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2625" yWindow="2895" windowWidth="19425" windowHeight="10425" activeTab="23"/>
  </bookViews>
  <sheets>
    <sheet name="9" sheetId="20" r:id="rId1"/>
    <sheet name="10" sheetId="21" r:id="rId2"/>
    <sheet name="11" sheetId="23" r:id="rId3"/>
    <sheet name="12" sheetId="24" r:id="rId4"/>
    <sheet name="13" sheetId="25" r:id="rId5"/>
    <sheet name="14" sheetId="26" r:id="rId6"/>
    <sheet name="15" sheetId="27" r:id="rId7"/>
    <sheet name="16" sheetId="28" r:id="rId8"/>
    <sheet name="17" sheetId="29" r:id="rId9"/>
    <sheet name="18" sheetId="30" r:id="rId10"/>
    <sheet name="19" sheetId="31" r:id="rId11"/>
    <sheet name="20" sheetId="32" r:id="rId12"/>
    <sheet name="21" sheetId="33" r:id="rId13"/>
    <sheet name="22" sheetId="34" r:id="rId14"/>
    <sheet name="23" sheetId="35" r:id="rId15"/>
    <sheet name="24" sheetId="36" r:id="rId16"/>
    <sheet name="25" sheetId="37" r:id="rId17"/>
    <sheet name="26" sheetId="38" r:id="rId18"/>
    <sheet name="27" sheetId="39" r:id="rId19"/>
    <sheet name="28" sheetId="40" r:id="rId20"/>
    <sheet name="29" sheetId="41" r:id="rId21"/>
    <sheet name="30" sheetId="42" r:id="rId22"/>
    <sheet name="31" sheetId="43" r:id="rId23"/>
    <sheet name="32" sheetId="44" r:id="rId24"/>
    <sheet name="bhadra 1" sheetId="45" r:id="rId25"/>
    <sheet name="sample_new_current" sheetId="18" r:id="rId26"/>
  </sheets>
  <externalReferences>
    <externalReference r:id="rId27"/>
  </externalReferences>
  <definedNames>
    <definedName name="IPP" localSheetId="1">#REF!</definedName>
    <definedName name="IPP" localSheetId="2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0">#REF!</definedName>
    <definedName name="IPP" localSheetId="24">#REF!</definedName>
    <definedName name="IPP" localSheetId="25">#REF!</definedName>
    <definedName name="IPP">#REF!</definedName>
    <definedName name="ippp" localSheetId="1">#REF!</definedName>
    <definedName name="ippp" localSheetId="2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0">#REF!</definedName>
    <definedName name="ippp" localSheetId="24">#REF!</definedName>
    <definedName name="ippp" localSheetId="25">#REF!</definedName>
    <definedName name="ippp">#REF!</definedName>
    <definedName name="sdasdf" localSheetId="1">#REF!</definedName>
    <definedName name="sdasdf" localSheetId="2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0">#REF!</definedName>
    <definedName name="sdasdf" localSheetId="24">#REF!</definedName>
    <definedName name="sdasdf" localSheetId="25">#REF!</definedName>
    <definedName name="sdasdf">#REF!</definedName>
  </definedNames>
  <calcPr calcId="145621"/>
</workbook>
</file>

<file path=xl/calcChain.xml><?xml version="1.0" encoding="utf-8"?>
<calcChain xmlns="http://schemas.openxmlformats.org/spreadsheetml/2006/main">
  <c r="O34" i="45" l="1"/>
  <c r="N92" i="45"/>
  <c r="N34" i="45"/>
  <c r="M34" i="45"/>
  <c r="D90" i="45" l="1"/>
  <c r="AF65" i="44"/>
  <c r="AF234" i="45"/>
  <c r="AE234" i="45"/>
  <c r="AD234" i="45"/>
  <c r="AC234" i="45"/>
  <c r="AB234" i="45"/>
  <c r="AA234" i="45"/>
  <c r="Z234" i="45"/>
  <c r="Y234" i="45"/>
  <c r="X234" i="45"/>
  <c r="W234" i="45"/>
  <c r="V234" i="45"/>
  <c r="U234" i="45"/>
  <c r="T234" i="45"/>
  <c r="S234" i="45"/>
  <c r="R234" i="45"/>
  <c r="Q234" i="45"/>
  <c r="P234" i="45"/>
  <c r="O234" i="45"/>
  <c r="N234" i="45"/>
  <c r="M234" i="45"/>
  <c r="L234" i="45"/>
  <c r="K234" i="45"/>
  <c r="J234" i="45"/>
  <c r="I234" i="45"/>
  <c r="H234" i="45"/>
  <c r="G234" i="45"/>
  <c r="F234" i="45"/>
  <c r="E234" i="45"/>
  <c r="D234" i="45"/>
  <c r="C234" i="45"/>
  <c r="B234" i="45"/>
  <c r="A234" i="45"/>
  <c r="AF233" i="45"/>
  <c r="AE233" i="45"/>
  <c r="AD233" i="45"/>
  <c r="AC233" i="45"/>
  <c r="AB233" i="45"/>
  <c r="AA233" i="45"/>
  <c r="Z233" i="45"/>
  <c r="Y233" i="45"/>
  <c r="X233" i="45"/>
  <c r="W233" i="45"/>
  <c r="V233" i="45"/>
  <c r="U233" i="45"/>
  <c r="T233" i="45"/>
  <c r="S233" i="45"/>
  <c r="R233" i="45"/>
  <c r="Q233" i="45"/>
  <c r="P233" i="45"/>
  <c r="O233" i="45"/>
  <c r="N233" i="45"/>
  <c r="M233" i="45"/>
  <c r="L233" i="45"/>
  <c r="K233" i="45"/>
  <c r="J233" i="45"/>
  <c r="I233" i="45"/>
  <c r="H233" i="45"/>
  <c r="G233" i="45"/>
  <c r="F233" i="45"/>
  <c r="E233" i="45"/>
  <c r="D233" i="45"/>
  <c r="C233" i="45"/>
  <c r="B233" i="45"/>
  <c r="A233" i="45"/>
  <c r="AF232" i="45"/>
  <c r="AE232" i="45"/>
  <c r="AD232" i="45"/>
  <c r="AC232" i="45"/>
  <c r="AB232" i="45"/>
  <c r="AA232" i="45"/>
  <c r="Z232" i="45"/>
  <c r="Y232" i="45"/>
  <c r="X232" i="45"/>
  <c r="W232" i="45"/>
  <c r="V232" i="45"/>
  <c r="U232" i="45"/>
  <c r="T232" i="45"/>
  <c r="S232" i="45"/>
  <c r="R232" i="45"/>
  <c r="Q232" i="45"/>
  <c r="P232" i="45"/>
  <c r="O232" i="45"/>
  <c r="N232" i="45"/>
  <c r="M232" i="45"/>
  <c r="L232" i="45"/>
  <c r="K232" i="45"/>
  <c r="J232" i="45"/>
  <c r="I232" i="45"/>
  <c r="H232" i="45"/>
  <c r="G232" i="45"/>
  <c r="F232" i="45"/>
  <c r="E232" i="45"/>
  <c r="D232" i="45"/>
  <c r="C232" i="45"/>
  <c r="B232" i="45"/>
  <c r="A232" i="45"/>
  <c r="AF231" i="45"/>
  <c r="AE231" i="45"/>
  <c r="AD231" i="45"/>
  <c r="AC231" i="45"/>
  <c r="AB231" i="45"/>
  <c r="AA231" i="45"/>
  <c r="Z231" i="45"/>
  <c r="Y231" i="45"/>
  <c r="X231" i="45"/>
  <c r="W231" i="45"/>
  <c r="V231" i="45"/>
  <c r="U231" i="45"/>
  <c r="T231" i="45"/>
  <c r="S231" i="45"/>
  <c r="R231" i="45"/>
  <c r="Q231" i="45"/>
  <c r="P231" i="45"/>
  <c r="O231" i="45"/>
  <c r="N231" i="45"/>
  <c r="M231" i="45"/>
  <c r="L231" i="45"/>
  <c r="K231" i="45"/>
  <c r="J231" i="45"/>
  <c r="I231" i="45"/>
  <c r="H231" i="45"/>
  <c r="G231" i="45"/>
  <c r="F231" i="45"/>
  <c r="E231" i="45"/>
  <c r="D231" i="45"/>
  <c r="C231" i="45"/>
  <c r="B231" i="45"/>
  <c r="A231" i="45"/>
  <c r="B230" i="45"/>
  <c r="S205" i="45"/>
  <c r="AG195" i="45"/>
  <c r="B195" i="45"/>
  <c r="D194" i="45"/>
  <c r="C194" i="45"/>
  <c r="C230" i="45" s="1"/>
  <c r="J193" i="45"/>
  <c r="K193" i="45" s="1"/>
  <c r="L193" i="45" s="1"/>
  <c r="M193" i="45" s="1"/>
  <c r="N193" i="45" s="1"/>
  <c r="O193" i="45" s="1"/>
  <c r="P193" i="45" s="1"/>
  <c r="Q193" i="45" s="1"/>
  <c r="R193" i="45" s="1"/>
  <c r="S193" i="45" s="1"/>
  <c r="T193" i="45" s="1"/>
  <c r="U193" i="45" s="1"/>
  <c r="V193" i="45" s="1"/>
  <c r="W193" i="45" s="1"/>
  <c r="X193" i="45" s="1"/>
  <c r="Y193" i="45" s="1"/>
  <c r="Z193" i="45" s="1"/>
  <c r="AA193" i="45" s="1"/>
  <c r="AB193" i="45" s="1"/>
  <c r="AC193" i="45" s="1"/>
  <c r="AD193" i="45" s="1"/>
  <c r="AE193" i="45" s="1"/>
  <c r="AF193" i="45" s="1"/>
  <c r="C193" i="45"/>
  <c r="D193" i="45" s="1"/>
  <c r="E193" i="45" s="1"/>
  <c r="F193" i="45" s="1"/>
  <c r="G193" i="45" s="1"/>
  <c r="H193" i="45" s="1"/>
  <c r="I193" i="45" s="1"/>
  <c r="C192" i="45"/>
  <c r="D192" i="45" s="1"/>
  <c r="E192" i="45" s="1"/>
  <c r="F192" i="45" s="1"/>
  <c r="G192" i="45" s="1"/>
  <c r="H192" i="45" s="1"/>
  <c r="I192" i="45" s="1"/>
  <c r="J192" i="45" s="1"/>
  <c r="K192" i="45" s="1"/>
  <c r="L192" i="45" s="1"/>
  <c r="M192" i="45" s="1"/>
  <c r="N192" i="45" s="1"/>
  <c r="O192" i="45" s="1"/>
  <c r="P192" i="45" s="1"/>
  <c r="Q192" i="45" s="1"/>
  <c r="R192" i="45" s="1"/>
  <c r="S192" i="45" s="1"/>
  <c r="T192" i="45" s="1"/>
  <c r="U192" i="45" s="1"/>
  <c r="V192" i="45" s="1"/>
  <c r="W192" i="45" s="1"/>
  <c r="X192" i="45" s="1"/>
  <c r="Y192" i="45" s="1"/>
  <c r="Z192" i="45" s="1"/>
  <c r="AA192" i="45" s="1"/>
  <c r="AB192" i="45" s="1"/>
  <c r="AC192" i="45" s="1"/>
  <c r="AD192" i="45" s="1"/>
  <c r="AE192" i="45" s="1"/>
  <c r="AF192" i="45" s="1"/>
  <c r="F191" i="45"/>
  <c r="G191" i="45" s="1"/>
  <c r="H191" i="45" s="1"/>
  <c r="I191" i="45" s="1"/>
  <c r="J191" i="45" s="1"/>
  <c r="K191" i="45" s="1"/>
  <c r="L191" i="45" s="1"/>
  <c r="M191" i="45" s="1"/>
  <c r="N191" i="45" s="1"/>
  <c r="O191" i="45" s="1"/>
  <c r="P191" i="45" s="1"/>
  <c r="Q191" i="45" s="1"/>
  <c r="R191" i="45" s="1"/>
  <c r="S191" i="45" s="1"/>
  <c r="T191" i="45" s="1"/>
  <c r="U191" i="45" s="1"/>
  <c r="V191" i="45" s="1"/>
  <c r="W191" i="45" s="1"/>
  <c r="X191" i="45" s="1"/>
  <c r="Y191" i="45" s="1"/>
  <c r="Z191" i="45" s="1"/>
  <c r="AA191" i="45" s="1"/>
  <c r="AB191" i="45" s="1"/>
  <c r="AC191" i="45" s="1"/>
  <c r="AD191" i="45" s="1"/>
  <c r="AE191" i="45" s="1"/>
  <c r="AF191" i="45" s="1"/>
  <c r="E191" i="45"/>
  <c r="D191" i="45"/>
  <c r="C191" i="45"/>
  <c r="D190" i="45"/>
  <c r="C190" i="45"/>
  <c r="E189" i="45"/>
  <c r="F189" i="45" s="1"/>
  <c r="D189" i="45"/>
  <c r="C189" i="45"/>
  <c r="C195" i="45" s="1"/>
  <c r="AG187" i="45"/>
  <c r="B187" i="45"/>
  <c r="P186" i="45"/>
  <c r="Q186" i="45" s="1"/>
  <c r="R186" i="45" s="1"/>
  <c r="S186" i="45" s="1"/>
  <c r="T186" i="45" s="1"/>
  <c r="U186" i="45" s="1"/>
  <c r="V186" i="45" s="1"/>
  <c r="W186" i="45" s="1"/>
  <c r="X186" i="45" s="1"/>
  <c r="Y186" i="45" s="1"/>
  <c r="Z186" i="45" s="1"/>
  <c r="AA186" i="45" s="1"/>
  <c r="AB186" i="45" s="1"/>
  <c r="AC186" i="45" s="1"/>
  <c r="AD186" i="45" s="1"/>
  <c r="AE186" i="45" s="1"/>
  <c r="AF186" i="45" s="1"/>
  <c r="C186" i="45"/>
  <c r="D186" i="45" s="1"/>
  <c r="E186" i="45" s="1"/>
  <c r="F186" i="45" s="1"/>
  <c r="G186" i="45" s="1"/>
  <c r="H186" i="45" s="1"/>
  <c r="I186" i="45" s="1"/>
  <c r="J186" i="45" s="1"/>
  <c r="K186" i="45" s="1"/>
  <c r="L186" i="45" s="1"/>
  <c r="M186" i="45" s="1"/>
  <c r="N186" i="45" s="1"/>
  <c r="O186" i="45" s="1"/>
  <c r="F185" i="45"/>
  <c r="G185" i="45" s="1"/>
  <c r="H185" i="45" s="1"/>
  <c r="I185" i="45" s="1"/>
  <c r="J185" i="45" s="1"/>
  <c r="K185" i="45" s="1"/>
  <c r="L185" i="45" s="1"/>
  <c r="M185" i="45" s="1"/>
  <c r="N185" i="45" s="1"/>
  <c r="O185" i="45" s="1"/>
  <c r="P185" i="45" s="1"/>
  <c r="Q185" i="45" s="1"/>
  <c r="R185" i="45" s="1"/>
  <c r="S185" i="45" s="1"/>
  <c r="T185" i="45" s="1"/>
  <c r="U185" i="45" s="1"/>
  <c r="V185" i="45" s="1"/>
  <c r="W185" i="45" s="1"/>
  <c r="X185" i="45" s="1"/>
  <c r="Y185" i="45" s="1"/>
  <c r="Z185" i="45" s="1"/>
  <c r="AA185" i="45" s="1"/>
  <c r="AB185" i="45" s="1"/>
  <c r="AC185" i="45" s="1"/>
  <c r="AD185" i="45" s="1"/>
  <c r="AE185" i="45" s="1"/>
  <c r="AF185" i="45" s="1"/>
  <c r="E185" i="45"/>
  <c r="D185" i="45"/>
  <c r="C185" i="45"/>
  <c r="D184" i="45"/>
  <c r="E184" i="45" s="1"/>
  <c r="F184" i="45" s="1"/>
  <c r="G184" i="45" s="1"/>
  <c r="H184" i="45" s="1"/>
  <c r="I184" i="45" s="1"/>
  <c r="J184" i="45" s="1"/>
  <c r="K184" i="45" s="1"/>
  <c r="L184" i="45" s="1"/>
  <c r="M184" i="45" s="1"/>
  <c r="N184" i="45" s="1"/>
  <c r="O184" i="45" s="1"/>
  <c r="P184" i="45" s="1"/>
  <c r="Q184" i="45" s="1"/>
  <c r="R184" i="45" s="1"/>
  <c r="S184" i="45" s="1"/>
  <c r="T184" i="45" s="1"/>
  <c r="U184" i="45" s="1"/>
  <c r="V184" i="45" s="1"/>
  <c r="W184" i="45" s="1"/>
  <c r="X184" i="45" s="1"/>
  <c r="Y184" i="45" s="1"/>
  <c r="Z184" i="45" s="1"/>
  <c r="AA184" i="45" s="1"/>
  <c r="AB184" i="45" s="1"/>
  <c r="AC184" i="45" s="1"/>
  <c r="AD184" i="45" s="1"/>
  <c r="AE184" i="45" s="1"/>
  <c r="AF184" i="45" s="1"/>
  <c r="C184" i="45"/>
  <c r="Y183" i="45"/>
  <c r="Z183" i="45" s="1"/>
  <c r="AA183" i="45" s="1"/>
  <c r="AB183" i="45" s="1"/>
  <c r="AC183" i="45" s="1"/>
  <c r="AD183" i="45" s="1"/>
  <c r="AE183" i="45" s="1"/>
  <c r="AF183" i="45" s="1"/>
  <c r="C183" i="45"/>
  <c r="D183" i="45" s="1"/>
  <c r="E183" i="45" s="1"/>
  <c r="F183" i="45" s="1"/>
  <c r="G183" i="45" s="1"/>
  <c r="H183" i="45" s="1"/>
  <c r="I183" i="45" s="1"/>
  <c r="J183" i="45" s="1"/>
  <c r="K183" i="45" s="1"/>
  <c r="L183" i="45" s="1"/>
  <c r="M183" i="45" s="1"/>
  <c r="N183" i="45" s="1"/>
  <c r="O183" i="45" s="1"/>
  <c r="P183" i="45" s="1"/>
  <c r="Q183" i="45" s="1"/>
  <c r="R183" i="45" s="1"/>
  <c r="S183" i="45" s="1"/>
  <c r="T183" i="45" s="1"/>
  <c r="U183" i="45" s="1"/>
  <c r="V183" i="45" s="1"/>
  <c r="W183" i="45" s="1"/>
  <c r="X183" i="45" s="1"/>
  <c r="O182" i="45"/>
  <c r="P182" i="45" s="1"/>
  <c r="Q182" i="45" s="1"/>
  <c r="R182" i="45" s="1"/>
  <c r="S182" i="45" s="1"/>
  <c r="T182" i="45" s="1"/>
  <c r="U182" i="45" s="1"/>
  <c r="V182" i="45" s="1"/>
  <c r="W182" i="45" s="1"/>
  <c r="X182" i="45" s="1"/>
  <c r="Y182" i="45" s="1"/>
  <c r="Z182" i="45" s="1"/>
  <c r="AA182" i="45" s="1"/>
  <c r="AB182" i="45" s="1"/>
  <c r="AC182" i="45" s="1"/>
  <c r="AD182" i="45" s="1"/>
  <c r="AE182" i="45" s="1"/>
  <c r="AF182" i="45" s="1"/>
  <c r="H182" i="45"/>
  <c r="I182" i="45" s="1"/>
  <c r="J182" i="45" s="1"/>
  <c r="K182" i="45" s="1"/>
  <c r="L182" i="45" s="1"/>
  <c r="M182" i="45" s="1"/>
  <c r="N182" i="45" s="1"/>
  <c r="G182" i="45"/>
  <c r="C182" i="45"/>
  <c r="D182" i="45" s="1"/>
  <c r="E182" i="45" s="1"/>
  <c r="F182" i="45" s="1"/>
  <c r="F181" i="45"/>
  <c r="G181" i="45" s="1"/>
  <c r="H181" i="45" s="1"/>
  <c r="I181" i="45" s="1"/>
  <c r="J181" i="45" s="1"/>
  <c r="K181" i="45" s="1"/>
  <c r="L181" i="45" s="1"/>
  <c r="M181" i="45" s="1"/>
  <c r="N181" i="45" s="1"/>
  <c r="O181" i="45" s="1"/>
  <c r="P181" i="45" s="1"/>
  <c r="Q181" i="45" s="1"/>
  <c r="R181" i="45" s="1"/>
  <c r="S181" i="45" s="1"/>
  <c r="T181" i="45" s="1"/>
  <c r="U181" i="45" s="1"/>
  <c r="V181" i="45" s="1"/>
  <c r="W181" i="45" s="1"/>
  <c r="X181" i="45" s="1"/>
  <c r="Y181" i="45" s="1"/>
  <c r="Z181" i="45" s="1"/>
  <c r="AA181" i="45" s="1"/>
  <c r="AB181" i="45" s="1"/>
  <c r="AC181" i="45" s="1"/>
  <c r="AD181" i="45" s="1"/>
  <c r="AE181" i="45" s="1"/>
  <c r="AF181" i="45" s="1"/>
  <c r="E181" i="45"/>
  <c r="D181" i="45"/>
  <c r="C181" i="45"/>
  <c r="C180" i="45"/>
  <c r="D180" i="45" s="1"/>
  <c r="E180" i="45" s="1"/>
  <c r="F180" i="45" s="1"/>
  <c r="G180" i="45" s="1"/>
  <c r="H180" i="45" s="1"/>
  <c r="I180" i="45" s="1"/>
  <c r="J180" i="45" s="1"/>
  <c r="K180" i="45" s="1"/>
  <c r="L180" i="45" s="1"/>
  <c r="M180" i="45" s="1"/>
  <c r="N180" i="45" s="1"/>
  <c r="O180" i="45" s="1"/>
  <c r="P180" i="45" s="1"/>
  <c r="Q180" i="45" s="1"/>
  <c r="R180" i="45" s="1"/>
  <c r="S180" i="45" s="1"/>
  <c r="T180" i="45" s="1"/>
  <c r="U180" i="45" s="1"/>
  <c r="V180" i="45" s="1"/>
  <c r="W180" i="45" s="1"/>
  <c r="X180" i="45" s="1"/>
  <c r="Y180" i="45" s="1"/>
  <c r="Z180" i="45" s="1"/>
  <c r="AA180" i="45" s="1"/>
  <c r="AB180" i="45" s="1"/>
  <c r="AC180" i="45" s="1"/>
  <c r="AD180" i="45" s="1"/>
  <c r="AE180" i="45" s="1"/>
  <c r="AF180" i="45" s="1"/>
  <c r="I179" i="45"/>
  <c r="J179" i="45" s="1"/>
  <c r="K179" i="45" s="1"/>
  <c r="L179" i="45" s="1"/>
  <c r="M179" i="45" s="1"/>
  <c r="N179" i="45" s="1"/>
  <c r="O179" i="45" s="1"/>
  <c r="P179" i="45" s="1"/>
  <c r="Q179" i="45" s="1"/>
  <c r="R179" i="45" s="1"/>
  <c r="S179" i="45" s="1"/>
  <c r="T179" i="45" s="1"/>
  <c r="U179" i="45" s="1"/>
  <c r="V179" i="45" s="1"/>
  <c r="W179" i="45" s="1"/>
  <c r="X179" i="45" s="1"/>
  <c r="Y179" i="45" s="1"/>
  <c r="Z179" i="45" s="1"/>
  <c r="AA179" i="45" s="1"/>
  <c r="AB179" i="45" s="1"/>
  <c r="AC179" i="45" s="1"/>
  <c r="AD179" i="45" s="1"/>
  <c r="AE179" i="45" s="1"/>
  <c r="AF179" i="45" s="1"/>
  <c r="H179" i="45"/>
  <c r="E179" i="45"/>
  <c r="F179" i="45" s="1"/>
  <c r="G179" i="45" s="1"/>
  <c r="D179" i="45"/>
  <c r="C179" i="45"/>
  <c r="C178" i="45"/>
  <c r="D178" i="45" s="1"/>
  <c r="E178" i="45" s="1"/>
  <c r="F178" i="45" s="1"/>
  <c r="G178" i="45" s="1"/>
  <c r="H178" i="45" s="1"/>
  <c r="I178" i="45" s="1"/>
  <c r="J178" i="45" s="1"/>
  <c r="K178" i="45" s="1"/>
  <c r="L178" i="45" s="1"/>
  <c r="M178" i="45" s="1"/>
  <c r="N178" i="45" s="1"/>
  <c r="O178" i="45" s="1"/>
  <c r="P178" i="45" s="1"/>
  <c r="Q178" i="45" s="1"/>
  <c r="R178" i="45" s="1"/>
  <c r="S178" i="45" s="1"/>
  <c r="T178" i="45" s="1"/>
  <c r="U178" i="45" s="1"/>
  <c r="V178" i="45" s="1"/>
  <c r="W178" i="45" s="1"/>
  <c r="X178" i="45" s="1"/>
  <c r="Y178" i="45" s="1"/>
  <c r="Z178" i="45" s="1"/>
  <c r="AA178" i="45" s="1"/>
  <c r="AB178" i="45" s="1"/>
  <c r="AC178" i="45" s="1"/>
  <c r="AD178" i="45" s="1"/>
  <c r="AE178" i="45" s="1"/>
  <c r="AF178" i="45" s="1"/>
  <c r="M177" i="45"/>
  <c r="N177" i="45" s="1"/>
  <c r="O177" i="45" s="1"/>
  <c r="P177" i="45" s="1"/>
  <c r="Q177" i="45" s="1"/>
  <c r="R177" i="45" s="1"/>
  <c r="S177" i="45" s="1"/>
  <c r="T177" i="45" s="1"/>
  <c r="U177" i="45" s="1"/>
  <c r="V177" i="45" s="1"/>
  <c r="W177" i="45" s="1"/>
  <c r="X177" i="45" s="1"/>
  <c r="Y177" i="45" s="1"/>
  <c r="Z177" i="45" s="1"/>
  <c r="AA177" i="45" s="1"/>
  <c r="AB177" i="45" s="1"/>
  <c r="AC177" i="45" s="1"/>
  <c r="AD177" i="45" s="1"/>
  <c r="AE177" i="45" s="1"/>
  <c r="AF177" i="45" s="1"/>
  <c r="C177" i="45"/>
  <c r="D177" i="45" s="1"/>
  <c r="E177" i="45" s="1"/>
  <c r="F177" i="45" s="1"/>
  <c r="G177" i="45" s="1"/>
  <c r="H177" i="45" s="1"/>
  <c r="I177" i="45" s="1"/>
  <c r="J177" i="45" s="1"/>
  <c r="K177" i="45" s="1"/>
  <c r="L177" i="45" s="1"/>
  <c r="C176" i="45"/>
  <c r="D176" i="45" s="1"/>
  <c r="E176" i="45" s="1"/>
  <c r="F176" i="45" s="1"/>
  <c r="G176" i="45" s="1"/>
  <c r="H176" i="45" s="1"/>
  <c r="I176" i="45" s="1"/>
  <c r="J176" i="45" s="1"/>
  <c r="K176" i="45" s="1"/>
  <c r="L176" i="45" s="1"/>
  <c r="M176" i="45" s="1"/>
  <c r="N176" i="45" s="1"/>
  <c r="O176" i="45" s="1"/>
  <c r="P176" i="45" s="1"/>
  <c r="Q176" i="45" s="1"/>
  <c r="R176" i="45" s="1"/>
  <c r="S176" i="45" s="1"/>
  <c r="T176" i="45" s="1"/>
  <c r="U176" i="45" s="1"/>
  <c r="V176" i="45" s="1"/>
  <c r="W176" i="45" s="1"/>
  <c r="X176" i="45" s="1"/>
  <c r="Y176" i="45" s="1"/>
  <c r="Z176" i="45" s="1"/>
  <c r="AA176" i="45" s="1"/>
  <c r="AB176" i="45" s="1"/>
  <c r="AC176" i="45" s="1"/>
  <c r="AD176" i="45" s="1"/>
  <c r="AE176" i="45" s="1"/>
  <c r="AF176" i="45" s="1"/>
  <c r="D175" i="45"/>
  <c r="E175" i="45" s="1"/>
  <c r="F175" i="45" s="1"/>
  <c r="G175" i="45" s="1"/>
  <c r="H175" i="45" s="1"/>
  <c r="I175" i="45" s="1"/>
  <c r="J175" i="45" s="1"/>
  <c r="K175" i="45" s="1"/>
  <c r="L175" i="45" s="1"/>
  <c r="M175" i="45" s="1"/>
  <c r="N175" i="45" s="1"/>
  <c r="O175" i="45" s="1"/>
  <c r="P175" i="45" s="1"/>
  <c r="Q175" i="45" s="1"/>
  <c r="R175" i="45" s="1"/>
  <c r="S175" i="45" s="1"/>
  <c r="T175" i="45" s="1"/>
  <c r="U175" i="45" s="1"/>
  <c r="V175" i="45" s="1"/>
  <c r="W175" i="45" s="1"/>
  <c r="X175" i="45" s="1"/>
  <c r="Y175" i="45" s="1"/>
  <c r="Z175" i="45" s="1"/>
  <c r="AA175" i="45" s="1"/>
  <c r="AB175" i="45" s="1"/>
  <c r="AC175" i="45" s="1"/>
  <c r="AD175" i="45" s="1"/>
  <c r="AE175" i="45" s="1"/>
  <c r="AF175" i="45" s="1"/>
  <c r="C175" i="45"/>
  <c r="C174" i="45"/>
  <c r="D174" i="45" s="1"/>
  <c r="E174" i="45" s="1"/>
  <c r="F174" i="45" s="1"/>
  <c r="G174" i="45" s="1"/>
  <c r="H174" i="45" s="1"/>
  <c r="I174" i="45" s="1"/>
  <c r="J174" i="45" s="1"/>
  <c r="K174" i="45" s="1"/>
  <c r="L174" i="45" s="1"/>
  <c r="M174" i="45" s="1"/>
  <c r="N174" i="45" s="1"/>
  <c r="O174" i="45" s="1"/>
  <c r="P174" i="45" s="1"/>
  <c r="Q174" i="45" s="1"/>
  <c r="R174" i="45" s="1"/>
  <c r="S174" i="45" s="1"/>
  <c r="T174" i="45" s="1"/>
  <c r="U174" i="45" s="1"/>
  <c r="V174" i="45" s="1"/>
  <c r="W174" i="45" s="1"/>
  <c r="X174" i="45" s="1"/>
  <c r="Y174" i="45" s="1"/>
  <c r="Z174" i="45" s="1"/>
  <c r="AA174" i="45" s="1"/>
  <c r="AB174" i="45" s="1"/>
  <c r="AC174" i="45" s="1"/>
  <c r="AD174" i="45" s="1"/>
  <c r="AE174" i="45" s="1"/>
  <c r="AF174" i="45" s="1"/>
  <c r="L172" i="45"/>
  <c r="M172" i="45" s="1"/>
  <c r="N172" i="45" s="1"/>
  <c r="O172" i="45" s="1"/>
  <c r="P172" i="45" s="1"/>
  <c r="Q172" i="45" s="1"/>
  <c r="R172" i="45" s="1"/>
  <c r="S172" i="45" s="1"/>
  <c r="T172" i="45" s="1"/>
  <c r="U172" i="45" s="1"/>
  <c r="V172" i="45" s="1"/>
  <c r="W172" i="45" s="1"/>
  <c r="X172" i="45" s="1"/>
  <c r="Y172" i="45" s="1"/>
  <c r="Z172" i="45" s="1"/>
  <c r="AA172" i="45" s="1"/>
  <c r="AB172" i="45" s="1"/>
  <c r="AC172" i="45" s="1"/>
  <c r="AD172" i="45" s="1"/>
  <c r="AE172" i="45" s="1"/>
  <c r="AF172" i="45" s="1"/>
  <c r="C172" i="45"/>
  <c r="D172" i="45" s="1"/>
  <c r="E172" i="45" s="1"/>
  <c r="F172" i="45" s="1"/>
  <c r="G172" i="45" s="1"/>
  <c r="H172" i="45" s="1"/>
  <c r="I172" i="45" s="1"/>
  <c r="J172" i="45" s="1"/>
  <c r="K172" i="45" s="1"/>
  <c r="C171" i="45"/>
  <c r="D171" i="45" s="1"/>
  <c r="E171" i="45" s="1"/>
  <c r="F171" i="45" s="1"/>
  <c r="G171" i="45" s="1"/>
  <c r="H171" i="45" s="1"/>
  <c r="I171" i="45" s="1"/>
  <c r="J171" i="45" s="1"/>
  <c r="K171" i="45" s="1"/>
  <c r="L171" i="45" s="1"/>
  <c r="M171" i="45" s="1"/>
  <c r="N171" i="45" s="1"/>
  <c r="O171" i="45" s="1"/>
  <c r="P171" i="45" s="1"/>
  <c r="Q171" i="45" s="1"/>
  <c r="R171" i="45" s="1"/>
  <c r="S171" i="45" s="1"/>
  <c r="T171" i="45" s="1"/>
  <c r="U171" i="45" s="1"/>
  <c r="V171" i="45" s="1"/>
  <c r="W171" i="45" s="1"/>
  <c r="X171" i="45" s="1"/>
  <c r="Y171" i="45" s="1"/>
  <c r="Z171" i="45" s="1"/>
  <c r="AA171" i="45" s="1"/>
  <c r="AB171" i="45" s="1"/>
  <c r="AC171" i="45" s="1"/>
  <c r="AD171" i="45" s="1"/>
  <c r="AE171" i="45" s="1"/>
  <c r="AF171" i="45" s="1"/>
  <c r="N170" i="45"/>
  <c r="O170" i="45" s="1"/>
  <c r="P170" i="45" s="1"/>
  <c r="Q170" i="45" s="1"/>
  <c r="R170" i="45" s="1"/>
  <c r="S170" i="45" s="1"/>
  <c r="T170" i="45" s="1"/>
  <c r="U170" i="45" s="1"/>
  <c r="V170" i="45" s="1"/>
  <c r="W170" i="45" s="1"/>
  <c r="X170" i="45" s="1"/>
  <c r="Y170" i="45" s="1"/>
  <c r="Z170" i="45" s="1"/>
  <c r="AA170" i="45" s="1"/>
  <c r="AB170" i="45" s="1"/>
  <c r="AC170" i="45" s="1"/>
  <c r="AD170" i="45" s="1"/>
  <c r="AE170" i="45" s="1"/>
  <c r="AF170" i="45" s="1"/>
  <c r="D170" i="45"/>
  <c r="E170" i="45" s="1"/>
  <c r="F170" i="45" s="1"/>
  <c r="G170" i="45" s="1"/>
  <c r="H170" i="45" s="1"/>
  <c r="I170" i="45" s="1"/>
  <c r="J170" i="45" s="1"/>
  <c r="K170" i="45" s="1"/>
  <c r="L170" i="45" s="1"/>
  <c r="M170" i="45" s="1"/>
  <c r="C170" i="45"/>
  <c r="D169" i="45"/>
  <c r="E169" i="45" s="1"/>
  <c r="F169" i="45" s="1"/>
  <c r="G169" i="45" s="1"/>
  <c r="H169" i="45" s="1"/>
  <c r="I169" i="45" s="1"/>
  <c r="J169" i="45" s="1"/>
  <c r="K169" i="45" s="1"/>
  <c r="L169" i="45" s="1"/>
  <c r="M169" i="45" s="1"/>
  <c r="N169" i="45" s="1"/>
  <c r="O169" i="45" s="1"/>
  <c r="P169" i="45" s="1"/>
  <c r="Q169" i="45" s="1"/>
  <c r="R169" i="45" s="1"/>
  <c r="S169" i="45" s="1"/>
  <c r="T169" i="45" s="1"/>
  <c r="U169" i="45" s="1"/>
  <c r="V169" i="45" s="1"/>
  <c r="W169" i="45" s="1"/>
  <c r="X169" i="45" s="1"/>
  <c r="Y169" i="45" s="1"/>
  <c r="Z169" i="45" s="1"/>
  <c r="AA169" i="45" s="1"/>
  <c r="AB169" i="45" s="1"/>
  <c r="AC169" i="45" s="1"/>
  <c r="AD169" i="45" s="1"/>
  <c r="AE169" i="45" s="1"/>
  <c r="AF169" i="45" s="1"/>
  <c r="C169" i="45"/>
  <c r="R168" i="45"/>
  <c r="S168" i="45" s="1"/>
  <c r="T168" i="45" s="1"/>
  <c r="U168" i="45" s="1"/>
  <c r="V168" i="45" s="1"/>
  <c r="W168" i="45" s="1"/>
  <c r="X168" i="45" s="1"/>
  <c r="Y168" i="45" s="1"/>
  <c r="Z168" i="45" s="1"/>
  <c r="AA168" i="45" s="1"/>
  <c r="AB168" i="45" s="1"/>
  <c r="AC168" i="45" s="1"/>
  <c r="AD168" i="45" s="1"/>
  <c r="AE168" i="45" s="1"/>
  <c r="AF168" i="45" s="1"/>
  <c r="J168" i="45"/>
  <c r="K168" i="45" s="1"/>
  <c r="L168" i="45" s="1"/>
  <c r="M168" i="45" s="1"/>
  <c r="N168" i="45" s="1"/>
  <c r="O168" i="45" s="1"/>
  <c r="P168" i="45" s="1"/>
  <c r="Q168" i="45" s="1"/>
  <c r="E168" i="45"/>
  <c r="F168" i="45" s="1"/>
  <c r="G168" i="45" s="1"/>
  <c r="H168" i="45" s="1"/>
  <c r="I168" i="45" s="1"/>
  <c r="D168" i="45"/>
  <c r="C168" i="45"/>
  <c r="H167" i="45"/>
  <c r="I167" i="45" s="1"/>
  <c r="J167" i="45" s="1"/>
  <c r="K167" i="45" s="1"/>
  <c r="L167" i="45" s="1"/>
  <c r="M167" i="45" s="1"/>
  <c r="N167" i="45" s="1"/>
  <c r="O167" i="45" s="1"/>
  <c r="P167" i="45" s="1"/>
  <c r="Q167" i="45" s="1"/>
  <c r="R167" i="45" s="1"/>
  <c r="S167" i="45" s="1"/>
  <c r="T167" i="45" s="1"/>
  <c r="U167" i="45" s="1"/>
  <c r="V167" i="45" s="1"/>
  <c r="W167" i="45" s="1"/>
  <c r="X167" i="45" s="1"/>
  <c r="Y167" i="45" s="1"/>
  <c r="Z167" i="45" s="1"/>
  <c r="AA167" i="45" s="1"/>
  <c r="AB167" i="45" s="1"/>
  <c r="AC167" i="45" s="1"/>
  <c r="AD167" i="45" s="1"/>
  <c r="AE167" i="45" s="1"/>
  <c r="AF167" i="45" s="1"/>
  <c r="C167" i="45"/>
  <c r="D167" i="45" s="1"/>
  <c r="E167" i="45" s="1"/>
  <c r="F167" i="45" s="1"/>
  <c r="G167" i="45" s="1"/>
  <c r="F166" i="45"/>
  <c r="G166" i="45" s="1"/>
  <c r="H166" i="45" s="1"/>
  <c r="I166" i="45" s="1"/>
  <c r="J166" i="45" s="1"/>
  <c r="K166" i="45" s="1"/>
  <c r="L166" i="45" s="1"/>
  <c r="M166" i="45" s="1"/>
  <c r="N166" i="45" s="1"/>
  <c r="O166" i="45" s="1"/>
  <c r="P166" i="45" s="1"/>
  <c r="Q166" i="45" s="1"/>
  <c r="R166" i="45" s="1"/>
  <c r="S166" i="45" s="1"/>
  <c r="T166" i="45" s="1"/>
  <c r="U166" i="45" s="1"/>
  <c r="V166" i="45" s="1"/>
  <c r="W166" i="45" s="1"/>
  <c r="X166" i="45" s="1"/>
  <c r="Y166" i="45" s="1"/>
  <c r="Z166" i="45" s="1"/>
  <c r="AA166" i="45" s="1"/>
  <c r="AB166" i="45" s="1"/>
  <c r="AC166" i="45" s="1"/>
  <c r="AD166" i="45" s="1"/>
  <c r="AE166" i="45" s="1"/>
  <c r="AF166" i="45" s="1"/>
  <c r="D166" i="45"/>
  <c r="E166" i="45" s="1"/>
  <c r="C166" i="45"/>
  <c r="D165" i="45"/>
  <c r="E165" i="45" s="1"/>
  <c r="F165" i="45" s="1"/>
  <c r="G165" i="45" s="1"/>
  <c r="H165" i="45" s="1"/>
  <c r="I165" i="45" s="1"/>
  <c r="J165" i="45" s="1"/>
  <c r="K165" i="45" s="1"/>
  <c r="L165" i="45" s="1"/>
  <c r="M165" i="45" s="1"/>
  <c r="N165" i="45" s="1"/>
  <c r="O165" i="45" s="1"/>
  <c r="P165" i="45" s="1"/>
  <c r="Q165" i="45" s="1"/>
  <c r="R165" i="45" s="1"/>
  <c r="S165" i="45" s="1"/>
  <c r="T165" i="45" s="1"/>
  <c r="U165" i="45" s="1"/>
  <c r="V165" i="45" s="1"/>
  <c r="W165" i="45" s="1"/>
  <c r="X165" i="45" s="1"/>
  <c r="Y165" i="45" s="1"/>
  <c r="Z165" i="45" s="1"/>
  <c r="AA165" i="45" s="1"/>
  <c r="AB165" i="45" s="1"/>
  <c r="AC165" i="45" s="1"/>
  <c r="AD165" i="45" s="1"/>
  <c r="AE165" i="45" s="1"/>
  <c r="AF165" i="45" s="1"/>
  <c r="C165" i="45"/>
  <c r="J163" i="45"/>
  <c r="K163" i="45" s="1"/>
  <c r="L163" i="45" s="1"/>
  <c r="M163" i="45" s="1"/>
  <c r="N163" i="45" s="1"/>
  <c r="O163" i="45" s="1"/>
  <c r="P163" i="45" s="1"/>
  <c r="Q163" i="45" s="1"/>
  <c r="R163" i="45" s="1"/>
  <c r="S163" i="45" s="1"/>
  <c r="T163" i="45" s="1"/>
  <c r="U163" i="45" s="1"/>
  <c r="V163" i="45" s="1"/>
  <c r="W163" i="45" s="1"/>
  <c r="X163" i="45" s="1"/>
  <c r="Y163" i="45" s="1"/>
  <c r="Z163" i="45" s="1"/>
  <c r="AA163" i="45" s="1"/>
  <c r="AB163" i="45" s="1"/>
  <c r="AC163" i="45" s="1"/>
  <c r="AD163" i="45" s="1"/>
  <c r="AE163" i="45" s="1"/>
  <c r="AF163" i="45" s="1"/>
  <c r="H163" i="45"/>
  <c r="I163" i="45" s="1"/>
  <c r="E163" i="45"/>
  <c r="F163" i="45" s="1"/>
  <c r="G163" i="45" s="1"/>
  <c r="D163" i="45"/>
  <c r="C163" i="45"/>
  <c r="C162" i="45"/>
  <c r="D162" i="45" s="1"/>
  <c r="E162" i="45" s="1"/>
  <c r="F162" i="45" s="1"/>
  <c r="G162" i="45" s="1"/>
  <c r="H162" i="45" s="1"/>
  <c r="I162" i="45" s="1"/>
  <c r="J162" i="45" s="1"/>
  <c r="K162" i="45" s="1"/>
  <c r="L162" i="45" s="1"/>
  <c r="M162" i="45" s="1"/>
  <c r="N162" i="45" s="1"/>
  <c r="O162" i="45" s="1"/>
  <c r="P162" i="45" s="1"/>
  <c r="Q162" i="45" s="1"/>
  <c r="R162" i="45" s="1"/>
  <c r="S162" i="45" s="1"/>
  <c r="T162" i="45" s="1"/>
  <c r="U162" i="45" s="1"/>
  <c r="V162" i="45" s="1"/>
  <c r="W162" i="45" s="1"/>
  <c r="X162" i="45" s="1"/>
  <c r="Y162" i="45" s="1"/>
  <c r="Z162" i="45" s="1"/>
  <c r="AA162" i="45" s="1"/>
  <c r="AB162" i="45" s="1"/>
  <c r="AC162" i="45" s="1"/>
  <c r="AD162" i="45" s="1"/>
  <c r="AE162" i="45" s="1"/>
  <c r="AF162" i="45" s="1"/>
  <c r="C161" i="45"/>
  <c r="D161" i="45" s="1"/>
  <c r="E161" i="45" s="1"/>
  <c r="F161" i="45" s="1"/>
  <c r="G161" i="45" s="1"/>
  <c r="H161" i="45" s="1"/>
  <c r="I161" i="45" s="1"/>
  <c r="J161" i="45" s="1"/>
  <c r="K161" i="45" s="1"/>
  <c r="L161" i="45" s="1"/>
  <c r="M161" i="45" s="1"/>
  <c r="N161" i="45" s="1"/>
  <c r="O161" i="45" s="1"/>
  <c r="P161" i="45" s="1"/>
  <c r="Q161" i="45" s="1"/>
  <c r="R161" i="45" s="1"/>
  <c r="S161" i="45" s="1"/>
  <c r="T161" i="45" s="1"/>
  <c r="U161" i="45" s="1"/>
  <c r="V161" i="45" s="1"/>
  <c r="W161" i="45" s="1"/>
  <c r="X161" i="45" s="1"/>
  <c r="Y161" i="45" s="1"/>
  <c r="Z161" i="45" s="1"/>
  <c r="AA161" i="45" s="1"/>
  <c r="AB161" i="45" s="1"/>
  <c r="AC161" i="45" s="1"/>
  <c r="AD161" i="45" s="1"/>
  <c r="AE161" i="45" s="1"/>
  <c r="AF161" i="45" s="1"/>
  <c r="J160" i="45"/>
  <c r="K160" i="45" s="1"/>
  <c r="L160" i="45" s="1"/>
  <c r="M160" i="45" s="1"/>
  <c r="N160" i="45" s="1"/>
  <c r="O160" i="45" s="1"/>
  <c r="P160" i="45" s="1"/>
  <c r="Q160" i="45" s="1"/>
  <c r="R160" i="45" s="1"/>
  <c r="S160" i="45" s="1"/>
  <c r="T160" i="45" s="1"/>
  <c r="U160" i="45" s="1"/>
  <c r="V160" i="45" s="1"/>
  <c r="W160" i="45" s="1"/>
  <c r="X160" i="45" s="1"/>
  <c r="Y160" i="45" s="1"/>
  <c r="Z160" i="45" s="1"/>
  <c r="AA160" i="45" s="1"/>
  <c r="AB160" i="45" s="1"/>
  <c r="AC160" i="45" s="1"/>
  <c r="AD160" i="45" s="1"/>
  <c r="AE160" i="45" s="1"/>
  <c r="AF160" i="45" s="1"/>
  <c r="G160" i="45"/>
  <c r="H160" i="45" s="1"/>
  <c r="I160" i="45" s="1"/>
  <c r="D160" i="45"/>
  <c r="E160" i="45" s="1"/>
  <c r="F160" i="45" s="1"/>
  <c r="C160" i="45"/>
  <c r="J159" i="45"/>
  <c r="K159" i="45" s="1"/>
  <c r="L159" i="45" s="1"/>
  <c r="M159" i="45" s="1"/>
  <c r="N159" i="45" s="1"/>
  <c r="O159" i="45" s="1"/>
  <c r="P159" i="45" s="1"/>
  <c r="Q159" i="45" s="1"/>
  <c r="R159" i="45" s="1"/>
  <c r="S159" i="45" s="1"/>
  <c r="T159" i="45" s="1"/>
  <c r="U159" i="45" s="1"/>
  <c r="V159" i="45" s="1"/>
  <c r="W159" i="45" s="1"/>
  <c r="X159" i="45" s="1"/>
  <c r="Y159" i="45" s="1"/>
  <c r="Z159" i="45" s="1"/>
  <c r="AA159" i="45" s="1"/>
  <c r="AB159" i="45" s="1"/>
  <c r="AC159" i="45" s="1"/>
  <c r="AD159" i="45" s="1"/>
  <c r="AE159" i="45" s="1"/>
  <c r="AF159" i="45" s="1"/>
  <c r="G159" i="45"/>
  <c r="H159" i="45" s="1"/>
  <c r="I159" i="45" s="1"/>
  <c r="E159" i="45"/>
  <c r="F159" i="45" s="1"/>
  <c r="D159" i="45"/>
  <c r="C159" i="45"/>
  <c r="C158" i="45"/>
  <c r="D158" i="45" s="1"/>
  <c r="E158" i="45" s="1"/>
  <c r="F158" i="45" s="1"/>
  <c r="G158" i="45" s="1"/>
  <c r="H158" i="45" s="1"/>
  <c r="I158" i="45" s="1"/>
  <c r="J158" i="45" s="1"/>
  <c r="K158" i="45" s="1"/>
  <c r="L158" i="45" s="1"/>
  <c r="M158" i="45" s="1"/>
  <c r="N158" i="45" s="1"/>
  <c r="O158" i="45" s="1"/>
  <c r="P158" i="45" s="1"/>
  <c r="Q158" i="45" s="1"/>
  <c r="R158" i="45" s="1"/>
  <c r="S158" i="45" s="1"/>
  <c r="T158" i="45" s="1"/>
  <c r="U158" i="45" s="1"/>
  <c r="V158" i="45" s="1"/>
  <c r="W158" i="45" s="1"/>
  <c r="X158" i="45" s="1"/>
  <c r="Y158" i="45" s="1"/>
  <c r="Z158" i="45" s="1"/>
  <c r="AA158" i="45" s="1"/>
  <c r="AB158" i="45" s="1"/>
  <c r="AC158" i="45" s="1"/>
  <c r="AD158" i="45" s="1"/>
  <c r="AE158" i="45" s="1"/>
  <c r="AF158" i="45" s="1"/>
  <c r="C157" i="45"/>
  <c r="D157" i="45" s="1"/>
  <c r="E157" i="45" s="1"/>
  <c r="F157" i="45" s="1"/>
  <c r="G157" i="45" s="1"/>
  <c r="H157" i="45" s="1"/>
  <c r="I157" i="45" s="1"/>
  <c r="J157" i="45" s="1"/>
  <c r="K157" i="45" s="1"/>
  <c r="L157" i="45" s="1"/>
  <c r="M157" i="45" s="1"/>
  <c r="N157" i="45" s="1"/>
  <c r="O157" i="45" s="1"/>
  <c r="P157" i="45" s="1"/>
  <c r="Q157" i="45" s="1"/>
  <c r="R157" i="45" s="1"/>
  <c r="S157" i="45" s="1"/>
  <c r="T157" i="45" s="1"/>
  <c r="U157" i="45" s="1"/>
  <c r="V157" i="45" s="1"/>
  <c r="W157" i="45" s="1"/>
  <c r="X157" i="45" s="1"/>
  <c r="Y157" i="45" s="1"/>
  <c r="Z157" i="45" s="1"/>
  <c r="AA157" i="45" s="1"/>
  <c r="AB157" i="45" s="1"/>
  <c r="AC157" i="45" s="1"/>
  <c r="AD157" i="45" s="1"/>
  <c r="AE157" i="45" s="1"/>
  <c r="AF157" i="45" s="1"/>
  <c r="G156" i="45"/>
  <c r="H156" i="45" s="1"/>
  <c r="I156" i="45" s="1"/>
  <c r="J156" i="45" s="1"/>
  <c r="K156" i="45" s="1"/>
  <c r="L156" i="45" s="1"/>
  <c r="M156" i="45" s="1"/>
  <c r="N156" i="45" s="1"/>
  <c r="O156" i="45" s="1"/>
  <c r="P156" i="45" s="1"/>
  <c r="Q156" i="45" s="1"/>
  <c r="R156" i="45" s="1"/>
  <c r="S156" i="45" s="1"/>
  <c r="T156" i="45" s="1"/>
  <c r="U156" i="45" s="1"/>
  <c r="V156" i="45" s="1"/>
  <c r="W156" i="45" s="1"/>
  <c r="X156" i="45" s="1"/>
  <c r="Y156" i="45" s="1"/>
  <c r="Z156" i="45" s="1"/>
  <c r="AA156" i="45" s="1"/>
  <c r="AB156" i="45" s="1"/>
  <c r="AC156" i="45" s="1"/>
  <c r="AD156" i="45" s="1"/>
  <c r="AE156" i="45" s="1"/>
  <c r="AF156" i="45" s="1"/>
  <c r="D156" i="45"/>
  <c r="E156" i="45" s="1"/>
  <c r="F156" i="45" s="1"/>
  <c r="C156" i="45"/>
  <c r="G155" i="45"/>
  <c r="H155" i="45" s="1"/>
  <c r="I155" i="45" s="1"/>
  <c r="J155" i="45" s="1"/>
  <c r="K155" i="45" s="1"/>
  <c r="L155" i="45" s="1"/>
  <c r="M155" i="45" s="1"/>
  <c r="N155" i="45" s="1"/>
  <c r="O155" i="45" s="1"/>
  <c r="P155" i="45" s="1"/>
  <c r="Q155" i="45" s="1"/>
  <c r="R155" i="45" s="1"/>
  <c r="S155" i="45" s="1"/>
  <c r="T155" i="45" s="1"/>
  <c r="U155" i="45" s="1"/>
  <c r="V155" i="45" s="1"/>
  <c r="W155" i="45" s="1"/>
  <c r="X155" i="45" s="1"/>
  <c r="Y155" i="45" s="1"/>
  <c r="Z155" i="45" s="1"/>
  <c r="AA155" i="45" s="1"/>
  <c r="AB155" i="45" s="1"/>
  <c r="AC155" i="45" s="1"/>
  <c r="AD155" i="45" s="1"/>
  <c r="AE155" i="45" s="1"/>
  <c r="AF155" i="45" s="1"/>
  <c r="E155" i="45"/>
  <c r="F155" i="45" s="1"/>
  <c r="D155" i="45"/>
  <c r="C155" i="45"/>
  <c r="U154" i="45"/>
  <c r="V154" i="45" s="1"/>
  <c r="W154" i="45" s="1"/>
  <c r="X154" i="45" s="1"/>
  <c r="Y154" i="45" s="1"/>
  <c r="Z154" i="45" s="1"/>
  <c r="AA154" i="45" s="1"/>
  <c r="AB154" i="45" s="1"/>
  <c r="AC154" i="45" s="1"/>
  <c r="AD154" i="45" s="1"/>
  <c r="AE154" i="45" s="1"/>
  <c r="AF154" i="45" s="1"/>
  <c r="C154" i="45"/>
  <c r="D154" i="45" s="1"/>
  <c r="E154" i="45" s="1"/>
  <c r="F154" i="45" s="1"/>
  <c r="G154" i="45" s="1"/>
  <c r="H154" i="45" s="1"/>
  <c r="I154" i="45" s="1"/>
  <c r="J154" i="45" s="1"/>
  <c r="K154" i="45" s="1"/>
  <c r="L154" i="45" s="1"/>
  <c r="M154" i="45" s="1"/>
  <c r="N154" i="45" s="1"/>
  <c r="O154" i="45" s="1"/>
  <c r="P154" i="45" s="1"/>
  <c r="Q154" i="45" s="1"/>
  <c r="R154" i="45" s="1"/>
  <c r="S154" i="45" s="1"/>
  <c r="T154" i="45" s="1"/>
  <c r="C153" i="45"/>
  <c r="D153" i="45" s="1"/>
  <c r="E153" i="45" s="1"/>
  <c r="F153" i="45" s="1"/>
  <c r="G153" i="45" s="1"/>
  <c r="H153" i="45" s="1"/>
  <c r="I153" i="45" s="1"/>
  <c r="J153" i="45" s="1"/>
  <c r="K153" i="45" s="1"/>
  <c r="L153" i="45" s="1"/>
  <c r="M153" i="45" s="1"/>
  <c r="N153" i="45" s="1"/>
  <c r="O153" i="45" s="1"/>
  <c r="P153" i="45" s="1"/>
  <c r="Q153" i="45" s="1"/>
  <c r="R153" i="45" s="1"/>
  <c r="S153" i="45" s="1"/>
  <c r="T153" i="45" s="1"/>
  <c r="U153" i="45" s="1"/>
  <c r="V153" i="45" s="1"/>
  <c r="W153" i="45" s="1"/>
  <c r="X153" i="45" s="1"/>
  <c r="Y153" i="45" s="1"/>
  <c r="Z153" i="45" s="1"/>
  <c r="AA153" i="45" s="1"/>
  <c r="AB153" i="45" s="1"/>
  <c r="AC153" i="45" s="1"/>
  <c r="AD153" i="45" s="1"/>
  <c r="AE153" i="45" s="1"/>
  <c r="AF153" i="45" s="1"/>
  <c r="F152" i="45"/>
  <c r="G152" i="45" s="1"/>
  <c r="H152" i="45" s="1"/>
  <c r="I152" i="45" s="1"/>
  <c r="J152" i="45" s="1"/>
  <c r="K152" i="45" s="1"/>
  <c r="L152" i="45" s="1"/>
  <c r="M152" i="45" s="1"/>
  <c r="N152" i="45" s="1"/>
  <c r="O152" i="45" s="1"/>
  <c r="P152" i="45" s="1"/>
  <c r="Q152" i="45" s="1"/>
  <c r="R152" i="45" s="1"/>
  <c r="S152" i="45" s="1"/>
  <c r="T152" i="45" s="1"/>
  <c r="U152" i="45" s="1"/>
  <c r="V152" i="45" s="1"/>
  <c r="W152" i="45" s="1"/>
  <c r="X152" i="45" s="1"/>
  <c r="Y152" i="45" s="1"/>
  <c r="Z152" i="45" s="1"/>
  <c r="AA152" i="45" s="1"/>
  <c r="AB152" i="45" s="1"/>
  <c r="AC152" i="45" s="1"/>
  <c r="AD152" i="45" s="1"/>
  <c r="AE152" i="45" s="1"/>
  <c r="AF152" i="45" s="1"/>
  <c r="D152" i="45"/>
  <c r="E152" i="45" s="1"/>
  <c r="C152" i="45"/>
  <c r="U151" i="45"/>
  <c r="V151" i="45" s="1"/>
  <c r="W151" i="45" s="1"/>
  <c r="X151" i="45" s="1"/>
  <c r="Y151" i="45" s="1"/>
  <c r="Z151" i="45" s="1"/>
  <c r="AA151" i="45" s="1"/>
  <c r="AB151" i="45" s="1"/>
  <c r="AC151" i="45" s="1"/>
  <c r="AD151" i="45" s="1"/>
  <c r="AE151" i="45" s="1"/>
  <c r="AF151" i="45" s="1"/>
  <c r="D151" i="45"/>
  <c r="E151" i="45" s="1"/>
  <c r="F151" i="45" s="1"/>
  <c r="G151" i="45" s="1"/>
  <c r="H151" i="45" s="1"/>
  <c r="I151" i="45" s="1"/>
  <c r="J151" i="45" s="1"/>
  <c r="K151" i="45" s="1"/>
  <c r="L151" i="45" s="1"/>
  <c r="M151" i="45" s="1"/>
  <c r="N151" i="45" s="1"/>
  <c r="O151" i="45" s="1"/>
  <c r="P151" i="45" s="1"/>
  <c r="Q151" i="45" s="1"/>
  <c r="R151" i="45" s="1"/>
  <c r="S151" i="45" s="1"/>
  <c r="T151" i="45" s="1"/>
  <c r="C151" i="45"/>
  <c r="K149" i="45"/>
  <c r="L149" i="45" s="1"/>
  <c r="M149" i="45" s="1"/>
  <c r="N149" i="45" s="1"/>
  <c r="O149" i="45" s="1"/>
  <c r="P149" i="45" s="1"/>
  <c r="Q149" i="45" s="1"/>
  <c r="R149" i="45" s="1"/>
  <c r="S149" i="45" s="1"/>
  <c r="T149" i="45" s="1"/>
  <c r="U149" i="45" s="1"/>
  <c r="V149" i="45" s="1"/>
  <c r="W149" i="45" s="1"/>
  <c r="X149" i="45" s="1"/>
  <c r="Y149" i="45" s="1"/>
  <c r="Z149" i="45" s="1"/>
  <c r="AA149" i="45" s="1"/>
  <c r="AB149" i="45" s="1"/>
  <c r="AC149" i="45" s="1"/>
  <c r="AD149" i="45" s="1"/>
  <c r="AE149" i="45" s="1"/>
  <c r="AF149" i="45" s="1"/>
  <c r="C149" i="45"/>
  <c r="D149" i="45" s="1"/>
  <c r="E149" i="45" s="1"/>
  <c r="F149" i="45" s="1"/>
  <c r="G149" i="45" s="1"/>
  <c r="H149" i="45" s="1"/>
  <c r="I149" i="45" s="1"/>
  <c r="J149" i="45" s="1"/>
  <c r="M148" i="45"/>
  <c r="N148" i="45" s="1"/>
  <c r="O148" i="45" s="1"/>
  <c r="P148" i="45" s="1"/>
  <c r="Q148" i="45" s="1"/>
  <c r="R148" i="45" s="1"/>
  <c r="S148" i="45" s="1"/>
  <c r="T148" i="45" s="1"/>
  <c r="U148" i="45" s="1"/>
  <c r="V148" i="45" s="1"/>
  <c r="W148" i="45" s="1"/>
  <c r="X148" i="45" s="1"/>
  <c r="Y148" i="45" s="1"/>
  <c r="Z148" i="45" s="1"/>
  <c r="AA148" i="45" s="1"/>
  <c r="AB148" i="45" s="1"/>
  <c r="AC148" i="45" s="1"/>
  <c r="AD148" i="45" s="1"/>
  <c r="AE148" i="45" s="1"/>
  <c r="AF148" i="45" s="1"/>
  <c r="C148" i="45"/>
  <c r="D148" i="45" s="1"/>
  <c r="E148" i="45" s="1"/>
  <c r="F148" i="45" s="1"/>
  <c r="G148" i="45" s="1"/>
  <c r="H148" i="45" s="1"/>
  <c r="I148" i="45" s="1"/>
  <c r="J148" i="45" s="1"/>
  <c r="K148" i="45" s="1"/>
  <c r="L148" i="45" s="1"/>
  <c r="C147" i="45"/>
  <c r="D147" i="45" s="1"/>
  <c r="E147" i="45" s="1"/>
  <c r="F147" i="45" s="1"/>
  <c r="G147" i="45" s="1"/>
  <c r="H147" i="45" s="1"/>
  <c r="I147" i="45" s="1"/>
  <c r="J147" i="45" s="1"/>
  <c r="K147" i="45" s="1"/>
  <c r="L147" i="45" s="1"/>
  <c r="M147" i="45" s="1"/>
  <c r="N147" i="45" s="1"/>
  <c r="O147" i="45" s="1"/>
  <c r="P147" i="45" s="1"/>
  <c r="Q147" i="45" s="1"/>
  <c r="R147" i="45" s="1"/>
  <c r="S147" i="45" s="1"/>
  <c r="T147" i="45" s="1"/>
  <c r="U147" i="45" s="1"/>
  <c r="V147" i="45" s="1"/>
  <c r="W147" i="45" s="1"/>
  <c r="X147" i="45" s="1"/>
  <c r="Y147" i="45" s="1"/>
  <c r="Z147" i="45" s="1"/>
  <c r="AA147" i="45" s="1"/>
  <c r="AB147" i="45" s="1"/>
  <c r="AC147" i="45" s="1"/>
  <c r="AD147" i="45" s="1"/>
  <c r="AE147" i="45" s="1"/>
  <c r="AF147" i="45" s="1"/>
  <c r="Z146" i="45"/>
  <c r="AA146" i="45" s="1"/>
  <c r="AB146" i="45" s="1"/>
  <c r="AC146" i="45" s="1"/>
  <c r="AD146" i="45" s="1"/>
  <c r="AE146" i="45" s="1"/>
  <c r="AF146" i="45" s="1"/>
  <c r="D146" i="45"/>
  <c r="E146" i="45" s="1"/>
  <c r="F146" i="45" s="1"/>
  <c r="G146" i="45" s="1"/>
  <c r="H146" i="45" s="1"/>
  <c r="I146" i="45" s="1"/>
  <c r="J146" i="45" s="1"/>
  <c r="K146" i="45" s="1"/>
  <c r="L146" i="45" s="1"/>
  <c r="M146" i="45" s="1"/>
  <c r="N146" i="45" s="1"/>
  <c r="O146" i="45" s="1"/>
  <c r="P146" i="45" s="1"/>
  <c r="Q146" i="45" s="1"/>
  <c r="R146" i="45" s="1"/>
  <c r="S146" i="45" s="1"/>
  <c r="T146" i="45" s="1"/>
  <c r="U146" i="45" s="1"/>
  <c r="V146" i="45" s="1"/>
  <c r="W146" i="45" s="1"/>
  <c r="X146" i="45" s="1"/>
  <c r="Y146" i="45" s="1"/>
  <c r="C146" i="45"/>
  <c r="C144" i="45"/>
  <c r="D144" i="45" s="1"/>
  <c r="E144" i="45" s="1"/>
  <c r="F144" i="45" s="1"/>
  <c r="G144" i="45" s="1"/>
  <c r="H144" i="45" s="1"/>
  <c r="I144" i="45" s="1"/>
  <c r="J144" i="45" s="1"/>
  <c r="K144" i="45" s="1"/>
  <c r="L144" i="45" s="1"/>
  <c r="M144" i="45" s="1"/>
  <c r="N144" i="45" s="1"/>
  <c r="O144" i="45" s="1"/>
  <c r="P144" i="45" s="1"/>
  <c r="Q144" i="45" s="1"/>
  <c r="R144" i="45" s="1"/>
  <c r="S144" i="45" s="1"/>
  <c r="T144" i="45" s="1"/>
  <c r="U144" i="45" s="1"/>
  <c r="V144" i="45" s="1"/>
  <c r="W144" i="45" s="1"/>
  <c r="X144" i="45" s="1"/>
  <c r="Y144" i="45" s="1"/>
  <c r="Z144" i="45" s="1"/>
  <c r="AA144" i="45" s="1"/>
  <c r="AB144" i="45" s="1"/>
  <c r="AC144" i="45" s="1"/>
  <c r="AD144" i="45" s="1"/>
  <c r="AE144" i="45" s="1"/>
  <c r="AF144" i="45" s="1"/>
  <c r="C143" i="45"/>
  <c r="D143" i="45" s="1"/>
  <c r="E143" i="45" s="1"/>
  <c r="F143" i="45" s="1"/>
  <c r="G143" i="45" s="1"/>
  <c r="H143" i="45" s="1"/>
  <c r="I143" i="45" s="1"/>
  <c r="J143" i="45" s="1"/>
  <c r="K143" i="45" s="1"/>
  <c r="L143" i="45" s="1"/>
  <c r="M143" i="45" s="1"/>
  <c r="N143" i="45" s="1"/>
  <c r="O143" i="45" s="1"/>
  <c r="P143" i="45" s="1"/>
  <c r="Q143" i="45" s="1"/>
  <c r="R143" i="45" s="1"/>
  <c r="S143" i="45" s="1"/>
  <c r="T143" i="45" s="1"/>
  <c r="U143" i="45" s="1"/>
  <c r="V143" i="45" s="1"/>
  <c r="W143" i="45" s="1"/>
  <c r="X143" i="45" s="1"/>
  <c r="Y143" i="45" s="1"/>
  <c r="Z143" i="45" s="1"/>
  <c r="AA143" i="45" s="1"/>
  <c r="AB143" i="45" s="1"/>
  <c r="AC143" i="45" s="1"/>
  <c r="AD143" i="45" s="1"/>
  <c r="AE143" i="45" s="1"/>
  <c r="AF143" i="45" s="1"/>
  <c r="C141" i="45"/>
  <c r="D141" i="45" s="1"/>
  <c r="E141" i="45" s="1"/>
  <c r="F141" i="45" s="1"/>
  <c r="G141" i="45" s="1"/>
  <c r="H141" i="45" s="1"/>
  <c r="I141" i="45" s="1"/>
  <c r="J141" i="45" s="1"/>
  <c r="K141" i="45" s="1"/>
  <c r="L141" i="45" s="1"/>
  <c r="M141" i="45" s="1"/>
  <c r="N141" i="45" s="1"/>
  <c r="O141" i="45" s="1"/>
  <c r="P141" i="45" s="1"/>
  <c r="Q141" i="45" s="1"/>
  <c r="R141" i="45" s="1"/>
  <c r="S141" i="45" s="1"/>
  <c r="T141" i="45" s="1"/>
  <c r="U141" i="45" s="1"/>
  <c r="V141" i="45" s="1"/>
  <c r="W141" i="45" s="1"/>
  <c r="X141" i="45" s="1"/>
  <c r="Y141" i="45" s="1"/>
  <c r="Z141" i="45" s="1"/>
  <c r="AA141" i="45" s="1"/>
  <c r="AB141" i="45" s="1"/>
  <c r="AC141" i="45" s="1"/>
  <c r="AD141" i="45" s="1"/>
  <c r="AE141" i="45" s="1"/>
  <c r="AF141" i="45" s="1"/>
  <c r="F140" i="45"/>
  <c r="G140" i="45" s="1"/>
  <c r="H140" i="45" s="1"/>
  <c r="I140" i="45" s="1"/>
  <c r="J140" i="45" s="1"/>
  <c r="K140" i="45" s="1"/>
  <c r="L140" i="45" s="1"/>
  <c r="M140" i="45" s="1"/>
  <c r="N140" i="45" s="1"/>
  <c r="O140" i="45" s="1"/>
  <c r="P140" i="45" s="1"/>
  <c r="Q140" i="45" s="1"/>
  <c r="R140" i="45" s="1"/>
  <c r="S140" i="45" s="1"/>
  <c r="T140" i="45" s="1"/>
  <c r="U140" i="45" s="1"/>
  <c r="V140" i="45" s="1"/>
  <c r="W140" i="45" s="1"/>
  <c r="X140" i="45" s="1"/>
  <c r="Y140" i="45" s="1"/>
  <c r="Z140" i="45" s="1"/>
  <c r="AA140" i="45" s="1"/>
  <c r="AB140" i="45" s="1"/>
  <c r="AC140" i="45" s="1"/>
  <c r="AD140" i="45" s="1"/>
  <c r="AE140" i="45" s="1"/>
  <c r="AF140" i="45" s="1"/>
  <c r="D140" i="45"/>
  <c r="E140" i="45" s="1"/>
  <c r="C140" i="45"/>
  <c r="C139" i="45"/>
  <c r="D139" i="45" s="1"/>
  <c r="E139" i="45" s="1"/>
  <c r="F139" i="45" s="1"/>
  <c r="G139" i="45" s="1"/>
  <c r="H139" i="45" s="1"/>
  <c r="I139" i="45" s="1"/>
  <c r="J139" i="45" s="1"/>
  <c r="K139" i="45" s="1"/>
  <c r="L139" i="45" s="1"/>
  <c r="M139" i="45" s="1"/>
  <c r="N139" i="45" s="1"/>
  <c r="O139" i="45" s="1"/>
  <c r="P139" i="45" s="1"/>
  <c r="Q139" i="45" s="1"/>
  <c r="R139" i="45" s="1"/>
  <c r="S139" i="45" s="1"/>
  <c r="T139" i="45" s="1"/>
  <c r="U139" i="45" s="1"/>
  <c r="V139" i="45" s="1"/>
  <c r="W139" i="45" s="1"/>
  <c r="X139" i="45" s="1"/>
  <c r="Y139" i="45" s="1"/>
  <c r="Z139" i="45" s="1"/>
  <c r="AA139" i="45" s="1"/>
  <c r="AB139" i="45" s="1"/>
  <c r="AC139" i="45" s="1"/>
  <c r="AD139" i="45" s="1"/>
  <c r="AE139" i="45" s="1"/>
  <c r="AF139" i="45" s="1"/>
  <c r="E138" i="45"/>
  <c r="F138" i="45" s="1"/>
  <c r="G138" i="45" s="1"/>
  <c r="H138" i="45" s="1"/>
  <c r="I138" i="45" s="1"/>
  <c r="J138" i="45" s="1"/>
  <c r="K138" i="45" s="1"/>
  <c r="L138" i="45" s="1"/>
  <c r="M138" i="45" s="1"/>
  <c r="N138" i="45" s="1"/>
  <c r="O138" i="45" s="1"/>
  <c r="P138" i="45" s="1"/>
  <c r="Q138" i="45" s="1"/>
  <c r="R138" i="45" s="1"/>
  <c r="S138" i="45" s="1"/>
  <c r="T138" i="45" s="1"/>
  <c r="U138" i="45" s="1"/>
  <c r="V138" i="45" s="1"/>
  <c r="W138" i="45" s="1"/>
  <c r="X138" i="45" s="1"/>
  <c r="Y138" i="45" s="1"/>
  <c r="Z138" i="45" s="1"/>
  <c r="AA138" i="45" s="1"/>
  <c r="AB138" i="45" s="1"/>
  <c r="AC138" i="45" s="1"/>
  <c r="AD138" i="45" s="1"/>
  <c r="AE138" i="45" s="1"/>
  <c r="AF138" i="45" s="1"/>
  <c r="C138" i="45"/>
  <c r="D138" i="45" s="1"/>
  <c r="AD137" i="45"/>
  <c r="AE137" i="45" s="1"/>
  <c r="AF137" i="45" s="1"/>
  <c r="D137" i="45"/>
  <c r="E137" i="45" s="1"/>
  <c r="F137" i="45" s="1"/>
  <c r="G137" i="45" s="1"/>
  <c r="H137" i="45" s="1"/>
  <c r="I137" i="45" s="1"/>
  <c r="J137" i="45" s="1"/>
  <c r="K137" i="45" s="1"/>
  <c r="L137" i="45" s="1"/>
  <c r="M137" i="45" s="1"/>
  <c r="N137" i="45" s="1"/>
  <c r="O137" i="45" s="1"/>
  <c r="P137" i="45" s="1"/>
  <c r="Q137" i="45" s="1"/>
  <c r="R137" i="45" s="1"/>
  <c r="S137" i="45" s="1"/>
  <c r="T137" i="45" s="1"/>
  <c r="U137" i="45" s="1"/>
  <c r="V137" i="45" s="1"/>
  <c r="W137" i="45" s="1"/>
  <c r="X137" i="45" s="1"/>
  <c r="Y137" i="45" s="1"/>
  <c r="Z137" i="45" s="1"/>
  <c r="AA137" i="45" s="1"/>
  <c r="AB137" i="45" s="1"/>
  <c r="AC137" i="45" s="1"/>
  <c r="C137" i="45"/>
  <c r="D136" i="45"/>
  <c r="E136" i="45" s="1"/>
  <c r="F136" i="45" s="1"/>
  <c r="G136" i="45" s="1"/>
  <c r="H136" i="45" s="1"/>
  <c r="I136" i="45" s="1"/>
  <c r="J136" i="45" s="1"/>
  <c r="K136" i="45" s="1"/>
  <c r="L136" i="45" s="1"/>
  <c r="M136" i="45" s="1"/>
  <c r="N136" i="45" s="1"/>
  <c r="O136" i="45" s="1"/>
  <c r="P136" i="45" s="1"/>
  <c r="Q136" i="45" s="1"/>
  <c r="R136" i="45" s="1"/>
  <c r="S136" i="45" s="1"/>
  <c r="T136" i="45" s="1"/>
  <c r="U136" i="45" s="1"/>
  <c r="V136" i="45" s="1"/>
  <c r="W136" i="45" s="1"/>
  <c r="X136" i="45" s="1"/>
  <c r="Y136" i="45" s="1"/>
  <c r="Z136" i="45" s="1"/>
  <c r="AA136" i="45" s="1"/>
  <c r="AB136" i="45" s="1"/>
  <c r="AC136" i="45" s="1"/>
  <c r="AD136" i="45" s="1"/>
  <c r="AE136" i="45" s="1"/>
  <c r="AF136" i="45" s="1"/>
  <c r="C136" i="45"/>
  <c r="AE135" i="45"/>
  <c r="AF135" i="45" s="1"/>
  <c r="H135" i="45"/>
  <c r="I135" i="45" s="1"/>
  <c r="J135" i="45" s="1"/>
  <c r="K135" i="45" s="1"/>
  <c r="L135" i="45" s="1"/>
  <c r="M135" i="45" s="1"/>
  <c r="N135" i="45" s="1"/>
  <c r="O135" i="45" s="1"/>
  <c r="P135" i="45" s="1"/>
  <c r="Q135" i="45" s="1"/>
  <c r="R135" i="45" s="1"/>
  <c r="S135" i="45" s="1"/>
  <c r="T135" i="45" s="1"/>
  <c r="U135" i="45" s="1"/>
  <c r="V135" i="45" s="1"/>
  <c r="W135" i="45" s="1"/>
  <c r="X135" i="45" s="1"/>
  <c r="Y135" i="45" s="1"/>
  <c r="Z135" i="45" s="1"/>
  <c r="AA135" i="45" s="1"/>
  <c r="AB135" i="45" s="1"/>
  <c r="AC135" i="45" s="1"/>
  <c r="AD135" i="45" s="1"/>
  <c r="C135" i="45"/>
  <c r="D135" i="45" s="1"/>
  <c r="E135" i="45" s="1"/>
  <c r="F135" i="45" s="1"/>
  <c r="G135" i="45" s="1"/>
  <c r="C133" i="45"/>
  <c r="D133" i="45" s="1"/>
  <c r="E133" i="45" s="1"/>
  <c r="F133" i="45" s="1"/>
  <c r="G133" i="45" s="1"/>
  <c r="H133" i="45" s="1"/>
  <c r="I133" i="45" s="1"/>
  <c r="J133" i="45" s="1"/>
  <c r="K133" i="45" s="1"/>
  <c r="L133" i="45" s="1"/>
  <c r="M133" i="45" s="1"/>
  <c r="N133" i="45" s="1"/>
  <c r="O133" i="45" s="1"/>
  <c r="P133" i="45" s="1"/>
  <c r="Q133" i="45" s="1"/>
  <c r="R133" i="45" s="1"/>
  <c r="S133" i="45" s="1"/>
  <c r="T133" i="45" s="1"/>
  <c r="U133" i="45" s="1"/>
  <c r="V133" i="45" s="1"/>
  <c r="W133" i="45" s="1"/>
  <c r="X133" i="45" s="1"/>
  <c r="Y133" i="45" s="1"/>
  <c r="Z133" i="45" s="1"/>
  <c r="AA133" i="45" s="1"/>
  <c r="AB133" i="45" s="1"/>
  <c r="AC133" i="45" s="1"/>
  <c r="AD133" i="45" s="1"/>
  <c r="AE133" i="45" s="1"/>
  <c r="AF133" i="45" s="1"/>
  <c r="G132" i="45"/>
  <c r="H132" i="45" s="1"/>
  <c r="I132" i="45" s="1"/>
  <c r="J132" i="45" s="1"/>
  <c r="K132" i="45" s="1"/>
  <c r="L132" i="45" s="1"/>
  <c r="M132" i="45" s="1"/>
  <c r="N132" i="45" s="1"/>
  <c r="O132" i="45" s="1"/>
  <c r="P132" i="45" s="1"/>
  <c r="Q132" i="45" s="1"/>
  <c r="R132" i="45" s="1"/>
  <c r="S132" i="45" s="1"/>
  <c r="T132" i="45" s="1"/>
  <c r="U132" i="45" s="1"/>
  <c r="V132" i="45" s="1"/>
  <c r="W132" i="45" s="1"/>
  <c r="X132" i="45" s="1"/>
  <c r="Y132" i="45" s="1"/>
  <c r="Z132" i="45" s="1"/>
  <c r="AA132" i="45" s="1"/>
  <c r="AB132" i="45" s="1"/>
  <c r="AC132" i="45" s="1"/>
  <c r="AD132" i="45" s="1"/>
  <c r="AE132" i="45" s="1"/>
  <c r="AF132" i="45" s="1"/>
  <c r="D132" i="45"/>
  <c r="E132" i="45" s="1"/>
  <c r="F132" i="45" s="1"/>
  <c r="C132" i="45"/>
  <c r="I131" i="45"/>
  <c r="J131" i="45" s="1"/>
  <c r="K131" i="45" s="1"/>
  <c r="L131" i="45" s="1"/>
  <c r="M131" i="45" s="1"/>
  <c r="N131" i="45" s="1"/>
  <c r="O131" i="45" s="1"/>
  <c r="P131" i="45" s="1"/>
  <c r="Q131" i="45" s="1"/>
  <c r="R131" i="45" s="1"/>
  <c r="S131" i="45" s="1"/>
  <c r="T131" i="45" s="1"/>
  <c r="U131" i="45" s="1"/>
  <c r="V131" i="45" s="1"/>
  <c r="W131" i="45" s="1"/>
  <c r="X131" i="45" s="1"/>
  <c r="Y131" i="45" s="1"/>
  <c r="Z131" i="45" s="1"/>
  <c r="AA131" i="45" s="1"/>
  <c r="AB131" i="45" s="1"/>
  <c r="AC131" i="45" s="1"/>
  <c r="AD131" i="45" s="1"/>
  <c r="AE131" i="45" s="1"/>
  <c r="AF131" i="45" s="1"/>
  <c r="C131" i="45"/>
  <c r="D131" i="45" s="1"/>
  <c r="E131" i="45" s="1"/>
  <c r="F131" i="45" s="1"/>
  <c r="G131" i="45" s="1"/>
  <c r="H131" i="45" s="1"/>
  <c r="C130" i="45"/>
  <c r="D130" i="45" s="1"/>
  <c r="E130" i="45" s="1"/>
  <c r="F130" i="45" s="1"/>
  <c r="G130" i="45" s="1"/>
  <c r="H130" i="45" s="1"/>
  <c r="I130" i="45" s="1"/>
  <c r="J130" i="45" s="1"/>
  <c r="K130" i="45" s="1"/>
  <c r="L130" i="45" s="1"/>
  <c r="M130" i="45" s="1"/>
  <c r="N130" i="45" s="1"/>
  <c r="O130" i="45" s="1"/>
  <c r="P130" i="45" s="1"/>
  <c r="Q130" i="45" s="1"/>
  <c r="R130" i="45" s="1"/>
  <c r="S130" i="45" s="1"/>
  <c r="T130" i="45" s="1"/>
  <c r="U130" i="45" s="1"/>
  <c r="V130" i="45" s="1"/>
  <c r="W130" i="45" s="1"/>
  <c r="X130" i="45" s="1"/>
  <c r="Y130" i="45" s="1"/>
  <c r="Z130" i="45" s="1"/>
  <c r="AA130" i="45" s="1"/>
  <c r="AB130" i="45" s="1"/>
  <c r="AC130" i="45" s="1"/>
  <c r="AD130" i="45" s="1"/>
  <c r="AE130" i="45" s="1"/>
  <c r="AF130" i="45" s="1"/>
  <c r="Q129" i="45"/>
  <c r="R129" i="45" s="1"/>
  <c r="S129" i="45" s="1"/>
  <c r="T129" i="45" s="1"/>
  <c r="U129" i="45" s="1"/>
  <c r="V129" i="45" s="1"/>
  <c r="W129" i="45" s="1"/>
  <c r="X129" i="45" s="1"/>
  <c r="Y129" i="45" s="1"/>
  <c r="Z129" i="45" s="1"/>
  <c r="AA129" i="45" s="1"/>
  <c r="AB129" i="45" s="1"/>
  <c r="AC129" i="45" s="1"/>
  <c r="AD129" i="45" s="1"/>
  <c r="AE129" i="45" s="1"/>
  <c r="AF129" i="45" s="1"/>
  <c r="C129" i="45"/>
  <c r="D129" i="45" s="1"/>
  <c r="E129" i="45" s="1"/>
  <c r="F129" i="45" s="1"/>
  <c r="G129" i="45" s="1"/>
  <c r="H129" i="45" s="1"/>
  <c r="I129" i="45" s="1"/>
  <c r="J129" i="45" s="1"/>
  <c r="K129" i="45" s="1"/>
  <c r="L129" i="45" s="1"/>
  <c r="M129" i="45" s="1"/>
  <c r="N129" i="45" s="1"/>
  <c r="O129" i="45" s="1"/>
  <c r="P129" i="45" s="1"/>
  <c r="E128" i="45"/>
  <c r="F128" i="45" s="1"/>
  <c r="G128" i="45" s="1"/>
  <c r="H128" i="45" s="1"/>
  <c r="I128" i="45" s="1"/>
  <c r="J128" i="45" s="1"/>
  <c r="K128" i="45" s="1"/>
  <c r="L128" i="45" s="1"/>
  <c r="M128" i="45" s="1"/>
  <c r="N128" i="45" s="1"/>
  <c r="O128" i="45" s="1"/>
  <c r="P128" i="45" s="1"/>
  <c r="Q128" i="45" s="1"/>
  <c r="R128" i="45" s="1"/>
  <c r="S128" i="45" s="1"/>
  <c r="T128" i="45" s="1"/>
  <c r="U128" i="45" s="1"/>
  <c r="V128" i="45" s="1"/>
  <c r="W128" i="45" s="1"/>
  <c r="X128" i="45" s="1"/>
  <c r="Y128" i="45" s="1"/>
  <c r="Z128" i="45" s="1"/>
  <c r="AA128" i="45" s="1"/>
  <c r="AB128" i="45" s="1"/>
  <c r="AC128" i="45" s="1"/>
  <c r="AD128" i="45" s="1"/>
  <c r="AE128" i="45" s="1"/>
  <c r="AF128" i="45" s="1"/>
  <c r="C128" i="45"/>
  <c r="D128" i="45" s="1"/>
  <c r="I127" i="45"/>
  <c r="J127" i="45" s="1"/>
  <c r="K127" i="45" s="1"/>
  <c r="L127" i="45" s="1"/>
  <c r="M127" i="45" s="1"/>
  <c r="N127" i="45" s="1"/>
  <c r="O127" i="45" s="1"/>
  <c r="P127" i="45" s="1"/>
  <c r="Q127" i="45" s="1"/>
  <c r="R127" i="45" s="1"/>
  <c r="S127" i="45" s="1"/>
  <c r="T127" i="45" s="1"/>
  <c r="U127" i="45" s="1"/>
  <c r="V127" i="45" s="1"/>
  <c r="W127" i="45" s="1"/>
  <c r="X127" i="45" s="1"/>
  <c r="Y127" i="45" s="1"/>
  <c r="Z127" i="45" s="1"/>
  <c r="AA127" i="45" s="1"/>
  <c r="AB127" i="45" s="1"/>
  <c r="AC127" i="45" s="1"/>
  <c r="AD127" i="45" s="1"/>
  <c r="AE127" i="45" s="1"/>
  <c r="AF127" i="45" s="1"/>
  <c r="C127" i="45"/>
  <c r="D127" i="45" s="1"/>
  <c r="E127" i="45" s="1"/>
  <c r="F127" i="45" s="1"/>
  <c r="G127" i="45" s="1"/>
  <c r="H127" i="45" s="1"/>
  <c r="M126" i="45"/>
  <c r="N126" i="45" s="1"/>
  <c r="O126" i="45" s="1"/>
  <c r="P126" i="45" s="1"/>
  <c r="Q126" i="45" s="1"/>
  <c r="R126" i="45" s="1"/>
  <c r="S126" i="45" s="1"/>
  <c r="T126" i="45" s="1"/>
  <c r="U126" i="45" s="1"/>
  <c r="V126" i="45" s="1"/>
  <c r="W126" i="45" s="1"/>
  <c r="X126" i="45" s="1"/>
  <c r="Y126" i="45" s="1"/>
  <c r="Z126" i="45" s="1"/>
  <c r="AA126" i="45" s="1"/>
  <c r="AB126" i="45" s="1"/>
  <c r="AC126" i="45" s="1"/>
  <c r="AD126" i="45" s="1"/>
  <c r="AE126" i="45" s="1"/>
  <c r="AF126" i="45" s="1"/>
  <c r="C126" i="45"/>
  <c r="D126" i="45" s="1"/>
  <c r="E126" i="45" s="1"/>
  <c r="F126" i="45" s="1"/>
  <c r="G126" i="45" s="1"/>
  <c r="H126" i="45" s="1"/>
  <c r="I126" i="45" s="1"/>
  <c r="J126" i="45" s="1"/>
  <c r="K126" i="45" s="1"/>
  <c r="L126" i="45" s="1"/>
  <c r="E124" i="45"/>
  <c r="F124" i="45" s="1"/>
  <c r="G124" i="45" s="1"/>
  <c r="H124" i="45" s="1"/>
  <c r="I124" i="45" s="1"/>
  <c r="J124" i="45" s="1"/>
  <c r="K124" i="45" s="1"/>
  <c r="L124" i="45" s="1"/>
  <c r="M124" i="45" s="1"/>
  <c r="N124" i="45" s="1"/>
  <c r="O124" i="45" s="1"/>
  <c r="P124" i="45" s="1"/>
  <c r="Q124" i="45" s="1"/>
  <c r="R124" i="45" s="1"/>
  <c r="S124" i="45" s="1"/>
  <c r="T124" i="45" s="1"/>
  <c r="U124" i="45" s="1"/>
  <c r="V124" i="45" s="1"/>
  <c r="W124" i="45" s="1"/>
  <c r="X124" i="45" s="1"/>
  <c r="Y124" i="45" s="1"/>
  <c r="Z124" i="45" s="1"/>
  <c r="AA124" i="45" s="1"/>
  <c r="AB124" i="45" s="1"/>
  <c r="AC124" i="45" s="1"/>
  <c r="AD124" i="45" s="1"/>
  <c r="AE124" i="45" s="1"/>
  <c r="AF124" i="45" s="1"/>
  <c r="C124" i="45"/>
  <c r="D124" i="45" s="1"/>
  <c r="C123" i="45"/>
  <c r="D123" i="45" s="1"/>
  <c r="E123" i="45" s="1"/>
  <c r="F123" i="45" s="1"/>
  <c r="G123" i="45" s="1"/>
  <c r="H123" i="45" s="1"/>
  <c r="I123" i="45" s="1"/>
  <c r="J123" i="45" s="1"/>
  <c r="K123" i="45" s="1"/>
  <c r="L123" i="45" s="1"/>
  <c r="M123" i="45" s="1"/>
  <c r="N123" i="45" s="1"/>
  <c r="O123" i="45" s="1"/>
  <c r="P123" i="45" s="1"/>
  <c r="Q123" i="45" s="1"/>
  <c r="R123" i="45" s="1"/>
  <c r="S123" i="45" s="1"/>
  <c r="T123" i="45" s="1"/>
  <c r="U123" i="45" s="1"/>
  <c r="V123" i="45" s="1"/>
  <c r="W123" i="45" s="1"/>
  <c r="X123" i="45" s="1"/>
  <c r="Y123" i="45" s="1"/>
  <c r="Z123" i="45" s="1"/>
  <c r="AA123" i="45" s="1"/>
  <c r="AB123" i="45" s="1"/>
  <c r="AC123" i="45" s="1"/>
  <c r="AD123" i="45" s="1"/>
  <c r="AE123" i="45" s="1"/>
  <c r="AF123" i="45" s="1"/>
  <c r="C122" i="45"/>
  <c r="D122" i="45" s="1"/>
  <c r="E122" i="45" s="1"/>
  <c r="F122" i="45" s="1"/>
  <c r="G122" i="45" s="1"/>
  <c r="H122" i="45" s="1"/>
  <c r="I122" i="45" s="1"/>
  <c r="J122" i="45" s="1"/>
  <c r="K122" i="45" s="1"/>
  <c r="L122" i="45" s="1"/>
  <c r="M122" i="45" s="1"/>
  <c r="N122" i="45" s="1"/>
  <c r="O122" i="45" s="1"/>
  <c r="P122" i="45" s="1"/>
  <c r="Q122" i="45" s="1"/>
  <c r="R122" i="45" s="1"/>
  <c r="S122" i="45" s="1"/>
  <c r="T122" i="45" s="1"/>
  <c r="U122" i="45" s="1"/>
  <c r="V122" i="45" s="1"/>
  <c r="W122" i="45" s="1"/>
  <c r="X122" i="45" s="1"/>
  <c r="Y122" i="45" s="1"/>
  <c r="Z122" i="45" s="1"/>
  <c r="AA122" i="45" s="1"/>
  <c r="AB122" i="45" s="1"/>
  <c r="AC122" i="45" s="1"/>
  <c r="AD122" i="45" s="1"/>
  <c r="AE122" i="45" s="1"/>
  <c r="AF122" i="45" s="1"/>
  <c r="E121" i="45"/>
  <c r="F121" i="45" s="1"/>
  <c r="G121" i="45" s="1"/>
  <c r="H121" i="45" s="1"/>
  <c r="I121" i="45" s="1"/>
  <c r="J121" i="45" s="1"/>
  <c r="K121" i="45" s="1"/>
  <c r="L121" i="45" s="1"/>
  <c r="M121" i="45" s="1"/>
  <c r="N121" i="45" s="1"/>
  <c r="O121" i="45" s="1"/>
  <c r="P121" i="45" s="1"/>
  <c r="Q121" i="45" s="1"/>
  <c r="R121" i="45" s="1"/>
  <c r="S121" i="45" s="1"/>
  <c r="T121" i="45" s="1"/>
  <c r="U121" i="45" s="1"/>
  <c r="V121" i="45" s="1"/>
  <c r="W121" i="45" s="1"/>
  <c r="X121" i="45" s="1"/>
  <c r="Y121" i="45" s="1"/>
  <c r="Z121" i="45" s="1"/>
  <c r="AA121" i="45" s="1"/>
  <c r="AB121" i="45" s="1"/>
  <c r="AC121" i="45" s="1"/>
  <c r="AD121" i="45" s="1"/>
  <c r="AE121" i="45" s="1"/>
  <c r="AF121" i="45" s="1"/>
  <c r="C121" i="45"/>
  <c r="D121" i="45" s="1"/>
  <c r="C120" i="45"/>
  <c r="D120" i="45" s="1"/>
  <c r="E120" i="45" s="1"/>
  <c r="F120" i="45" s="1"/>
  <c r="G120" i="45" s="1"/>
  <c r="H120" i="45" s="1"/>
  <c r="I120" i="45" s="1"/>
  <c r="J120" i="45" s="1"/>
  <c r="K120" i="45" s="1"/>
  <c r="L120" i="45" s="1"/>
  <c r="M120" i="45" s="1"/>
  <c r="N120" i="45" s="1"/>
  <c r="O120" i="45" s="1"/>
  <c r="P120" i="45" s="1"/>
  <c r="Q120" i="45" s="1"/>
  <c r="R120" i="45" s="1"/>
  <c r="S120" i="45" s="1"/>
  <c r="T120" i="45" s="1"/>
  <c r="U120" i="45" s="1"/>
  <c r="V120" i="45" s="1"/>
  <c r="W120" i="45" s="1"/>
  <c r="X120" i="45" s="1"/>
  <c r="Y120" i="45" s="1"/>
  <c r="Z120" i="45" s="1"/>
  <c r="AA120" i="45" s="1"/>
  <c r="AB120" i="45" s="1"/>
  <c r="AC120" i="45" s="1"/>
  <c r="AD120" i="45" s="1"/>
  <c r="AE120" i="45" s="1"/>
  <c r="AF120" i="45" s="1"/>
  <c r="G119" i="45"/>
  <c r="H119" i="45" s="1"/>
  <c r="I119" i="45" s="1"/>
  <c r="J119" i="45" s="1"/>
  <c r="K119" i="45" s="1"/>
  <c r="L119" i="45" s="1"/>
  <c r="M119" i="45" s="1"/>
  <c r="N119" i="45" s="1"/>
  <c r="O119" i="45" s="1"/>
  <c r="P119" i="45" s="1"/>
  <c r="Q119" i="45" s="1"/>
  <c r="R119" i="45" s="1"/>
  <c r="S119" i="45" s="1"/>
  <c r="T119" i="45" s="1"/>
  <c r="U119" i="45" s="1"/>
  <c r="V119" i="45" s="1"/>
  <c r="W119" i="45" s="1"/>
  <c r="X119" i="45" s="1"/>
  <c r="Y119" i="45" s="1"/>
  <c r="Z119" i="45" s="1"/>
  <c r="AA119" i="45" s="1"/>
  <c r="AB119" i="45" s="1"/>
  <c r="AC119" i="45" s="1"/>
  <c r="AD119" i="45" s="1"/>
  <c r="AE119" i="45" s="1"/>
  <c r="AF119" i="45" s="1"/>
  <c r="E119" i="45"/>
  <c r="F119" i="45" s="1"/>
  <c r="C119" i="45"/>
  <c r="D119" i="45" s="1"/>
  <c r="S118" i="45"/>
  <c r="T118" i="45" s="1"/>
  <c r="U118" i="45" s="1"/>
  <c r="V118" i="45" s="1"/>
  <c r="W118" i="45" s="1"/>
  <c r="X118" i="45" s="1"/>
  <c r="Y118" i="45" s="1"/>
  <c r="Z118" i="45" s="1"/>
  <c r="AA118" i="45" s="1"/>
  <c r="AB118" i="45" s="1"/>
  <c r="AC118" i="45" s="1"/>
  <c r="AD118" i="45" s="1"/>
  <c r="AE118" i="45" s="1"/>
  <c r="AF118" i="45" s="1"/>
  <c r="J118" i="45"/>
  <c r="K118" i="45" s="1"/>
  <c r="L118" i="45" s="1"/>
  <c r="M118" i="45" s="1"/>
  <c r="N118" i="45" s="1"/>
  <c r="O118" i="45" s="1"/>
  <c r="P118" i="45" s="1"/>
  <c r="Q118" i="45" s="1"/>
  <c r="R118" i="45" s="1"/>
  <c r="C118" i="45"/>
  <c r="D118" i="45" s="1"/>
  <c r="E118" i="45" s="1"/>
  <c r="F118" i="45" s="1"/>
  <c r="G118" i="45" s="1"/>
  <c r="H118" i="45" s="1"/>
  <c r="I118" i="45" s="1"/>
  <c r="Q117" i="45"/>
  <c r="R117" i="45" s="1"/>
  <c r="S117" i="45" s="1"/>
  <c r="T117" i="45" s="1"/>
  <c r="U117" i="45" s="1"/>
  <c r="V117" i="45" s="1"/>
  <c r="W117" i="45" s="1"/>
  <c r="X117" i="45" s="1"/>
  <c r="Y117" i="45" s="1"/>
  <c r="Z117" i="45" s="1"/>
  <c r="AA117" i="45" s="1"/>
  <c r="AB117" i="45" s="1"/>
  <c r="AC117" i="45" s="1"/>
  <c r="AD117" i="45" s="1"/>
  <c r="AE117" i="45" s="1"/>
  <c r="AF117" i="45" s="1"/>
  <c r="H117" i="45"/>
  <c r="I117" i="45" s="1"/>
  <c r="J117" i="45" s="1"/>
  <c r="K117" i="45" s="1"/>
  <c r="L117" i="45" s="1"/>
  <c r="M117" i="45" s="1"/>
  <c r="N117" i="45" s="1"/>
  <c r="O117" i="45" s="1"/>
  <c r="P117" i="45" s="1"/>
  <c r="D117" i="45"/>
  <c r="E117" i="45" s="1"/>
  <c r="F117" i="45" s="1"/>
  <c r="G117" i="45" s="1"/>
  <c r="C117" i="45"/>
  <c r="D116" i="45"/>
  <c r="E116" i="45" s="1"/>
  <c r="F116" i="45" s="1"/>
  <c r="G116" i="45" s="1"/>
  <c r="H116" i="45" s="1"/>
  <c r="I116" i="45" s="1"/>
  <c r="J116" i="45" s="1"/>
  <c r="K116" i="45" s="1"/>
  <c r="L116" i="45" s="1"/>
  <c r="M116" i="45" s="1"/>
  <c r="N116" i="45" s="1"/>
  <c r="O116" i="45" s="1"/>
  <c r="P116" i="45" s="1"/>
  <c r="Q116" i="45" s="1"/>
  <c r="R116" i="45" s="1"/>
  <c r="S116" i="45" s="1"/>
  <c r="T116" i="45" s="1"/>
  <c r="U116" i="45" s="1"/>
  <c r="V116" i="45" s="1"/>
  <c r="W116" i="45" s="1"/>
  <c r="X116" i="45" s="1"/>
  <c r="Y116" i="45" s="1"/>
  <c r="Z116" i="45" s="1"/>
  <c r="AA116" i="45" s="1"/>
  <c r="AB116" i="45" s="1"/>
  <c r="AC116" i="45" s="1"/>
  <c r="AD116" i="45" s="1"/>
  <c r="AE116" i="45" s="1"/>
  <c r="AF116" i="45" s="1"/>
  <c r="C116" i="45"/>
  <c r="D115" i="45"/>
  <c r="E115" i="45" s="1"/>
  <c r="F115" i="45" s="1"/>
  <c r="G115" i="45" s="1"/>
  <c r="H115" i="45" s="1"/>
  <c r="I115" i="45" s="1"/>
  <c r="J115" i="45" s="1"/>
  <c r="K115" i="45" s="1"/>
  <c r="L115" i="45" s="1"/>
  <c r="M115" i="45" s="1"/>
  <c r="N115" i="45" s="1"/>
  <c r="O115" i="45" s="1"/>
  <c r="P115" i="45" s="1"/>
  <c r="Q115" i="45" s="1"/>
  <c r="R115" i="45" s="1"/>
  <c r="S115" i="45" s="1"/>
  <c r="T115" i="45" s="1"/>
  <c r="U115" i="45" s="1"/>
  <c r="V115" i="45" s="1"/>
  <c r="W115" i="45" s="1"/>
  <c r="X115" i="45" s="1"/>
  <c r="Y115" i="45" s="1"/>
  <c r="Z115" i="45" s="1"/>
  <c r="AA115" i="45" s="1"/>
  <c r="AB115" i="45" s="1"/>
  <c r="AC115" i="45" s="1"/>
  <c r="AD115" i="45" s="1"/>
  <c r="AE115" i="45" s="1"/>
  <c r="AF115" i="45" s="1"/>
  <c r="C115" i="45"/>
  <c r="C114" i="45"/>
  <c r="D114" i="45" s="1"/>
  <c r="E114" i="45" s="1"/>
  <c r="F114" i="45" s="1"/>
  <c r="G114" i="45" s="1"/>
  <c r="H114" i="45" s="1"/>
  <c r="I114" i="45" s="1"/>
  <c r="J114" i="45" s="1"/>
  <c r="K114" i="45" s="1"/>
  <c r="L114" i="45" s="1"/>
  <c r="M114" i="45" s="1"/>
  <c r="N114" i="45" s="1"/>
  <c r="O114" i="45" s="1"/>
  <c r="P114" i="45" s="1"/>
  <c r="Q114" i="45" s="1"/>
  <c r="R114" i="45" s="1"/>
  <c r="S114" i="45" s="1"/>
  <c r="T114" i="45" s="1"/>
  <c r="U114" i="45" s="1"/>
  <c r="V114" i="45" s="1"/>
  <c r="W114" i="45" s="1"/>
  <c r="X114" i="45" s="1"/>
  <c r="Y114" i="45" s="1"/>
  <c r="Z114" i="45" s="1"/>
  <c r="AA114" i="45" s="1"/>
  <c r="AB114" i="45" s="1"/>
  <c r="AC114" i="45" s="1"/>
  <c r="AD114" i="45" s="1"/>
  <c r="AE114" i="45" s="1"/>
  <c r="AF114" i="45" s="1"/>
  <c r="D113" i="45"/>
  <c r="E113" i="45" s="1"/>
  <c r="F113" i="45" s="1"/>
  <c r="G113" i="45" s="1"/>
  <c r="H113" i="45" s="1"/>
  <c r="I113" i="45" s="1"/>
  <c r="J113" i="45" s="1"/>
  <c r="K113" i="45" s="1"/>
  <c r="L113" i="45" s="1"/>
  <c r="M113" i="45" s="1"/>
  <c r="N113" i="45" s="1"/>
  <c r="O113" i="45" s="1"/>
  <c r="P113" i="45" s="1"/>
  <c r="Q113" i="45" s="1"/>
  <c r="R113" i="45" s="1"/>
  <c r="S113" i="45" s="1"/>
  <c r="T113" i="45" s="1"/>
  <c r="U113" i="45" s="1"/>
  <c r="V113" i="45" s="1"/>
  <c r="W113" i="45" s="1"/>
  <c r="X113" i="45" s="1"/>
  <c r="Y113" i="45" s="1"/>
  <c r="Z113" i="45" s="1"/>
  <c r="AA113" i="45" s="1"/>
  <c r="AB113" i="45" s="1"/>
  <c r="AC113" i="45" s="1"/>
  <c r="AD113" i="45" s="1"/>
  <c r="AE113" i="45" s="1"/>
  <c r="AF113" i="45" s="1"/>
  <c r="C113" i="45"/>
  <c r="F112" i="45"/>
  <c r="G112" i="45" s="1"/>
  <c r="H112" i="45" s="1"/>
  <c r="I112" i="45" s="1"/>
  <c r="J112" i="45" s="1"/>
  <c r="K112" i="45" s="1"/>
  <c r="L112" i="45" s="1"/>
  <c r="M112" i="45" s="1"/>
  <c r="N112" i="45" s="1"/>
  <c r="O112" i="45" s="1"/>
  <c r="P112" i="45" s="1"/>
  <c r="Q112" i="45" s="1"/>
  <c r="R112" i="45" s="1"/>
  <c r="S112" i="45" s="1"/>
  <c r="T112" i="45" s="1"/>
  <c r="U112" i="45" s="1"/>
  <c r="V112" i="45" s="1"/>
  <c r="W112" i="45" s="1"/>
  <c r="X112" i="45" s="1"/>
  <c r="Y112" i="45" s="1"/>
  <c r="Z112" i="45" s="1"/>
  <c r="AA112" i="45" s="1"/>
  <c r="AB112" i="45" s="1"/>
  <c r="AC112" i="45" s="1"/>
  <c r="AD112" i="45" s="1"/>
  <c r="AE112" i="45" s="1"/>
  <c r="AF112" i="45" s="1"/>
  <c r="D112" i="45"/>
  <c r="E112" i="45" s="1"/>
  <c r="C112" i="45"/>
  <c r="D111" i="45"/>
  <c r="E111" i="45" s="1"/>
  <c r="F111" i="45" s="1"/>
  <c r="G111" i="45" s="1"/>
  <c r="H111" i="45" s="1"/>
  <c r="I111" i="45" s="1"/>
  <c r="J111" i="45" s="1"/>
  <c r="K111" i="45" s="1"/>
  <c r="L111" i="45" s="1"/>
  <c r="M111" i="45" s="1"/>
  <c r="N111" i="45" s="1"/>
  <c r="O111" i="45" s="1"/>
  <c r="P111" i="45" s="1"/>
  <c r="Q111" i="45" s="1"/>
  <c r="R111" i="45" s="1"/>
  <c r="S111" i="45" s="1"/>
  <c r="T111" i="45" s="1"/>
  <c r="U111" i="45" s="1"/>
  <c r="V111" i="45" s="1"/>
  <c r="W111" i="45" s="1"/>
  <c r="X111" i="45" s="1"/>
  <c r="Y111" i="45" s="1"/>
  <c r="Z111" i="45" s="1"/>
  <c r="AA111" i="45" s="1"/>
  <c r="AB111" i="45" s="1"/>
  <c r="AC111" i="45" s="1"/>
  <c r="AD111" i="45" s="1"/>
  <c r="AE111" i="45" s="1"/>
  <c r="AF111" i="45" s="1"/>
  <c r="C111" i="45"/>
  <c r="H110" i="45"/>
  <c r="I110" i="45" s="1"/>
  <c r="J110" i="45" s="1"/>
  <c r="K110" i="45" s="1"/>
  <c r="L110" i="45" s="1"/>
  <c r="M110" i="45" s="1"/>
  <c r="N110" i="45" s="1"/>
  <c r="O110" i="45" s="1"/>
  <c r="P110" i="45" s="1"/>
  <c r="Q110" i="45" s="1"/>
  <c r="R110" i="45" s="1"/>
  <c r="S110" i="45" s="1"/>
  <c r="T110" i="45" s="1"/>
  <c r="U110" i="45" s="1"/>
  <c r="V110" i="45" s="1"/>
  <c r="W110" i="45" s="1"/>
  <c r="X110" i="45" s="1"/>
  <c r="Y110" i="45" s="1"/>
  <c r="Z110" i="45" s="1"/>
  <c r="AA110" i="45" s="1"/>
  <c r="AB110" i="45" s="1"/>
  <c r="AC110" i="45" s="1"/>
  <c r="AD110" i="45" s="1"/>
  <c r="AE110" i="45" s="1"/>
  <c r="AF110" i="45" s="1"/>
  <c r="C110" i="45"/>
  <c r="D110" i="45" s="1"/>
  <c r="E110" i="45" s="1"/>
  <c r="F110" i="45" s="1"/>
  <c r="G110" i="45" s="1"/>
  <c r="J109" i="45"/>
  <c r="K109" i="45" s="1"/>
  <c r="L109" i="45" s="1"/>
  <c r="M109" i="45" s="1"/>
  <c r="N109" i="45" s="1"/>
  <c r="O109" i="45" s="1"/>
  <c r="P109" i="45" s="1"/>
  <c r="Q109" i="45" s="1"/>
  <c r="R109" i="45" s="1"/>
  <c r="S109" i="45" s="1"/>
  <c r="T109" i="45" s="1"/>
  <c r="U109" i="45" s="1"/>
  <c r="V109" i="45" s="1"/>
  <c r="W109" i="45" s="1"/>
  <c r="X109" i="45" s="1"/>
  <c r="Y109" i="45" s="1"/>
  <c r="Z109" i="45" s="1"/>
  <c r="AA109" i="45" s="1"/>
  <c r="AB109" i="45" s="1"/>
  <c r="AC109" i="45" s="1"/>
  <c r="AD109" i="45" s="1"/>
  <c r="AE109" i="45" s="1"/>
  <c r="AF109" i="45" s="1"/>
  <c r="E109" i="45"/>
  <c r="F109" i="45" s="1"/>
  <c r="G109" i="45" s="1"/>
  <c r="H109" i="45" s="1"/>
  <c r="C109" i="45"/>
  <c r="D109" i="45" s="1"/>
  <c r="C108" i="45"/>
  <c r="D108" i="45" s="1"/>
  <c r="E108" i="45" s="1"/>
  <c r="F108" i="45" s="1"/>
  <c r="G108" i="45" s="1"/>
  <c r="H108" i="45" s="1"/>
  <c r="I108" i="45" s="1"/>
  <c r="J108" i="45" s="1"/>
  <c r="K108" i="45" s="1"/>
  <c r="L108" i="45" s="1"/>
  <c r="M108" i="45" s="1"/>
  <c r="N108" i="45" s="1"/>
  <c r="O108" i="45" s="1"/>
  <c r="P108" i="45" s="1"/>
  <c r="Q108" i="45" s="1"/>
  <c r="R108" i="45" s="1"/>
  <c r="S108" i="45" s="1"/>
  <c r="T108" i="45" s="1"/>
  <c r="U108" i="45" s="1"/>
  <c r="V108" i="45" s="1"/>
  <c r="W108" i="45" s="1"/>
  <c r="X108" i="45" s="1"/>
  <c r="Y108" i="45" s="1"/>
  <c r="Z108" i="45" s="1"/>
  <c r="AA108" i="45" s="1"/>
  <c r="AB108" i="45" s="1"/>
  <c r="AC108" i="45" s="1"/>
  <c r="AD108" i="45" s="1"/>
  <c r="AE108" i="45" s="1"/>
  <c r="AF108" i="45" s="1"/>
  <c r="C107" i="45"/>
  <c r="D107" i="45" s="1"/>
  <c r="E107" i="45" s="1"/>
  <c r="F107" i="45" s="1"/>
  <c r="G107" i="45" s="1"/>
  <c r="H107" i="45" s="1"/>
  <c r="I107" i="45" s="1"/>
  <c r="J107" i="45" s="1"/>
  <c r="K107" i="45" s="1"/>
  <c r="L107" i="45" s="1"/>
  <c r="M107" i="45" s="1"/>
  <c r="N107" i="45" s="1"/>
  <c r="O107" i="45" s="1"/>
  <c r="P107" i="45" s="1"/>
  <c r="Q107" i="45" s="1"/>
  <c r="R107" i="45" s="1"/>
  <c r="S107" i="45" s="1"/>
  <c r="T107" i="45" s="1"/>
  <c r="U107" i="45" s="1"/>
  <c r="V107" i="45" s="1"/>
  <c r="W107" i="45" s="1"/>
  <c r="X107" i="45" s="1"/>
  <c r="Y107" i="45" s="1"/>
  <c r="Z107" i="45" s="1"/>
  <c r="AA107" i="45" s="1"/>
  <c r="AB107" i="45" s="1"/>
  <c r="AC107" i="45" s="1"/>
  <c r="AD107" i="45" s="1"/>
  <c r="AE107" i="45" s="1"/>
  <c r="AF107" i="45" s="1"/>
  <c r="C105" i="45"/>
  <c r="D105" i="45" s="1"/>
  <c r="E105" i="45" s="1"/>
  <c r="F105" i="45" s="1"/>
  <c r="G105" i="45" s="1"/>
  <c r="H105" i="45" s="1"/>
  <c r="I105" i="45" s="1"/>
  <c r="J105" i="45" s="1"/>
  <c r="K105" i="45" s="1"/>
  <c r="L105" i="45" s="1"/>
  <c r="M105" i="45" s="1"/>
  <c r="N105" i="45" s="1"/>
  <c r="O105" i="45" s="1"/>
  <c r="P105" i="45" s="1"/>
  <c r="Q105" i="45" s="1"/>
  <c r="R105" i="45" s="1"/>
  <c r="S105" i="45" s="1"/>
  <c r="T105" i="45" s="1"/>
  <c r="U105" i="45" s="1"/>
  <c r="V105" i="45" s="1"/>
  <c r="W105" i="45" s="1"/>
  <c r="X105" i="45" s="1"/>
  <c r="Y105" i="45" s="1"/>
  <c r="Z105" i="45" s="1"/>
  <c r="AA105" i="45" s="1"/>
  <c r="AB105" i="45" s="1"/>
  <c r="AC105" i="45" s="1"/>
  <c r="AD105" i="45" s="1"/>
  <c r="AE105" i="45" s="1"/>
  <c r="AF105" i="45" s="1"/>
  <c r="E104" i="45"/>
  <c r="F104" i="45" s="1"/>
  <c r="G104" i="45" s="1"/>
  <c r="H104" i="45" s="1"/>
  <c r="I104" i="45" s="1"/>
  <c r="J104" i="45" s="1"/>
  <c r="K104" i="45" s="1"/>
  <c r="L104" i="45" s="1"/>
  <c r="M104" i="45" s="1"/>
  <c r="N104" i="45" s="1"/>
  <c r="O104" i="45" s="1"/>
  <c r="P104" i="45" s="1"/>
  <c r="Q104" i="45" s="1"/>
  <c r="R104" i="45" s="1"/>
  <c r="S104" i="45" s="1"/>
  <c r="T104" i="45" s="1"/>
  <c r="U104" i="45" s="1"/>
  <c r="V104" i="45" s="1"/>
  <c r="W104" i="45" s="1"/>
  <c r="X104" i="45" s="1"/>
  <c r="Y104" i="45" s="1"/>
  <c r="Z104" i="45" s="1"/>
  <c r="AA104" i="45" s="1"/>
  <c r="AB104" i="45" s="1"/>
  <c r="AC104" i="45" s="1"/>
  <c r="AD104" i="45" s="1"/>
  <c r="AE104" i="45" s="1"/>
  <c r="AF104" i="45" s="1"/>
  <c r="C104" i="45"/>
  <c r="D104" i="45" s="1"/>
  <c r="C102" i="45"/>
  <c r="D102" i="45" s="1"/>
  <c r="E102" i="45" s="1"/>
  <c r="F102" i="45" s="1"/>
  <c r="G102" i="45" s="1"/>
  <c r="H102" i="45" s="1"/>
  <c r="I102" i="45" s="1"/>
  <c r="J102" i="45" s="1"/>
  <c r="K102" i="45" s="1"/>
  <c r="L102" i="45" s="1"/>
  <c r="M102" i="45" s="1"/>
  <c r="N102" i="45" s="1"/>
  <c r="O102" i="45" s="1"/>
  <c r="P102" i="45" s="1"/>
  <c r="Q102" i="45" s="1"/>
  <c r="R102" i="45" s="1"/>
  <c r="S102" i="45" s="1"/>
  <c r="T102" i="45" s="1"/>
  <c r="U102" i="45" s="1"/>
  <c r="V102" i="45" s="1"/>
  <c r="W102" i="45" s="1"/>
  <c r="X102" i="45" s="1"/>
  <c r="Y102" i="45" s="1"/>
  <c r="Z102" i="45" s="1"/>
  <c r="AA102" i="45" s="1"/>
  <c r="AB102" i="45" s="1"/>
  <c r="AC102" i="45" s="1"/>
  <c r="AD102" i="45" s="1"/>
  <c r="AE102" i="45" s="1"/>
  <c r="AF102" i="45" s="1"/>
  <c r="C101" i="45"/>
  <c r="D101" i="45" s="1"/>
  <c r="E101" i="45" s="1"/>
  <c r="F101" i="45" s="1"/>
  <c r="G101" i="45" s="1"/>
  <c r="H101" i="45" s="1"/>
  <c r="I101" i="45" s="1"/>
  <c r="J101" i="45" s="1"/>
  <c r="K101" i="45" s="1"/>
  <c r="L101" i="45" s="1"/>
  <c r="M101" i="45" s="1"/>
  <c r="N101" i="45" s="1"/>
  <c r="O101" i="45" s="1"/>
  <c r="P101" i="45" s="1"/>
  <c r="Q101" i="45" s="1"/>
  <c r="R101" i="45" s="1"/>
  <c r="S101" i="45" s="1"/>
  <c r="T101" i="45" s="1"/>
  <c r="U101" i="45" s="1"/>
  <c r="V101" i="45" s="1"/>
  <c r="W101" i="45" s="1"/>
  <c r="X101" i="45" s="1"/>
  <c r="Y101" i="45" s="1"/>
  <c r="Z101" i="45" s="1"/>
  <c r="AA101" i="45" s="1"/>
  <c r="AB101" i="45" s="1"/>
  <c r="AC101" i="45" s="1"/>
  <c r="AD101" i="45" s="1"/>
  <c r="AE101" i="45" s="1"/>
  <c r="AF101" i="45" s="1"/>
  <c r="D100" i="45"/>
  <c r="E100" i="45" s="1"/>
  <c r="F100" i="45" s="1"/>
  <c r="G100" i="45" s="1"/>
  <c r="H100" i="45" s="1"/>
  <c r="I100" i="45" s="1"/>
  <c r="J100" i="45" s="1"/>
  <c r="K100" i="45" s="1"/>
  <c r="L100" i="45" s="1"/>
  <c r="M100" i="45" s="1"/>
  <c r="N100" i="45" s="1"/>
  <c r="O100" i="45" s="1"/>
  <c r="P100" i="45" s="1"/>
  <c r="Q100" i="45" s="1"/>
  <c r="R100" i="45" s="1"/>
  <c r="S100" i="45" s="1"/>
  <c r="T100" i="45" s="1"/>
  <c r="U100" i="45" s="1"/>
  <c r="V100" i="45" s="1"/>
  <c r="W100" i="45" s="1"/>
  <c r="X100" i="45" s="1"/>
  <c r="Y100" i="45" s="1"/>
  <c r="Z100" i="45" s="1"/>
  <c r="AA100" i="45" s="1"/>
  <c r="AB100" i="45" s="1"/>
  <c r="AC100" i="45" s="1"/>
  <c r="AD100" i="45" s="1"/>
  <c r="AE100" i="45" s="1"/>
  <c r="AF100" i="45" s="1"/>
  <c r="C100" i="45"/>
  <c r="L99" i="45"/>
  <c r="M99" i="45" s="1"/>
  <c r="N99" i="45" s="1"/>
  <c r="O99" i="45" s="1"/>
  <c r="P99" i="45" s="1"/>
  <c r="Q99" i="45" s="1"/>
  <c r="R99" i="45" s="1"/>
  <c r="S99" i="45" s="1"/>
  <c r="T99" i="45" s="1"/>
  <c r="U99" i="45" s="1"/>
  <c r="V99" i="45" s="1"/>
  <c r="W99" i="45" s="1"/>
  <c r="X99" i="45" s="1"/>
  <c r="Y99" i="45" s="1"/>
  <c r="Z99" i="45" s="1"/>
  <c r="AA99" i="45" s="1"/>
  <c r="AB99" i="45" s="1"/>
  <c r="AC99" i="45" s="1"/>
  <c r="AD99" i="45" s="1"/>
  <c r="AE99" i="45" s="1"/>
  <c r="AF99" i="45" s="1"/>
  <c r="D99" i="45"/>
  <c r="E99" i="45" s="1"/>
  <c r="F99" i="45" s="1"/>
  <c r="G99" i="45" s="1"/>
  <c r="H99" i="45" s="1"/>
  <c r="I99" i="45" s="1"/>
  <c r="J99" i="45" s="1"/>
  <c r="K99" i="45" s="1"/>
  <c r="C99" i="45"/>
  <c r="C98" i="45"/>
  <c r="D98" i="45" s="1"/>
  <c r="C97" i="45"/>
  <c r="AH95" i="45"/>
  <c r="AI95" i="45" s="1"/>
  <c r="AH94" i="45"/>
  <c r="AI94" i="45" s="1"/>
  <c r="AH93" i="45"/>
  <c r="AI93" i="45" s="1"/>
  <c r="AH92" i="45"/>
  <c r="AI92" i="45" s="1"/>
  <c r="AH91" i="45"/>
  <c r="AI91" i="45" s="1"/>
  <c r="C90" i="45"/>
  <c r="B90" i="45"/>
  <c r="AI88" i="45"/>
  <c r="AH88" i="45"/>
  <c r="AI87" i="45"/>
  <c r="AH87" i="45"/>
  <c r="AI86" i="45"/>
  <c r="AH86" i="45"/>
  <c r="AI85" i="45"/>
  <c r="AH85" i="45"/>
  <c r="AI84" i="45"/>
  <c r="AH84" i="45"/>
  <c r="AI83" i="45"/>
  <c r="AH83" i="45"/>
  <c r="AI82" i="45"/>
  <c r="AH82" i="45"/>
  <c r="AI81" i="45"/>
  <c r="AH81" i="45"/>
  <c r="AG79" i="45"/>
  <c r="AE79" i="45"/>
  <c r="AD79" i="45"/>
  <c r="W79" i="45"/>
  <c r="V79" i="45"/>
  <c r="AI78" i="45"/>
  <c r="AH78" i="45"/>
  <c r="AF77" i="45"/>
  <c r="AE77" i="45"/>
  <c r="AD77" i="45"/>
  <c r="AC77" i="45"/>
  <c r="AB77" i="45"/>
  <c r="AA77" i="45"/>
  <c r="Z77" i="45"/>
  <c r="Y77" i="45"/>
  <c r="X77" i="45"/>
  <c r="W77" i="45"/>
  <c r="V77" i="45"/>
  <c r="U77" i="45"/>
  <c r="T77" i="45"/>
  <c r="S77" i="45"/>
  <c r="R77" i="45"/>
  <c r="Q77" i="45"/>
  <c r="P77" i="45"/>
  <c r="O77" i="45"/>
  <c r="N77" i="45"/>
  <c r="M77" i="45"/>
  <c r="L77" i="45"/>
  <c r="K77" i="45"/>
  <c r="J77" i="45"/>
  <c r="I77" i="45"/>
  <c r="H77" i="45"/>
  <c r="G77" i="45"/>
  <c r="F77" i="45"/>
  <c r="E77" i="45"/>
  <c r="D77" i="45"/>
  <c r="C77" i="45"/>
  <c r="B77" i="45"/>
  <c r="AF76" i="45"/>
  <c r="AE76" i="45"/>
  <c r="AD76" i="45"/>
  <c r="AC76" i="45"/>
  <c r="AB76" i="45"/>
  <c r="AA76" i="45"/>
  <c r="Z76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AF75" i="45"/>
  <c r="AE75" i="45"/>
  <c r="AD75" i="45"/>
  <c r="AC75" i="45"/>
  <c r="AB75" i="45"/>
  <c r="AA75" i="45"/>
  <c r="Z75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AF74" i="45"/>
  <c r="AE74" i="45"/>
  <c r="AD74" i="45"/>
  <c r="AC74" i="45"/>
  <c r="AB74" i="45"/>
  <c r="AB79" i="45" s="1"/>
  <c r="AA74" i="45"/>
  <c r="Z74" i="45"/>
  <c r="Y74" i="45"/>
  <c r="X74" i="45"/>
  <c r="W74" i="45"/>
  <c r="V74" i="45"/>
  <c r="U74" i="45"/>
  <c r="T74" i="45"/>
  <c r="T79" i="45" s="1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AF73" i="45"/>
  <c r="AF79" i="45" s="1"/>
  <c r="AE73" i="45"/>
  <c r="AD73" i="45"/>
  <c r="AC73" i="45"/>
  <c r="AC79" i="45" s="1"/>
  <c r="AB73" i="45"/>
  <c r="AA73" i="45"/>
  <c r="Z73" i="45"/>
  <c r="Z79" i="45" s="1"/>
  <c r="Y73" i="45"/>
  <c r="Y79" i="45" s="1"/>
  <c r="X73" i="45"/>
  <c r="X79" i="45" s="1"/>
  <c r="W73" i="45"/>
  <c r="V73" i="45"/>
  <c r="U73" i="45"/>
  <c r="U79" i="45" s="1"/>
  <c r="T73" i="45"/>
  <c r="S73" i="45"/>
  <c r="R73" i="45"/>
  <c r="R79" i="45" s="1"/>
  <c r="Q73" i="45"/>
  <c r="Q79" i="45" s="1"/>
  <c r="P73" i="45"/>
  <c r="P79" i="45" s="1"/>
  <c r="O73" i="45"/>
  <c r="O79" i="45" s="1"/>
  <c r="N73" i="45"/>
  <c r="M73" i="45"/>
  <c r="L73" i="45"/>
  <c r="K73" i="45"/>
  <c r="J73" i="45"/>
  <c r="I73" i="45"/>
  <c r="I79" i="45" s="1"/>
  <c r="H73" i="45"/>
  <c r="G73" i="45"/>
  <c r="F73" i="45"/>
  <c r="E73" i="45"/>
  <c r="D73" i="45"/>
  <c r="C73" i="45"/>
  <c r="B73" i="45"/>
  <c r="AI71" i="45"/>
  <c r="AH71" i="45"/>
  <c r="S70" i="45"/>
  <c r="Q70" i="45"/>
  <c r="Q80" i="45" s="1"/>
  <c r="AG69" i="45"/>
  <c r="AF69" i="45"/>
  <c r="AE69" i="45"/>
  <c r="AD69" i="45"/>
  <c r="AC69" i="45"/>
  <c r="AB69" i="45"/>
  <c r="AA69" i="45"/>
  <c r="Z69" i="45"/>
  <c r="Y69" i="45"/>
  <c r="X69" i="45"/>
  <c r="W69" i="45"/>
  <c r="V69" i="45"/>
  <c r="U69" i="45"/>
  <c r="T69" i="45"/>
  <c r="S69" i="45"/>
  <c r="R69" i="45"/>
  <c r="Q69" i="45"/>
  <c r="P69" i="45"/>
  <c r="O69" i="45"/>
  <c r="N69" i="45"/>
  <c r="M69" i="45"/>
  <c r="L69" i="45"/>
  <c r="K69" i="45"/>
  <c r="J69" i="45"/>
  <c r="I69" i="45"/>
  <c r="H69" i="45"/>
  <c r="G69" i="45"/>
  <c r="F69" i="45"/>
  <c r="E69" i="45"/>
  <c r="D69" i="45"/>
  <c r="C69" i="45"/>
  <c r="B69" i="45"/>
  <c r="AI68" i="45"/>
  <c r="AH68" i="45"/>
  <c r="AI67" i="45"/>
  <c r="AH67" i="45"/>
  <c r="AI66" i="45"/>
  <c r="AH66" i="45"/>
  <c r="AG65" i="45"/>
  <c r="AF65" i="45"/>
  <c r="AE65" i="45"/>
  <c r="AD65" i="45"/>
  <c r="AC65" i="45"/>
  <c r="AB65" i="45"/>
  <c r="AA65" i="45"/>
  <c r="AA5" i="45" s="1"/>
  <c r="Z65" i="45"/>
  <c r="Y65" i="45"/>
  <c r="X65" i="45"/>
  <c r="W65" i="45"/>
  <c r="V65" i="45"/>
  <c r="U65" i="45"/>
  <c r="T65" i="45"/>
  <c r="S65" i="45"/>
  <c r="S5" i="45" s="1"/>
  <c r="R65" i="45"/>
  <c r="R70" i="45" s="1"/>
  <c r="Q65" i="45"/>
  <c r="Q72" i="45" s="1"/>
  <c r="P65" i="45"/>
  <c r="O65" i="45"/>
  <c r="O5" i="45" s="1"/>
  <c r="N65" i="45"/>
  <c r="M65" i="45"/>
  <c r="L65" i="45"/>
  <c r="K65" i="45"/>
  <c r="K5" i="45" s="1"/>
  <c r="J65" i="45"/>
  <c r="I65" i="45"/>
  <c r="H65" i="45"/>
  <c r="G65" i="45"/>
  <c r="F65" i="45"/>
  <c r="E65" i="45"/>
  <c r="D65" i="45"/>
  <c r="C65" i="45"/>
  <c r="B65" i="45"/>
  <c r="AI64" i="45"/>
  <c r="AH64" i="45"/>
  <c r="AI63" i="45"/>
  <c r="AH63" i="45"/>
  <c r="AI62" i="45"/>
  <c r="AH62" i="45"/>
  <c r="AI61" i="45"/>
  <c r="AH61" i="45"/>
  <c r="AI60" i="45"/>
  <c r="AH60" i="45"/>
  <c r="AI59" i="45"/>
  <c r="AH59" i="45"/>
  <c r="AI58" i="45"/>
  <c r="AH58" i="45"/>
  <c r="AI57" i="45"/>
  <c r="AH57" i="45"/>
  <c r="AI56" i="45"/>
  <c r="AH56" i="45"/>
  <c r="AI55" i="45"/>
  <c r="AH55" i="45"/>
  <c r="AI54" i="45"/>
  <c r="AH54" i="45"/>
  <c r="AG53" i="45"/>
  <c r="AF53" i="45"/>
  <c r="AE53" i="45"/>
  <c r="AD53" i="45"/>
  <c r="AC53" i="45"/>
  <c r="AB53" i="45"/>
  <c r="AA53" i="45"/>
  <c r="Z53" i="45"/>
  <c r="Y53" i="45"/>
  <c r="X53" i="45"/>
  <c r="W53" i="45"/>
  <c r="V53" i="45"/>
  <c r="U53" i="45"/>
  <c r="T53" i="45"/>
  <c r="S53" i="45"/>
  <c r="R53" i="45"/>
  <c r="Q53" i="45"/>
  <c r="P53" i="45"/>
  <c r="O53" i="45"/>
  <c r="N53" i="45"/>
  <c r="M53" i="45"/>
  <c r="L53" i="45"/>
  <c r="K53" i="45"/>
  <c r="J53" i="45"/>
  <c r="I53" i="45"/>
  <c r="H53" i="45"/>
  <c r="G53" i="45"/>
  <c r="F53" i="45"/>
  <c r="E53" i="45"/>
  <c r="D53" i="45"/>
  <c r="C53" i="45"/>
  <c r="B53" i="45"/>
  <c r="AI52" i="45"/>
  <c r="AH52" i="45"/>
  <c r="AI51" i="45"/>
  <c r="AH51" i="45"/>
  <c r="AI50" i="45"/>
  <c r="AH50" i="45"/>
  <c r="S49" i="45"/>
  <c r="R49" i="45"/>
  <c r="Q49" i="45"/>
  <c r="P49" i="45"/>
  <c r="O49" i="45"/>
  <c r="N49" i="45"/>
  <c r="M49" i="45"/>
  <c r="L49" i="45"/>
  <c r="K49" i="45"/>
  <c r="J49" i="45"/>
  <c r="I49" i="45"/>
  <c r="H49" i="45"/>
  <c r="G49" i="45"/>
  <c r="F49" i="45"/>
  <c r="E49" i="45"/>
  <c r="D49" i="45"/>
  <c r="C49" i="45"/>
  <c r="B49" i="45"/>
  <c r="AG48" i="45"/>
  <c r="AG49" i="45" s="1"/>
  <c r="AI47" i="45"/>
  <c r="AH47" i="45"/>
  <c r="AI46" i="45"/>
  <c r="AH46" i="45"/>
  <c r="AI45" i="45"/>
  <c r="AH45" i="45"/>
  <c r="AI44" i="45"/>
  <c r="AH44" i="45"/>
  <c r="AI43" i="45"/>
  <c r="AH43" i="45"/>
  <c r="AI42" i="45"/>
  <c r="AH42" i="45"/>
  <c r="AI41" i="45"/>
  <c r="AH41" i="45"/>
  <c r="AI40" i="45"/>
  <c r="AH40" i="45"/>
  <c r="AI39" i="45"/>
  <c r="AH39" i="45"/>
  <c r="AI38" i="45"/>
  <c r="AH38" i="45"/>
  <c r="AI37" i="45"/>
  <c r="AH37" i="45"/>
  <c r="AI36" i="45"/>
  <c r="AH36" i="45"/>
  <c r="AG35" i="45"/>
  <c r="AF35" i="45"/>
  <c r="AE35" i="45"/>
  <c r="AD35" i="45"/>
  <c r="AC35" i="45"/>
  <c r="AB35" i="45"/>
  <c r="AA35" i="45"/>
  <c r="Z35" i="45"/>
  <c r="Y35" i="45"/>
  <c r="X35" i="45"/>
  <c r="W35" i="45"/>
  <c r="V35" i="45"/>
  <c r="U35" i="45"/>
  <c r="T35" i="45"/>
  <c r="S35" i="45"/>
  <c r="R35" i="45"/>
  <c r="Q35" i="45"/>
  <c r="P35" i="45"/>
  <c r="P70" i="45" s="1"/>
  <c r="O35" i="45"/>
  <c r="N35" i="45"/>
  <c r="M35" i="45"/>
  <c r="L35" i="45"/>
  <c r="K35" i="45"/>
  <c r="J35" i="45"/>
  <c r="I35" i="45"/>
  <c r="H35" i="45"/>
  <c r="G35" i="45"/>
  <c r="F35" i="45"/>
  <c r="E35" i="45"/>
  <c r="D35" i="45"/>
  <c r="C35" i="45"/>
  <c r="B35" i="45"/>
  <c r="AI34" i="45"/>
  <c r="AH34" i="45"/>
  <c r="AI33" i="45"/>
  <c r="AH33" i="45"/>
  <c r="AI32" i="45"/>
  <c r="AH32" i="45"/>
  <c r="AI31" i="45"/>
  <c r="AH31" i="45"/>
  <c r="AI30" i="45"/>
  <c r="AH30" i="45"/>
  <c r="AI29" i="45"/>
  <c r="AH29" i="45"/>
  <c r="AI28" i="45"/>
  <c r="AH28" i="45"/>
  <c r="AI27" i="45"/>
  <c r="AH27" i="45"/>
  <c r="AI26" i="45"/>
  <c r="AH26" i="45"/>
  <c r="AI25" i="45"/>
  <c r="AH25" i="45"/>
  <c r="AI24" i="45"/>
  <c r="AH24" i="45"/>
  <c r="AI23" i="45"/>
  <c r="AH23" i="45"/>
  <c r="AI22" i="45"/>
  <c r="AH22" i="45"/>
  <c r="AI21" i="45"/>
  <c r="AH21" i="45"/>
  <c r="AI20" i="45"/>
  <c r="AH20" i="45"/>
  <c r="AI19" i="45"/>
  <c r="AH19" i="45"/>
  <c r="AI18" i="45"/>
  <c r="AH18" i="45"/>
  <c r="AI17" i="45"/>
  <c r="AH17" i="45"/>
  <c r="AI16" i="45"/>
  <c r="AH16" i="45"/>
  <c r="AI15" i="45"/>
  <c r="AH15" i="45"/>
  <c r="AI14" i="45"/>
  <c r="AH14" i="45"/>
  <c r="AI13" i="45"/>
  <c r="AH13" i="45"/>
  <c r="AI12" i="45"/>
  <c r="AH12" i="45"/>
  <c r="AI11" i="45"/>
  <c r="AH11" i="45"/>
  <c r="AF5" i="45"/>
  <c r="AE5" i="45"/>
  <c r="AD5" i="45"/>
  <c r="AC5" i="45"/>
  <c r="AB5" i="45"/>
  <c r="Y5" i="45"/>
  <c r="X5" i="45"/>
  <c r="W5" i="45"/>
  <c r="V5" i="45"/>
  <c r="U5" i="45"/>
  <c r="T5" i="45"/>
  <c r="Q5" i="45"/>
  <c r="P5" i="45"/>
  <c r="N5" i="45"/>
  <c r="M5" i="45"/>
  <c r="L5" i="45"/>
  <c r="I5" i="45"/>
  <c r="H5" i="45"/>
  <c r="G5" i="45"/>
  <c r="F5" i="45"/>
  <c r="E5" i="45"/>
  <c r="D5" i="45"/>
  <c r="AG4" i="45"/>
  <c r="K4" i="45"/>
  <c r="B4" i="45"/>
  <c r="AG2" i="45"/>
  <c r="Z34" i="44"/>
  <c r="Y34" i="44"/>
  <c r="X34" i="44"/>
  <c r="E4" i="45"/>
  <c r="O72" i="45" l="1"/>
  <c r="AG209" i="45" s="1"/>
  <c r="N79" i="45"/>
  <c r="N72" i="45"/>
  <c r="AF209" i="45" s="1"/>
  <c r="N70" i="45"/>
  <c r="M79" i="45"/>
  <c r="AI75" i="45"/>
  <c r="L79" i="45"/>
  <c r="AI76" i="45"/>
  <c r="K70" i="45"/>
  <c r="J79" i="45"/>
  <c r="AH76" i="45"/>
  <c r="I70" i="45"/>
  <c r="H79" i="45"/>
  <c r="H70" i="45"/>
  <c r="G79" i="45"/>
  <c r="G72" i="45"/>
  <c r="Y209" i="45" s="1"/>
  <c r="F79" i="45"/>
  <c r="E79" i="45"/>
  <c r="I72" i="45"/>
  <c r="AA209" i="45" s="1"/>
  <c r="J70" i="45"/>
  <c r="F72" i="45"/>
  <c r="X209" i="45" s="1"/>
  <c r="F70" i="45"/>
  <c r="AH53" i="45"/>
  <c r="C70" i="45"/>
  <c r="AI74" i="45"/>
  <c r="AH77" i="45"/>
  <c r="AI65" i="45"/>
  <c r="AH75" i="45"/>
  <c r="B70" i="45"/>
  <c r="H4" i="45"/>
  <c r="E72" i="45"/>
  <c r="AG6" i="45"/>
  <c r="S206" i="45"/>
  <c r="D206" i="45"/>
  <c r="AI53" i="45"/>
  <c r="E70" i="45"/>
  <c r="M70" i="45"/>
  <c r="AI73" i="45"/>
  <c r="AA79" i="45"/>
  <c r="AI35" i="45"/>
  <c r="G70" i="45"/>
  <c r="O70" i="45"/>
  <c r="M72" i="45"/>
  <c r="K79" i="45"/>
  <c r="AG70" i="45"/>
  <c r="AG3" i="45"/>
  <c r="AG72" i="45"/>
  <c r="S80" i="45"/>
  <c r="C79" i="45"/>
  <c r="S79" i="45"/>
  <c r="D79" i="45"/>
  <c r="AH74" i="45"/>
  <c r="D72" i="45"/>
  <c r="D70" i="45"/>
  <c r="L72" i="45"/>
  <c r="L70" i="45"/>
  <c r="AI209" i="45"/>
  <c r="Q7" i="45"/>
  <c r="N7" i="45"/>
  <c r="B72" i="45"/>
  <c r="AI77" i="45"/>
  <c r="E98" i="45"/>
  <c r="B5" i="45"/>
  <c r="J5" i="45"/>
  <c r="R5" i="45"/>
  <c r="Z5" i="45"/>
  <c r="N80" i="45"/>
  <c r="P72" i="45"/>
  <c r="C5" i="45"/>
  <c r="AH35" i="45"/>
  <c r="J72" i="45"/>
  <c r="R72" i="45"/>
  <c r="C187" i="45"/>
  <c r="H72" i="45"/>
  <c r="C72" i="45"/>
  <c r="K72" i="45"/>
  <c r="K80" i="45" s="1"/>
  <c r="S72" i="45"/>
  <c r="AH73" i="45"/>
  <c r="B79" i="45"/>
  <c r="D97" i="45"/>
  <c r="AH65" i="45"/>
  <c r="AH69" i="45"/>
  <c r="AI69" i="45"/>
  <c r="G189" i="45"/>
  <c r="D230" i="45"/>
  <c r="E194" i="45"/>
  <c r="D195" i="45"/>
  <c r="E190" i="45"/>
  <c r="O7" i="45" l="1"/>
  <c r="O80" i="45"/>
  <c r="M80" i="45"/>
  <c r="L80" i="45"/>
  <c r="I80" i="45"/>
  <c r="I7" i="45"/>
  <c r="G7" i="45"/>
  <c r="G80" i="45"/>
  <c r="F80" i="45"/>
  <c r="C204" i="45"/>
  <c r="F7" i="45"/>
  <c r="E80" i="45"/>
  <c r="F190" i="45"/>
  <c r="E195" i="45"/>
  <c r="AD209" i="45"/>
  <c r="L7" i="45"/>
  <c r="H80" i="45"/>
  <c r="AH209" i="45"/>
  <c r="P7" i="45"/>
  <c r="U209" i="45"/>
  <c r="C7" i="45"/>
  <c r="P80" i="45"/>
  <c r="D80" i="45"/>
  <c r="B204" i="45"/>
  <c r="V209" i="45"/>
  <c r="D7" i="45"/>
  <c r="AJ209" i="45"/>
  <c r="R7" i="45"/>
  <c r="C80" i="45"/>
  <c r="R80" i="45"/>
  <c r="E230" i="45"/>
  <c r="F194" i="45"/>
  <c r="AE209" i="45"/>
  <c r="M7" i="45"/>
  <c r="AI79" i="45"/>
  <c r="AH79" i="45"/>
  <c r="H189" i="45"/>
  <c r="Z209" i="45"/>
  <c r="H7" i="45"/>
  <c r="D187" i="45"/>
  <c r="E97" i="45"/>
  <c r="F98" i="45"/>
  <c r="E90" i="45"/>
  <c r="W209" i="45"/>
  <c r="E7" i="45"/>
  <c r="AB209" i="45"/>
  <c r="J7" i="45"/>
  <c r="T209" i="45"/>
  <c r="B7" i="45"/>
  <c r="B80" i="45"/>
  <c r="AG80" i="45"/>
  <c r="AK209" i="45"/>
  <c r="S7" i="45"/>
  <c r="J80" i="45"/>
  <c r="AC209" i="45"/>
  <c r="K7" i="45"/>
  <c r="V34" i="44"/>
  <c r="U34" i="44"/>
  <c r="T34" i="44"/>
  <c r="S34" i="44"/>
  <c r="R34" i="44"/>
  <c r="P34" i="44"/>
  <c r="K6" i="45" l="1"/>
  <c r="F230" i="45"/>
  <c r="G194" i="45"/>
  <c r="I189" i="45"/>
  <c r="G98" i="45"/>
  <c r="F90" i="45"/>
  <c r="E187" i="45"/>
  <c r="F97" i="45"/>
  <c r="G190" i="45"/>
  <c r="F195" i="45"/>
  <c r="O34" i="44"/>
  <c r="N92" i="44"/>
  <c r="M34" i="44"/>
  <c r="L34" i="44"/>
  <c r="K92" i="44"/>
  <c r="J92" i="44"/>
  <c r="I92" i="44"/>
  <c r="H92" i="44"/>
  <c r="G92" i="44"/>
  <c r="F92" i="44"/>
  <c r="D92" i="44"/>
  <c r="B90" i="44"/>
  <c r="B65" i="44"/>
  <c r="B53" i="44"/>
  <c r="B35" i="44"/>
  <c r="B77" i="44"/>
  <c r="B76" i="44"/>
  <c r="B75" i="44"/>
  <c r="B74" i="44"/>
  <c r="B73" i="44"/>
  <c r="B69" i="44"/>
  <c r="AF234" i="44"/>
  <c r="AE234" i="44"/>
  <c r="AD234" i="44"/>
  <c r="AC234" i="44"/>
  <c r="AB234" i="44"/>
  <c r="AA234" i="44"/>
  <c r="Z234" i="44"/>
  <c r="Y234" i="44"/>
  <c r="X234" i="44"/>
  <c r="W234" i="44"/>
  <c r="V234" i="44"/>
  <c r="U234" i="44"/>
  <c r="T234" i="44"/>
  <c r="S234" i="44"/>
  <c r="R234" i="44"/>
  <c r="Q234" i="44"/>
  <c r="P234" i="44"/>
  <c r="O234" i="44"/>
  <c r="N234" i="44"/>
  <c r="M234" i="44"/>
  <c r="L234" i="44"/>
  <c r="K234" i="44"/>
  <c r="J234" i="44"/>
  <c r="I234" i="44"/>
  <c r="H234" i="44"/>
  <c r="G234" i="44"/>
  <c r="F234" i="44"/>
  <c r="E234" i="44"/>
  <c r="D234" i="44"/>
  <c r="C234" i="44"/>
  <c r="B234" i="44"/>
  <c r="A234" i="44"/>
  <c r="AF233" i="44"/>
  <c r="AE233" i="44"/>
  <c r="AD233" i="44"/>
  <c r="AC233" i="44"/>
  <c r="AB233" i="44"/>
  <c r="AA233" i="44"/>
  <c r="Z233" i="44"/>
  <c r="Y233" i="44"/>
  <c r="X233" i="44"/>
  <c r="W233" i="44"/>
  <c r="V233" i="44"/>
  <c r="U233" i="44"/>
  <c r="T233" i="44"/>
  <c r="S233" i="44"/>
  <c r="R233" i="44"/>
  <c r="Q233" i="44"/>
  <c r="P233" i="44"/>
  <c r="O233" i="44"/>
  <c r="N233" i="44"/>
  <c r="M233" i="44"/>
  <c r="L233" i="44"/>
  <c r="K233" i="44"/>
  <c r="J233" i="44"/>
  <c r="I233" i="44"/>
  <c r="H233" i="44"/>
  <c r="G233" i="44"/>
  <c r="F233" i="44"/>
  <c r="E233" i="44"/>
  <c r="D233" i="44"/>
  <c r="C233" i="44"/>
  <c r="B233" i="44"/>
  <c r="A233" i="44"/>
  <c r="AF232" i="44"/>
  <c r="AE232" i="44"/>
  <c r="AD232" i="44"/>
  <c r="AC232" i="44"/>
  <c r="AB232" i="44"/>
  <c r="AA232" i="44"/>
  <c r="Z232" i="44"/>
  <c r="Y232" i="44"/>
  <c r="X232" i="44"/>
  <c r="W232" i="44"/>
  <c r="V232" i="44"/>
  <c r="U232" i="44"/>
  <c r="T232" i="44"/>
  <c r="S232" i="44"/>
  <c r="R232" i="44"/>
  <c r="Q232" i="44"/>
  <c r="P232" i="44"/>
  <c r="O232" i="44"/>
  <c r="N232" i="44"/>
  <c r="M232" i="44"/>
  <c r="L232" i="44"/>
  <c r="K232" i="44"/>
  <c r="J232" i="44"/>
  <c r="I232" i="44"/>
  <c r="H232" i="44"/>
  <c r="G232" i="44"/>
  <c r="F232" i="44"/>
  <c r="E232" i="44"/>
  <c r="D232" i="44"/>
  <c r="C232" i="44"/>
  <c r="B232" i="44"/>
  <c r="A232" i="44"/>
  <c r="AF231" i="44"/>
  <c r="AE231" i="44"/>
  <c r="AD231" i="44"/>
  <c r="AC231" i="44"/>
  <c r="AB231" i="44"/>
  <c r="AA231" i="44"/>
  <c r="Z231" i="44"/>
  <c r="Y231" i="44"/>
  <c r="X231" i="44"/>
  <c r="W231" i="44"/>
  <c r="V231" i="44"/>
  <c r="U231" i="44"/>
  <c r="T231" i="44"/>
  <c r="S231" i="44"/>
  <c r="R231" i="44"/>
  <c r="Q231" i="44"/>
  <c r="P231" i="44"/>
  <c r="O231" i="44"/>
  <c r="N231" i="44"/>
  <c r="M231" i="44"/>
  <c r="L231" i="44"/>
  <c r="K231" i="44"/>
  <c r="J231" i="44"/>
  <c r="I231" i="44"/>
  <c r="H231" i="44"/>
  <c r="G231" i="44"/>
  <c r="F231" i="44"/>
  <c r="E231" i="44"/>
  <c r="D231" i="44"/>
  <c r="C231" i="44"/>
  <c r="B231" i="44"/>
  <c r="A231" i="44"/>
  <c r="B230" i="44"/>
  <c r="S205" i="44"/>
  <c r="AG195" i="44"/>
  <c r="B195" i="44"/>
  <c r="B48" i="44" s="1"/>
  <c r="B49" i="44" s="1"/>
  <c r="C194" i="44"/>
  <c r="C230" i="44" s="1"/>
  <c r="C193" i="44"/>
  <c r="D193" i="44" s="1"/>
  <c r="E193" i="44" s="1"/>
  <c r="F193" i="44" s="1"/>
  <c r="G193" i="44" s="1"/>
  <c r="H193" i="44" s="1"/>
  <c r="I193" i="44" s="1"/>
  <c r="J193" i="44" s="1"/>
  <c r="K193" i="44" s="1"/>
  <c r="L193" i="44" s="1"/>
  <c r="M193" i="44" s="1"/>
  <c r="N193" i="44" s="1"/>
  <c r="O193" i="44" s="1"/>
  <c r="P193" i="44" s="1"/>
  <c r="Q193" i="44" s="1"/>
  <c r="R193" i="44" s="1"/>
  <c r="S193" i="44" s="1"/>
  <c r="T193" i="44" s="1"/>
  <c r="U193" i="44" s="1"/>
  <c r="V193" i="44" s="1"/>
  <c r="W193" i="44" s="1"/>
  <c r="X193" i="44" s="1"/>
  <c r="Y193" i="44" s="1"/>
  <c r="Z193" i="44" s="1"/>
  <c r="AA193" i="44" s="1"/>
  <c r="AB193" i="44" s="1"/>
  <c r="AC193" i="44" s="1"/>
  <c r="AD193" i="44" s="1"/>
  <c r="AE193" i="44" s="1"/>
  <c r="AF193" i="44" s="1"/>
  <c r="D192" i="44"/>
  <c r="E192" i="44" s="1"/>
  <c r="F192" i="44" s="1"/>
  <c r="G192" i="44" s="1"/>
  <c r="H192" i="44" s="1"/>
  <c r="I192" i="44" s="1"/>
  <c r="J192" i="44" s="1"/>
  <c r="K192" i="44" s="1"/>
  <c r="L192" i="44" s="1"/>
  <c r="M192" i="44" s="1"/>
  <c r="N192" i="44" s="1"/>
  <c r="O192" i="44" s="1"/>
  <c r="P192" i="44" s="1"/>
  <c r="Q192" i="44" s="1"/>
  <c r="R192" i="44" s="1"/>
  <c r="S192" i="44" s="1"/>
  <c r="T192" i="44" s="1"/>
  <c r="U192" i="44" s="1"/>
  <c r="V192" i="44" s="1"/>
  <c r="W192" i="44" s="1"/>
  <c r="X192" i="44" s="1"/>
  <c r="Y192" i="44" s="1"/>
  <c r="Z192" i="44" s="1"/>
  <c r="AA192" i="44" s="1"/>
  <c r="AB192" i="44" s="1"/>
  <c r="AC192" i="44" s="1"/>
  <c r="AD192" i="44" s="1"/>
  <c r="AE192" i="44" s="1"/>
  <c r="AF192" i="44" s="1"/>
  <c r="C192" i="44"/>
  <c r="D191" i="44"/>
  <c r="E191" i="44" s="1"/>
  <c r="F191" i="44" s="1"/>
  <c r="G191" i="44" s="1"/>
  <c r="H191" i="44" s="1"/>
  <c r="I191" i="44" s="1"/>
  <c r="J191" i="44" s="1"/>
  <c r="K191" i="44" s="1"/>
  <c r="L191" i="44" s="1"/>
  <c r="M191" i="44" s="1"/>
  <c r="N191" i="44" s="1"/>
  <c r="O191" i="44" s="1"/>
  <c r="P191" i="44" s="1"/>
  <c r="Q191" i="44" s="1"/>
  <c r="R191" i="44" s="1"/>
  <c r="S191" i="44" s="1"/>
  <c r="T191" i="44" s="1"/>
  <c r="U191" i="44" s="1"/>
  <c r="V191" i="44" s="1"/>
  <c r="W191" i="44" s="1"/>
  <c r="X191" i="44" s="1"/>
  <c r="Y191" i="44" s="1"/>
  <c r="Z191" i="44" s="1"/>
  <c r="AA191" i="44" s="1"/>
  <c r="AB191" i="44" s="1"/>
  <c r="AC191" i="44" s="1"/>
  <c r="AD191" i="44" s="1"/>
  <c r="AE191" i="44" s="1"/>
  <c r="AF191" i="44" s="1"/>
  <c r="C191" i="44"/>
  <c r="K190" i="44"/>
  <c r="L190" i="44" s="1"/>
  <c r="M190" i="44" s="1"/>
  <c r="N190" i="44" s="1"/>
  <c r="O190" i="44" s="1"/>
  <c r="P190" i="44" s="1"/>
  <c r="Q190" i="44" s="1"/>
  <c r="R190" i="44" s="1"/>
  <c r="S190" i="44" s="1"/>
  <c r="T190" i="44" s="1"/>
  <c r="U190" i="44" s="1"/>
  <c r="V190" i="44" s="1"/>
  <c r="W190" i="44" s="1"/>
  <c r="X190" i="44" s="1"/>
  <c r="Y190" i="44" s="1"/>
  <c r="Z190" i="44" s="1"/>
  <c r="AA190" i="44" s="1"/>
  <c r="AB190" i="44" s="1"/>
  <c r="AC190" i="44" s="1"/>
  <c r="AD190" i="44" s="1"/>
  <c r="AE190" i="44" s="1"/>
  <c r="AF190" i="44" s="1"/>
  <c r="C190" i="44"/>
  <c r="D190" i="44" s="1"/>
  <c r="E190" i="44" s="1"/>
  <c r="F190" i="44" s="1"/>
  <c r="G190" i="44" s="1"/>
  <c r="H190" i="44" s="1"/>
  <c r="I190" i="44" s="1"/>
  <c r="J190" i="44" s="1"/>
  <c r="C189" i="44"/>
  <c r="AG187" i="44"/>
  <c r="B187" i="44"/>
  <c r="D186" i="44"/>
  <c r="E186" i="44" s="1"/>
  <c r="F186" i="44" s="1"/>
  <c r="G186" i="44" s="1"/>
  <c r="H186" i="44" s="1"/>
  <c r="I186" i="44" s="1"/>
  <c r="J186" i="44" s="1"/>
  <c r="K186" i="44" s="1"/>
  <c r="L186" i="44" s="1"/>
  <c r="M186" i="44" s="1"/>
  <c r="N186" i="44" s="1"/>
  <c r="O186" i="44" s="1"/>
  <c r="P186" i="44" s="1"/>
  <c r="Q186" i="44" s="1"/>
  <c r="R186" i="44" s="1"/>
  <c r="S186" i="44" s="1"/>
  <c r="T186" i="44" s="1"/>
  <c r="U186" i="44" s="1"/>
  <c r="V186" i="44" s="1"/>
  <c r="W186" i="44" s="1"/>
  <c r="X186" i="44" s="1"/>
  <c r="Y186" i="44" s="1"/>
  <c r="Z186" i="44" s="1"/>
  <c r="AA186" i="44" s="1"/>
  <c r="AB186" i="44" s="1"/>
  <c r="AC186" i="44" s="1"/>
  <c r="AD186" i="44" s="1"/>
  <c r="AE186" i="44" s="1"/>
  <c r="AF186" i="44" s="1"/>
  <c r="C186" i="44"/>
  <c r="C185" i="44"/>
  <c r="D185" i="44" s="1"/>
  <c r="E185" i="44" s="1"/>
  <c r="F185" i="44" s="1"/>
  <c r="G185" i="44" s="1"/>
  <c r="H185" i="44" s="1"/>
  <c r="I185" i="44" s="1"/>
  <c r="J185" i="44" s="1"/>
  <c r="K185" i="44" s="1"/>
  <c r="L185" i="44" s="1"/>
  <c r="M185" i="44" s="1"/>
  <c r="N185" i="44" s="1"/>
  <c r="O185" i="44" s="1"/>
  <c r="P185" i="44" s="1"/>
  <c r="Q185" i="44" s="1"/>
  <c r="R185" i="44" s="1"/>
  <c r="S185" i="44" s="1"/>
  <c r="T185" i="44" s="1"/>
  <c r="U185" i="44" s="1"/>
  <c r="V185" i="44" s="1"/>
  <c r="W185" i="44" s="1"/>
  <c r="X185" i="44" s="1"/>
  <c r="Y185" i="44" s="1"/>
  <c r="Z185" i="44" s="1"/>
  <c r="AA185" i="44" s="1"/>
  <c r="AB185" i="44" s="1"/>
  <c r="AC185" i="44" s="1"/>
  <c r="AD185" i="44" s="1"/>
  <c r="AE185" i="44" s="1"/>
  <c r="AF185" i="44" s="1"/>
  <c r="L184" i="44"/>
  <c r="M184" i="44" s="1"/>
  <c r="N184" i="44" s="1"/>
  <c r="O184" i="44" s="1"/>
  <c r="P184" i="44" s="1"/>
  <c r="Q184" i="44" s="1"/>
  <c r="R184" i="44" s="1"/>
  <c r="S184" i="44" s="1"/>
  <c r="T184" i="44" s="1"/>
  <c r="U184" i="44" s="1"/>
  <c r="V184" i="44" s="1"/>
  <c r="W184" i="44" s="1"/>
  <c r="X184" i="44" s="1"/>
  <c r="Y184" i="44" s="1"/>
  <c r="Z184" i="44" s="1"/>
  <c r="AA184" i="44" s="1"/>
  <c r="AB184" i="44" s="1"/>
  <c r="AC184" i="44" s="1"/>
  <c r="AD184" i="44" s="1"/>
  <c r="AE184" i="44" s="1"/>
  <c r="AF184" i="44" s="1"/>
  <c r="C184" i="44"/>
  <c r="D184" i="44" s="1"/>
  <c r="E184" i="44" s="1"/>
  <c r="F184" i="44" s="1"/>
  <c r="G184" i="44" s="1"/>
  <c r="H184" i="44" s="1"/>
  <c r="I184" i="44" s="1"/>
  <c r="J184" i="44" s="1"/>
  <c r="K184" i="44" s="1"/>
  <c r="D183" i="44"/>
  <c r="E183" i="44" s="1"/>
  <c r="F183" i="44" s="1"/>
  <c r="G183" i="44" s="1"/>
  <c r="H183" i="44" s="1"/>
  <c r="I183" i="44" s="1"/>
  <c r="J183" i="44" s="1"/>
  <c r="K183" i="44" s="1"/>
  <c r="L183" i="44" s="1"/>
  <c r="M183" i="44" s="1"/>
  <c r="N183" i="44" s="1"/>
  <c r="O183" i="44" s="1"/>
  <c r="P183" i="44" s="1"/>
  <c r="Q183" i="44" s="1"/>
  <c r="R183" i="44" s="1"/>
  <c r="S183" i="44" s="1"/>
  <c r="T183" i="44" s="1"/>
  <c r="U183" i="44" s="1"/>
  <c r="V183" i="44" s="1"/>
  <c r="W183" i="44" s="1"/>
  <c r="X183" i="44" s="1"/>
  <c r="Y183" i="44" s="1"/>
  <c r="Z183" i="44" s="1"/>
  <c r="AA183" i="44" s="1"/>
  <c r="AB183" i="44" s="1"/>
  <c r="AC183" i="44" s="1"/>
  <c r="AD183" i="44" s="1"/>
  <c r="AE183" i="44" s="1"/>
  <c r="AF183" i="44" s="1"/>
  <c r="C183" i="44"/>
  <c r="C182" i="44"/>
  <c r="D182" i="44" s="1"/>
  <c r="E182" i="44" s="1"/>
  <c r="F182" i="44" s="1"/>
  <c r="G182" i="44" s="1"/>
  <c r="H182" i="44" s="1"/>
  <c r="I182" i="44" s="1"/>
  <c r="J182" i="44" s="1"/>
  <c r="K182" i="44" s="1"/>
  <c r="L182" i="44" s="1"/>
  <c r="M182" i="44" s="1"/>
  <c r="N182" i="44" s="1"/>
  <c r="O182" i="44" s="1"/>
  <c r="P182" i="44" s="1"/>
  <c r="Q182" i="44" s="1"/>
  <c r="R182" i="44" s="1"/>
  <c r="S182" i="44" s="1"/>
  <c r="T182" i="44" s="1"/>
  <c r="U182" i="44" s="1"/>
  <c r="V182" i="44" s="1"/>
  <c r="W182" i="44" s="1"/>
  <c r="X182" i="44" s="1"/>
  <c r="Y182" i="44" s="1"/>
  <c r="Z182" i="44" s="1"/>
  <c r="AA182" i="44" s="1"/>
  <c r="AB182" i="44" s="1"/>
  <c r="AC182" i="44" s="1"/>
  <c r="AD182" i="44" s="1"/>
  <c r="AE182" i="44" s="1"/>
  <c r="AF182" i="44" s="1"/>
  <c r="D181" i="44"/>
  <c r="E181" i="44" s="1"/>
  <c r="F181" i="44" s="1"/>
  <c r="G181" i="44" s="1"/>
  <c r="H181" i="44" s="1"/>
  <c r="I181" i="44" s="1"/>
  <c r="J181" i="44" s="1"/>
  <c r="K181" i="44" s="1"/>
  <c r="L181" i="44" s="1"/>
  <c r="M181" i="44" s="1"/>
  <c r="N181" i="44" s="1"/>
  <c r="O181" i="44" s="1"/>
  <c r="P181" i="44" s="1"/>
  <c r="Q181" i="44" s="1"/>
  <c r="R181" i="44" s="1"/>
  <c r="S181" i="44" s="1"/>
  <c r="T181" i="44" s="1"/>
  <c r="U181" i="44" s="1"/>
  <c r="V181" i="44" s="1"/>
  <c r="W181" i="44" s="1"/>
  <c r="X181" i="44" s="1"/>
  <c r="Y181" i="44" s="1"/>
  <c r="Z181" i="44" s="1"/>
  <c r="AA181" i="44" s="1"/>
  <c r="AB181" i="44" s="1"/>
  <c r="AC181" i="44" s="1"/>
  <c r="AD181" i="44" s="1"/>
  <c r="AE181" i="44" s="1"/>
  <c r="AF181" i="44" s="1"/>
  <c r="C181" i="44"/>
  <c r="C180" i="44"/>
  <c r="D180" i="44" s="1"/>
  <c r="E180" i="44" s="1"/>
  <c r="F180" i="44" s="1"/>
  <c r="G180" i="44" s="1"/>
  <c r="H180" i="44" s="1"/>
  <c r="I180" i="44" s="1"/>
  <c r="J180" i="44" s="1"/>
  <c r="K180" i="44" s="1"/>
  <c r="L180" i="44" s="1"/>
  <c r="M180" i="44" s="1"/>
  <c r="N180" i="44" s="1"/>
  <c r="O180" i="44" s="1"/>
  <c r="P180" i="44" s="1"/>
  <c r="Q180" i="44" s="1"/>
  <c r="R180" i="44" s="1"/>
  <c r="S180" i="44" s="1"/>
  <c r="T180" i="44" s="1"/>
  <c r="U180" i="44" s="1"/>
  <c r="V180" i="44" s="1"/>
  <c r="W180" i="44" s="1"/>
  <c r="X180" i="44" s="1"/>
  <c r="Y180" i="44" s="1"/>
  <c r="Z180" i="44" s="1"/>
  <c r="AA180" i="44" s="1"/>
  <c r="AB180" i="44" s="1"/>
  <c r="AC180" i="44" s="1"/>
  <c r="AD180" i="44" s="1"/>
  <c r="AE180" i="44" s="1"/>
  <c r="AF180" i="44" s="1"/>
  <c r="C179" i="44"/>
  <c r="D179" i="44" s="1"/>
  <c r="E179" i="44" s="1"/>
  <c r="F179" i="44" s="1"/>
  <c r="G179" i="44" s="1"/>
  <c r="H179" i="44" s="1"/>
  <c r="I179" i="44" s="1"/>
  <c r="J179" i="44" s="1"/>
  <c r="K179" i="44" s="1"/>
  <c r="L179" i="44" s="1"/>
  <c r="M179" i="44" s="1"/>
  <c r="N179" i="44" s="1"/>
  <c r="O179" i="44" s="1"/>
  <c r="P179" i="44" s="1"/>
  <c r="Q179" i="44" s="1"/>
  <c r="R179" i="44" s="1"/>
  <c r="S179" i="44" s="1"/>
  <c r="T179" i="44" s="1"/>
  <c r="U179" i="44" s="1"/>
  <c r="V179" i="44" s="1"/>
  <c r="W179" i="44" s="1"/>
  <c r="X179" i="44" s="1"/>
  <c r="Y179" i="44" s="1"/>
  <c r="Z179" i="44" s="1"/>
  <c r="AA179" i="44" s="1"/>
  <c r="AB179" i="44" s="1"/>
  <c r="AC179" i="44" s="1"/>
  <c r="AD179" i="44" s="1"/>
  <c r="AE179" i="44" s="1"/>
  <c r="AF179" i="44" s="1"/>
  <c r="C178" i="44"/>
  <c r="D178" i="44" s="1"/>
  <c r="E178" i="44" s="1"/>
  <c r="F178" i="44" s="1"/>
  <c r="G178" i="44" s="1"/>
  <c r="H178" i="44" s="1"/>
  <c r="I178" i="44" s="1"/>
  <c r="J178" i="44" s="1"/>
  <c r="K178" i="44" s="1"/>
  <c r="L178" i="44" s="1"/>
  <c r="M178" i="44" s="1"/>
  <c r="N178" i="44" s="1"/>
  <c r="O178" i="44" s="1"/>
  <c r="P178" i="44" s="1"/>
  <c r="Q178" i="44" s="1"/>
  <c r="R178" i="44" s="1"/>
  <c r="S178" i="44" s="1"/>
  <c r="T178" i="44" s="1"/>
  <c r="U178" i="44" s="1"/>
  <c r="V178" i="44" s="1"/>
  <c r="W178" i="44" s="1"/>
  <c r="X178" i="44" s="1"/>
  <c r="Y178" i="44" s="1"/>
  <c r="Z178" i="44" s="1"/>
  <c r="AA178" i="44" s="1"/>
  <c r="AB178" i="44" s="1"/>
  <c r="AC178" i="44" s="1"/>
  <c r="AD178" i="44" s="1"/>
  <c r="AE178" i="44" s="1"/>
  <c r="AF178" i="44" s="1"/>
  <c r="D177" i="44"/>
  <c r="E177" i="44" s="1"/>
  <c r="F177" i="44" s="1"/>
  <c r="G177" i="44" s="1"/>
  <c r="H177" i="44" s="1"/>
  <c r="I177" i="44" s="1"/>
  <c r="J177" i="44" s="1"/>
  <c r="K177" i="44" s="1"/>
  <c r="L177" i="44" s="1"/>
  <c r="M177" i="44" s="1"/>
  <c r="N177" i="44" s="1"/>
  <c r="O177" i="44" s="1"/>
  <c r="P177" i="44" s="1"/>
  <c r="Q177" i="44" s="1"/>
  <c r="R177" i="44" s="1"/>
  <c r="S177" i="44" s="1"/>
  <c r="T177" i="44" s="1"/>
  <c r="U177" i="44" s="1"/>
  <c r="V177" i="44" s="1"/>
  <c r="W177" i="44" s="1"/>
  <c r="X177" i="44" s="1"/>
  <c r="Y177" i="44" s="1"/>
  <c r="Z177" i="44" s="1"/>
  <c r="AA177" i="44" s="1"/>
  <c r="AB177" i="44" s="1"/>
  <c r="AC177" i="44" s="1"/>
  <c r="AD177" i="44" s="1"/>
  <c r="AE177" i="44" s="1"/>
  <c r="AF177" i="44" s="1"/>
  <c r="C177" i="44"/>
  <c r="J176" i="44"/>
  <c r="K176" i="44" s="1"/>
  <c r="L176" i="44" s="1"/>
  <c r="M176" i="44" s="1"/>
  <c r="N176" i="44" s="1"/>
  <c r="O176" i="44" s="1"/>
  <c r="P176" i="44" s="1"/>
  <c r="Q176" i="44" s="1"/>
  <c r="R176" i="44" s="1"/>
  <c r="S176" i="44" s="1"/>
  <c r="T176" i="44" s="1"/>
  <c r="U176" i="44" s="1"/>
  <c r="V176" i="44" s="1"/>
  <c r="W176" i="44" s="1"/>
  <c r="X176" i="44" s="1"/>
  <c r="Y176" i="44" s="1"/>
  <c r="Z176" i="44" s="1"/>
  <c r="AA176" i="44" s="1"/>
  <c r="AB176" i="44" s="1"/>
  <c r="AC176" i="44" s="1"/>
  <c r="AD176" i="44" s="1"/>
  <c r="AE176" i="44" s="1"/>
  <c r="AF176" i="44" s="1"/>
  <c r="C176" i="44"/>
  <c r="D176" i="44" s="1"/>
  <c r="E176" i="44" s="1"/>
  <c r="F176" i="44" s="1"/>
  <c r="G176" i="44" s="1"/>
  <c r="H176" i="44" s="1"/>
  <c r="I176" i="44" s="1"/>
  <c r="C175" i="44"/>
  <c r="D175" i="44" s="1"/>
  <c r="E175" i="44" s="1"/>
  <c r="F175" i="44" s="1"/>
  <c r="G175" i="44" s="1"/>
  <c r="H175" i="44" s="1"/>
  <c r="I175" i="44" s="1"/>
  <c r="J175" i="44" s="1"/>
  <c r="K175" i="44" s="1"/>
  <c r="L175" i="44" s="1"/>
  <c r="M175" i="44" s="1"/>
  <c r="N175" i="44" s="1"/>
  <c r="O175" i="44" s="1"/>
  <c r="P175" i="44" s="1"/>
  <c r="Q175" i="44" s="1"/>
  <c r="R175" i="44" s="1"/>
  <c r="S175" i="44" s="1"/>
  <c r="T175" i="44" s="1"/>
  <c r="U175" i="44" s="1"/>
  <c r="V175" i="44" s="1"/>
  <c r="W175" i="44" s="1"/>
  <c r="X175" i="44" s="1"/>
  <c r="Y175" i="44" s="1"/>
  <c r="Z175" i="44" s="1"/>
  <c r="AA175" i="44" s="1"/>
  <c r="AB175" i="44" s="1"/>
  <c r="AC175" i="44" s="1"/>
  <c r="AD175" i="44" s="1"/>
  <c r="AE175" i="44" s="1"/>
  <c r="AF175" i="44" s="1"/>
  <c r="F174" i="44"/>
  <c r="G174" i="44" s="1"/>
  <c r="H174" i="44" s="1"/>
  <c r="I174" i="44" s="1"/>
  <c r="J174" i="44" s="1"/>
  <c r="K174" i="44" s="1"/>
  <c r="L174" i="44" s="1"/>
  <c r="M174" i="44" s="1"/>
  <c r="N174" i="44" s="1"/>
  <c r="O174" i="44" s="1"/>
  <c r="P174" i="44" s="1"/>
  <c r="Q174" i="44" s="1"/>
  <c r="R174" i="44" s="1"/>
  <c r="S174" i="44" s="1"/>
  <c r="T174" i="44" s="1"/>
  <c r="U174" i="44" s="1"/>
  <c r="V174" i="44" s="1"/>
  <c r="W174" i="44" s="1"/>
  <c r="X174" i="44" s="1"/>
  <c r="Y174" i="44" s="1"/>
  <c r="Z174" i="44" s="1"/>
  <c r="AA174" i="44" s="1"/>
  <c r="AB174" i="44" s="1"/>
  <c r="AC174" i="44" s="1"/>
  <c r="AD174" i="44" s="1"/>
  <c r="AE174" i="44" s="1"/>
  <c r="AF174" i="44" s="1"/>
  <c r="C174" i="44"/>
  <c r="D174" i="44" s="1"/>
  <c r="E174" i="44" s="1"/>
  <c r="C172" i="44"/>
  <c r="D172" i="44" s="1"/>
  <c r="E172" i="44" s="1"/>
  <c r="F172" i="44" s="1"/>
  <c r="G172" i="44" s="1"/>
  <c r="H172" i="44" s="1"/>
  <c r="I172" i="44" s="1"/>
  <c r="J172" i="44" s="1"/>
  <c r="K172" i="44" s="1"/>
  <c r="L172" i="44" s="1"/>
  <c r="M172" i="44" s="1"/>
  <c r="N172" i="44" s="1"/>
  <c r="O172" i="44" s="1"/>
  <c r="P172" i="44" s="1"/>
  <c r="Q172" i="44" s="1"/>
  <c r="R172" i="44" s="1"/>
  <c r="S172" i="44" s="1"/>
  <c r="T172" i="44" s="1"/>
  <c r="U172" i="44" s="1"/>
  <c r="V172" i="44" s="1"/>
  <c r="W172" i="44" s="1"/>
  <c r="X172" i="44" s="1"/>
  <c r="Y172" i="44" s="1"/>
  <c r="Z172" i="44" s="1"/>
  <c r="AA172" i="44" s="1"/>
  <c r="AB172" i="44" s="1"/>
  <c r="AC172" i="44" s="1"/>
  <c r="AD172" i="44" s="1"/>
  <c r="AE172" i="44" s="1"/>
  <c r="AF172" i="44" s="1"/>
  <c r="C171" i="44"/>
  <c r="D171" i="44" s="1"/>
  <c r="E171" i="44" s="1"/>
  <c r="F171" i="44" s="1"/>
  <c r="G171" i="44" s="1"/>
  <c r="H171" i="44" s="1"/>
  <c r="I171" i="44" s="1"/>
  <c r="J171" i="44" s="1"/>
  <c r="K171" i="44" s="1"/>
  <c r="L171" i="44" s="1"/>
  <c r="M171" i="44" s="1"/>
  <c r="N171" i="44" s="1"/>
  <c r="O171" i="44" s="1"/>
  <c r="P171" i="44" s="1"/>
  <c r="Q171" i="44" s="1"/>
  <c r="R171" i="44" s="1"/>
  <c r="S171" i="44" s="1"/>
  <c r="T171" i="44" s="1"/>
  <c r="U171" i="44" s="1"/>
  <c r="V171" i="44" s="1"/>
  <c r="W171" i="44" s="1"/>
  <c r="X171" i="44" s="1"/>
  <c r="Y171" i="44" s="1"/>
  <c r="Z171" i="44" s="1"/>
  <c r="AA171" i="44" s="1"/>
  <c r="AB171" i="44" s="1"/>
  <c r="AC171" i="44" s="1"/>
  <c r="AD171" i="44" s="1"/>
  <c r="AE171" i="44" s="1"/>
  <c r="AF171" i="44" s="1"/>
  <c r="E170" i="44"/>
  <c r="F170" i="44" s="1"/>
  <c r="G170" i="44" s="1"/>
  <c r="H170" i="44" s="1"/>
  <c r="I170" i="44" s="1"/>
  <c r="J170" i="44" s="1"/>
  <c r="K170" i="44" s="1"/>
  <c r="L170" i="44" s="1"/>
  <c r="M170" i="44" s="1"/>
  <c r="N170" i="44" s="1"/>
  <c r="O170" i="44" s="1"/>
  <c r="P170" i="44" s="1"/>
  <c r="Q170" i="44" s="1"/>
  <c r="R170" i="44" s="1"/>
  <c r="S170" i="44" s="1"/>
  <c r="T170" i="44" s="1"/>
  <c r="U170" i="44" s="1"/>
  <c r="V170" i="44" s="1"/>
  <c r="W170" i="44" s="1"/>
  <c r="X170" i="44" s="1"/>
  <c r="Y170" i="44" s="1"/>
  <c r="Z170" i="44" s="1"/>
  <c r="AA170" i="44" s="1"/>
  <c r="AB170" i="44" s="1"/>
  <c r="AC170" i="44" s="1"/>
  <c r="AD170" i="44" s="1"/>
  <c r="AE170" i="44" s="1"/>
  <c r="AF170" i="44" s="1"/>
  <c r="C170" i="44"/>
  <c r="D170" i="44" s="1"/>
  <c r="C169" i="44"/>
  <c r="D169" i="44" s="1"/>
  <c r="E169" i="44" s="1"/>
  <c r="F169" i="44" s="1"/>
  <c r="G169" i="44" s="1"/>
  <c r="H169" i="44" s="1"/>
  <c r="I169" i="44" s="1"/>
  <c r="J169" i="44" s="1"/>
  <c r="K169" i="44" s="1"/>
  <c r="L169" i="44" s="1"/>
  <c r="M169" i="44" s="1"/>
  <c r="N169" i="44" s="1"/>
  <c r="O169" i="44" s="1"/>
  <c r="P169" i="44" s="1"/>
  <c r="Q169" i="44" s="1"/>
  <c r="R169" i="44" s="1"/>
  <c r="S169" i="44" s="1"/>
  <c r="T169" i="44" s="1"/>
  <c r="U169" i="44" s="1"/>
  <c r="V169" i="44" s="1"/>
  <c r="W169" i="44" s="1"/>
  <c r="X169" i="44" s="1"/>
  <c r="Y169" i="44" s="1"/>
  <c r="Z169" i="44" s="1"/>
  <c r="AA169" i="44" s="1"/>
  <c r="AB169" i="44" s="1"/>
  <c r="AC169" i="44" s="1"/>
  <c r="AD169" i="44" s="1"/>
  <c r="AE169" i="44" s="1"/>
  <c r="AF169" i="44" s="1"/>
  <c r="C168" i="44"/>
  <c r="D168" i="44" s="1"/>
  <c r="E168" i="44" s="1"/>
  <c r="F168" i="44" s="1"/>
  <c r="G168" i="44" s="1"/>
  <c r="H168" i="44" s="1"/>
  <c r="I168" i="44" s="1"/>
  <c r="J168" i="44" s="1"/>
  <c r="K168" i="44" s="1"/>
  <c r="L168" i="44" s="1"/>
  <c r="M168" i="44" s="1"/>
  <c r="N168" i="44" s="1"/>
  <c r="O168" i="44" s="1"/>
  <c r="P168" i="44" s="1"/>
  <c r="Q168" i="44" s="1"/>
  <c r="R168" i="44" s="1"/>
  <c r="S168" i="44" s="1"/>
  <c r="T168" i="44" s="1"/>
  <c r="U168" i="44" s="1"/>
  <c r="V168" i="44" s="1"/>
  <c r="W168" i="44" s="1"/>
  <c r="X168" i="44" s="1"/>
  <c r="Y168" i="44" s="1"/>
  <c r="Z168" i="44" s="1"/>
  <c r="AA168" i="44" s="1"/>
  <c r="AB168" i="44" s="1"/>
  <c r="AC168" i="44" s="1"/>
  <c r="AD168" i="44" s="1"/>
  <c r="AE168" i="44" s="1"/>
  <c r="AF168" i="44" s="1"/>
  <c r="C167" i="44"/>
  <c r="D167" i="44" s="1"/>
  <c r="E167" i="44" s="1"/>
  <c r="F167" i="44" s="1"/>
  <c r="G167" i="44" s="1"/>
  <c r="H167" i="44" s="1"/>
  <c r="I167" i="44" s="1"/>
  <c r="J167" i="44" s="1"/>
  <c r="K167" i="44" s="1"/>
  <c r="L167" i="44" s="1"/>
  <c r="M167" i="44" s="1"/>
  <c r="N167" i="44" s="1"/>
  <c r="O167" i="44" s="1"/>
  <c r="P167" i="44" s="1"/>
  <c r="Q167" i="44" s="1"/>
  <c r="R167" i="44" s="1"/>
  <c r="S167" i="44" s="1"/>
  <c r="T167" i="44" s="1"/>
  <c r="U167" i="44" s="1"/>
  <c r="V167" i="44" s="1"/>
  <c r="W167" i="44" s="1"/>
  <c r="X167" i="44" s="1"/>
  <c r="Y167" i="44" s="1"/>
  <c r="Z167" i="44" s="1"/>
  <c r="AA167" i="44" s="1"/>
  <c r="AB167" i="44" s="1"/>
  <c r="AC167" i="44" s="1"/>
  <c r="AD167" i="44" s="1"/>
  <c r="AE167" i="44" s="1"/>
  <c r="AF167" i="44" s="1"/>
  <c r="C166" i="44"/>
  <c r="D166" i="44" s="1"/>
  <c r="E166" i="44" s="1"/>
  <c r="F166" i="44" s="1"/>
  <c r="G166" i="44" s="1"/>
  <c r="H166" i="44" s="1"/>
  <c r="I166" i="44" s="1"/>
  <c r="J166" i="44" s="1"/>
  <c r="K166" i="44" s="1"/>
  <c r="L166" i="44" s="1"/>
  <c r="M166" i="44" s="1"/>
  <c r="N166" i="44" s="1"/>
  <c r="O166" i="44" s="1"/>
  <c r="P166" i="44" s="1"/>
  <c r="Q166" i="44" s="1"/>
  <c r="R166" i="44" s="1"/>
  <c r="S166" i="44" s="1"/>
  <c r="T166" i="44" s="1"/>
  <c r="U166" i="44" s="1"/>
  <c r="V166" i="44" s="1"/>
  <c r="W166" i="44" s="1"/>
  <c r="X166" i="44" s="1"/>
  <c r="Y166" i="44" s="1"/>
  <c r="Z166" i="44" s="1"/>
  <c r="AA166" i="44" s="1"/>
  <c r="AB166" i="44" s="1"/>
  <c r="AC166" i="44" s="1"/>
  <c r="AD166" i="44" s="1"/>
  <c r="AE166" i="44" s="1"/>
  <c r="AF166" i="44" s="1"/>
  <c r="C165" i="44"/>
  <c r="D165" i="44" s="1"/>
  <c r="E165" i="44" s="1"/>
  <c r="F165" i="44" s="1"/>
  <c r="G165" i="44" s="1"/>
  <c r="H165" i="44" s="1"/>
  <c r="I165" i="44" s="1"/>
  <c r="J165" i="44" s="1"/>
  <c r="K165" i="44" s="1"/>
  <c r="L165" i="44" s="1"/>
  <c r="M165" i="44" s="1"/>
  <c r="N165" i="44" s="1"/>
  <c r="O165" i="44" s="1"/>
  <c r="P165" i="44" s="1"/>
  <c r="Q165" i="44" s="1"/>
  <c r="R165" i="44" s="1"/>
  <c r="S165" i="44" s="1"/>
  <c r="T165" i="44" s="1"/>
  <c r="U165" i="44" s="1"/>
  <c r="V165" i="44" s="1"/>
  <c r="W165" i="44" s="1"/>
  <c r="X165" i="44" s="1"/>
  <c r="Y165" i="44" s="1"/>
  <c r="Z165" i="44" s="1"/>
  <c r="AA165" i="44" s="1"/>
  <c r="AB165" i="44" s="1"/>
  <c r="AC165" i="44" s="1"/>
  <c r="AD165" i="44" s="1"/>
  <c r="AE165" i="44" s="1"/>
  <c r="AF165" i="44" s="1"/>
  <c r="C163" i="44"/>
  <c r="D163" i="44" s="1"/>
  <c r="E163" i="44" s="1"/>
  <c r="F163" i="44" s="1"/>
  <c r="G163" i="44" s="1"/>
  <c r="H163" i="44" s="1"/>
  <c r="I163" i="44" s="1"/>
  <c r="J163" i="44" s="1"/>
  <c r="K163" i="44" s="1"/>
  <c r="L163" i="44" s="1"/>
  <c r="M163" i="44" s="1"/>
  <c r="N163" i="44" s="1"/>
  <c r="O163" i="44" s="1"/>
  <c r="P163" i="44" s="1"/>
  <c r="Q163" i="44" s="1"/>
  <c r="R163" i="44" s="1"/>
  <c r="S163" i="44" s="1"/>
  <c r="T163" i="44" s="1"/>
  <c r="U163" i="44" s="1"/>
  <c r="V163" i="44" s="1"/>
  <c r="W163" i="44" s="1"/>
  <c r="X163" i="44" s="1"/>
  <c r="Y163" i="44" s="1"/>
  <c r="Z163" i="44" s="1"/>
  <c r="AA163" i="44" s="1"/>
  <c r="AB163" i="44" s="1"/>
  <c r="AC163" i="44" s="1"/>
  <c r="AD163" i="44" s="1"/>
  <c r="AE163" i="44" s="1"/>
  <c r="AF163" i="44" s="1"/>
  <c r="C162" i="44"/>
  <c r="D162" i="44" s="1"/>
  <c r="E162" i="44" s="1"/>
  <c r="F162" i="44" s="1"/>
  <c r="G162" i="44" s="1"/>
  <c r="H162" i="44" s="1"/>
  <c r="I162" i="44" s="1"/>
  <c r="J162" i="44" s="1"/>
  <c r="K162" i="44" s="1"/>
  <c r="L162" i="44" s="1"/>
  <c r="M162" i="44" s="1"/>
  <c r="N162" i="44" s="1"/>
  <c r="O162" i="44" s="1"/>
  <c r="P162" i="44" s="1"/>
  <c r="Q162" i="44" s="1"/>
  <c r="R162" i="44" s="1"/>
  <c r="S162" i="44" s="1"/>
  <c r="T162" i="44" s="1"/>
  <c r="U162" i="44" s="1"/>
  <c r="V162" i="44" s="1"/>
  <c r="W162" i="44" s="1"/>
  <c r="X162" i="44" s="1"/>
  <c r="Y162" i="44" s="1"/>
  <c r="Z162" i="44" s="1"/>
  <c r="AA162" i="44" s="1"/>
  <c r="AB162" i="44" s="1"/>
  <c r="AC162" i="44" s="1"/>
  <c r="AD162" i="44" s="1"/>
  <c r="AE162" i="44" s="1"/>
  <c r="AF162" i="44" s="1"/>
  <c r="C161" i="44"/>
  <c r="D161" i="44" s="1"/>
  <c r="E161" i="44" s="1"/>
  <c r="F161" i="44" s="1"/>
  <c r="G161" i="44" s="1"/>
  <c r="H161" i="44" s="1"/>
  <c r="I161" i="44" s="1"/>
  <c r="J161" i="44" s="1"/>
  <c r="K161" i="44" s="1"/>
  <c r="L161" i="44" s="1"/>
  <c r="M161" i="44" s="1"/>
  <c r="N161" i="44" s="1"/>
  <c r="O161" i="44" s="1"/>
  <c r="P161" i="44" s="1"/>
  <c r="Q161" i="44" s="1"/>
  <c r="R161" i="44" s="1"/>
  <c r="S161" i="44" s="1"/>
  <c r="T161" i="44" s="1"/>
  <c r="U161" i="44" s="1"/>
  <c r="V161" i="44" s="1"/>
  <c r="W161" i="44" s="1"/>
  <c r="X161" i="44" s="1"/>
  <c r="Y161" i="44" s="1"/>
  <c r="Z161" i="44" s="1"/>
  <c r="AA161" i="44" s="1"/>
  <c r="AB161" i="44" s="1"/>
  <c r="AC161" i="44" s="1"/>
  <c r="AD161" i="44" s="1"/>
  <c r="AE161" i="44" s="1"/>
  <c r="AF161" i="44" s="1"/>
  <c r="W160" i="44"/>
  <c r="X160" i="44" s="1"/>
  <c r="Y160" i="44" s="1"/>
  <c r="Z160" i="44" s="1"/>
  <c r="AA160" i="44" s="1"/>
  <c r="AB160" i="44" s="1"/>
  <c r="AC160" i="44" s="1"/>
  <c r="AD160" i="44" s="1"/>
  <c r="AE160" i="44" s="1"/>
  <c r="AF160" i="44" s="1"/>
  <c r="C160" i="44"/>
  <c r="D160" i="44" s="1"/>
  <c r="E160" i="44" s="1"/>
  <c r="F160" i="44" s="1"/>
  <c r="G160" i="44" s="1"/>
  <c r="H160" i="44" s="1"/>
  <c r="I160" i="44" s="1"/>
  <c r="J160" i="44" s="1"/>
  <c r="K160" i="44" s="1"/>
  <c r="L160" i="44" s="1"/>
  <c r="M160" i="44" s="1"/>
  <c r="N160" i="44" s="1"/>
  <c r="O160" i="44" s="1"/>
  <c r="P160" i="44" s="1"/>
  <c r="Q160" i="44" s="1"/>
  <c r="R160" i="44" s="1"/>
  <c r="S160" i="44" s="1"/>
  <c r="T160" i="44" s="1"/>
  <c r="U160" i="44" s="1"/>
  <c r="V160" i="44" s="1"/>
  <c r="C159" i="44"/>
  <c r="D159" i="44" s="1"/>
  <c r="E159" i="44" s="1"/>
  <c r="F159" i="44" s="1"/>
  <c r="G159" i="44" s="1"/>
  <c r="H159" i="44" s="1"/>
  <c r="I159" i="44" s="1"/>
  <c r="J159" i="44" s="1"/>
  <c r="K159" i="44" s="1"/>
  <c r="L159" i="44" s="1"/>
  <c r="M159" i="44" s="1"/>
  <c r="N159" i="44" s="1"/>
  <c r="O159" i="44" s="1"/>
  <c r="P159" i="44" s="1"/>
  <c r="Q159" i="44" s="1"/>
  <c r="R159" i="44" s="1"/>
  <c r="S159" i="44" s="1"/>
  <c r="T159" i="44" s="1"/>
  <c r="U159" i="44" s="1"/>
  <c r="V159" i="44" s="1"/>
  <c r="W159" i="44" s="1"/>
  <c r="X159" i="44" s="1"/>
  <c r="Y159" i="44" s="1"/>
  <c r="Z159" i="44" s="1"/>
  <c r="AA159" i="44" s="1"/>
  <c r="AB159" i="44" s="1"/>
  <c r="AC159" i="44" s="1"/>
  <c r="AD159" i="44" s="1"/>
  <c r="AE159" i="44" s="1"/>
  <c r="AF159" i="44" s="1"/>
  <c r="C158" i="44"/>
  <c r="D158" i="44" s="1"/>
  <c r="E158" i="44" s="1"/>
  <c r="F158" i="44" s="1"/>
  <c r="G158" i="44" s="1"/>
  <c r="H158" i="44" s="1"/>
  <c r="I158" i="44" s="1"/>
  <c r="J158" i="44" s="1"/>
  <c r="K158" i="44" s="1"/>
  <c r="L158" i="44" s="1"/>
  <c r="M158" i="44" s="1"/>
  <c r="N158" i="44" s="1"/>
  <c r="O158" i="44" s="1"/>
  <c r="P158" i="44" s="1"/>
  <c r="Q158" i="44" s="1"/>
  <c r="R158" i="44" s="1"/>
  <c r="S158" i="44" s="1"/>
  <c r="T158" i="44" s="1"/>
  <c r="U158" i="44" s="1"/>
  <c r="V158" i="44" s="1"/>
  <c r="W158" i="44" s="1"/>
  <c r="X158" i="44" s="1"/>
  <c r="Y158" i="44" s="1"/>
  <c r="Z158" i="44" s="1"/>
  <c r="AA158" i="44" s="1"/>
  <c r="AB158" i="44" s="1"/>
  <c r="AC158" i="44" s="1"/>
  <c r="AD158" i="44" s="1"/>
  <c r="AE158" i="44" s="1"/>
  <c r="AF158" i="44" s="1"/>
  <c r="C157" i="44"/>
  <c r="D157" i="44" s="1"/>
  <c r="E157" i="44" s="1"/>
  <c r="F157" i="44" s="1"/>
  <c r="G157" i="44" s="1"/>
  <c r="H157" i="44" s="1"/>
  <c r="I157" i="44" s="1"/>
  <c r="J157" i="44" s="1"/>
  <c r="K157" i="44" s="1"/>
  <c r="L157" i="44" s="1"/>
  <c r="M157" i="44" s="1"/>
  <c r="N157" i="44" s="1"/>
  <c r="O157" i="44" s="1"/>
  <c r="P157" i="44" s="1"/>
  <c r="Q157" i="44" s="1"/>
  <c r="R157" i="44" s="1"/>
  <c r="S157" i="44" s="1"/>
  <c r="T157" i="44" s="1"/>
  <c r="U157" i="44" s="1"/>
  <c r="V157" i="44" s="1"/>
  <c r="W157" i="44" s="1"/>
  <c r="X157" i="44" s="1"/>
  <c r="Y157" i="44" s="1"/>
  <c r="Z157" i="44" s="1"/>
  <c r="AA157" i="44" s="1"/>
  <c r="AB157" i="44" s="1"/>
  <c r="AC157" i="44" s="1"/>
  <c r="AD157" i="44" s="1"/>
  <c r="AE157" i="44" s="1"/>
  <c r="AF157" i="44" s="1"/>
  <c r="C156" i="44"/>
  <c r="D156" i="44" s="1"/>
  <c r="E156" i="44" s="1"/>
  <c r="F156" i="44" s="1"/>
  <c r="G156" i="44" s="1"/>
  <c r="H156" i="44" s="1"/>
  <c r="I156" i="44" s="1"/>
  <c r="J156" i="44" s="1"/>
  <c r="K156" i="44" s="1"/>
  <c r="L156" i="44" s="1"/>
  <c r="M156" i="44" s="1"/>
  <c r="N156" i="44" s="1"/>
  <c r="O156" i="44" s="1"/>
  <c r="P156" i="44" s="1"/>
  <c r="Q156" i="44" s="1"/>
  <c r="R156" i="44" s="1"/>
  <c r="S156" i="44" s="1"/>
  <c r="T156" i="44" s="1"/>
  <c r="U156" i="44" s="1"/>
  <c r="V156" i="44" s="1"/>
  <c r="W156" i="44" s="1"/>
  <c r="X156" i="44" s="1"/>
  <c r="Y156" i="44" s="1"/>
  <c r="Z156" i="44" s="1"/>
  <c r="AA156" i="44" s="1"/>
  <c r="AB156" i="44" s="1"/>
  <c r="AC156" i="44" s="1"/>
  <c r="AD156" i="44" s="1"/>
  <c r="AE156" i="44" s="1"/>
  <c r="AF156" i="44" s="1"/>
  <c r="C155" i="44"/>
  <c r="D155" i="44" s="1"/>
  <c r="E155" i="44" s="1"/>
  <c r="F155" i="44" s="1"/>
  <c r="G155" i="44" s="1"/>
  <c r="H155" i="44" s="1"/>
  <c r="I155" i="44" s="1"/>
  <c r="J155" i="44" s="1"/>
  <c r="K155" i="44" s="1"/>
  <c r="L155" i="44" s="1"/>
  <c r="M155" i="44" s="1"/>
  <c r="N155" i="44" s="1"/>
  <c r="O155" i="44" s="1"/>
  <c r="P155" i="44" s="1"/>
  <c r="Q155" i="44" s="1"/>
  <c r="R155" i="44" s="1"/>
  <c r="S155" i="44" s="1"/>
  <c r="T155" i="44" s="1"/>
  <c r="U155" i="44" s="1"/>
  <c r="V155" i="44" s="1"/>
  <c r="W155" i="44" s="1"/>
  <c r="X155" i="44" s="1"/>
  <c r="Y155" i="44" s="1"/>
  <c r="Z155" i="44" s="1"/>
  <c r="AA155" i="44" s="1"/>
  <c r="AB155" i="44" s="1"/>
  <c r="AC155" i="44" s="1"/>
  <c r="AD155" i="44" s="1"/>
  <c r="AE155" i="44" s="1"/>
  <c r="AF155" i="44" s="1"/>
  <c r="C154" i="44"/>
  <c r="D154" i="44" s="1"/>
  <c r="E154" i="44" s="1"/>
  <c r="F154" i="44" s="1"/>
  <c r="G154" i="44" s="1"/>
  <c r="H154" i="44" s="1"/>
  <c r="I154" i="44" s="1"/>
  <c r="J154" i="44" s="1"/>
  <c r="K154" i="44" s="1"/>
  <c r="L154" i="44" s="1"/>
  <c r="M154" i="44" s="1"/>
  <c r="N154" i="44" s="1"/>
  <c r="O154" i="44" s="1"/>
  <c r="P154" i="44" s="1"/>
  <c r="Q154" i="44" s="1"/>
  <c r="R154" i="44" s="1"/>
  <c r="S154" i="44" s="1"/>
  <c r="T154" i="44" s="1"/>
  <c r="U154" i="44" s="1"/>
  <c r="V154" i="44" s="1"/>
  <c r="W154" i="44" s="1"/>
  <c r="X154" i="44" s="1"/>
  <c r="Y154" i="44" s="1"/>
  <c r="Z154" i="44" s="1"/>
  <c r="AA154" i="44" s="1"/>
  <c r="AB154" i="44" s="1"/>
  <c r="AC154" i="44" s="1"/>
  <c r="AD154" i="44" s="1"/>
  <c r="AE154" i="44" s="1"/>
  <c r="AF154" i="44" s="1"/>
  <c r="I153" i="44"/>
  <c r="J153" i="44" s="1"/>
  <c r="K153" i="44" s="1"/>
  <c r="L153" i="44" s="1"/>
  <c r="M153" i="44" s="1"/>
  <c r="N153" i="44" s="1"/>
  <c r="O153" i="44" s="1"/>
  <c r="P153" i="44" s="1"/>
  <c r="Q153" i="44" s="1"/>
  <c r="R153" i="44" s="1"/>
  <c r="S153" i="44" s="1"/>
  <c r="T153" i="44" s="1"/>
  <c r="U153" i="44" s="1"/>
  <c r="V153" i="44" s="1"/>
  <c r="W153" i="44" s="1"/>
  <c r="X153" i="44" s="1"/>
  <c r="Y153" i="44" s="1"/>
  <c r="Z153" i="44" s="1"/>
  <c r="AA153" i="44" s="1"/>
  <c r="AB153" i="44" s="1"/>
  <c r="AC153" i="44" s="1"/>
  <c r="AD153" i="44" s="1"/>
  <c r="AE153" i="44" s="1"/>
  <c r="AF153" i="44" s="1"/>
  <c r="E153" i="44"/>
  <c r="F153" i="44" s="1"/>
  <c r="G153" i="44" s="1"/>
  <c r="H153" i="44" s="1"/>
  <c r="D153" i="44"/>
  <c r="C153" i="44"/>
  <c r="C152" i="44"/>
  <c r="D152" i="44" s="1"/>
  <c r="E152" i="44" s="1"/>
  <c r="F152" i="44" s="1"/>
  <c r="G152" i="44" s="1"/>
  <c r="H152" i="44" s="1"/>
  <c r="I152" i="44" s="1"/>
  <c r="J152" i="44" s="1"/>
  <c r="K152" i="44" s="1"/>
  <c r="L152" i="44" s="1"/>
  <c r="M152" i="44" s="1"/>
  <c r="N152" i="44" s="1"/>
  <c r="O152" i="44" s="1"/>
  <c r="P152" i="44" s="1"/>
  <c r="Q152" i="44" s="1"/>
  <c r="R152" i="44" s="1"/>
  <c r="S152" i="44" s="1"/>
  <c r="T152" i="44" s="1"/>
  <c r="U152" i="44" s="1"/>
  <c r="V152" i="44" s="1"/>
  <c r="W152" i="44" s="1"/>
  <c r="X152" i="44" s="1"/>
  <c r="Y152" i="44" s="1"/>
  <c r="Z152" i="44" s="1"/>
  <c r="AA152" i="44" s="1"/>
  <c r="AB152" i="44" s="1"/>
  <c r="AC152" i="44" s="1"/>
  <c r="AD152" i="44" s="1"/>
  <c r="AE152" i="44" s="1"/>
  <c r="AF152" i="44" s="1"/>
  <c r="C151" i="44"/>
  <c r="D151" i="44" s="1"/>
  <c r="E151" i="44" s="1"/>
  <c r="F151" i="44" s="1"/>
  <c r="G151" i="44" s="1"/>
  <c r="H151" i="44" s="1"/>
  <c r="I151" i="44" s="1"/>
  <c r="J151" i="44" s="1"/>
  <c r="K151" i="44" s="1"/>
  <c r="L151" i="44" s="1"/>
  <c r="M151" i="44" s="1"/>
  <c r="N151" i="44" s="1"/>
  <c r="O151" i="44" s="1"/>
  <c r="P151" i="44" s="1"/>
  <c r="Q151" i="44" s="1"/>
  <c r="R151" i="44" s="1"/>
  <c r="S151" i="44" s="1"/>
  <c r="T151" i="44" s="1"/>
  <c r="U151" i="44" s="1"/>
  <c r="V151" i="44" s="1"/>
  <c r="W151" i="44" s="1"/>
  <c r="X151" i="44" s="1"/>
  <c r="Y151" i="44" s="1"/>
  <c r="Z151" i="44" s="1"/>
  <c r="AA151" i="44" s="1"/>
  <c r="AB151" i="44" s="1"/>
  <c r="AC151" i="44" s="1"/>
  <c r="AD151" i="44" s="1"/>
  <c r="AE151" i="44" s="1"/>
  <c r="AF151" i="44" s="1"/>
  <c r="K149" i="44"/>
  <c r="L149" i="44" s="1"/>
  <c r="M149" i="44" s="1"/>
  <c r="N149" i="44" s="1"/>
  <c r="O149" i="44" s="1"/>
  <c r="P149" i="44" s="1"/>
  <c r="Q149" i="44" s="1"/>
  <c r="R149" i="44" s="1"/>
  <c r="S149" i="44" s="1"/>
  <c r="T149" i="44" s="1"/>
  <c r="U149" i="44" s="1"/>
  <c r="V149" i="44" s="1"/>
  <c r="W149" i="44" s="1"/>
  <c r="X149" i="44" s="1"/>
  <c r="Y149" i="44" s="1"/>
  <c r="Z149" i="44" s="1"/>
  <c r="AA149" i="44" s="1"/>
  <c r="AB149" i="44" s="1"/>
  <c r="AC149" i="44" s="1"/>
  <c r="AD149" i="44" s="1"/>
  <c r="AE149" i="44" s="1"/>
  <c r="AF149" i="44" s="1"/>
  <c r="C149" i="44"/>
  <c r="D149" i="44" s="1"/>
  <c r="E149" i="44" s="1"/>
  <c r="F149" i="44" s="1"/>
  <c r="G149" i="44" s="1"/>
  <c r="H149" i="44" s="1"/>
  <c r="I149" i="44" s="1"/>
  <c r="J149" i="44" s="1"/>
  <c r="C148" i="44"/>
  <c r="D148" i="44" s="1"/>
  <c r="E148" i="44" s="1"/>
  <c r="F148" i="44" s="1"/>
  <c r="G148" i="44" s="1"/>
  <c r="H148" i="44" s="1"/>
  <c r="I148" i="44" s="1"/>
  <c r="J148" i="44" s="1"/>
  <c r="K148" i="44" s="1"/>
  <c r="L148" i="44" s="1"/>
  <c r="M148" i="44" s="1"/>
  <c r="N148" i="44" s="1"/>
  <c r="O148" i="44" s="1"/>
  <c r="P148" i="44" s="1"/>
  <c r="Q148" i="44" s="1"/>
  <c r="R148" i="44" s="1"/>
  <c r="S148" i="44" s="1"/>
  <c r="T148" i="44" s="1"/>
  <c r="U148" i="44" s="1"/>
  <c r="V148" i="44" s="1"/>
  <c r="W148" i="44" s="1"/>
  <c r="X148" i="44" s="1"/>
  <c r="Y148" i="44" s="1"/>
  <c r="Z148" i="44" s="1"/>
  <c r="AA148" i="44" s="1"/>
  <c r="AB148" i="44" s="1"/>
  <c r="AC148" i="44" s="1"/>
  <c r="AD148" i="44" s="1"/>
  <c r="AE148" i="44" s="1"/>
  <c r="AF148" i="44" s="1"/>
  <c r="C147" i="44"/>
  <c r="D147" i="44" s="1"/>
  <c r="E147" i="44" s="1"/>
  <c r="F147" i="44" s="1"/>
  <c r="G147" i="44" s="1"/>
  <c r="H147" i="44" s="1"/>
  <c r="I147" i="44" s="1"/>
  <c r="J147" i="44" s="1"/>
  <c r="K147" i="44" s="1"/>
  <c r="L147" i="44" s="1"/>
  <c r="M147" i="44" s="1"/>
  <c r="N147" i="44" s="1"/>
  <c r="O147" i="44" s="1"/>
  <c r="P147" i="44" s="1"/>
  <c r="Q147" i="44" s="1"/>
  <c r="R147" i="44" s="1"/>
  <c r="S147" i="44" s="1"/>
  <c r="T147" i="44" s="1"/>
  <c r="U147" i="44" s="1"/>
  <c r="V147" i="44" s="1"/>
  <c r="W147" i="44" s="1"/>
  <c r="X147" i="44" s="1"/>
  <c r="Y147" i="44" s="1"/>
  <c r="Z147" i="44" s="1"/>
  <c r="AA147" i="44" s="1"/>
  <c r="AB147" i="44" s="1"/>
  <c r="AC147" i="44" s="1"/>
  <c r="AD147" i="44" s="1"/>
  <c r="AE147" i="44" s="1"/>
  <c r="AF147" i="44" s="1"/>
  <c r="C146" i="44"/>
  <c r="D146" i="44" s="1"/>
  <c r="E146" i="44" s="1"/>
  <c r="F146" i="44" s="1"/>
  <c r="G146" i="44" s="1"/>
  <c r="H146" i="44" s="1"/>
  <c r="I146" i="44" s="1"/>
  <c r="J146" i="44" s="1"/>
  <c r="K146" i="44" s="1"/>
  <c r="L146" i="44" s="1"/>
  <c r="M146" i="44" s="1"/>
  <c r="N146" i="44" s="1"/>
  <c r="O146" i="44" s="1"/>
  <c r="P146" i="44" s="1"/>
  <c r="Q146" i="44" s="1"/>
  <c r="R146" i="44" s="1"/>
  <c r="S146" i="44" s="1"/>
  <c r="T146" i="44" s="1"/>
  <c r="U146" i="44" s="1"/>
  <c r="V146" i="44" s="1"/>
  <c r="W146" i="44" s="1"/>
  <c r="X146" i="44" s="1"/>
  <c r="Y146" i="44" s="1"/>
  <c r="Z146" i="44" s="1"/>
  <c r="AA146" i="44" s="1"/>
  <c r="AB146" i="44" s="1"/>
  <c r="AC146" i="44" s="1"/>
  <c r="AD146" i="44" s="1"/>
  <c r="AE146" i="44" s="1"/>
  <c r="AF146" i="44" s="1"/>
  <c r="AA144" i="44"/>
  <c r="AB144" i="44" s="1"/>
  <c r="AC144" i="44" s="1"/>
  <c r="AD144" i="44" s="1"/>
  <c r="AE144" i="44" s="1"/>
  <c r="AF144" i="44" s="1"/>
  <c r="C144" i="44"/>
  <c r="D144" i="44" s="1"/>
  <c r="E144" i="44" s="1"/>
  <c r="F144" i="44" s="1"/>
  <c r="G144" i="44" s="1"/>
  <c r="H144" i="44" s="1"/>
  <c r="I144" i="44" s="1"/>
  <c r="J144" i="44" s="1"/>
  <c r="K144" i="44" s="1"/>
  <c r="L144" i="44" s="1"/>
  <c r="M144" i="44" s="1"/>
  <c r="N144" i="44" s="1"/>
  <c r="O144" i="44" s="1"/>
  <c r="P144" i="44" s="1"/>
  <c r="Q144" i="44" s="1"/>
  <c r="R144" i="44" s="1"/>
  <c r="S144" i="44" s="1"/>
  <c r="T144" i="44" s="1"/>
  <c r="U144" i="44" s="1"/>
  <c r="V144" i="44" s="1"/>
  <c r="W144" i="44" s="1"/>
  <c r="X144" i="44" s="1"/>
  <c r="Y144" i="44" s="1"/>
  <c r="Z144" i="44" s="1"/>
  <c r="D143" i="44"/>
  <c r="E143" i="44" s="1"/>
  <c r="F143" i="44" s="1"/>
  <c r="G143" i="44" s="1"/>
  <c r="H143" i="44" s="1"/>
  <c r="I143" i="44" s="1"/>
  <c r="J143" i="44" s="1"/>
  <c r="K143" i="44" s="1"/>
  <c r="L143" i="44" s="1"/>
  <c r="M143" i="44" s="1"/>
  <c r="N143" i="44" s="1"/>
  <c r="O143" i="44" s="1"/>
  <c r="P143" i="44" s="1"/>
  <c r="Q143" i="44" s="1"/>
  <c r="R143" i="44" s="1"/>
  <c r="S143" i="44" s="1"/>
  <c r="T143" i="44" s="1"/>
  <c r="U143" i="44" s="1"/>
  <c r="V143" i="44" s="1"/>
  <c r="W143" i="44" s="1"/>
  <c r="X143" i="44" s="1"/>
  <c r="Y143" i="44" s="1"/>
  <c r="Z143" i="44" s="1"/>
  <c r="AA143" i="44" s="1"/>
  <c r="AB143" i="44" s="1"/>
  <c r="AC143" i="44" s="1"/>
  <c r="AD143" i="44" s="1"/>
  <c r="AE143" i="44" s="1"/>
  <c r="AF143" i="44" s="1"/>
  <c r="C143" i="44"/>
  <c r="C141" i="44"/>
  <c r="D141" i="44" s="1"/>
  <c r="E141" i="44" s="1"/>
  <c r="F141" i="44" s="1"/>
  <c r="G141" i="44" s="1"/>
  <c r="H141" i="44" s="1"/>
  <c r="I141" i="44" s="1"/>
  <c r="J141" i="44" s="1"/>
  <c r="K141" i="44" s="1"/>
  <c r="L141" i="44" s="1"/>
  <c r="M141" i="44" s="1"/>
  <c r="N141" i="44" s="1"/>
  <c r="O141" i="44" s="1"/>
  <c r="P141" i="44" s="1"/>
  <c r="Q141" i="44" s="1"/>
  <c r="R141" i="44" s="1"/>
  <c r="S141" i="44" s="1"/>
  <c r="T141" i="44" s="1"/>
  <c r="U141" i="44" s="1"/>
  <c r="V141" i="44" s="1"/>
  <c r="W141" i="44" s="1"/>
  <c r="X141" i="44" s="1"/>
  <c r="Y141" i="44" s="1"/>
  <c r="Z141" i="44" s="1"/>
  <c r="AA141" i="44" s="1"/>
  <c r="AB141" i="44" s="1"/>
  <c r="AC141" i="44" s="1"/>
  <c r="AD141" i="44" s="1"/>
  <c r="AE141" i="44" s="1"/>
  <c r="AF141" i="44" s="1"/>
  <c r="U140" i="44"/>
  <c r="V140" i="44" s="1"/>
  <c r="W140" i="44" s="1"/>
  <c r="X140" i="44" s="1"/>
  <c r="Y140" i="44" s="1"/>
  <c r="Z140" i="44" s="1"/>
  <c r="AA140" i="44" s="1"/>
  <c r="AB140" i="44" s="1"/>
  <c r="AC140" i="44" s="1"/>
  <c r="AD140" i="44" s="1"/>
  <c r="AE140" i="44" s="1"/>
  <c r="AF140" i="44" s="1"/>
  <c r="C140" i="44"/>
  <c r="D140" i="44" s="1"/>
  <c r="E140" i="44" s="1"/>
  <c r="F140" i="44" s="1"/>
  <c r="G140" i="44" s="1"/>
  <c r="H140" i="44" s="1"/>
  <c r="I140" i="44" s="1"/>
  <c r="J140" i="44" s="1"/>
  <c r="K140" i="44" s="1"/>
  <c r="L140" i="44" s="1"/>
  <c r="M140" i="44" s="1"/>
  <c r="N140" i="44" s="1"/>
  <c r="O140" i="44" s="1"/>
  <c r="P140" i="44" s="1"/>
  <c r="Q140" i="44" s="1"/>
  <c r="R140" i="44" s="1"/>
  <c r="S140" i="44" s="1"/>
  <c r="T140" i="44" s="1"/>
  <c r="C139" i="44"/>
  <c r="D139" i="44" s="1"/>
  <c r="E139" i="44" s="1"/>
  <c r="F139" i="44" s="1"/>
  <c r="G139" i="44" s="1"/>
  <c r="H139" i="44" s="1"/>
  <c r="I139" i="44" s="1"/>
  <c r="J139" i="44" s="1"/>
  <c r="K139" i="44" s="1"/>
  <c r="L139" i="44" s="1"/>
  <c r="M139" i="44" s="1"/>
  <c r="N139" i="44" s="1"/>
  <c r="O139" i="44" s="1"/>
  <c r="P139" i="44" s="1"/>
  <c r="Q139" i="44" s="1"/>
  <c r="R139" i="44" s="1"/>
  <c r="S139" i="44" s="1"/>
  <c r="T139" i="44" s="1"/>
  <c r="U139" i="44" s="1"/>
  <c r="V139" i="44" s="1"/>
  <c r="W139" i="44" s="1"/>
  <c r="X139" i="44" s="1"/>
  <c r="Y139" i="44" s="1"/>
  <c r="Z139" i="44" s="1"/>
  <c r="AA139" i="44" s="1"/>
  <c r="AB139" i="44" s="1"/>
  <c r="AC139" i="44" s="1"/>
  <c r="AD139" i="44" s="1"/>
  <c r="AE139" i="44" s="1"/>
  <c r="AF139" i="44" s="1"/>
  <c r="D138" i="44"/>
  <c r="E138" i="44" s="1"/>
  <c r="F138" i="44" s="1"/>
  <c r="G138" i="44" s="1"/>
  <c r="H138" i="44" s="1"/>
  <c r="I138" i="44" s="1"/>
  <c r="J138" i="44" s="1"/>
  <c r="K138" i="44" s="1"/>
  <c r="L138" i="44" s="1"/>
  <c r="M138" i="44" s="1"/>
  <c r="N138" i="44" s="1"/>
  <c r="O138" i="44" s="1"/>
  <c r="P138" i="44" s="1"/>
  <c r="Q138" i="44" s="1"/>
  <c r="R138" i="44" s="1"/>
  <c r="S138" i="44" s="1"/>
  <c r="T138" i="44" s="1"/>
  <c r="U138" i="44" s="1"/>
  <c r="V138" i="44" s="1"/>
  <c r="W138" i="44" s="1"/>
  <c r="X138" i="44" s="1"/>
  <c r="Y138" i="44" s="1"/>
  <c r="Z138" i="44" s="1"/>
  <c r="AA138" i="44" s="1"/>
  <c r="AB138" i="44" s="1"/>
  <c r="AC138" i="44" s="1"/>
  <c r="AD138" i="44" s="1"/>
  <c r="AE138" i="44" s="1"/>
  <c r="AF138" i="44" s="1"/>
  <c r="C138" i="44"/>
  <c r="C137" i="44"/>
  <c r="D137" i="44" s="1"/>
  <c r="E137" i="44" s="1"/>
  <c r="F137" i="44" s="1"/>
  <c r="G137" i="44" s="1"/>
  <c r="H137" i="44" s="1"/>
  <c r="I137" i="44" s="1"/>
  <c r="J137" i="44" s="1"/>
  <c r="K137" i="44" s="1"/>
  <c r="L137" i="44" s="1"/>
  <c r="M137" i="44" s="1"/>
  <c r="N137" i="44" s="1"/>
  <c r="O137" i="44" s="1"/>
  <c r="P137" i="44" s="1"/>
  <c r="Q137" i="44" s="1"/>
  <c r="R137" i="44" s="1"/>
  <c r="S137" i="44" s="1"/>
  <c r="T137" i="44" s="1"/>
  <c r="U137" i="44" s="1"/>
  <c r="V137" i="44" s="1"/>
  <c r="W137" i="44" s="1"/>
  <c r="X137" i="44" s="1"/>
  <c r="Y137" i="44" s="1"/>
  <c r="Z137" i="44" s="1"/>
  <c r="AA137" i="44" s="1"/>
  <c r="AB137" i="44" s="1"/>
  <c r="AC137" i="44" s="1"/>
  <c r="AD137" i="44" s="1"/>
  <c r="AE137" i="44" s="1"/>
  <c r="AF137" i="44" s="1"/>
  <c r="C136" i="44"/>
  <c r="D136" i="44" s="1"/>
  <c r="E136" i="44" s="1"/>
  <c r="F136" i="44" s="1"/>
  <c r="G136" i="44" s="1"/>
  <c r="H136" i="44" s="1"/>
  <c r="I136" i="44" s="1"/>
  <c r="J136" i="44" s="1"/>
  <c r="K136" i="44" s="1"/>
  <c r="L136" i="44" s="1"/>
  <c r="M136" i="44" s="1"/>
  <c r="N136" i="44" s="1"/>
  <c r="O136" i="44" s="1"/>
  <c r="P136" i="44" s="1"/>
  <c r="Q136" i="44" s="1"/>
  <c r="R136" i="44" s="1"/>
  <c r="S136" i="44" s="1"/>
  <c r="T136" i="44" s="1"/>
  <c r="U136" i="44" s="1"/>
  <c r="V136" i="44" s="1"/>
  <c r="W136" i="44" s="1"/>
  <c r="X136" i="44" s="1"/>
  <c r="Y136" i="44" s="1"/>
  <c r="Z136" i="44" s="1"/>
  <c r="AA136" i="44" s="1"/>
  <c r="AB136" i="44" s="1"/>
  <c r="AC136" i="44" s="1"/>
  <c r="AD136" i="44" s="1"/>
  <c r="AE136" i="44" s="1"/>
  <c r="AF136" i="44" s="1"/>
  <c r="C135" i="44"/>
  <c r="D135" i="44" s="1"/>
  <c r="E135" i="44" s="1"/>
  <c r="F135" i="44" s="1"/>
  <c r="G135" i="44" s="1"/>
  <c r="H135" i="44" s="1"/>
  <c r="I135" i="44" s="1"/>
  <c r="J135" i="44" s="1"/>
  <c r="K135" i="44" s="1"/>
  <c r="L135" i="44" s="1"/>
  <c r="M135" i="44" s="1"/>
  <c r="N135" i="44" s="1"/>
  <c r="O135" i="44" s="1"/>
  <c r="P135" i="44" s="1"/>
  <c r="Q135" i="44" s="1"/>
  <c r="R135" i="44" s="1"/>
  <c r="S135" i="44" s="1"/>
  <c r="T135" i="44" s="1"/>
  <c r="U135" i="44" s="1"/>
  <c r="V135" i="44" s="1"/>
  <c r="W135" i="44" s="1"/>
  <c r="X135" i="44" s="1"/>
  <c r="Y135" i="44" s="1"/>
  <c r="Z135" i="44" s="1"/>
  <c r="AA135" i="44" s="1"/>
  <c r="AB135" i="44" s="1"/>
  <c r="AC135" i="44" s="1"/>
  <c r="AD135" i="44" s="1"/>
  <c r="AE135" i="44" s="1"/>
  <c r="AF135" i="44" s="1"/>
  <c r="C133" i="44"/>
  <c r="D133" i="44" s="1"/>
  <c r="E133" i="44" s="1"/>
  <c r="F133" i="44" s="1"/>
  <c r="G133" i="44" s="1"/>
  <c r="H133" i="44" s="1"/>
  <c r="I133" i="44" s="1"/>
  <c r="J133" i="44" s="1"/>
  <c r="K133" i="44" s="1"/>
  <c r="L133" i="44" s="1"/>
  <c r="M133" i="44" s="1"/>
  <c r="N133" i="44" s="1"/>
  <c r="O133" i="44" s="1"/>
  <c r="P133" i="44" s="1"/>
  <c r="Q133" i="44" s="1"/>
  <c r="R133" i="44" s="1"/>
  <c r="S133" i="44" s="1"/>
  <c r="T133" i="44" s="1"/>
  <c r="U133" i="44" s="1"/>
  <c r="V133" i="44" s="1"/>
  <c r="W133" i="44" s="1"/>
  <c r="X133" i="44" s="1"/>
  <c r="Y133" i="44" s="1"/>
  <c r="Z133" i="44" s="1"/>
  <c r="AA133" i="44" s="1"/>
  <c r="AB133" i="44" s="1"/>
  <c r="AC133" i="44" s="1"/>
  <c r="AD133" i="44" s="1"/>
  <c r="AE133" i="44" s="1"/>
  <c r="AF133" i="44" s="1"/>
  <c r="D132" i="44"/>
  <c r="E132" i="44" s="1"/>
  <c r="F132" i="44" s="1"/>
  <c r="G132" i="44" s="1"/>
  <c r="H132" i="44" s="1"/>
  <c r="I132" i="44" s="1"/>
  <c r="J132" i="44" s="1"/>
  <c r="K132" i="44" s="1"/>
  <c r="L132" i="44" s="1"/>
  <c r="M132" i="44" s="1"/>
  <c r="N132" i="44" s="1"/>
  <c r="O132" i="44" s="1"/>
  <c r="P132" i="44" s="1"/>
  <c r="Q132" i="44" s="1"/>
  <c r="R132" i="44" s="1"/>
  <c r="S132" i="44" s="1"/>
  <c r="T132" i="44" s="1"/>
  <c r="U132" i="44" s="1"/>
  <c r="V132" i="44" s="1"/>
  <c r="W132" i="44" s="1"/>
  <c r="X132" i="44" s="1"/>
  <c r="Y132" i="44" s="1"/>
  <c r="Z132" i="44" s="1"/>
  <c r="AA132" i="44" s="1"/>
  <c r="AB132" i="44" s="1"/>
  <c r="AC132" i="44" s="1"/>
  <c r="AD132" i="44" s="1"/>
  <c r="AE132" i="44" s="1"/>
  <c r="AF132" i="44" s="1"/>
  <c r="C132" i="44"/>
  <c r="E131" i="44"/>
  <c r="F131" i="44" s="1"/>
  <c r="G131" i="44" s="1"/>
  <c r="H131" i="44" s="1"/>
  <c r="I131" i="44" s="1"/>
  <c r="J131" i="44" s="1"/>
  <c r="K131" i="44" s="1"/>
  <c r="L131" i="44" s="1"/>
  <c r="M131" i="44" s="1"/>
  <c r="N131" i="44" s="1"/>
  <c r="O131" i="44" s="1"/>
  <c r="P131" i="44" s="1"/>
  <c r="Q131" i="44" s="1"/>
  <c r="R131" i="44" s="1"/>
  <c r="S131" i="44" s="1"/>
  <c r="T131" i="44" s="1"/>
  <c r="U131" i="44" s="1"/>
  <c r="V131" i="44" s="1"/>
  <c r="W131" i="44" s="1"/>
  <c r="X131" i="44" s="1"/>
  <c r="Y131" i="44" s="1"/>
  <c r="Z131" i="44" s="1"/>
  <c r="AA131" i="44" s="1"/>
  <c r="AB131" i="44" s="1"/>
  <c r="AC131" i="44" s="1"/>
  <c r="AD131" i="44" s="1"/>
  <c r="AE131" i="44" s="1"/>
  <c r="AF131" i="44" s="1"/>
  <c r="C131" i="44"/>
  <c r="D131" i="44" s="1"/>
  <c r="C130" i="44"/>
  <c r="D130" i="44" s="1"/>
  <c r="E130" i="44" s="1"/>
  <c r="F130" i="44" s="1"/>
  <c r="G130" i="44" s="1"/>
  <c r="H130" i="44" s="1"/>
  <c r="I130" i="44" s="1"/>
  <c r="J130" i="44" s="1"/>
  <c r="K130" i="44" s="1"/>
  <c r="L130" i="44" s="1"/>
  <c r="M130" i="44" s="1"/>
  <c r="N130" i="44" s="1"/>
  <c r="O130" i="44" s="1"/>
  <c r="P130" i="44" s="1"/>
  <c r="Q130" i="44" s="1"/>
  <c r="R130" i="44" s="1"/>
  <c r="S130" i="44" s="1"/>
  <c r="T130" i="44" s="1"/>
  <c r="U130" i="44" s="1"/>
  <c r="V130" i="44" s="1"/>
  <c r="W130" i="44" s="1"/>
  <c r="X130" i="44" s="1"/>
  <c r="Y130" i="44" s="1"/>
  <c r="Z130" i="44" s="1"/>
  <c r="AA130" i="44" s="1"/>
  <c r="AB130" i="44" s="1"/>
  <c r="AC130" i="44" s="1"/>
  <c r="AD130" i="44" s="1"/>
  <c r="AE130" i="44" s="1"/>
  <c r="AF130" i="44" s="1"/>
  <c r="C129" i="44"/>
  <c r="D129" i="44" s="1"/>
  <c r="E129" i="44" s="1"/>
  <c r="F129" i="44" s="1"/>
  <c r="G129" i="44" s="1"/>
  <c r="H129" i="44" s="1"/>
  <c r="I129" i="44" s="1"/>
  <c r="J129" i="44" s="1"/>
  <c r="K129" i="44" s="1"/>
  <c r="L129" i="44" s="1"/>
  <c r="M129" i="44" s="1"/>
  <c r="N129" i="44" s="1"/>
  <c r="O129" i="44" s="1"/>
  <c r="P129" i="44" s="1"/>
  <c r="Q129" i="44" s="1"/>
  <c r="R129" i="44" s="1"/>
  <c r="S129" i="44" s="1"/>
  <c r="T129" i="44" s="1"/>
  <c r="U129" i="44" s="1"/>
  <c r="V129" i="44" s="1"/>
  <c r="W129" i="44" s="1"/>
  <c r="X129" i="44" s="1"/>
  <c r="Y129" i="44" s="1"/>
  <c r="Z129" i="44" s="1"/>
  <c r="AA129" i="44" s="1"/>
  <c r="AB129" i="44" s="1"/>
  <c r="AC129" i="44" s="1"/>
  <c r="AD129" i="44" s="1"/>
  <c r="AE129" i="44" s="1"/>
  <c r="AF129" i="44" s="1"/>
  <c r="C128" i="44"/>
  <c r="D128" i="44" s="1"/>
  <c r="E128" i="44" s="1"/>
  <c r="F128" i="44" s="1"/>
  <c r="G128" i="44" s="1"/>
  <c r="H128" i="44" s="1"/>
  <c r="I128" i="44" s="1"/>
  <c r="J128" i="44" s="1"/>
  <c r="K128" i="44" s="1"/>
  <c r="L128" i="44" s="1"/>
  <c r="M128" i="44" s="1"/>
  <c r="N128" i="44" s="1"/>
  <c r="O128" i="44" s="1"/>
  <c r="P128" i="44" s="1"/>
  <c r="Q128" i="44" s="1"/>
  <c r="R128" i="44" s="1"/>
  <c r="S128" i="44" s="1"/>
  <c r="T128" i="44" s="1"/>
  <c r="U128" i="44" s="1"/>
  <c r="V128" i="44" s="1"/>
  <c r="W128" i="44" s="1"/>
  <c r="X128" i="44" s="1"/>
  <c r="Y128" i="44" s="1"/>
  <c r="Z128" i="44" s="1"/>
  <c r="AA128" i="44" s="1"/>
  <c r="AB128" i="44" s="1"/>
  <c r="AC128" i="44" s="1"/>
  <c r="AD128" i="44" s="1"/>
  <c r="AE128" i="44" s="1"/>
  <c r="AF128" i="44" s="1"/>
  <c r="D127" i="44"/>
  <c r="E127" i="44" s="1"/>
  <c r="F127" i="44" s="1"/>
  <c r="G127" i="44" s="1"/>
  <c r="H127" i="44" s="1"/>
  <c r="I127" i="44" s="1"/>
  <c r="J127" i="44" s="1"/>
  <c r="K127" i="44" s="1"/>
  <c r="L127" i="44" s="1"/>
  <c r="M127" i="44" s="1"/>
  <c r="N127" i="44" s="1"/>
  <c r="O127" i="44" s="1"/>
  <c r="P127" i="44" s="1"/>
  <c r="Q127" i="44" s="1"/>
  <c r="R127" i="44" s="1"/>
  <c r="S127" i="44" s="1"/>
  <c r="T127" i="44" s="1"/>
  <c r="U127" i="44" s="1"/>
  <c r="V127" i="44" s="1"/>
  <c r="W127" i="44" s="1"/>
  <c r="X127" i="44" s="1"/>
  <c r="Y127" i="44" s="1"/>
  <c r="Z127" i="44" s="1"/>
  <c r="AA127" i="44" s="1"/>
  <c r="AB127" i="44" s="1"/>
  <c r="AC127" i="44" s="1"/>
  <c r="AD127" i="44" s="1"/>
  <c r="AE127" i="44" s="1"/>
  <c r="AF127" i="44" s="1"/>
  <c r="C127" i="44"/>
  <c r="D126" i="44"/>
  <c r="E126" i="44" s="1"/>
  <c r="F126" i="44" s="1"/>
  <c r="G126" i="44" s="1"/>
  <c r="H126" i="44" s="1"/>
  <c r="I126" i="44" s="1"/>
  <c r="J126" i="44" s="1"/>
  <c r="K126" i="44" s="1"/>
  <c r="L126" i="44" s="1"/>
  <c r="M126" i="44" s="1"/>
  <c r="N126" i="44" s="1"/>
  <c r="O126" i="44" s="1"/>
  <c r="P126" i="44" s="1"/>
  <c r="Q126" i="44" s="1"/>
  <c r="R126" i="44" s="1"/>
  <c r="S126" i="44" s="1"/>
  <c r="T126" i="44" s="1"/>
  <c r="U126" i="44" s="1"/>
  <c r="V126" i="44" s="1"/>
  <c r="W126" i="44" s="1"/>
  <c r="X126" i="44" s="1"/>
  <c r="Y126" i="44" s="1"/>
  <c r="Z126" i="44" s="1"/>
  <c r="AA126" i="44" s="1"/>
  <c r="AB126" i="44" s="1"/>
  <c r="AC126" i="44" s="1"/>
  <c r="AD126" i="44" s="1"/>
  <c r="AE126" i="44" s="1"/>
  <c r="AF126" i="44" s="1"/>
  <c r="C126" i="44"/>
  <c r="C124" i="44"/>
  <c r="D124" i="44" s="1"/>
  <c r="E124" i="44" s="1"/>
  <c r="F124" i="44" s="1"/>
  <c r="G124" i="44" s="1"/>
  <c r="H124" i="44" s="1"/>
  <c r="I124" i="44" s="1"/>
  <c r="J124" i="44" s="1"/>
  <c r="K124" i="44" s="1"/>
  <c r="L124" i="44" s="1"/>
  <c r="M124" i="44" s="1"/>
  <c r="N124" i="44" s="1"/>
  <c r="O124" i="44" s="1"/>
  <c r="P124" i="44" s="1"/>
  <c r="Q124" i="44" s="1"/>
  <c r="R124" i="44" s="1"/>
  <c r="S124" i="44" s="1"/>
  <c r="T124" i="44" s="1"/>
  <c r="U124" i="44" s="1"/>
  <c r="V124" i="44" s="1"/>
  <c r="W124" i="44" s="1"/>
  <c r="X124" i="44" s="1"/>
  <c r="Y124" i="44" s="1"/>
  <c r="Z124" i="44" s="1"/>
  <c r="AA124" i="44" s="1"/>
  <c r="AB124" i="44" s="1"/>
  <c r="AC124" i="44" s="1"/>
  <c r="AD124" i="44" s="1"/>
  <c r="AE124" i="44" s="1"/>
  <c r="AF124" i="44" s="1"/>
  <c r="D123" i="44"/>
  <c r="E123" i="44" s="1"/>
  <c r="F123" i="44" s="1"/>
  <c r="G123" i="44" s="1"/>
  <c r="H123" i="44" s="1"/>
  <c r="I123" i="44" s="1"/>
  <c r="J123" i="44" s="1"/>
  <c r="K123" i="44" s="1"/>
  <c r="L123" i="44" s="1"/>
  <c r="M123" i="44" s="1"/>
  <c r="N123" i="44" s="1"/>
  <c r="O123" i="44" s="1"/>
  <c r="P123" i="44" s="1"/>
  <c r="Q123" i="44" s="1"/>
  <c r="R123" i="44" s="1"/>
  <c r="S123" i="44" s="1"/>
  <c r="T123" i="44" s="1"/>
  <c r="U123" i="44" s="1"/>
  <c r="V123" i="44" s="1"/>
  <c r="W123" i="44" s="1"/>
  <c r="X123" i="44" s="1"/>
  <c r="Y123" i="44" s="1"/>
  <c r="Z123" i="44" s="1"/>
  <c r="AA123" i="44" s="1"/>
  <c r="AB123" i="44" s="1"/>
  <c r="AC123" i="44" s="1"/>
  <c r="AD123" i="44" s="1"/>
  <c r="AE123" i="44" s="1"/>
  <c r="AF123" i="44" s="1"/>
  <c r="C123" i="44"/>
  <c r="D122" i="44"/>
  <c r="E122" i="44" s="1"/>
  <c r="F122" i="44" s="1"/>
  <c r="G122" i="44" s="1"/>
  <c r="H122" i="44" s="1"/>
  <c r="I122" i="44" s="1"/>
  <c r="J122" i="44" s="1"/>
  <c r="K122" i="44" s="1"/>
  <c r="L122" i="44" s="1"/>
  <c r="M122" i="44" s="1"/>
  <c r="N122" i="44" s="1"/>
  <c r="O122" i="44" s="1"/>
  <c r="P122" i="44" s="1"/>
  <c r="Q122" i="44" s="1"/>
  <c r="R122" i="44" s="1"/>
  <c r="S122" i="44" s="1"/>
  <c r="T122" i="44" s="1"/>
  <c r="U122" i="44" s="1"/>
  <c r="V122" i="44" s="1"/>
  <c r="W122" i="44" s="1"/>
  <c r="X122" i="44" s="1"/>
  <c r="Y122" i="44" s="1"/>
  <c r="Z122" i="44" s="1"/>
  <c r="AA122" i="44" s="1"/>
  <c r="AB122" i="44" s="1"/>
  <c r="AC122" i="44" s="1"/>
  <c r="AD122" i="44" s="1"/>
  <c r="AE122" i="44" s="1"/>
  <c r="AF122" i="44" s="1"/>
  <c r="C122" i="44"/>
  <c r="C121" i="44"/>
  <c r="E120" i="44"/>
  <c r="F120" i="44" s="1"/>
  <c r="G120" i="44" s="1"/>
  <c r="H120" i="44" s="1"/>
  <c r="I120" i="44" s="1"/>
  <c r="J120" i="44" s="1"/>
  <c r="K120" i="44" s="1"/>
  <c r="L120" i="44" s="1"/>
  <c r="M120" i="44" s="1"/>
  <c r="N120" i="44" s="1"/>
  <c r="O120" i="44" s="1"/>
  <c r="P120" i="44" s="1"/>
  <c r="Q120" i="44" s="1"/>
  <c r="R120" i="44" s="1"/>
  <c r="S120" i="44" s="1"/>
  <c r="T120" i="44" s="1"/>
  <c r="U120" i="44" s="1"/>
  <c r="V120" i="44" s="1"/>
  <c r="W120" i="44" s="1"/>
  <c r="X120" i="44" s="1"/>
  <c r="Y120" i="44" s="1"/>
  <c r="Z120" i="44" s="1"/>
  <c r="AA120" i="44" s="1"/>
  <c r="AB120" i="44" s="1"/>
  <c r="AC120" i="44" s="1"/>
  <c r="AD120" i="44" s="1"/>
  <c r="AE120" i="44" s="1"/>
  <c r="AF120" i="44" s="1"/>
  <c r="C120" i="44"/>
  <c r="D120" i="44" s="1"/>
  <c r="C119" i="44"/>
  <c r="D119" i="44" s="1"/>
  <c r="E119" i="44" s="1"/>
  <c r="F119" i="44" s="1"/>
  <c r="G119" i="44" s="1"/>
  <c r="H119" i="44" s="1"/>
  <c r="I119" i="44" s="1"/>
  <c r="J119" i="44" s="1"/>
  <c r="K119" i="44" s="1"/>
  <c r="L119" i="44" s="1"/>
  <c r="M119" i="44" s="1"/>
  <c r="N119" i="44" s="1"/>
  <c r="O119" i="44" s="1"/>
  <c r="P119" i="44" s="1"/>
  <c r="Q119" i="44" s="1"/>
  <c r="R119" i="44" s="1"/>
  <c r="S119" i="44" s="1"/>
  <c r="T119" i="44" s="1"/>
  <c r="U119" i="44" s="1"/>
  <c r="V119" i="44" s="1"/>
  <c r="W119" i="44" s="1"/>
  <c r="X119" i="44" s="1"/>
  <c r="Y119" i="44" s="1"/>
  <c r="Z119" i="44" s="1"/>
  <c r="AA119" i="44" s="1"/>
  <c r="AB119" i="44" s="1"/>
  <c r="AC119" i="44" s="1"/>
  <c r="AD119" i="44" s="1"/>
  <c r="AE119" i="44" s="1"/>
  <c r="AF119" i="44" s="1"/>
  <c r="C118" i="44"/>
  <c r="D118" i="44" s="1"/>
  <c r="E118" i="44" s="1"/>
  <c r="F118" i="44" s="1"/>
  <c r="G118" i="44" s="1"/>
  <c r="H118" i="44" s="1"/>
  <c r="I118" i="44" s="1"/>
  <c r="J118" i="44" s="1"/>
  <c r="K118" i="44" s="1"/>
  <c r="L118" i="44" s="1"/>
  <c r="M118" i="44" s="1"/>
  <c r="N118" i="44" s="1"/>
  <c r="O118" i="44" s="1"/>
  <c r="P118" i="44" s="1"/>
  <c r="Q118" i="44" s="1"/>
  <c r="R118" i="44" s="1"/>
  <c r="S118" i="44" s="1"/>
  <c r="T118" i="44" s="1"/>
  <c r="U118" i="44" s="1"/>
  <c r="V118" i="44" s="1"/>
  <c r="W118" i="44" s="1"/>
  <c r="X118" i="44" s="1"/>
  <c r="Y118" i="44" s="1"/>
  <c r="Z118" i="44" s="1"/>
  <c r="AA118" i="44" s="1"/>
  <c r="AB118" i="44" s="1"/>
  <c r="AC118" i="44" s="1"/>
  <c r="AD118" i="44" s="1"/>
  <c r="AE118" i="44" s="1"/>
  <c r="AF118" i="44" s="1"/>
  <c r="D117" i="44"/>
  <c r="E117" i="44" s="1"/>
  <c r="F117" i="44" s="1"/>
  <c r="G117" i="44" s="1"/>
  <c r="H117" i="44" s="1"/>
  <c r="I117" i="44" s="1"/>
  <c r="J117" i="44" s="1"/>
  <c r="K117" i="44" s="1"/>
  <c r="L117" i="44" s="1"/>
  <c r="M117" i="44" s="1"/>
  <c r="N117" i="44" s="1"/>
  <c r="O117" i="44" s="1"/>
  <c r="P117" i="44" s="1"/>
  <c r="Q117" i="44" s="1"/>
  <c r="R117" i="44" s="1"/>
  <c r="S117" i="44" s="1"/>
  <c r="T117" i="44" s="1"/>
  <c r="U117" i="44" s="1"/>
  <c r="V117" i="44" s="1"/>
  <c r="W117" i="44" s="1"/>
  <c r="X117" i="44" s="1"/>
  <c r="Y117" i="44" s="1"/>
  <c r="Z117" i="44" s="1"/>
  <c r="AA117" i="44" s="1"/>
  <c r="AB117" i="44" s="1"/>
  <c r="AC117" i="44" s="1"/>
  <c r="AD117" i="44" s="1"/>
  <c r="AE117" i="44" s="1"/>
  <c r="AF117" i="44" s="1"/>
  <c r="C117" i="44"/>
  <c r="C116" i="44"/>
  <c r="D116" i="44" s="1"/>
  <c r="E116" i="44" s="1"/>
  <c r="F116" i="44" s="1"/>
  <c r="G116" i="44" s="1"/>
  <c r="H116" i="44" s="1"/>
  <c r="I116" i="44" s="1"/>
  <c r="J116" i="44" s="1"/>
  <c r="K116" i="44" s="1"/>
  <c r="L116" i="44" s="1"/>
  <c r="M116" i="44" s="1"/>
  <c r="N116" i="44" s="1"/>
  <c r="O116" i="44" s="1"/>
  <c r="P116" i="44" s="1"/>
  <c r="Q116" i="44" s="1"/>
  <c r="R116" i="44" s="1"/>
  <c r="S116" i="44" s="1"/>
  <c r="T116" i="44" s="1"/>
  <c r="U116" i="44" s="1"/>
  <c r="V116" i="44" s="1"/>
  <c r="W116" i="44" s="1"/>
  <c r="X116" i="44" s="1"/>
  <c r="Y116" i="44" s="1"/>
  <c r="Z116" i="44" s="1"/>
  <c r="AA116" i="44" s="1"/>
  <c r="AB116" i="44" s="1"/>
  <c r="AC116" i="44" s="1"/>
  <c r="AD116" i="44" s="1"/>
  <c r="AE116" i="44" s="1"/>
  <c r="AF116" i="44" s="1"/>
  <c r="C115" i="44"/>
  <c r="D115" i="44" s="1"/>
  <c r="E115" i="44" s="1"/>
  <c r="F115" i="44" s="1"/>
  <c r="G115" i="44" s="1"/>
  <c r="H115" i="44" s="1"/>
  <c r="I115" i="44" s="1"/>
  <c r="J115" i="44" s="1"/>
  <c r="K115" i="44" s="1"/>
  <c r="L115" i="44" s="1"/>
  <c r="M115" i="44" s="1"/>
  <c r="N115" i="44" s="1"/>
  <c r="O115" i="44" s="1"/>
  <c r="P115" i="44" s="1"/>
  <c r="Q115" i="44" s="1"/>
  <c r="R115" i="44" s="1"/>
  <c r="S115" i="44" s="1"/>
  <c r="T115" i="44" s="1"/>
  <c r="U115" i="44" s="1"/>
  <c r="V115" i="44" s="1"/>
  <c r="W115" i="44" s="1"/>
  <c r="X115" i="44" s="1"/>
  <c r="Y115" i="44" s="1"/>
  <c r="Z115" i="44" s="1"/>
  <c r="AA115" i="44" s="1"/>
  <c r="AB115" i="44" s="1"/>
  <c r="AC115" i="44" s="1"/>
  <c r="AD115" i="44" s="1"/>
  <c r="AE115" i="44" s="1"/>
  <c r="AF115" i="44" s="1"/>
  <c r="D114" i="44"/>
  <c r="E114" i="44" s="1"/>
  <c r="F114" i="44" s="1"/>
  <c r="G114" i="44" s="1"/>
  <c r="H114" i="44" s="1"/>
  <c r="I114" i="44" s="1"/>
  <c r="J114" i="44" s="1"/>
  <c r="K114" i="44" s="1"/>
  <c r="L114" i="44" s="1"/>
  <c r="M114" i="44" s="1"/>
  <c r="N114" i="44" s="1"/>
  <c r="O114" i="44" s="1"/>
  <c r="P114" i="44" s="1"/>
  <c r="Q114" i="44" s="1"/>
  <c r="R114" i="44" s="1"/>
  <c r="S114" i="44" s="1"/>
  <c r="T114" i="44" s="1"/>
  <c r="U114" i="44" s="1"/>
  <c r="V114" i="44" s="1"/>
  <c r="W114" i="44" s="1"/>
  <c r="X114" i="44" s="1"/>
  <c r="Y114" i="44" s="1"/>
  <c r="Z114" i="44" s="1"/>
  <c r="AA114" i="44" s="1"/>
  <c r="AB114" i="44" s="1"/>
  <c r="AC114" i="44" s="1"/>
  <c r="AD114" i="44" s="1"/>
  <c r="AE114" i="44" s="1"/>
  <c r="AF114" i="44" s="1"/>
  <c r="C114" i="44"/>
  <c r="E113" i="44"/>
  <c r="F113" i="44" s="1"/>
  <c r="G113" i="44" s="1"/>
  <c r="H113" i="44" s="1"/>
  <c r="I113" i="44" s="1"/>
  <c r="J113" i="44" s="1"/>
  <c r="K113" i="44" s="1"/>
  <c r="L113" i="44" s="1"/>
  <c r="M113" i="44" s="1"/>
  <c r="N113" i="44" s="1"/>
  <c r="O113" i="44" s="1"/>
  <c r="P113" i="44" s="1"/>
  <c r="Q113" i="44" s="1"/>
  <c r="R113" i="44" s="1"/>
  <c r="S113" i="44" s="1"/>
  <c r="T113" i="44" s="1"/>
  <c r="U113" i="44" s="1"/>
  <c r="V113" i="44" s="1"/>
  <c r="W113" i="44" s="1"/>
  <c r="X113" i="44" s="1"/>
  <c r="Y113" i="44" s="1"/>
  <c r="Z113" i="44" s="1"/>
  <c r="AA113" i="44" s="1"/>
  <c r="AB113" i="44" s="1"/>
  <c r="AC113" i="44" s="1"/>
  <c r="AD113" i="44" s="1"/>
  <c r="AE113" i="44" s="1"/>
  <c r="AF113" i="44" s="1"/>
  <c r="D113" i="44"/>
  <c r="C113" i="44"/>
  <c r="C112" i="44"/>
  <c r="D112" i="44" s="1"/>
  <c r="E112" i="44" s="1"/>
  <c r="F112" i="44" s="1"/>
  <c r="G112" i="44" s="1"/>
  <c r="H112" i="44" s="1"/>
  <c r="I112" i="44" s="1"/>
  <c r="J112" i="44" s="1"/>
  <c r="K112" i="44" s="1"/>
  <c r="L112" i="44" s="1"/>
  <c r="M112" i="44" s="1"/>
  <c r="N112" i="44" s="1"/>
  <c r="O112" i="44" s="1"/>
  <c r="P112" i="44" s="1"/>
  <c r="Q112" i="44" s="1"/>
  <c r="R112" i="44" s="1"/>
  <c r="S112" i="44" s="1"/>
  <c r="T112" i="44" s="1"/>
  <c r="U112" i="44" s="1"/>
  <c r="V112" i="44" s="1"/>
  <c r="W112" i="44" s="1"/>
  <c r="X112" i="44" s="1"/>
  <c r="Y112" i="44" s="1"/>
  <c r="Z112" i="44" s="1"/>
  <c r="AA112" i="44" s="1"/>
  <c r="AB112" i="44" s="1"/>
  <c r="AC112" i="44" s="1"/>
  <c r="AD112" i="44" s="1"/>
  <c r="AE112" i="44" s="1"/>
  <c r="AF112" i="44" s="1"/>
  <c r="D111" i="44"/>
  <c r="E111" i="44" s="1"/>
  <c r="F111" i="44" s="1"/>
  <c r="G111" i="44" s="1"/>
  <c r="H111" i="44" s="1"/>
  <c r="I111" i="44" s="1"/>
  <c r="J111" i="44" s="1"/>
  <c r="K111" i="44" s="1"/>
  <c r="L111" i="44" s="1"/>
  <c r="M111" i="44" s="1"/>
  <c r="N111" i="44" s="1"/>
  <c r="O111" i="44" s="1"/>
  <c r="P111" i="44" s="1"/>
  <c r="Q111" i="44" s="1"/>
  <c r="R111" i="44" s="1"/>
  <c r="S111" i="44" s="1"/>
  <c r="T111" i="44" s="1"/>
  <c r="U111" i="44" s="1"/>
  <c r="V111" i="44" s="1"/>
  <c r="W111" i="44" s="1"/>
  <c r="X111" i="44" s="1"/>
  <c r="Y111" i="44" s="1"/>
  <c r="Z111" i="44" s="1"/>
  <c r="AA111" i="44" s="1"/>
  <c r="AB111" i="44" s="1"/>
  <c r="AC111" i="44" s="1"/>
  <c r="AD111" i="44" s="1"/>
  <c r="AE111" i="44" s="1"/>
  <c r="AF111" i="44" s="1"/>
  <c r="C111" i="44"/>
  <c r="C110" i="44"/>
  <c r="D110" i="44" s="1"/>
  <c r="E110" i="44" s="1"/>
  <c r="F110" i="44" s="1"/>
  <c r="G110" i="44" s="1"/>
  <c r="H110" i="44" s="1"/>
  <c r="I110" i="44" s="1"/>
  <c r="J110" i="44" s="1"/>
  <c r="K110" i="44" s="1"/>
  <c r="L110" i="44" s="1"/>
  <c r="M110" i="44" s="1"/>
  <c r="N110" i="44" s="1"/>
  <c r="O110" i="44" s="1"/>
  <c r="P110" i="44" s="1"/>
  <c r="Q110" i="44" s="1"/>
  <c r="R110" i="44" s="1"/>
  <c r="S110" i="44" s="1"/>
  <c r="T110" i="44" s="1"/>
  <c r="U110" i="44" s="1"/>
  <c r="V110" i="44" s="1"/>
  <c r="W110" i="44" s="1"/>
  <c r="X110" i="44" s="1"/>
  <c r="Y110" i="44" s="1"/>
  <c r="Z110" i="44" s="1"/>
  <c r="AA110" i="44" s="1"/>
  <c r="AB110" i="44" s="1"/>
  <c r="AC110" i="44" s="1"/>
  <c r="AD110" i="44" s="1"/>
  <c r="AE110" i="44" s="1"/>
  <c r="AF110" i="44" s="1"/>
  <c r="J109" i="44"/>
  <c r="K109" i="44" s="1"/>
  <c r="L109" i="44" s="1"/>
  <c r="M109" i="44" s="1"/>
  <c r="N109" i="44" s="1"/>
  <c r="O109" i="44" s="1"/>
  <c r="P109" i="44" s="1"/>
  <c r="Q109" i="44" s="1"/>
  <c r="R109" i="44" s="1"/>
  <c r="S109" i="44" s="1"/>
  <c r="T109" i="44" s="1"/>
  <c r="U109" i="44" s="1"/>
  <c r="V109" i="44" s="1"/>
  <c r="W109" i="44" s="1"/>
  <c r="X109" i="44" s="1"/>
  <c r="Y109" i="44" s="1"/>
  <c r="Z109" i="44" s="1"/>
  <c r="AA109" i="44" s="1"/>
  <c r="AB109" i="44" s="1"/>
  <c r="AC109" i="44" s="1"/>
  <c r="AD109" i="44" s="1"/>
  <c r="AE109" i="44" s="1"/>
  <c r="AF109" i="44" s="1"/>
  <c r="D109" i="44"/>
  <c r="E109" i="44" s="1"/>
  <c r="F109" i="44" s="1"/>
  <c r="G109" i="44" s="1"/>
  <c r="H109" i="44" s="1"/>
  <c r="C109" i="44"/>
  <c r="C108" i="44"/>
  <c r="D108" i="44" s="1"/>
  <c r="E108" i="44" s="1"/>
  <c r="F108" i="44" s="1"/>
  <c r="G108" i="44" s="1"/>
  <c r="H108" i="44" s="1"/>
  <c r="I108" i="44" s="1"/>
  <c r="J108" i="44" s="1"/>
  <c r="K108" i="44" s="1"/>
  <c r="L108" i="44" s="1"/>
  <c r="M108" i="44" s="1"/>
  <c r="N108" i="44" s="1"/>
  <c r="O108" i="44" s="1"/>
  <c r="P108" i="44" s="1"/>
  <c r="Q108" i="44" s="1"/>
  <c r="R108" i="44" s="1"/>
  <c r="S108" i="44" s="1"/>
  <c r="T108" i="44" s="1"/>
  <c r="U108" i="44" s="1"/>
  <c r="V108" i="44" s="1"/>
  <c r="W108" i="44" s="1"/>
  <c r="X108" i="44" s="1"/>
  <c r="Y108" i="44" s="1"/>
  <c r="Z108" i="44" s="1"/>
  <c r="AA108" i="44" s="1"/>
  <c r="AB108" i="44" s="1"/>
  <c r="AC108" i="44" s="1"/>
  <c r="AD108" i="44" s="1"/>
  <c r="AE108" i="44" s="1"/>
  <c r="AF108" i="44" s="1"/>
  <c r="C107" i="44"/>
  <c r="D107" i="44" s="1"/>
  <c r="E107" i="44" s="1"/>
  <c r="F107" i="44" s="1"/>
  <c r="G107" i="44" s="1"/>
  <c r="H107" i="44" s="1"/>
  <c r="I107" i="44" s="1"/>
  <c r="J107" i="44" s="1"/>
  <c r="K107" i="44" s="1"/>
  <c r="L107" i="44" s="1"/>
  <c r="M107" i="44" s="1"/>
  <c r="N107" i="44" s="1"/>
  <c r="O107" i="44" s="1"/>
  <c r="P107" i="44" s="1"/>
  <c r="Q107" i="44" s="1"/>
  <c r="R107" i="44" s="1"/>
  <c r="S107" i="44" s="1"/>
  <c r="T107" i="44" s="1"/>
  <c r="U107" i="44" s="1"/>
  <c r="V107" i="44" s="1"/>
  <c r="W107" i="44" s="1"/>
  <c r="X107" i="44" s="1"/>
  <c r="Y107" i="44" s="1"/>
  <c r="Z107" i="44" s="1"/>
  <c r="AA107" i="44" s="1"/>
  <c r="AB107" i="44" s="1"/>
  <c r="AC107" i="44" s="1"/>
  <c r="AD107" i="44" s="1"/>
  <c r="AE107" i="44" s="1"/>
  <c r="AF107" i="44" s="1"/>
  <c r="H105" i="44"/>
  <c r="I105" i="44" s="1"/>
  <c r="J105" i="44" s="1"/>
  <c r="K105" i="44" s="1"/>
  <c r="L105" i="44" s="1"/>
  <c r="M105" i="44" s="1"/>
  <c r="N105" i="44" s="1"/>
  <c r="O105" i="44" s="1"/>
  <c r="P105" i="44" s="1"/>
  <c r="Q105" i="44" s="1"/>
  <c r="R105" i="44" s="1"/>
  <c r="S105" i="44" s="1"/>
  <c r="T105" i="44" s="1"/>
  <c r="U105" i="44" s="1"/>
  <c r="V105" i="44" s="1"/>
  <c r="W105" i="44" s="1"/>
  <c r="X105" i="44" s="1"/>
  <c r="Y105" i="44" s="1"/>
  <c r="Z105" i="44" s="1"/>
  <c r="AA105" i="44" s="1"/>
  <c r="AB105" i="44" s="1"/>
  <c r="AC105" i="44" s="1"/>
  <c r="AD105" i="44" s="1"/>
  <c r="AE105" i="44" s="1"/>
  <c r="AF105" i="44" s="1"/>
  <c r="D105" i="44"/>
  <c r="E105" i="44" s="1"/>
  <c r="F105" i="44" s="1"/>
  <c r="G105" i="44" s="1"/>
  <c r="C105" i="44"/>
  <c r="D104" i="44"/>
  <c r="E104" i="44" s="1"/>
  <c r="F104" i="44" s="1"/>
  <c r="G104" i="44" s="1"/>
  <c r="H104" i="44" s="1"/>
  <c r="I104" i="44" s="1"/>
  <c r="J104" i="44" s="1"/>
  <c r="K104" i="44" s="1"/>
  <c r="L104" i="44" s="1"/>
  <c r="M104" i="44" s="1"/>
  <c r="N104" i="44" s="1"/>
  <c r="O104" i="44" s="1"/>
  <c r="P104" i="44" s="1"/>
  <c r="Q104" i="44" s="1"/>
  <c r="R104" i="44" s="1"/>
  <c r="S104" i="44" s="1"/>
  <c r="T104" i="44" s="1"/>
  <c r="U104" i="44" s="1"/>
  <c r="V104" i="44" s="1"/>
  <c r="W104" i="44" s="1"/>
  <c r="X104" i="44" s="1"/>
  <c r="Y104" i="44" s="1"/>
  <c r="Z104" i="44" s="1"/>
  <c r="AA104" i="44" s="1"/>
  <c r="AB104" i="44" s="1"/>
  <c r="AC104" i="44" s="1"/>
  <c r="AD104" i="44" s="1"/>
  <c r="AE104" i="44" s="1"/>
  <c r="AF104" i="44" s="1"/>
  <c r="C104" i="44"/>
  <c r="D102" i="44"/>
  <c r="E102" i="44" s="1"/>
  <c r="F102" i="44" s="1"/>
  <c r="G102" i="44" s="1"/>
  <c r="H102" i="44" s="1"/>
  <c r="I102" i="44" s="1"/>
  <c r="J102" i="44" s="1"/>
  <c r="K102" i="44" s="1"/>
  <c r="L102" i="44" s="1"/>
  <c r="M102" i="44" s="1"/>
  <c r="N102" i="44" s="1"/>
  <c r="O102" i="44" s="1"/>
  <c r="P102" i="44" s="1"/>
  <c r="Q102" i="44" s="1"/>
  <c r="R102" i="44" s="1"/>
  <c r="S102" i="44" s="1"/>
  <c r="T102" i="44" s="1"/>
  <c r="U102" i="44" s="1"/>
  <c r="V102" i="44" s="1"/>
  <c r="W102" i="44" s="1"/>
  <c r="X102" i="44" s="1"/>
  <c r="Y102" i="44" s="1"/>
  <c r="Z102" i="44" s="1"/>
  <c r="AA102" i="44" s="1"/>
  <c r="AB102" i="44" s="1"/>
  <c r="AC102" i="44" s="1"/>
  <c r="AD102" i="44" s="1"/>
  <c r="AE102" i="44" s="1"/>
  <c r="AF102" i="44" s="1"/>
  <c r="C102" i="44"/>
  <c r="C101" i="44"/>
  <c r="D101" i="44" s="1"/>
  <c r="E101" i="44" s="1"/>
  <c r="F101" i="44" s="1"/>
  <c r="G101" i="44" s="1"/>
  <c r="H101" i="44" s="1"/>
  <c r="I101" i="44" s="1"/>
  <c r="J101" i="44" s="1"/>
  <c r="K101" i="44" s="1"/>
  <c r="L101" i="44" s="1"/>
  <c r="M101" i="44" s="1"/>
  <c r="N101" i="44" s="1"/>
  <c r="O101" i="44" s="1"/>
  <c r="P101" i="44" s="1"/>
  <c r="Q101" i="44" s="1"/>
  <c r="R101" i="44" s="1"/>
  <c r="S101" i="44" s="1"/>
  <c r="T101" i="44" s="1"/>
  <c r="U101" i="44" s="1"/>
  <c r="V101" i="44" s="1"/>
  <c r="W101" i="44" s="1"/>
  <c r="X101" i="44" s="1"/>
  <c r="Y101" i="44" s="1"/>
  <c r="Z101" i="44" s="1"/>
  <c r="AA101" i="44" s="1"/>
  <c r="AB101" i="44" s="1"/>
  <c r="AC101" i="44" s="1"/>
  <c r="AD101" i="44" s="1"/>
  <c r="AE101" i="44" s="1"/>
  <c r="AF101" i="44" s="1"/>
  <c r="C100" i="44"/>
  <c r="D100" i="44" s="1"/>
  <c r="E100" i="44" s="1"/>
  <c r="F100" i="44" s="1"/>
  <c r="G100" i="44" s="1"/>
  <c r="H100" i="44" s="1"/>
  <c r="I100" i="44" s="1"/>
  <c r="J100" i="44" s="1"/>
  <c r="K100" i="44" s="1"/>
  <c r="L100" i="44" s="1"/>
  <c r="M100" i="44" s="1"/>
  <c r="N100" i="44" s="1"/>
  <c r="O100" i="44" s="1"/>
  <c r="P100" i="44" s="1"/>
  <c r="Q100" i="44" s="1"/>
  <c r="R100" i="44" s="1"/>
  <c r="S100" i="44" s="1"/>
  <c r="T100" i="44" s="1"/>
  <c r="U100" i="44" s="1"/>
  <c r="V100" i="44" s="1"/>
  <c r="W100" i="44" s="1"/>
  <c r="X100" i="44" s="1"/>
  <c r="Y100" i="44" s="1"/>
  <c r="Z100" i="44" s="1"/>
  <c r="AA100" i="44" s="1"/>
  <c r="AB100" i="44" s="1"/>
  <c r="AC100" i="44" s="1"/>
  <c r="AD100" i="44" s="1"/>
  <c r="AE100" i="44" s="1"/>
  <c r="AF100" i="44" s="1"/>
  <c r="C99" i="44"/>
  <c r="D99" i="44" s="1"/>
  <c r="E99" i="44" s="1"/>
  <c r="F99" i="44" s="1"/>
  <c r="G99" i="44" s="1"/>
  <c r="H99" i="44" s="1"/>
  <c r="I99" i="44" s="1"/>
  <c r="J99" i="44" s="1"/>
  <c r="K99" i="44" s="1"/>
  <c r="L99" i="44" s="1"/>
  <c r="M99" i="44" s="1"/>
  <c r="N99" i="44" s="1"/>
  <c r="O99" i="44" s="1"/>
  <c r="P99" i="44" s="1"/>
  <c r="Q99" i="44" s="1"/>
  <c r="R99" i="44" s="1"/>
  <c r="S99" i="44" s="1"/>
  <c r="T99" i="44" s="1"/>
  <c r="U99" i="44" s="1"/>
  <c r="V99" i="44" s="1"/>
  <c r="W99" i="44" s="1"/>
  <c r="X99" i="44" s="1"/>
  <c r="Y99" i="44" s="1"/>
  <c r="Z99" i="44" s="1"/>
  <c r="AA99" i="44" s="1"/>
  <c r="AB99" i="44" s="1"/>
  <c r="AC99" i="44" s="1"/>
  <c r="AD99" i="44" s="1"/>
  <c r="AE99" i="44" s="1"/>
  <c r="AF99" i="44" s="1"/>
  <c r="C98" i="44"/>
  <c r="D98" i="44" s="1"/>
  <c r="E98" i="44" s="1"/>
  <c r="F98" i="44" s="1"/>
  <c r="C97" i="44"/>
  <c r="AH95" i="44"/>
  <c r="AI95" i="44" s="1"/>
  <c r="AH94" i="44"/>
  <c r="AI94" i="44" s="1"/>
  <c r="AH93" i="44"/>
  <c r="AI93" i="44" s="1"/>
  <c r="AH91" i="44"/>
  <c r="AI91" i="44" s="1"/>
  <c r="AI88" i="44"/>
  <c r="AH88" i="44"/>
  <c r="AI87" i="44"/>
  <c r="AH87" i="44"/>
  <c r="AI86" i="44"/>
  <c r="AH86" i="44"/>
  <c r="AI85" i="44"/>
  <c r="AH85" i="44"/>
  <c r="AI84" i="44"/>
  <c r="AH84" i="44"/>
  <c r="AI83" i="44"/>
  <c r="AH83" i="44"/>
  <c r="AI82" i="44"/>
  <c r="AH82" i="44"/>
  <c r="AI81" i="44"/>
  <c r="AH81" i="44"/>
  <c r="AG79" i="44"/>
  <c r="AI78" i="44"/>
  <c r="AH78" i="44"/>
  <c r="AF77" i="44"/>
  <c r="AE77" i="44"/>
  <c r="AD77" i="44"/>
  <c r="AC77" i="44"/>
  <c r="AB77" i="44"/>
  <c r="AA77" i="44"/>
  <c r="Z77" i="44"/>
  <c r="Y77" i="44"/>
  <c r="X77" i="44"/>
  <c r="W77" i="44"/>
  <c r="V77" i="44"/>
  <c r="U77" i="44"/>
  <c r="T77" i="44"/>
  <c r="S77" i="44"/>
  <c r="R77" i="44"/>
  <c r="Q77" i="44"/>
  <c r="P77" i="44"/>
  <c r="O77" i="44"/>
  <c r="N77" i="44"/>
  <c r="M77" i="44"/>
  <c r="L77" i="44"/>
  <c r="K77" i="44"/>
  <c r="J77" i="44"/>
  <c r="I77" i="44"/>
  <c r="H77" i="44"/>
  <c r="G77" i="44"/>
  <c r="F77" i="44"/>
  <c r="E77" i="44"/>
  <c r="D77" i="44"/>
  <c r="C77" i="44"/>
  <c r="AF76" i="44"/>
  <c r="AE76" i="44"/>
  <c r="AD76" i="44"/>
  <c r="AC76" i="44"/>
  <c r="AB76" i="44"/>
  <c r="AA76" i="44"/>
  <c r="Z76" i="44"/>
  <c r="Y76" i="44"/>
  <c r="X76" i="44"/>
  <c r="W76" i="44"/>
  <c r="V76" i="44"/>
  <c r="U76" i="44"/>
  <c r="T76" i="44"/>
  <c r="S76" i="44"/>
  <c r="R76" i="44"/>
  <c r="Q76" i="44"/>
  <c r="P76" i="44"/>
  <c r="O76" i="44"/>
  <c r="N76" i="44"/>
  <c r="M76" i="44"/>
  <c r="L76" i="44"/>
  <c r="K76" i="44"/>
  <c r="J76" i="44"/>
  <c r="I76" i="44"/>
  <c r="H76" i="44"/>
  <c r="G76" i="44"/>
  <c r="F76" i="44"/>
  <c r="E76" i="44"/>
  <c r="D76" i="44"/>
  <c r="C76" i="44"/>
  <c r="AF75" i="44"/>
  <c r="AE75" i="44"/>
  <c r="AD75" i="44"/>
  <c r="AC75" i="44"/>
  <c r="AB75" i="44"/>
  <c r="AA75" i="44"/>
  <c r="Z75" i="44"/>
  <c r="Y75" i="44"/>
  <c r="X75" i="44"/>
  <c r="W75" i="44"/>
  <c r="V75" i="44"/>
  <c r="U75" i="44"/>
  <c r="T75" i="44"/>
  <c r="S75" i="44"/>
  <c r="R75" i="44"/>
  <c r="Q75" i="44"/>
  <c r="P75" i="44"/>
  <c r="O75" i="44"/>
  <c r="N75" i="44"/>
  <c r="M75" i="44"/>
  <c r="L75" i="44"/>
  <c r="K75" i="44"/>
  <c r="J75" i="44"/>
  <c r="I75" i="44"/>
  <c r="H75" i="44"/>
  <c r="G75" i="44"/>
  <c r="F75" i="44"/>
  <c r="E75" i="44"/>
  <c r="D75" i="44"/>
  <c r="C75" i="44"/>
  <c r="AF74" i="44"/>
  <c r="AE74" i="44"/>
  <c r="AD74" i="44"/>
  <c r="AC74" i="44"/>
  <c r="AB74" i="44"/>
  <c r="AA74" i="44"/>
  <c r="Z74" i="44"/>
  <c r="Y74" i="44"/>
  <c r="X74" i="44"/>
  <c r="W74" i="44"/>
  <c r="V74" i="44"/>
  <c r="U74" i="44"/>
  <c r="T74" i="44"/>
  <c r="S74" i="44"/>
  <c r="R74" i="44"/>
  <c r="Q74" i="44"/>
  <c r="P74" i="44"/>
  <c r="O74" i="44"/>
  <c r="N74" i="44"/>
  <c r="M74" i="44"/>
  <c r="L74" i="44"/>
  <c r="K74" i="44"/>
  <c r="J74" i="44"/>
  <c r="I74" i="44"/>
  <c r="H74" i="44"/>
  <c r="G74" i="44"/>
  <c r="F74" i="44"/>
  <c r="E74" i="44"/>
  <c r="D74" i="44"/>
  <c r="C74" i="44"/>
  <c r="AF73" i="44"/>
  <c r="AE73" i="44"/>
  <c r="AD73" i="44"/>
  <c r="AC73" i="44"/>
  <c r="AB73" i="44"/>
  <c r="AA73" i="44"/>
  <c r="Z73" i="44"/>
  <c r="Y73" i="44"/>
  <c r="X73" i="44"/>
  <c r="W73" i="44"/>
  <c r="V73" i="44"/>
  <c r="U73" i="44"/>
  <c r="T73" i="44"/>
  <c r="S73" i="44"/>
  <c r="S79" i="44" s="1"/>
  <c r="R73" i="44"/>
  <c r="Q73" i="44"/>
  <c r="P73" i="44"/>
  <c r="O73" i="44"/>
  <c r="N73" i="44"/>
  <c r="M73" i="44"/>
  <c r="L73" i="44"/>
  <c r="K73" i="44"/>
  <c r="J73" i="44"/>
  <c r="I73" i="44"/>
  <c r="H73" i="44"/>
  <c r="G73" i="44"/>
  <c r="F73" i="44"/>
  <c r="E73" i="44"/>
  <c r="D73" i="44"/>
  <c r="C73" i="44"/>
  <c r="AI71" i="44"/>
  <c r="AH71" i="44"/>
  <c r="AG69" i="44"/>
  <c r="AF69" i="44"/>
  <c r="AE69" i="44"/>
  <c r="AD69" i="44"/>
  <c r="AC69" i="44"/>
  <c r="AB69" i="44"/>
  <c r="AA69" i="44"/>
  <c r="Z69" i="44"/>
  <c r="Y69" i="44"/>
  <c r="X69" i="44"/>
  <c r="W69" i="44"/>
  <c r="V69" i="44"/>
  <c r="U69" i="44"/>
  <c r="T69" i="44"/>
  <c r="S69" i="44"/>
  <c r="R69" i="44"/>
  <c r="Q69" i="44"/>
  <c r="P69" i="44"/>
  <c r="O69" i="44"/>
  <c r="N69" i="44"/>
  <c r="M69" i="44"/>
  <c r="L69" i="44"/>
  <c r="K69" i="44"/>
  <c r="J69" i="44"/>
  <c r="I69" i="44"/>
  <c r="H69" i="44"/>
  <c r="G69" i="44"/>
  <c r="F69" i="44"/>
  <c r="E69" i="44"/>
  <c r="D69" i="44"/>
  <c r="C69" i="44"/>
  <c r="AI68" i="44"/>
  <c r="AH68" i="44"/>
  <c r="AI67" i="44"/>
  <c r="AH67" i="44"/>
  <c r="AI66" i="44"/>
  <c r="AH66" i="44"/>
  <c r="AG65" i="44"/>
  <c r="AF5" i="44"/>
  <c r="AE65" i="44"/>
  <c r="AE5" i="44" s="1"/>
  <c r="AD65" i="44"/>
  <c r="AC65" i="44"/>
  <c r="AB65" i="44"/>
  <c r="AA65" i="44"/>
  <c r="Z65" i="44"/>
  <c r="Z5" i="44" s="1"/>
  <c r="Y65" i="44"/>
  <c r="Y5" i="44" s="1"/>
  <c r="X65" i="44"/>
  <c r="W65" i="44"/>
  <c r="V65" i="44"/>
  <c r="U65" i="44"/>
  <c r="U5" i="44" s="1"/>
  <c r="T65" i="44"/>
  <c r="T5" i="44" s="1"/>
  <c r="S65" i="44"/>
  <c r="S5" i="44" s="1"/>
  <c r="R65" i="44"/>
  <c r="R5" i="44" s="1"/>
  <c r="Q65" i="44"/>
  <c r="Q5" i="44" s="1"/>
  <c r="P65" i="44"/>
  <c r="P5" i="44" s="1"/>
  <c r="O65" i="44"/>
  <c r="N65" i="44"/>
  <c r="M65" i="44"/>
  <c r="M5" i="44" s="1"/>
  <c r="L65" i="44"/>
  <c r="K65" i="44"/>
  <c r="K5" i="44" s="1"/>
  <c r="J65" i="44"/>
  <c r="I65" i="44"/>
  <c r="I5" i="44" s="1"/>
  <c r="H65" i="44"/>
  <c r="G65" i="44"/>
  <c r="F65" i="44"/>
  <c r="E65" i="44"/>
  <c r="E5" i="44" s="1"/>
  <c r="D65" i="44"/>
  <c r="D5" i="44" s="1"/>
  <c r="C65" i="44"/>
  <c r="C5" i="44" s="1"/>
  <c r="AI64" i="44"/>
  <c r="AH64" i="44"/>
  <c r="AI63" i="44"/>
  <c r="AH63" i="44"/>
  <c r="AI62" i="44"/>
  <c r="AH62" i="44"/>
  <c r="AI61" i="44"/>
  <c r="AH61" i="44"/>
  <c r="AI60" i="44"/>
  <c r="AH60" i="44"/>
  <c r="AI59" i="44"/>
  <c r="AH59" i="44"/>
  <c r="AI58" i="44"/>
  <c r="AH58" i="44"/>
  <c r="AI57" i="44"/>
  <c r="AH57" i="44"/>
  <c r="AI56" i="44"/>
  <c r="AH56" i="44"/>
  <c r="AI55" i="44"/>
  <c r="AH55" i="44"/>
  <c r="AI54" i="44"/>
  <c r="AH54" i="44"/>
  <c r="AG53" i="44"/>
  <c r="AF53" i="44"/>
  <c r="AE53" i="44"/>
  <c r="AD53" i="44"/>
  <c r="AC53" i="44"/>
  <c r="AB53" i="44"/>
  <c r="AA53" i="44"/>
  <c r="Z53" i="44"/>
  <c r="Y53" i="44"/>
  <c r="X53" i="44"/>
  <c r="W53" i="44"/>
  <c r="V53" i="44"/>
  <c r="U53" i="44"/>
  <c r="T53" i="44"/>
  <c r="S53" i="44"/>
  <c r="R53" i="44"/>
  <c r="Q53" i="44"/>
  <c r="P53" i="44"/>
  <c r="O53" i="44"/>
  <c r="N53" i="44"/>
  <c r="M53" i="44"/>
  <c r="L53" i="44"/>
  <c r="K53" i="44"/>
  <c r="J53" i="44"/>
  <c r="I53" i="44"/>
  <c r="H53" i="44"/>
  <c r="G53" i="44"/>
  <c r="F53" i="44"/>
  <c r="E53" i="44"/>
  <c r="D53" i="44"/>
  <c r="C53" i="44"/>
  <c r="AI52" i="44"/>
  <c r="AH52" i="44"/>
  <c r="AI51" i="44"/>
  <c r="AH51" i="44"/>
  <c r="AI50" i="44"/>
  <c r="AH50" i="44"/>
  <c r="S49" i="44"/>
  <c r="R49" i="44"/>
  <c r="Q49" i="44"/>
  <c r="P49" i="44"/>
  <c r="O49" i="44"/>
  <c r="N49" i="44"/>
  <c r="M49" i="44"/>
  <c r="L49" i="44"/>
  <c r="K49" i="44"/>
  <c r="J49" i="44"/>
  <c r="I49" i="44"/>
  <c r="H49" i="44"/>
  <c r="G49" i="44"/>
  <c r="F49" i="44"/>
  <c r="E49" i="44"/>
  <c r="D49" i="44"/>
  <c r="C49" i="44"/>
  <c r="AG48" i="44"/>
  <c r="AG49" i="44" s="1"/>
  <c r="AI47" i="44"/>
  <c r="AH47" i="44"/>
  <c r="AI46" i="44"/>
  <c r="AH46" i="44"/>
  <c r="AI45" i="44"/>
  <c r="AH45" i="44"/>
  <c r="AI44" i="44"/>
  <c r="AH44" i="44"/>
  <c r="AI43" i="44"/>
  <c r="AH43" i="44"/>
  <c r="AI42" i="44"/>
  <c r="AH42" i="44"/>
  <c r="AI41" i="44"/>
  <c r="AH41" i="44"/>
  <c r="AI40" i="44"/>
  <c r="AH40" i="44"/>
  <c r="AI39" i="44"/>
  <c r="AH39" i="44"/>
  <c r="AI38" i="44"/>
  <c r="AH38" i="44"/>
  <c r="AI37" i="44"/>
  <c r="AH37" i="44"/>
  <c r="AI36" i="44"/>
  <c r="AH36" i="44"/>
  <c r="AG35" i="44"/>
  <c r="AG2" i="44" s="1"/>
  <c r="AG6" i="44" s="1"/>
  <c r="AF35" i="44"/>
  <c r="AE35" i="44"/>
  <c r="AD35" i="44"/>
  <c r="AC35" i="44"/>
  <c r="AB35" i="44"/>
  <c r="AA35" i="44"/>
  <c r="Z35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AI34" i="44"/>
  <c r="AH34" i="44"/>
  <c r="AI33" i="44"/>
  <c r="AH33" i="44"/>
  <c r="AI32" i="44"/>
  <c r="AH32" i="44"/>
  <c r="AI31" i="44"/>
  <c r="AH31" i="44"/>
  <c r="AI30" i="44"/>
  <c r="AH30" i="44"/>
  <c r="AI29" i="44"/>
  <c r="AH29" i="44"/>
  <c r="AI28" i="44"/>
  <c r="AH28" i="44"/>
  <c r="AI27" i="44"/>
  <c r="AH27" i="44"/>
  <c r="AI26" i="44"/>
  <c r="AH26" i="44"/>
  <c r="AI25" i="44"/>
  <c r="AH25" i="44"/>
  <c r="AI24" i="44"/>
  <c r="AH24" i="44"/>
  <c r="AI23" i="44"/>
  <c r="AH23" i="44"/>
  <c r="AI22" i="44"/>
  <c r="AH22" i="44"/>
  <c r="AI21" i="44"/>
  <c r="AH21" i="44"/>
  <c r="AI20" i="44"/>
  <c r="AH20" i="44"/>
  <c r="AI19" i="44"/>
  <c r="AH19" i="44"/>
  <c r="AI18" i="44"/>
  <c r="AH18" i="44"/>
  <c r="AI17" i="44"/>
  <c r="AH17" i="44"/>
  <c r="AI16" i="44"/>
  <c r="AH16" i="44"/>
  <c r="AI15" i="44"/>
  <c r="AH15" i="44"/>
  <c r="AI14" i="44"/>
  <c r="AH14" i="44"/>
  <c r="AI13" i="44"/>
  <c r="AH13" i="44"/>
  <c r="AI12" i="44"/>
  <c r="AH12" i="44"/>
  <c r="AI11" i="44"/>
  <c r="AH11" i="44"/>
  <c r="AC5" i="44"/>
  <c r="AB5" i="44"/>
  <c r="AA5" i="44"/>
  <c r="X5" i="44"/>
  <c r="L5" i="44"/>
  <c r="J5" i="44"/>
  <c r="H5" i="44"/>
  <c r="B5" i="44"/>
  <c r="AG4" i="44"/>
  <c r="K4" i="44"/>
  <c r="B4" i="44"/>
  <c r="AG3" i="44"/>
  <c r="AC92" i="43"/>
  <c r="AC48" i="43"/>
  <c r="AB92" i="43"/>
  <c r="AB48" i="43"/>
  <c r="AA92" i="43"/>
  <c r="AA48" i="43"/>
  <c r="AA34" i="43"/>
  <c r="Z34" i="43"/>
  <c r="Y34" i="43"/>
  <c r="X34" i="43"/>
  <c r="W34" i="43"/>
  <c r="U34" i="43"/>
  <c r="S34" i="43"/>
  <c r="E4" i="44"/>
  <c r="H190" i="45" l="1"/>
  <c r="G195" i="45"/>
  <c r="J189" i="45"/>
  <c r="F187" i="45"/>
  <c r="G97" i="45"/>
  <c r="G230" i="45"/>
  <c r="H194" i="45"/>
  <c r="H98" i="45"/>
  <c r="G90" i="45"/>
  <c r="J72" i="44"/>
  <c r="AG70" i="44"/>
  <c r="AF79" i="44"/>
  <c r="AE79" i="44"/>
  <c r="AI69" i="44"/>
  <c r="AH92" i="44"/>
  <c r="AI92" i="44" s="1"/>
  <c r="C90" i="44"/>
  <c r="D121" i="44"/>
  <c r="E121" i="44" s="1"/>
  <c r="F121" i="44" s="1"/>
  <c r="G121" i="44" s="1"/>
  <c r="H121" i="44" s="1"/>
  <c r="I121" i="44" s="1"/>
  <c r="J121" i="44" s="1"/>
  <c r="K121" i="44" s="1"/>
  <c r="L121" i="44" s="1"/>
  <c r="M121" i="44" s="1"/>
  <c r="N121" i="44" s="1"/>
  <c r="O121" i="44" s="1"/>
  <c r="P121" i="44" s="1"/>
  <c r="Q121" i="44" s="1"/>
  <c r="R121" i="44" s="1"/>
  <c r="S121" i="44" s="1"/>
  <c r="T121" i="44" s="1"/>
  <c r="U121" i="44" s="1"/>
  <c r="V121" i="44" s="1"/>
  <c r="W121" i="44" s="1"/>
  <c r="X121" i="44" s="1"/>
  <c r="Y121" i="44" s="1"/>
  <c r="Z121" i="44" s="1"/>
  <c r="AA121" i="44" s="1"/>
  <c r="AB121" i="44" s="1"/>
  <c r="AC121" i="44" s="1"/>
  <c r="AD121" i="44" s="1"/>
  <c r="AE121" i="44" s="1"/>
  <c r="AF121" i="44" s="1"/>
  <c r="B72" i="44"/>
  <c r="AD79" i="44"/>
  <c r="AB79" i="44"/>
  <c r="AA79" i="44"/>
  <c r="Z79" i="44"/>
  <c r="Y79" i="44"/>
  <c r="X79" i="44"/>
  <c r="W79" i="44"/>
  <c r="V79" i="44"/>
  <c r="T79" i="44"/>
  <c r="S70" i="44"/>
  <c r="R79" i="44"/>
  <c r="R72" i="44"/>
  <c r="Q79" i="44"/>
  <c r="Q72" i="44"/>
  <c r="G70" i="44"/>
  <c r="AH75" i="44"/>
  <c r="P79" i="44"/>
  <c r="O79" i="44"/>
  <c r="O70" i="44"/>
  <c r="N79" i="44"/>
  <c r="N70" i="44"/>
  <c r="M70" i="44"/>
  <c r="L79" i="44"/>
  <c r="AI53" i="44"/>
  <c r="K79" i="44"/>
  <c r="K70" i="44"/>
  <c r="J79" i="44"/>
  <c r="AB209" i="44"/>
  <c r="J7" i="44"/>
  <c r="J70" i="44"/>
  <c r="J80" i="44" s="1"/>
  <c r="I79" i="44"/>
  <c r="I70" i="44"/>
  <c r="I72" i="44"/>
  <c r="H79" i="44"/>
  <c r="AI76" i="44"/>
  <c r="G79" i="44"/>
  <c r="AI74" i="44"/>
  <c r="G72" i="44"/>
  <c r="E72" i="44"/>
  <c r="W209" i="44" s="1"/>
  <c r="E70" i="44"/>
  <c r="F79" i="44"/>
  <c r="F70" i="44"/>
  <c r="AI35" i="44"/>
  <c r="D79" i="44"/>
  <c r="AH77" i="44"/>
  <c r="C79" i="44"/>
  <c r="C70" i="44"/>
  <c r="B70" i="44"/>
  <c r="B80" i="44" s="1"/>
  <c r="B79" i="44"/>
  <c r="H4" i="44"/>
  <c r="AI209" i="44"/>
  <c r="Q7" i="44"/>
  <c r="AJ209" i="44"/>
  <c r="R7" i="44"/>
  <c r="AH35" i="44"/>
  <c r="P72" i="44"/>
  <c r="D206" i="44"/>
  <c r="S206" i="44"/>
  <c r="H70" i="44"/>
  <c r="P70" i="44"/>
  <c r="M72" i="44"/>
  <c r="E79" i="44"/>
  <c r="M79" i="44"/>
  <c r="U79" i="44"/>
  <c r="AC79" i="44"/>
  <c r="F5" i="44"/>
  <c r="N5" i="44"/>
  <c r="V5" i="44"/>
  <c r="AD5" i="44"/>
  <c r="AH69" i="44"/>
  <c r="N72" i="44"/>
  <c r="N80" i="44" s="1"/>
  <c r="G98" i="44"/>
  <c r="W5" i="44"/>
  <c r="AI65" i="44"/>
  <c r="O72" i="44"/>
  <c r="AH53" i="44"/>
  <c r="D72" i="44"/>
  <c r="L72" i="44"/>
  <c r="Q70" i="44"/>
  <c r="Q80" i="44" s="1"/>
  <c r="AG72" i="44"/>
  <c r="AG80" i="44" s="1"/>
  <c r="O5" i="44"/>
  <c r="AH65" i="44"/>
  <c r="C72" i="44"/>
  <c r="S72" i="44"/>
  <c r="D70" i="44"/>
  <c r="D80" i="44" s="1"/>
  <c r="L70" i="44"/>
  <c r="L80" i="44" s="1"/>
  <c r="R70" i="44"/>
  <c r="R80" i="44" s="1"/>
  <c r="F72" i="44"/>
  <c r="AH74" i="44"/>
  <c r="AI75" i="44"/>
  <c r="AH76" i="44"/>
  <c r="AI77" i="44"/>
  <c r="C187" i="44"/>
  <c r="D97" i="44"/>
  <c r="H72" i="44"/>
  <c r="G5" i="44"/>
  <c r="K72" i="44"/>
  <c r="K80" i="44" s="1"/>
  <c r="AI73" i="44"/>
  <c r="AH73" i="44"/>
  <c r="C195" i="44"/>
  <c r="D189" i="44"/>
  <c r="D194" i="44"/>
  <c r="G187" i="45" l="1"/>
  <c r="H97" i="45"/>
  <c r="K189" i="45"/>
  <c r="I98" i="45"/>
  <c r="H90" i="45"/>
  <c r="I190" i="45"/>
  <c r="H195" i="45"/>
  <c r="H230" i="45"/>
  <c r="I194" i="45"/>
  <c r="C80" i="44"/>
  <c r="I80" i="44"/>
  <c r="E80" i="44"/>
  <c r="P80" i="44"/>
  <c r="M80" i="44"/>
  <c r="AA209" i="44"/>
  <c r="I7" i="44"/>
  <c r="H80" i="44"/>
  <c r="G80" i="44"/>
  <c r="G7" i="44"/>
  <c r="Y209" i="44"/>
  <c r="F80" i="44"/>
  <c r="E7" i="44"/>
  <c r="H98" i="44"/>
  <c r="T209" i="44"/>
  <c r="B7" i="44"/>
  <c r="D195" i="44"/>
  <c r="E189" i="44"/>
  <c r="D90" i="44"/>
  <c r="V209" i="44"/>
  <c r="D7" i="44"/>
  <c r="AF209" i="44"/>
  <c r="N7" i="44"/>
  <c r="AH209" i="44"/>
  <c r="P7" i="44"/>
  <c r="D230" i="44"/>
  <c r="E194" i="44"/>
  <c r="AD209" i="44"/>
  <c r="L7" i="44"/>
  <c r="AK209" i="44"/>
  <c r="S7" i="44"/>
  <c r="AC209" i="44"/>
  <c r="K7" i="44"/>
  <c r="AI79" i="44"/>
  <c r="AH79" i="44"/>
  <c r="AG209" i="44"/>
  <c r="O7" i="44"/>
  <c r="AE209" i="44"/>
  <c r="M7" i="44"/>
  <c r="S80" i="44"/>
  <c r="Z209" i="44"/>
  <c r="H7" i="44"/>
  <c r="X209" i="44"/>
  <c r="C204" i="44"/>
  <c r="B204" i="44"/>
  <c r="F7" i="44"/>
  <c r="U209" i="44"/>
  <c r="C7" i="44"/>
  <c r="D187" i="44"/>
  <c r="E97" i="44"/>
  <c r="O80" i="44"/>
  <c r="L34" i="43"/>
  <c r="J190" i="45" l="1"/>
  <c r="I195" i="45"/>
  <c r="I90" i="45"/>
  <c r="J98" i="45"/>
  <c r="L189" i="45"/>
  <c r="J194" i="45"/>
  <c r="I230" i="45"/>
  <c r="H187" i="45"/>
  <c r="I97" i="45"/>
  <c r="K6" i="44"/>
  <c r="E187" i="44"/>
  <c r="F97" i="44"/>
  <c r="F194" i="44"/>
  <c r="E230" i="44"/>
  <c r="I98" i="44"/>
  <c r="E195" i="44"/>
  <c r="F189" i="44"/>
  <c r="E90" i="44"/>
  <c r="K194" i="45" l="1"/>
  <c r="J230" i="45"/>
  <c r="M189" i="45"/>
  <c r="K98" i="45"/>
  <c r="J90" i="45"/>
  <c r="I187" i="45"/>
  <c r="J97" i="45"/>
  <c r="K190" i="45"/>
  <c r="J195" i="45"/>
  <c r="F230" i="44"/>
  <c r="G194" i="44"/>
  <c r="G189" i="44"/>
  <c r="F195" i="44"/>
  <c r="F90" i="44"/>
  <c r="F187" i="44"/>
  <c r="G97" i="44"/>
  <c r="J98" i="44"/>
  <c r="S90" i="42"/>
  <c r="T90" i="42"/>
  <c r="U90" i="42"/>
  <c r="V90" i="42"/>
  <c r="W90" i="42"/>
  <c r="X90" i="42"/>
  <c r="Y90" i="42"/>
  <c r="Z90" i="42"/>
  <c r="AA90" i="42"/>
  <c r="AB90" i="42"/>
  <c r="AC90" i="42"/>
  <c r="AD90" i="42"/>
  <c r="AE90" i="42"/>
  <c r="AF90" i="42"/>
  <c r="R90" i="42"/>
  <c r="B90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0" i="18"/>
  <c r="D90" i="18"/>
  <c r="E90" i="18"/>
  <c r="F90" i="18"/>
  <c r="G90" i="18"/>
  <c r="H90" i="18"/>
  <c r="I90" i="18"/>
  <c r="J90" i="18"/>
  <c r="K90" i="18"/>
  <c r="L90" i="18"/>
  <c r="M90" i="18"/>
  <c r="N90" i="18"/>
  <c r="O90" i="18"/>
  <c r="P90" i="18"/>
  <c r="Q90" i="18"/>
  <c r="R90" i="18"/>
  <c r="S90" i="18"/>
  <c r="T90" i="18"/>
  <c r="U90" i="18"/>
  <c r="V90" i="18"/>
  <c r="W90" i="18"/>
  <c r="X90" i="18"/>
  <c r="Y90" i="18"/>
  <c r="Z90" i="18"/>
  <c r="AA90" i="18"/>
  <c r="AB90" i="18"/>
  <c r="AC90" i="18"/>
  <c r="AD90" i="18"/>
  <c r="AE90" i="18"/>
  <c r="AF90" i="18"/>
  <c r="B90" i="18"/>
  <c r="B90" i="43"/>
  <c r="B65" i="43"/>
  <c r="B53" i="43"/>
  <c r="B35" i="43"/>
  <c r="B77" i="43"/>
  <c r="B76" i="43"/>
  <c r="B75" i="43"/>
  <c r="B74" i="43"/>
  <c r="B73" i="43"/>
  <c r="B69" i="43"/>
  <c r="B48" i="43"/>
  <c r="B49" i="43" s="1"/>
  <c r="AF234" i="43"/>
  <c r="AE234" i="43"/>
  <c r="AD234" i="43"/>
  <c r="AC234" i="43"/>
  <c r="AB234" i="43"/>
  <c r="AA234" i="43"/>
  <c r="Z234" i="43"/>
  <c r="Y234" i="43"/>
  <c r="X234" i="43"/>
  <c r="W234" i="43"/>
  <c r="V234" i="43"/>
  <c r="U234" i="43"/>
  <c r="T234" i="43"/>
  <c r="S234" i="43"/>
  <c r="R234" i="43"/>
  <c r="Q234" i="43"/>
  <c r="P234" i="43"/>
  <c r="O234" i="43"/>
  <c r="N234" i="43"/>
  <c r="M234" i="43"/>
  <c r="L234" i="43"/>
  <c r="K234" i="43"/>
  <c r="J234" i="43"/>
  <c r="I234" i="43"/>
  <c r="H234" i="43"/>
  <c r="G234" i="43"/>
  <c r="F234" i="43"/>
  <c r="E234" i="43"/>
  <c r="D234" i="43"/>
  <c r="C234" i="43"/>
  <c r="B234" i="43"/>
  <c r="A234" i="43"/>
  <c r="AF233" i="43"/>
  <c r="AE233" i="43"/>
  <c r="AD233" i="43"/>
  <c r="AC233" i="43"/>
  <c r="AB233" i="43"/>
  <c r="AA233" i="43"/>
  <c r="Z233" i="43"/>
  <c r="Y233" i="43"/>
  <c r="X233" i="43"/>
  <c r="W233" i="43"/>
  <c r="V233" i="43"/>
  <c r="U233" i="43"/>
  <c r="T233" i="43"/>
  <c r="S233" i="43"/>
  <c r="R233" i="43"/>
  <c r="Q233" i="43"/>
  <c r="P233" i="43"/>
  <c r="O233" i="43"/>
  <c r="N233" i="43"/>
  <c r="M233" i="43"/>
  <c r="L233" i="43"/>
  <c r="K233" i="43"/>
  <c r="J233" i="43"/>
  <c r="I233" i="43"/>
  <c r="H233" i="43"/>
  <c r="G233" i="43"/>
  <c r="F233" i="43"/>
  <c r="E233" i="43"/>
  <c r="D233" i="43"/>
  <c r="C233" i="43"/>
  <c r="B233" i="43"/>
  <c r="A233" i="43"/>
  <c r="AF232" i="43"/>
  <c r="AE232" i="43"/>
  <c r="AD232" i="43"/>
  <c r="AC232" i="43"/>
  <c r="AB232" i="43"/>
  <c r="AA232" i="43"/>
  <c r="Z232" i="43"/>
  <c r="Y232" i="43"/>
  <c r="X232" i="43"/>
  <c r="W232" i="43"/>
  <c r="V232" i="43"/>
  <c r="U232" i="43"/>
  <c r="T232" i="43"/>
  <c r="S232" i="43"/>
  <c r="R232" i="43"/>
  <c r="Q232" i="43"/>
  <c r="P232" i="43"/>
  <c r="O232" i="43"/>
  <c r="N232" i="43"/>
  <c r="M232" i="43"/>
  <c r="L232" i="43"/>
  <c r="K232" i="43"/>
  <c r="J232" i="43"/>
  <c r="I232" i="43"/>
  <c r="H232" i="43"/>
  <c r="G232" i="43"/>
  <c r="F232" i="43"/>
  <c r="E232" i="43"/>
  <c r="D232" i="43"/>
  <c r="C232" i="43"/>
  <c r="B232" i="43"/>
  <c r="A232" i="43"/>
  <c r="AF231" i="43"/>
  <c r="AE231" i="43"/>
  <c r="AD231" i="43"/>
  <c r="AC231" i="43"/>
  <c r="AB231" i="43"/>
  <c r="AA231" i="43"/>
  <c r="Z231" i="43"/>
  <c r="Y231" i="43"/>
  <c r="X231" i="43"/>
  <c r="W231" i="43"/>
  <c r="V231" i="43"/>
  <c r="U231" i="43"/>
  <c r="T231" i="43"/>
  <c r="S231" i="43"/>
  <c r="R231" i="43"/>
  <c r="Q231" i="43"/>
  <c r="P231" i="43"/>
  <c r="O231" i="43"/>
  <c r="N231" i="43"/>
  <c r="M231" i="43"/>
  <c r="L231" i="43"/>
  <c r="K231" i="43"/>
  <c r="J231" i="43"/>
  <c r="I231" i="43"/>
  <c r="H231" i="43"/>
  <c r="G231" i="43"/>
  <c r="F231" i="43"/>
  <c r="E231" i="43"/>
  <c r="D231" i="43"/>
  <c r="C231" i="43"/>
  <c r="B231" i="43"/>
  <c r="A231" i="43"/>
  <c r="B230" i="43"/>
  <c r="S205" i="43"/>
  <c r="AG195" i="43"/>
  <c r="B195" i="43"/>
  <c r="C194" i="43"/>
  <c r="C230" i="43" s="1"/>
  <c r="C193" i="43"/>
  <c r="D193" i="43" s="1"/>
  <c r="E193" i="43" s="1"/>
  <c r="F193" i="43" s="1"/>
  <c r="G193" i="43" s="1"/>
  <c r="H193" i="43" s="1"/>
  <c r="I193" i="43" s="1"/>
  <c r="J193" i="43" s="1"/>
  <c r="K193" i="43" s="1"/>
  <c r="L193" i="43" s="1"/>
  <c r="M193" i="43" s="1"/>
  <c r="N193" i="43" s="1"/>
  <c r="O193" i="43" s="1"/>
  <c r="P193" i="43" s="1"/>
  <c r="Q193" i="43" s="1"/>
  <c r="R193" i="43" s="1"/>
  <c r="S193" i="43" s="1"/>
  <c r="T193" i="43" s="1"/>
  <c r="U193" i="43" s="1"/>
  <c r="V193" i="43" s="1"/>
  <c r="W193" i="43" s="1"/>
  <c r="X193" i="43" s="1"/>
  <c r="Y193" i="43" s="1"/>
  <c r="Z193" i="43" s="1"/>
  <c r="AA193" i="43" s="1"/>
  <c r="AB193" i="43" s="1"/>
  <c r="AC193" i="43" s="1"/>
  <c r="AD193" i="43" s="1"/>
  <c r="AE193" i="43" s="1"/>
  <c r="AF193" i="43" s="1"/>
  <c r="C192" i="43"/>
  <c r="D192" i="43" s="1"/>
  <c r="E192" i="43" s="1"/>
  <c r="F192" i="43" s="1"/>
  <c r="G192" i="43" s="1"/>
  <c r="H192" i="43" s="1"/>
  <c r="I192" i="43" s="1"/>
  <c r="J192" i="43" s="1"/>
  <c r="K192" i="43" s="1"/>
  <c r="L192" i="43" s="1"/>
  <c r="M192" i="43" s="1"/>
  <c r="N192" i="43" s="1"/>
  <c r="O192" i="43" s="1"/>
  <c r="P192" i="43" s="1"/>
  <c r="Q192" i="43" s="1"/>
  <c r="R192" i="43" s="1"/>
  <c r="S192" i="43" s="1"/>
  <c r="T192" i="43" s="1"/>
  <c r="U192" i="43" s="1"/>
  <c r="V192" i="43" s="1"/>
  <c r="W192" i="43" s="1"/>
  <c r="X192" i="43" s="1"/>
  <c r="Y192" i="43" s="1"/>
  <c r="Z192" i="43" s="1"/>
  <c r="AA192" i="43" s="1"/>
  <c r="AB192" i="43" s="1"/>
  <c r="AC192" i="43" s="1"/>
  <c r="AD192" i="43" s="1"/>
  <c r="AE192" i="43" s="1"/>
  <c r="AF192" i="43" s="1"/>
  <c r="F191" i="43"/>
  <c r="G191" i="43" s="1"/>
  <c r="H191" i="43" s="1"/>
  <c r="I191" i="43" s="1"/>
  <c r="J191" i="43" s="1"/>
  <c r="K191" i="43" s="1"/>
  <c r="L191" i="43" s="1"/>
  <c r="M191" i="43" s="1"/>
  <c r="N191" i="43" s="1"/>
  <c r="O191" i="43" s="1"/>
  <c r="P191" i="43" s="1"/>
  <c r="Q191" i="43" s="1"/>
  <c r="R191" i="43" s="1"/>
  <c r="S191" i="43" s="1"/>
  <c r="T191" i="43" s="1"/>
  <c r="U191" i="43" s="1"/>
  <c r="V191" i="43" s="1"/>
  <c r="W191" i="43" s="1"/>
  <c r="X191" i="43" s="1"/>
  <c r="Y191" i="43" s="1"/>
  <c r="Z191" i="43" s="1"/>
  <c r="AA191" i="43" s="1"/>
  <c r="AB191" i="43" s="1"/>
  <c r="AC191" i="43" s="1"/>
  <c r="AD191" i="43" s="1"/>
  <c r="AE191" i="43" s="1"/>
  <c r="AF191" i="43" s="1"/>
  <c r="E191" i="43"/>
  <c r="C191" i="43"/>
  <c r="D191" i="43" s="1"/>
  <c r="C190" i="43"/>
  <c r="D190" i="43" s="1"/>
  <c r="E190" i="43" s="1"/>
  <c r="F190" i="43" s="1"/>
  <c r="G190" i="43" s="1"/>
  <c r="H190" i="43" s="1"/>
  <c r="I190" i="43" s="1"/>
  <c r="J190" i="43" s="1"/>
  <c r="K190" i="43" s="1"/>
  <c r="L190" i="43" s="1"/>
  <c r="M190" i="43" s="1"/>
  <c r="N190" i="43" s="1"/>
  <c r="O190" i="43" s="1"/>
  <c r="P190" i="43" s="1"/>
  <c r="Q190" i="43" s="1"/>
  <c r="R190" i="43" s="1"/>
  <c r="S190" i="43" s="1"/>
  <c r="T190" i="43" s="1"/>
  <c r="U190" i="43" s="1"/>
  <c r="V190" i="43" s="1"/>
  <c r="W190" i="43" s="1"/>
  <c r="X190" i="43" s="1"/>
  <c r="Y190" i="43" s="1"/>
  <c r="Z190" i="43" s="1"/>
  <c r="AA190" i="43" s="1"/>
  <c r="AB190" i="43" s="1"/>
  <c r="AC190" i="43" s="1"/>
  <c r="AD190" i="43" s="1"/>
  <c r="AE190" i="43" s="1"/>
  <c r="AF190" i="43" s="1"/>
  <c r="C189" i="43"/>
  <c r="AG187" i="43"/>
  <c r="B187" i="43"/>
  <c r="C186" i="43"/>
  <c r="D186" i="43" s="1"/>
  <c r="E186" i="43" s="1"/>
  <c r="F186" i="43" s="1"/>
  <c r="G186" i="43" s="1"/>
  <c r="H186" i="43" s="1"/>
  <c r="I186" i="43" s="1"/>
  <c r="J186" i="43" s="1"/>
  <c r="K186" i="43" s="1"/>
  <c r="L186" i="43" s="1"/>
  <c r="M186" i="43" s="1"/>
  <c r="N186" i="43" s="1"/>
  <c r="O186" i="43" s="1"/>
  <c r="P186" i="43" s="1"/>
  <c r="Q186" i="43" s="1"/>
  <c r="R186" i="43" s="1"/>
  <c r="S186" i="43" s="1"/>
  <c r="T186" i="43" s="1"/>
  <c r="U186" i="43" s="1"/>
  <c r="V186" i="43" s="1"/>
  <c r="W186" i="43" s="1"/>
  <c r="X186" i="43" s="1"/>
  <c r="Y186" i="43" s="1"/>
  <c r="Z186" i="43" s="1"/>
  <c r="AA186" i="43" s="1"/>
  <c r="AB186" i="43" s="1"/>
  <c r="AC186" i="43" s="1"/>
  <c r="AD186" i="43" s="1"/>
  <c r="AE186" i="43" s="1"/>
  <c r="AF186" i="43" s="1"/>
  <c r="C185" i="43"/>
  <c r="D185" i="43" s="1"/>
  <c r="E185" i="43" s="1"/>
  <c r="F185" i="43" s="1"/>
  <c r="G185" i="43" s="1"/>
  <c r="H185" i="43" s="1"/>
  <c r="I185" i="43" s="1"/>
  <c r="J185" i="43" s="1"/>
  <c r="K185" i="43" s="1"/>
  <c r="L185" i="43" s="1"/>
  <c r="M185" i="43" s="1"/>
  <c r="N185" i="43" s="1"/>
  <c r="O185" i="43" s="1"/>
  <c r="P185" i="43" s="1"/>
  <c r="Q185" i="43" s="1"/>
  <c r="R185" i="43" s="1"/>
  <c r="S185" i="43" s="1"/>
  <c r="T185" i="43" s="1"/>
  <c r="U185" i="43" s="1"/>
  <c r="V185" i="43" s="1"/>
  <c r="W185" i="43" s="1"/>
  <c r="X185" i="43" s="1"/>
  <c r="Y185" i="43" s="1"/>
  <c r="Z185" i="43" s="1"/>
  <c r="AA185" i="43" s="1"/>
  <c r="AB185" i="43" s="1"/>
  <c r="AC185" i="43" s="1"/>
  <c r="AD185" i="43" s="1"/>
  <c r="AE185" i="43" s="1"/>
  <c r="AF185" i="43" s="1"/>
  <c r="C184" i="43"/>
  <c r="D184" i="43" s="1"/>
  <c r="E184" i="43" s="1"/>
  <c r="F184" i="43" s="1"/>
  <c r="G184" i="43" s="1"/>
  <c r="H184" i="43" s="1"/>
  <c r="I184" i="43" s="1"/>
  <c r="J184" i="43" s="1"/>
  <c r="K184" i="43" s="1"/>
  <c r="L184" i="43" s="1"/>
  <c r="M184" i="43" s="1"/>
  <c r="N184" i="43" s="1"/>
  <c r="O184" i="43" s="1"/>
  <c r="P184" i="43" s="1"/>
  <c r="Q184" i="43" s="1"/>
  <c r="R184" i="43" s="1"/>
  <c r="S184" i="43" s="1"/>
  <c r="T184" i="43" s="1"/>
  <c r="U184" i="43" s="1"/>
  <c r="V184" i="43" s="1"/>
  <c r="W184" i="43" s="1"/>
  <c r="X184" i="43" s="1"/>
  <c r="Y184" i="43" s="1"/>
  <c r="Z184" i="43" s="1"/>
  <c r="AA184" i="43" s="1"/>
  <c r="AB184" i="43" s="1"/>
  <c r="AC184" i="43" s="1"/>
  <c r="AD184" i="43" s="1"/>
  <c r="AE184" i="43" s="1"/>
  <c r="AF184" i="43" s="1"/>
  <c r="F183" i="43"/>
  <c r="G183" i="43" s="1"/>
  <c r="H183" i="43" s="1"/>
  <c r="I183" i="43" s="1"/>
  <c r="J183" i="43" s="1"/>
  <c r="K183" i="43" s="1"/>
  <c r="L183" i="43" s="1"/>
  <c r="M183" i="43" s="1"/>
  <c r="N183" i="43" s="1"/>
  <c r="O183" i="43" s="1"/>
  <c r="P183" i="43" s="1"/>
  <c r="Q183" i="43" s="1"/>
  <c r="R183" i="43" s="1"/>
  <c r="S183" i="43" s="1"/>
  <c r="T183" i="43" s="1"/>
  <c r="U183" i="43" s="1"/>
  <c r="V183" i="43" s="1"/>
  <c r="W183" i="43" s="1"/>
  <c r="X183" i="43" s="1"/>
  <c r="Y183" i="43" s="1"/>
  <c r="Z183" i="43" s="1"/>
  <c r="AA183" i="43" s="1"/>
  <c r="AB183" i="43" s="1"/>
  <c r="AC183" i="43" s="1"/>
  <c r="AD183" i="43" s="1"/>
  <c r="AE183" i="43" s="1"/>
  <c r="AF183" i="43" s="1"/>
  <c r="D183" i="43"/>
  <c r="E183" i="43" s="1"/>
  <c r="C183" i="43"/>
  <c r="C182" i="43"/>
  <c r="D182" i="43" s="1"/>
  <c r="E182" i="43" s="1"/>
  <c r="F182" i="43" s="1"/>
  <c r="G182" i="43" s="1"/>
  <c r="H182" i="43" s="1"/>
  <c r="I182" i="43" s="1"/>
  <c r="J182" i="43" s="1"/>
  <c r="K182" i="43" s="1"/>
  <c r="L182" i="43" s="1"/>
  <c r="M182" i="43" s="1"/>
  <c r="N182" i="43" s="1"/>
  <c r="O182" i="43" s="1"/>
  <c r="P182" i="43" s="1"/>
  <c r="Q182" i="43" s="1"/>
  <c r="R182" i="43" s="1"/>
  <c r="S182" i="43" s="1"/>
  <c r="T182" i="43" s="1"/>
  <c r="U182" i="43" s="1"/>
  <c r="V182" i="43" s="1"/>
  <c r="W182" i="43" s="1"/>
  <c r="X182" i="43" s="1"/>
  <c r="Y182" i="43" s="1"/>
  <c r="Z182" i="43" s="1"/>
  <c r="AA182" i="43" s="1"/>
  <c r="AB182" i="43" s="1"/>
  <c r="AC182" i="43" s="1"/>
  <c r="AD182" i="43" s="1"/>
  <c r="AE182" i="43" s="1"/>
  <c r="AF182" i="43" s="1"/>
  <c r="E181" i="43"/>
  <c r="F181" i="43" s="1"/>
  <c r="G181" i="43" s="1"/>
  <c r="H181" i="43" s="1"/>
  <c r="I181" i="43" s="1"/>
  <c r="J181" i="43" s="1"/>
  <c r="K181" i="43" s="1"/>
  <c r="L181" i="43" s="1"/>
  <c r="M181" i="43" s="1"/>
  <c r="N181" i="43" s="1"/>
  <c r="O181" i="43" s="1"/>
  <c r="P181" i="43" s="1"/>
  <c r="Q181" i="43" s="1"/>
  <c r="R181" i="43" s="1"/>
  <c r="S181" i="43" s="1"/>
  <c r="T181" i="43" s="1"/>
  <c r="U181" i="43" s="1"/>
  <c r="V181" i="43" s="1"/>
  <c r="W181" i="43" s="1"/>
  <c r="X181" i="43" s="1"/>
  <c r="Y181" i="43" s="1"/>
  <c r="Z181" i="43" s="1"/>
  <c r="AA181" i="43" s="1"/>
  <c r="AB181" i="43" s="1"/>
  <c r="AC181" i="43" s="1"/>
  <c r="AD181" i="43" s="1"/>
  <c r="AE181" i="43" s="1"/>
  <c r="AF181" i="43" s="1"/>
  <c r="C181" i="43"/>
  <c r="D181" i="43" s="1"/>
  <c r="C180" i="43"/>
  <c r="D180" i="43" s="1"/>
  <c r="E180" i="43" s="1"/>
  <c r="F180" i="43" s="1"/>
  <c r="G180" i="43" s="1"/>
  <c r="H180" i="43" s="1"/>
  <c r="I180" i="43" s="1"/>
  <c r="J180" i="43" s="1"/>
  <c r="K180" i="43" s="1"/>
  <c r="L180" i="43" s="1"/>
  <c r="M180" i="43" s="1"/>
  <c r="N180" i="43" s="1"/>
  <c r="O180" i="43" s="1"/>
  <c r="P180" i="43" s="1"/>
  <c r="Q180" i="43" s="1"/>
  <c r="R180" i="43" s="1"/>
  <c r="S180" i="43" s="1"/>
  <c r="T180" i="43" s="1"/>
  <c r="U180" i="43" s="1"/>
  <c r="V180" i="43" s="1"/>
  <c r="W180" i="43" s="1"/>
  <c r="X180" i="43" s="1"/>
  <c r="Y180" i="43" s="1"/>
  <c r="Z180" i="43" s="1"/>
  <c r="AA180" i="43" s="1"/>
  <c r="AB180" i="43" s="1"/>
  <c r="AC180" i="43" s="1"/>
  <c r="AD180" i="43" s="1"/>
  <c r="AE180" i="43" s="1"/>
  <c r="AF180" i="43" s="1"/>
  <c r="C179" i="43"/>
  <c r="D179" i="43" s="1"/>
  <c r="E179" i="43" s="1"/>
  <c r="F179" i="43" s="1"/>
  <c r="G179" i="43" s="1"/>
  <c r="H179" i="43" s="1"/>
  <c r="I179" i="43" s="1"/>
  <c r="J179" i="43" s="1"/>
  <c r="K179" i="43" s="1"/>
  <c r="L179" i="43" s="1"/>
  <c r="M179" i="43" s="1"/>
  <c r="N179" i="43" s="1"/>
  <c r="O179" i="43" s="1"/>
  <c r="P179" i="43" s="1"/>
  <c r="Q179" i="43" s="1"/>
  <c r="R179" i="43" s="1"/>
  <c r="S179" i="43" s="1"/>
  <c r="T179" i="43" s="1"/>
  <c r="U179" i="43" s="1"/>
  <c r="V179" i="43" s="1"/>
  <c r="W179" i="43" s="1"/>
  <c r="X179" i="43" s="1"/>
  <c r="Y179" i="43" s="1"/>
  <c r="Z179" i="43" s="1"/>
  <c r="AA179" i="43" s="1"/>
  <c r="AB179" i="43" s="1"/>
  <c r="AC179" i="43" s="1"/>
  <c r="AD179" i="43" s="1"/>
  <c r="AE179" i="43" s="1"/>
  <c r="AF179" i="43" s="1"/>
  <c r="C178" i="43"/>
  <c r="D178" i="43" s="1"/>
  <c r="E178" i="43" s="1"/>
  <c r="F178" i="43" s="1"/>
  <c r="G178" i="43" s="1"/>
  <c r="H178" i="43" s="1"/>
  <c r="I178" i="43" s="1"/>
  <c r="J178" i="43" s="1"/>
  <c r="K178" i="43" s="1"/>
  <c r="L178" i="43" s="1"/>
  <c r="M178" i="43" s="1"/>
  <c r="N178" i="43" s="1"/>
  <c r="O178" i="43" s="1"/>
  <c r="P178" i="43" s="1"/>
  <c r="Q178" i="43" s="1"/>
  <c r="R178" i="43" s="1"/>
  <c r="S178" i="43" s="1"/>
  <c r="T178" i="43" s="1"/>
  <c r="U178" i="43" s="1"/>
  <c r="V178" i="43" s="1"/>
  <c r="W178" i="43" s="1"/>
  <c r="X178" i="43" s="1"/>
  <c r="Y178" i="43" s="1"/>
  <c r="Z178" i="43" s="1"/>
  <c r="AA178" i="43" s="1"/>
  <c r="AB178" i="43" s="1"/>
  <c r="AC178" i="43" s="1"/>
  <c r="AD178" i="43" s="1"/>
  <c r="AE178" i="43" s="1"/>
  <c r="AF178" i="43" s="1"/>
  <c r="E177" i="43"/>
  <c r="F177" i="43" s="1"/>
  <c r="G177" i="43" s="1"/>
  <c r="H177" i="43" s="1"/>
  <c r="I177" i="43" s="1"/>
  <c r="J177" i="43" s="1"/>
  <c r="K177" i="43" s="1"/>
  <c r="L177" i="43" s="1"/>
  <c r="M177" i="43" s="1"/>
  <c r="N177" i="43" s="1"/>
  <c r="O177" i="43" s="1"/>
  <c r="P177" i="43" s="1"/>
  <c r="Q177" i="43" s="1"/>
  <c r="R177" i="43" s="1"/>
  <c r="S177" i="43" s="1"/>
  <c r="T177" i="43" s="1"/>
  <c r="U177" i="43" s="1"/>
  <c r="V177" i="43" s="1"/>
  <c r="W177" i="43" s="1"/>
  <c r="X177" i="43" s="1"/>
  <c r="Y177" i="43" s="1"/>
  <c r="Z177" i="43" s="1"/>
  <c r="AA177" i="43" s="1"/>
  <c r="AB177" i="43" s="1"/>
  <c r="AC177" i="43" s="1"/>
  <c r="AD177" i="43" s="1"/>
  <c r="AE177" i="43" s="1"/>
  <c r="AF177" i="43" s="1"/>
  <c r="C177" i="43"/>
  <c r="D177" i="43" s="1"/>
  <c r="C176" i="43"/>
  <c r="D176" i="43" s="1"/>
  <c r="E176" i="43" s="1"/>
  <c r="F176" i="43" s="1"/>
  <c r="G176" i="43" s="1"/>
  <c r="H176" i="43" s="1"/>
  <c r="I176" i="43" s="1"/>
  <c r="J176" i="43" s="1"/>
  <c r="K176" i="43" s="1"/>
  <c r="L176" i="43" s="1"/>
  <c r="M176" i="43" s="1"/>
  <c r="N176" i="43" s="1"/>
  <c r="O176" i="43" s="1"/>
  <c r="P176" i="43" s="1"/>
  <c r="Q176" i="43" s="1"/>
  <c r="R176" i="43" s="1"/>
  <c r="S176" i="43" s="1"/>
  <c r="T176" i="43" s="1"/>
  <c r="U176" i="43" s="1"/>
  <c r="V176" i="43" s="1"/>
  <c r="W176" i="43" s="1"/>
  <c r="X176" i="43" s="1"/>
  <c r="Y176" i="43" s="1"/>
  <c r="Z176" i="43" s="1"/>
  <c r="AA176" i="43" s="1"/>
  <c r="AB176" i="43" s="1"/>
  <c r="AC176" i="43" s="1"/>
  <c r="AD176" i="43" s="1"/>
  <c r="AE176" i="43" s="1"/>
  <c r="AF176" i="43" s="1"/>
  <c r="D175" i="43"/>
  <c r="E175" i="43" s="1"/>
  <c r="F175" i="43" s="1"/>
  <c r="G175" i="43" s="1"/>
  <c r="H175" i="43" s="1"/>
  <c r="I175" i="43" s="1"/>
  <c r="J175" i="43" s="1"/>
  <c r="K175" i="43" s="1"/>
  <c r="L175" i="43" s="1"/>
  <c r="M175" i="43" s="1"/>
  <c r="N175" i="43" s="1"/>
  <c r="O175" i="43" s="1"/>
  <c r="P175" i="43" s="1"/>
  <c r="Q175" i="43" s="1"/>
  <c r="R175" i="43" s="1"/>
  <c r="S175" i="43" s="1"/>
  <c r="T175" i="43" s="1"/>
  <c r="U175" i="43" s="1"/>
  <c r="V175" i="43" s="1"/>
  <c r="W175" i="43" s="1"/>
  <c r="X175" i="43" s="1"/>
  <c r="Y175" i="43" s="1"/>
  <c r="Z175" i="43" s="1"/>
  <c r="AA175" i="43" s="1"/>
  <c r="AB175" i="43" s="1"/>
  <c r="AC175" i="43" s="1"/>
  <c r="AD175" i="43" s="1"/>
  <c r="AE175" i="43" s="1"/>
  <c r="AF175" i="43" s="1"/>
  <c r="C175" i="43"/>
  <c r="C174" i="43"/>
  <c r="D174" i="43" s="1"/>
  <c r="E174" i="43" s="1"/>
  <c r="F174" i="43" s="1"/>
  <c r="G174" i="43" s="1"/>
  <c r="H174" i="43" s="1"/>
  <c r="I174" i="43" s="1"/>
  <c r="J174" i="43" s="1"/>
  <c r="K174" i="43" s="1"/>
  <c r="L174" i="43" s="1"/>
  <c r="M174" i="43" s="1"/>
  <c r="N174" i="43" s="1"/>
  <c r="O174" i="43" s="1"/>
  <c r="P174" i="43" s="1"/>
  <c r="Q174" i="43" s="1"/>
  <c r="R174" i="43" s="1"/>
  <c r="S174" i="43" s="1"/>
  <c r="T174" i="43" s="1"/>
  <c r="U174" i="43" s="1"/>
  <c r="V174" i="43" s="1"/>
  <c r="W174" i="43" s="1"/>
  <c r="X174" i="43" s="1"/>
  <c r="Y174" i="43" s="1"/>
  <c r="Z174" i="43" s="1"/>
  <c r="AA174" i="43" s="1"/>
  <c r="AB174" i="43" s="1"/>
  <c r="AC174" i="43" s="1"/>
  <c r="AD174" i="43" s="1"/>
  <c r="AE174" i="43" s="1"/>
  <c r="AF174" i="43" s="1"/>
  <c r="E172" i="43"/>
  <c r="F172" i="43" s="1"/>
  <c r="G172" i="43" s="1"/>
  <c r="H172" i="43" s="1"/>
  <c r="I172" i="43" s="1"/>
  <c r="J172" i="43" s="1"/>
  <c r="K172" i="43" s="1"/>
  <c r="L172" i="43" s="1"/>
  <c r="M172" i="43" s="1"/>
  <c r="N172" i="43" s="1"/>
  <c r="O172" i="43" s="1"/>
  <c r="P172" i="43" s="1"/>
  <c r="Q172" i="43" s="1"/>
  <c r="R172" i="43" s="1"/>
  <c r="S172" i="43" s="1"/>
  <c r="T172" i="43" s="1"/>
  <c r="U172" i="43" s="1"/>
  <c r="V172" i="43" s="1"/>
  <c r="W172" i="43" s="1"/>
  <c r="X172" i="43" s="1"/>
  <c r="Y172" i="43" s="1"/>
  <c r="Z172" i="43" s="1"/>
  <c r="AA172" i="43" s="1"/>
  <c r="AB172" i="43" s="1"/>
  <c r="AC172" i="43" s="1"/>
  <c r="AD172" i="43" s="1"/>
  <c r="AE172" i="43" s="1"/>
  <c r="AF172" i="43" s="1"/>
  <c r="C172" i="43"/>
  <c r="D172" i="43" s="1"/>
  <c r="C171" i="43"/>
  <c r="D171" i="43" s="1"/>
  <c r="E171" i="43" s="1"/>
  <c r="F171" i="43" s="1"/>
  <c r="G171" i="43" s="1"/>
  <c r="H171" i="43" s="1"/>
  <c r="I171" i="43" s="1"/>
  <c r="J171" i="43" s="1"/>
  <c r="K171" i="43" s="1"/>
  <c r="L171" i="43" s="1"/>
  <c r="M171" i="43" s="1"/>
  <c r="N171" i="43" s="1"/>
  <c r="O171" i="43" s="1"/>
  <c r="P171" i="43" s="1"/>
  <c r="Q171" i="43" s="1"/>
  <c r="R171" i="43" s="1"/>
  <c r="S171" i="43" s="1"/>
  <c r="T171" i="43" s="1"/>
  <c r="U171" i="43" s="1"/>
  <c r="V171" i="43" s="1"/>
  <c r="W171" i="43" s="1"/>
  <c r="X171" i="43" s="1"/>
  <c r="Y171" i="43" s="1"/>
  <c r="Z171" i="43" s="1"/>
  <c r="AA171" i="43" s="1"/>
  <c r="AB171" i="43" s="1"/>
  <c r="AC171" i="43" s="1"/>
  <c r="AD171" i="43" s="1"/>
  <c r="AE171" i="43" s="1"/>
  <c r="AF171" i="43" s="1"/>
  <c r="C170" i="43"/>
  <c r="D170" i="43" s="1"/>
  <c r="E170" i="43" s="1"/>
  <c r="F170" i="43" s="1"/>
  <c r="G170" i="43" s="1"/>
  <c r="H170" i="43" s="1"/>
  <c r="I170" i="43" s="1"/>
  <c r="J170" i="43" s="1"/>
  <c r="K170" i="43" s="1"/>
  <c r="L170" i="43" s="1"/>
  <c r="M170" i="43" s="1"/>
  <c r="N170" i="43" s="1"/>
  <c r="O170" i="43" s="1"/>
  <c r="P170" i="43" s="1"/>
  <c r="Q170" i="43" s="1"/>
  <c r="R170" i="43" s="1"/>
  <c r="S170" i="43" s="1"/>
  <c r="T170" i="43" s="1"/>
  <c r="U170" i="43" s="1"/>
  <c r="V170" i="43" s="1"/>
  <c r="W170" i="43" s="1"/>
  <c r="X170" i="43" s="1"/>
  <c r="Y170" i="43" s="1"/>
  <c r="Z170" i="43" s="1"/>
  <c r="AA170" i="43" s="1"/>
  <c r="AB170" i="43" s="1"/>
  <c r="AC170" i="43" s="1"/>
  <c r="AD170" i="43" s="1"/>
  <c r="AE170" i="43" s="1"/>
  <c r="AF170" i="43" s="1"/>
  <c r="N169" i="43"/>
  <c r="O169" i="43" s="1"/>
  <c r="P169" i="43" s="1"/>
  <c r="Q169" i="43" s="1"/>
  <c r="R169" i="43" s="1"/>
  <c r="S169" i="43" s="1"/>
  <c r="T169" i="43" s="1"/>
  <c r="U169" i="43" s="1"/>
  <c r="V169" i="43" s="1"/>
  <c r="W169" i="43" s="1"/>
  <c r="X169" i="43" s="1"/>
  <c r="Y169" i="43" s="1"/>
  <c r="Z169" i="43" s="1"/>
  <c r="AA169" i="43" s="1"/>
  <c r="AB169" i="43" s="1"/>
  <c r="AC169" i="43" s="1"/>
  <c r="AD169" i="43" s="1"/>
  <c r="AE169" i="43" s="1"/>
  <c r="AF169" i="43" s="1"/>
  <c r="C169" i="43"/>
  <c r="D169" i="43" s="1"/>
  <c r="E169" i="43" s="1"/>
  <c r="F169" i="43" s="1"/>
  <c r="G169" i="43" s="1"/>
  <c r="H169" i="43" s="1"/>
  <c r="I169" i="43" s="1"/>
  <c r="J169" i="43" s="1"/>
  <c r="K169" i="43" s="1"/>
  <c r="L169" i="43" s="1"/>
  <c r="M169" i="43" s="1"/>
  <c r="C168" i="43"/>
  <c r="D168" i="43" s="1"/>
  <c r="E168" i="43" s="1"/>
  <c r="F168" i="43" s="1"/>
  <c r="G168" i="43" s="1"/>
  <c r="H168" i="43" s="1"/>
  <c r="I168" i="43" s="1"/>
  <c r="J168" i="43" s="1"/>
  <c r="K168" i="43" s="1"/>
  <c r="L168" i="43" s="1"/>
  <c r="M168" i="43" s="1"/>
  <c r="N168" i="43" s="1"/>
  <c r="O168" i="43" s="1"/>
  <c r="P168" i="43" s="1"/>
  <c r="Q168" i="43" s="1"/>
  <c r="R168" i="43" s="1"/>
  <c r="S168" i="43" s="1"/>
  <c r="T168" i="43" s="1"/>
  <c r="U168" i="43" s="1"/>
  <c r="V168" i="43" s="1"/>
  <c r="W168" i="43" s="1"/>
  <c r="X168" i="43" s="1"/>
  <c r="Y168" i="43" s="1"/>
  <c r="Z168" i="43" s="1"/>
  <c r="AA168" i="43" s="1"/>
  <c r="AB168" i="43" s="1"/>
  <c r="AC168" i="43" s="1"/>
  <c r="AD168" i="43" s="1"/>
  <c r="AE168" i="43" s="1"/>
  <c r="AF168" i="43" s="1"/>
  <c r="C167" i="43"/>
  <c r="D167" i="43" s="1"/>
  <c r="E167" i="43" s="1"/>
  <c r="F167" i="43" s="1"/>
  <c r="G167" i="43" s="1"/>
  <c r="H167" i="43" s="1"/>
  <c r="I167" i="43" s="1"/>
  <c r="J167" i="43" s="1"/>
  <c r="K167" i="43" s="1"/>
  <c r="L167" i="43" s="1"/>
  <c r="M167" i="43" s="1"/>
  <c r="N167" i="43" s="1"/>
  <c r="O167" i="43" s="1"/>
  <c r="P167" i="43" s="1"/>
  <c r="Q167" i="43" s="1"/>
  <c r="R167" i="43" s="1"/>
  <c r="S167" i="43" s="1"/>
  <c r="T167" i="43" s="1"/>
  <c r="U167" i="43" s="1"/>
  <c r="V167" i="43" s="1"/>
  <c r="W167" i="43" s="1"/>
  <c r="X167" i="43" s="1"/>
  <c r="Y167" i="43" s="1"/>
  <c r="Z167" i="43" s="1"/>
  <c r="AA167" i="43" s="1"/>
  <c r="AB167" i="43" s="1"/>
  <c r="AC167" i="43" s="1"/>
  <c r="AD167" i="43" s="1"/>
  <c r="AE167" i="43" s="1"/>
  <c r="AF167" i="43" s="1"/>
  <c r="C166" i="43"/>
  <c r="D166" i="43" s="1"/>
  <c r="E166" i="43" s="1"/>
  <c r="F166" i="43" s="1"/>
  <c r="G166" i="43" s="1"/>
  <c r="H166" i="43" s="1"/>
  <c r="I166" i="43" s="1"/>
  <c r="J166" i="43" s="1"/>
  <c r="K166" i="43" s="1"/>
  <c r="L166" i="43" s="1"/>
  <c r="M166" i="43" s="1"/>
  <c r="N166" i="43" s="1"/>
  <c r="O166" i="43" s="1"/>
  <c r="P166" i="43" s="1"/>
  <c r="Q166" i="43" s="1"/>
  <c r="R166" i="43" s="1"/>
  <c r="S166" i="43" s="1"/>
  <c r="T166" i="43" s="1"/>
  <c r="U166" i="43" s="1"/>
  <c r="V166" i="43" s="1"/>
  <c r="W166" i="43" s="1"/>
  <c r="X166" i="43" s="1"/>
  <c r="Y166" i="43" s="1"/>
  <c r="Z166" i="43" s="1"/>
  <c r="AA166" i="43" s="1"/>
  <c r="AB166" i="43" s="1"/>
  <c r="AC166" i="43" s="1"/>
  <c r="AD166" i="43" s="1"/>
  <c r="AE166" i="43" s="1"/>
  <c r="AF166" i="43" s="1"/>
  <c r="E165" i="43"/>
  <c r="F165" i="43" s="1"/>
  <c r="G165" i="43" s="1"/>
  <c r="H165" i="43" s="1"/>
  <c r="I165" i="43" s="1"/>
  <c r="J165" i="43" s="1"/>
  <c r="K165" i="43" s="1"/>
  <c r="L165" i="43" s="1"/>
  <c r="M165" i="43" s="1"/>
  <c r="N165" i="43" s="1"/>
  <c r="O165" i="43" s="1"/>
  <c r="P165" i="43" s="1"/>
  <c r="Q165" i="43" s="1"/>
  <c r="R165" i="43" s="1"/>
  <c r="S165" i="43" s="1"/>
  <c r="T165" i="43" s="1"/>
  <c r="U165" i="43" s="1"/>
  <c r="V165" i="43" s="1"/>
  <c r="W165" i="43" s="1"/>
  <c r="X165" i="43" s="1"/>
  <c r="Y165" i="43" s="1"/>
  <c r="Z165" i="43" s="1"/>
  <c r="AA165" i="43" s="1"/>
  <c r="AB165" i="43" s="1"/>
  <c r="AC165" i="43" s="1"/>
  <c r="AD165" i="43" s="1"/>
  <c r="AE165" i="43" s="1"/>
  <c r="AF165" i="43" s="1"/>
  <c r="C165" i="43"/>
  <c r="D165" i="43" s="1"/>
  <c r="C163" i="43"/>
  <c r="D163" i="43" s="1"/>
  <c r="E163" i="43" s="1"/>
  <c r="F163" i="43" s="1"/>
  <c r="G163" i="43" s="1"/>
  <c r="H163" i="43" s="1"/>
  <c r="I163" i="43" s="1"/>
  <c r="J163" i="43" s="1"/>
  <c r="K163" i="43" s="1"/>
  <c r="L163" i="43" s="1"/>
  <c r="M163" i="43" s="1"/>
  <c r="N163" i="43" s="1"/>
  <c r="O163" i="43" s="1"/>
  <c r="P163" i="43" s="1"/>
  <c r="Q163" i="43" s="1"/>
  <c r="R163" i="43" s="1"/>
  <c r="S163" i="43" s="1"/>
  <c r="T163" i="43" s="1"/>
  <c r="U163" i="43" s="1"/>
  <c r="V163" i="43" s="1"/>
  <c r="W163" i="43" s="1"/>
  <c r="X163" i="43" s="1"/>
  <c r="Y163" i="43" s="1"/>
  <c r="Z163" i="43" s="1"/>
  <c r="AA163" i="43" s="1"/>
  <c r="AB163" i="43" s="1"/>
  <c r="AC163" i="43" s="1"/>
  <c r="AD163" i="43" s="1"/>
  <c r="AE163" i="43" s="1"/>
  <c r="AF163" i="43" s="1"/>
  <c r="C162" i="43"/>
  <c r="D162" i="43" s="1"/>
  <c r="E162" i="43" s="1"/>
  <c r="F162" i="43" s="1"/>
  <c r="G162" i="43" s="1"/>
  <c r="H162" i="43" s="1"/>
  <c r="I162" i="43" s="1"/>
  <c r="J162" i="43" s="1"/>
  <c r="K162" i="43" s="1"/>
  <c r="L162" i="43" s="1"/>
  <c r="M162" i="43" s="1"/>
  <c r="N162" i="43" s="1"/>
  <c r="O162" i="43" s="1"/>
  <c r="P162" i="43" s="1"/>
  <c r="Q162" i="43" s="1"/>
  <c r="R162" i="43" s="1"/>
  <c r="S162" i="43" s="1"/>
  <c r="T162" i="43" s="1"/>
  <c r="U162" i="43" s="1"/>
  <c r="V162" i="43" s="1"/>
  <c r="W162" i="43" s="1"/>
  <c r="X162" i="43" s="1"/>
  <c r="Y162" i="43" s="1"/>
  <c r="Z162" i="43" s="1"/>
  <c r="AA162" i="43" s="1"/>
  <c r="AB162" i="43" s="1"/>
  <c r="AC162" i="43" s="1"/>
  <c r="AD162" i="43" s="1"/>
  <c r="AE162" i="43" s="1"/>
  <c r="AF162" i="43" s="1"/>
  <c r="D161" i="43"/>
  <c r="E161" i="43" s="1"/>
  <c r="F161" i="43" s="1"/>
  <c r="G161" i="43" s="1"/>
  <c r="H161" i="43" s="1"/>
  <c r="I161" i="43" s="1"/>
  <c r="J161" i="43" s="1"/>
  <c r="K161" i="43" s="1"/>
  <c r="L161" i="43" s="1"/>
  <c r="M161" i="43" s="1"/>
  <c r="N161" i="43" s="1"/>
  <c r="O161" i="43" s="1"/>
  <c r="P161" i="43" s="1"/>
  <c r="Q161" i="43" s="1"/>
  <c r="R161" i="43" s="1"/>
  <c r="S161" i="43" s="1"/>
  <c r="T161" i="43" s="1"/>
  <c r="U161" i="43" s="1"/>
  <c r="V161" i="43" s="1"/>
  <c r="W161" i="43" s="1"/>
  <c r="X161" i="43" s="1"/>
  <c r="Y161" i="43" s="1"/>
  <c r="Z161" i="43" s="1"/>
  <c r="AA161" i="43" s="1"/>
  <c r="AB161" i="43" s="1"/>
  <c r="AC161" i="43" s="1"/>
  <c r="AD161" i="43" s="1"/>
  <c r="AE161" i="43" s="1"/>
  <c r="AF161" i="43" s="1"/>
  <c r="C161" i="43"/>
  <c r="C160" i="43"/>
  <c r="D160" i="43" s="1"/>
  <c r="E160" i="43" s="1"/>
  <c r="F160" i="43" s="1"/>
  <c r="G160" i="43" s="1"/>
  <c r="H160" i="43" s="1"/>
  <c r="I160" i="43" s="1"/>
  <c r="J160" i="43" s="1"/>
  <c r="K160" i="43" s="1"/>
  <c r="L160" i="43" s="1"/>
  <c r="M160" i="43" s="1"/>
  <c r="N160" i="43" s="1"/>
  <c r="O160" i="43" s="1"/>
  <c r="P160" i="43" s="1"/>
  <c r="Q160" i="43" s="1"/>
  <c r="R160" i="43" s="1"/>
  <c r="S160" i="43" s="1"/>
  <c r="T160" i="43" s="1"/>
  <c r="U160" i="43" s="1"/>
  <c r="V160" i="43" s="1"/>
  <c r="W160" i="43" s="1"/>
  <c r="X160" i="43" s="1"/>
  <c r="Y160" i="43" s="1"/>
  <c r="Z160" i="43" s="1"/>
  <c r="AA160" i="43" s="1"/>
  <c r="AB160" i="43" s="1"/>
  <c r="AC160" i="43" s="1"/>
  <c r="AD160" i="43" s="1"/>
  <c r="AE160" i="43" s="1"/>
  <c r="AF160" i="43" s="1"/>
  <c r="J159" i="43"/>
  <c r="K159" i="43" s="1"/>
  <c r="L159" i="43" s="1"/>
  <c r="M159" i="43" s="1"/>
  <c r="N159" i="43" s="1"/>
  <c r="O159" i="43" s="1"/>
  <c r="P159" i="43" s="1"/>
  <c r="Q159" i="43" s="1"/>
  <c r="R159" i="43" s="1"/>
  <c r="S159" i="43" s="1"/>
  <c r="T159" i="43" s="1"/>
  <c r="U159" i="43" s="1"/>
  <c r="V159" i="43" s="1"/>
  <c r="W159" i="43" s="1"/>
  <c r="X159" i="43" s="1"/>
  <c r="Y159" i="43" s="1"/>
  <c r="Z159" i="43" s="1"/>
  <c r="AA159" i="43" s="1"/>
  <c r="AB159" i="43" s="1"/>
  <c r="AC159" i="43" s="1"/>
  <c r="AD159" i="43" s="1"/>
  <c r="AE159" i="43" s="1"/>
  <c r="AF159" i="43" s="1"/>
  <c r="C159" i="43"/>
  <c r="D159" i="43" s="1"/>
  <c r="E159" i="43" s="1"/>
  <c r="F159" i="43" s="1"/>
  <c r="G159" i="43" s="1"/>
  <c r="H159" i="43" s="1"/>
  <c r="I159" i="43" s="1"/>
  <c r="C158" i="43"/>
  <c r="D158" i="43" s="1"/>
  <c r="E158" i="43" s="1"/>
  <c r="F158" i="43" s="1"/>
  <c r="G158" i="43" s="1"/>
  <c r="H158" i="43" s="1"/>
  <c r="I158" i="43" s="1"/>
  <c r="J158" i="43" s="1"/>
  <c r="K158" i="43" s="1"/>
  <c r="L158" i="43" s="1"/>
  <c r="M158" i="43" s="1"/>
  <c r="N158" i="43" s="1"/>
  <c r="O158" i="43" s="1"/>
  <c r="P158" i="43" s="1"/>
  <c r="Q158" i="43" s="1"/>
  <c r="R158" i="43" s="1"/>
  <c r="S158" i="43" s="1"/>
  <c r="T158" i="43" s="1"/>
  <c r="U158" i="43" s="1"/>
  <c r="V158" i="43" s="1"/>
  <c r="W158" i="43" s="1"/>
  <c r="X158" i="43" s="1"/>
  <c r="Y158" i="43" s="1"/>
  <c r="Z158" i="43" s="1"/>
  <c r="AA158" i="43" s="1"/>
  <c r="AB158" i="43" s="1"/>
  <c r="AC158" i="43" s="1"/>
  <c r="AD158" i="43" s="1"/>
  <c r="AE158" i="43" s="1"/>
  <c r="AF158" i="43" s="1"/>
  <c r="C157" i="43"/>
  <c r="D157" i="43" s="1"/>
  <c r="E157" i="43" s="1"/>
  <c r="F157" i="43" s="1"/>
  <c r="G157" i="43" s="1"/>
  <c r="H157" i="43" s="1"/>
  <c r="I157" i="43" s="1"/>
  <c r="J157" i="43" s="1"/>
  <c r="K157" i="43" s="1"/>
  <c r="L157" i="43" s="1"/>
  <c r="M157" i="43" s="1"/>
  <c r="N157" i="43" s="1"/>
  <c r="O157" i="43" s="1"/>
  <c r="P157" i="43" s="1"/>
  <c r="Q157" i="43" s="1"/>
  <c r="R157" i="43" s="1"/>
  <c r="S157" i="43" s="1"/>
  <c r="T157" i="43" s="1"/>
  <c r="U157" i="43" s="1"/>
  <c r="V157" i="43" s="1"/>
  <c r="W157" i="43" s="1"/>
  <c r="X157" i="43" s="1"/>
  <c r="Y157" i="43" s="1"/>
  <c r="Z157" i="43" s="1"/>
  <c r="AA157" i="43" s="1"/>
  <c r="AB157" i="43" s="1"/>
  <c r="AC157" i="43" s="1"/>
  <c r="AD157" i="43" s="1"/>
  <c r="AE157" i="43" s="1"/>
  <c r="AF157" i="43" s="1"/>
  <c r="C156" i="43"/>
  <c r="D156" i="43" s="1"/>
  <c r="E156" i="43" s="1"/>
  <c r="F156" i="43" s="1"/>
  <c r="G156" i="43" s="1"/>
  <c r="H156" i="43" s="1"/>
  <c r="I156" i="43" s="1"/>
  <c r="J156" i="43" s="1"/>
  <c r="K156" i="43" s="1"/>
  <c r="L156" i="43" s="1"/>
  <c r="M156" i="43" s="1"/>
  <c r="N156" i="43" s="1"/>
  <c r="O156" i="43" s="1"/>
  <c r="P156" i="43" s="1"/>
  <c r="Q156" i="43" s="1"/>
  <c r="R156" i="43" s="1"/>
  <c r="S156" i="43" s="1"/>
  <c r="T156" i="43" s="1"/>
  <c r="U156" i="43" s="1"/>
  <c r="V156" i="43" s="1"/>
  <c r="W156" i="43" s="1"/>
  <c r="X156" i="43" s="1"/>
  <c r="Y156" i="43" s="1"/>
  <c r="Z156" i="43" s="1"/>
  <c r="AA156" i="43" s="1"/>
  <c r="AB156" i="43" s="1"/>
  <c r="AC156" i="43" s="1"/>
  <c r="AD156" i="43" s="1"/>
  <c r="AE156" i="43" s="1"/>
  <c r="AF156" i="43" s="1"/>
  <c r="C155" i="43"/>
  <c r="D155" i="43" s="1"/>
  <c r="E155" i="43" s="1"/>
  <c r="F155" i="43" s="1"/>
  <c r="G155" i="43" s="1"/>
  <c r="H155" i="43" s="1"/>
  <c r="I155" i="43" s="1"/>
  <c r="J155" i="43" s="1"/>
  <c r="K155" i="43" s="1"/>
  <c r="L155" i="43" s="1"/>
  <c r="M155" i="43" s="1"/>
  <c r="N155" i="43" s="1"/>
  <c r="O155" i="43" s="1"/>
  <c r="P155" i="43" s="1"/>
  <c r="Q155" i="43" s="1"/>
  <c r="R155" i="43" s="1"/>
  <c r="S155" i="43" s="1"/>
  <c r="T155" i="43" s="1"/>
  <c r="U155" i="43" s="1"/>
  <c r="V155" i="43" s="1"/>
  <c r="W155" i="43" s="1"/>
  <c r="X155" i="43" s="1"/>
  <c r="Y155" i="43" s="1"/>
  <c r="Z155" i="43" s="1"/>
  <c r="AA155" i="43" s="1"/>
  <c r="AB155" i="43" s="1"/>
  <c r="AC155" i="43" s="1"/>
  <c r="AD155" i="43" s="1"/>
  <c r="AE155" i="43" s="1"/>
  <c r="AF155" i="43" s="1"/>
  <c r="C154" i="43"/>
  <c r="D154" i="43" s="1"/>
  <c r="E154" i="43" s="1"/>
  <c r="F154" i="43" s="1"/>
  <c r="G154" i="43" s="1"/>
  <c r="H154" i="43" s="1"/>
  <c r="I154" i="43" s="1"/>
  <c r="J154" i="43" s="1"/>
  <c r="K154" i="43" s="1"/>
  <c r="L154" i="43" s="1"/>
  <c r="M154" i="43" s="1"/>
  <c r="N154" i="43" s="1"/>
  <c r="O154" i="43" s="1"/>
  <c r="P154" i="43" s="1"/>
  <c r="Q154" i="43" s="1"/>
  <c r="R154" i="43" s="1"/>
  <c r="S154" i="43" s="1"/>
  <c r="T154" i="43" s="1"/>
  <c r="U154" i="43" s="1"/>
  <c r="V154" i="43" s="1"/>
  <c r="W154" i="43" s="1"/>
  <c r="X154" i="43" s="1"/>
  <c r="Y154" i="43" s="1"/>
  <c r="Z154" i="43" s="1"/>
  <c r="AA154" i="43" s="1"/>
  <c r="AB154" i="43" s="1"/>
  <c r="AC154" i="43" s="1"/>
  <c r="AD154" i="43" s="1"/>
  <c r="AE154" i="43" s="1"/>
  <c r="AF154" i="43" s="1"/>
  <c r="G153" i="43"/>
  <c r="H153" i="43" s="1"/>
  <c r="I153" i="43" s="1"/>
  <c r="J153" i="43" s="1"/>
  <c r="K153" i="43" s="1"/>
  <c r="L153" i="43" s="1"/>
  <c r="M153" i="43" s="1"/>
  <c r="N153" i="43" s="1"/>
  <c r="O153" i="43" s="1"/>
  <c r="P153" i="43" s="1"/>
  <c r="Q153" i="43" s="1"/>
  <c r="R153" i="43" s="1"/>
  <c r="S153" i="43" s="1"/>
  <c r="T153" i="43" s="1"/>
  <c r="U153" i="43" s="1"/>
  <c r="V153" i="43" s="1"/>
  <c r="W153" i="43" s="1"/>
  <c r="X153" i="43" s="1"/>
  <c r="Y153" i="43" s="1"/>
  <c r="Z153" i="43" s="1"/>
  <c r="AA153" i="43" s="1"/>
  <c r="AB153" i="43" s="1"/>
  <c r="AC153" i="43" s="1"/>
  <c r="AD153" i="43" s="1"/>
  <c r="AE153" i="43" s="1"/>
  <c r="AF153" i="43" s="1"/>
  <c r="C153" i="43"/>
  <c r="D153" i="43" s="1"/>
  <c r="E153" i="43" s="1"/>
  <c r="F153" i="43" s="1"/>
  <c r="C152" i="43"/>
  <c r="D152" i="43" s="1"/>
  <c r="E152" i="43" s="1"/>
  <c r="F152" i="43" s="1"/>
  <c r="G152" i="43" s="1"/>
  <c r="H152" i="43" s="1"/>
  <c r="I152" i="43" s="1"/>
  <c r="J152" i="43" s="1"/>
  <c r="K152" i="43" s="1"/>
  <c r="L152" i="43" s="1"/>
  <c r="M152" i="43" s="1"/>
  <c r="N152" i="43" s="1"/>
  <c r="O152" i="43" s="1"/>
  <c r="P152" i="43" s="1"/>
  <c r="Q152" i="43" s="1"/>
  <c r="R152" i="43" s="1"/>
  <c r="S152" i="43" s="1"/>
  <c r="T152" i="43" s="1"/>
  <c r="U152" i="43" s="1"/>
  <c r="V152" i="43" s="1"/>
  <c r="W152" i="43" s="1"/>
  <c r="X152" i="43" s="1"/>
  <c r="Y152" i="43" s="1"/>
  <c r="Z152" i="43" s="1"/>
  <c r="AA152" i="43" s="1"/>
  <c r="AB152" i="43" s="1"/>
  <c r="AC152" i="43" s="1"/>
  <c r="AD152" i="43" s="1"/>
  <c r="AE152" i="43" s="1"/>
  <c r="AF152" i="43" s="1"/>
  <c r="D151" i="43"/>
  <c r="E151" i="43" s="1"/>
  <c r="F151" i="43" s="1"/>
  <c r="G151" i="43" s="1"/>
  <c r="H151" i="43" s="1"/>
  <c r="I151" i="43" s="1"/>
  <c r="J151" i="43" s="1"/>
  <c r="K151" i="43" s="1"/>
  <c r="L151" i="43" s="1"/>
  <c r="M151" i="43" s="1"/>
  <c r="N151" i="43" s="1"/>
  <c r="O151" i="43" s="1"/>
  <c r="P151" i="43" s="1"/>
  <c r="Q151" i="43" s="1"/>
  <c r="R151" i="43" s="1"/>
  <c r="S151" i="43" s="1"/>
  <c r="T151" i="43" s="1"/>
  <c r="U151" i="43" s="1"/>
  <c r="V151" i="43" s="1"/>
  <c r="W151" i="43" s="1"/>
  <c r="X151" i="43" s="1"/>
  <c r="Y151" i="43" s="1"/>
  <c r="Z151" i="43" s="1"/>
  <c r="AA151" i="43" s="1"/>
  <c r="AB151" i="43" s="1"/>
  <c r="AC151" i="43" s="1"/>
  <c r="AD151" i="43" s="1"/>
  <c r="AE151" i="43" s="1"/>
  <c r="AF151" i="43" s="1"/>
  <c r="C151" i="43"/>
  <c r="D149" i="43"/>
  <c r="E149" i="43" s="1"/>
  <c r="F149" i="43" s="1"/>
  <c r="G149" i="43" s="1"/>
  <c r="H149" i="43" s="1"/>
  <c r="I149" i="43" s="1"/>
  <c r="J149" i="43" s="1"/>
  <c r="K149" i="43" s="1"/>
  <c r="L149" i="43" s="1"/>
  <c r="M149" i="43" s="1"/>
  <c r="N149" i="43" s="1"/>
  <c r="O149" i="43" s="1"/>
  <c r="P149" i="43" s="1"/>
  <c r="Q149" i="43" s="1"/>
  <c r="R149" i="43" s="1"/>
  <c r="S149" i="43" s="1"/>
  <c r="T149" i="43" s="1"/>
  <c r="U149" i="43" s="1"/>
  <c r="V149" i="43" s="1"/>
  <c r="W149" i="43" s="1"/>
  <c r="X149" i="43" s="1"/>
  <c r="Y149" i="43" s="1"/>
  <c r="Z149" i="43" s="1"/>
  <c r="AA149" i="43" s="1"/>
  <c r="AB149" i="43" s="1"/>
  <c r="AC149" i="43" s="1"/>
  <c r="AD149" i="43" s="1"/>
  <c r="AE149" i="43" s="1"/>
  <c r="AF149" i="43" s="1"/>
  <c r="C149" i="43"/>
  <c r="C148" i="43"/>
  <c r="D148" i="43" s="1"/>
  <c r="E148" i="43" s="1"/>
  <c r="F148" i="43" s="1"/>
  <c r="G148" i="43" s="1"/>
  <c r="H148" i="43" s="1"/>
  <c r="I148" i="43" s="1"/>
  <c r="J148" i="43" s="1"/>
  <c r="K148" i="43" s="1"/>
  <c r="L148" i="43" s="1"/>
  <c r="M148" i="43" s="1"/>
  <c r="N148" i="43" s="1"/>
  <c r="O148" i="43" s="1"/>
  <c r="P148" i="43" s="1"/>
  <c r="Q148" i="43" s="1"/>
  <c r="R148" i="43" s="1"/>
  <c r="S148" i="43" s="1"/>
  <c r="T148" i="43" s="1"/>
  <c r="U148" i="43" s="1"/>
  <c r="V148" i="43" s="1"/>
  <c r="W148" i="43" s="1"/>
  <c r="X148" i="43" s="1"/>
  <c r="Y148" i="43" s="1"/>
  <c r="Z148" i="43" s="1"/>
  <c r="AA148" i="43" s="1"/>
  <c r="AB148" i="43" s="1"/>
  <c r="AC148" i="43" s="1"/>
  <c r="AD148" i="43" s="1"/>
  <c r="AE148" i="43" s="1"/>
  <c r="AF148" i="43" s="1"/>
  <c r="D147" i="43"/>
  <c r="E147" i="43" s="1"/>
  <c r="F147" i="43" s="1"/>
  <c r="G147" i="43" s="1"/>
  <c r="H147" i="43" s="1"/>
  <c r="I147" i="43" s="1"/>
  <c r="J147" i="43" s="1"/>
  <c r="K147" i="43" s="1"/>
  <c r="L147" i="43" s="1"/>
  <c r="M147" i="43" s="1"/>
  <c r="N147" i="43" s="1"/>
  <c r="O147" i="43" s="1"/>
  <c r="P147" i="43" s="1"/>
  <c r="Q147" i="43" s="1"/>
  <c r="R147" i="43" s="1"/>
  <c r="S147" i="43" s="1"/>
  <c r="T147" i="43" s="1"/>
  <c r="U147" i="43" s="1"/>
  <c r="V147" i="43" s="1"/>
  <c r="W147" i="43" s="1"/>
  <c r="X147" i="43" s="1"/>
  <c r="Y147" i="43" s="1"/>
  <c r="Z147" i="43" s="1"/>
  <c r="AA147" i="43" s="1"/>
  <c r="AB147" i="43" s="1"/>
  <c r="AC147" i="43" s="1"/>
  <c r="AD147" i="43" s="1"/>
  <c r="AE147" i="43" s="1"/>
  <c r="AF147" i="43" s="1"/>
  <c r="C147" i="43"/>
  <c r="C146" i="43"/>
  <c r="D146" i="43" s="1"/>
  <c r="E146" i="43" s="1"/>
  <c r="F146" i="43" s="1"/>
  <c r="G146" i="43" s="1"/>
  <c r="H146" i="43" s="1"/>
  <c r="I146" i="43" s="1"/>
  <c r="J146" i="43" s="1"/>
  <c r="K146" i="43" s="1"/>
  <c r="L146" i="43" s="1"/>
  <c r="M146" i="43" s="1"/>
  <c r="N146" i="43" s="1"/>
  <c r="O146" i="43" s="1"/>
  <c r="P146" i="43" s="1"/>
  <c r="Q146" i="43" s="1"/>
  <c r="R146" i="43" s="1"/>
  <c r="S146" i="43" s="1"/>
  <c r="T146" i="43" s="1"/>
  <c r="U146" i="43" s="1"/>
  <c r="V146" i="43" s="1"/>
  <c r="W146" i="43" s="1"/>
  <c r="X146" i="43" s="1"/>
  <c r="Y146" i="43" s="1"/>
  <c r="Z146" i="43" s="1"/>
  <c r="AA146" i="43" s="1"/>
  <c r="AB146" i="43" s="1"/>
  <c r="AC146" i="43" s="1"/>
  <c r="AD146" i="43" s="1"/>
  <c r="AE146" i="43" s="1"/>
  <c r="AF146" i="43" s="1"/>
  <c r="C144" i="43"/>
  <c r="D144" i="43" s="1"/>
  <c r="E144" i="43" s="1"/>
  <c r="F144" i="43" s="1"/>
  <c r="G144" i="43" s="1"/>
  <c r="H144" i="43" s="1"/>
  <c r="I144" i="43" s="1"/>
  <c r="J144" i="43" s="1"/>
  <c r="K144" i="43" s="1"/>
  <c r="L144" i="43" s="1"/>
  <c r="M144" i="43" s="1"/>
  <c r="N144" i="43" s="1"/>
  <c r="O144" i="43" s="1"/>
  <c r="P144" i="43" s="1"/>
  <c r="Q144" i="43" s="1"/>
  <c r="R144" i="43" s="1"/>
  <c r="S144" i="43" s="1"/>
  <c r="T144" i="43" s="1"/>
  <c r="U144" i="43" s="1"/>
  <c r="V144" i="43" s="1"/>
  <c r="W144" i="43" s="1"/>
  <c r="X144" i="43" s="1"/>
  <c r="Y144" i="43" s="1"/>
  <c r="Z144" i="43" s="1"/>
  <c r="AA144" i="43" s="1"/>
  <c r="AB144" i="43" s="1"/>
  <c r="AC144" i="43" s="1"/>
  <c r="AD144" i="43" s="1"/>
  <c r="AE144" i="43" s="1"/>
  <c r="AF144" i="43" s="1"/>
  <c r="C143" i="43"/>
  <c r="D143" i="43" s="1"/>
  <c r="E143" i="43" s="1"/>
  <c r="F143" i="43" s="1"/>
  <c r="G143" i="43" s="1"/>
  <c r="H143" i="43" s="1"/>
  <c r="I143" i="43" s="1"/>
  <c r="J143" i="43" s="1"/>
  <c r="K143" i="43" s="1"/>
  <c r="L143" i="43" s="1"/>
  <c r="M143" i="43" s="1"/>
  <c r="N143" i="43" s="1"/>
  <c r="O143" i="43" s="1"/>
  <c r="P143" i="43" s="1"/>
  <c r="Q143" i="43" s="1"/>
  <c r="R143" i="43" s="1"/>
  <c r="S143" i="43" s="1"/>
  <c r="T143" i="43" s="1"/>
  <c r="U143" i="43" s="1"/>
  <c r="V143" i="43" s="1"/>
  <c r="W143" i="43" s="1"/>
  <c r="X143" i="43" s="1"/>
  <c r="Y143" i="43" s="1"/>
  <c r="Z143" i="43" s="1"/>
  <c r="AA143" i="43" s="1"/>
  <c r="AB143" i="43" s="1"/>
  <c r="AC143" i="43" s="1"/>
  <c r="AD143" i="43" s="1"/>
  <c r="AE143" i="43" s="1"/>
  <c r="AF143" i="43" s="1"/>
  <c r="D141" i="43"/>
  <c r="E141" i="43" s="1"/>
  <c r="F141" i="43" s="1"/>
  <c r="G141" i="43" s="1"/>
  <c r="H141" i="43" s="1"/>
  <c r="I141" i="43" s="1"/>
  <c r="J141" i="43" s="1"/>
  <c r="K141" i="43" s="1"/>
  <c r="L141" i="43" s="1"/>
  <c r="M141" i="43" s="1"/>
  <c r="N141" i="43" s="1"/>
  <c r="O141" i="43" s="1"/>
  <c r="P141" i="43" s="1"/>
  <c r="Q141" i="43" s="1"/>
  <c r="R141" i="43" s="1"/>
  <c r="S141" i="43" s="1"/>
  <c r="T141" i="43" s="1"/>
  <c r="U141" i="43" s="1"/>
  <c r="V141" i="43" s="1"/>
  <c r="W141" i="43" s="1"/>
  <c r="X141" i="43" s="1"/>
  <c r="Y141" i="43" s="1"/>
  <c r="Z141" i="43" s="1"/>
  <c r="AA141" i="43" s="1"/>
  <c r="AB141" i="43" s="1"/>
  <c r="AC141" i="43" s="1"/>
  <c r="AD141" i="43" s="1"/>
  <c r="AE141" i="43" s="1"/>
  <c r="AF141" i="43" s="1"/>
  <c r="C141" i="43"/>
  <c r="D140" i="43"/>
  <c r="E140" i="43" s="1"/>
  <c r="F140" i="43" s="1"/>
  <c r="G140" i="43" s="1"/>
  <c r="H140" i="43" s="1"/>
  <c r="I140" i="43" s="1"/>
  <c r="J140" i="43" s="1"/>
  <c r="K140" i="43" s="1"/>
  <c r="L140" i="43" s="1"/>
  <c r="M140" i="43" s="1"/>
  <c r="N140" i="43" s="1"/>
  <c r="O140" i="43" s="1"/>
  <c r="P140" i="43" s="1"/>
  <c r="Q140" i="43" s="1"/>
  <c r="R140" i="43" s="1"/>
  <c r="S140" i="43" s="1"/>
  <c r="T140" i="43" s="1"/>
  <c r="U140" i="43" s="1"/>
  <c r="V140" i="43" s="1"/>
  <c r="W140" i="43" s="1"/>
  <c r="X140" i="43" s="1"/>
  <c r="Y140" i="43" s="1"/>
  <c r="Z140" i="43" s="1"/>
  <c r="AA140" i="43" s="1"/>
  <c r="AB140" i="43" s="1"/>
  <c r="AC140" i="43" s="1"/>
  <c r="AD140" i="43" s="1"/>
  <c r="AE140" i="43" s="1"/>
  <c r="AF140" i="43" s="1"/>
  <c r="C140" i="43"/>
  <c r="C139" i="43"/>
  <c r="D139" i="43" s="1"/>
  <c r="E139" i="43" s="1"/>
  <c r="F139" i="43" s="1"/>
  <c r="G139" i="43" s="1"/>
  <c r="H139" i="43" s="1"/>
  <c r="I139" i="43" s="1"/>
  <c r="J139" i="43" s="1"/>
  <c r="K139" i="43" s="1"/>
  <c r="L139" i="43" s="1"/>
  <c r="M139" i="43" s="1"/>
  <c r="N139" i="43" s="1"/>
  <c r="O139" i="43" s="1"/>
  <c r="P139" i="43" s="1"/>
  <c r="Q139" i="43" s="1"/>
  <c r="R139" i="43" s="1"/>
  <c r="S139" i="43" s="1"/>
  <c r="T139" i="43" s="1"/>
  <c r="U139" i="43" s="1"/>
  <c r="V139" i="43" s="1"/>
  <c r="W139" i="43" s="1"/>
  <c r="X139" i="43" s="1"/>
  <c r="Y139" i="43" s="1"/>
  <c r="Z139" i="43" s="1"/>
  <c r="AA139" i="43" s="1"/>
  <c r="AB139" i="43" s="1"/>
  <c r="AC139" i="43" s="1"/>
  <c r="AD139" i="43" s="1"/>
  <c r="AE139" i="43" s="1"/>
  <c r="AF139" i="43" s="1"/>
  <c r="C138" i="43"/>
  <c r="D138" i="43" s="1"/>
  <c r="E138" i="43" s="1"/>
  <c r="F138" i="43" s="1"/>
  <c r="G138" i="43" s="1"/>
  <c r="H138" i="43" s="1"/>
  <c r="I138" i="43" s="1"/>
  <c r="J138" i="43" s="1"/>
  <c r="K138" i="43" s="1"/>
  <c r="L138" i="43" s="1"/>
  <c r="M138" i="43" s="1"/>
  <c r="N138" i="43" s="1"/>
  <c r="O138" i="43" s="1"/>
  <c r="P138" i="43" s="1"/>
  <c r="Q138" i="43" s="1"/>
  <c r="R138" i="43" s="1"/>
  <c r="S138" i="43" s="1"/>
  <c r="T138" i="43" s="1"/>
  <c r="U138" i="43" s="1"/>
  <c r="V138" i="43" s="1"/>
  <c r="W138" i="43" s="1"/>
  <c r="X138" i="43" s="1"/>
  <c r="Y138" i="43" s="1"/>
  <c r="Z138" i="43" s="1"/>
  <c r="AA138" i="43" s="1"/>
  <c r="AB138" i="43" s="1"/>
  <c r="AC138" i="43" s="1"/>
  <c r="AD138" i="43" s="1"/>
  <c r="AE138" i="43" s="1"/>
  <c r="AF138" i="43" s="1"/>
  <c r="C137" i="43"/>
  <c r="D137" i="43" s="1"/>
  <c r="E137" i="43" s="1"/>
  <c r="F137" i="43" s="1"/>
  <c r="G137" i="43" s="1"/>
  <c r="H137" i="43" s="1"/>
  <c r="I137" i="43" s="1"/>
  <c r="J137" i="43" s="1"/>
  <c r="K137" i="43" s="1"/>
  <c r="L137" i="43" s="1"/>
  <c r="M137" i="43" s="1"/>
  <c r="N137" i="43" s="1"/>
  <c r="O137" i="43" s="1"/>
  <c r="P137" i="43" s="1"/>
  <c r="Q137" i="43" s="1"/>
  <c r="R137" i="43" s="1"/>
  <c r="S137" i="43" s="1"/>
  <c r="T137" i="43" s="1"/>
  <c r="U137" i="43" s="1"/>
  <c r="V137" i="43" s="1"/>
  <c r="W137" i="43" s="1"/>
  <c r="X137" i="43" s="1"/>
  <c r="Y137" i="43" s="1"/>
  <c r="Z137" i="43" s="1"/>
  <c r="AA137" i="43" s="1"/>
  <c r="AB137" i="43" s="1"/>
  <c r="AC137" i="43" s="1"/>
  <c r="AD137" i="43" s="1"/>
  <c r="AE137" i="43" s="1"/>
  <c r="AF137" i="43" s="1"/>
  <c r="D136" i="43"/>
  <c r="E136" i="43" s="1"/>
  <c r="F136" i="43" s="1"/>
  <c r="G136" i="43" s="1"/>
  <c r="H136" i="43" s="1"/>
  <c r="I136" i="43" s="1"/>
  <c r="J136" i="43" s="1"/>
  <c r="K136" i="43" s="1"/>
  <c r="L136" i="43" s="1"/>
  <c r="M136" i="43" s="1"/>
  <c r="N136" i="43" s="1"/>
  <c r="O136" i="43" s="1"/>
  <c r="P136" i="43" s="1"/>
  <c r="Q136" i="43" s="1"/>
  <c r="R136" i="43" s="1"/>
  <c r="S136" i="43" s="1"/>
  <c r="T136" i="43" s="1"/>
  <c r="U136" i="43" s="1"/>
  <c r="V136" i="43" s="1"/>
  <c r="W136" i="43" s="1"/>
  <c r="X136" i="43" s="1"/>
  <c r="Y136" i="43" s="1"/>
  <c r="Z136" i="43" s="1"/>
  <c r="AA136" i="43" s="1"/>
  <c r="AB136" i="43" s="1"/>
  <c r="AC136" i="43" s="1"/>
  <c r="AD136" i="43" s="1"/>
  <c r="AE136" i="43" s="1"/>
  <c r="AF136" i="43" s="1"/>
  <c r="C136" i="43"/>
  <c r="C135" i="43"/>
  <c r="D135" i="43" s="1"/>
  <c r="E135" i="43" s="1"/>
  <c r="F135" i="43" s="1"/>
  <c r="G135" i="43" s="1"/>
  <c r="H135" i="43" s="1"/>
  <c r="I135" i="43" s="1"/>
  <c r="J135" i="43" s="1"/>
  <c r="K135" i="43" s="1"/>
  <c r="L135" i="43" s="1"/>
  <c r="M135" i="43" s="1"/>
  <c r="N135" i="43" s="1"/>
  <c r="O135" i="43" s="1"/>
  <c r="P135" i="43" s="1"/>
  <c r="Q135" i="43" s="1"/>
  <c r="R135" i="43" s="1"/>
  <c r="S135" i="43" s="1"/>
  <c r="T135" i="43" s="1"/>
  <c r="U135" i="43" s="1"/>
  <c r="V135" i="43" s="1"/>
  <c r="W135" i="43" s="1"/>
  <c r="X135" i="43" s="1"/>
  <c r="Y135" i="43" s="1"/>
  <c r="Z135" i="43" s="1"/>
  <c r="AA135" i="43" s="1"/>
  <c r="AB135" i="43" s="1"/>
  <c r="AC135" i="43" s="1"/>
  <c r="AD135" i="43" s="1"/>
  <c r="AE135" i="43" s="1"/>
  <c r="AF135" i="43" s="1"/>
  <c r="C133" i="43"/>
  <c r="D133" i="43" s="1"/>
  <c r="E133" i="43" s="1"/>
  <c r="F133" i="43" s="1"/>
  <c r="G133" i="43" s="1"/>
  <c r="H133" i="43" s="1"/>
  <c r="I133" i="43" s="1"/>
  <c r="J133" i="43" s="1"/>
  <c r="K133" i="43" s="1"/>
  <c r="L133" i="43" s="1"/>
  <c r="M133" i="43" s="1"/>
  <c r="N133" i="43" s="1"/>
  <c r="O133" i="43" s="1"/>
  <c r="P133" i="43" s="1"/>
  <c r="Q133" i="43" s="1"/>
  <c r="R133" i="43" s="1"/>
  <c r="S133" i="43" s="1"/>
  <c r="T133" i="43" s="1"/>
  <c r="U133" i="43" s="1"/>
  <c r="V133" i="43" s="1"/>
  <c r="W133" i="43" s="1"/>
  <c r="X133" i="43" s="1"/>
  <c r="Y133" i="43" s="1"/>
  <c r="Z133" i="43" s="1"/>
  <c r="AA133" i="43" s="1"/>
  <c r="AB133" i="43" s="1"/>
  <c r="AC133" i="43" s="1"/>
  <c r="AD133" i="43" s="1"/>
  <c r="AE133" i="43" s="1"/>
  <c r="AF133" i="43" s="1"/>
  <c r="F132" i="43"/>
  <c r="G132" i="43" s="1"/>
  <c r="H132" i="43" s="1"/>
  <c r="I132" i="43" s="1"/>
  <c r="J132" i="43" s="1"/>
  <c r="K132" i="43" s="1"/>
  <c r="L132" i="43" s="1"/>
  <c r="M132" i="43" s="1"/>
  <c r="N132" i="43" s="1"/>
  <c r="O132" i="43" s="1"/>
  <c r="P132" i="43" s="1"/>
  <c r="Q132" i="43" s="1"/>
  <c r="R132" i="43" s="1"/>
  <c r="S132" i="43" s="1"/>
  <c r="T132" i="43" s="1"/>
  <c r="U132" i="43" s="1"/>
  <c r="V132" i="43" s="1"/>
  <c r="W132" i="43" s="1"/>
  <c r="X132" i="43" s="1"/>
  <c r="Y132" i="43" s="1"/>
  <c r="Z132" i="43" s="1"/>
  <c r="AA132" i="43" s="1"/>
  <c r="AB132" i="43" s="1"/>
  <c r="AC132" i="43" s="1"/>
  <c r="AD132" i="43" s="1"/>
  <c r="AE132" i="43" s="1"/>
  <c r="AF132" i="43" s="1"/>
  <c r="D132" i="43"/>
  <c r="E132" i="43" s="1"/>
  <c r="C132" i="43"/>
  <c r="C131" i="43"/>
  <c r="D131" i="43" s="1"/>
  <c r="E131" i="43" s="1"/>
  <c r="F131" i="43" s="1"/>
  <c r="G131" i="43" s="1"/>
  <c r="H131" i="43" s="1"/>
  <c r="I131" i="43" s="1"/>
  <c r="J131" i="43" s="1"/>
  <c r="K131" i="43" s="1"/>
  <c r="L131" i="43" s="1"/>
  <c r="M131" i="43" s="1"/>
  <c r="N131" i="43" s="1"/>
  <c r="O131" i="43" s="1"/>
  <c r="P131" i="43" s="1"/>
  <c r="Q131" i="43" s="1"/>
  <c r="R131" i="43" s="1"/>
  <c r="S131" i="43" s="1"/>
  <c r="T131" i="43" s="1"/>
  <c r="U131" i="43" s="1"/>
  <c r="V131" i="43" s="1"/>
  <c r="W131" i="43" s="1"/>
  <c r="X131" i="43" s="1"/>
  <c r="Y131" i="43" s="1"/>
  <c r="Z131" i="43" s="1"/>
  <c r="AA131" i="43" s="1"/>
  <c r="AB131" i="43" s="1"/>
  <c r="AC131" i="43" s="1"/>
  <c r="AD131" i="43" s="1"/>
  <c r="AE131" i="43" s="1"/>
  <c r="AF131" i="43" s="1"/>
  <c r="H130" i="43"/>
  <c r="I130" i="43" s="1"/>
  <c r="J130" i="43" s="1"/>
  <c r="K130" i="43" s="1"/>
  <c r="L130" i="43" s="1"/>
  <c r="M130" i="43" s="1"/>
  <c r="N130" i="43" s="1"/>
  <c r="O130" i="43" s="1"/>
  <c r="P130" i="43" s="1"/>
  <c r="Q130" i="43" s="1"/>
  <c r="R130" i="43" s="1"/>
  <c r="S130" i="43" s="1"/>
  <c r="T130" i="43" s="1"/>
  <c r="U130" i="43" s="1"/>
  <c r="V130" i="43" s="1"/>
  <c r="W130" i="43" s="1"/>
  <c r="X130" i="43" s="1"/>
  <c r="Y130" i="43" s="1"/>
  <c r="Z130" i="43" s="1"/>
  <c r="AA130" i="43" s="1"/>
  <c r="AB130" i="43" s="1"/>
  <c r="AC130" i="43" s="1"/>
  <c r="AD130" i="43" s="1"/>
  <c r="AE130" i="43" s="1"/>
  <c r="AF130" i="43" s="1"/>
  <c r="E130" i="43"/>
  <c r="F130" i="43" s="1"/>
  <c r="G130" i="43" s="1"/>
  <c r="C130" i="43"/>
  <c r="D130" i="43" s="1"/>
  <c r="C129" i="43"/>
  <c r="D129" i="43" s="1"/>
  <c r="E129" i="43" s="1"/>
  <c r="F129" i="43" s="1"/>
  <c r="G129" i="43" s="1"/>
  <c r="H129" i="43" s="1"/>
  <c r="I129" i="43" s="1"/>
  <c r="J129" i="43" s="1"/>
  <c r="K129" i="43" s="1"/>
  <c r="L129" i="43" s="1"/>
  <c r="M129" i="43" s="1"/>
  <c r="N129" i="43" s="1"/>
  <c r="O129" i="43" s="1"/>
  <c r="P129" i="43" s="1"/>
  <c r="Q129" i="43" s="1"/>
  <c r="R129" i="43" s="1"/>
  <c r="S129" i="43" s="1"/>
  <c r="T129" i="43" s="1"/>
  <c r="U129" i="43" s="1"/>
  <c r="V129" i="43" s="1"/>
  <c r="W129" i="43" s="1"/>
  <c r="X129" i="43" s="1"/>
  <c r="Y129" i="43" s="1"/>
  <c r="Z129" i="43" s="1"/>
  <c r="AA129" i="43" s="1"/>
  <c r="AB129" i="43" s="1"/>
  <c r="AC129" i="43" s="1"/>
  <c r="AD129" i="43" s="1"/>
  <c r="AE129" i="43" s="1"/>
  <c r="AF129" i="43" s="1"/>
  <c r="C128" i="43"/>
  <c r="D128" i="43" s="1"/>
  <c r="E128" i="43" s="1"/>
  <c r="F128" i="43" s="1"/>
  <c r="G128" i="43" s="1"/>
  <c r="H128" i="43" s="1"/>
  <c r="I128" i="43" s="1"/>
  <c r="J128" i="43" s="1"/>
  <c r="K128" i="43" s="1"/>
  <c r="L128" i="43" s="1"/>
  <c r="M128" i="43" s="1"/>
  <c r="N128" i="43" s="1"/>
  <c r="O128" i="43" s="1"/>
  <c r="P128" i="43" s="1"/>
  <c r="Q128" i="43" s="1"/>
  <c r="R128" i="43" s="1"/>
  <c r="S128" i="43" s="1"/>
  <c r="T128" i="43" s="1"/>
  <c r="U128" i="43" s="1"/>
  <c r="V128" i="43" s="1"/>
  <c r="W128" i="43" s="1"/>
  <c r="X128" i="43" s="1"/>
  <c r="Y128" i="43" s="1"/>
  <c r="Z128" i="43" s="1"/>
  <c r="AA128" i="43" s="1"/>
  <c r="AB128" i="43" s="1"/>
  <c r="AC128" i="43" s="1"/>
  <c r="AD128" i="43" s="1"/>
  <c r="AE128" i="43" s="1"/>
  <c r="AF128" i="43" s="1"/>
  <c r="C127" i="43"/>
  <c r="D127" i="43" s="1"/>
  <c r="E127" i="43" s="1"/>
  <c r="F127" i="43" s="1"/>
  <c r="G127" i="43" s="1"/>
  <c r="H127" i="43" s="1"/>
  <c r="I127" i="43" s="1"/>
  <c r="J127" i="43" s="1"/>
  <c r="K127" i="43" s="1"/>
  <c r="L127" i="43" s="1"/>
  <c r="M127" i="43" s="1"/>
  <c r="N127" i="43" s="1"/>
  <c r="O127" i="43" s="1"/>
  <c r="P127" i="43" s="1"/>
  <c r="Q127" i="43" s="1"/>
  <c r="R127" i="43" s="1"/>
  <c r="S127" i="43" s="1"/>
  <c r="T127" i="43" s="1"/>
  <c r="U127" i="43" s="1"/>
  <c r="V127" i="43" s="1"/>
  <c r="W127" i="43" s="1"/>
  <c r="X127" i="43" s="1"/>
  <c r="Y127" i="43" s="1"/>
  <c r="Z127" i="43" s="1"/>
  <c r="AA127" i="43" s="1"/>
  <c r="AB127" i="43" s="1"/>
  <c r="AC127" i="43" s="1"/>
  <c r="AD127" i="43" s="1"/>
  <c r="AE127" i="43" s="1"/>
  <c r="AF127" i="43" s="1"/>
  <c r="C126" i="43"/>
  <c r="D126" i="43" s="1"/>
  <c r="E126" i="43" s="1"/>
  <c r="F126" i="43" s="1"/>
  <c r="G126" i="43" s="1"/>
  <c r="H126" i="43" s="1"/>
  <c r="I126" i="43" s="1"/>
  <c r="J126" i="43" s="1"/>
  <c r="K126" i="43" s="1"/>
  <c r="L126" i="43" s="1"/>
  <c r="M126" i="43" s="1"/>
  <c r="N126" i="43" s="1"/>
  <c r="O126" i="43" s="1"/>
  <c r="P126" i="43" s="1"/>
  <c r="Q126" i="43" s="1"/>
  <c r="R126" i="43" s="1"/>
  <c r="S126" i="43" s="1"/>
  <c r="T126" i="43" s="1"/>
  <c r="U126" i="43" s="1"/>
  <c r="V126" i="43" s="1"/>
  <c r="W126" i="43" s="1"/>
  <c r="X126" i="43" s="1"/>
  <c r="Y126" i="43" s="1"/>
  <c r="Z126" i="43" s="1"/>
  <c r="AA126" i="43" s="1"/>
  <c r="AB126" i="43" s="1"/>
  <c r="AC126" i="43" s="1"/>
  <c r="AD126" i="43" s="1"/>
  <c r="AE126" i="43" s="1"/>
  <c r="AF126" i="43" s="1"/>
  <c r="C124" i="43"/>
  <c r="D124" i="43" s="1"/>
  <c r="E124" i="43" s="1"/>
  <c r="F124" i="43" s="1"/>
  <c r="G124" i="43" s="1"/>
  <c r="H124" i="43" s="1"/>
  <c r="I124" i="43" s="1"/>
  <c r="J124" i="43" s="1"/>
  <c r="K124" i="43" s="1"/>
  <c r="L124" i="43" s="1"/>
  <c r="M124" i="43" s="1"/>
  <c r="N124" i="43" s="1"/>
  <c r="O124" i="43" s="1"/>
  <c r="P124" i="43" s="1"/>
  <c r="Q124" i="43" s="1"/>
  <c r="R124" i="43" s="1"/>
  <c r="S124" i="43" s="1"/>
  <c r="T124" i="43" s="1"/>
  <c r="U124" i="43" s="1"/>
  <c r="V124" i="43" s="1"/>
  <c r="W124" i="43" s="1"/>
  <c r="X124" i="43" s="1"/>
  <c r="Y124" i="43" s="1"/>
  <c r="Z124" i="43" s="1"/>
  <c r="AA124" i="43" s="1"/>
  <c r="AB124" i="43" s="1"/>
  <c r="AC124" i="43" s="1"/>
  <c r="AD124" i="43" s="1"/>
  <c r="AE124" i="43" s="1"/>
  <c r="AF124" i="43" s="1"/>
  <c r="D123" i="43"/>
  <c r="E123" i="43" s="1"/>
  <c r="F123" i="43" s="1"/>
  <c r="G123" i="43" s="1"/>
  <c r="H123" i="43" s="1"/>
  <c r="I123" i="43" s="1"/>
  <c r="J123" i="43" s="1"/>
  <c r="K123" i="43" s="1"/>
  <c r="L123" i="43" s="1"/>
  <c r="M123" i="43" s="1"/>
  <c r="N123" i="43" s="1"/>
  <c r="O123" i="43" s="1"/>
  <c r="P123" i="43" s="1"/>
  <c r="Q123" i="43" s="1"/>
  <c r="R123" i="43" s="1"/>
  <c r="S123" i="43" s="1"/>
  <c r="T123" i="43" s="1"/>
  <c r="U123" i="43" s="1"/>
  <c r="V123" i="43" s="1"/>
  <c r="W123" i="43" s="1"/>
  <c r="X123" i="43" s="1"/>
  <c r="Y123" i="43" s="1"/>
  <c r="Z123" i="43" s="1"/>
  <c r="AA123" i="43" s="1"/>
  <c r="AB123" i="43" s="1"/>
  <c r="AC123" i="43" s="1"/>
  <c r="AD123" i="43" s="1"/>
  <c r="AE123" i="43" s="1"/>
  <c r="AF123" i="43" s="1"/>
  <c r="C123" i="43"/>
  <c r="C122" i="43"/>
  <c r="D122" i="43" s="1"/>
  <c r="E122" i="43" s="1"/>
  <c r="F122" i="43" s="1"/>
  <c r="G122" i="43" s="1"/>
  <c r="H122" i="43" s="1"/>
  <c r="I122" i="43" s="1"/>
  <c r="J122" i="43" s="1"/>
  <c r="K122" i="43" s="1"/>
  <c r="L122" i="43" s="1"/>
  <c r="M122" i="43" s="1"/>
  <c r="N122" i="43" s="1"/>
  <c r="O122" i="43" s="1"/>
  <c r="P122" i="43" s="1"/>
  <c r="Q122" i="43" s="1"/>
  <c r="R122" i="43" s="1"/>
  <c r="S122" i="43" s="1"/>
  <c r="T122" i="43" s="1"/>
  <c r="U122" i="43" s="1"/>
  <c r="V122" i="43" s="1"/>
  <c r="W122" i="43" s="1"/>
  <c r="X122" i="43" s="1"/>
  <c r="Y122" i="43" s="1"/>
  <c r="Z122" i="43" s="1"/>
  <c r="AA122" i="43" s="1"/>
  <c r="AB122" i="43" s="1"/>
  <c r="AC122" i="43" s="1"/>
  <c r="AD122" i="43" s="1"/>
  <c r="AE122" i="43" s="1"/>
  <c r="AF122" i="43" s="1"/>
  <c r="C121" i="43"/>
  <c r="D121" i="43" s="1"/>
  <c r="E121" i="43" s="1"/>
  <c r="F121" i="43" s="1"/>
  <c r="G121" i="43" s="1"/>
  <c r="H121" i="43" s="1"/>
  <c r="I121" i="43" s="1"/>
  <c r="J121" i="43" s="1"/>
  <c r="K121" i="43" s="1"/>
  <c r="L121" i="43" s="1"/>
  <c r="M121" i="43" s="1"/>
  <c r="N121" i="43" s="1"/>
  <c r="O121" i="43" s="1"/>
  <c r="P121" i="43" s="1"/>
  <c r="Q121" i="43" s="1"/>
  <c r="R121" i="43" s="1"/>
  <c r="S121" i="43" s="1"/>
  <c r="T121" i="43" s="1"/>
  <c r="U121" i="43" s="1"/>
  <c r="V121" i="43" s="1"/>
  <c r="W121" i="43" s="1"/>
  <c r="X121" i="43" s="1"/>
  <c r="Y121" i="43" s="1"/>
  <c r="Z121" i="43" s="1"/>
  <c r="AA121" i="43" s="1"/>
  <c r="AB121" i="43" s="1"/>
  <c r="AC121" i="43" s="1"/>
  <c r="AD121" i="43" s="1"/>
  <c r="AE121" i="43" s="1"/>
  <c r="AF121" i="43" s="1"/>
  <c r="E120" i="43"/>
  <c r="F120" i="43" s="1"/>
  <c r="G120" i="43" s="1"/>
  <c r="H120" i="43" s="1"/>
  <c r="I120" i="43" s="1"/>
  <c r="J120" i="43" s="1"/>
  <c r="K120" i="43" s="1"/>
  <c r="L120" i="43" s="1"/>
  <c r="M120" i="43" s="1"/>
  <c r="N120" i="43" s="1"/>
  <c r="O120" i="43" s="1"/>
  <c r="P120" i="43" s="1"/>
  <c r="Q120" i="43" s="1"/>
  <c r="R120" i="43" s="1"/>
  <c r="S120" i="43" s="1"/>
  <c r="T120" i="43" s="1"/>
  <c r="U120" i="43" s="1"/>
  <c r="V120" i="43" s="1"/>
  <c r="W120" i="43" s="1"/>
  <c r="X120" i="43" s="1"/>
  <c r="Y120" i="43" s="1"/>
  <c r="Z120" i="43" s="1"/>
  <c r="AA120" i="43" s="1"/>
  <c r="AB120" i="43" s="1"/>
  <c r="AC120" i="43" s="1"/>
  <c r="AD120" i="43" s="1"/>
  <c r="AE120" i="43" s="1"/>
  <c r="AF120" i="43" s="1"/>
  <c r="D120" i="43"/>
  <c r="C120" i="43"/>
  <c r="C119" i="43"/>
  <c r="D119" i="43" s="1"/>
  <c r="E119" i="43" s="1"/>
  <c r="F119" i="43" s="1"/>
  <c r="G119" i="43" s="1"/>
  <c r="H119" i="43" s="1"/>
  <c r="I119" i="43" s="1"/>
  <c r="J119" i="43" s="1"/>
  <c r="K119" i="43" s="1"/>
  <c r="L119" i="43" s="1"/>
  <c r="M119" i="43" s="1"/>
  <c r="N119" i="43" s="1"/>
  <c r="O119" i="43" s="1"/>
  <c r="P119" i="43" s="1"/>
  <c r="Q119" i="43" s="1"/>
  <c r="R119" i="43" s="1"/>
  <c r="S119" i="43" s="1"/>
  <c r="T119" i="43" s="1"/>
  <c r="U119" i="43" s="1"/>
  <c r="V119" i="43" s="1"/>
  <c r="W119" i="43" s="1"/>
  <c r="X119" i="43" s="1"/>
  <c r="Y119" i="43" s="1"/>
  <c r="Z119" i="43" s="1"/>
  <c r="AA119" i="43" s="1"/>
  <c r="AB119" i="43" s="1"/>
  <c r="AC119" i="43" s="1"/>
  <c r="AD119" i="43" s="1"/>
  <c r="AE119" i="43" s="1"/>
  <c r="AF119" i="43" s="1"/>
  <c r="D118" i="43"/>
  <c r="E118" i="43" s="1"/>
  <c r="F118" i="43" s="1"/>
  <c r="G118" i="43" s="1"/>
  <c r="H118" i="43" s="1"/>
  <c r="I118" i="43" s="1"/>
  <c r="J118" i="43" s="1"/>
  <c r="K118" i="43" s="1"/>
  <c r="L118" i="43" s="1"/>
  <c r="M118" i="43" s="1"/>
  <c r="N118" i="43" s="1"/>
  <c r="O118" i="43" s="1"/>
  <c r="P118" i="43" s="1"/>
  <c r="Q118" i="43" s="1"/>
  <c r="R118" i="43" s="1"/>
  <c r="S118" i="43" s="1"/>
  <c r="T118" i="43" s="1"/>
  <c r="U118" i="43" s="1"/>
  <c r="V118" i="43" s="1"/>
  <c r="W118" i="43" s="1"/>
  <c r="X118" i="43" s="1"/>
  <c r="Y118" i="43" s="1"/>
  <c r="Z118" i="43" s="1"/>
  <c r="AA118" i="43" s="1"/>
  <c r="AB118" i="43" s="1"/>
  <c r="AC118" i="43" s="1"/>
  <c r="AD118" i="43" s="1"/>
  <c r="AE118" i="43" s="1"/>
  <c r="AF118" i="43" s="1"/>
  <c r="C118" i="43"/>
  <c r="C117" i="43"/>
  <c r="D117" i="43" s="1"/>
  <c r="E117" i="43" s="1"/>
  <c r="F117" i="43" s="1"/>
  <c r="G117" i="43" s="1"/>
  <c r="H117" i="43" s="1"/>
  <c r="I117" i="43" s="1"/>
  <c r="J117" i="43" s="1"/>
  <c r="K117" i="43" s="1"/>
  <c r="L117" i="43" s="1"/>
  <c r="M117" i="43" s="1"/>
  <c r="N117" i="43" s="1"/>
  <c r="O117" i="43" s="1"/>
  <c r="P117" i="43" s="1"/>
  <c r="Q117" i="43" s="1"/>
  <c r="R117" i="43" s="1"/>
  <c r="S117" i="43" s="1"/>
  <c r="T117" i="43" s="1"/>
  <c r="U117" i="43" s="1"/>
  <c r="V117" i="43" s="1"/>
  <c r="W117" i="43" s="1"/>
  <c r="X117" i="43" s="1"/>
  <c r="Y117" i="43" s="1"/>
  <c r="Z117" i="43" s="1"/>
  <c r="AA117" i="43" s="1"/>
  <c r="AB117" i="43" s="1"/>
  <c r="AC117" i="43" s="1"/>
  <c r="AD117" i="43" s="1"/>
  <c r="AE117" i="43" s="1"/>
  <c r="AF117" i="43" s="1"/>
  <c r="C116" i="43"/>
  <c r="D116" i="43" s="1"/>
  <c r="E116" i="43" s="1"/>
  <c r="F116" i="43" s="1"/>
  <c r="G116" i="43" s="1"/>
  <c r="H116" i="43" s="1"/>
  <c r="I116" i="43" s="1"/>
  <c r="J116" i="43" s="1"/>
  <c r="K116" i="43" s="1"/>
  <c r="L116" i="43" s="1"/>
  <c r="M116" i="43" s="1"/>
  <c r="N116" i="43" s="1"/>
  <c r="O116" i="43" s="1"/>
  <c r="P116" i="43" s="1"/>
  <c r="Q116" i="43" s="1"/>
  <c r="R116" i="43" s="1"/>
  <c r="S116" i="43" s="1"/>
  <c r="T116" i="43" s="1"/>
  <c r="U116" i="43" s="1"/>
  <c r="V116" i="43" s="1"/>
  <c r="W116" i="43" s="1"/>
  <c r="X116" i="43" s="1"/>
  <c r="Y116" i="43" s="1"/>
  <c r="Z116" i="43" s="1"/>
  <c r="AA116" i="43" s="1"/>
  <c r="AB116" i="43" s="1"/>
  <c r="AC116" i="43" s="1"/>
  <c r="AD116" i="43" s="1"/>
  <c r="AE116" i="43" s="1"/>
  <c r="AF116" i="43" s="1"/>
  <c r="G115" i="43"/>
  <c r="H115" i="43" s="1"/>
  <c r="I115" i="43" s="1"/>
  <c r="J115" i="43" s="1"/>
  <c r="K115" i="43" s="1"/>
  <c r="L115" i="43" s="1"/>
  <c r="M115" i="43" s="1"/>
  <c r="N115" i="43" s="1"/>
  <c r="O115" i="43" s="1"/>
  <c r="P115" i="43" s="1"/>
  <c r="Q115" i="43" s="1"/>
  <c r="R115" i="43" s="1"/>
  <c r="S115" i="43" s="1"/>
  <c r="T115" i="43" s="1"/>
  <c r="U115" i="43" s="1"/>
  <c r="V115" i="43" s="1"/>
  <c r="W115" i="43" s="1"/>
  <c r="X115" i="43" s="1"/>
  <c r="Y115" i="43" s="1"/>
  <c r="Z115" i="43" s="1"/>
  <c r="AA115" i="43" s="1"/>
  <c r="AB115" i="43" s="1"/>
  <c r="AC115" i="43" s="1"/>
  <c r="AD115" i="43" s="1"/>
  <c r="AE115" i="43" s="1"/>
  <c r="AF115" i="43" s="1"/>
  <c r="F115" i="43"/>
  <c r="C115" i="43"/>
  <c r="D115" i="43" s="1"/>
  <c r="E115" i="43" s="1"/>
  <c r="C114" i="43"/>
  <c r="D114" i="43" s="1"/>
  <c r="E114" i="43" s="1"/>
  <c r="F114" i="43" s="1"/>
  <c r="G114" i="43" s="1"/>
  <c r="H114" i="43" s="1"/>
  <c r="I114" i="43" s="1"/>
  <c r="J114" i="43" s="1"/>
  <c r="K114" i="43" s="1"/>
  <c r="L114" i="43" s="1"/>
  <c r="M114" i="43" s="1"/>
  <c r="N114" i="43" s="1"/>
  <c r="O114" i="43" s="1"/>
  <c r="P114" i="43" s="1"/>
  <c r="Q114" i="43" s="1"/>
  <c r="R114" i="43" s="1"/>
  <c r="S114" i="43" s="1"/>
  <c r="T114" i="43" s="1"/>
  <c r="U114" i="43" s="1"/>
  <c r="V114" i="43" s="1"/>
  <c r="W114" i="43" s="1"/>
  <c r="X114" i="43" s="1"/>
  <c r="Y114" i="43" s="1"/>
  <c r="Z114" i="43" s="1"/>
  <c r="AA114" i="43" s="1"/>
  <c r="AB114" i="43" s="1"/>
  <c r="AC114" i="43" s="1"/>
  <c r="AD114" i="43" s="1"/>
  <c r="AE114" i="43" s="1"/>
  <c r="AF114" i="43" s="1"/>
  <c r="C113" i="43"/>
  <c r="D113" i="43" s="1"/>
  <c r="E113" i="43" s="1"/>
  <c r="F113" i="43" s="1"/>
  <c r="G113" i="43" s="1"/>
  <c r="H113" i="43" s="1"/>
  <c r="I113" i="43" s="1"/>
  <c r="J113" i="43" s="1"/>
  <c r="K113" i="43" s="1"/>
  <c r="L113" i="43" s="1"/>
  <c r="M113" i="43" s="1"/>
  <c r="N113" i="43" s="1"/>
  <c r="O113" i="43" s="1"/>
  <c r="P113" i="43" s="1"/>
  <c r="Q113" i="43" s="1"/>
  <c r="R113" i="43" s="1"/>
  <c r="S113" i="43" s="1"/>
  <c r="T113" i="43" s="1"/>
  <c r="U113" i="43" s="1"/>
  <c r="V113" i="43" s="1"/>
  <c r="W113" i="43" s="1"/>
  <c r="X113" i="43" s="1"/>
  <c r="Y113" i="43" s="1"/>
  <c r="Z113" i="43" s="1"/>
  <c r="AA113" i="43" s="1"/>
  <c r="AB113" i="43" s="1"/>
  <c r="AC113" i="43" s="1"/>
  <c r="AD113" i="43" s="1"/>
  <c r="AE113" i="43" s="1"/>
  <c r="AF113" i="43" s="1"/>
  <c r="F112" i="43"/>
  <c r="G112" i="43" s="1"/>
  <c r="H112" i="43" s="1"/>
  <c r="I112" i="43" s="1"/>
  <c r="J112" i="43" s="1"/>
  <c r="K112" i="43" s="1"/>
  <c r="L112" i="43" s="1"/>
  <c r="M112" i="43" s="1"/>
  <c r="N112" i="43" s="1"/>
  <c r="O112" i="43" s="1"/>
  <c r="P112" i="43" s="1"/>
  <c r="Q112" i="43" s="1"/>
  <c r="R112" i="43" s="1"/>
  <c r="S112" i="43" s="1"/>
  <c r="T112" i="43" s="1"/>
  <c r="U112" i="43" s="1"/>
  <c r="V112" i="43" s="1"/>
  <c r="W112" i="43" s="1"/>
  <c r="X112" i="43" s="1"/>
  <c r="Y112" i="43" s="1"/>
  <c r="Z112" i="43" s="1"/>
  <c r="AA112" i="43" s="1"/>
  <c r="AB112" i="43" s="1"/>
  <c r="AC112" i="43" s="1"/>
  <c r="AD112" i="43" s="1"/>
  <c r="AE112" i="43" s="1"/>
  <c r="AF112" i="43" s="1"/>
  <c r="E112" i="43"/>
  <c r="C112" i="43"/>
  <c r="D112" i="43" s="1"/>
  <c r="C111" i="43"/>
  <c r="D111" i="43" s="1"/>
  <c r="E111" i="43" s="1"/>
  <c r="F111" i="43" s="1"/>
  <c r="G111" i="43" s="1"/>
  <c r="H111" i="43" s="1"/>
  <c r="I111" i="43" s="1"/>
  <c r="J111" i="43" s="1"/>
  <c r="K111" i="43" s="1"/>
  <c r="L111" i="43" s="1"/>
  <c r="M111" i="43" s="1"/>
  <c r="N111" i="43" s="1"/>
  <c r="O111" i="43" s="1"/>
  <c r="P111" i="43" s="1"/>
  <c r="Q111" i="43" s="1"/>
  <c r="R111" i="43" s="1"/>
  <c r="S111" i="43" s="1"/>
  <c r="T111" i="43" s="1"/>
  <c r="U111" i="43" s="1"/>
  <c r="V111" i="43" s="1"/>
  <c r="W111" i="43" s="1"/>
  <c r="X111" i="43" s="1"/>
  <c r="Y111" i="43" s="1"/>
  <c r="Z111" i="43" s="1"/>
  <c r="AA111" i="43" s="1"/>
  <c r="AB111" i="43" s="1"/>
  <c r="AC111" i="43" s="1"/>
  <c r="AD111" i="43" s="1"/>
  <c r="AE111" i="43" s="1"/>
  <c r="AF111" i="43" s="1"/>
  <c r="C110" i="43"/>
  <c r="D110" i="43" s="1"/>
  <c r="E110" i="43" s="1"/>
  <c r="F110" i="43" s="1"/>
  <c r="G110" i="43" s="1"/>
  <c r="H110" i="43" s="1"/>
  <c r="I110" i="43" s="1"/>
  <c r="J110" i="43" s="1"/>
  <c r="K110" i="43" s="1"/>
  <c r="L110" i="43" s="1"/>
  <c r="M110" i="43" s="1"/>
  <c r="N110" i="43" s="1"/>
  <c r="O110" i="43" s="1"/>
  <c r="P110" i="43" s="1"/>
  <c r="Q110" i="43" s="1"/>
  <c r="R110" i="43" s="1"/>
  <c r="S110" i="43" s="1"/>
  <c r="T110" i="43" s="1"/>
  <c r="U110" i="43" s="1"/>
  <c r="V110" i="43" s="1"/>
  <c r="W110" i="43" s="1"/>
  <c r="X110" i="43" s="1"/>
  <c r="Y110" i="43" s="1"/>
  <c r="Z110" i="43" s="1"/>
  <c r="AA110" i="43" s="1"/>
  <c r="AB110" i="43" s="1"/>
  <c r="AC110" i="43" s="1"/>
  <c r="AD110" i="43" s="1"/>
  <c r="AE110" i="43" s="1"/>
  <c r="AF110" i="43" s="1"/>
  <c r="K109" i="43"/>
  <c r="L109" i="43" s="1"/>
  <c r="M109" i="43" s="1"/>
  <c r="N109" i="43" s="1"/>
  <c r="O109" i="43" s="1"/>
  <c r="P109" i="43" s="1"/>
  <c r="Q109" i="43" s="1"/>
  <c r="R109" i="43" s="1"/>
  <c r="S109" i="43" s="1"/>
  <c r="T109" i="43" s="1"/>
  <c r="U109" i="43" s="1"/>
  <c r="V109" i="43" s="1"/>
  <c r="W109" i="43" s="1"/>
  <c r="X109" i="43" s="1"/>
  <c r="Y109" i="43" s="1"/>
  <c r="Z109" i="43" s="1"/>
  <c r="AA109" i="43" s="1"/>
  <c r="AB109" i="43" s="1"/>
  <c r="AC109" i="43" s="1"/>
  <c r="AD109" i="43" s="1"/>
  <c r="AE109" i="43" s="1"/>
  <c r="AF109" i="43" s="1"/>
  <c r="J109" i="43"/>
  <c r="C109" i="43"/>
  <c r="D109" i="43" s="1"/>
  <c r="E109" i="43" s="1"/>
  <c r="F109" i="43" s="1"/>
  <c r="G109" i="43" s="1"/>
  <c r="H109" i="43" s="1"/>
  <c r="L108" i="43"/>
  <c r="M108" i="43" s="1"/>
  <c r="N108" i="43" s="1"/>
  <c r="O108" i="43" s="1"/>
  <c r="P108" i="43" s="1"/>
  <c r="Q108" i="43" s="1"/>
  <c r="R108" i="43" s="1"/>
  <c r="S108" i="43" s="1"/>
  <c r="T108" i="43" s="1"/>
  <c r="U108" i="43" s="1"/>
  <c r="V108" i="43" s="1"/>
  <c r="W108" i="43" s="1"/>
  <c r="X108" i="43" s="1"/>
  <c r="Y108" i="43" s="1"/>
  <c r="Z108" i="43" s="1"/>
  <c r="AA108" i="43" s="1"/>
  <c r="AB108" i="43" s="1"/>
  <c r="AC108" i="43" s="1"/>
  <c r="AD108" i="43" s="1"/>
  <c r="AE108" i="43" s="1"/>
  <c r="AF108" i="43" s="1"/>
  <c r="C108" i="43"/>
  <c r="D108" i="43" s="1"/>
  <c r="E108" i="43" s="1"/>
  <c r="F108" i="43" s="1"/>
  <c r="G108" i="43" s="1"/>
  <c r="H108" i="43" s="1"/>
  <c r="I108" i="43" s="1"/>
  <c r="J108" i="43" s="1"/>
  <c r="K108" i="43" s="1"/>
  <c r="F107" i="43"/>
  <c r="G107" i="43" s="1"/>
  <c r="H107" i="43" s="1"/>
  <c r="I107" i="43" s="1"/>
  <c r="J107" i="43" s="1"/>
  <c r="K107" i="43" s="1"/>
  <c r="L107" i="43" s="1"/>
  <c r="M107" i="43" s="1"/>
  <c r="N107" i="43" s="1"/>
  <c r="O107" i="43" s="1"/>
  <c r="P107" i="43" s="1"/>
  <c r="Q107" i="43" s="1"/>
  <c r="R107" i="43" s="1"/>
  <c r="S107" i="43" s="1"/>
  <c r="T107" i="43" s="1"/>
  <c r="U107" i="43" s="1"/>
  <c r="V107" i="43" s="1"/>
  <c r="W107" i="43" s="1"/>
  <c r="X107" i="43" s="1"/>
  <c r="Y107" i="43" s="1"/>
  <c r="Z107" i="43" s="1"/>
  <c r="AA107" i="43" s="1"/>
  <c r="AB107" i="43" s="1"/>
  <c r="AC107" i="43" s="1"/>
  <c r="AD107" i="43" s="1"/>
  <c r="AE107" i="43" s="1"/>
  <c r="AF107" i="43" s="1"/>
  <c r="E107" i="43"/>
  <c r="C107" i="43"/>
  <c r="D107" i="43" s="1"/>
  <c r="C105" i="43"/>
  <c r="D105" i="43" s="1"/>
  <c r="E105" i="43" s="1"/>
  <c r="F105" i="43" s="1"/>
  <c r="G105" i="43" s="1"/>
  <c r="H105" i="43" s="1"/>
  <c r="I105" i="43" s="1"/>
  <c r="J105" i="43" s="1"/>
  <c r="K105" i="43" s="1"/>
  <c r="L105" i="43" s="1"/>
  <c r="M105" i="43" s="1"/>
  <c r="N105" i="43" s="1"/>
  <c r="O105" i="43" s="1"/>
  <c r="P105" i="43" s="1"/>
  <c r="Q105" i="43" s="1"/>
  <c r="R105" i="43" s="1"/>
  <c r="S105" i="43" s="1"/>
  <c r="T105" i="43" s="1"/>
  <c r="U105" i="43" s="1"/>
  <c r="V105" i="43" s="1"/>
  <c r="W105" i="43" s="1"/>
  <c r="X105" i="43" s="1"/>
  <c r="Y105" i="43" s="1"/>
  <c r="Z105" i="43" s="1"/>
  <c r="AA105" i="43" s="1"/>
  <c r="AB105" i="43" s="1"/>
  <c r="AC105" i="43" s="1"/>
  <c r="AD105" i="43" s="1"/>
  <c r="AE105" i="43" s="1"/>
  <c r="AF105" i="43" s="1"/>
  <c r="E104" i="43"/>
  <c r="F104" i="43" s="1"/>
  <c r="G104" i="43" s="1"/>
  <c r="H104" i="43" s="1"/>
  <c r="I104" i="43" s="1"/>
  <c r="J104" i="43" s="1"/>
  <c r="K104" i="43" s="1"/>
  <c r="L104" i="43" s="1"/>
  <c r="M104" i="43" s="1"/>
  <c r="N104" i="43" s="1"/>
  <c r="O104" i="43" s="1"/>
  <c r="P104" i="43" s="1"/>
  <c r="Q104" i="43" s="1"/>
  <c r="R104" i="43" s="1"/>
  <c r="S104" i="43" s="1"/>
  <c r="T104" i="43" s="1"/>
  <c r="U104" i="43" s="1"/>
  <c r="V104" i="43" s="1"/>
  <c r="W104" i="43" s="1"/>
  <c r="X104" i="43" s="1"/>
  <c r="Y104" i="43" s="1"/>
  <c r="Z104" i="43" s="1"/>
  <c r="AA104" i="43" s="1"/>
  <c r="AB104" i="43" s="1"/>
  <c r="AC104" i="43" s="1"/>
  <c r="AD104" i="43" s="1"/>
  <c r="AE104" i="43" s="1"/>
  <c r="AF104" i="43" s="1"/>
  <c r="C104" i="43"/>
  <c r="D104" i="43" s="1"/>
  <c r="C102" i="43"/>
  <c r="D102" i="43" s="1"/>
  <c r="E102" i="43" s="1"/>
  <c r="F102" i="43" s="1"/>
  <c r="G102" i="43" s="1"/>
  <c r="H102" i="43" s="1"/>
  <c r="I102" i="43" s="1"/>
  <c r="J102" i="43" s="1"/>
  <c r="K102" i="43" s="1"/>
  <c r="L102" i="43" s="1"/>
  <c r="M102" i="43" s="1"/>
  <c r="N102" i="43" s="1"/>
  <c r="O102" i="43" s="1"/>
  <c r="P102" i="43" s="1"/>
  <c r="Q102" i="43" s="1"/>
  <c r="R102" i="43" s="1"/>
  <c r="S102" i="43" s="1"/>
  <c r="T102" i="43" s="1"/>
  <c r="U102" i="43" s="1"/>
  <c r="V102" i="43" s="1"/>
  <c r="W102" i="43" s="1"/>
  <c r="X102" i="43" s="1"/>
  <c r="Y102" i="43" s="1"/>
  <c r="Z102" i="43" s="1"/>
  <c r="AA102" i="43" s="1"/>
  <c r="AB102" i="43" s="1"/>
  <c r="AC102" i="43" s="1"/>
  <c r="AD102" i="43" s="1"/>
  <c r="AE102" i="43" s="1"/>
  <c r="AF102" i="43" s="1"/>
  <c r="C101" i="43"/>
  <c r="D101" i="43" s="1"/>
  <c r="E101" i="43" s="1"/>
  <c r="F101" i="43" s="1"/>
  <c r="G101" i="43" s="1"/>
  <c r="H101" i="43" s="1"/>
  <c r="I101" i="43" s="1"/>
  <c r="J101" i="43" s="1"/>
  <c r="K101" i="43" s="1"/>
  <c r="L101" i="43" s="1"/>
  <c r="M101" i="43" s="1"/>
  <c r="N101" i="43" s="1"/>
  <c r="O101" i="43" s="1"/>
  <c r="P101" i="43" s="1"/>
  <c r="Q101" i="43" s="1"/>
  <c r="R101" i="43" s="1"/>
  <c r="S101" i="43" s="1"/>
  <c r="T101" i="43" s="1"/>
  <c r="U101" i="43" s="1"/>
  <c r="V101" i="43" s="1"/>
  <c r="W101" i="43" s="1"/>
  <c r="X101" i="43" s="1"/>
  <c r="Y101" i="43" s="1"/>
  <c r="Z101" i="43" s="1"/>
  <c r="AA101" i="43" s="1"/>
  <c r="AB101" i="43" s="1"/>
  <c r="AC101" i="43" s="1"/>
  <c r="AD101" i="43" s="1"/>
  <c r="AE101" i="43" s="1"/>
  <c r="AF101" i="43" s="1"/>
  <c r="D100" i="43"/>
  <c r="E100" i="43" s="1"/>
  <c r="F100" i="43" s="1"/>
  <c r="G100" i="43" s="1"/>
  <c r="H100" i="43" s="1"/>
  <c r="I100" i="43" s="1"/>
  <c r="J100" i="43" s="1"/>
  <c r="K100" i="43" s="1"/>
  <c r="L100" i="43" s="1"/>
  <c r="M100" i="43" s="1"/>
  <c r="N100" i="43" s="1"/>
  <c r="O100" i="43" s="1"/>
  <c r="P100" i="43" s="1"/>
  <c r="Q100" i="43" s="1"/>
  <c r="R100" i="43" s="1"/>
  <c r="S100" i="43" s="1"/>
  <c r="T100" i="43" s="1"/>
  <c r="U100" i="43" s="1"/>
  <c r="V100" i="43" s="1"/>
  <c r="W100" i="43" s="1"/>
  <c r="X100" i="43" s="1"/>
  <c r="Y100" i="43" s="1"/>
  <c r="Z100" i="43" s="1"/>
  <c r="AA100" i="43" s="1"/>
  <c r="AB100" i="43" s="1"/>
  <c r="AC100" i="43" s="1"/>
  <c r="AD100" i="43" s="1"/>
  <c r="AE100" i="43" s="1"/>
  <c r="AF100" i="43" s="1"/>
  <c r="C100" i="43"/>
  <c r="F99" i="43"/>
  <c r="G99" i="43" s="1"/>
  <c r="H99" i="43" s="1"/>
  <c r="I99" i="43" s="1"/>
  <c r="J99" i="43" s="1"/>
  <c r="K99" i="43" s="1"/>
  <c r="L99" i="43" s="1"/>
  <c r="M99" i="43" s="1"/>
  <c r="N99" i="43" s="1"/>
  <c r="O99" i="43" s="1"/>
  <c r="P99" i="43" s="1"/>
  <c r="Q99" i="43" s="1"/>
  <c r="R99" i="43" s="1"/>
  <c r="S99" i="43" s="1"/>
  <c r="T99" i="43" s="1"/>
  <c r="U99" i="43" s="1"/>
  <c r="V99" i="43" s="1"/>
  <c r="W99" i="43" s="1"/>
  <c r="X99" i="43" s="1"/>
  <c r="Y99" i="43" s="1"/>
  <c r="Z99" i="43" s="1"/>
  <c r="AA99" i="43" s="1"/>
  <c r="AB99" i="43" s="1"/>
  <c r="AC99" i="43" s="1"/>
  <c r="AD99" i="43" s="1"/>
  <c r="AE99" i="43" s="1"/>
  <c r="AF99" i="43" s="1"/>
  <c r="E99" i="43"/>
  <c r="C99" i="43"/>
  <c r="D99" i="43" s="1"/>
  <c r="C98" i="43"/>
  <c r="C90" i="43" s="1"/>
  <c r="C97" i="43"/>
  <c r="AH95" i="43"/>
  <c r="AI95" i="43" s="1"/>
  <c r="AH94" i="43"/>
  <c r="AI94" i="43" s="1"/>
  <c r="AH93" i="43"/>
  <c r="AI93" i="43" s="1"/>
  <c r="AH92" i="43"/>
  <c r="AI92" i="43" s="1"/>
  <c r="AH91" i="43"/>
  <c r="AI91" i="43" s="1"/>
  <c r="AI88" i="43"/>
  <c r="AH88" i="43"/>
  <c r="AI87" i="43"/>
  <c r="AH87" i="43"/>
  <c r="AI86" i="43"/>
  <c r="AH86" i="43"/>
  <c r="AI85" i="43"/>
  <c r="AH85" i="43"/>
  <c r="AI84" i="43"/>
  <c r="AH84" i="43"/>
  <c r="AI83" i="43"/>
  <c r="AH83" i="43"/>
  <c r="AI82" i="43"/>
  <c r="AH82" i="43"/>
  <c r="AI81" i="43"/>
  <c r="AH81" i="43"/>
  <c r="AG79" i="43"/>
  <c r="AI78" i="43"/>
  <c r="AH78" i="43"/>
  <c r="AF77" i="43"/>
  <c r="AE77" i="43"/>
  <c r="AD77" i="43"/>
  <c r="AC77" i="43"/>
  <c r="AB77" i="43"/>
  <c r="AA77" i="43"/>
  <c r="Z77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AF76" i="43"/>
  <c r="AE76" i="43"/>
  <c r="AD76" i="43"/>
  <c r="AC76" i="43"/>
  <c r="AB76" i="43"/>
  <c r="AA76" i="43"/>
  <c r="Z76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AF75" i="43"/>
  <c r="AE75" i="43"/>
  <c r="AD75" i="43"/>
  <c r="AC75" i="43"/>
  <c r="AB75" i="43"/>
  <c r="AA75" i="43"/>
  <c r="Z75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AF74" i="43"/>
  <c r="AE74" i="43"/>
  <c r="AD74" i="43"/>
  <c r="AC74" i="43"/>
  <c r="AB74" i="43"/>
  <c r="AA74" i="43"/>
  <c r="Z74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AF73" i="43"/>
  <c r="AE73" i="43"/>
  <c r="AD73" i="43"/>
  <c r="AC73" i="43"/>
  <c r="AB73" i="43"/>
  <c r="AA73" i="43"/>
  <c r="Z73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AI71" i="43"/>
  <c r="AH71" i="43"/>
  <c r="AG69" i="43"/>
  <c r="AF69" i="43"/>
  <c r="AE69" i="43"/>
  <c r="AD69" i="43"/>
  <c r="AC69" i="43"/>
  <c r="AB69" i="43"/>
  <c r="AA69" i="43"/>
  <c r="Z69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AI69" i="43" s="1"/>
  <c r="AI68" i="43"/>
  <c r="AH68" i="43"/>
  <c r="AI67" i="43"/>
  <c r="AH67" i="43"/>
  <c r="AI66" i="43"/>
  <c r="AH66" i="43"/>
  <c r="AG65" i="43"/>
  <c r="AF65" i="43"/>
  <c r="AE65" i="43"/>
  <c r="AE5" i="43" s="1"/>
  <c r="AD65" i="43"/>
  <c r="AD5" i="43" s="1"/>
  <c r="AC65" i="43"/>
  <c r="AC5" i="43" s="1"/>
  <c r="AB65" i="43"/>
  <c r="AB5" i="43" s="1"/>
  <c r="AA65" i="43"/>
  <c r="AA5" i="43" s="1"/>
  <c r="Z65" i="43"/>
  <c r="Z5" i="43" s="1"/>
  <c r="Y65" i="43"/>
  <c r="Y5" i="43" s="1"/>
  <c r="X65" i="43"/>
  <c r="X5" i="43" s="1"/>
  <c r="W65" i="43"/>
  <c r="W5" i="43" s="1"/>
  <c r="V65" i="43"/>
  <c r="V5" i="43" s="1"/>
  <c r="U65" i="43"/>
  <c r="U5" i="43" s="1"/>
  <c r="T65" i="43"/>
  <c r="T5" i="43" s="1"/>
  <c r="S65" i="43"/>
  <c r="S5" i="43" s="1"/>
  <c r="R65" i="43"/>
  <c r="R5" i="43" s="1"/>
  <c r="Q65" i="43"/>
  <c r="Q5" i="43" s="1"/>
  <c r="P65" i="43"/>
  <c r="O65" i="43"/>
  <c r="O5" i="43" s="1"/>
  <c r="N65" i="43"/>
  <c r="N5" i="43" s="1"/>
  <c r="M65" i="43"/>
  <c r="M5" i="43" s="1"/>
  <c r="L65" i="43"/>
  <c r="K65" i="43"/>
  <c r="K5" i="43" s="1"/>
  <c r="J65" i="43"/>
  <c r="I65" i="43"/>
  <c r="I5" i="43" s="1"/>
  <c r="H65" i="43"/>
  <c r="H5" i="43" s="1"/>
  <c r="G65" i="43"/>
  <c r="G5" i="43" s="1"/>
  <c r="F65" i="43"/>
  <c r="F5" i="43" s="1"/>
  <c r="E65" i="43"/>
  <c r="E5" i="43" s="1"/>
  <c r="D65" i="43"/>
  <c r="D5" i="43" s="1"/>
  <c r="C65" i="43"/>
  <c r="C5" i="43" s="1"/>
  <c r="AI64" i="43"/>
  <c r="AH64" i="43"/>
  <c r="AI63" i="43"/>
  <c r="AH63" i="43"/>
  <c r="AI62" i="43"/>
  <c r="AH62" i="43"/>
  <c r="AI61" i="43"/>
  <c r="AH61" i="43"/>
  <c r="AI60" i="43"/>
  <c r="AH60" i="43"/>
  <c r="AI59" i="43"/>
  <c r="AH59" i="43"/>
  <c r="AI58" i="43"/>
  <c r="AH58" i="43"/>
  <c r="AI57" i="43"/>
  <c r="AH57" i="43"/>
  <c r="AI56" i="43"/>
  <c r="AH56" i="43"/>
  <c r="AI55" i="43"/>
  <c r="AH55" i="43"/>
  <c r="AI54" i="43"/>
  <c r="AH54" i="43"/>
  <c r="AG53" i="43"/>
  <c r="AF53" i="43"/>
  <c r="AE53" i="43"/>
  <c r="AD53" i="43"/>
  <c r="AC53" i="43"/>
  <c r="AB53" i="43"/>
  <c r="AA53" i="43"/>
  <c r="Z53" i="43"/>
  <c r="Y53" i="43"/>
  <c r="X53" i="43"/>
  <c r="W53" i="43"/>
  <c r="V53" i="43"/>
  <c r="U53" i="43"/>
  <c r="T53" i="43"/>
  <c r="S53" i="43"/>
  <c r="R53" i="43"/>
  <c r="Q53" i="43"/>
  <c r="P53" i="43"/>
  <c r="O53" i="43"/>
  <c r="N53" i="43"/>
  <c r="M53" i="43"/>
  <c r="L53" i="43"/>
  <c r="K53" i="43"/>
  <c r="J53" i="43"/>
  <c r="I53" i="43"/>
  <c r="H53" i="43"/>
  <c r="G53" i="43"/>
  <c r="F53" i="43"/>
  <c r="E53" i="43"/>
  <c r="D53" i="43"/>
  <c r="C53" i="43"/>
  <c r="AI52" i="43"/>
  <c r="AH52" i="43"/>
  <c r="AI51" i="43"/>
  <c r="AH51" i="43"/>
  <c r="AI50" i="43"/>
  <c r="AH50" i="43"/>
  <c r="S49" i="43"/>
  <c r="R49" i="43"/>
  <c r="Q49" i="43"/>
  <c r="P49" i="43"/>
  <c r="O49" i="43"/>
  <c r="N49" i="43"/>
  <c r="M49" i="43"/>
  <c r="L49" i="43"/>
  <c r="K49" i="43"/>
  <c r="J49" i="43"/>
  <c r="I49" i="43"/>
  <c r="H49" i="43"/>
  <c r="G49" i="43"/>
  <c r="F49" i="43"/>
  <c r="E49" i="43"/>
  <c r="D49" i="43"/>
  <c r="C49" i="43"/>
  <c r="AG48" i="43"/>
  <c r="AG49" i="43" s="1"/>
  <c r="AG3" i="43" s="1"/>
  <c r="AG6" i="43" s="1"/>
  <c r="AI47" i="43"/>
  <c r="AH47" i="43"/>
  <c r="AI46" i="43"/>
  <c r="AH46" i="43"/>
  <c r="AI45" i="43"/>
  <c r="AH45" i="43"/>
  <c r="AI44" i="43"/>
  <c r="AH44" i="43"/>
  <c r="AI43" i="43"/>
  <c r="AH43" i="43"/>
  <c r="AI42" i="43"/>
  <c r="AH42" i="43"/>
  <c r="AI41" i="43"/>
  <c r="AH41" i="43"/>
  <c r="AI40" i="43"/>
  <c r="AH40" i="43"/>
  <c r="AI39" i="43"/>
  <c r="AH39" i="43"/>
  <c r="AI38" i="43"/>
  <c r="AH38" i="43"/>
  <c r="AI37" i="43"/>
  <c r="AH37" i="43"/>
  <c r="AI36" i="43"/>
  <c r="AH36" i="43"/>
  <c r="AG35" i="43"/>
  <c r="AF35" i="43"/>
  <c r="AE35" i="43"/>
  <c r="AD35" i="43"/>
  <c r="AC35" i="43"/>
  <c r="AB35" i="43"/>
  <c r="AA35" i="43"/>
  <c r="Z35" i="43"/>
  <c r="Y35" i="43"/>
  <c r="X35" i="43"/>
  <c r="W35" i="43"/>
  <c r="V35" i="43"/>
  <c r="U35" i="43"/>
  <c r="T35" i="43"/>
  <c r="S35" i="43"/>
  <c r="R35" i="43"/>
  <c r="Q35" i="43"/>
  <c r="P35" i="43"/>
  <c r="O35" i="43"/>
  <c r="N35" i="43"/>
  <c r="M35" i="43"/>
  <c r="L35" i="43"/>
  <c r="K35" i="43"/>
  <c r="J35" i="43"/>
  <c r="I35" i="43"/>
  <c r="H35" i="43"/>
  <c r="G35" i="43"/>
  <c r="F35" i="43"/>
  <c r="E35" i="43"/>
  <c r="D35" i="43"/>
  <c r="C35" i="43"/>
  <c r="AI34" i="43"/>
  <c r="AH34" i="43"/>
  <c r="AI33" i="43"/>
  <c r="AH33" i="43"/>
  <c r="AI32" i="43"/>
  <c r="AH32" i="43"/>
  <c r="AI31" i="43"/>
  <c r="AH31" i="43"/>
  <c r="AI30" i="43"/>
  <c r="AH30" i="43"/>
  <c r="AI29" i="43"/>
  <c r="AH29" i="43"/>
  <c r="AI28" i="43"/>
  <c r="AH28" i="43"/>
  <c r="AI27" i="43"/>
  <c r="AH27" i="43"/>
  <c r="AI26" i="43"/>
  <c r="AH26" i="43"/>
  <c r="AI25" i="43"/>
  <c r="AH25" i="43"/>
  <c r="AI24" i="43"/>
  <c r="AH24" i="43"/>
  <c r="AI23" i="43"/>
  <c r="AH23" i="43"/>
  <c r="AI22" i="43"/>
  <c r="AH22" i="43"/>
  <c r="AI21" i="43"/>
  <c r="AH21" i="43"/>
  <c r="AI20" i="43"/>
  <c r="AH20" i="43"/>
  <c r="AI19" i="43"/>
  <c r="AH19" i="43"/>
  <c r="AI18" i="43"/>
  <c r="AH18" i="43"/>
  <c r="AI17" i="43"/>
  <c r="AH17" i="43"/>
  <c r="AI16" i="43"/>
  <c r="AH16" i="43"/>
  <c r="AI15" i="43"/>
  <c r="AH15" i="43"/>
  <c r="AI14" i="43"/>
  <c r="AH14" i="43"/>
  <c r="AI13" i="43"/>
  <c r="AH13" i="43"/>
  <c r="AI12" i="43"/>
  <c r="AH12" i="43"/>
  <c r="AI11" i="43"/>
  <c r="AH11" i="43"/>
  <c r="AF5" i="43"/>
  <c r="P5" i="43"/>
  <c r="L5" i="43"/>
  <c r="J5" i="43"/>
  <c r="B5" i="43"/>
  <c r="AG4" i="43"/>
  <c r="K4" i="43"/>
  <c r="B4" i="43"/>
  <c r="AG2" i="43"/>
  <c r="E4" i="43"/>
  <c r="J187" i="45" l="1"/>
  <c r="K97" i="45"/>
  <c r="L98" i="45"/>
  <c r="K90" i="45"/>
  <c r="N189" i="45"/>
  <c r="L190" i="45"/>
  <c r="K195" i="45"/>
  <c r="K230" i="45"/>
  <c r="L194" i="45"/>
  <c r="G187" i="44"/>
  <c r="H97" i="44"/>
  <c r="H189" i="44"/>
  <c r="G195" i="44"/>
  <c r="G90" i="44"/>
  <c r="G230" i="44"/>
  <c r="H194" i="44"/>
  <c r="K98" i="44"/>
  <c r="AA79" i="43"/>
  <c r="S79" i="43"/>
  <c r="Q79" i="43"/>
  <c r="R72" i="43"/>
  <c r="B79" i="43"/>
  <c r="AH75" i="43"/>
  <c r="Y79" i="43"/>
  <c r="R79" i="43"/>
  <c r="S72" i="43"/>
  <c r="S7" i="43" s="1"/>
  <c r="Z79" i="43"/>
  <c r="P72" i="43"/>
  <c r="AH209" i="43" s="1"/>
  <c r="S70" i="43"/>
  <c r="T79" i="43"/>
  <c r="AB79" i="43"/>
  <c r="Q70" i="43"/>
  <c r="P70" i="43"/>
  <c r="O72" i="43"/>
  <c r="AG209" i="43" s="1"/>
  <c r="N70" i="43"/>
  <c r="L79" i="43"/>
  <c r="L70" i="43"/>
  <c r="B72" i="43"/>
  <c r="K79" i="43"/>
  <c r="K70" i="43"/>
  <c r="J79" i="43"/>
  <c r="I79" i="43"/>
  <c r="I70" i="43"/>
  <c r="AH74" i="43"/>
  <c r="H70" i="43"/>
  <c r="H72" i="43"/>
  <c r="Z209" i="43" s="1"/>
  <c r="G72" i="43"/>
  <c r="G7" i="43" s="1"/>
  <c r="G70" i="43"/>
  <c r="AI53" i="43"/>
  <c r="F70" i="43"/>
  <c r="D79" i="43"/>
  <c r="D72" i="43"/>
  <c r="V209" i="43" s="1"/>
  <c r="C72" i="43"/>
  <c r="C7" i="43" s="1"/>
  <c r="AH35" i="43"/>
  <c r="B70" i="43"/>
  <c r="AH73" i="43"/>
  <c r="AI35" i="43"/>
  <c r="H4" i="43"/>
  <c r="O7" i="43"/>
  <c r="AJ209" i="43"/>
  <c r="R7" i="43"/>
  <c r="S206" i="43"/>
  <c r="D206" i="43"/>
  <c r="E70" i="43"/>
  <c r="M70" i="43"/>
  <c r="E72" i="43"/>
  <c r="M72" i="43"/>
  <c r="D70" i="43"/>
  <c r="O70" i="43"/>
  <c r="E79" i="43"/>
  <c r="M79" i="43"/>
  <c r="U79" i="43"/>
  <c r="AC79" i="43"/>
  <c r="F79" i="43"/>
  <c r="N79" i="43"/>
  <c r="V79" i="43"/>
  <c r="L72" i="43"/>
  <c r="F72" i="43"/>
  <c r="H79" i="43"/>
  <c r="P79" i="43"/>
  <c r="X79" i="43"/>
  <c r="AF79" i="43"/>
  <c r="G79" i="43"/>
  <c r="O79" i="43"/>
  <c r="W79" i="43"/>
  <c r="AE79" i="43"/>
  <c r="N72" i="43"/>
  <c r="AG70" i="43"/>
  <c r="AG80" i="43" s="1"/>
  <c r="I72" i="43"/>
  <c r="I80" i="43" s="1"/>
  <c r="Q72" i="43"/>
  <c r="AG72" i="43"/>
  <c r="AI77" i="43"/>
  <c r="D98" i="43"/>
  <c r="D90" i="43" s="1"/>
  <c r="C70" i="43"/>
  <c r="AH53" i="43"/>
  <c r="J70" i="43"/>
  <c r="R70" i="43"/>
  <c r="AH65" i="43"/>
  <c r="AH69" i="43"/>
  <c r="J72" i="43"/>
  <c r="AI73" i="43"/>
  <c r="AI76" i="43"/>
  <c r="AH76" i="43"/>
  <c r="AI65" i="43"/>
  <c r="K72" i="43"/>
  <c r="AI74" i="43"/>
  <c r="AI75" i="43"/>
  <c r="AH77" i="43"/>
  <c r="C79" i="43"/>
  <c r="AD79" i="43"/>
  <c r="C187" i="43"/>
  <c r="D97" i="43"/>
  <c r="C195" i="43"/>
  <c r="D189" i="43"/>
  <c r="D194" i="43"/>
  <c r="Z48" i="42"/>
  <c r="Y92" i="42"/>
  <c r="Y73" i="42"/>
  <c r="Y74" i="42"/>
  <c r="Y75" i="42"/>
  <c r="Y76" i="42"/>
  <c r="Y77" i="42"/>
  <c r="Y48" i="42"/>
  <c r="X92" i="42"/>
  <c r="X48" i="42"/>
  <c r="W92" i="42"/>
  <c r="W48" i="42"/>
  <c r="AK40" i="42"/>
  <c r="V92" i="42"/>
  <c r="V48" i="42"/>
  <c r="U92" i="42"/>
  <c r="T92" i="42"/>
  <c r="S92" i="42"/>
  <c r="P35" i="42"/>
  <c r="P49" i="42"/>
  <c r="AH90" i="41"/>
  <c r="J34" i="42"/>
  <c r="I34" i="42"/>
  <c r="G34" i="42"/>
  <c r="M190" i="45" l="1"/>
  <c r="L195" i="45"/>
  <c r="M98" i="45"/>
  <c r="L90" i="45"/>
  <c r="L230" i="45"/>
  <c r="M194" i="45"/>
  <c r="K187" i="45"/>
  <c r="L97" i="45"/>
  <c r="O189" i="45"/>
  <c r="G80" i="43"/>
  <c r="H195" i="44"/>
  <c r="I189" i="44"/>
  <c r="H90" i="44"/>
  <c r="H230" i="44"/>
  <c r="I194" i="44"/>
  <c r="H187" i="44"/>
  <c r="I97" i="44"/>
  <c r="L98" i="44"/>
  <c r="S80" i="43"/>
  <c r="AK209" i="43"/>
  <c r="R80" i="43"/>
  <c r="P80" i="43"/>
  <c r="P7" i="43"/>
  <c r="O80" i="43"/>
  <c r="N80" i="43"/>
  <c r="M80" i="43"/>
  <c r="Y209" i="43"/>
  <c r="D7" i="43"/>
  <c r="K80" i="43"/>
  <c r="B80" i="43"/>
  <c r="L80" i="43"/>
  <c r="H80" i="43"/>
  <c r="J80" i="43"/>
  <c r="H7" i="43"/>
  <c r="AH79" i="43"/>
  <c r="E80" i="43"/>
  <c r="D80" i="43"/>
  <c r="U209" i="43"/>
  <c r="AI79" i="43"/>
  <c r="C80" i="43"/>
  <c r="D187" i="43"/>
  <c r="E97" i="43"/>
  <c r="E98" i="43"/>
  <c r="AI209" i="43"/>
  <c r="Q7" i="43"/>
  <c r="Q80" i="43"/>
  <c r="AB209" i="43"/>
  <c r="J7" i="43"/>
  <c r="AA209" i="43"/>
  <c r="I7" i="43"/>
  <c r="AC209" i="43"/>
  <c r="K7" i="43"/>
  <c r="X209" i="43"/>
  <c r="C204" i="43"/>
  <c r="B204" i="43"/>
  <c r="F7" i="43"/>
  <c r="AE209" i="43"/>
  <c r="M7" i="43"/>
  <c r="D230" i="43"/>
  <c r="E194" i="43"/>
  <c r="F80" i="43"/>
  <c r="E189" i="43"/>
  <c r="D195" i="43"/>
  <c r="AF209" i="43"/>
  <c r="N7" i="43"/>
  <c r="AD209" i="43"/>
  <c r="L7" i="43"/>
  <c r="W209" i="43"/>
  <c r="E7" i="43"/>
  <c r="M230" i="45" l="1"/>
  <c r="N194" i="45"/>
  <c r="L187" i="45"/>
  <c r="M97" i="45"/>
  <c r="N98" i="45"/>
  <c r="M90" i="45"/>
  <c r="P189" i="45"/>
  <c r="N190" i="45"/>
  <c r="M195" i="45"/>
  <c r="I187" i="44"/>
  <c r="J97" i="44"/>
  <c r="J194" i="44"/>
  <c r="I230" i="44"/>
  <c r="J189" i="44"/>
  <c r="I195" i="44"/>
  <c r="I90" i="44"/>
  <c r="M98" i="44"/>
  <c r="E90" i="43"/>
  <c r="K6" i="43"/>
  <c r="F98" i="43"/>
  <c r="F90" i="43" s="1"/>
  <c r="E195" i="43"/>
  <c r="F189" i="43"/>
  <c r="T209" i="43"/>
  <c r="B7" i="43"/>
  <c r="E187" i="43"/>
  <c r="F97" i="43"/>
  <c r="E230" i="43"/>
  <c r="F194" i="43"/>
  <c r="O98" i="45" l="1"/>
  <c r="N90" i="45"/>
  <c r="M187" i="45"/>
  <c r="N97" i="45"/>
  <c r="N230" i="45"/>
  <c r="O194" i="45"/>
  <c r="Q189" i="45"/>
  <c r="O190" i="45"/>
  <c r="N195" i="45"/>
  <c r="J195" i="44"/>
  <c r="K189" i="44"/>
  <c r="J90" i="44"/>
  <c r="K194" i="44"/>
  <c r="J230" i="44"/>
  <c r="J187" i="44"/>
  <c r="K97" i="44"/>
  <c r="N98" i="44"/>
  <c r="F195" i="43"/>
  <c r="G189" i="43"/>
  <c r="G98" i="43"/>
  <c r="G90" i="43" s="1"/>
  <c r="F230" i="43"/>
  <c r="G194" i="43"/>
  <c r="F187" i="43"/>
  <c r="G97" i="43"/>
  <c r="P190" i="45" l="1"/>
  <c r="O195" i="45"/>
  <c r="N187" i="45"/>
  <c r="O97" i="45"/>
  <c r="P98" i="45"/>
  <c r="O90" i="45"/>
  <c r="O230" i="45"/>
  <c r="P194" i="45"/>
  <c r="R189" i="45"/>
  <c r="O98" i="44"/>
  <c r="K187" i="44"/>
  <c r="L97" i="44"/>
  <c r="K230" i="44"/>
  <c r="L194" i="44"/>
  <c r="K195" i="44"/>
  <c r="L189" i="44"/>
  <c r="K90" i="44"/>
  <c r="H98" i="43"/>
  <c r="H90" i="43" s="1"/>
  <c r="G230" i="43"/>
  <c r="H194" i="43"/>
  <c r="H189" i="43"/>
  <c r="G195" i="43"/>
  <c r="G187" i="43"/>
  <c r="H97" i="43"/>
  <c r="P230" i="45" l="1"/>
  <c r="Q194" i="45"/>
  <c r="Q98" i="45"/>
  <c r="P90" i="45"/>
  <c r="O187" i="45"/>
  <c r="P97" i="45"/>
  <c r="S189" i="45"/>
  <c r="Q190" i="45"/>
  <c r="P195" i="45"/>
  <c r="L230" i="44"/>
  <c r="M194" i="44"/>
  <c r="L187" i="44"/>
  <c r="M97" i="44"/>
  <c r="L195" i="44"/>
  <c r="M189" i="44"/>
  <c r="L90" i="44"/>
  <c r="P98" i="44"/>
  <c r="H187" i="43"/>
  <c r="I97" i="43"/>
  <c r="I189" i="43"/>
  <c r="H195" i="43"/>
  <c r="I194" i="43"/>
  <c r="H230" i="43"/>
  <c r="I98" i="43"/>
  <c r="I90" i="43" s="1"/>
  <c r="T189" i="45" l="1"/>
  <c r="P187" i="45"/>
  <c r="Q97" i="45"/>
  <c r="Q90" i="45"/>
  <c r="R98" i="45"/>
  <c r="R194" i="45"/>
  <c r="Q230" i="45"/>
  <c r="R190" i="45"/>
  <c r="Q195" i="45"/>
  <c r="M195" i="44"/>
  <c r="N189" i="44"/>
  <c r="M90" i="44"/>
  <c r="M187" i="44"/>
  <c r="N97" i="44"/>
  <c r="N194" i="44"/>
  <c r="M230" i="44"/>
  <c r="Q98" i="44"/>
  <c r="J98" i="43"/>
  <c r="J194" i="43"/>
  <c r="I230" i="43"/>
  <c r="J189" i="43"/>
  <c r="I195" i="43"/>
  <c r="I187" i="43"/>
  <c r="J97" i="43"/>
  <c r="S194" i="45" l="1"/>
  <c r="R230" i="45"/>
  <c r="S98" i="45"/>
  <c r="R90" i="45"/>
  <c r="Q187" i="45"/>
  <c r="R97" i="45"/>
  <c r="U189" i="45"/>
  <c r="S190" i="45"/>
  <c r="R195" i="45"/>
  <c r="R98" i="44"/>
  <c r="N230" i="44"/>
  <c r="O194" i="44"/>
  <c r="N187" i="44"/>
  <c r="O97" i="44"/>
  <c r="O189" i="44"/>
  <c r="N195" i="44"/>
  <c r="N90" i="44"/>
  <c r="J90" i="43"/>
  <c r="J187" i="43"/>
  <c r="K97" i="43"/>
  <c r="J195" i="43"/>
  <c r="K189" i="43"/>
  <c r="K194" i="43"/>
  <c r="J230" i="43"/>
  <c r="K98" i="43"/>
  <c r="K90" i="43" s="1"/>
  <c r="R187" i="45" l="1"/>
  <c r="S97" i="45"/>
  <c r="V189" i="45"/>
  <c r="T98" i="45"/>
  <c r="S90" i="45"/>
  <c r="T190" i="45"/>
  <c r="S195" i="45"/>
  <c r="S230" i="45"/>
  <c r="T194" i="45"/>
  <c r="O187" i="44"/>
  <c r="P97" i="44"/>
  <c r="O230" i="44"/>
  <c r="P194" i="44"/>
  <c r="P189" i="44"/>
  <c r="O195" i="44"/>
  <c r="O90" i="44"/>
  <c r="S98" i="44"/>
  <c r="L98" i="43"/>
  <c r="K230" i="43"/>
  <c r="L194" i="43"/>
  <c r="K187" i="43"/>
  <c r="L97" i="43"/>
  <c r="K195" i="43"/>
  <c r="L189" i="43"/>
  <c r="U98" i="45" l="1"/>
  <c r="T90" i="45"/>
  <c r="W189" i="45"/>
  <c r="T230" i="45"/>
  <c r="U194" i="45"/>
  <c r="S187" i="45"/>
  <c r="T97" i="45"/>
  <c r="U190" i="45"/>
  <c r="T195" i="45"/>
  <c r="T48" i="45" s="1"/>
  <c r="T98" i="44"/>
  <c r="P195" i="44"/>
  <c r="Q189" i="44"/>
  <c r="P90" i="44"/>
  <c r="P230" i="44"/>
  <c r="Q194" i="44"/>
  <c r="P187" i="44"/>
  <c r="Q97" i="44"/>
  <c r="L90" i="43"/>
  <c r="M189" i="43"/>
  <c r="L195" i="43"/>
  <c r="L187" i="43"/>
  <c r="M97" i="43"/>
  <c r="L230" i="43"/>
  <c r="M194" i="43"/>
  <c r="M98" i="43"/>
  <c r="M90" i="43" s="1"/>
  <c r="T187" i="45" l="1"/>
  <c r="U97" i="45"/>
  <c r="U230" i="45"/>
  <c r="V194" i="45"/>
  <c r="X189" i="45"/>
  <c r="T49" i="45"/>
  <c r="V190" i="45"/>
  <c r="U195" i="45"/>
  <c r="U48" i="45" s="1"/>
  <c r="U49" i="45" s="1"/>
  <c r="V98" i="45"/>
  <c r="U90" i="45"/>
  <c r="R189" i="44"/>
  <c r="Q195" i="44"/>
  <c r="Q90" i="44"/>
  <c r="U98" i="44"/>
  <c r="R194" i="44"/>
  <c r="Q230" i="44"/>
  <c r="Q187" i="44"/>
  <c r="R97" i="44"/>
  <c r="M230" i="43"/>
  <c r="N194" i="43"/>
  <c r="M187" i="43"/>
  <c r="N97" i="43"/>
  <c r="N98" i="43"/>
  <c r="N90" i="43" s="1"/>
  <c r="N189" i="43"/>
  <c r="M195" i="43"/>
  <c r="U72" i="45" l="1"/>
  <c r="U70" i="45"/>
  <c r="U80" i="45" s="1"/>
  <c r="Y189" i="45"/>
  <c r="V230" i="45"/>
  <c r="W194" i="45"/>
  <c r="W190" i="45"/>
  <c r="V195" i="45"/>
  <c r="V48" i="45" s="1"/>
  <c r="U187" i="45"/>
  <c r="V97" i="45"/>
  <c r="T72" i="45"/>
  <c r="T70" i="45"/>
  <c r="W98" i="45"/>
  <c r="V90" i="45"/>
  <c r="S194" i="44"/>
  <c r="R230" i="44"/>
  <c r="V98" i="44"/>
  <c r="R187" i="44"/>
  <c r="S97" i="44"/>
  <c r="R195" i="44"/>
  <c r="S189" i="44"/>
  <c r="R90" i="44"/>
  <c r="N195" i="43"/>
  <c r="O189" i="43"/>
  <c r="O98" i="43"/>
  <c r="N187" i="43"/>
  <c r="O97" i="43"/>
  <c r="O194" i="43"/>
  <c r="N230" i="43"/>
  <c r="X190" i="45" l="1"/>
  <c r="W195" i="45"/>
  <c r="W48" i="45" s="1"/>
  <c r="W49" i="45" s="1"/>
  <c r="V49" i="45"/>
  <c r="T80" i="45"/>
  <c r="AL209" i="45"/>
  <c r="T7" i="45"/>
  <c r="Z189" i="45"/>
  <c r="X98" i="45"/>
  <c r="W90" i="45"/>
  <c r="V187" i="45"/>
  <c r="W97" i="45"/>
  <c r="W230" i="45"/>
  <c r="X194" i="45"/>
  <c r="AM209" i="45"/>
  <c r="U7" i="45"/>
  <c r="S195" i="44"/>
  <c r="T189" i="44"/>
  <c r="S90" i="44"/>
  <c r="S187" i="44"/>
  <c r="T97" i="44"/>
  <c r="W98" i="44"/>
  <c r="S230" i="44"/>
  <c r="T194" i="44"/>
  <c r="O90" i="43"/>
  <c r="O230" i="43"/>
  <c r="P194" i="43"/>
  <c r="O187" i="43"/>
  <c r="P97" i="43"/>
  <c r="P189" i="43"/>
  <c r="O195" i="43"/>
  <c r="P98" i="43"/>
  <c r="P90" i="43" s="1"/>
  <c r="AA189" i="45" l="1"/>
  <c r="Y98" i="45"/>
  <c r="X90" i="45"/>
  <c r="X230" i="45"/>
  <c r="Y194" i="45"/>
  <c r="V72" i="45"/>
  <c r="V70" i="45"/>
  <c r="W72" i="45"/>
  <c r="W70" i="45"/>
  <c r="W80" i="45" s="1"/>
  <c r="W187" i="45"/>
  <c r="X97" i="45"/>
  <c r="Y190" i="45"/>
  <c r="X195" i="45"/>
  <c r="X48" i="45" s="1"/>
  <c r="X98" i="44"/>
  <c r="T187" i="44"/>
  <c r="U97" i="44"/>
  <c r="T195" i="44"/>
  <c r="T48" i="44" s="1"/>
  <c r="U189" i="44"/>
  <c r="T90" i="44"/>
  <c r="T230" i="44"/>
  <c r="U194" i="44"/>
  <c r="Q98" i="43"/>
  <c r="Q90" i="43" s="1"/>
  <c r="P195" i="43"/>
  <c r="Q189" i="43"/>
  <c r="P187" i="43"/>
  <c r="Q97" i="43"/>
  <c r="P230" i="43"/>
  <c r="Q194" i="43"/>
  <c r="AO209" i="45" l="1"/>
  <c r="W7" i="45"/>
  <c r="Y90" i="45"/>
  <c r="Z98" i="45"/>
  <c r="Z194" i="45"/>
  <c r="Y230" i="45"/>
  <c r="Z190" i="45"/>
  <c r="Y195" i="45"/>
  <c r="Y48" i="45" s="1"/>
  <c r="Y49" i="45" s="1"/>
  <c r="V80" i="45"/>
  <c r="AB189" i="45"/>
  <c r="X187" i="45"/>
  <c r="Y97" i="45"/>
  <c r="X49" i="45"/>
  <c r="AN209" i="45"/>
  <c r="V7" i="45"/>
  <c r="U195" i="44"/>
  <c r="U48" i="44" s="1"/>
  <c r="U49" i="44" s="1"/>
  <c r="V189" i="44"/>
  <c r="U90" i="44"/>
  <c r="T49" i="44"/>
  <c r="U187" i="44"/>
  <c r="V97" i="44"/>
  <c r="V194" i="44"/>
  <c r="U230" i="44"/>
  <c r="Y98" i="44"/>
  <c r="R194" i="43"/>
  <c r="Q230" i="43"/>
  <c r="Q187" i="43"/>
  <c r="R97" i="43"/>
  <c r="R189" i="43"/>
  <c r="Q195" i="43"/>
  <c r="R98" i="43"/>
  <c r="R90" i="43" s="1"/>
  <c r="Y187" i="45" l="1"/>
  <c r="Z97" i="45"/>
  <c r="AA190" i="45"/>
  <c r="Z195" i="45"/>
  <c r="Z48" i="45" s="1"/>
  <c r="Z49" i="45" s="1"/>
  <c r="AC189" i="45"/>
  <c r="AA194" i="45"/>
  <c r="Z230" i="45"/>
  <c r="AA98" i="45"/>
  <c r="Z90" i="45"/>
  <c r="Y70" i="45"/>
  <c r="Y72" i="45"/>
  <c r="X70" i="45"/>
  <c r="X72" i="45"/>
  <c r="V187" i="44"/>
  <c r="W97" i="44"/>
  <c r="Z98" i="44"/>
  <c r="W189" i="44"/>
  <c r="V195" i="44"/>
  <c r="V48" i="44" s="1"/>
  <c r="V90" i="44"/>
  <c r="T70" i="44"/>
  <c r="T72" i="44"/>
  <c r="V230" i="44"/>
  <c r="W194" i="44"/>
  <c r="U72" i="44"/>
  <c r="U70" i="44"/>
  <c r="S98" i="43"/>
  <c r="S90" i="43" s="1"/>
  <c r="S189" i="43"/>
  <c r="R195" i="43"/>
  <c r="R187" i="43"/>
  <c r="S97" i="43"/>
  <c r="S194" i="43"/>
  <c r="R230" i="43"/>
  <c r="AA230" i="45" l="1"/>
  <c r="AB194" i="45"/>
  <c r="AD189" i="45"/>
  <c r="X80" i="45"/>
  <c r="AQ209" i="45"/>
  <c r="Y7" i="45"/>
  <c r="Z70" i="45"/>
  <c r="Z72" i="45"/>
  <c r="AP209" i="45"/>
  <c r="X7" i="45"/>
  <c r="Y80" i="45"/>
  <c r="AB190" i="45"/>
  <c r="AA195" i="45"/>
  <c r="AA48" i="45" s="1"/>
  <c r="AA49" i="45" s="1"/>
  <c r="Z187" i="45"/>
  <c r="AA97" i="45"/>
  <c r="AB98" i="45"/>
  <c r="AA90" i="45"/>
  <c r="U80" i="44"/>
  <c r="V49" i="44"/>
  <c r="W230" i="44"/>
  <c r="X194" i="44"/>
  <c r="AL209" i="44"/>
  <c r="T7" i="44"/>
  <c r="AA98" i="44"/>
  <c r="T80" i="44"/>
  <c r="AM209" i="44"/>
  <c r="U7" i="44"/>
  <c r="X189" i="44"/>
  <c r="W195" i="44"/>
  <c r="W48" i="44" s="1"/>
  <c r="W49" i="44" s="1"/>
  <c r="W90" i="44"/>
  <c r="W187" i="44"/>
  <c r="X97" i="44"/>
  <c r="T194" i="43"/>
  <c r="S230" i="43"/>
  <c r="S195" i="43"/>
  <c r="T189" i="43"/>
  <c r="T98" i="43"/>
  <c r="T90" i="43" s="1"/>
  <c r="S187" i="43"/>
  <c r="T97" i="43"/>
  <c r="AC98" i="45" l="1"/>
  <c r="AB90" i="45"/>
  <c r="AA187" i="45"/>
  <c r="AB97" i="45"/>
  <c r="AA70" i="45"/>
  <c r="AA72" i="45"/>
  <c r="AE189" i="45"/>
  <c r="Z80" i="45"/>
  <c r="AB230" i="45"/>
  <c r="AC194" i="45"/>
  <c r="AR209" i="45"/>
  <c r="Z7" i="45"/>
  <c r="AC190" i="45"/>
  <c r="AB195" i="45"/>
  <c r="AB48" i="45" s="1"/>
  <c r="AB49" i="45" s="1"/>
  <c r="X187" i="44"/>
  <c r="Y97" i="44"/>
  <c r="X230" i="44"/>
  <c r="Y194" i="44"/>
  <c r="W72" i="44"/>
  <c r="W70" i="44"/>
  <c r="AB98" i="44"/>
  <c r="X195" i="44"/>
  <c r="X48" i="44" s="1"/>
  <c r="Y189" i="44"/>
  <c r="X90" i="44"/>
  <c r="V72" i="44"/>
  <c r="V70" i="44"/>
  <c r="T187" i="43"/>
  <c r="U97" i="43"/>
  <c r="U98" i="43"/>
  <c r="T195" i="43"/>
  <c r="T48" i="43" s="1"/>
  <c r="U189" i="43"/>
  <c r="T230" i="43"/>
  <c r="U194" i="43"/>
  <c r="AB187" i="45" l="1"/>
  <c r="AC97" i="45"/>
  <c r="AS209" i="45"/>
  <c r="AA7" i="45"/>
  <c r="AF189" i="45"/>
  <c r="AC230" i="45"/>
  <c r="AD194" i="45"/>
  <c r="AA80" i="45"/>
  <c r="AB72" i="45"/>
  <c r="AB70" i="45"/>
  <c r="AB80" i="45" s="1"/>
  <c r="AD190" i="45"/>
  <c r="AC195" i="45"/>
  <c r="AC48" i="45" s="1"/>
  <c r="AC49" i="45" s="1"/>
  <c r="AD98" i="45"/>
  <c r="AC90" i="45"/>
  <c r="W80" i="44"/>
  <c r="AN209" i="44"/>
  <c r="V7" i="44"/>
  <c r="Z194" i="44"/>
  <c r="Y230" i="44"/>
  <c r="Z189" i="44"/>
  <c r="Y195" i="44"/>
  <c r="Y48" i="44" s="1"/>
  <c r="Y90" i="44"/>
  <c r="Y187" i="44"/>
  <c r="Z97" i="44"/>
  <c r="X49" i="44"/>
  <c r="AC98" i="44"/>
  <c r="V80" i="44"/>
  <c r="AO209" i="44"/>
  <c r="W7" i="44"/>
  <c r="U90" i="43"/>
  <c r="U230" i="43"/>
  <c r="V194" i="43"/>
  <c r="V189" i="43"/>
  <c r="U195" i="43"/>
  <c r="U48" i="43" s="1"/>
  <c r="U49" i="43" s="1"/>
  <c r="V98" i="43"/>
  <c r="V90" i="43" s="1"/>
  <c r="U187" i="43"/>
  <c r="V97" i="43"/>
  <c r="T49" i="43"/>
  <c r="AT209" i="45" l="1"/>
  <c r="AB7" i="45"/>
  <c r="AE98" i="45"/>
  <c r="AD90" i="45"/>
  <c r="AD230" i="45"/>
  <c r="AE194" i="45"/>
  <c r="AC187" i="45"/>
  <c r="AD97" i="45"/>
  <c r="AC72" i="45"/>
  <c r="AC70" i="45"/>
  <c r="AC80" i="45" s="1"/>
  <c r="AE190" i="45"/>
  <c r="AD195" i="45"/>
  <c r="AD48" i="45" s="1"/>
  <c r="AD49" i="45" s="1"/>
  <c r="Z195" i="44"/>
  <c r="Z48" i="44" s="1"/>
  <c r="Z49" i="44" s="1"/>
  <c r="AA189" i="44"/>
  <c r="Z90" i="44"/>
  <c r="AA194" i="44"/>
  <c r="Z230" i="44"/>
  <c r="Z187" i="44"/>
  <c r="AA97" i="44"/>
  <c r="Y49" i="44"/>
  <c r="AD98" i="44"/>
  <c r="X72" i="44"/>
  <c r="X70" i="44"/>
  <c r="V187" i="43"/>
  <c r="W97" i="43"/>
  <c r="T72" i="43"/>
  <c r="T70" i="43"/>
  <c r="U72" i="43"/>
  <c r="U70" i="43"/>
  <c r="V230" i="43"/>
  <c r="W194" i="43"/>
  <c r="W98" i="43"/>
  <c r="W90" i="43" s="1"/>
  <c r="W189" i="43"/>
  <c r="V195" i="43"/>
  <c r="V48" i="43" s="1"/>
  <c r="V49" i="43" s="1"/>
  <c r="AE230" i="45" l="1"/>
  <c r="AF194" i="45"/>
  <c r="AF230" i="45" s="1"/>
  <c r="AF190" i="45"/>
  <c r="AF195" i="45" s="1"/>
  <c r="AF48" i="45" s="1"/>
  <c r="AE195" i="45"/>
  <c r="AE48" i="45" s="1"/>
  <c r="AE49" i="45" s="1"/>
  <c r="AF98" i="45"/>
  <c r="AF90" i="45" s="1"/>
  <c r="AE90" i="45"/>
  <c r="AU209" i="45"/>
  <c r="AC7" i="45"/>
  <c r="AD70" i="45"/>
  <c r="AD72" i="45"/>
  <c r="AD187" i="45"/>
  <c r="AE97" i="45"/>
  <c r="AP209" i="44"/>
  <c r="X7" i="44"/>
  <c r="AA230" i="44"/>
  <c r="AB194" i="44"/>
  <c r="AA195" i="44"/>
  <c r="AA48" i="44" s="1"/>
  <c r="AB189" i="44"/>
  <c r="AA90" i="44"/>
  <c r="AA187" i="44"/>
  <c r="AB97" i="44"/>
  <c r="AE98" i="44"/>
  <c r="Z70" i="44"/>
  <c r="Z72" i="44"/>
  <c r="X80" i="44"/>
  <c r="Y72" i="44"/>
  <c r="Y70" i="44"/>
  <c r="U80" i="43"/>
  <c r="V70" i="43"/>
  <c r="V72" i="43"/>
  <c r="X98" i="43"/>
  <c r="X90" i="43" s="1"/>
  <c r="AM209" i="43"/>
  <c r="U7" i="43"/>
  <c r="AL209" i="43"/>
  <c r="T7" i="43"/>
  <c r="X189" i="43"/>
  <c r="W195" i="43"/>
  <c r="W48" i="43" s="1"/>
  <c r="T80" i="43"/>
  <c r="W230" i="43"/>
  <c r="X194" i="43"/>
  <c r="W187" i="43"/>
  <c r="X97" i="43"/>
  <c r="AI90" i="45" l="1"/>
  <c r="AH90" i="45"/>
  <c r="AF49" i="45"/>
  <c r="AH48" i="45"/>
  <c r="AI48" i="45"/>
  <c r="AE187" i="45"/>
  <c r="AF97" i="45"/>
  <c r="AF187" i="45" s="1"/>
  <c r="AV209" i="45"/>
  <c r="AD7" i="45"/>
  <c r="AE72" i="45"/>
  <c r="AE70" i="45"/>
  <c r="AE80" i="45" s="1"/>
  <c r="AD80" i="45"/>
  <c r="Y80" i="44"/>
  <c r="Z80" i="44"/>
  <c r="AB230" i="44"/>
  <c r="AC194" i="44"/>
  <c r="AA49" i="44"/>
  <c r="AB195" i="44"/>
  <c r="AB48" i="44" s="1"/>
  <c r="AB49" i="44" s="1"/>
  <c r="AC189" i="44"/>
  <c r="AB90" i="44"/>
  <c r="AF98" i="44"/>
  <c r="AQ209" i="44"/>
  <c r="Y7" i="44"/>
  <c r="AB187" i="44"/>
  <c r="AC97" i="44"/>
  <c r="AR209" i="44"/>
  <c r="Z7" i="44"/>
  <c r="X187" i="43"/>
  <c r="Y97" i="43"/>
  <c r="Y98" i="43"/>
  <c r="Y90" i="43" s="1"/>
  <c r="AN209" i="43"/>
  <c r="V7" i="43"/>
  <c r="W49" i="43"/>
  <c r="X195" i="43"/>
  <c r="X48" i="43" s="1"/>
  <c r="X49" i="43" s="1"/>
  <c r="Y189" i="43"/>
  <c r="X230" i="43"/>
  <c r="Y194" i="43"/>
  <c r="V80" i="43"/>
  <c r="AF70" i="45" l="1"/>
  <c r="AF72" i="45"/>
  <c r="AI49" i="45"/>
  <c r="AH49" i="45"/>
  <c r="AW209" i="45"/>
  <c r="AE7" i="45"/>
  <c r="AC187" i="44"/>
  <c r="AD97" i="44"/>
  <c r="AB72" i="44"/>
  <c r="AB70" i="44"/>
  <c r="AA70" i="44"/>
  <c r="AA72" i="44"/>
  <c r="AD194" i="44"/>
  <c r="AC230" i="44"/>
  <c r="AC195" i="44"/>
  <c r="AC48" i="44" s="1"/>
  <c r="AC49" i="44" s="1"/>
  <c r="AD189" i="44"/>
  <c r="AC90" i="44"/>
  <c r="Z194" i="43"/>
  <c r="Y230" i="43"/>
  <c r="Y195" i="43"/>
  <c r="Y48" i="43" s="1"/>
  <c r="Y49" i="43" s="1"/>
  <c r="Z189" i="43"/>
  <c r="Z98" i="43"/>
  <c r="Z90" i="43" s="1"/>
  <c r="X70" i="43"/>
  <c r="X72" i="43"/>
  <c r="Y187" i="43"/>
  <c r="Z97" i="43"/>
  <c r="W70" i="43"/>
  <c r="W72" i="43"/>
  <c r="AX209" i="45" l="1"/>
  <c r="AF7" i="45"/>
  <c r="A7" i="45" s="1"/>
  <c r="AH72" i="45"/>
  <c r="AI72" i="45"/>
  <c r="AF80" i="45"/>
  <c r="AH70" i="45"/>
  <c r="AI70" i="45"/>
  <c r="AB80" i="44"/>
  <c r="AS209" i="44"/>
  <c r="AA7" i="44"/>
  <c r="AT209" i="44"/>
  <c r="AB7" i="44"/>
  <c r="AD230" i="44"/>
  <c r="AE194" i="44"/>
  <c r="AA80" i="44"/>
  <c r="AE189" i="44"/>
  <c r="AD195" i="44"/>
  <c r="AD48" i="44" s="1"/>
  <c r="AD49" i="44" s="1"/>
  <c r="AD90" i="44"/>
  <c r="AD187" i="44"/>
  <c r="AE97" i="44"/>
  <c r="AC70" i="44"/>
  <c r="AC72" i="44"/>
  <c r="AO209" i="43"/>
  <c r="W7" i="43"/>
  <c r="W80" i="43"/>
  <c r="AA189" i="43"/>
  <c r="Z195" i="43"/>
  <c r="Z48" i="43" s="1"/>
  <c r="Z187" i="43"/>
  <c r="AA97" i="43"/>
  <c r="AP209" i="43"/>
  <c r="X7" i="43"/>
  <c r="Z230" i="43"/>
  <c r="AA194" i="43"/>
  <c r="AA98" i="43"/>
  <c r="AA90" i="43" s="1"/>
  <c r="Y70" i="43"/>
  <c r="Y72" i="43"/>
  <c r="X80" i="43"/>
  <c r="AI80" i="45" l="1"/>
  <c r="AH80" i="45"/>
  <c r="AF189" i="44"/>
  <c r="AE195" i="44"/>
  <c r="AE48" i="44" s="1"/>
  <c r="AE49" i="44" s="1"/>
  <c r="AE90" i="44"/>
  <c r="AC80" i="44"/>
  <c r="AU209" i="44"/>
  <c r="AC7" i="44"/>
  <c r="AE230" i="44"/>
  <c r="AF194" i="44"/>
  <c r="AF230" i="44" s="1"/>
  <c r="AE187" i="44"/>
  <c r="AF97" i="44"/>
  <c r="AF187" i="44" s="1"/>
  <c r="AD70" i="44"/>
  <c r="AD72" i="44"/>
  <c r="AB194" i="43"/>
  <c r="AA230" i="43"/>
  <c r="AQ209" i="43"/>
  <c r="Y7" i="43"/>
  <c r="AA187" i="43"/>
  <c r="AB97" i="43"/>
  <c r="Y80" i="43"/>
  <c r="AA195" i="43"/>
  <c r="AA49" i="43" s="1"/>
  <c r="AB189" i="43"/>
  <c r="AB98" i="43"/>
  <c r="AB90" i="43" s="1"/>
  <c r="Z49" i="43"/>
  <c r="AV209" i="44" l="1"/>
  <c r="AD7" i="44"/>
  <c r="AE70" i="44"/>
  <c r="AE72" i="44"/>
  <c r="AD80" i="44"/>
  <c r="AF195" i="44"/>
  <c r="AF48" i="44" s="1"/>
  <c r="AF90" i="44"/>
  <c r="AB187" i="43"/>
  <c r="AC97" i="43"/>
  <c r="AA70" i="43"/>
  <c r="AA72" i="43"/>
  <c r="AC98" i="43"/>
  <c r="AC90" i="43" s="1"/>
  <c r="AC194" i="43"/>
  <c r="AB230" i="43"/>
  <c r="Z72" i="43"/>
  <c r="Z70" i="43"/>
  <c r="AB195" i="43"/>
  <c r="AB49" i="43" s="1"/>
  <c r="AC189" i="43"/>
  <c r="AI90" i="44" l="1"/>
  <c r="AH90" i="44"/>
  <c r="AF49" i="44"/>
  <c r="AH48" i="44"/>
  <c r="AI48" i="44"/>
  <c r="AW209" i="44"/>
  <c r="AE7" i="44"/>
  <c r="AE80" i="44"/>
  <c r="AA80" i="43"/>
  <c r="AD98" i="43"/>
  <c r="AD90" i="43" s="1"/>
  <c r="AC195" i="43"/>
  <c r="AC49" i="43" s="1"/>
  <c r="AD189" i="43"/>
  <c r="Z80" i="43"/>
  <c r="AC187" i="43"/>
  <c r="AD97" i="43"/>
  <c r="AC230" i="43"/>
  <c r="AD194" i="43"/>
  <c r="AS209" i="43"/>
  <c r="AA7" i="43"/>
  <c r="AB72" i="43"/>
  <c r="AB70" i="43"/>
  <c r="AR209" i="43"/>
  <c r="Z7" i="43"/>
  <c r="AB80" i="43" l="1"/>
  <c r="AF70" i="44"/>
  <c r="AF72" i="44"/>
  <c r="AI49" i="44"/>
  <c r="AH49" i="44"/>
  <c r="AC72" i="43"/>
  <c r="AC70" i="43"/>
  <c r="AT209" i="43"/>
  <c r="AB7" i="43"/>
  <c r="AE98" i="43"/>
  <c r="AE189" i="43"/>
  <c r="AD195" i="43"/>
  <c r="AD48" i="43" s="1"/>
  <c r="AD49" i="43" s="1"/>
  <c r="AD230" i="43"/>
  <c r="AE194" i="43"/>
  <c r="AD187" i="43"/>
  <c r="AE97" i="43"/>
  <c r="AX209" i="44" l="1"/>
  <c r="AF7" i="44"/>
  <c r="A7" i="44" s="1"/>
  <c r="AH72" i="44"/>
  <c r="AI72" i="44"/>
  <c r="AF80" i="44"/>
  <c r="AH70" i="44"/>
  <c r="AI70" i="44"/>
  <c r="AE90" i="43"/>
  <c r="AC80" i="43"/>
  <c r="AE187" i="43"/>
  <c r="AF97" i="43"/>
  <c r="AF98" i="43"/>
  <c r="AF90" i="43" s="1"/>
  <c r="AE230" i="43"/>
  <c r="AF194" i="43"/>
  <c r="AF230" i="43" s="1"/>
  <c r="AD72" i="43"/>
  <c r="AD70" i="43"/>
  <c r="AU209" i="43"/>
  <c r="AC7" i="43"/>
  <c r="AF189" i="43"/>
  <c r="AE195" i="43"/>
  <c r="AE48" i="43" s="1"/>
  <c r="AE49" i="43" s="1"/>
  <c r="AI80" i="44" l="1"/>
  <c r="AH80" i="44"/>
  <c r="AD80" i="43"/>
  <c r="AE70" i="43"/>
  <c r="AE72" i="43"/>
  <c r="AH90" i="43"/>
  <c r="AI90" i="43"/>
  <c r="AF195" i="43"/>
  <c r="AF48" i="43" s="1"/>
  <c r="AF187" i="43"/>
  <c r="AV209" i="43"/>
  <c r="AD7" i="43"/>
  <c r="AF49" i="43" l="1"/>
  <c r="AI48" i="43"/>
  <c r="AH48" i="43"/>
  <c r="AW209" i="43"/>
  <c r="AE7" i="43"/>
  <c r="AE80" i="43"/>
  <c r="AF70" i="43" l="1"/>
  <c r="AF72" i="43"/>
  <c r="AI49" i="43"/>
  <c r="AH49" i="43"/>
  <c r="AX209" i="43" l="1"/>
  <c r="AF7" i="43"/>
  <c r="A7" i="43" s="1"/>
  <c r="AH72" i="43"/>
  <c r="AI72" i="43"/>
  <c r="AF80" i="43"/>
  <c r="AH70" i="43"/>
  <c r="AI70" i="43"/>
  <c r="AI80" i="43" l="1"/>
  <c r="AH80" i="43"/>
  <c r="F34" i="42" l="1"/>
  <c r="E34" i="42"/>
  <c r="D34" i="42"/>
  <c r="C92" i="42"/>
  <c r="C34" i="42"/>
  <c r="B92" i="42"/>
  <c r="B34" i="42"/>
  <c r="B77" i="42"/>
  <c r="B76" i="42"/>
  <c r="B75" i="42"/>
  <c r="B74" i="42"/>
  <c r="B73" i="42"/>
  <c r="B79" i="42" s="1"/>
  <c r="B69" i="42"/>
  <c r="B65" i="42"/>
  <c r="B53" i="42"/>
  <c r="B35" i="42"/>
  <c r="AF234" i="42"/>
  <c r="AE234" i="42"/>
  <c r="AD234" i="42"/>
  <c r="AC234" i="42"/>
  <c r="AB234" i="42"/>
  <c r="AA234" i="42"/>
  <c r="Z234" i="42"/>
  <c r="Y234" i="42"/>
  <c r="X234" i="42"/>
  <c r="W234" i="42"/>
  <c r="V234" i="42"/>
  <c r="U234" i="42"/>
  <c r="T234" i="42"/>
  <c r="S234" i="42"/>
  <c r="R234" i="42"/>
  <c r="Q234" i="42"/>
  <c r="P234" i="42"/>
  <c r="O234" i="42"/>
  <c r="N234" i="42"/>
  <c r="M234" i="42"/>
  <c r="L234" i="42"/>
  <c r="K234" i="42"/>
  <c r="J234" i="42"/>
  <c r="I234" i="42"/>
  <c r="H234" i="42"/>
  <c r="G234" i="42"/>
  <c r="F234" i="42"/>
  <c r="E234" i="42"/>
  <c r="D234" i="42"/>
  <c r="C234" i="42"/>
  <c r="B234" i="42"/>
  <c r="A234" i="42"/>
  <c r="AF233" i="42"/>
  <c r="AE233" i="42"/>
  <c r="AD233" i="42"/>
  <c r="AC233" i="42"/>
  <c r="AB233" i="42"/>
  <c r="AA233" i="42"/>
  <c r="Z233" i="42"/>
  <c r="Y233" i="42"/>
  <c r="X233" i="42"/>
  <c r="W233" i="42"/>
  <c r="V233" i="42"/>
  <c r="U233" i="42"/>
  <c r="T233" i="42"/>
  <c r="S233" i="42"/>
  <c r="R233" i="42"/>
  <c r="Q233" i="42"/>
  <c r="P233" i="42"/>
  <c r="O233" i="42"/>
  <c r="N233" i="42"/>
  <c r="M233" i="42"/>
  <c r="L233" i="42"/>
  <c r="K233" i="42"/>
  <c r="J233" i="42"/>
  <c r="I233" i="42"/>
  <c r="H233" i="42"/>
  <c r="G233" i="42"/>
  <c r="F233" i="42"/>
  <c r="E233" i="42"/>
  <c r="D233" i="42"/>
  <c r="C233" i="42"/>
  <c r="B233" i="42"/>
  <c r="A233" i="42"/>
  <c r="AF232" i="42"/>
  <c r="AE232" i="42"/>
  <c r="AD232" i="42"/>
  <c r="AC232" i="42"/>
  <c r="AB232" i="42"/>
  <c r="AA232" i="42"/>
  <c r="Z232" i="42"/>
  <c r="Y232" i="42"/>
  <c r="X232" i="42"/>
  <c r="W232" i="42"/>
  <c r="V232" i="42"/>
  <c r="U232" i="42"/>
  <c r="T232" i="42"/>
  <c r="S232" i="42"/>
  <c r="R232" i="42"/>
  <c r="Q232" i="42"/>
  <c r="P232" i="42"/>
  <c r="O232" i="42"/>
  <c r="N232" i="42"/>
  <c r="M232" i="42"/>
  <c r="L232" i="42"/>
  <c r="K232" i="42"/>
  <c r="J232" i="42"/>
  <c r="I232" i="42"/>
  <c r="H232" i="42"/>
  <c r="G232" i="42"/>
  <c r="F232" i="42"/>
  <c r="E232" i="42"/>
  <c r="D232" i="42"/>
  <c r="C232" i="42"/>
  <c r="B232" i="42"/>
  <c r="A232" i="42"/>
  <c r="AF231" i="42"/>
  <c r="AE231" i="42"/>
  <c r="AD231" i="42"/>
  <c r="AC231" i="42"/>
  <c r="AB231" i="42"/>
  <c r="AA231" i="42"/>
  <c r="Z231" i="42"/>
  <c r="Y231" i="42"/>
  <c r="X231" i="42"/>
  <c r="W231" i="42"/>
  <c r="V231" i="42"/>
  <c r="U231" i="42"/>
  <c r="T231" i="42"/>
  <c r="S231" i="42"/>
  <c r="R231" i="42"/>
  <c r="Q231" i="42"/>
  <c r="P231" i="42"/>
  <c r="O231" i="42"/>
  <c r="N231" i="42"/>
  <c r="M231" i="42"/>
  <c r="L231" i="42"/>
  <c r="K231" i="42"/>
  <c r="J231" i="42"/>
  <c r="I231" i="42"/>
  <c r="H231" i="42"/>
  <c r="G231" i="42"/>
  <c r="F231" i="42"/>
  <c r="E231" i="42"/>
  <c r="D231" i="42"/>
  <c r="C231" i="42"/>
  <c r="B231" i="42"/>
  <c r="A231" i="42"/>
  <c r="B230" i="42"/>
  <c r="S205" i="42"/>
  <c r="AG195" i="42"/>
  <c r="B195" i="42"/>
  <c r="B48" i="42" s="1"/>
  <c r="B49" i="42" s="1"/>
  <c r="C194" i="42"/>
  <c r="D194" i="42" s="1"/>
  <c r="D230" i="42" s="1"/>
  <c r="C193" i="42"/>
  <c r="D193" i="42" s="1"/>
  <c r="E193" i="42" s="1"/>
  <c r="F193" i="42" s="1"/>
  <c r="G193" i="42" s="1"/>
  <c r="H193" i="42" s="1"/>
  <c r="I193" i="42" s="1"/>
  <c r="J193" i="42" s="1"/>
  <c r="K193" i="42" s="1"/>
  <c r="L193" i="42" s="1"/>
  <c r="M193" i="42" s="1"/>
  <c r="N193" i="42" s="1"/>
  <c r="O193" i="42" s="1"/>
  <c r="P193" i="42" s="1"/>
  <c r="Q193" i="42" s="1"/>
  <c r="R193" i="42" s="1"/>
  <c r="S193" i="42" s="1"/>
  <c r="T193" i="42" s="1"/>
  <c r="U193" i="42" s="1"/>
  <c r="V193" i="42" s="1"/>
  <c r="W193" i="42" s="1"/>
  <c r="X193" i="42" s="1"/>
  <c r="Y193" i="42" s="1"/>
  <c r="Z193" i="42" s="1"/>
  <c r="AA193" i="42" s="1"/>
  <c r="AB193" i="42" s="1"/>
  <c r="AC193" i="42" s="1"/>
  <c r="AD193" i="42" s="1"/>
  <c r="AE193" i="42" s="1"/>
  <c r="AF193" i="42" s="1"/>
  <c r="C192" i="42"/>
  <c r="D192" i="42" s="1"/>
  <c r="E192" i="42" s="1"/>
  <c r="F192" i="42" s="1"/>
  <c r="G192" i="42" s="1"/>
  <c r="H192" i="42" s="1"/>
  <c r="I192" i="42" s="1"/>
  <c r="J192" i="42" s="1"/>
  <c r="K192" i="42" s="1"/>
  <c r="L192" i="42" s="1"/>
  <c r="M192" i="42" s="1"/>
  <c r="N192" i="42" s="1"/>
  <c r="O192" i="42" s="1"/>
  <c r="P192" i="42" s="1"/>
  <c r="Q192" i="42" s="1"/>
  <c r="R192" i="42" s="1"/>
  <c r="S192" i="42" s="1"/>
  <c r="T192" i="42" s="1"/>
  <c r="U192" i="42" s="1"/>
  <c r="V192" i="42" s="1"/>
  <c r="W192" i="42" s="1"/>
  <c r="X192" i="42" s="1"/>
  <c r="Y192" i="42" s="1"/>
  <c r="Z192" i="42" s="1"/>
  <c r="AA192" i="42" s="1"/>
  <c r="AB192" i="42" s="1"/>
  <c r="AC192" i="42" s="1"/>
  <c r="AD192" i="42" s="1"/>
  <c r="AE192" i="42" s="1"/>
  <c r="AF192" i="42" s="1"/>
  <c r="D191" i="42"/>
  <c r="E191" i="42" s="1"/>
  <c r="F191" i="42" s="1"/>
  <c r="G191" i="42" s="1"/>
  <c r="H191" i="42" s="1"/>
  <c r="I191" i="42" s="1"/>
  <c r="J191" i="42" s="1"/>
  <c r="K191" i="42" s="1"/>
  <c r="L191" i="42" s="1"/>
  <c r="M191" i="42" s="1"/>
  <c r="N191" i="42" s="1"/>
  <c r="O191" i="42" s="1"/>
  <c r="P191" i="42" s="1"/>
  <c r="Q191" i="42" s="1"/>
  <c r="R191" i="42" s="1"/>
  <c r="S191" i="42" s="1"/>
  <c r="T191" i="42" s="1"/>
  <c r="U191" i="42" s="1"/>
  <c r="V191" i="42" s="1"/>
  <c r="W191" i="42" s="1"/>
  <c r="X191" i="42" s="1"/>
  <c r="Y191" i="42" s="1"/>
  <c r="Z191" i="42" s="1"/>
  <c r="AA191" i="42" s="1"/>
  <c r="AB191" i="42" s="1"/>
  <c r="AC191" i="42" s="1"/>
  <c r="AD191" i="42" s="1"/>
  <c r="AE191" i="42" s="1"/>
  <c r="AF191" i="42" s="1"/>
  <c r="C191" i="42"/>
  <c r="C190" i="42"/>
  <c r="D190" i="42" s="1"/>
  <c r="E190" i="42" s="1"/>
  <c r="F190" i="42" s="1"/>
  <c r="G190" i="42" s="1"/>
  <c r="H190" i="42" s="1"/>
  <c r="I190" i="42" s="1"/>
  <c r="J190" i="42" s="1"/>
  <c r="K190" i="42" s="1"/>
  <c r="L190" i="42" s="1"/>
  <c r="M190" i="42" s="1"/>
  <c r="N190" i="42" s="1"/>
  <c r="O190" i="42" s="1"/>
  <c r="P190" i="42" s="1"/>
  <c r="Q190" i="42" s="1"/>
  <c r="R190" i="42" s="1"/>
  <c r="S190" i="42" s="1"/>
  <c r="T190" i="42" s="1"/>
  <c r="U190" i="42" s="1"/>
  <c r="V190" i="42" s="1"/>
  <c r="W190" i="42" s="1"/>
  <c r="X190" i="42" s="1"/>
  <c r="Y190" i="42" s="1"/>
  <c r="Z190" i="42" s="1"/>
  <c r="AA190" i="42" s="1"/>
  <c r="AB190" i="42" s="1"/>
  <c r="AC190" i="42" s="1"/>
  <c r="AD190" i="42" s="1"/>
  <c r="AE190" i="42" s="1"/>
  <c r="AF190" i="42" s="1"/>
  <c r="D189" i="42"/>
  <c r="C189" i="42"/>
  <c r="AG187" i="42"/>
  <c r="B187" i="42"/>
  <c r="C186" i="42"/>
  <c r="D186" i="42" s="1"/>
  <c r="E186" i="42" s="1"/>
  <c r="F186" i="42" s="1"/>
  <c r="G186" i="42" s="1"/>
  <c r="H186" i="42" s="1"/>
  <c r="I186" i="42" s="1"/>
  <c r="J186" i="42" s="1"/>
  <c r="K186" i="42" s="1"/>
  <c r="L186" i="42" s="1"/>
  <c r="M186" i="42" s="1"/>
  <c r="N186" i="42" s="1"/>
  <c r="O186" i="42" s="1"/>
  <c r="P186" i="42" s="1"/>
  <c r="Q186" i="42" s="1"/>
  <c r="R186" i="42" s="1"/>
  <c r="S186" i="42" s="1"/>
  <c r="T186" i="42" s="1"/>
  <c r="U186" i="42" s="1"/>
  <c r="V186" i="42" s="1"/>
  <c r="W186" i="42" s="1"/>
  <c r="X186" i="42" s="1"/>
  <c r="Y186" i="42" s="1"/>
  <c r="Z186" i="42" s="1"/>
  <c r="AA186" i="42" s="1"/>
  <c r="AB186" i="42" s="1"/>
  <c r="AC186" i="42" s="1"/>
  <c r="AD186" i="42" s="1"/>
  <c r="AE186" i="42" s="1"/>
  <c r="AF186" i="42" s="1"/>
  <c r="C185" i="42"/>
  <c r="D185" i="42" s="1"/>
  <c r="E185" i="42" s="1"/>
  <c r="F185" i="42" s="1"/>
  <c r="G185" i="42" s="1"/>
  <c r="H185" i="42" s="1"/>
  <c r="I185" i="42" s="1"/>
  <c r="J185" i="42" s="1"/>
  <c r="K185" i="42" s="1"/>
  <c r="L185" i="42" s="1"/>
  <c r="M185" i="42" s="1"/>
  <c r="N185" i="42" s="1"/>
  <c r="O185" i="42" s="1"/>
  <c r="P185" i="42" s="1"/>
  <c r="Q185" i="42" s="1"/>
  <c r="R185" i="42" s="1"/>
  <c r="S185" i="42" s="1"/>
  <c r="T185" i="42" s="1"/>
  <c r="U185" i="42" s="1"/>
  <c r="V185" i="42" s="1"/>
  <c r="W185" i="42" s="1"/>
  <c r="X185" i="42" s="1"/>
  <c r="Y185" i="42" s="1"/>
  <c r="Z185" i="42" s="1"/>
  <c r="AA185" i="42" s="1"/>
  <c r="AB185" i="42" s="1"/>
  <c r="AC185" i="42" s="1"/>
  <c r="AD185" i="42" s="1"/>
  <c r="AE185" i="42" s="1"/>
  <c r="AF185" i="42" s="1"/>
  <c r="C184" i="42"/>
  <c r="D184" i="42" s="1"/>
  <c r="E184" i="42" s="1"/>
  <c r="F184" i="42" s="1"/>
  <c r="G184" i="42" s="1"/>
  <c r="H184" i="42" s="1"/>
  <c r="I184" i="42" s="1"/>
  <c r="J184" i="42" s="1"/>
  <c r="K184" i="42" s="1"/>
  <c r="L184" i="42" s="1"/>
  <c r="M184" i="42" s="1"/>
  <c r="N184" i="42" s="1"/>
  <c r="O184" i="42" s="1"/>
  <c r="P184" i="42" s="1"/>
  <c r="Q184" i="42" s="1"/>
  <c r="R184" i="42" s="1"/>
  <c r="S184" i="42" s="1"/>
  <c r="T184" i="42" s="1"/>
  <c r="U184" i="42" s="1"/>
  <c r="V184" i="42" s="1"/>
  <c r="W184" i="42" s="1"/>
  <c r="X184" i="42" s="1"/>
  <c r="Y184" i="42" s="1"/>
  <c r="Z184" i="42" s="1"/>
  <c r="AA184" i="42" s="1"/>
  <c r="AB184" i="42" s="1"/>
  <c r="AC184" i="42" s="1"/>
  <c r="AD184" i="42" s="1"/>
  <c r="AE184" i="42" s="1"/>
  <c r="AF184" i="42" s="1"/>
  <c r="C183" i="42"/>
  <c r="D183" i="42" s="1"/>
  <c r="E183" i="42" s="1"/>
  <c r="F183" i="42" s="1"/>
  <c r="G183" i="42" s="1"/>
  <c r="H183" i="42" s="1"/>
  <c r="I183" i="42" s="1"/>
  <c r="J183" i="42" s="1"/>
  <c r="K183" i="42" s="1"/>
  <c r="L183" i="42" s="1"/>
  <c r="M183" i="42" s="1"/>
  <c r="N183" i="42" s="1"/>
  <c r="O183" i="42" s="1"/>
  <c r="P183" i="42" s="1"/>
  <c r="Q183" i="42" s="1"/>
  <c r="R183" i="42" s="1"/>
  <c r="S183" i="42" s="1"/>
  <c r="T183" i="42" s="1"/>
  <c r="U183" i="42" s="1"/>
  <c r="V183" i="42" s="1"/>
  <c r="W183" i="42" s="1"/>
  <c r="X183" i="42" s="1"/>
  <c r="Y183" i="42" s="1"/>
  <c r="Z183" i="42" s="1"/>
  <c r="AA183" i="42" s="1"/>
  <c r="AB183" i="42" s="1"/>
  <c r="AC183" i="42" s="1"/>
  <c r="AD183" i="42" s="1"/>
  <c r="AE183" i="42" s="1"/>
  <c r="AF183" i="42" s="1"/>
  <c r="C182" i="42"/>
  <c r="D182" i="42" s="1"/>
  <c r="E182" i="42" s="1"/>
  <c r="F182" i="42" s="1"/>
  <c r="G182" i="42" s="1"/>
  <c r="H182" i="42" s="1"/>
  <c r="I182" i="42" s="1"/>
  <c r="J182" i="42" s="1"/>
  <c r="K182" i="42" s="1"/>
  <c r="L182" i="42" s="1"/>
  <c r="M182" i="42" s="1"/>
  <c r="N182" i="42" s="1"/>
  <c r="O182" i="42" s="1"/>
  <c r="P182" i="42" s="1"/>
  <c r="Q182" i="42" s="1"/>
  <c r="R182" i="42" s="1"/>
  <c r="S182" i="42" s="1"/>
  <c r="T182" i="42" s="1"/>
  <c r="U182" i="42" s="1"/>
  <c r="V182" i="42" s="1"/>
  <c r="W182" i="42" s="1"/>
  <c r="X182" i="42" s="1"/>
  <c r="Y182" i="42" s="1"/>
  <c r="Z182" i="42" s="1"/>
  <c r="AA182" i="42" s="1"/>
  <c r="AB182" i="42" s="1"/>
  <c r="AC182" i="42" s="1"/>
  <c r="AD182" i="42" s="1"/>
  <c r="AE182" i="42" s="1"/>
  <c r="AF182" i="42" s="1"/>
  <c r="C181" i="42"/>
  <c r="D181" i="42" s="1"/>
  <c r="E181" i="42" s="1"/>
  <c r="F181" i="42" s="1"/>
  <c r="G181" i="42" s="1"/>
  <c r="H181" i="42" s="1"/>
  <c r="I181" i="42" s="1"/>
  <c r="J181" i="42" s="1"/>
  <c r="K181" i="42" s="1"/>
  <c r="L181" i="42" s="1"/>
  <c r="M181" i="42" s="1"/>
  <c r="N181" i="42" s="1"/>
  <c r="O181" i="42" s="1"/>
  <c r="P181" i="42" s="1"/>
  <c r="Q181" i="42" s="1"/>
  <c r="R181" i="42" s="1"/>
  <c r="S181" i="42" s="1"/>
  <c r="T181" i="42" s="1"/>
  <c r="U181" i="42" s="1"/>
  <c r="V181" i="42" s="1"/>
  <c r="W181" i="42" s="1"/>
  <c r="X181" i="42" s="1"/>
  <c r="Y181" i="42" s="1"/>
  <c r="Z181" i="42" s="1"/>
  <c r="AA181" i="42" s="1"/>
  <c r="AB181" i="42" s="1"/>
  <c r="AC181" i="42" s="1"/>
  <c r="AD181" i="42" s="1"/>
  <c r="AE181" i="42" s="1"/>
  <c r="AF181" i="42" s="1"/>
  <c r="G180" i="42"/>
  <c r="H180" i="42" s="1"/>
  <c r="I180" i="42" s="1"/>
  <c r="J180" i="42" s="1"/>
  <c r="K180" i="42" s="1"/>
  <c r="L180" i="42" s="1"/>
  <c r="M180" i="42" s="1"/>
  <c r="N180" i="42" s="1"/>
  <c r="O180" i="42" s="1"/>
  <c r="P180" i="42" s="1"/>
  <c r="Q180" i="42" s="1"/>
  <c r="R180" i="42" s="1"/>
  <c r="S180" i="42" s="1"/>
  <c r="T180" i="42" s="1"/>
  <c r="U180" i="42" s="1"/>
  <c r="V180" i="42" s="1"/>
  <c r="W180" i="42" s="1"/>
  <c r="X180" i="42" s="1"/>
  <c r="Y180" i="42" s="1"/>
  <c r="Z180" i="42" s="1"/>
  <c r="AA180" i="42" s="1"/>
  <c r="AB180" i="42" s="1"/>
  <c r="AC180" i="42" s="1"/>
  <c r="AD180" i="42" s="1"/>
  <c r="AE180" i="42" s="1"/>
  <c r="AF180" i="42" s="1"/>
  <c r="C180" i="42"/>
  <c r="D180" i="42" s="1"/>
  <c r="E180" i="42" s="1"/>
  <c r="F180" i="42" s="1"/>
  <c r="C179" i="42"/>
  <c r="D179" i="42" s="1"/>
  <c r="E179" i="42" s="1"/>
  <c r="F179" i="42" s="1"/>
  <c r="G179" i="42" s="1"/>
  <c r="H179" i="42" s="1"/>
  <c r="I179" i="42" s="1"/>
  <c r="J179" i="42" s="1"/>
  <c r="K179" i="42" s="1"/>
  <c r="L179" i="42" s="1"/>
  <c r="M179" i="42" s="1"/>
  <c r="N179" i="42" s="1"/>
  <c r="O179" i="42" s="1"/>
  <c r="P179" i="42" s="1"/>
  <c r="Q179" i="42" s="1"/>
  <c r="R179" i="42" s="1"/>
  <c r="S179" i="42" s="1"/>
  <c r="T179" i="42" s="1"/>
  <c r="U179" i="42" s="1"/>
  <c r="V179" i="42" s="1"/>
  <c r="W179" i="42" s="1"/>
  <c r="X179" i="42" s="1"/>
  <c r="Y179" i="42" s="1"/>
  <c r="Z179" i="42" s="1"/>
  <c r="AA179" i="42" s="1"/>
  <c r="AB179" i="42" s="1"/>
  <c r="AC179" i="42" s="1"/>
  <c r="AD179" i="42" s="1"/>
  <c r="AE179" i="42" s="1"/>
  <c r="AF179" i="42" s="1"/>
  <c r="C178" i="42"/>
  <c r="D178" i="42" s="1"/>
  <c r="E178" i="42" s="1"/>
  <c r="F178" i="42" s="1"/>
  <c r="G178" i="42" s="1"/>
  <c r="H178" i="42" s="1"/>
  <c r="I178" i="42" s="1"/>
  <c r="J178" i="42" s="1"/>
  <c r="K178" i="42" s="1"/>
  <c r="L178" i="42" s="1"/>
  <c r="M178" i="42" s="1"/>
  <c r="N178" i="42" s="1"/>
  <c r="O178" i="42" s="1"/>
  <c r="P178" i="42" s="1"/>
  <c r="Q178" i="42" s="1"/>
  <c r="R178" i="42" s="1"/>
  <c r="S178" i="42" s="1"/>
  <c r="T178" i="42" s="1"/>
  <c r="U178" i="42" s="1"/>
  <c r="V178" i="42" s="1"/>
  <c r="W178" i="42" s="1"/>
  <c r="X178" i="42" s="1"/>
  <c r="Y178" i="42" s="1"/>
  <c r="Z178" i="42" s="1"/>
  <c r="AA178" i="42" s="1"/>
  <c r="AB178" i="42" s="1"/>
  <c r="AC178" i="42" s="1"/>
  <c r="AD178" i="42" s="1"/>
  <c r="AE178" i="42" s="1"/>
  <c r="AF178" i="42" s="1"/>
  <c r="C177" i="42"/>
  <c r="D177" i="42" s="1"/>
  <c r="E177" i="42" s="1"/>
  <c r="F177" i="42" s="1"/>
  <c r="G177" i="42" s="1"/>
  <c r="H177" i="42" s="1"/>
  <c r="I177" i="42" s="1"/>
  <c r="J177" i="42" s="1"/>
  <c r="K177" i="42" s="1"/>
  <c r="L177" i="42" s="1"/>
  <c r="M177" i="42" s="1"/>
  <c r="N177" i="42" s="1"/>
  <c r="O177" i="42" s="1"/>
  <c r="P177" i="42" s="1"/>
  <c r="Q177" i="42" s="1"/>
  <c r="R177" i="42" s="1"/>
  <c r="S177" i="42" s="1"/>
  <c r="T177" i="42" s="1"/>
  <c r="U177" i="42" s="1"/>
  <c r="V177" i="42" s="1"/>
  <c r="W177" i="42" s="1"/>
  <c r="X177" i="42" s="1"/>
  <c r="Y177" i="42" s="1"/>
  <c r="Z177" i="42" s="1"/>
  <c r="AA177" i="42" s="1"/>
  <c r="AB177" i="42" s="1"/>
  <c r="AC177" i="42" s="1"/>
  <c r="AD177" i="42" s="1"/>
  <c r="AE177" i="42" s="1"/>
  <c r="AF177" i="42" s="1"/>
  <c r="C176" i="42"/>
  <c r="D176" i="42" s="1"/>
  <c r="E176" i="42" s="1"/>
  <c r="F176" i="42" s="1"/>
  <c r="G176" i="42" s="1"/>
  <c r="H176" i="42" s="1"/>
  <c r="I176" i="42" s="1"/>
  <c r="J176" i="42" s="1"/>
  <c r="K176" i="42" s="1"/>
  <c r="L176" i="42" s="1"/>
  <c r="M176" i="42" s="1"/>
  <c r="N176" i="42" s="1"/>
  <c r="O176" i="42" s="1"/>
  <c r="P176" i="42" s="1"/>
  <c r="Q176" i="42" s="1"/>
  <c r="R176" i="42" s="1"/>
  <c r="S176" i="42" s="1"/>
  <c r="T176" i="42" s="1"/>
  <c r="U176" i="42" s="1"/>
  <c r="V176" i="42" s="1"/>
  <c r="W176" i="42" s="1"/>
  <c r="X176" i="42" s="1"/>
  <c r="Y176" i="42" s="1"/>
  <c r="Z176" i="42" s="1"/>
  <c r="AA176" i="42" s="1"/>
  <c r="AB176" i="42" s="1"/>
  <c r="AC176" i="42" s="1"/>
  <c r="AD176" i="42" s="1"/>
  <c r="AE176" i="42" s="1"/>
  <c r="AF176" i="42" s="1"/>
  <c r="C175" i="42"/>
  <c r="D175" i="42" s="1"/>
  <c r="E175" i="42" s="1"/>
  <c r="F175" i="42" s="1"/>
  <c r="G175" i="42" s="1"/>
  <c r="H175" i="42" s="1"/>
  <c r="I175" i="42" s="1"/>
  <c r="J175" i="42" s="1"/>
  <c r="K175" i="42" s="1"/>
  <c r="L175" i="42" s="1"/>
  <c r="M175" i="42" s="1"/>
  <c r="N175" i="42" s="1"/>
  <c r="O175" i="42" s="1"/>
  <c r="P175" i="42" s="1"/>
  <c r="Q175" i="42" s="1"/>
  <c r="R175" i="42" s="1"/>
  <c r="S175" i="42" s="1"/>
  <c r="T175" i="42" s="1"/>
  <c r="U175" i="42" s="1"/>
  <c r="V175" i="42" s="1"/>
  <c r="W175" i="42" s="1"/>
  <c r="X175" i="42" s="1"/>
  <c r="Y175" i="42" s="1"/>
  <c r="Z175" i="42" s="1"/>
  <c r="AA175" i="42" s="1"/>
  <c r="AB175" i="42" s="1"/>
  <c r="AC175" i="42" s="1"/>
  <c r="AD175" i="42" s="1"/>
  <c r="AE175" i="42" s="1"/>
  <c r="AF175" i="42" s="1"/>
  <c r="C174" i="42"/>
  <c r="D174" i="42" s="1"/>
  <c r="E174" i="42" s="1"/>
  <c r="F174" i="42" s="1"/>
  <c r="G174" i="42" s="1"/>
  <c r="H174" i="42" s="1"/>
  <c r="I174" i="42" s="1"/>
  <c r="J174" i="42" s="1"/>
  <c r="K174" i="42" s="1"/>
  <c r="L174" i="42" s="1"/>
  <c r="M174" i="42" s="1"/>
  <c r="N174" i="42" s="1"/>
  <c r="O174" i="42" s="1"/>
  <c r="P174" i="42" s="1"/>
  <c r="Q174" i="42" s="1"/>
  <c r="R174" i="42" s="1"/>
  <c r="S174" i="42" s="1"/>
  <c r="T174" i="42" s="1"/>
  <c r="U174" i="42" s="1"/>
  <c r="V174" i="42" s="1"/>
  <c r="W174" i="42" s="1"/>
  <c r="X174" i="42" s="1"/>
  <c r="Y174" i="42" s="1"/>
  <c r="Z174" i="42" s="1"/>
  <c r="AA174" i="42" s="1"/>
  <c r="AB174" i="42" s="1"/>
  <c r="AC174" i="42" s="1"/>
  <c r="AD174" i="42" s="1"/>
  <c r="AE174" i="42" s="1"/>
  <c r="AF174" i="42" s="1"/>
  <c r="C172" i="42"/>
  <c r="D172" i="42" s="1"/>
  <c r="E172" i="42" s="1"/>
  <c r="F172" i="42" s="1"/>
  <c r="G172" i="42" s="1"/>
  <c r="H172" i="42" s="1"/>
  <c r="I172" i="42" s="1"/>
  <c r="J172" i="42" s="1"/>
  <c r="K172" i="42" s="1"/>
  <c r="L172" i="42" s="1"/>
  <c r="M172" i="42" s="1"/>
  <c r="N172" i="42" s="1"/>
  <c r="O172" i="42" s="1"/>
  <c r="P172" i="42" s="1"/>
  <c r="Q172" i="42" s="1"/>
  <c r="R172" i="42" s="1"/>
  <c r="S172" i="42" s="1"/>
  <c r="T172" i="42" s="1"/>
  <c r="U172" i="42" s="1"/>
  <c r="V172" i="42" s="1"/>
  <c r="W172" i="42" s="1"/>
  <c r="X172" i="42" s="1"/>
  <c r="Y172" i="42" s="1"/>
  <c r="Z172" i="42" s="1"/>
  <c r="AA172" i="42" s="1"/>
  <c r="AB172" i="42" s="1"/>
  <c r="AC172" i="42" s="1"/>
  <c r="AD172" i="42" s="1"/>
  <c r="AE172" i="42" s="1"/>
  <c r="AF172" i="42" s="1"/>
  <c r="C171" i="42"/>
  <c r="D171" i="42" s="1"/>
  <c r="E171" i="42" s="1"/>
  <c r="F171" i="42" s="1"/>
  <c r="G171" i="42" s="1"/>
  <c r="H171" i="42" s="1"/>
  <c r="I171" i="42" s="1"/>
  <c r="J171" i="42" s="1"/>
  <c r="K171" i="42" s="1"/>
  <c r="L171" i="42" s="1"/>
  <c r="M171" i="42" s="1"/>
  <c r="N171" i="42" s="1"/>
  <c r="O171" i="42" s="1"/>
  <c r="P171" i="42" s="1"/>
  <c r="Q171" i="42" s="1"/>
  <c r="R171" i="42" s="1"/>
  <c r="S171" i="42" s="1"/>
  <c r="T171" i="42" s="1"/>
  <c r="U171" i="42" s="1"/>
  <c r="V171" i="42" s="1"/>
  <c r="W171" i="42" s="1"/>
  <c r="X171" i="42" s="1"/>
  <c r="Y171" i="42" s="1"/>
  <c r="Z171" i="42" s="1"/>
  <c r="AA171" i="42" s="1"/>
  <c r="AB171" i="42" s="1"/>
  <c r="AC171" i="42" s="1"/>
  <c r="AD171" i="42" s="1"/>
  <c r="AE171" i="42" s="1"/>
  <c r="AF171" i="42" s="1"/>
  <c r="D170" i="42"/>
  <c r="E170" i="42" s="1"/>
  <c r="F170" i="42" s="1"/>
  <c r="G170" i="42" s="1"/>
  <c r="H170" i="42" s="1"/>
  <c r="I170" i="42" s="1"/>
  <c r="J170" i="42" s="1"/>
  <c r="K170" i="42" s="1"/>
  <c r="L170" i="42" s="1"/>
  <c r="M170" i="42" s="1"/>
  <c r="N170" i="42" s="1"/>
  <c r="O170" i="42" s="1"/>
  <c r="P170" i="42" s="1"/>
  <c r="Q170" i="42" s="1"/>
  <c r="R170" i="42" s="1"/>
  <c r="S170" i="42" s="1"/>
  <c r="T170" i="42" s="1"/>
  <c r="U170" i="42" s="1"/>
  <c r="V170" i="42" s="1"/>
  <c r="W170" i="42" s="1"/>
  <c r="X170" i="42" s="1"/>
  <c r="Y170" i="42" s="1"/>
  <c r="Z170" i="42" s="1"/>
  <c r="AA170" i="42" s="1"/>
  <c r="AB170" i="42" s="1"/>
  <c r="AC170" i="42" s="1"/>
  <c r="AD170" i="42" s="1"/>
  <c r="AE170" i="42" s="1"/>
  <c r="AF170" i="42" s="1"/>
  <c r="C170" i="42"/>
  <c r="C169" i="42"/>
  <c r="D169" i="42" s="1"/>
  <c r="E169" i="42" s="1"/>
  <c r="F169" i="42" s="1"/>
  <c r="G169" i="42" s="1"/>
  <c r="H169" i="42" s="1"/>
  <c r="I169" i="42" s="1"/>
  <c r="J169" i="42" s="1"/>
  <c r="K169" i="42" s="1"/>
  <c r="L169" i="42" s="1"/>
  <c r="M169" i="42" s="1"/>
  <c r="N169" i="42" s="1"/>
  <c r="O169" i="42" s="1"/>
  <c r="P169" i="42" s="1"/>
  <c r="Q169" i="42" s="1"/>
  <c r="R169" i="42" s="1"/>
  <c r="S169" i="42" s="1"/>
  <c r="T169" i="42" s="1"/>
  <c r="U169" i="42" s="1"/>
  <c r="V169" i="42" s="1"/>
  <c r="W169" i="42" s="1"/>
  <c r="X169" i="42" s="1"/>
  <c r="Y169" i="42" s="1"/>
  <c r="Z169" i="42" s="1"/>
  <c r="AA169" i="42" s="1"/>
  <c r="AB169" i="42" s="1"/>
  <c r="AC169" i="42" s="1"/>
  <c r="AD169" i="42" s="1"/>
  <c r="AE169" i="42" s="1"/>
  <c r="AF169" i="42" s="1"/>
  <c r="C168" i="42"/>
  <c r="D168" i="42" s="1"/>
  <c r="E168" i="42" s="1"/>
  <c r="F168" i="42" s="1"/>
  <c r="G168" i="42" s="1"/>
  <c r="H168" i="42" s="1"/>
  <c r="I168" i="42" s="1"/>
  <c r="J168" i="42" s="1"/>
  <c r="K168" i="42" s="1"/>
  <c r="L168" i="42" s="1"/>
  <c r="M168" i="42" s="1"/>
  <c r="N168" i="42" s="1"/>
  <c r="O168" i="42" s="1"/>
  <c r="P168" i="42" s="1"/>
  <c r="Q168" i="42" s="1"/>
  <c r="R168" i="42" s="1"/>
  <c r="S168" i="42" s="1"/>
  <c r="T168" i="42" s="1"/>
  <c r="U168" i="42" s="1"/>
  <c r="V168" i="42" s="1"/>
  <c r="W168" i="42" s="1"/>
  <c r="X168" i="42" s="1"/>
  <c r="Y168" i="42" s="1"/>
  <c r="Z168" i="42" s="1"/>
  <c r="AA168" i="42" s="1"/>
  <c r="AB168" i="42" s="1"/>
  <c r="AC168" i="42" s="1"/>
  <c r="AD168" i="42" s="1"/>
  <c r="AE168" i="42" s="1"/>
  <c r="AF168" i="42" s="1"/>
  <c r="C167" i="42"/>
  <c r="D167" i="42" s="1"/>
  <c r="E167" i="42" s="1"/>
  <c r="F167" i="42" s="1"/>
  <c r="G167" i="42" s="1"/>
  <c r="H167" i="42" s="1"/>
  <c r="I167" i="42" s="1"/>
  <c r="J167" i="42" s="1"/>
  <c r="K167" i="42" s="1"/>
  <c r="L167" i="42" s="1"/>
  <c r="M167" i="42" s="1"/>
  <c r="N167" i="42" s="1"/>
  <c r="O167" i="42" s="1"/>
  <c r="P167" i="42" s="1"/>
  <c r="Q167" i="42" s="1"/>
  <c r="R167" i="42" s="1"/>
  <c r="S167" i="42" s="1"/>
  <c r="T167" i="42" s="1"/>
  <c r="U167" i="42" s="1"/>
  <c r="V167" i="42" s="1"/>
  <c r="W167" i="42" s="1"/>
  <c r="X167" i="42" s="1"/>
  <c r="Y167" i="42" s="1"/>
  <c r="Z167" i="42" s="1"/>
  <c r="AA167" i="42" s="1"/>
  <c r="AB167" i="42" s="1"/>
  <c r="AC167" i="42" s="1"/>
  <c r="AD167" i="42" s="1"/>
  <c r="AE167" i="42" s="1"/>
  <c r="AF167" i="42" s="1"/>
  <c r="C166" i="42"/>
  <c r="D166" i="42" s="1"/>
  <c r="E166" i="42" s="1"/>
  <c r="F166" i="42" s="1"/>
  <c r="G166" i="42" s="1"/>
  <c r="H166" i="42" s="1"/>
  <c r="I166" i="42" s="1"/>
  <c r="J166" i="42" s="1"/>
  <c r="K166" i="42" s="1"/>
  <c r="L166" i="42" s="1"/>
  <c r="M166" i="42" s="1"/>
  <c r="N166" i="42" s="1"/>
  <c r="O166" i="42" s="1"/>
  <c r="P166" i="42" s="1"/>
  <c r="Q166" i="42" s="1"/>
  <c r="R166" i="42" s="1"/>
  <c r="S166" i="42" s="1"/>
  <c r="T166" i="42" s="1"/>
  <c r="U166" i="42" s="1"/>
  <c r="V166" i="42" s="1"/>
  <c r="W166" i="42" s="1"/>
  <c r="X166" i="42" s="1"/>
  <c r="Y166" i="42" s="1"/>
  <c r="Z166" i="42" s="1"/>
  <c r="AA166" i="42" s="1"/>
  <c r="AB166" i="42" s="1"/>
  <c r="AC166" i="42" s="1"/>
  <c r="AD166" i="42" s="1"/>
  <c r="AE166" i="42" s="1"/>
  <c r="AF166" i="42" s="1"/>
  <c r="C165" i="42"/>
  <c r="D165" i="42" s="1"/>
  <c r="E165" i="42" s="1"/>
  <c r="F165" i="42" s="1"/>
  <c r="G165" i="42" s="1"/>
  <c r="H165" i="42" s="1"/>
  <c r="I165" i="42" s="1"/>
  <c r="J165" i="42" s="1"/>
  <c r="K165" i="42" s="1"/>
  <c r="L165" i="42" s="1"/>
  <c r="M165" i="42" s="1"/>
  <c r="N165" i="42" s="1"/>
  <c r="O165" i="42" s="1"/>
  <c r="P165" i="42" s="1"/>
  <c r="Q165" i="42" s="1"/>
  <c r="R165" i="42" s="1"/>
  <c r="S165" i="42" s="1"/>
  <c r="T165" i="42" s="1"/>
  <c r="U165" i="42" s="1"/>
  <c r="V165" i="42" s="1"/>
  <c r="W165" i="42" s="1"/>
  <c r="X165" i="42" s="1"/>
  <c r="Y165" i="42" s="1"/>
  <c r="Z165" i="42" s="1"/>
  <c r="AA165" i="42" s="1"/>
  <c r="AB165" i="42" s="1"/>
  <c r="AC165" i="42" s="1"/>
  <c r="AD165" i="42" s="1"/>
  <c r="AE165" i="42" s="1"/>
  <c r="AF165" i="42" s="1"/>
  <c r="C163" i="42"/>
  <c r="D163" i="42" s="1"/>
  <c r="E163" i="42" s="1"/>
  <c r="F163" i="42" s="1"/>
  <c r="G163" i="42" s="1"/>
  <c r="H163" i="42" s="1"/>
  <c r="I163" i="42" s="1"/>
  <c r="J163" i="42" s="1"/>
  <c r="K163" i="42" s="1"/>
  <c r="L163" i="42" s="1"/>
  <c r="M163" i="42" s="1"/>
  <c r="N163" i="42" s="1"/>
  <c r="O163" i="42" s="1"/>
  <c r="P163" i="42" s="1"/>
  <c r="Q163" i="42" s="1"/>
  <c r="R163" i="42" s="1"/>
  <c r="S163" i="42" s="1"/>
  <c r="T163" i="42" s="1"/>
  <c r="U163" i="42" s="1"/>
  <c r="V163" i="42" s="1"/>
  <c r="W163" i="42" s="1"/>
  <c r="X163" i="42" s="1"/>
  <c r="Y163" i="42" s="1"/>
  <c r="Z163" i="42" s="1"/>
  <c r="AA163" i="42" s="1"/>
  <c r="AB163" i="42" s="1"/>
  <c r="AC163" i="42" s="1"/>
  <c r="AD163" i="42" s="1"/>
  <c r="AE163" i="42" s="1"/>
  <c r="AF163" i="42" s="1"/>
  <c r="C162" i="42"/>
  <c r="D162" i="42" s="1"/>
  <c r="E162" i="42" s="1"/>
  <c r="F162" i="42" s="1"/>
  <c r="G162" i="42" s="1"/>
  <c r="H162" i="42" s="1"/>
  <c r="I162" i="42" s="1"/>
  <c r="J162" i="42" s="1"/>
  <c r="K162" i="42" s="1"/>
  <c r="L162" i="42" s="1"/>
  <c r="M162" i="42" s="1"/>
  <c r="N162" i="42" s="1"/>
  <c r="O162" i="42" s="1"/>
  <c r="P162" i="42" s="1"/>
  <c r="Q162" i="42" s="1"/>
  <c r="R162" i="42" s="1"/>
  <c r="S162" i="42" s="1"/>
  <c r="T162" i="42" s="1"/>
  <c r="U162" i="42" s="1"/>
  <c r="V162" i="42" s="1"/>
  <c r="W162" i="42" s="1"/>
  <c r="X162" i="42" s="1"/>
  <c r="Y162" i="42" s="1"/>
  <c r="Z162" i="42" s="1"/>
  <c r="AA162" i="42" s="1"/>
  <c r="AB162" i="42" s="1"/>
  <c r="AC162" i="42" s="1"/>
  <c r="AD162" i="42" s="1"/>
  <c r="AE162" i="42" s="1"/>
  <c r="AF162" i="42" s="1"/>
  <c r="C161" i="42"/>
  <c r="D161" i="42" s="1"/>
  <c r="E161" i="42" s="1"/>
  <c r="F161" i="42" s="1"/>
  <c r="G161" i="42" s="1"/>
  <c r="H161" i="42" s="1"/>
  <c r="I161" i="42" s="1"/>
  <c r="J161" i="42" s="1"/>
  <c r="K161" i="42" s="1"/>
  <c r="L161" i="42" s="1"/>
  <c r="M161" i="42" s="1"/>
  <c r="N161" i="42" s="1"/>
  <c r="O161" i="42" s="1"/>
  <c r="P161" i="42" s="1"/>
  <c r="Q161" i="42" s="1"/>
  <c r="R161" i="42" s="1"/>
  <c r="S161" i="42" s="1"/>
  <c r="T161" i="42" s="1"/>
  <c r="U161" i="42" s="1"/>
  <c r="V161" i="42" s="1"/>
  <c r="W161" i="42" s="1"/>
  <c r="X161" i="42" s="1"/>
  <c r="Y161" i="42" s="1"/>
  <c r="Z161" i="42" s="1"/>
  <c r="AA161" i="42" s="1"/>
  <c r="AB161" i="42" s="1"/>
  <c r="AC161" i="42" s="1"/>
  <c r="AD161" i="42" s="1"/>
  <c r="AE161" i="42" s="1"/>
  <c r="AF161" i="42" s="1"/>
  <c r="C160" i="42"/>
  <c r="D160" i="42" s="1"/>
  <c r="E160" i="42" s="1"/>
  <c r="F160" i="42" s="1"/>
  <c r="G160" i="42" s="1"/>
  <c r="H160" i="42" s="1"/>
  <c r="I160" i="42" s="1"/>
  <c r="J160" i="42" s="1"/>
  <c r="K160" i="42" s="1"/>
  <c r="L160" i="42" s="1"/>
  <c r="M160" i="42" s="1"/>
  <c r="N160" i="42" s="1"/>
  <c r="O160" i="42" s="1"/>
  <c r="P160" i="42" s="1"/>
  <c r="Q160" i="42" s="1"/>
  <c r="R160" i="42" s="1"/>
  <c r="S160" i="42" s="1"/>
  <c r="T160" i="42" s="1"/>
  <c r="U160" i="42" s="1"/>
  <c r="V160" i="42" s="1"/>
  <c r="W160" i="42" s="1"/>
  <c r="X160" i="42" s="1"/>
  <c r="Y160" i="42" s="1"/>
  <c r="Z160" i="42" s="1"/>
  <c r="AA160" i="42" s="1"/>
  <c r="AB160" i="42" s="1"/>
  <c r="AC160" i="42" s="1"/>
  <c r="AD160" i="42" s="1"/>
  <c r="AE160" i="42" s="1"/>
  <c r="AF160" i="42" s="1"/>
  <c r="D159" i="42"/>
  <c r="E159" i="42" s="1"/>
  <c r="F159" i="42" s="1"/>
  <c r="G159" i="42" s="1"/>
  <c r="H159" i="42" s="1"/>
  <c r="I159" i="42" s="1"/>
  <c r="J159" i="42" s="1"/>
  <c r="K159" i="42" s="1"/>
  <c r="L159" i="42" s="1"/>
  <c r="M159" i="42" s="1"/>
  <c r="N159" i="42" s="1"/>
  <c r="O159" i="42" s="1"/>
  <c r="P159" i="42" s="1"/>
  <c r="Q159" i="42" s="1"/>
  <c r="R159" i="42" s="1"/>
  <c r="S159" i="42" s="1"/>
  <c r="T159" i="42" s="1"/>
  <c r="U159" i="42" s="1"/>
  <c r="V159" i="42" s="1"/>
  <c r="W159" i="42" s="1"/>
  <c r="X159" i="42" s="1"/>
  <c r="Y159" i="42" s="1"/>
  <c r="Z159" i="42" s="1"/>
  <c r="AA159" i="42" s="1"/>
  <c r="AB159" i="42" s="1"/>
  <c r="AC159" i="42" s="1"/>
  <c r="AD159" i="42" s="1"/>
  <c r="AE159" i="42" s="1"/>
  <c r="AF159" i="42" s="1"/>
  <c r="C159" i="42"/>
  <c r="C158" i="42"/>
  <c r="D158" i="42" s="1"/>
  <c r="E158" i="42" s="1"/>
  <c r="F158" i="42" s="1"/>
  <c r="G158" i="42" s="1"/>
  <c r="H158" i="42" s="1"/>
  <c r="I158" i="42" s="1"/>
  <c r="J158" i="42" s="1"/>
  <c r="K158" i="42" s="1"/>
  <c r="L158" i="42" s="1"/>
  <c r="M158" i="42" s="1"/>
  <c r="N158" i="42" s="1"/>
  <c r="O158" i="42" s="1"/>
  <c r="P158" i="42" s="1"/>
  <c r="Q158" i="42" s="1"/>
  <c r="R158" i="42" s="1"/>
  <c r="S158" i="42" s="1"/>
  <c r="T158" i="42" s="1"/>
  <c r="U158" i="42" s="1"/>
  <c r="V158" i="42" s="1"/>
  <c r="W158" i="42" s="1"/>
  <c r="X158" i="42" s="1"/>
  <c r="Y158" i="42" s="1"/>
  <c r="Z158" i="42" s="1"/>
  <c r="AA158" i="42" s="1"/>
  <c r="AB158" i="42" s="1"/>
  <c r="AC158" i="42" s="1"/>
  <c r="AD158" i="42" s="1"/>
  <c r="AE158" i="42" s="1"/>
  <c r="AF158" i="42" s="1"/>
  <c r="C157" i="42"/>
  <c r="D157" i="42" s="1"/>
  <c r="E157" i="42" s="1"/>
  <c r="F157" i="42" s="1"/>
  <c r="G157" i="42" s="1"/>
  <c r="H157" i="42" s="1"/>
  <c r="I157" i="42" s="1"/>
  <c r="J157" i="42" s="1"/>
  <c r="K157" i="42" s="1"/>
  <c r="L157" i="42" s="1"/>
  <c r="M157" i="42" s="1"/>
  <c r="N157" i="42" s="1"/>
  <c r="O157" i="42" s="1"/>
  <c r="P157" i="42" s="1"/>
  <c r="Q157" i="42" s="1"/>
  <c r="R157" i="42" s="1"/>
  <c r="S157" i="42" s="1"/>
  <c r="T157" i="42" s="1"/>
  <c r="U157" i="42" s="1"/>
  <c r="V157" i="42" s="1"/>
  <c r="W157" i="42" s="1"/>
  <c r="X157" i="42" s="1"/>
  <c r="Y157" i="42" s="1"/>
  <c r="Z157" i="42" s="1"/>
  <c r="AA157" i="42" s="1"/>
  <c r="AB157" i="42" s="1"/>
  <c r="AC157" i="42" s="1"/>
  <c r="AD157" i="42" s="1"/>
  <c r="AE157" i="42" s="1"/>
  <c r="AF157" i="42" s="1"/>
  <c r="C156" i="42"/>
  <c r="D156" i="42" s="1"/>
  <c r="E156" i="42" s="1"/>
  <c r="F156" i="42" s="1"/>
  <c r="G156" i="42" s="1"/>
  <c r="H156" i="42" s="1"/>
  <c r="I156" i="42" s="1"/>
  <c r="J156" i="42" s="1"/>
  <c r="K156" i="42" s="1"/>
  <c r="L156" i="42" s="1"/>
  <c r="M156" i="42" s="1"/>
  <c r="N156" i="42" s="1"/>
  <c r="O156" i="42" s="1"/>
  <c r="P156" i="42" s="1"/>
  <c r="Q156" i="42" s="1"/>
  <c r="R156" i="42" s="1"/>
  <c r="S156" i="42" s="1"/>
  <c r="T156" i="42" s="1"/>
  <c r="U156" i="42" s="1"/>
  <c r="V156" i="42" s="1"/>
  <c r="W156" i="42" s="1"/>
  <c r="X156" i="42" s="1"/>
  <c r="Y156" i="42" s="1"/>
  <c r="Z156" i="42" s="1"/>
  <c r="AA156" i="42" s="1"/>
  <c r="AB156" i="42" s="1"/>
  <c r="AC156" i="42" s="1"/>
  <c r="AD156" i="42" s="1"/>
  <c r="AE156" i="42" s="1"/>
  <c r="AF156" i="42" s="1"/>
  <c r="E155" i="42"/>
  <c r="F155" i="42" s="1"/>
  <c r="G155" i="42" s="1"/>
  <c r="H155" i="42" s="1"/>
  <c r="I155" i="42" s="1"/>
  <c r="J155" i="42" s="1"/>
  <c r="K155" i="42" s="1"/>
  <c r="L155" i="42" s="1"/>
  <c r="M155" i="42" s="1"/>
  <c r="N155" i="42" s="1"/>
  <c r="O155" i="42" s="1"/>
  <c r="P155" i="42" s="1"/>
  <c r="Q155" i="42" s="1"/>
  <c r="R155" i="42" s="1"/>
  <c r="S155" i="42" s="1"/>
  <c r="T155" i="42" s="1"/>
  <c r="U155" i="42" s="1"/>
  <c r="V155" i="42" s="1"/>
  <c r="W155" i="42" s="1"/>
  <c r="X155" i="42" s="1"/>
  <c r="Y155" i="42" s="1"/>
  <c r="Z155" i="42" s="1"/>
  <c r="AA155" i="42" s="1"/>
  <c r="AB155" i="42" s="1"/>
  <c r="AC155" i="42" s="1"/>
  <c r="AD155" i="42" s="1"/>
  <c r="AE155" i="42" s="1"/>
  <c r="AF155" i="42" s="1"/>
  <c r="C155" i="42"/>
  <c r="D155" i="42" s="1"/>
  <c r="C154" i="42"/>
  <c r="D154" i="42" s="1"/>
  <c r="E154" i="42" s="1"/>
  <c r="F154" i="42" s="1"/>
  <c r="G154" i="42" s="1"/>
  <c r="H154" i="42" s="1"/>
  <c r="I154" i="42" s="1"/>
  <c r="J154" i="42" s="1"/>
  <c r="K154" i="42" s="1"/>
  <c r="L154" i="42" s="1"/>
  <c r="M154" i="42" s="1"/>
  <c r="N154" i="42" s="1"/>
  <c r="O154" i="42" s="1"/>
  <c r="P154" i="42" s="1"/>
  <c r="Q154" i="42" s="1"/>
  <c r="R154" i="42" s="1"/>
  <c r="S154" i="42" s="1"/>
  <c r="T154" i="42" s="1"/>
  <c r="U154" i="42" s="1"/>
  <c r="V154" i="42" s="1"/>
  <c r="W154" i="42" s="1"/>
  <c r="X154" i="42" s="1"/>
  <c r="Y154" i="42" s="1"/>
  <c r="Z154" i="42" s="1"/>
  <c r="AA154" i="42" s="1"/>
  <c r="AB154" i="42" s="1"/>
  <c r="AC154" i="42" s="1"/>
  <c r="AD154" i="42" s="1"/>
  <c r="AE154" i="42" s="1"/>
  <c r="AF154" i="42" s="1"/>
  <c r="C153" i="42"/>
  <c r="D153" i="42" s="1"/>
  <c r="E153" i="42" s="1"/>
  <c r="F153" i="42" s="1"/>
  <c r="G153" i="42" s="1"/>
  <c r="H153" i="42" s="1"/>
  <c r="I153" i="42" s="1"/>
  <c r="J153" i="42" s="1"/>
  <c r="K153" i="42" s="1"/>
  <c r="L153" i="42" s="1"/>
  <c r="M153" i="42" s="1"/>
  <c r="N153" i="42" s="1"/>
  <c r="O153" i="42" s="1"/>
  <c r="P153" i="42" s="1"/>
  <c r="Q153" i="42" s="1"/>
  <c r="R153" i="42" s="1"/>
  <c r="S153" i="42" s="1"/>
  <c r="T153" i="42" s="1"/>
  <c r="U153" i="42" s="1"/>
  <c r="V153" i="42" s="1"/>
  <c r="W153" i="42" s="1"/>
  <c r="X153" i="42" s="1"/>
  <c r="Y153" i="42" s="1"/>
  <c r="Z153" i="42" s="1"/>
  <c r="AA153" i="42" s="1"/>
  <c r="AB153" i="42" s="1"/>
  <c r="AC153" i="42" s="1"/>
  <c r="AD153" i="42" s="1"/>
  <c r="AE153" i="42" s="1"/>
  <c r="AF153" i="42" s="1"/>
  <c r="C152" i="42"/>
  <c r="D152" i="42" s="1"/>
  <c r="E152" i="42" s="1"/>
  <c r="F152" i="42" s="1"/>
  <c r="G152" i="42" s="1"/>
  <c r="H152" i="42" s="1"/>
  <c r="I152" i="42" s="1"/>
  <c r="J152" i="42" s="1"/>
  <c r="K152" i="42" s="1"/>
  <c r="L152" i="42" s="1"/>
  <c r="M152" i="42" s="1"/>
  <c r="N152" i="42" s="1"/>
  <c r="O152" i="42" s="1"/>
  <c r="P152" i="42" s="1"/>
  <c r="Q152" i="42" s="1"/>
  <c r="R152" i="42" s="1"/>
  <c r="S152" i="42" s="1"/>
  <c r="T152" i="42" s="1"/>
  <c r="U152" i="42" s="1"/>
  <c r="V152" i="42" s="1"/>
  <c r="W152" i="42" s="1"/>
  <c r="X152" i="42" s="1"/>
  <c r="Y152" i="42" s="1"/>
  <c r="Z152" i="42" s="1"/>
  <c r="AA152" i="42" s="1"/>
  <c r="AB152" i="42" s="1"/>
  <c r="AC152" i="42" s="1"/>
  <c r="AD152" i="42" s="1"/>
  <c r="AE152" i="42" s="1"/>
  <c r="AF152" i="42" s="1"/>
  <c r="C151" i="42"/>
  <c r="D151" i="42" s="1"/>
  <c r="E151" i="42" s="1"/>
  <c r="F151" i="42" s="1"/>
  <c r="G151" i="42" s="1"/>
  <c r="H151" i="42" s="1"/>
  <c r="I151" i="42" s="1"/>
  <c r="J151" i="42" s="1"/>
  <c r="K151" i="42" s="1"/>
  <c r="L151" i="42" s="1"/>
  <c r="M151" i="42" s="1"/>
  <c r="N151" i="42" s="1"/>
  <c r="O151" i="42" s="1"/>
  <c r="P151" i="42" s="1"/>
  <c r="Q151" i="42" s="1"/>
  <c r="R151" i="42" s="1"/>
  <c r="S151" i="42" s="1"/>
  <c r="T151" i="42" s="1"/>
  <c r="U151" i="42" s="1"/>
  <c r="V151" i="42" s="1"/>
  <c r="W151" i="42" s="1"/>
  <c r="X151" i="42" s="1"/>
  <c r="Y151" i="42" s="1"/>
  <c r="Z151" i="42" s="1"/>
  <c r="AA151" i="42" s="1"/>
  <c r="AB151" i="42" s="1"/>
  <c r="AC151" i="42" s="1"/>
  <c r="AD151" i="42" s="1"/>
  <c r="AE151" i="42" s="1"/>
  <c r="AF151" i="42" s="1"/>
  <c r="C149" i="42"/>
  <c r="D149" i="42" s="1"/>
  <c r="E149" i="42" s="1"/>
  <c r="F149" i="42" s="1"/>
  <c r="G149" i="42" s="1"/>
  <c r="H149" i="42" s="1"/>
  <c r="I149" i="42" s="1"/>
  <c r="J149" i="42" s="1"/>
  <c r="K149" i="42" s="1"/>
  <c r="L149" i="42" s="1"/>
  <c r="M149" i="42" s="1"/>
  <c r="N149" i="42" s="1"/>
  <c r="O149" i="42" s="1"/>
  <c r="P149" i="42" s="1"/>
  <c r="Q149" i="42" s="1"/>
  <c r="R149" i="42" s="1"/>
  <c r="S149" i="42" s="1"/>
  <c r="T149" i="42" s="1"/>
  <c r="U149" i="42" s="1"/>
  <c r="V149" i="42" s="1"/>
  <c r="W149" i="42" s="1"/>
  <c r="X149" i="42" s="1"/>
  <c r="Y149" i="42" s="1"/>
  <c r="Z149" i="42" s="1"/>
  <c r="AA149" i="42" s="1"/>
  <c r="AB149" i="42" s="1"/>
  <c r="AC149" i="42" s="1"/>
  <c r="AD149" i="42" s="1"/>
  <c r="AE149" i="42" s="1"/>
  <c r="AF149" i="42" s="1"/>
  <c r="C148" i="42"/>
  <c r="D148" i="42" s="1"/>
  <c r="E148" i="42" s="1"/>
  <c r="F148" i="42" s="1"/>
  <c r="G148" i="42" s="1"/>
  <c r="H148" i="42" s="1"/>
  <c r="I148" i="42" s="1"/>
  <c r="J148" i="42" s="1"/>
  <c r="K148" i="42" s="1"/>
  <c r="L148" i="42" s="1"/>
  <c r="M148" i="42" s="1"/>
  <c r="N148" i="42" s="1"/>
  <c r="O148" i="42" s="1"/>
  <c r="P148" i="42" s="1"/>
  <c r="Q148" i="42" s="1"/>
  <c r="R148" i="42" s="1"/>
  <c r="S148" i="42" s="1"/>
  <c r="T148" i="42" s="1"/>
  <c r="U148" i="42" s="1"/>
  <c r="V148" i="42" s="1"/>
  <c r="W148" i="42" s="1"/>
  <c r="X148" i="42" s="1"/>
  <c r="Y148" i="42" s="1"/>
  <c r="Z148" i="42" s="1"/>
  <c r="AA148" i="42" s="1"/>
  <c r="AB148" i="42" s="1"/>
  <c r="AC148" i="42" s="1"/>
  <c r="AD148" i="42" s="1"/>
  <c r="AE148" i="42" s="1"/>
  <c r="AF148" i="42" s="1"/>
  <c r="C147" i="42"/>
  <c r="D147" i="42" s="1"/>
  <c r="E147" i="42" s="1"/>
  <c r="F147" i="42" s="1"/>
  <c r="G147" i="42" s="1"/>
  <c r="H147" i="42" s="1"/>
  <c r="I147" i="42" s="1"/>
  <c r="J147" i="42" s="1"/>
  <c r="K147" i="42" s="1"/>
  <c r="L147" i="42" s="1"/>
  <c r="M147" i="42" s="1"/>
  <c r="N147" i="42" s="1"/>
  <c r="O147" i="42" s="1"/>
  <c r="P147" i="42" s="1"/>
  <c r="Q147" i="42" s="1"/>
  <c r="R147" i="42" s="1"/>
  <c r="S147" i="42" s="1"/>
  <c r="T147" i="42" s="1"/>
  <c r="U147" i="42" s="1"/>
  <c r="V147" i="42" s="1"/>
  <c r="W147" i="42" s="1"/>
  <c r="X147" i="42" s="1"/>
  <c r="Y147" i="42" s="1"/>
  <c r="Z147" i="42" s="1"/>
  <c r="AA147" i="42" s="1"/>
  <c r="AB147" i="42" s="1"/>
  <c r="AC147" i="42" s="1"/>
  <c r="AD147" i="42" s="1"/>
  <c r="AE147" i="42" s="1"/>
  <c r="AF147" i="42" s="1"/>
  <c r="AC146" i="42"/>
  <c r="AD146" i="42" s="1"/>
  <c r="AE146" i="42" s="1"/>
  <c r="AF146" i="42" s="1"/>
  <c r="C146" i="42"/>
  <c r="D146" i="42" s="1"/>
  <c r="E146" i="42" s="1"/>
  <c r="F146" i="42" s="1"/>
  <c r="G146" i="42" s="1"/>
  <c r="H146" i="42" s="1"/>
  <c r="I146" i="42" s="1"/>
  <c r="J146" i="42" s="1"/>
  <c r="K146" i="42" s="1"/>
  <c r="L146" i="42" s="1"/>
  <c r="M146" i="42" s="1"/>
  <c r="N146" i="42" s="1"/>
  <c r="O146" i="42" s="1"/>
  <c r="P146" i="42" s="1"/>
  <c r="Q146" i="42" s="1"/>
  <c r="R146" i="42" s="1"/>
  <c r="S146" i="42" s="1"/>
  <c r="T146" i="42" s="1"/>
  <c r="U146" i="42" s="1"/>
  <c r="V146" i="42" s="1"/>
  <c r="W146" i="42" s="1"/>
  <c r="X146" i="42" s="1"/>
  <c r="Y146" i="42" s="1"/>
  <c r="Z146" i="42" s="1"/>
  <c r="AA146" i="42" s="1"/>
  <c r="AB146" i="42" s="1"/>
  <c r="C144" i="42"/>
  <c r="D144" i="42" s="1"/>
  <c r="E144" i="42" s="1"/>
  <c r="F144" i="42" s="1"/>
  <c r="G144" i="42" s="1"/>
  <c r="H144" i="42" s="1"/>
  <c r="I144" i="42" s="1"/>
  <c r="J144" i="42" s="1"/>
  <c r="K144" i="42" s="1"/>
  <c r="L144" i="42" s="1"/>
  <c r="M144" i="42" s="1"/>
  <c r="N144" i="42" s="1"/>
  <c r="O144" i="42" s="1"/>
  <c r="P144" i="42" s="1"/>
  <c r="Q144" i="42" s="1"/>
  <c r="R144" i="42" s="1"/>
  <c r="S144" i="42" s="1"/>
  <c r="T144" i="42" s="1"/>
  <c r="U144" i="42" s="1"/>
  <c r="V144" i="42" s="1"/>
  <c r="W144" i="42" s="1"/>
  <c r="X144" i="42" s="1"/>
  <c r="Y144" i="42" s="1"/>
  <c r="Z144" i="42" s="1"/>
  <c r="AA144" i="42" s="1"/>
  <c r="AB144" i="42" s="1"/>
  <c r="AC144" i="42" s="1"/>
  <c r="AD144" i="42" s="1"/>
  <c r="AE144" i="42" s="1"/>
  <c r="AF144" i="42" s="1"/>
  <c r="C143" i="42"/>
  <c r="D143" i="42" s="1"/>
  <c r="E143" i="42" s="1"/>
  <c r="F143" i="42" s="1"/>
  <c r="G143" i="42" s="1"/>
  <c r="H143" i="42" s="1"/>
  <c r="I143" i="42" s="1"/>
  <c r="J143" i="42" s="1"/>
  <c r="K143" i="42" s="1"/>
  <c r="L143" i="42" s="1"/>
  <c r="M143" i="42" s="1"/>
  <c r="N143" i="42" s="1"/>
  <c r="O143" i="42" s="1"/>
  <c r="P143" i="42" s="1"/>
  <c r="Q143" i="42" s="1"/>
  <c r="R143" i="42" s="1"/>
  <c r="S143" i="42" s="1"/>
  <c r="T143" i="42" s="1"/>
  <c r="U143" i="42" s="1"/>
  <c r="V143" i="42" s="1"/>
  <c r="W143" i="42" s="1"/>
  <c r="X143" i="42" s="1"/>
  <c r="Y143" i="42" s="1"/>
  <c r="Z143" i="42" s="1"/>
  <c r="AA143" i="42" s="1"/>
  <c r="AB143" i="42" s="1"/>
  <c r="AC143" i="42" s="1"/>
  <c r="AD143" i="42" s="1"/>
  <c r="AE143" i="42" s="1"/>
  <c r="AF143" i="42" s="1"/>
  <c r="D141" i="42"/>
  <c r="E141" i="42" s="1"/>
  <c r="F141" i="42" s="1"/>
  <c r="G141" i="42" s="1"/>
  <c r="H141" i="42" s="1"/>
  <c r="I141" i="42" s="1"/>
  <c r="J141" i="42" s="1"/>
  <c r="K141" i="42" s="1"/>
  <c r="L141" i="42" s="1"/>
  <c r="M141" i="42" s="1"/>
  <c r="N141" i="42" s="1"/>
  <c r="O141" i="42" s="1"/>
  <c r="P141" i="42" s="1"/>
  <c r="Q141" i="42" s="1"/>
  <c r="R141" i="42" s="1"/>
  <c r="S141" i="42" s="1"/>
  <c r="T141" i="42" s="1"/>
  <c r="U141" i="42" s="1"/>
  <c r="V141" i="42" s="1"/>
  <c r="W141" i="42" s="1"/>
  <c r="X141" i="42" s="1"/>
  <c r="Y141" i="42" s="1"/>
  <c r="Z141" i="42" s="1"/>
  <c r="AA141" i="42" s="1"/>
  <c r="AB141" i="42" s="1"/>
  <c r="AC141" i="42" s="1"/>
  <c r="AD141" i="42" s="1"/>
  <c r="AE141" i="42" s="1"/>
  <c r="AF141" i="42" s="1"/>
  <c r="C141" i="42"/>
  <c r="I140" i="42"/>
  <c r="J140" i="42" s="1"/>
  <c r="K140" i="42" s="1"/>
  <c r="L140" i="42" s="1"/>
  <c r="M140" i="42" s="1"/>
  <c r="N140" i="42" s="1"/>
  <c r="O140" i="42" s="1"/>
  <c r="P140" i="42" s="1"/>
  <c r="Q140" i="42" s="1"/>
  <c r="R140" i="42" s="1"/>
  <c r="S140" i="42" s="1"/>
  <c r="T140" i="42" s="1"/>
  <c r="U140" i="42" s="1"/>
  <c r="V140" i="42" s="1"/>
  <c r="W140" i="42" s="1"/>
  <c r="X140" i="42" s="1"/>
  <c r="Y140" i="42" s="1"/>
  <c r="Z140" i="42" s="1"/>
  <c r="AA140" i="42" s="1"/>
  <c r="AB140" i="42" s="1"/>
  <c r="AC140" i="42" s="1"/>
  <c r="AD140" i="42" s="1"/>
  <c r="AE140" i="42" s="1"/>
  <c r="AF140" i="42" s="1"/>
  <c r="C140" i="42"/>
  <c r="D140" i="42" s="1"/>
  <c r="E140" i="42" s="1"/>
  <c r="F140" i="42" s="1"/>
  <c r="G140" i="42" s="1"/>
  <c r="H140" i="42" s="1"/>
  <c r="C139" i="42"/>
  <c r="D139" i="42" s="1"/>
  <c r="E139" i="42" s="1"/>
  <c r="F139" i="42" s="1"/>
  <c r="G139" i="42" s="1"/>
  <c r="H139" i="42" s="1"/>
  <c r="I139" i="42" s="1"/>
  <c r="J139" i="42" s="1"/>
  <c r="K139" i="42" s="1"/>
  <c r="L139" i="42" s="1"/>
  <c r="M139" i="42" s="1"/>
  <c r="N139" i="42" s="1"/>
  <c r="O139" i="42" s="1"/>
  <c r="P139" i="42" s="1"/>
  <c r="Q139" i="42" s="1"/>
  <c r="R139" i="42" s="1"/>
  <c r="S139" i="42" s="1"/>
  <c r="T139" i="42" s="1"/>
  <c r="U139" i="42" s="1"/>
  <c r="V139" i="42" s="1"/>
  <c r="W139" i="42" s="1"/>
  <c r="X139" i="42" s="1"/>
  <c r="Y139" i="42" s="1"/>
  <c r="Z139" i="42" s="1"/>
  <c r="AA139" i="42" s="1"/>
  <c r="AB139" i="42" s="1"/>
  <c r="AC139" i="42" s="1"/>
  <c r="AD139" i="42" s="1"/>
  <c r="AE139" i="42" s="1"/>
  <c r="AF139" i="42" s="1"/>
  <c r="C138" i="42"/>
  <c r="D138" i="42" s="1"/>
  <c r="E138" i="42" s="1"/>
  <c r="F138" i="42" s="1"/>
  <c r="G138" i="42" s="1"/>
  <c r="H138" i="42" s="1"/>
  <c r="I138" i="42" s="1"/>
  <c r="J138" i="42" s="1"/>
  <c r="K138" i="42" s="1"/>
  <c r="L138" i="42" s="1"/>
  <c r="M138" i="42" s="1"/>
  <c r="N138" i="42" s="1"/>
  <c r="O138" i="42" s="1"/>
  <c r="P138" i="42" s="1"/>
  <c r="Q138" i="42" s="1"/>
  <c r="R138" i="42" s="1"/>
  <c r="S138" i="42" s="1"/>
  <c r="T138" i="42" s="1"/>
  <c r="U138" i="42" s="1"/>
  <c r="V138" i="42" s="1"/>
  <c r="W138" i="42" s="1"/>
  <c r="X138" i="42" s="1"/>
  <c r="Y138" i="42" s="1"/>
  <c r="Z138" i="42" s="1"/>
  <c r="AA138" i="42" s="1"/>
  <c r="AB138" i="42" s="1"/>
  <c r="AC138" i="42" s="1"/>
  <c r="AD138" i="42" s="1"/>
  <c r="AE138" i="42" s="1"/>
  <c r="AF138" i="42" s="1"/>
  <c r="D137" i="42"/>
  <c r="E137" i="42" s="1"/>
  <c r="F137" i="42" s="1"/>
  <c r="G137" i="42" s="1"/>
  <c r="H137" i="42" s="1"/>
  <c r="I137" i="42" s="1"/>
  <c r="J137" i="42" s="1"/>
  <c r="K137" i="42" s="1"/>
  <c r="L137" i="42" s="1"/>
  <c r="M137" i="42" s="1"/>
  <c r="N137" i="42" s="1"/>
  <c r="O137" i="42" s="1"/>
  <c r="P137" i="42" s="1"/>
  <c r="Q137" i="42" s="1"/>
  <c r="R137" i="42" s="1"/>
  <c r="S137" i="42" s="1"/>
  <c r="T137" i="42" s="1"/>
  <c r="U137" i="42" s="1"/>
  <c r="V137" i="42" s="1"/>
  <c r="W137" i="42" s="1"/>
  <c r="X137" i="42" s="1"/>
  <c r="Y137" i="42" s="1"/>
  <c r="Z137" i="42" s="1"/>
  <c r="AA137" i="42" s="1"/>
  <c r="AB137" i="42" s="1"/>
  <c r="AC137" i="42" s="1"/>
  <c r="AD137" i="42" s="1"/>
  <c r="AE137" i="42" s="1"/>
  <c r="AF137" i="42" s="1"/>
  <c r="C137" i="42"/>
  <c r="M136" i="42"/>
  <c r="N136" i="42" s="1"/>
  <c r="O136" i="42" s="1"/>
  <c r="P136" i="42" s="1"/>
  <c r="Q136" i="42" s="1"/>
  <c r="R136" i="42" s="1"/>
  <c r="S136" i="42" s="1"/>
  <c r="T136" i="42" s="1"/>
  <c r="U136" i="42" s="1"/>
  <c r="V136" i="42" s="1"/>
  <c r="W136" i="42" s="1"/>
  <c r="X136" i="42" s="1"/>
  <c r="Y136" i="42" s="1"/>
  <c r="Z136" i="42" s="1"/>
  <c r="AA136" i="42" s="1"/>
  <c r="AB136" i="42" s="1"/>
  <c r="AC136" i="42" s="1"/>
  <c r="AD136" i="42" s="1"/>
  <c r="AE136" i="42" s="1"/>
  <c r="AF136" i="42" s="1"/>
  <c r="C136" i="42"/>
  <c r="D136" i="42" s="1"/>
  <c r="E136" i="42" s="1"/>
  <c r="F136" i="42" s="1"/>
  <c r="G136" i="42" s="1"/>
  <c r="H136" i="42" s="1"/>
  <c r="I136" i="42" s="1"/>
  <c r="J136" i="42" s="1"/>
  <c r="K136" i="42" s="1"/>
  <c r="L136" i="42" s="1"/>
  <c r="C135" i="42"/>
  <c r="D135" i="42" s="1"/>
  <c r="E135" i="42" s="1"/>
  <c r="F135" i="42" s="1"/>
  <c r="G135" i="42" s="1"/>
  <c r="H135" i="42" s="1"/>
  <c r="I135" i="42" s="1"/>
  <c r="J135" i="42" s="1"/>
  <c r="K135" i="42" s="1"/>
  <c r="L135" i="42" s="1"/>
  <c r="M135" i="42" s="1"/>
  <c r="N135" i="42" s="1"/>
  <c r="O135" i="42" s="1"/>
  <c r="P135" i="42" s="1"/>
  <c r="Q135" i="42" s="1"/>
  <c r="R135" i="42" s="1"/>
  <c r="S135" i="42" s="1"/>
  <c r="T135" i="42" s="1"/>
  <c r="U135" i="42" s="1"/>
  <c r="V135" i="42" s="1"/>
  <c r="W135" i="42" s="1"/>
  <c r="X135" i="42" s="1"/>
  <c r="Y135" i="42" s="1"/>
  <c r="Z135" i="42" s="1"/>
  <c r="AA135" i="42" s="1"/>
  <c r="AB135" i="42" s="1"/>
  <c r="AC135" i="42" s="1"/>
  <c r="AD135" i="42" s="1"/>
  <c r="AE135" i="42" s="1"/>
  <c r="AF135" i="42" s="1"/>
  <c r="F133" i="42"/>
  <c r="G133" i="42" s="1"/>
  <c r="H133" i="42" s="1"/>
  <c r="I133" i="42" s="1"/>
  <c r="J133" i="42" s="1"/>
  <c r="K133" i="42" s="1"/>
  <c r="L133" i="42" s="1"/>
  <c r="M133" i="42" s="1"/>
  <c r="N133" i="42" s="1"/>
  <c r="O133" i="42" s="1"/>
  <c r="P133" i="42" s="1"/>
  <c r="Q133" i="42" s="1"/>
  <c r="R133" i="42" s="1"/>
  <c r="S133" i="42" s="1"/>
  <c r="T133" i="42" s="1"/>
  <c r="U133" i="42" s="1"/>
  <c r="V133" i="42" s="1"/>
  <c r="W133" i="42" s="1"/>
  <c r="X133" i="42" s="1"/>
  <c r="Y133" i="42" s="1"/>
  <c r="Z133" i="42" s="1"/>
  <c r="AA133" i="42" s="1"/>
  <c r="AB133" i="42" s="1"/>
  <c r="AC133" i="42" s="1"/>
  <c r="AD133" i="42" s="1"/>
  <c r="AE133" i="42" s="1"/>
  <c r="AF133" i="42" s="1"/>
  <c r="C133" i="42"/>
  <c r="D133" i="42" s="1"/>
  <c r="E133" i="42" s="1"/>
  <c r="C132" i="42"/>
  <c r="D132" i="42" s="1"/>
  <c r="E132" i="42" s="1"/>
  <c r="F132" i="42" s="1"/>
  <c r="G132" i="42" s="1"/>
  <c r="H132" i="42" s="1"/>
  <c r="I132" i="42" s="1"/>
  <c r="J132" i="42" s="1"/>
  <c r="K132" i="42" s="1"/>
  <c r="L132" i="42" s="1"/>
  <c r="M132" i="42" s="1"/>
  <c r="N132" i="42" s="1"/>
  <c r="O132" i="42" s="1"/>
  <c r="P132" i="42" s="1"/>
  <c r="Q132" i="42" s="1"/>
  <c r="R132" i="42" s="1"/>
  <c r="S132" i="42" s="1"/>
  <c r="T132" i="42" s="1"/>
  <c r="U132" i="42" s="1"/>
  <c r="V132" i="42" s="1"/>
  <c r="W132" i="42" s="1"/>
  <c r="X132" i="42" s="1"/>
  <c r="Y132" i="42" s="1"/>
  <c r="Z132" i="42" s="1"/>
  <c r="AA132" i="42" s="1"/>
  <c r="AB132" i="42" s="1"/>
  <c r="AC132" i="42" s="1"/>
  <c r="AD132" i="42" s="1"/>
  <c r="AE132" i="42" s="1"/>
  <c r="AF132" i="42" s="1"/>
  <c r="E131" i="42"/>
  <c r="F131" i="42" s="1"/>
  <c r="G131" i="42" s="1"/>
  <c r="H131" i="42" s="1"/>
  <c r="I131" i="42" s="1"/>
  <c r="J131" i="42" s="1"/>
  <c r="K131" i="42" s="1"/>
  <c r="L131" i="42" s="1"/>
  <c r="M131" i="42" s="1"/>
  <c r="N131" i="42" s="1"/>
  <c r="O131" i="42" s="1"/>
  <c r="P131" i="42" s="1"/>
  <c r="Q131" i="42" s="1"/>
  <c r="R131" i="42" s="1"/>
  <c r="S131" i="42" s="1"/>
  <c r="T131" i="42" s="1"/>
  <c r="U131" i="42" s="1"/>
  <c r="V131" i="42" s="1"/>
  <c r="W131" i="42" s="1"/>
  <c r="X131" i="42" s="1"/>
  <c r="Y131" i="42" s="1"/>
  <c r="Z131" i="42" s="1"/>
  <c r="AA131" i="42" s="1"/>
  <c r="AB131" i="42" s="1"/>
  <c r="AC131" i="42" s="1"/>
  <c r="AD131" i="42" s="1"/>
  <c r="AE131" i="42" s="1"/>
  <c r="AF131" i="42" s="1"/>
  <c r="C131" i="42"/>
  <c r="D131" i="42" s="1"/>
  <c r="C130" i="42"/>
  <c r="D130" i="42" s="1"/>
  <c r="E130" i="42" s="1"/>
  <c r="F130" i="42" s="1"/>
  <c r="G130" i="42" s="1"/>
  <c r="H130" i="42" s="1"/>
  <c r="I130" i="42" s="1"/>
  <c r="J130" i="42" s="1"/>
  <c r="K130" i="42" s="1"/>
  <c r="L130" i="42" s="1"/>
  <c r="M130" i="42" s="1"/>
  <c r="N130" i="42" s="1"/>
  <c r="O130" i="42" s="1"/>
  <c r="P130" i="42" s="1"/>
  <c r="Q130" i="42" s="1"/>
  <c r="R130" i="42" s="1"/>
  <c r="S130" i="42" s="1"/>
  <c r="T130" i="42" s="1"/>
  <c r="U130" i="42" s="1"/>
  <c r="V130" i="42" s="1"/>
  <c r="W130" i="42" s="1"/>
  <c r="X130" i="42" s="1"/>
  <c r="Y130" i="42" s="1"/>
  <c r="Z130" i="42" s="1"/>
  <c r="AA130" i="42" s="1"/>
  <c r="AB130" i="42" s="1"/>
  <c r="AC130" i="42" s="1"/>
  <c r="AD130" i="42" s="1"/>
  <c r="AE130" i="42" s="1"/>
  <c r="AF130" i="42" s="1"/>
  <c r="C129" i="42"/>
  <c r="D129" i="42" s="1"/>
  <c r="E129" i="42" s="1"/>
  <c r="F129" i="42" s="1"/>
  <c r="G129" i="42" s="1"/>
  <c r="H129" i="42" s="1"/>
  <c r="I129" i="42" s="1"/>
  <c r="J129" i="42" s="1"/>
  <c r="K129" i="42" s="1"/>
  <c r="L129" i="42" s="1"/>
  <c r="M129" i="42" s="1"/>
  <c r="N129" i="42" s="1"/>
  <c r="O129" i="42" s="1"/>
  <c r="P129" i="42" s="1"/>
  <c r="Q129" i="42" s="1"/>
  <c r="R129" i="42" s="1"/>
  <c r="S129" i="42" s="1"/>
  <c r="T129" i="42" s="1"/>
  <c r="U129" i="42" s="1"/>
  <c r="V129" i="42" s="1"/>
  <c r="W129" i="42" s="1"/>
  <c r="X129" i="42" s="1"/>
  <c r="Y129" i="42" s="1"/>
  <c r="Z129" i="42" s="1"/>
  <c r="AA129" i="42" s="1"/>
  <c r="AB129" i="42" s="1"/>
  <c r="AC129" i="42" s="1"/>
  <c r="AD129" i="42" s="1"/>
  <c r="AE129" i="42" s="1"/>
  <c r="AF129" i="42" s="1"/>
  <c r="D128" i="42"/>
  <c r="E128" i="42" s="1"/>
  <c r="F128" i="42" s="1"/>
  <c r="G128" i="42" s="1"/>
  <c r="H128" i="42" s="1"/>
  <c r="I128" i="42" s="1"/>
  <c r="J128" i="42" s="1"/>
  <c r="K128" i="42" s="1"/>
  <c r="L128" i="42" s="1"/>
  <c r="M128" i="42" s="1"/>
  <c r="N128" i="42" s="1"/>
  <c r="O128" i="42" s="1"/>
  <c r="P128" i="42" s="1"/>
  <c r="Q128" i="42" s="1"/>
  <c r="R128" i="42" s="1"/>
  <c r="S128" i="42" s="1"/>
  <c r="T128" i="42" s="1"/>
  <c r="U128" i="42" s="1"/>
  <c r="V128" i="42" s="1"/>
  <c r="W128" i="42" s="1"/>
  <c r="X128" i="42" s="1"/>
  <c r="Y128" i="42" s="1"/>
  <c r="Z128" i="42" s="1"/>
  <c r="AA128" i="42" s="1"/>
  <c r="AB128" i="42" s="1"/>
  <c r="AC128" i="42" s="1"/>
  <c r="AD128" i="42" s="1"/>
  <c r="AE128" i="42" s="1"/>
  <c r="AF128" i="42" s="1"/>
  <c r="C128" i="42"/>
  <c r="C127" i="42"/>
  <c r="D127" i="42" s="1"/>
  <c r="E127" i="42" s="1"/>
  <c r="F127" i="42" s="1"/>
  <c r="G127" i="42" s="1"/>
  <c r="H127" i="42" s="1"/>
  <c r="I127" i="42" s="1"/>
  <c r="J127" i="42" s="1"/>
  <c r="K127" i="42" s="1"/>
  <c r="L127" i="42" s="1"/>
  <c r="M127" i="42" s="1"/>
  <c r="N127" i="42" s="1"/>
  <c r="O127" i="42" s="1"/>
  <c r="P127" i="42" s="1"/>
  <c r="Q127" i="42" s="1"/>
  <c r="R127" i="42" s="1"/>
  <c r="S127" i="42" s="1"/>
  <c r="T127" i="42" s="1"/>
  <c r="U127" i="42" s="1"/>
  <c r="V127" i="42" s="1"/>
  <c r="W127" i="42" s="1"/>
  <c r="X127" i="42" s="1"/>
  <c r="Y127" i="42" s="1"/>
  <c r="Z127" i="42" s="1"/>
  <c r="AA127" i="42" s="1"/>
  <c r="AB127" i="42" s="1"/>
  <c r="AC127" i="42" s="1"/>
  <c r="AD127" i="42" s="1"/>
  <c r="AE127" i="42" s="1"/>
  <c r="AF127" i="42" s="1"/>
  <c r="C126" i="42"/>
  <c r="D126" i="42" s="1"/>
  <c r="E126" i="42" s="1"/>
  <c r="F126" i="42" s="1"/>
  <c r="G126" i="42" s="1"/>
  <c r="H126" i="42" s="1"/>
  <c r="I126" i="42" s="1"/>
  <c r="J126" i="42" s="1"/>
  <c r="K126" i="42" s="1"/>
  <c r="L126" i="42" s="1"/>
  <c r="M126" i="42" s="1"/>
  <c r="N126" i="42" s="1"/>
  <c r="O126" i="42" s="1"/>
  <c r="P126" i="42" s="1"/>
  <c r="Q126" i="42" s="1"/>
  <c r="R126" i="42" s="1"/>
  <c r="S126" i="42" s="1"/>
  <c r="T126" i="42" s="1"/>
  <c r="U126" i="42" s="1"/>
  <c r="V126" i="42" s="1"/>
  <c r="W126" i="42" s="1"/>
  <c r="X126" i="42" s="1"/>
  <c r="Y126" i="42" s="1"/>
  <c r="Z126" i="42" s="1"/>
  <c r="AA126" i="42" s="1"/>
  <c r="AB126" i="42" s="1"/>
  <c r="AC126" i="42" s="1"/>
  <c r="AD126" i="42" s="1"/>
  <c r="AE126" i="42" s="1"/>
  <c r="AF126" i="42" s="1"/>
  <c r="C124" i="42"/>
  <c r="D124" i="42" s="1"/>
  <c r="E124" i="42" s="1"/>
  <c r="F124" i="42" s="1"/>
  <c r="G124" i="42" s="1"/>
  <c r="H124" i="42" s="1"/>
  <c r="I124" i="42" s="1"/>
  <c r="J124" i="42" s="1"/>
  <c r="K124" i="42" s="1"/>
  <c r="L124" i="42" s="1"/>
  <c r="M124" i="42" s="1"/>
  <c r="N124" i="42" s="1"/>
  <c r="O124" i="42" s="1"/>
  <c r="P124" i="42" s="1"/>
  <c r="Q124" i="42" s="1"/>
  <c r="R124" i="42" s="1"/>
  <c r="S124" i="42" s="1"/>
  <c r="T124" i="42" s="1"/>
  <c r="U124" i="42" s="1"/>
  <c r="V124" i="42" s="1"/>
  <c r="W124" i="42" s="1"/>
  <c r="X124" i="42" s="1"/>
  <c r="Y124" i="42" s="1"/>
  <c r="Z124" i="42" s="1"/>
  <c r="AA124" i="42" s="1"/>
  <c r="AB124" i="42" s="1"/>
  <c r="AC124" i="42" s="1"/>
  <c r="AD124" i="42" s="1"/>
  <c r="AE124" i="42" s="1"/>
  <c r="AF124" i="42" s="1"/>
  <c r="C123" i="42"/>
  <c r="D123" i="42" s="1"/>
  <c r="E123" i="42" s="1"/>
  <c r="F123" i="42" s="1"/>
  <c r="G123" i="42" s="1"/>
  <c r="H123" i="42" s="1"/>
  <c r="I123" i="42" s="1"/>
  <c r="J123" i="42" s="1"/>
  <c r="K123" i="42" s="1"/>
  <c r="L123" i="42" s="1"/>
  <c r="M123" i="42" s="1"/>
  <c r="N123" i="42" s="1"/>
  <c r="O123" i="42" s="1"/>
  <c r="P123" i="42" s="1"/>
  <c r="Q123" i="42" s="1"/>
  <c r="R123" i="42" s="1"/>
  <c r="S123" i="42" s="1"/>
  <c r="T123" i="42" s="1"/>
  <c r="U123" i="42" s="1"/>
  <c r="V123" i="42" s="1"/>
  <c r="W123" i="42" s="1"/>
  <c r="X123" i="42" s="1"/>
  <c r="Y123" i="42" s="1"/>
  <c r="Z123" i="42" s="1"/>
  <c r="AA123" i="42" s="1"/>
  <c r="AB123" i="42" s="1"/>
  <c r="AC123" i="42" s="1"/>
  <c r="AD123" i="42" s="1"/>
  <c r="AE123" i="42" s="1"/>
  <c r="AF123" i="42" s="1"/>
  <c r="C122" i="42"/>
  <c r="D122" i="42" s="1"/>
  <c r="E122" i="42" s="1"/>
  <c r="F122" i="42" s="1"/>
  <c r="G122" i="42" s="1"/>
  <c r="H122" i="42" s="1"/>
  <c r="I122" i="42" s="1"/>
  <c r="J122" i="42" s="1"/>
  <c r="K122" i="42" s="1"/>
  <c r="L122" i="42" s="1"/>
  <c r="M122" i="42" s="1"/>
  <c r="N122" i="42" s="1"/>
  <c r="O122" i="42" s="1"/>
  <c r="P122" i="42" s="1"/>
  <c r="Q122" i="42" s="1"/>
  <c r="R122" i="42" s="1"/>
  <c r="S122" i="42" s="1"/>
  <c r="T122" i="42" s="1"/>
  <c r="U122" i="42" s="1"/>
  <c r="V122" i="42" s="1"/>
  <c r="W122" i="42" s="1"/>
  <c r="X122" i="42" s="1"/>
  <c r="Y122" i="42" s="1"/>
  <c r="Z122" i="42" s="1"/>
  <c r="AA122" i="42" s="1"/>
  <c r="AB122" i="42" s="1"/>
  <c r="AC122" i="42" s="1"/>
  <c r="AD122" i="42" s="1"/>
  <c r="AE122" i="42" s="1"/>
  <c r="AF122" i="42" s="1"/>
  <c r="E121" i="42"/>
  <c r="F121" i="42" s="1"/>
  <c r="G121" i="42" s="1"/>
  <c r="H121" i="42" s="1"/>
  <c r="I121" i="42" s="1"/>
  <c r="J121" i="42" s="1"/>
  <c r="K121" i="42" s="1"/>
  <c r="L121" i="42" s="1"/>
  <c r="M121" i="42" s="1"/>
  <c r="N121" i="42" s="1"/>
  <c r="O121" i="42" s="1"/>
  <c r="P121" i="42" s="1"/>
  <c r="Q121" i="42" s="1"/>
  <c r="R121" i="42" s="1"/>
  <c r="S121" i="42" s="1"/>
  <c r="T121" i="42" s="1"/>
  <c r="U121" i="42" s="1"/>
  <c r="V121" i="42" s="1"/>
  <c r="W121" i="42" s="1"/>
  <c r="X121" i="42" s="1"/>
  <c r="Y121" i="42" s="1"/>
  <c r="Z121" i="42" s="1"/>
  <c r="AA121" i="42" s="1"/>
  <c r="AB121" i="42" s="1"/>
  <c r="AC121" i="42" s="1"/>
  <c r="AD121" i="42" s="1"/>
  <c r="AE121" i="42" s="1"/>
  <c r="AF121" i="42" s="1"/>
  <c r="C121" i="42"/>
  <c r="D121" i="42" s="1"/>
  <c r="C120" i="42"/>
  <c r="D120" i="42" s="1"/>
  <c r="E120" i="42" s="1"/>
  <c r="F120" i="42" s="1"/>
  <c r="G120" i="42" s="1"/>
  <c r="H120" i="42" s="1"/>
  <c r="I120" i="42" s="1"/>
  <c r="J120" i="42" s="1"/>
  <c r="K120" i="42" s="1"/>
  <c r="L120" i="42" s="1"/>
  <c r="M120" i="42" s="1"/>
  <c r="N120" i="42" s="1"/>
  <c r="O120" i="42" s="1"/>
  <c r="P120" i="42" s="1"/>
  <c r="Q120" i="42" s="1"/>
  <c r="R120" i="42" s="1"/>
  <c r="S120" i="42" s="1"/>
  <c r="T120" i="42" s="1"/>
  <c r="U120" i="42" s="1"/>
  <c r="V120" i="42" s="1"/>
  <c r="W120" i="42" s="1"/>
  <c r="X120" i="42" s="1"/>
  <c r="Y120" i="42" s="1"/>
  <c r="Z120" i="42" s="1"/>
  <c r="AA120" i="42" s="1"/>
  <c r="AB120" i="42" s="1"/>
  <c r="AC120" i="42" s="1"/>
  <c r="AD120" i="42" s="1"/>
  <c r="AE120" i="42" s="1"/>
  <c r="AF120" i="42" s="1"/>
  <c r="C119" i="42"/>
  <c r="D119" i="42" s="1"/>
  <c r="E119" i="42" s="1"/>
  <c r="F119" i="42" s="1"/>
  <c r="G119" i="42" s="1"/>
  <c r="H119" i="42" s="1"/>
  <c r="I119" i="42" s="1"/>
  <c r="J119" i="42" s="1"/>
  <c r="K119" i="42" s="1"/>
  <c r="L119" i="42" s="1"/>
  <c r="M119" i="42" s="1"/>
  <c r="N119" i="42" s="1"/>
  <c r="O119" i="42" s="1"/>
  <c r="P119" i="42" s="1"/>
  <c r="Q119" i="42" s="1"/>
  <c r="R119" i="42" s="1"/>
  <c r="S119" i="42" s="1"/>
  <c r="T119" i="42" s="1"/>
  <c r="U119" i="42" s="1"/>
  <c r="V119" i="42" s="1"/>
  <c r="W119" i="42" s="1"/>
  <c r="X119" i="42" s="1"/>
  <c r="Y119" i="42" s="1"/>
  <c r="Z119" i="42" s="1"/>
  <c r="AA119" i="42" s="1"/>
  <c r="AB119" i="42" s="1"/>
  <c r="AC119" i="42" s="1"/>
  <c r="AD119" i="42" s="1"/>
  <c r="AE119" i="42" s="1"/>
  <c r="AF119" i="42" s="1"/>
  <c r="C118" i="42"/>
  <c r="D118" i="42" s="1"/>
  <c r="E118" i="42" s="1"/>
  <c r="F118" i="42" s="1"/>
  <c r="G118" i="42" s="1"/>
  <c r="H118" i="42" s="1"/>
  <c r="I118" i="42" s="1"/>
  <c r="J118" i="42" s="1"/>
  <c r="K118" i="42" s="1"/>
  <c r="L118" i="42" s="1"/>
  <c r="M118" i="42" s="1"/>
  <c r="N118" i="42" s="1"/>
  <c r="O118" i="42" s="1"/>
  <c r="P118" i="42" s="1"/>
  <c r="Q118" i="42" s="1"/>
  <c r="R118" i="42" s="1"/>
  <c r="S118" i="42" s="1"/>
  <c r="T118" i="42" s="1"/>
  <c r="U118" i="42" s="1"/>
  <c r="V118" i="42" s="1"/>
  <c r="W118" i="42" s="1"/>
  <c r="X118" i="42" s="1"/>
  <c r="Y118" i="42" s="1"/>
  <c r="Z118" i="42" s="1"/>
  <c r="AA118" i="42" s="1"/>
  <c r="AB118" i="42" s="1"/>
  <c r="AC118" i="42" s="1"/>
  <c r="AD118" i="42" s="1"/>
  <c r="AE118" i="42" s="1"/>
  <c r="AF118" i="42" s="1"/>
  <c r="C117" i="42"/>
  <c r="D117" i="42" s="1"/>
  <c r="E117" i="42" s="1"/>
  <c r="F117" i="42" s="1"/>
  <c r="G117" i="42" s="1"/>
  <c r="H117" i="42" s="1"/>
  <c r="I117" i="42" s="1"/>
  <c r="J117" i="42" s="1"/>
  <c r="K117" i="42" s="1"/>
  <c r="L117" i="42" s="1"/>
  <c r="M117" i="42" s="1"/>
  <c r="N117" i="42" s="1"/>
  <c r="O117" i="42" s="1"/>
  <c r="P117" i="42" s="1"/>
  <c r="Q117" i="42" s="1"/>
  <c r="R117" i="42" s="1"/>
  <c r="S117" i="42" s="1"/>
  <c r="T117" i="42" s="1"/>
  <c r="U117" i="42" s="1"/>
  <c r="V117" i="42" s="1"/>
  <c r="W117" i="42" s="1"/>
  <c r="X117" i="42" s="1"/>
  <c r="Y117" i="42" s="1"/>
  <c r="Z117" i="42" s="1"/>
  <c r="AA117" i="42" s="1"/>
  <c r="AB117" i="42" s="1"/>
  <c r="AC117" i="42" s="1"/>
  <c r="AD117" i="42" s="1"/>
  <c r="AE117" i="42" s="1"/>
  <c r="AF117" i="42" s="1"/>
  <c r="C116" i="42"/>
  <c r="D116" i="42" s="1"/>
  <c r="E116" i="42" s="1"/>
  <c r="F116" i="42" s="1"/>
  <c r="G116" i="42" s="1"/>
  <c r="H116" i="42" s="1"/>
  <c r="I116" i="42" s="1"/>
  <c r="J116" i="42" s="1"/>
  <c r="K116" i="42" s="1"/>
  <c r="L116" i="42" s="1"/>
  <c r="M116" i="42" s="1"/>
  <c r="N116" i="42" s="1"/>
  <c r="O116" i="42" s="1"/>
  <c r="P116" i="42" s="1"/>
  <c r="Q116" i="42" s="1"/>
  <c r="R116" i="42" s="1"/>
  <c r="S116" i="42" s="1"/>
  <c r="T116" i="42" s="1"/>
  <c r="U116" i="42" s="1"/>
  <c r="V116" i="42" s="1"/>
  <c r="W116" i="42" s="1"/>
  <c r="X116" i="42" s="1"/>
  <c r="Y116" i="42" s="1"/>
  <c r="Z116" i="42" s="1"/>
  <c r="AA116" i="42" s="1"/>
  <c r="AB116" i="42" s="1"/>
  <c r="AC116" i="42" s="1"/>
  <c r="AD116" i="42" s="1"/>
  <c r="AE116" i="42" s="1"/>
  <c r="AF116" i="42" s="1"/>
  <c r="C115" i="42"/>
  <c r="D115" i="42" s="1"/>
  <c r="E115" i="42" s="1"/>
  <c r="F115" i="42" s="1"/>
  <c r="G115" i="42" s="1"/>
  <c r="H115" i="42" s="1"/>
  <c r="I115" i="42" s="1"/>
  <c r="J115" i="42" s="1"/>
  <c r="K115" i="42" s="1"/>
  <c r="L115" i="42" s="1"/>
  <c r="M115" i="42" s="1"/>
  <c r="N115" i="42" s="1"/>
  <c r="O115" i="42" s="1"/>
  <c r="P115" i="42" s="1"/>
  <c r="Q115" i="42" s="1"/>
  <c r="R115" i="42" s="1"/>
  <c r="S115" i="42" s="1"/>
  <c r="T115" i="42" s="1"/>
  <c r="U115" i="42" s="1"/>
  <c r="V115" i="42" s="1"/>
  <c r="W115" i="42" s="1"/>
  <c r="X115" i="42" s="1"/>
  <c r="Y115" i="42" s="1"/>
  <c r="Z115" i="42" s="1"/>
  <c r="AA115" i="42" s="1"/>
  <c r="AB115" i="42" s="1"/>
  <c r="AC115" i="42" s="1"/>
  <c r="AD115" i="42" s="1"/>
  <c r="AE115" i="42" s="1"/>
  <c r="AF115" i="42" s="1"/>
  <c r="C114" i="42"/>
  <c r="D114" i="42" s="1"/>
  <c r="E114" i="42" s="1"/>
  <c r="F114" i="42" s="1"/>
  <c r="G114" i="42" s="1"/>
  <c r="H114" i="42" s="1"/>
  <c r="I114" i="42" s="1"/>
  <c r="J114" i="42" s="1"/>
  <c r="K114" i="42" s="1"/>
  <c r="L114" i="42" s="1"/>
  <c r="M114" i="42" s="1"/>
  <c r="N114" i="42" s="1"/>
  <c r="O114" i="42" s="1"/>
  <c r="P114" i="42" s="1"/>
  <c r="Q114" i="42" s="1"/>
  <c r="R114" i="42" s="1"/>
  <c r="S114" i="42" s="1"/>
  <c r="T114" i="42" s="1"/>
  <c r="U114" i="42" s="1"/>
  <c r="V114" i="42" s="1"/>
  <c r="W114" i="42" s="1"/>
  <c r="X114" i="42" s="1"/>
  <c r="Y114" i="42" s="1"/>
  <c r="Z114" i="42" s="1"/>
  <c r="AA114" i="42" s="1"/>
  <c r="AB114" i="42" s="1"/>
  <c r="AC114" i="42" s="1"/>
  <c r="AD114" i="42" s="1"/>
  <c r="AE114" i="42" s="1"/>
  <c r="AF114" i="42" s="1"/>
  <c r="I113" i="42"/>
  <c r="J113" i="42" s="1"/>
  <c r="K113" i="42" s="1"/>
  <c r="L113" i="42" s="1"/>
  <c r="M113" i="42" s="1"/>
  <c r="N113" i="42" s="1"/>
  <c r="O113" i="42" s="1"/>
  <c r="P113" i="42" s="1"/>
  <c r="Q113" i="42" s="1"/>
  <c r="R113" i="42" s="1"/>
  <c r="S113" i="42" s="1"/>
  <c r="T113" i="42" s="1"/>
  <c r="U113" i="42" s="1"/>
  <c r="V113" i="42" s="1"/>
  <c r="W113" i="42" s="1"/>
  <c r="X113" i="42" s="1"/>
  <c r="Y113" i="42" s="1"/>
  <c r="Z113" i="42" s="1"/>
  <c r="AA113" i="42" s="1"/>
  <c r="AB113" i="42" s="1"/>
  <c r="AC113" i="42" s="1"/>
  <c r="AD113" i="42" s="1"/>
  <c r="AE113" i="42" s="1"/>
  <c r="AF113" i="42" s="1"/>
  <c r="C113" i="42"/>
  <c r="D113" i="42" s="1"/>
  <c r="E113" i="42" s="1"/>
  <c r="F113" i="42" s="1"/>
  <c r="G113" i="42" s="1"/>
  <c r="H113" i="42" s="1"/>
  <c r="C112" i="42"/>
  <c r="D112" i="42" s="1"/>
  <c r="E112" i="42" s="1"/>
  <c r="F112" i="42" s="1"/>
  <c r="G112" i="42" s="1"/>
  <c r="H112" i="42" s="1"/>
  <c r="I112" i="42" s="1"/>
  <c r="J112" i="42" s="1"/>
  <c r="K112" i="42" s="1"/>
  <c r="L112" i="42" s="1"/>
  <c r="M112" i="42" s="1"/>
  <c r="N112" i="42" s="1"/>
  <c r="O112" i="42" s="1"/>
  <c r="P112" i="42" s="1"/>
  <c r="Q112" i="42" s="1"/>
  <c r="R112" i="42" s="1"/>
  <c r="S112" i="42" s="1"/>
  <c r="T112" i="42" s="1"/>
  <c r="U112" i="42" s="1"/>
  <c r="V112" i="42" s="1"/>
  <c r="W112" i="42" s="1"/>
  <c r="X112" i="42" s="1"/>
  <c r="Y112" i="42" s="1"/>
  <c r="Z112" i="42" s="1"/>
  <c r="AA112" i="42" s="1"/>
  <c r="AB112" i="42" s="1"/>
  <c r="AC112" i="42" s="1"/>
  <c r="AD112" i="42" s="1"/>
  <c r="AE112" i="42" s="1"/>
  <c r="AF112" i="42" s="1"/>
  <c r="C111" i="42"/>
  <c r="D111" i="42" s="1"/>
  <c r="E111" i="42" s="1"/>
  <c r="F111" i="42" s="1"/>
  <c r="G111" i="42" s="1"/>
  <c r="H111" i="42" s="1"/>
  <c r="I111" i="42" s="1"/>
  <c r="J111" i="42" s="1"/>
  <c r="K111" i="42" s="1"/>
  <c r="L111" i="42" s="1"/>
  <c r="M111" i="42" s="1"/>
  <c r="N111" i="42" s="1"/>
  <c r="O111" i="42" s="1"/>
  <c r="P111" i="42" s="1"/>
  <c r="Q111" i="42" s="1"/>
  <c r="R111" i="42" s="1"/>
  <c r="S111" i="42" s="1"/>
  <c r="T111" i="42" s="1"/>
  <c r="U111" i="42" s="1"/>
  <c r="V111" i="42" s="1"/>
  <c r="W111" i="42" s="1"/>
  <c r="X111" i="42" s="1"/>
  <c r="Y111" i="42" s="1"/>
  <c r="Z111" i="42" s="1"/>
  <c r="AA111" i="42" s="1"/>
  <c r="AB111" i="42" s="1"/>
  <c r="AC111" i="42" s="1"/>
  <c r="AD111" i="42" s="1"/>
  <c r="AE111" i="42" s="1"/>
  <c r="AF111" i="42" s="1"/>
  <c r="C110" i="42"/>
  <c r="D110" i="42" s="1"/>
  <c r="E110" i="42" s="1"/>
  <c r="F110" i="42" s="1"/>
  <c r="G110" i="42" s="1"/>
  <c r="H110" i="42" s="1"/>
  <c r="I110" i="42" s="1"/>
  <c r="J110" i="42" s="1"/>
  <c r="K110" i="42" s="1"/>
  <c r="L110" i="42" s="1"/>
  <c r="M110" i="42" s="1"/>
  <c r="N110" i="42" s="1"/>
  <c r="O110" i="42" s="1"/>
  <c r="P110" i="42" s="1"/>
  <c r="Q110" i="42" s="1"/>
  <c r="R110" i="42" s="1"/>
  <c r="S110" i="42" s="1"/>
  <c r="T110" i="42" s="1"/>
  <c r="U110" i="42" s="1"/>
  <c r="V110" i="42" s="1"/>
  <c r="W110" i="42" s="1"/>
  <c r="X110" i="42" s="1"/>
  <c r="Y110" i="42" s="1"/>
  <c r="Z110" i="42" s="1"/>
  <c r="AA110" i="42" s="1"/>
  <c r="AB110" i="42" s="1"/>
  <c r="AC110" i="42" s="1"/>
  <c r="AD110" i="42" s="1"/>
  <c r="AE110" i="42" s="1"/>
  <c r="AF110" i="42" s="1"/>
  <c r="J109" i="42"/>
  <c r="K109" i="42" s="1"/>
  <c r="L109" i="42" s="1"/>
  <c r="M109" i="42" s="1"/>
  <c r="N109" i="42" s="1"/>
  <c r="O109" i="42" s="1"/>
  <c r="P109" i="42" s="1"/>
  <c r="Q109" i="42" s="1"/>
  <c r="R109" i="42" s="1"/>
  <c r="S109" i="42" s="1"/>
  <c r="T109" i="42" s="1"/>
  <c r="U109" i="42" s="1"/>
  <c r="V109" i="42" s="1"/>
  <c r="W109" i="42" s="1"/>
  <c r="X109" i="42" s="1"/>
  <c r="Y109" i="42" s="1"/>
  <c r="Z109" i="42" s="1"/>
  <c r="AA109" i="42" s="1"/>
  <c r="AB109" i="42" s="1"/>
  <c r="AC109" i="42" s="1"/>
  <c r="AD109" i="42" s="1"/>
  <c r="AE109" i="42" s="1"/>
  <c r="AF109" i="42" s="1"/>
  <c r="C109" i="42"/>
  <c r="D109" i="42" s="1"/>
  <c r="E109" i="42" s="1"/>
  <c r="F109" i="42" s="1"/>
  <c r="G109" i="42" s="1"/>
  <c r="H109" i="42" s="1"/>
  <c r="C108" i="42"/>
  <c r="D108" i="42" s="1"/>
  <c r="E108" i="42" s="1"/>
  <c r="F108" i="42" s="1"/>
  <c r="G108" i="42" s="1"/>
  <c r="H108" i="42" s="1"/>
  <c r="I108" i="42" s="1"/>
  <c r="J108" i="42" s="1"/>
  <c r="K108" i="42" s="1"/>
  <c r="L108" i="42" s="1"/>
  <c r="M108" i="42" s="1"/>
  <c r="N108" i="42" s="1"/>
  <c r="O108" i="42" s="1"/>
  <c r="P108" i="42" s="1"/>
  <c r="Q108" i="42" s="1"/>
  <c r="R108" i="42" s="1"/>
  <c r="S108" i="42" s="1"/>
  <c r="T108" i="42" s="1"/>
  <c r="U108" i="42" s="1"/>
  <c r="V108" i="42" s="1"/>
  <c r="W108" i="42" s="1"/>
  <c r="X108" i="42" s="1"/>
  <c r="Y108" i="42" s="1"/>
  <c r="Z108" i="42" s="1"/>
  <c r="AA108" i="42" s="1"/>
  <c r="AB108" i="42" s="1"/>
  <c r="AC108" i="42" s="1"/>
  <c r="AD108" i="42" s="1"/>
  <c r="AE108" i="42" s="1"/>
  <c r="AF108" i="42" s="1"/>
  <c r="C107" i="42"/>
  <c r="D107" i="42" s="1"/>
  <c r="E107" i="42" s="1"/>
  <c r="F107" i="42" s="1"/>
  <c r="G107" i="42" s="1"/>
  <c r="H107" i="42" s="1"/>
  <c r="I107" i="42" s="1"/>
  <c r="J107" i="42" s="1"/>
  <c r="K107" i="42" s="1"/>
  <c r="L107" i="42" s="1"/>
  <c r="M107" i="42" s="1"/>
  <c r="N107" i="42" s="1"/>
  <c r="O107" i="42" s="1"/>
  <c r="P107" i="42" s="1"/>
  <c r="Q107" i="42" s="1"/>
  <c r="R107" i="42" s="1"/>
  <c r="S107" i="42" s="1"/>
  <c r="T107" i="42" s="1"/>
  <c r="U107" i="42" s="1"/>
  <c r="V107" i="42" s="1"/>
  <c r="W107" i="42" s="1"/>
  <c r="X107" i="42" s="1"/>
  <c r="Y107" i="42" s="1"/>
  <c r="Z107" i="42" s="1"/>
  <c r="AA107" i="42" s="1"/>
  <c r="AB107" i="42" s="1"/>
  <c r="AC107" i="42" s="1"/>
  <c r="AD107" i="42" s="1"/>
  <c r="AE107" i="42" s="1"/>
  <c r="AF107" i="42" s="1"/>
  <c r="C105" i="42"/>
  <c r="D105" i="42" s="1"/>
  <c r="E105" i="42" s="1"/>
  <c r="F105" i="42" s="1"/>
  <c r="G105" i="42" s="1"/>
  <c r="H105" i="42" s="1"/>
  <c r="I105" i="42" s="1"/>
  <c r="J105" i="42" s="1"/>
  <c r="K105" i="42" s="1"/>
  <c r="L105" i="42" s="1"/>
  <c r="M105" i="42" s="1"/>
  <c r="N105" i="42" s="1"/>
  <c r="O105" i="42" s="1"/>
  <c r="P105" i="42" s="1"/>
  <c r="Q105" i="42" s="1"/>
  <c r="R105" i="42" s="1"/>
  <c r="S105" i="42" s="1"/>
  <c r="T105" i="42" s="1"/>
  <c r="U105" i="42" s="1"/>
  <c r="V105" i="42" s="1"/>
  <c r="W105" i="42" s="1"/>
  <c r="X105" i="42" s="1"/>
  <c r="Y105" i="42" s="1"/>
  <c r="Z105" i="42" s="1"/>
  <c r="AA105" i="42" s="1"/>
  <c r="AB105" i="42" s="1"/>
  <c r="AC105" i="42" s="1"/>
  <c r="AD105" i="42" s="1"/>
  <c r="AE105" i="42" s="1"/>
  <c r="AF105" i="42" s="1"/>
  <c r="C104" i="42"/>
  <c r="D104" i="42" s="1"/>
  <c r="E104" i="42" s="1"/>
  <c r="F104" i="42" s="1"/>
  <c r="G104" i="42" s="1"/>
  <c r="H104" i="42" s="1"/>
  <c r="I104" i="42" s="1"/>
  <c r="J104" i="42" s="1"/>
  <c r="K104" i="42" s="1"/>
  <c r="L104" i="42" s="1"/>
  <c r="M104" i="42" s="1"/>
  <c r="N104" i="42" s="1"/>
  <c r="O104" i="42" s="1"/>
  <c r="P104" i="42" s="1"/>
  <c r="Q104" i="42" s="1"/>
  <c r="R104" i="42" s="1"/>
  <c r="S104" i="42" s="1"/>
  <c r="T104" i="42" s="1"/>
  <c r="U104" i="42" s="1"/>
  <c r="V104" i="42" s="1"/>
  <c r="W104" i="42" s="1"/>
  <c r="X104" i="42" s="1"/>
  <c r="Y104" i="42" s="1"/>
  <c r="Z104" i="42" s="1"/>
  <c r="AA104" i="42" s="1"/>
  <c r="AB104" i="42" s="1"/>
  <c r="AC104" i="42" s="1"/>
  <c r="AD104" i="42" s="1"/>
  <c r="AE104" i="42" s="1"/>
  <c r="AF104" i="42" s="1"/>
  <c r="C102" i="42"/>
  <c r="D102" i="42" s="1"/>
  <c r="E102" i="42" s="1"/>
  <c r="F102" i="42" s="1"/>
  <c r="G102" i="42" s="1"/>
  <c r="H102" i="42" s="1"/>
  <c r="I102" i="42" s="1"/>
  <c r="J102" i="42" s="1"/>
  <c r="K102" i="42" s="1"/>
  <c r="L102" i="42" s="1"/>
  <c r="M102" i="42" s="1"/>
  <c r="N102" i="42" s="1"/>
  <c r="O102" i="42" s="1"/>
  <c r="P102" i="42" s="1"/>
  <c r="Q102" i="42" s="1"/>
  <c r="R102" i="42" s="1"/>
  <c r="S102" i="42" s="1"/>
  <c r="T102" i="42" s="1"/>
  <c r="U102" i="42" s="1"/>
  <c r="V102" i="42" s="1"/>
  <c r="W102" i="42" s="1"/>
  <c r="X102" i="42" s="1"/>
  <c r="Y102" i="42" s="1"/>
  <c r="Z102" i="42" s="1"/>
  <c r="AA102" i="42" s="1"/>
  <c r="AB102" i="42" s="1"/>
  <c r="AC102" i="42" s="1"/>
  <c r="AD102" i="42" s="1"/>
  <c r="AE102" i="42" s="1"/>
  <c r="AF102" i="42" s="1"/>
  <c r="C101" i="42"/>
  <c r="D101" i="42" s="1"/>
  <c r="E101" i="42" s="1"/>
  <c r="F101" i="42" s="1"/>
  <c r="G101" i="42" s="1"/>
  <c r="H101" i="42" s="1"/>
  <c r="I101" i="42" s="1"/>
  <c r="J101" i="42" s="1"/>
  <c r="K101" i="42" s="1"/>
  <c r="L101" i="42" s="1"/>
  <c r="M101" i="42" s="1"/>
  <c r="N101" i="42" s="1"/>
  <c r="O101" i="42" s="1"/>
  <c r="P101" i="42" s="1"/>
  <c r="Q101" i="42" s="1"/>
  <c r="R101" i="42" s="1"/>
  <c r="S101" i="42" s="1"/>
  <c r="T101" i="42" s="1"/>
  <c r="U101" i="42" s="1"/>
  <c r="V101" i="42" s="1"/>
  <c r="W101" i="42" s="1"/>
  <c r="X101" i="42" s="1"/>
  <c r="Y101" i="42" s="1"/>
  <c r="Z101" i="42" s="1"/>
  <c r="AA101" i="42" s="1"/>
  <c r="AB101" i="42" s="1"/>
  <c r="AC101" i="42" s="1"/>
  <c r="AD101" i="42" s="1"/>
  <c r="AE101" i="42" s="1"/>
  <c r="AF101" i="42" s="1"/>
  <c r="E100" i="42"/>
  <c r="F100" i="42" s="1"/>
  <c r="G100" i="42" s="1"/>
  <c r="H100" i="42" s="1"/>
  <c r="I100" i="42" s="1"/>
  <c r="J100" i="42" s="1"/>
  <c r="K100" i="42" s="1"/>
  <c r="L100" i="42" s="1"/>
  <c r="M100" i="42" s="1"/>
  <c r="N100" i="42" s="1"/>
  <c r="O100" i="42" s="1"/>
  <c r="P100" i="42" s="1"/>
  <c r="Q100" i="42" s="1"/>
  <c r="R100" i="42" s="1"/>
  <c r="S100" i="42" s="1"/>
  <c r="T100" i="42" s="1"/>
  <c r="U100" i="42" s="1"/>
  <c r="V100" i="42" s="1"/>
  <c r="W100" i="42" s="1"/>
  <c r="X100" i="42" s="1"/>
  <c r="Y100" i="42" s="1"/>
  <c r="Z100" i="42" s="1"/>
  <c r="AA100" i="42" s="1"/>
  <c r="AB100" i="42" s="1"/>
  <c r="AC100" i="42" s="1"/>
  <c r="AD100" i="42" s="1"/>
  <c r="AE100" i="42" s="1"/>
  <c r="AF100" i="42" s="1"/>
  <c r="C100" i="42"/>
  <c r="D100" i="42" s="1"/>
  <c r="C99" i="42"/>
  <c r="D99" i="42" s="1"/>
  <c r="E99" i="42" s="1"/>
  <c r="F99" i="42" s="1"/>
  <c r="G99" i="42" s="1"/>
  <c r="H99" i="42" s="1"/>
  <c r="I99" i="42" s="1"/>
  <c r="J99" i="42" s="1"/>
  <c r="K99" i="42" s="1"/>
  <c r="L99" i="42" s="1"/>
  <c r="M99" i="42" s="1"/>
  <c r="N99" i="42" s="1"/>
  <c r="O99" i="42" s="1"/>
  <c r="P99" i="42" s="1"/>
  <c r="Q99" i="42" s="1"/>
  <c r="R99" i="42" s="1"/>
  <c r="S99" i="42" s="1"/>
  <c r="T99" i="42" s="1"/>
  <c r="U99" i="42" s="1"/>
  <c r="V99" i="42" s="1"/>
  <c r="W99" i="42" s="1"/>
  <c r="X99" i="42" s="1"/>
  <c r="Y99" i="42" s="1"/>
  <c r="Z99" i="42" s="1"/>
  <c r="AA99" i="42" s="1"/>
  <c r="AB99" i="42" s="1"/>
  <c r="AC99" i="42" s="1"/>
  <c r="AD99" i="42" s="1"/>
  <c r="AE99" i="42" s="1"/>
  <c r="AF99" i="42" s="1"/>
  <c r="C98" i="42"/>
  <c r="D98" i="42" s="1"/>
  <c r="E98" i="42" s="1"/>
  <c r="C97" i="42"/>
  <c r="AH95" i="42"/>
  <c r="AI95" i="42" s="1"/>
  <c r="AH94" i="42"/>
  <c r="AI94" i="42" s="1"/>
  <c r="AH93" i="42"/>
  <c r="AI93" i="42" s="1"/>
  <c r="AH92" i="42"/>
  <c r="AI92" i="42" s="1"/>
  <c r="AH91" i="42"/>
  <c r="AI91" i="42" s="1"/>
  <c r="AI88" i="42"/>
  <c r="AH88" i="42"/>
  <c r="AI87" i="42"/>
  <c r="AH87" i="42"/>
  <c r="AI86" i="42"/>
  <c r="AH86" i="42"/>
  <c r="AI85" i="42"/>
  <c r="AH85" i="42"/>
  <c r="AI84" i="42"/>
  <c r="AH84" i="42"/>
  <c r="AI83" i="42"/>
  <c r="AH83" i="42"/>
  <c r="AI82" i="42"/>
  <c r="AH82" i="42"/>
  <c r="AI81" i="42"/>
  <c r="AH81" i="42"/>
  <c r="AG79" i="42"/>
  <c r="AI78" i="42"/>
  <c r="AH78" i="42"/>
  <c r="AF77" i="42"/>
  <c r="AE77" i="42"/>
  <c r="AD77" i="42"/>
  <c r="AC77" i="42"/>
  <c r="AB77" i="42"/>
  <c r="AA77" i="42"/>
  <c r="Z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AF76" i="42"/>
  <c r="AE76" i="42"/>
  <c r="AD76" i="42"/>
  <c r="AC76" i="42"/>
  <c r="AB76" i="42"/>
  <c r="AA76" i="42"/>
  <c r="Z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AF75" i="42"/>
  <c r="AE75" i="42"/>
  <c r="AD75" i="42"/>
  <c r="AC75" i="42"/>
  <c r="AB75" i="42"/>
  <c r="AA75" i="42"/>
  <c r="Z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AF74" i="42"/>
  <c r="AE74" i="42"/>
  <c r="AD74" i="42"/>
  <c r="AC74" i="42"/>
  <c r="AB74" i="42"/>
  <c r="AA74" i="42"/>
  <c r="Z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AF73" i="42"/>
  <c r="AE73" i="42"/>
  <c r="AD73" i="42"/>
  <c r="AC73" i="42"/>
  <c r="AB73" i="42"/>
  <c r="AA73" i="42"/>
  <c r="Z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M79" i="42" s="1"/>
  <c r="L73" i="42"/>
  <c r="K73" i="42"/>
  <c r="J73" i="42"/>
  <c r="I73" i="42"/>
  <c r="H73" i="42"/>
  <c r="G73" i="42"/>
  <c r="F73" i="42"/>
  <c r="E73" i="42"/>
  <c r="D73" i="42"/>
  <c r="C73" i="42"/>
  <c r="AI71" i="42"/>
  <c r="AH71" i="42"/>
  <c r="AG69" i="42"/>
  <c r="AF69" i="42"/>
  <c r="AE69" i="42"/>
  <c r="AD69" i="42"/>
  <c r="AC69" i="42"/>
  <c r="AB69" i="42"/>
  <c r="AA69" i="42"/>
  <c r="Z69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AI68" i="42"/>
  <c r="AH68" i="42"/>
  <c r="AI67" i="42"/>
  <c r="AH67" i="42"/>
  <c r="AI66" i="42"/>
  <c r="AH66" i="42"/>
  <c r="AG65" i="42"/>
  <c r="AF65" i="42"/>
  <c r="AE65" i="42"/>
  <c r="AD65" i="42"/>
  <c r="AD5" i="42" s="1"/>
  <c r="AC65" i="42"/>
  <c r="AC5" i="42" s="1"/>
  <c r="AB65" i="42"/>
  <c r="AB5" i="42" s="1"/>
  <c r="AA65" i="42"/>
  <c r="Z65" i="42"/>
  <c r="Y65" i="42"/>
  <c r="X65" i="42"/>
  <c r="W65" i="42"/>
  <c r="W5" i="42" s="1"/>
  <c r="V65" i="42"/>
  <c r="V5" i="42" s="1"/>
  <c r="U65" i="42"/>
  <c r="U5" i="42" s="1"/>
  <c r="T65" i="42"/>
  <c r="T5" i="42" s="1"/>
  <c r="S65" i="42"/>
  <c r="R65" i="42"/>
  <c r="R5" i="42" s="1"/>
  <c r="Q65" i="42"/>
  <c r="Q5" i="42" s="1"/>
  <c r="P65" i="42"/>
  <c r="P5" i="42" s="1"/>
  <c r="O65" i="42"/>
  <c r="O5" i="42" s="1"/>
  <c r="N65" i="42"/>
  <c r="N5" i="42" s="1"/>
  <c r="M65" i="42"/>
  <c r="M5" i="42" s="1"/>
  <c r="L65" i="42"/>
  <c r="L5" i="42" s="1"/>
  <c r="K65" i="42"/>
  <c r="J65" i="42"/>
  <c r="J5" i="42" s="1"/>
  <c r="I65" i="42"/>
  <c r="I5" i="42" s="1"/>
  <c r="H65" i="42"/>
  <c r="H5" i="42" s="1"/>
  <c r="G65" i="42"/>
  <c r="G5" i="42" s="1"/>
  <c r="F65" i="42"/>
  <c r="F5" i="42" s="1"/>
  <c r="E65" i="42"/>
  <c r="E5" i="42" s="1"/>
  <c r="D65" i="42"/>
  <c r="D5" i="42" s="1"/>
  <c r="C65" i="42"/>
  <c r="AI64" i="42"/>
  <c r="AH64" i="42"/>
  <c r="AI63" i="42"/>
  <c r="AH63" i="42"/>
  <c r="AI62" i="42"/>
  <c r="AH62" i="42"/>
  <c r="AI61" i="42"/>
  <c r="AH61" i="42"/>
  <c r="AI60" i="42"/>
  <c r="AH60" i="42"/>
  <c r="AI59" i="42"/>
  <c r="AH59" i="42"/>
  <c r="AI58" i="42"/>
  <c r="AH58" i="42"/>
  <c r="AI57" i="42"/>
  <c r="AH57" i="42"/>
  <c r="AI56" i="42"/>
  <c r="AH56" i="42"/>
  <c r="AI55" i="42"/>
  <c r="AH55" i="42"/>
  <c r="AI54" i="42"/>
  <c r="AH54" i="42"/>
  <c r="AG53" i="42"/>
  <c r="AG4" i="42" s="1"/>
  <c r="AF53" i="42"/>
  <c r="AE53" i="42"/>
  <c r="AD53" i="42"/>
  <c r="AC53" i="42"/>
  <c r="AB53" i="42"/>
  <c r="AA53" i="42"/>
  <c r="Z53" i="42"/>
  <c r="Y53" i="42"/>
  <c r="X53" i="42"/>
  <c r="W53" i="42"/>
  <c r="V53" i="42"/>
  <c r="U53" i="42"/>
  <c r="T53" i="42"/>
  <c r="S53" i="42"/>
  <c r="R53" i="42"/>
  <c r="Q53" i="42"/>
  <c r="P53" i="42"/>
  <c r="O53" i="42"/>
  <c r="N53" i="42"/>
  <c r="M53" i="42"/>
  <c r="L53" i="42"/>
  <c r="K53" i="42"/>
  <c r="J53" i="42"/>
  <c r="I53" i="42"/>
  <c r="H53" i="42"/>
  <c r="G53" i="42"/>
  <c r="F53" i="42"/>
  <c r="E53" i="42"/>
  <c r="D53" i="42"/>
  <c r="C53" i="42"/>
  <c r="AI52" i="42"/>
  <c r="AH52" i="42"/>
  <c r="AI51" i="42"/>
  <c r="AH51" i="42"/>
  <c r="AI50" i="42"/>
  <c r="AH50" i="42"/>
  <c r="S49" i="42"/>
  <c r="R49" i="42"/>
  <c r="Q49" i="42"/>
  <c r="O49" i="42"/>
  <c r="N49" i="42"/>
  <c r="M49" i="42"/>
  <c r="L49" i="42"/>
  <c r="K49" i="42"/>
  <c r="J49" i="42"/>
  <c r="I49" i="42"/>
  <c r="H49" i="42"/>
  <c r="G49" i="42"/>
  <c r="F49" i="42"/>
  <c r="E49" i="42"/>
  <c r="D49" i="42"/>
  <c r="C49" i="42"/>
  <c r="AG48" i="42"/>
  <c r="AG49" i="42" s="1"/>
  <c r="AG3" i="42" s="1"/>
  <c r="AI47" i="42"/>
  <c r="AH47" i="42"/>
  <c r="AI46" i="42"/>
  <c r="AH46" i="42"/>
  <c r="AI45" i="42"/>
  <c r="AH45" i="42"/>
  <c r="AI44" i="42"/>
  <c r="AH44" i="42"/>
  <c r="AI43" i="42"/>
  <c r="AH43" i="42"/>
  <c r="AI42" i="42"/>
  <c r="AH42" i="42"/>
  <c r="AI41" i="42"/>
  <c r="AH41" i="42"/>
  <c r="AI40" i="42"/>
  <c r="AH40" i="42"/>
  <c r="AI39" i="42"/>
  <c r="AH39" i="42"/>
  <c r="AI38" i="42"/>
  <c r="AH38" i="42"/>
  <c r="AI37" i="42"/>
  <c r="AH37" i="42"/>
  <c r="AI36" i="42"/>
  <c r="AH36" i="42"/>
  <c r="AG35" i="42"/>
  <c r="AG2" i="42" s="1"/>
  <c r="AF35" i="42"/>
  <c r="AE35" i="42"/>
  <c r="AD35" i="42"/>
  <c r="AC35" i="42"/>
  <c r="AB35" i="42"/>
  <c r="AA35" i="42"/>
  <c r="Z35" i="42"/>
  <c r="Y35" i="42"/>
  <c r="X35" i="42"/>
  <c r="W35" i="42"/>
  <c r="V35" i="42"/>
  <c r="U35" i="42"/>
  <c r="T35" i="42"/>
  <c r="S35" i="42"/>
  <c r="R35" i="42"/>
  <c r="Q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C35" i="42"/>
  <c r="AI34" i="42"/>
  <c r="AH34" i="42"/>
  <c r="AI33" i="42"/>
  <c r="AH33" i="42"/>
  <c r="AI32" i="42"/>
  <c r="AH32" i="42"/>
  <c r="AI31" i="42"/>
  <c r="AH31" i="42"/>
  <c r="AI30" i="42"/>
  <c r="AH30" i="42"/>
  <c r="AI29" i="42"/>
  <c r="AH29" i="42"/>
  <c r="AI28" i="42"/>
  <c r="AH28" i="42"/>
  <c r="AI27" i="42"/>
  <c r="AH27" i="42"/>
  <c r="AI26" i="42"/>
  <c r="AH26" i="42"/>
  <c r="AI25" i="42"/>
  <c r="AH25" i="42"/>
  <c r="AI24" i="42"/>
  <c r="AH24" i="42"/>
  <c r="AI23" i="42"/>
  <c r="AH23" i="42"/>
  <c r="AI22" i="42"/>
  <c r="AH22" i="42"/>
  <c r="AI21" i="42"/>
  <c r="AH21" i="42"/>
  <c r="AI20" i="42"/>
  <c r="AH20" i="42"/>
  <c r="AI19" i="42"/>
  <c r="AH19" i="42"/>
  <c r="AI18" i="42"/>
  <c r="AH18" i="42"/>
  <c r="AI17" i="42"/>
  <c r="AH17" i="42"/>
  <c r="AI16" i="42"/>
  <c r="AH16" i="42"/>
  <c r="AI15" i="42"/>
  <c r="AH15" i="42"/>
  <c r="AI14" i="42"/>
  <c r="AH14" i="42"/>
  <c r="AI13" i="42"/>
  <c r="AH13" i="42"/>
  <c r="AI12" i="42"/>
  <c r="AH12" i="42"/>
  <c r="AI11" i="42"/>
  <c r="AH11" i="42"/>
  <c r="AF5" i="42"/>
  <c r="AE5" i="42"/>
  <c r="Z5" i="42"/>
  <c r="Y5" i="42"/>
  <c r="X5" i="42"/>
  <c r="B5" i="42"/>
  <c r="K4" i="42"/>
  <c r="B4" i="42"/>
  <c r="AF92" i="41"/>
  <c r="AF34" i="41"/>
  <c r="AE34" i="41"/>
  <c r="AE92" i="41"/>
  <c r="AD92" i="41"/>
  <c r="AD34" i="41"/>
  <c r="AC34" i="41"/>
  <c r="AB34" i="41"/>
  <c r="R34" i="41"/>
  <c r="Q34" i="41"/>
  <c r="E4" i="42"/>
  <c r="AC79" i="42" l="1"/>
  <c r="U79" i="42"/>
  <c r="Q70" i="42"/>
  <c r="AG6" i="42"/>
  <c r="D195" i="42"/>
  <c r="AG70" i="42"/>
  <c r="AB79" i="42"/>
  <c r="T79" i="42"/>
  <c r="R72" i="42"/>
  <c r="R7" i="42" s="1"/>
  <c r="AI74" i="42"/>
  <c r="AI73" i="42"/>
  <c r="N79" i="42"/>
  <c r="V79" i="42"/>
  <c r="AD79" i="42"/>
  <c r="C195" i="42"/>
  <c r="P79" i="42"/>
  <c r="E72" i="42"/>
  <c r="W209" i="42" s="1"/>
  <c r="H79" i="42"/>
  <c r="H80" i="42" s="1"/>
  <c r="X79" i="42"/>
  <c r="AF79" i="42"/>
  <c r="O79" i="42"/>
  <c r="W79" i="42"/>
  <c r="AE79" i="42"/>
  <c r="C230" i="42"/>
  <c r="O70" i="42"/>
  <c r="R79" i="42"/>
  <c r="Z79" i="42"/>
  <c r="H72" i="42"/>
  <c r="P72" i="42"/>
  <c r="K79" i="42"/>
  <c r="S79" i="42"/>
  <c r="AA79" i="42"/>
  <c r="P70" i="42"/>
  <c r="P80" i="42" s="1"/>
  <c r="R70" i="42"/>
  <c r="N72" i="42"/>
  <c r="N7" i="42" s="1"/>
  <c r="N70" i="42"/>
  <c r="M72" i="42"/>
  <c r="AE209" i="42" s="1"/>
  <c r="L79" i="42"/>
  <c r="L72" i="42"/>
  <c r="J79" i="42"/>
  <c r="J72" i="42"/>
  <c r="AB209" i="42" s="1"/>
  <c r="J70" i="42"/>
  <c r="I70" i="42"/>
  <c r="H70" i="42"/>
  <c r="G79" i="42"/>
  <c r="G70" i="42"/>
  <c r="F72" i="42"/>
  <c r="F7" i="42" s="1"/>
  <c r="F79" i="42"/>
  <c r="AI53" i="42"/>
  <c r="F70" i="42"/>
  <c r="E79" i="42"/>
  <c r="D79" i="42"/>
  <c r="AH74" i="42"/>
  <c r="AH76" i="42"/>
  <c r="AI65" i="42"/>
  <c r="AI35" i="42"/>
  <c r="D72" i="42"/>
  <c r="V209" i="42" s="1"/>
  <c r="AH75" i="42"/>
  <c r="AH65" i="42"/>
  <c r="B72" i="42"/>
  <c r="T209" i="42" s="1"/>
  <c r="B70" i="42"/>
  <c r="H4" i="42"/>
  <c r="C72" i="42"/>
  <c r="K72" i="42"/>
  <c r="S72" i="42"/>
  <c r="Z209" i="42"/>
  <c r="H7" i="42"/>
  <c r="AH209" i="42"/>
  <c r="P7" i="42"/>
  <c r="AH53" i="42"/>
  <c r="C5" i="42"/>
  <c r="C70" i="42"/>
  <c r="K5" i="42"/>
  <c r="K70" i="42"/>
  <c r="S5" i="42"/>
  <c r="S70" i="42"/>
  <c r="AA5" i="42"/>
  <c r="E7" i="42"/>
  <c r="AJ209" i="42"/>
  <c r="AI77" i="42"/>
  <c r="I79" i="42"/>
  <c r="Q79" i="42"/>
  <c r="Y79" i="42"/>
  <c r="AI75" i="42"/>
  <c r="AI76" i="42"/>
  <c r="C79" i="42"/>
  <c r="AH73" i="42"/>
  <c r="J7" i="42"/>
  <c r="AF209" i="42"/>
  <c r="AH69" i="42"/>
  <c r="AI69" i="42"/>
  <c r="F98" i="42"/>
  <c r="G72" i="42"/>
  <c r="O72" i="42"/>
  <c r="AH77" i="42"/>
  <c r="C187" i="42"/>
  <c r="D97" i="42"/>
  <c r="E70" i="42"/>
  <c r="M70" i="42"/>
  <c r="I72" i="42"/>
  <c r="Q72" i="42"/>
  <c r="AG72" i="42"/>
  <c r="AG80" i="42" s="1"/>
  <c r="AH35" i="42"/>
  <c r="D70" i="42"/>
  <c r="L70" i="42"/>
  <c r="D206" i="42"/>
  <c r="S206" i="42"/>
  <c r="E189" i="42"/>
  <c r="E194" i="42"/>
  <c r="P34" i="41"/>
  <c r="O34" i="41"/>
  <c r="N34" i="41"/>
  <c r="K34" i="41"/>
  <c r="AI34" i="41" s="1"/>
  <c r="J34" i="41"/>
  <c r="I34" i="41"/>
  <c r="H34" i="41"/>
  <c r="G34" i="41"/>
  <c r="AH34" i="41" s="1"/>
  <c r="F34" i="41"/>
  <c r="E34" i="41"/>
  <c r="D34" i="41"/>
  <c r="C92" i="41"/>
  <c r="AH92" i="41" s="1"/>
  <c r="AI92" i="41" s="1"/>
  <c r="C34" i="41"/>
  <c r="B92" i="41"/>
  <c r="B34" i="41"/>
  <c r="B90" i="41"/>
  <c r="B77" i="41"/>
  <c r="B76" i="41"/>
  <c r="B75" i="41"/>
  <c r="B74" i="41"/>
  <c r="B73" i="41"/>
  <c r="B69" i="41"/>
  <c r="B65" i="41"/>
  <c r="B53" i="41"/>
  <c r="B48" i="41"/>
  <c r="B49" i="41" s="1"/>
  <c r="B35" i="41"/>
  <c r="AF234" i="41"/>
  <c r="AE234" i="41"/>
  <c r="AD234" i="41"/>
  <c r="AC234" i="41"/>
  <c r="AB234" i="41"/>
  <c r="AA234" i="41"/>
  <c r="Z234" i="41"/>
  <c r="Y234" i="41"/>
  <c r="X234" i="41"/>
  <c r="W234" i="41"/>
  <c r="V234" i="41"/>
  <c r="U234" i="41"/>
  <c r="T234" i="41"/>
  <c r="S234" i="41"/>
  <c r="R234" i="41"/>
  <c r="Q234" i="41"/>
  <c r="P234" i="41"/>
  <c r="O234" i="41"/>
  <c r="N234" i="41"/>
  <c r="M234" i="41"/>
  <c r="L234" i="41"/>
  <c r="K234" i="41"/>
  <c r="J234" i="41"/>
  <c r="I234" i="41"/>
  <c r="H234" i="41"/>
  <c r="G234" i="41"/>
  <c r="F234" i="41"/>
  <c r="E234" i="41"/>
  <c r="D234" i="41"/>
  <c r="C234" i="41"/>
  <c r="B234" i="41"/>
  <c r="A234" i="41"/>
  <c r="AF233" i="41"/>
  <c r="AE233" i="41"/>
  <c r="AD233" i="41"/>
  <c r="AC233" i="41"/>
  <c r="AB233" i="41"/>
  <c r="AA233" i="41"/>
  <c r="Z233" i="41"/>
  <c r="Y233" i="41"/>
  <c r="X233" i="41"/>
  <c r="W233" i="41"/>
  <c r="V233" i="41"/>
  <c r="U233" i="41"/>
  <c r="T233" i="41"/>
  <c r="S233" i="41"/>
  <c r="R233" i="41"/>
  <c r="Q233" i="41"/>
  <c r="P233" i="41"/>
  <c r="O233" i="41"/>
  <c r="N233" i="41"/>
  <c r="M233" i="41"/>
  <c r="L233" i="41"/>
  <c r="K233" i="41"/>
  <c r="J233" i="41"/>
  <c r="I233" i="41"/>
  <c r="H233" i="41"/>
  <c r="G233" i="41"/>
  <c r="F233" i="41"/>
  <c r="E233" i="41"/>
  <c r="D233" i="41"/>
  <c r="C233" i="41"/>
  <c r="B233" i="41"/>
  <c r="A233" i="41"/>
  <c r="AF232" i="41"/>
  <c r="AE232" i="41"/>
  <c r="AD232" i="41"/>
  <c r="AC232" i="41"/>
  <c r="AB232" i="41"/>
  <c r="AA232" i="41"/>
  <c r="Z232" i="41"/>
  <c r="Y232" i="41"/>
  <c r="X232" i="41"/>
  <c r="W232" i="41"/>
  <c r="V232" i="41"/>
  <c r="U232" i="41"/>
  <c r="T232" i="41"/>
  <c r="S232" i="41"/>
  <c r="R232" i="41"/>
  <c r="Q232" i="41"/>
  <c r="P232" i="41"/>
  <c r="O232" i="41"/>
  <c r="N232" i="41"/>
  <c r="M232" i="41"/>
  <c r="L232" i="41"/>
  <c r="K232" i="41"/>
  <c r="J232" i="41"/>
  <c r="I232" i="41"/>
  <c r="H232" i="41"/>
  <c r="G232" i="41"/>
  <c r="F232" i="41"/>
  <c r="E232" i="41"/>
  <c r="D232" i="41"/>
  <c r="C232" i="41"/>
  <c r="B232" i="41"/>
  <c r="A232" i="41"/>
  <c r="AF231" i="41"/>
  <c r="AE231" i="41"/>
  <c r="AD231" i="41"/>
  <c r="AC231" i="41"/>
  <c r="AB231" i="41"/>
  <c r="AA231" i="41"/>
  <c r="Z231" i="41"/>
  <c r="Y231" i="41"/>
  <c r="X231" i="41"/>
  <c r="W231" i="41"/>
  <c r="V231" i="41"/>
  <c r="U231" i="41"/>
  <c r="T231" i="41"/>
  <c r="S231" i="41"/>
  <c r="R231" i="41"/>
  <c r="Q231" i="41"/>
  <c r="P231" i="41"/>
  <c r="O231" i="41"/>
  <c r="N231" i="41"/>
  <c r="M231" i="41"/>
  <c r="L231" i="41"/>
  <c r="K231" i="41"/>
  <c r="J231" i="41"/>
  <c r="I231" i="41"/>
  <c r="H231" i="41"/>
  <c r="G231" i="41"/>
  <c r="F231" i="41"/>
  <c r="E231" i="41"/>
  <c r="D231" i="41"/>
  <c r="C231" i="41"/>
  <c r="B231" i="41"/>
  <c r="A231" i="41"/>
  <c r="B230" i="41"/>
  <c r="S205" i="41"/>
  <c r="AG195" i="41"/>
  <c r="B195" i="41"/>
  <c r="C194" i="41"/>
  <c r="D194" i="41" s="1"/>
  <c r="C193" i="41"/>
  <c r="D193" i="41" s="1"/>
  <c r="E193" i="41" s="1"/>
  <c r="F193" i="41" s="1"/>
  <c r="G193" i="41" s="1"/>
  <c r="H193" i="41" s="1"/>
  <c r="I193" i="41" s="1"/>
  <c r="J193" i="41" s="1"/>
  <c r="K193" i="41" s="1"/>
  <c r="L193" i="41" s="1"/>
  <c r="M193" i="41" s="1"/>
  <c r="N193" i="41" s="1"/>
  <c r="O193" i="41" s="1"/>
  <c r="P193" i="41" s="1"/>
  <c r="Q193" i="41" s="1"/>
  <c r="R193" i="41" s="1"/>
  <c r="S193" i="41" s="1"/>
  <c r="T193" i="41" s="1"/>
  <c r="U193" i="41" s="1"/>
  <c r="V193" i="41" s="1"/>
  <c r="W193" i="41" s="1"/>
  <c r="X193" i="41" s="1"/>
  <c r="Y193" i="41" s="1"/>
  <c r="Z193" i="41" s="1"/>
  <c r="AA193" i="41" s="1"/>
  <c r="AB193" i="41" s="1"/>
  <c r="AC193" i="41" s="1"/>
  <c r="AD193" i="41" s="1"/>
  <c r="AE193" i="41" s="1"/>
  <c r="AF193" i="41" s="1"/>
  <c r="C192" i="41"/>
  <c r="D192" i="41" s="1"/>
  <c r="E192" i="41" s="1"/>
  <c r="F192" i="41" s="1"/>
  <c r="G192" i="41" s="1"/>
  <c r="H192" i="41" s="1"/>
  <c r="I192" i="41" s="1"/>
  <c r="J192" i="41" s="1"/>
  <c r="K192" i="41" s="1"/>
  <c r="L192" i="41" s="1"/>
  <c r="M192" i="41" s="1"/>
  <c r="N192" i="41" s="1"/>
  <c r="O192" i="41" s="1"/>
  <c r="P192" i="41" s="1"/>
  <c r="Q192" i="41" s="1"/>
  <c r="R192" i="41" s="1"/>
  <c r="S192" i="41" s="1"/>
  <c r="T192" i="41" s="1"/>
  <c r="U192" i="41" s="1"/>
  <c r="V192" i="41" s="1"/>
  <c r="W192" i="41" s="1"/>
  <c r="X192" i="41" s="1"/>
  <c r="Y192" i="41" s="1"/>
  <c r="Z192" i="41" s="1"/>
  <c r="AA192" i="41" s="1"/>
  <c r="AB192" i="41" s="1"/>
  <c r="AC192" i="41" s="1"/>
  <c r="AD192" i="41" s="1"/>
  <c r="AE192" i="41" s="1"/>
  <c r="AF192" i="41" s="1"/>
  <c r="C191" i="41"/>
  <c r="D191" i="41" s="1"/>
  <c r="E191" i="41" s="1"/>
  <c r="F191" i="41" s="1"/>
  <c r="G191" i="41" s="1"/>
  <c r="H191" i="41" s="1"/>
  <c r="I191" i="41" s="1"/>
  <c r="J191" i="41" s="1"/>
  <c r="K191" i="41" s="1"/>
  <c r="L191" i="41" s="1"/>
  <c r="M191" i="41" s="1"/>
  <c r="N191" i="41" s="1"/>
  <c r="O191" i="41" s="1"/>
  <c r="P191" i="41" s="1"/>
  <c r="Q191" i="41" s="1"/>
  <c r="R191" i="41" s="1"/>
  <c r="S191" i="41" s="1"/>
  <c r="T191" i="41" s="1"/>
  <c r="U191" i="41" s="1"/>
  <c r="V191" i="41" s="1"/>
  <c r="W191" i="41" s="1"/>
  <c r="X191" i="41" s="1"/>
  <c r="Y191" i="41" s="1"/>
  <c r="Z191" i="41" s="1"/>
  <c r="AA191" i="41" s="1"/>
  <c r="AB191" i="41" s="1"/>
  <c r="AC191" i="41" s="1"/>
  <c r="AD191" i="41" s="1"/>
  <c r="AE191" i="41" s="1"/>
  <c r="AF191" i="41" s="1"/>
  <c r="C190" i="41"/>
  <c r="D190" i="41" s="1"/>
  <c r="E190" i="41" s="1"/>
  <c r="F190" i="41" s="1"/>
  <c r="G190" i="41" s="1"/>
  <c r="H190" i="41" s="1"/>
  <c r="I190" i="41" s="1"/>
  <c r="J190" i="41" s="1"/>
  <c r="K190" i="41" s="1"/>
  <c r="L190" i="41" s="1"/>
  <c r="M190" i="41" s="1"/>
  <c r="N190" i="41" s="1"/>
  <c r="O190" i="41" s="1"/>
  <c r="P190" i="41" s="1"/>
  <c r="Q190" i="41" s="1"/>
  <c r="R190" i="41" s="1"/>
  <c r="S190" i="41" s="1"/>
  <c r="T190" i="41" s="1"/>
  <c r="U190" i="41" s="1"/>
  <c r="V190" i="41" s="1"/>
  <c r="W190" i="41" s="1"/>
  <c r="X190" i="41" s="1"/>
  <c r="Y190" i="41" s="1"/>
  <c r="Z190" i="41" s="1"/>
  <c r="AA190" i="41" s="1"/>
  <c r="AB190" i="41" s="1"/>
  <c r="AC190" i="41" s="1"/>
  <c r="AD190" i="41" s="1"/>
  <c r="AE190" i="41" s="1"/>
  <c r="AF190" i="41" s="1"/>
  <c r="C189" i="41"/>
  <c r="AG187" i="41"/>
  <c r="B187" i="41"/>
  <c r="C186" i="41"/>
  <c r="D186" i="41" s="1"/>
  <c r="E186" i="41" s="1"/>
  <c r="F186" i="41" s="1"/>
  <c r="G186" i="41" s="1"/>
  <c r="H186" i="41" s="1"/>
  <c r="I186" i="41" s="1"/>
  <c r="J186" i="41" s="1"/>
  <c r="K186" i="41" s="1"/>
  <c r="L186" i="41" s="1"/>
  <c r="M186" i="41" s="1"/>
  <c r="N186" i="41" s="1"/>
  <c r="O186" i="41" s="1"/>
  <c r="P186" i="41" s="1"/>
  <c r="Q186" i="41" s="1"/>
  <c r="R186" i="41" s="1"/>
  <c r="S186" i="41" s="1"/>
  <c r="T186" i="41" s="1"/>
  <c r="U186" i="41" s="1"/>
  <c r="V186" i="41" s="1"/>
  <c r="W186" i="41" s="1"/>
  <c r="X186" i="41" s="1"/>
  <c r="Y186" i="41" s="1"/>
  <c r="Z186" i="41" s="1"/>
  <c r="AA186" i="41" s="1"/>
  <c r="AB186" i="41" s="1"/>
  <c r="AC186" i="41" s="1"/>
  <c r="AD186" i="41" s="1"/>
  <c r="AE186" i="41" s="1"/>
  <c r="AF186" i="41" s="1"/>
  <c r="C185" i="41"/>
  <c r="D185" i="41" s="1"/>
  <c r="E185" i="41" s="1"/>
  <c r="F185" i="41" s="1"/>
  <c r="G185" i="41" s="1"/>
  <c r="H185" i="41" s="1"/>
  <c r="I185" i="41" s="1"/>
  <c r="J185" i="41" s="1"/>
  <c r="K185" i="41" s="1"/>
  <c r="L185" i="41" s="1"/>
  <c r="M185" i="41" s="1"/>
  <c r="N185" i="41" s="1"/>
  <c r="O185" i="41" s="1"/>
  <c r="P185" i="41" s="1"/>
  <c r="Q185" i="41" s="1"/>
  <c r="R185" i="41" s="1"/>
  <c r="S185" i="41" s="1"/>
  <c r="T185" i="41" s="1"/>
  <c r="U185" i="41" s="1"/>
  <c r="V185" i="41" s="1"/>
  <c r="W185" i="41" s="1"/>
  <c r="X185" i="41" s="1"/>
  <c r="Y185" i="41" s="1"/>
  <c r="Z185" i="41" s="1"/>
  <c r="AA185" i="41" s="1"/>
  <c r="AB185" i="41" s="1"/>
  <c r="AC185" i="41" s="1"/>
  <c r="AD185" i="41" s="1"/>
  <c r="AE185" i="41" s="1"/>
  <c r="AF185" i="41" s="1"/>
  <c r="D184" i="41"/>
  <c r="E184" i="41" s="1"/>
  <c r="F184" i="41" s="1"/>
  <c r="G184" i="41" s="1"/>
  <c r="H184" i="41" s="1"/>
  <c r="I184" i="41" s="1"/>
  <c r="J184" i="41" s="1"/>
  <c r="K184" i="41" s="1"/>
  <c r="L184" i="41" s="1"/>
  <c r="M184" i="41" s="1"/>
  <c r="N184" i="41" s="1"/>
  <c r="O184" i="41" s="1"/>
  <c r="P184" i="41" s="1"/>
  <c r="Q184" i="41" s="1"/>
  <c r="R184" i="41" s="1"/>
  <c r="S184" i="41" s="1"/>
  <c r="T184" i="41" s="1"/>
  <c r="U184" i="41" s="1"/>
  <c r="V184" i="41" s="1"/>
  <c r="W184" i="41" s="1"/>
  <c r="X184" i="41" s="1"/>
  <c r="Y184" i="41" s="1"/>
  <c r="Z184" i="41" s="1"/>
  <c r="AA184" i="41" s="1"/>
  <c r="AB184" i="41" s="1"/>
  <c r="AC184" i="41" s="1"/>
  <c r="AD184" i="41" s="1"/>
  <c r="AE184" i="41" s="1"/>
  <c r="AF184" i="41" s="1"/>
  <c r="C184" i="41"/>
  <c r="C183" i="41"/>
  <c r="D183" i="41" s="1"/>
  <c r="E183" i="41" s="1"/>
  <c r="F183" i="41" s="1"/>
  <c r="G183" i="41" s="1"/>
  <c r="H183" i="41" s="1"/>
  <c r="I183" i="41" s="1"/>
  <c r="J183" i="41" s="1"/>
  <c r="K183" i="41" s="1"/>
  <c r="L183" i="41" s="1"/>
  <c r="M183" i="41" s="1"/>
  <c r="N183" i="41" s="1"/>
  <c r="O183" i="41" s="1"/>
  <c r="P183" i="41" s="1"/>
  <c r="Q183" i="41" s="1"/>
  <c r="R183" i="41" s="1"/>
  <c r="S183" i="41" s="1"/>
  <c r="T183" i="41" s="1"/>
  <c r="U183" i="41" s="1"/>
  <c r="V183" i="41" s="1"/>
  <c r="W183" i="41" s="1"/>
  <c r="X183" i="41" s="1"/>
  <c r="Y183" i="41" s="1"/>
  <c r="Z183" i="41" s="1"/>
  <c r="AA183" i="41" s="1"/>
  <c r="AB183" i="41" s="1"/>
  <c r="AC183" i="41" s="1"/>
  <c r="AD183" i="41" s="1"/>
  <c r="AE183" i="41" s="1"/>
  <c r="AF183" i="41" s="1"/>
  <c r="C182" i="41"/>
  <c r="D182" i="41" s="1"/>
  <c r="E182" i="41" s="1"/>
  <c r="F182" i="41" s="1"/>
  <c r="G182" i="41" s="1"/>
  <c r="H182" i="41" s="1"/>
  <c r="I182" i="41" s="1"/>
  <c r="J182" i="41" s="1"/>
  <c r="K182" i="41" s="1"/>
  <c r="L182" i="41" s="1"/>
  <c r="M182" i="41" s="1"/>
  <c r="N182" i="41" s="1"/>
  <c r="O182" i="41" s="1"/>
  <c r="P182" i="41" s="1"/>
  <c r="Q182" i="41" s="1"/>
  <c r="R182" i="41" s="1"/>
  <c r="S182" i="41" s="1"/>
  <c r="T182" i="41" s="1"/>
  <c r="U182" i="41" s="1"/>
  <c r="V182" i="41" s="1"/>
  <c r="W182" i="41" s="1"/>
  <c r="X182" i="41" s="1"/>
  <c r="Y182" i="41" s="1"/>
  <c r="Z182" i="41" s="1"/>
  <c r="AA182" i="41" s="1"/>
  <c r="AB182" i="41" s="1"/>
  <c r="AC182" i="41" s="1"/>
  <c r="AD182" i="41" s="1"/>
  <c r="AE182" i="41" s="1"/>
  <c r="AF182" i="41" s="1"/>
  <c r="E181" i="41"/>
  <c r="F181" i="41" s="1"/>
  <c r="G181" i="41" s="1"/>
  <c r="H181" i="41" s="1"/>
  <c r="I181" i="41" s="1"/>
  <c r="J181" i="41" s="1"/>
  <c r="K181" i="41" s="1"/>
  <c r="L181" i="41" s="1"/>
  <c r="M181" i="41" s="1"/>
  <c r="N181" i="41" s="1"/>
  <c r="O181" i="41" s="1"/>
  <c r="P181" i="41" s="1"/>
  <c r="Q181" i="41" s="1"/>
  <c r="R181" i="41" s="1"/>
  <c r="S181" i="41" s="1"/>
  <c r="T181" i="41" s="1"/>
  <c r="U181" i="41" s="1"/>
  <c r="V181" i="41" s="1"/>
  <c r="W181" i="41" s="1"/>
  <c r="X181" i="41" s="1"/>
  <c r="Y181" i="41" s="1"/>
  <c r="Z181" i="41" s="1"/>
  <c r="AA181" i="41" s="1"/>
  <c r="AB181" i="41" s="1"/>
  <c r="AC181" i="41" s="1"/>
  <c r="AD181" i="41" s="1"/>
  <c r="AE181" i="41" s="1"/>
  <c r="AF181" i="41" s="1"/>
  <c r="C181" i="41"/>
  <c r="D181" i="41" s="1"/>
  <c r="I180" i="41"/>
  <c r="J180" i="41" s="1"/>
  <c r="K180" i="41" s="1"/>
  <c r="L180" i="41" s="1"/>
  <c r="M180" i="41" s="1"/>
  <c r="N180" i="41" s="1"/>
  <c r="O180" i="41" s="1"/>
  <c r="P180" i="41" s="1"/>
  <c r="Q180" i="41" s="1"/>
  <c r="R180" i="41" s="1"/>
  <c r="S180" i="41" s="1"/>
  <c r="T180" i="41" s="1"/>
  <c r="U180" i="41" s="1"/>
  <c r="V180" i="41" s="1"/>
  <c r="W180" i="41" s="1"/>
  <c r="X180" i="41" s="1"/>
  <c r="Y180" i="41" s="1"/>
  <c r="Z180" i="41" s="1"/>
  <c r="AA180" i="41" s="1"/>
  <c r="AB180" i="41" s="1"/>
  <c r="AC180" i="41" s="1"/>
  <c r="AD180" i="41" s="1"/>
  <c r="AE180" i="41" s="1"/>
  <c r="AF180" i="41" s="1"/>
  <c r="C180" i="41"/>
  <c r="D180" i="41" s="1"/>
  <c r="E180" i="41" s="1"/>
  <c r="F180" i="41" s="1"/>
  <c r="G180" i="41" s="1"/>
  <c r="H180" i="41" s="1"/>
  <c r="C179" i="41"/>
  <c r="D179" i="41" s="1"/>
  <c r="E179" i="41" s="1"/>
  <c r="F179" i="41" s="1"/>
  <c r="G179" i="41" s="1"/>
  <c r="H179" i="41" s="1"/>
  <c r="I179" i="41" s="1"/>
  <c r="J179" i="41" s="1"/>
  <c r="K179" i="41" s="1"/>
  <c r="L179" i="41" s="1"/>
  <c r="M179" i="41" s="1"/>
  <c r="N179" i="41" s="1"/>
  <c r="O179" i="41" s="1"/>
  <c r="P179" i="41" s="1"/>
  <c r="Q179" i="41" s="1"/>
  <c r="R179" i="41" s="1"/>
  <c r="S179" i="41" s="1"/>
  <c r="T179" i="41" s="1"/>
  <c r="U179" i="41" s="1"/>
  <c r="V179" i="41" s="1"/>
  <c r="W179" i="41" s="1"/>
  <c r="X179" i="41" s="1"/>
  <c r="Y179" i="41" s="1"/>
  <c r="Z179" i="41" s="1"/>
  <c r="AA179" i="41" s="1"/>
  <c r="AB179" i="41" s="1"/>
  <c r="AC179" i="41" s="1"/>
  <c r="AD179" i="41" s="1"/>
  <c r="AE179" i="41" s="1"/>
  <c r="AF179" i="41" s="1"/>
  <c r="C178" i="41"/>
  <c r="D178" i="41" s="1"/>
  <c r="E178" i="41" s="1"/>
  <c r="F178" i="41" s="1"/>
  <c r="G178" i="41" s="1"/>
  <c r="H178" i="41" s="1"/>
  <c r="I178" i="41" s="1"/>
  <c r="J178" i="41" s="1"/>
  <c r="K178" i="41" s="1"/>
  <c r="L178" i="41" s="1"/>
  <c r="M178" i="41" s="1"/>
  <c r="N178" i="41" s="1"/>
  <c r="O178" i="41" s="1"/>
  <c r="P178" i="41" s="1"/>
  <c r="Q178" i="41" s="1"/>
  <c r="R178" i="41" s="1"/>
  <c r="S178" i="41" s="1"/>
  <c r="T178" i="41" s="1"/>
  <c r="U178" i="41" s="1"/>
  <c r="V178" i="41" s="1"/>
  <c r="W178" i="41" s="1"/>
  <c r="X178" i="41" s="1"/>
  <c r="Y178" i="41" s="1"/>
  <c r="Z178" i="41" s="1"/>
  <c r="AA178" i="41" s="1"/>
  <c r="AB178" i="41" s="1"/>
  <c r="AC178" i="41" s="1"/>
  <c r="AD178" i="41" s="1"/>
  <c r="AE178" i="41" s="1"/>
  <c r="AF178" i="41" s="1"/>
  <c r="C177" i="41"/>
  <c r="D177" i="41" s="1"/>
  <c r="E177" i="41" s="1"/>
  <c r="F177" i="41" s="1"/>
  <c r="G177" i="41" s="1"/>
  <c r="H177" i="41" s="1"/>
  <c r="I177" i="41" s="1"/>
  <c r="J177" i="41" s="1"/>
  <c r="K177" i="41" s="1"/>
  <c r="L177" i="41" s="1"/>
  <c r="M177" i="41" s="1"/>
  <c r="N177" i="41" s="1"/>
  <c r="O177" i="41" s="1"/>
  <c r="P177" i="41" s="1"/>
  <c r="Q177" i="41" s="1"/>
  <c r="R177" i="41" s="1"/>
  <c r="S177" i="41" s="1"/>
  <c r="T177" i="41" s="1"/>
  <c r="U177" i="41" s="1"/>
  <c r="V177" i="41" s="1"/>
  <c r="W177" i="41" s="1"/>
  <c r="X177" i="41" s="1"/>
  <c r="Y177" i="41" s="1"/>
  <c r="Z177" i="41" s="1"/>
  <c r="AA177" i="41" s="1"/>
  <c r="AB177" i="41" s="1"/>
  <c r="AC177" i="41" s="1"/>
  <c r="AD177" i="41" s="1"/>
  <c r="AE177" i="41" s="1"/>
  <c r="AF177" i="41" s="1"/>
  <c r="C176" i="41"/>
  <c r="D176" i="41" s="1"/>
  <c r="E176" i="41" s="1"/>
  <c r="F176" i="41" s="1"/>
  <c r="G176" i="41" s="1"/>
  <c r="H176" i="41" s="1"/>
  <c r="I176" i="41" s="1"/>
  <c r="J176" i="41" s="1"/>
  <c r="K176" i="41" s="1"/>
  <c r="L176" i="41" s="1"/>
  <c r="M176" i="41" s="1"/>
  <c r="N176" i="41" s="1"/>
  <c r="O176" i="41" s="1"/>
  <c r="P176" i="41" s="1"/>
  <c r="Q176" i="41" s="1"/>
  <c r="R176" i="41" s="1"/>
  <c r="S176" i="41" s="1"/>
  <c r="T176" i="41" s="1"/>
  <c r="U176" i="41" s="1"/>
  <c r="V176" i="41" s="1"/>
  <c r="W176" i="41" s="1"/>
  <c r="X176" i="41" s="1"/>
  <c r="Y176" i="41" s="1"/>
  <c r="Z176" i="41" s="1"/>
  <c r="AA176" i="41" s="1"/>
  <c r="AB176" i="41" s="1"/>
  <c r="AC176" i="41" s="1"/>
  <c r="AD176" i="41" s="1"/>
  <c r="AE176" i="41" s="1"/>
  <c r="AF176" i="41" s="1"/>
  <c r="C175" i="41"/>
  <c r="D175" i="41" s="1"/>
  <c r="E175" i="41" s="1"/>
  <c r="F175" i="41" s="1"/>
  <c r="G175" i="41" s="1"/>
  <c r="H175" i="41" s="1"/>
  <c r="I175" i="41" s="1"/>
  <c r="J175" i="41" s="1"/>
  <c r="K175" i="41" s="1"/>
  <c r="L175" i="41" s="1"/>
  <c r="M175" i="41" s="1"/>
  <c r="N175" i="41" s="1"/>
  <c r="O175" i="41" s="1"/>
  <c r="P175" i="41" s="1"/>
  <c r="Q175" i="41" s="1"/>
  <c r="R175" i="41" s="1"/>
  <c r="S175" i="41" s="1"/>
  <c r="T175" i="41" s="1"/>
  <c r="U175" i="41" s="1"/>
  <c r="V175" i="41" s="1"/>
  <c r="W175" i="41" s="1"/>
  <c r="X175" i="41" s="1"/>
  <c r="Y175" i="41" s="1"/>
  <c r="Z175" i="41" s="1"/>
  <c r="AA175" i="41" s="1"/>
  <c r="AB175" i="41" s="1"/>
  <c r="AC175" i="41" s="1"/>
  <c r="AD175" i="41" s="1"/>
  <c r="AE175" i="41" s="1"/>
  <c r="AF175" i="41" s="1"/>
  <c r="D174" i="41"/>
  <c r="E174" i="41" s="1"/>
  <c r="F174" i="41" s="1"/>
  <c r="G174" i="41" s="1"/>
  <c r="H174" i="41" s="1"/>
  <c r="I174" i="41" s="1"/>
  <c r="J174" i="41" s="1"/>
  <c r="K174" i="41" s="1"/>
  <c r="L174" i="41" s="1"/>
  <c r="M174" i="41" s="1"/>
  <c r="N174" i="41" s="1"/>
  <c r="O174" i="41" s="1"/>
  <c r="P174" i="41" s="1"/>
  <c r="Q174" i="41" s="1"/>
  <c r="R174" i="41" s="1"/>
  <c r="S174" i="41" s="1"/>
  <c r="T174" i="41" s="1"/>
  <c r="U174" i="41" s="1"/>
  <c r="V174" i="41" s="1"/>
  <c r="W174" i="41" s="1"/>
  <c r="X174" i="41" s="1"/>
  <c r="Y174" i="41" s="1"/>
  <c r="Z174" i="41" s="1"/>
  <c r="AA174" i="41" s="1"/>
  <c r="AB174" i="41" s="1"/>
  <c r="AC174" i="41" s="1"/>
  <c r="AD174" i="41" s="1"/>
  <c r="AE174" i="41" s="1"/>
  <c r="AF174" i="41" s="1"/>
  <c r="C174" i="41"/>
  <c r="C172" i="41"/>
  <c r="D172" i="41" s="1"/>
  <c r="E172" i="41" s="1"/>
  <c r="F172" i="41" s="1"/>
  <c r="G172" i="41" s="1"/>
  <c r="H172" i="41" s="1"/>
  <c r="I172" i="41" s="1"/>
  <c r="J172" i="41" s="1"/>
  <c r="K172" i="41" s="1"/>
  <c r="L172" i="41" s="1"/>
  <c r="M172" i="41" s="1"/>
  <c r="N172" i="41" s="1"/>
  <c r="O172" i="41" s="1"/>
  <c r="P172" i="41" s="1"/>
  <c r="Q172" i="41" s="1"/>
  <c r="R172" i="41" s="1"/>
  <c r="S172" i="41" s="1"/>
  <c r="T172" i="41" s="1"/>
  <c r="U172" i="41" s="1"/>
  <c r="V172" i="41" s="1"/>
  <c r="W172" i="41" s="1"/>
  <c r="X172" i="41" s="1"/>
  <c r="Y172" i="41" s="1"/>
  <c r="Z172" i="41" s="1"/>
  <c r="AA172" i="41" s="1"/>
  <c r="AB172" i="41" s="1"/>
  <c r="AC172" i="41" s="1"/>
  <c r="AD172" i="41" s="1"/>
  <c r="AE172" i="41" s="1"/>
  <c r="AF172" i="41" s="1"/>
  <c r="C171" i="41"/>
  <c r="D171" i="41" s="1"/>
  <c r="E171" i="41" s="1"/>
  <c r="F171" i="41" s="1"/>
  <c r="G171" i="41" s="1"/>
  <c r="H171" i="41" s="1"/>
  <c r="I171" i="41" s="1"/>
  <c r="J171" i="41" s="1"/>
  <c r="K171" i="41" s="1"/>
  <c r="L171" i="41" s="1"/>
  <c r="M171" i="41" s="1"/>
  <c r="N171" i="41" s="1"/>
  <c r="O171" i="41" s="1"/>
  <c r="P171" i="41" s="1"/>
  <c r="Q171" i="41" s="1"/>
  <c r="R171" i="41" s="1"/>
  <c r="S171" i="41" s="1"/>
  <c r="T171" i="41" s="1"/>
  <c r="U171" i="41" s="1"/>
  <c r="V171" i="41" s="1"/>
  <c r="W171" i="41" s="1"/>
  <c r="X171" i="41" s="1"/>
  <c r="Y171" i="41" s="1"/>
  <c r="Z171" i="41" s="1"/>
  <c r="AA171" i="41" s="1"/>
  <c r="AB171" i="41" s="1"/>
  <c r="AC171" i="41" s="1"/>
  <c r="AD171" i="41" s="1"/>
  <c r="AE171" i="41" s="1"/>
  <c r="AF171" i="41" s="1"/>
  <c r="C170" i="41"/>
  <c r="D170" i="41" s="1"/>
  <c r="E170" i="41" s="1"/>
  <c r="F170" i="41" s="1"/>
  <c r="G170" i="41" s="1"/>
  <c r="H170" i="41" s="1"/>
  <c r="I170" i="41" s="1"/>
  <c r="J170" i="41" s="1"/>
  <c r="K170" i="41" s="1"/>
  <c r="L170" i="41" s="1"/>
  <c r="M170" i="41" s="1"/>
  <c r="N170" i="41" s="1"/>
  <c r="O170" i="41" s="1"/>
  <c r="P170" i="41" s="1"/>
  <c r="Q170" i="41" s="1"/>
  <c r="R170" i="41" s="1"/>
  <c r="S170" i="41" s="1"/>
  <c r="T170" i="41" s="1"/>
  <c r="U170" i="41" s="1"/>
  <c r="V170" i="41" s="1"/>
  <c r="W170" i="41" s="1"/>
  <c r="X170" i="41" s="1"/>
  <c r="Y170" i="41" s="1"/>
  <c r="Z170" i="41" s="1"/>
  <c r="AA170" i="41" s="1"/>
  <c r="AB170" i="41" s="1"/>
  <c r="AC170" i="41" s="1"/>
  <c r="AD170" i="41" s="1"/>
  <c r="AE170" i="41" s="1"/>
  <c r="AF170" i="41" s="1"/>
  <c r="D169" i="41"/>
  <c r="E169" i="41" s="1"/>
  <c r="F169" i="41" s="1"/>
  <c r="G169" i="41" s="1"/>
  <c r="H169" i="41" s="1"/>
  <c r="I169" i="41" s="1"/>
  <c r="J169" i="41" s="1"/>
  <c r="K169" i="41" s="1"/>
  <c r="L169" i="41" s="1"/>
  <c r="M169" i="41" s="1"/>
  <c r="N169" i="41" s="1"/>
  <c r="O169" i="41" s="1"/>
  <c r="P169" i="41" s="1"/>
  <c r="Q169" i="41" s="1"/>
  <c r="R169" i="41" s="1"/>
  <c r="S169" i="41" s="1"/>
  <c r="T169" i="41" s="1"/>
  <c r="U169" i="41" s="1"/>
  <c r="V169" i="41" s="1"/>
  <c r="W169" i="41" s="1"/>
  <c r="X169" i="41" s="1"/>
  <c r="Y169" i="41" s="1"/>
  <c r="Z169" i="41" s="1"/>
  <c r="AA169" i="41" s="1"/>
  <c r="AB169" i="41" s="1"/>
  <c r="AC169" i="41" s="1"/>
  <c r="AD169" i="41" s="1"/>
  <c r="AE169" i="41" s="1"/>
  <c r="AF169" i="41" s="1"/>
  <c r="C169" i="41"/>
  <c r="D168" i="41"/>
  <c r="E168" i="41" s="1"/>
  <c r="F168" i="41" s="1"/>
  <c r="G168" i="41" s="1"/>
  <c r="H168" i="41" s="1"/>
  <c r="I168" i="41" s="1"/>
  <c r="J168" i="41" s="1"/>
  <c r="K168" i="41" s="1"/>
  <c r="L168" i="41" s="1"/>
  <c r="M168" i="41" s="1"/>
  <c r="N168" i="41" s="1"/>
  <c r="O168" i="41" s="1"/>
  <c r="P168" i="41" s="1"/>
  <c r="Q168" i="41" s="1"/>
  <c r="R168" i="41" s="1"/>
  <c r="S168" i="41" s="1"/>
  <c r="T168" i="41" s="1"/>
  <c r="U168" i="41" s="1"/>
  <c r="V168" i="41" s="1"/>
  <c r="W168" i="41" s="1"/>
  <c r="X168" i="41" s="1"/>
  <c r="Y168" i="41" s="1"/>
  <c r="Z168" i="41" s="1"/>
  <c r="AA168" i="41" s="1"/>
  <c r="AB168" i="41" s="1"/>
  <c r="AC168" i="41" s="1"/>
  <c r="AD168" i="41" s="1"/>
  <c r="AE168" i="41" s="1"/>
  <c r="AF168" i="41" s="1"/>
  <c r="C168" i="41"/>
  <c r="C167" i="41"/>
  <c r="D167" i="41" s="1"/>
  <c r="E167" i="41" s="1"/>
  <c r="F167" i="41" s="1"/>
  <c r="G167" i="41" s="1"/>
  <c r="H167" i="41" s="1"/>
  <c r="I167" i="41" s="1"/>
  <c r="J167" i="41" s="1"/>
  <c r="K167" i="41" s="1"/>
  <c r="L167" i="41" s="1"/>
  <c r="M167" i="41" s="1"/>
  <c r="N167" i="41" s="1"/>
  <c r="O167" i="41" s="1"/>
  <c r="P167" i="41" s="1"/>
  <c r="Q167" i="41" s="1"/>
  <c r="R167" i="41" s="1"/>
  <c r="S167" i="41" s="1"/>
  <c r="T167" i="41" s="1"/>
  <c r="U167" i="41" s="1"/>
  <c r="V167" i="41" s="1"/>
  <c r="W167" i="41" s="1"/>
  <c r="X167" i="41" s="1"/>
  <c r="Y167" i="41" s="1"/>
  <c r="Z167" i="41" s="1"/>
  <c r="AA167" i="41" s="1"/>
  <c r="AB167" i="41" s="1"/>
  <c r="AC167" i="41" s="1"/>
  <c r="AD167" i="41" s="1"/>
  <c r="AE167" i="41" s="1"/>
  <c r="AF167" i="41" s="1"/>
  <c r="D166" i="41"/>
  <c r="E166" i="41" s="1"/>
  <c r="F166" i="41" s="1"/>
  <c r="G166" i="41" s="1"/>
  <c r="H166" i="41" s="1"/>
  <c r="I166" i="41" s="1"/>
  <c r="J166" i="41" s="1"/>
  <c r="K166" i="41" s="1"/>
  <c r="L166" i="41" s="1"/>
  <c r="M166" i="41" s="1"/>
  <c r="N166" i="41" s="1"/>
  <c r="O166" i="41" s="1"/>
  <c r="P166" i="41" s="1"/>
  <c r="Q166" i="41" s="1"/>
  <c r="R166" i="41" s="1"/>
  <c r="S166" i="41" s="1"/>
  <c r="T166" i="41" s="1"/>
  <c r="U166" i="41" s="1"/>
  <c r="V166" i="41" s="1"/>
  <c r="W166" i="41" s="1"/>
  <c r="X166" i="41" s="1"/>
  <c r="Y166" i="41" s="1"/>
  <c r="Z166" i="41" s="1"/>
  <c r="AA166" i="41" s="1"/>
  <c r="AB166" i="41" s="1"/>
  <c r="AC166" i="41" s="1"/>
  <c r="AD166" i="41" s="1"/>
  <c r="AE166" i="41" s="1"/>
  <c r="AF166" i="41" s="1"/>
  <c r="C166" i="41"/>
  <c r="C165" i="41"/>
  <c r="D165" i="41" s="1"/>
  <c r="E165" i="41" s="1"/>
  <c r="F165" i="41" s="1"/>
  <c r="G165" i="41" s="1"/>
  <c r="H165" i="41" s="1"/>
  <c r="I165" i="41" s="1"/>
  <c r="J165" i="41" s="1"/>
  <c r="K165" i="41" s="1"/>
  <c r="L165" i="41" s="1"/>
  <c r="M165" i="41" s="1"/>
  <c r="N165" i="41" s="1"/>
  <c r="O165" i="41" s="1"/>
  <c r="P165" i="41" s="1"/>
  <c r="Q165" i="41" s="1"/>
  <c r="R165" i="41" s="1"/>
  <c r="S165" i="41" s="1"/>
  <c r="T165" i="41" s="1"/>
  <c r="U165" i="41" s="1"/>
  <c r="V165" i="41" s="1"/>
  <c r="W165" i="41" s="1"/>
  <c r="X165" i="41" s="1"/>
  <c r="Y165" i="41" s="1"/>
  <c r="Z165" i="41" s="1"/>
  <c r="AA165" i="41" s="1"/>
  <c r="AB165" i="41" s="1"/>
  <c r="AC165" i="41" s="1"/>
  <c r="AD165" i="41" s="1"/>
  <c r="AE165" i="41" s="1"/>
  <c r="AF165" i="41" s="1"/>
  <c r="C163" i="41"/>
  <c r="D163" i="41" s="1"/>
  <c r="E163" i="41" s="1"/>
  <c r="F163" i="41" s="1"/>
  <c r="G163" i="41" s="1"/>
  <c r="H163" i="41" s="1"/>
  <c r="I163" i="41" s="1"/>
  <c r="J163" i="41" s="1"/>
  <c r="K163" i="41" s="1"/>
  <c r="L163" i="41" s="1"/>
  <c r="M163" i="41" s="1"/>
  <c r="N163" i="41" s="1"/>
  <c r="O163" i="41" s="1"/>
  <c r="P163" i="41" s="1"/>
  <c r="Q163" i="41" s="1"/>
  <c r="R163" i="41" s="1"/>
  <c r="S163" i="41" s="1"/>
  <c r="T163" i="41" s="1"/>
  <c r="U163" i="41" s="1"/>
  <c r="V163" i="41" s="1"/>
  <c r="W163" i="41" s="1"/>
  <c r="X163" i="41" s="1"/>
  <c r="Y163" i="41" s="1"/>
  <c r="Z163" i="41" s="1"/>
  <c r="AA163" i="41" s="1"/>
  <c r="AB163" i="41" s="1"/>
  <c r="AC163" i="41" s="1"/>
  <c r="AD163" i="41" s="1"/>
  <c r="AE163" i="41" s="1"/>
  <c r="AF163" i="41" s="1"/>
  <c r="C162" i="41"/>
  <c r="D162" i="41" s="1"/>
  <c r="E162" i="41" s="1"/>
  <c r="F162" i="41" s="1"/>
  <c r="G162" i="41" s="1"/>
  <c r="H162" i="41" s="1"/>
  <c r="I162" i="41" s="1"/>
  <c r="J162" i="41" s="1"/>
  <c r="K162" i="41" s="1"/>
  <c r="L162" i="41" s="1"/>
  <c r="M162" i="41" s="1"/>
  <c r="N162" i="41" s="1"/>
  <c r="O162" i="41" s="1"/>
  <c r="P162" i="41" s="1"/>
  <c r="Q162" i="41" s="1"/>
  <c r="R162" i="41" s="1"/>
  <c r="S162" i="41" s="1"/>
  <c r="T162" i="41" s="1"/>
  <c r="U162" i="41" s="1"/>
  <c r="V162" i="41" s="1"/>
  <c r="W162" i="41" s="1"/>
  <c r="X162" i="41" s="1"/>
  <c r="Y162" i="41" s="1"/>
  <c r="Z162" i="41" s="1"/>
  <c r="AA162" i="41" s="1"/>
  <c r="AB162" i="41" s="1"/>
  <c r="AC162" i="41" s="1"/>
  <c r="AD162" i="41" s="1"/>
  <c r="AE162" i="41" s="1"/>
  <c r="AF162" i="41" s="1"/>
  <c r="C161" i="41"/>
  <c r="D161" i="41" s="1"/>
  <c r="E161" i="41" s="1"/>
  <c r="F161" i="41" s="1"/>
  <c r="G161" i="41" s="1"/>
  <c r="H161" i="41" s="1"/>
  <c r="I161" i="41" s="1"/>
  <c r="J161" i="41" s="1"/>
  <c r="K161" i="41" s="1"/>
  <c r="L161" i="41" s="1"/>
  <c r="M161" i="41" s="1"/>
  <c r="N161" i="41" s="1"/>
  <c r="O161" i="41" s="1"/>
  <c r="P161" i="41" s="1"/>
  <c r="Q161" i="41" s="1"/>
  <c r="R161" i="41" s="1"/>
  <c r="S161" i="41" s="1"/>
  <c r="T161" i="41" s="1"/>
  <c r="U161" i="41" s="1"/>
  <c r="V161" i="41" s="1"/>
  <c r="W161" i="41" s="1"/>
  <c r="X161" i="41" s="1"/>
  <c r="Y161" i="41" s="1"/>
  <c r="Z161" i="41" s="1"/>
  <c r="AA161" i="41" s="1"/>
  <c r="AB161" i="41" s="1"/>
  <c r="AC161" i="41" s="1"/>
  <c r="AD161" i="41" s="1"/>
  <c r="AE161" i="41" s="1"/>
  <c r="AF161" i="41" s="1"/>
  <c r="C160" i="41"/>
  <c r="D160" i="41" s="1"/>
  <c r="E160" i="41" s="1"/>
  <c r="F160" i="41" s="1"/>
  <c r="G160" i="41" s="1"/>
  <c r="H160" i="41" s="1"/>
  <c r="I160" i="41" s="1"/>
  <c r="J160" i="41" s="1"/>
  <c r="K160" i="41" s="1"/>
  <c r="L160" i="41" s="1"/>
  <c r="M160" i="41" s="1"/>
  <c r="N160" i="41" s="1"/>
  <c r="O160" i="41" s="1"/>
  <c r="P160" i="41" s="1"/>
  <c r="Q160" i="41" s="1"/>
  <c r="R160" i="41" s="1"/>
  <c r="S160" i="41" s="1"/>
  <c r="T160" i="41" s="1"/>
  <c r="U160" i="41" s="1"/>
  <c r="V160" i="41" s="1"/>
  <c r="W160" i="41" s="1"/>
  <c r="X160" i="41" s="1"/>
  <c r="Y160" i="41" s="1"/>
  <c r="Z160" i="41" s="1"/>
  <c r="AA160" i="41" s="1"/>
  <c r="AB160" i="41" s="1"/>
  <c r="AC160" i="41" s="1"/>
  <c r="AD160" i="41" s="1"/>
  <c r="AE160" i="41" s="1"/>
  <c r="AF160" i="41" s="1"/>
  <c r="C159" i="41"/>
  <c r="D159" i="41" s="1"/>
  <c r="E159" i="41" s="1"/>
  <c r="F159" i="41" s="1"/>
  <c r="G159" i="41" s="1"/>
  <c r="H159" i="41" s="1"/>
  <c r="I159" i="41" s="1"/>
  <c r="J159" i="41" s="1"/>
  <c r="K159" i="41" s="1"/>
  <c r="L159" i="41" s="1"/>
  <c r="M159" i="41" s="1"/>
  <c r="N159" i="41" s="1"/>
  <c r="O159" i="41" s="1"/>
  <c r="P159" i="41" s="1"/>
  <c r="Q159" i="41" s="1"/>
  <c r="R159" i="41" s="1"/>
  <c r="S159" i="41" s="1"/>
  <c r="T159" i="41" s="1"/>
  <c r="U159" i="41" s="1"/>
  <c r="V159" i="41" s="1"/>
  <c r="W159" i="41" s="1"/>
  <c r="X159" i="41" s="1"/>
  <c r="Y159" i="41" s="1"/>
  <c r="Z159" i="41" s="1"/>
  <c r="AA159" i="41" s="1"/>
  <c r="AB159" i="41" s="1"/>
  <c r="AC159" i="41" s="1"/>
  <c r="AD159" i="41" s="1"/>
  <c r="AE159" i="41" s="1"/>
  <c r="AF159" i="41" s="1"/>
  <c r="F158" i="41"/>
  <c r="G158" i="41" s="1"/>
  <c r="H158" i="41" s="1"/>
  <c r="I158" i="41" s="1"/>
  <c r="J158" i="41" s="1"/>
  <c r="K158" i="41" s="1"/>
  <c r="L158" i="41" s="1"/>
  <c r="M158" i="41" s="1"/>
  <c r="N158" i="41" s="1"/>
  <c r="O158" i="41" s="1"/>
  <c r="P158" i="41" s="1"/>
  <c r="Q158" i="41" s="1"/>
  <c r="R158" i="41" s="1"/>
  <c r="S158" i="41" s="1"/>
  <c r="T158" i="41" s="1"/>
  <c r="U158" i="41" s="1"/>
  <c r="V158" i="41" s="1"/>
  <c r="W158" i="41" s="1"/>
  <c r="X158" i="41" s="1"/>
  <c r="Y158" i="41" s="1"/>
  <c r="Z158" i="41" s="1"/>
  <c r="AA158" i="41" s="1"/>
  <c r="AB158" i="41" s="1"/>
  <c r="AC158" i="41" s="1"/>
  <c r="AD158" i="41" s="1"/>
  <c r="AE158" i="41" s="1"/>
  <c r="AF158" i="41" s="1"/>
  <c r="C158" i="41"/>
  <c r="D158" i="41" s="1"/>
  <c r="E158" i="41" s="1"/>
  <c r="D157" i="41"/>
  <c r="E157" i="41" s="1"/>
  <c r="F157" i="41" s="1"/>
  <c r="G157" i="41" s="1"/>
  <c r="H157" i="41" s="1"/>
  <c r="I157" i="41" s="1"/>
  <c r="J157" i="41" s="1"/>
  <c r="K157" i="41" s="1"/>
  <c r="L157" i="41" s="1"/>
  <c r="M157" i="41" s="1"/>
  <c r="N157" i="41" s="1"/>
  <c r="O157" i="41" s="1"/>
  <c r="P157" i="41" s="1"/>
  <c r="Q157" i="41" s="1"/>
  <c r="R157" i="41" s="1"/>
  <c r="S157" i="41" s="1"/>
  <c r="T157" i="41" s="1"/>
  <c r="U157" i="41" s="1"/>
  <c r="V157" i="41" s="1"/>
  <c r="W157" i="41" s="1"/>
  <c r="X157" i="41" s="1"/>
  <c r="Y157" i="41" s="1"/>
  <c r="Z157" i="41" s="1"/>
  <c r="AA157" i="41" s="1"/>
  <c r="AB157" i="41" s="1"/>
  <c r="AC157" i="41" s="1"/>
  <c r="AD157" i="41" s="1"/>
  <c r="AE157" i="41" s="1"/>
  <c r="AF157" i="41" s="1"/>
  <c r="C157" i="41"/>
  <c r="D156" i="41"/>
  <c r="E156" i="41" s="1"/>
  <c r="F156" i="41" s="1"/>
  <c r="G156" i="41" s="1"/>
  <c r="H156" i="41" s="1"/>
  <c r="I156" i="41" s="1"/>
  <c r="J156" i="41" s="1"/>
  <c r="K156" i="41" s="1"/>
  <c r="L156" i="41" s="1"/>
  <c r="M156" i="41" s="1"/>
  <c r="N156" i="41" s="1"/>
  <c r="O156" i="41" s="1"/>
  <c r="P156" i="41" s="1"/>
  <c r="Q156" i="41" s="1"/>
  <c r="R156" i="41" s="1"/>
  <c r="S156" i="41" s="1"/>
  <c r="T156" i="41" s="1"/>
  <c r="U156" i="41" s="1"/>
  <c r="V156" i="41" s="1"/>
  <c r="W156" i="41" s="1"/>
  <c r="X156" i="41" s="1"/>
  <c r="Y156" i="41" s="1"/>
  <c r="Z156" i="41" s="1"/>
  <c r="AA156" i="41" s="1"/>
  <c r="AB156" i="41" s="1"/>
  <c r="AC156" i="41" s="1"/>
  <c r="AD156" i="41" s="1"/>
  <c r="AE156" i="41" s="1"/>
  <c r="AF156" i="41" s="1"/>
  <c r="C156" i="41"/>
  <c r="C155" i="41"/>
  <c r="D155" i="41" s="1"/>
  <c r="E155" i="41" s="1"/>
  <c r="F155" i="41" s="1"/>
  <c r="G155" i="41" s="1"/>
  <c r="H155" i="41" s="1"/>
  <c r="I155" i="41" s="1"/>
  <c r="J155" i="41" s="1"/>
  <c r="K155" i="41" s="1"/>
  <c r="L155" i="41" s="1"/>
  <c r="M155" i="41" s="1"/>
  <c r="N155" i="41" s="1"/>
  <c r="O155" i="41" s="1"/>
  <c r="P155" i="41" s="1"/>
  <c r="Q155" i="41" s="1"/>
  <c r="R155" i="41" s="1"/>
  <c r="S155" i="41" s="1"/>
  <c r="T155" i="41" s="1"/>
  <c r="U155" i="41" s="1"/>
  <c r="V155" i="41" s="1"/>
  <c r="W155" i="41" s="1"/>
  <c r="X155" i="41" s="1"/>
  <c r="Y155" i="41" s="1"/>
  <c r="Z155" i="41" s="1"/>
  <c r="AA155" i="41" s="1"/>
  <c r="AB155" i="41" s="1"/>
  <c r="AC155" i="41" s="1"/>
  <c r="AD155" i="41" s="1"/>
  <c r="AE155" i="41" s="1"/>
  <c r="AF155" i="41" s="1"/>
  <c r="C154" i="41"/>
  <c r="D154" i="41" s="1"/>
  <c r="E154" i="41" s="1"/>
  <c r="F154" i="41" s="1"/>
  <c r="G154" i="41" s="1"/>
  <c r="H154" i="41" s="1"/>
  <c r="I154" i="41" s="1"/>
  <c r="J154" i="41" s="1"/>
  <c r="K154" i="41" s="1"/>
  <c r="L154" i="41" s="1"/>
  <c r="M154" i="41" s="1"/>
  <c r="N154" i="41" s="1"/>
  <c r="O154" i="41" s="1"/>
  <c r="P154" i="41" s="1"/>
  <c r="Q154" i="41" s="1"/>
  <c r="R154" i="41" s="1"/>
  <c r="S154" i="41" s="1"/>
  <c r="T154" i="41" s="1"/>
  <c r="U154" i="41" s="1"/>
  <c r="V154" i="41" s="1"/>
  <c r="W154" i="41" s="1"/>
  <c r="X154" i="41" s="1"/>
  <c r="Y154" i="41" s="1"/>
  <c r="Z154" i="41" s="1"/>
  <c r="AA154" i="41" s="1"/>
  <c r="AB154" i="41" s="1"/>
  <c r="AC154" i="41" s="1"/>
  <c r="AD154" i="41" s="1"/>
  <c r="AE154" i="41" s="1"/>
  <c r="AF154" i="41" s="1"/>
  <c r="C153" i="41"/>
  <c r="D153" i="41" s="1"/>
  <c r="E153" i="41" s="1"/>
  <c r="F153" i="41" s="1"/>
  <c r="G153" i="41" s="1"/>
  <c r="H153" i="41" s="1"/>
  <c r="I153" i="41" s="1"/>
  <c r="J153" i="41" s="1"/>
  <c r="K153" i="41" s="1"/>
  <c r="L153" i="41" s="1"/>
  <c r="M153" i="41" s="1"/>
  <c r="N153" i="41" s="1"/>
  <c r="O153" i="41" s="1"/>
  <c r="P153" i="41" s="1"/>
  <c r="Q153" i="41" s="1"/>
  <c r="R153" i="41" s="1"/>
  <c r="S153" i="41" s="1"/>
  <c r="T153" i="41" s="1"/>
  <c r="U153" i="41" s="1"/>
  <c r="V153" i="41" s="1"/>
  <c r="W153" i="41" s="1"/>
  <c r="X153" i="41" s="1"/>
  <c r="Y153" i="41" s="1"/>
  <c r="Z153" i="41" s="1"/>
  <c r="AA153" i="41" s="1"/>
  <c r="AB153" i="41" s="1"/>
  <c r="AC153" i="41" s="1"/>
  <c r="AD153" i="41" s="1"/>
  <c r="AE153" i="41" s="1"/>
  <c r="AF153" i="41" s="1"/>
  <c r="C152" i="41"/>
  <c r="D152" i="41" s="1"/>
  <c r="E152" i="41" s="1"/>
  <c r="F152" i="41" s="1"/>
  <c r="G152" i="41" s="1"/>
  <c r="H152" i="41" s="1"/>
  <c r="I152" i="41" s="1"/>
  <c r="J152" i="41" s="1"/>
  <c r="K152" i="41" s="1"/>
  <c r="L152" i="41" s="1"/>
  <c r="M152" i="41" s="1"/>
  <c r="N152" i="41" s="1"/>
  <c r="O152" i="41" s="1"/>
  <c r="P152" i="41" s="1"/>
  <c r="Q152" i="41" s="1"/>
  <c r="R152" i="41" s="1"/>
  <c r="S152" i="41" s="1"/>
  <c r="T152" i="41" s="1"/>
  <c r="U152" i="41" s="1"/>
  <c r="V152" i="41" s="1"/>
  <c r="W152" i="41" s="1"/>
  <c r="X152" i="41" s="1"/>
  <c r="Y152" i="41" s="1"/>
  <c r="Z152" i="41" s="1"/>
  <c r="AA152" i="41" s="1"/>
  <c r="AB152" i="41" s="1"/>
  <c r="AC152" i="41" s="1"/>
  <c r="AD152" i="41" s="1"/>
  <c r="AE152" i="41" s="1"/>
  <c r="AF152" i="41" s="1"/>
  <c r="D151" i="41"/>
  <c r="E151" i="41" s="1"/>
  <c r="F151" i="41" s="1"/>
  <c r="G151" i="41" s="1"/>
  <c r="H151" i="41" s="1"/>
  <c r="I151" i="41" s="1"/>
  <c r="J151" i="41" s="1"/>
  <c r="K151" i="41" s="1"/>
  <c r="L151" i="41" s="1"/>
  <c r="M151" i="41" s="1"/>
  <c r="N151" i="41" s="1"/>
  <c r="O151" i="41" s="1"/>
  <c r="P151" i="41" s="1"/>
  <c r="Q151" i="41" s="1"/>
  <c r="R151" i="41" s="1"/>
  <c r="S151" i="41" s="1"/>
  <c r="T151" i="41" s="1"/>
  <c r="U151" i="41" s="1"/>
  <c r="V151" i="41" s="1"/>
  <c r="W151" i="41" s="1"/>
  <c r="X151" i="41" s="1"/>
  <c r="Y151" i="41" s="1"/>
  <c r="Z151" i="41" s="1"/>
  <c r="AA151" i="41" s="1"/>
  <c r="AB151" i="41" s="1"/>
  <c r="AC151" i="41" s="1"/>
  <c r="AD151" i="41" s="1"/>
  <c r="AE151" i="41" s="1"/>
  <c r="AF151" i="41" s="1"/>
  <c r="C151" i="41"/>
  <c r="O149" i="41"/>
  <c r="P149" i="41" s="1"/>
  <c r="Q149" i="41" s="1"/>
  <c r="R149" i="41" s="1"/>
  <c r="S149" i="41" s="1"/>
  <c r="T149" i="41" s="1"/>
  <c r="U149" i="41" s="1"/>
  <c r="V149" i="41" s="1"/>
  <c r="W149" i="41" s="1"/>
  <c r="X149" i="41" s="1"/>
  <c r="Y149" i="41" s="1"/>
  <c r="Z149" i="41" s="1"/>
  <c r="AA149" i="41" s="1"/>
  <c r="AB149" i="41" s="1"/>
  <c r="AC149" i="41" s="1"/>
  <c r="AD149" i="41" s="1"/>
  <c r="AE149" i="41" s="1"/>
  <c r="AF149" i="41" s="1"/>
  <c r="C149" i="41"/>
  <c r="D149" i="41" s="1"/>
  <c r="E149" i="41" s="1"/>
  <c r="F149" i="41" s="1"/>
  <c r="G149" i="41" s="1"/>
  <c r="H149" i="41" s="1"/>
  <c r="I149" i="41" s="1"/>
  <c r="J149" i="41" s="1"/>
  <c r="K149" i="41" s="1"/>
  <c r="L149" i="41" s="1"/>
  <c r="M149" i="41" s="1"/>
  <c r="N149" i="41" s="1"/>
  <c r="C148" i="41"/>
  <c r="D148" i="41" s="1"/>
  <c r="E148" i="41" s="1"/>
  <c r="F148" i="41" s="1"/>
  <c r="G148" i="41" s="1"/>
  <c r="H148" i="41" s="1"/>
  <c r="I148" i="41" s="1"/>
  <c r="J148" i="41" s="1"/>
  <c r="K148" i="41" s="1"/>
  <c r="L148" i="41" s="1"/>
  <c r="M148" i="41" s="1"/>
  <c r="N148" i="41" s="1"/>
  <c r="O148" i="41" s="1"/>
  <c r="P148" i="41" s="1"/>
  <c r="Q148" i="41" s="1"/>
  <c r="R148" i="41" s="1"/>
  <c r="S148" i="41" s="1"/>
  <c r="T148" i="41" s="1"/>
  <c r="U148" i="41" s="1"/>
  <c r="V148" i="41" s="1"/>
  <c r="W148" i="41" s="1"/>
  <c r="X148" i="41" s="1"/>
  <c r="Y148" i="41" s="1"/>
  <c r="Z148" i="41" s="1"/>
  <c r="AA148" i="41" s="1"/>
  <c r="AB148" i="41" s="1"/>
  <c r="AC148" i="41" s="1"/>
  <c r="AD148" i="41" s="1"/>
  <c r="AE148" i="41" s="1"/>
  <c r="AF148" i="41" s="1"/>
  <c r="C147" i="41"/>
  <c r="D147" i="41" s="1"/>
  <c r="E147" i="41" s="1"/>
  <c r="F147" i="41" s="1"/>
  <c r="G147" i="41" s="1"/>
  <c r="H147" i="41" s="1"/>
  <c r="I147" i="41" s="1"/>
  <c r="J147" i="41" s="1"/>
  <c r="K147" i="41" s="1"/>
  <c r="L147" i="41" s="1"/>
  <c r="M147" i="41" s="1"/>
  <c r="N147" i="41" s="1"/>
  <c r="O147" i="41" s="1"/>
  <c r="P147" i="41" s="1"/>
  <c r="Q147" i="41" s="1"/>
  <c r="R147" i="41" s="1"/>
  <c r="S147" i="41" s="1"/>
  <c r="T147" i="41" s="1"/>
  <c r="U147" i="41" s="1"/>
  <c r="V147" i="41" s="1"/>
  <c r="W147" i="41" s="1"/>
  <c r="X147" i="41" s="1"/>
  <c r="Y147" i="41" s="1"/>
  <c r="Z147" i="41" s="1"/>
  <c r="AA147" i="41" s="1"/>
  <c r="AB147" i="41" s="1"/>
  <c r="AC147" i="41" s="1"/>
  <c r="AD147" i="41" s="1"/>
  <c r="AE147" i="41" s="1"/>
  <c r="AF147" i="41" s="1"/>
  <c r="AA146" i="41"/>
  <c r="AB146" i="41" s="1"/>
  <c r="AC146" i="41" s="1"/>
  <c r="AD146" i="41" s="1"/>
  <c r="AE146" i="41" s="1"/>
  <c r="AF146" i="41" s="1"/>
  <c r="C146" i="41"/>
  <c r="D146" i="41" s="1"/>
  <c r="E146" i="41" s="1"/>
  <c r="F146" i="41" s="1"/>
  <c r="G146" i="41" s="1"/>
  <c r="H146" i="41" s="1"/>
  <c r="I146" i="41" s="1"/>
  <c r="J146" i="41" s="1"/>
  <c r="K146" i="41" s="1"/>
  <c r="L146" i="41" s="1"/>
  <c r="M146" i="41" s="1"/>
  <c r="N146" i="41" s="1"/>
  <c r="O146" i="41" s="1"/>
  <c r="P146" i="41" s="1"/>
  <c r="Q146" i="41" s="1"/>
  <c r="R146" i="41" s="1"/>
  <c r="S146" i="41" s="1"/>
  <c r="T146" i="41" s="1"/>
  <c r="U146" i="41" s="1"/>
  <c r="V146" i="41" s="1"/>
  <c r="W146" i="41" s="1"/>
  <c r="X146" i="41" s="1"/>
  <c r="Y146" i="41" s="1"/>
  <c r="Z146" i="41" s="1"/>
  <c r="E144" i="41"/>
  <c r="F144" i="41" s="1"/>
  <c r="G144" i="41" s="1"/>
  <c r="H144" i="41" s="1"/>
  <c r="I144" i="41" s="1"/>
  <c r="J144" i="41" s="1"/>
  <c r="K144" i="41" s="1"/>
  <c r="L144" i="41" s="1"/>
  <c r="M144" i="41" s="1"/>
  <c r="N144" i="41" s="1"/>
  <c r="O144" i="41" s="1"/>
  <c r="P144" i="41" s="1"/>
  <c r="Q144" i="41" s="1"/>
  <c r="R144" i="41" s="1"/>
  <c r="S144" i="41" s="1"/>
  <c r="T144" i="41" s="1"/>
  <c r="U144" i="41" s="1"/>
  <c r="V144" i="41" s="1"/>
  <c r="W144" i="41" s="1"/>
  <c r="X144" i="41" s="1"/>
  <c r="Y144" i="41" s="1"/>
  <c r="Z144" i="41" s="1"/>
  <c r="AA144" i="41" s="1"/>
  <c r="AB144" i="41" s="1"/>
  <c r="AC144" i="41" s="1"/>
  <c r="AD144" i="41" s="1"/>
  <c r="AE144" i="41" s="1"/>
  <c r="AF144" i="41" s="1"/>
  <c r="C144" i="41"/>
  <c r="D144" i="41" s="1"/>
  <c r="C143" i="41"/>
  <c r="D143" i="41" s="1"/>
  <c r="E143" i="41" s="1"/>
  <c r="F143" i="41" s="1"/>
  <c r="G143" i="41" s="1"/>
  <c r="H143" i="41" s="1"/>
  <c r="I143" i="41" s="1"/>
  <c r="J143" i="41" s="1"/>
  <c r="K143" i="41" s="1"/>
  <c r="L143" i="41" s="1"/>
  <c r="M143" i="41" s="1"/>
  <c r="N143" i="41" s="1"/>
  <c r="O143" i="41" s="1"/>
  <c r="P143" i="41" s="1"/>
  <c r="Q143" i="41" s="1"/>
  <c r="R143" i="41" s="1"/>
  <c r="S143" i="41" s="1"/>
  <c r="T143" i="41" s="1"/>
  <c r="U143" i="41" s="1"/>
  <c r="V143" i="41" s="1"/>
  <c r="W143" i="41" s="1"/>
  <c r="X143" i="41" s="1"/>
  <c r="Y143" i="41" s="1"/>
  <c r="Z143" i="41" s="1"/>
  <c r="AA143" i="41" s="1"/>
  <c r="AB143" i="41" s="1"/>
  <c r="AC143" i="41" s="1"/>
  <c r="AD143" i="41" s="1"/>
  <c r="AE143" i="41" s="1"/>
  <c r="AF143" i="41" s="1"/>
  <c r="C141" i="41"/>
  <c r="D141" i="41" s="1"/>
  <c r="E141" i="41" s="1"/>
  <c r="F141" i="41" s="1"/>
  <c r="G141" i="41" s="1"/>
  <c r="H141" i="41" s="1"/>
  <c r="I141" i="41" s="1"/>
  <c r="J141" i="41" s="1"/>
  <c r="K141" i="41" s="1"/>
  <c r="L141" i="41" s="1"/>
  <c r="M141" i="41" s="1"/>
  <c r="N141" i="41" s="1"/>
  <c r="O141" i="41" s="1"/>
  <c r="P141" i="41" s="1"/>
  <c r="Q141" i="41" s="1"/>
  <c r="R141" i="41" s="1"/>
  <c r="S141" i="41" s="1"/>
  <c r="T141" i="41" s="1"/>
  <c r="U141" i="41" s="1"/>
  <c r="V141" i="41" s="1"/>
  <c r="W141" i="41" s="1"/>
  <c r="X141" i="41" s="1"/>
  <c r="Y141" i="41" s="1"/>
  <c r="Z141" i="41" s="1"/>
  <c r="AA141" i="41" s="1"/>
  <c r="AB141" i="41" s="1"/>
  <c r="AC141" i="41" s="1"/>
  <c r="AD141" i="41" s="1"/>
  <c r="AE141" i="41" s="1"/>
  <c r="AF141" i="41" s="1"/>
  <c r="C140" i="41"/>
  <c r="D140" i="41" s="1"/>
  <c r="E140" i="41" s="1"/>
  <c r="F140" i="41" s="1"/>
  <c r="G140" i="41" s="1"/>
  <c r="H140" i="41" s="1"/>
  <c r="I140" i="41" s="1"/>
  <c r="J140" i="41" s="1"/>
  <c r="K140" i="41" s="1"/>
  <c r="L140" i="41" s="1"/>
  <c r="M140" i="41" s="1"/>
  <c r="N140" i="41" s="1"/>
  <c r="O140" i="41" s="1"/>
  <c r="P140" i="41" s="1"/>
  <c r="Q140" i="41" s="1"/>
  <c r="R140" i="41" s="1"/>
  <c r="S140" i="41" s="1"/>
  <c r="T140" i="41" s="1"/>
  <c r="U140" i="41" s="1"/>
  <c r="V140" i="41" s="1"/>
  <c r="W140" i="41" s="1"/>
  <c r="X140" i="41" s="1"/>
  <c r="Y140" i="41" s="1"/>
  <c r="Z140" i="41" s="1"/>
  <c r="AA140" i="41" s="1"/>
  <c r="AB140" i="41" s="1"/>
  <c r="AC140" i="41" s="1"/>
  <c r="AD140" i="41" s="1"/>
  <c r="AE140" i="41" s="1"/>
  <c r="AF140" i="41" s="1"/>
  <c r="I139" i="41"/>
  <c r="J139" i="41" s="1"/>
  <c r="K139" i="41" s="1"/>
  <c r="L139" i="41" s="1"/>
  <c r="M139" i="41" s="1"/>
  <c r="N139" i="41" s="1"/>
  <c r="O139" i="41" s="1"/>
  <c r="P139" i="41" s="1"/>
  <c r="Q139" i="41" s="1"/>
  <c r="R139" i="41" s="1"/>
  <c r="S139" i="41" s="1"/>
  <c r="T139" i="41" s="1"/>
  <c r="U139" i="41" s="1"/>
  <c r="V139" i="41" s="1"/>
  <c r="W139" i="41" s="1"/>
  <c r="X139" i="41" s="1"/>
  <c r="Y139" i="41" s="1"/>
  <c r="Z139" i="41" s="1"/>
  <c r="AA139" i="41" s="1"/>
  <c r="AB139" i="41" s="1"/>
  <c r="AC139" i="41" s="1"/>
  <c r="AD139" i="41" s="1"/>
  <c r="AE139" i="41" s="1"/>
  <c r="AF139" i="41" s="1"/>
  <c r="C139" i="41"/>
  <c r="D139" i="41" s="1"/>
  <c r="E139" i="41" s="1"/>
  <c r="F139" i="41" s="1"/>
  <c r="G139" i="41" s="1"/>
  <c r="H139" i="41" s="1"/>
  <c r="C138" i="41"/>
  <c r="D138" i="41" s="1"/>
  <c r="E138" i="41" s="1"/>
  <c r="F138" i="41" s="1"/>
  <c r="G138" i="41" s="1"/>
  <c r="H138" i="41" s="1"/>
  <c r="I138" i="41" s="1"/>
  <c r="J138" i="41" s="1"/>
  <c r="K138" i="41" s="1"/>
  <c r="L138" i="41" s="1"/>
  <c r="M138" i="41" s="1"/>
  <c r="N138" i="41" s="1"/>
  <c r="O138" i="41" s="1"/>
  <c r="P138" i="41" s="1"/>
  <c r="Q138" i="41" s="1"/>
  <c r="R138" i="41" s="1"/>
  <c r="S138" i="41" s="1"/>
  <c r="T138" i="41" s="1"/>
  <c r="U138" i="41" s="1"/>
  <c r="V138" i="41" s="1"/>
  <c r="W138" i="41" s="1"/>
  <c r="X138" i="41" s="1"/>
  <c r="Y138" i="41" s="1"/>
  <c r="Z138" i="41" s="1"/>
  <c r="AA138" i="41" s="1"/>
  <c r="AB138" i="41" s="1"/>
  <c r="AC138" i="41" s="1"/>
  <c r="AD138" i="41" s="1"/>
  <c r="AE138" i="41" s="1"/>
  <c r="AF138" i="41" s="1"/>
  <c r="C137" i="41"/>
  <c r="D137" i="41" s="1"/>
  <c r="E137" i="41" s="1"/>
  <c r="F137" i="41" s="1"/>
  <c r="G137" i="41" s="1"/>
  <c r="H137" i="41" s="1"/>
  <c r="I137" i="41" s="1"/>
  <c r="J137" i="41" s="1"/>
  <c r="K137" i="41" s="1"/>
  <c r="L137" i="41" s="1"/>
  <c r="M137" i="41" s="1"/>
  <c r="N137" i="41" s="1"/>
  <c r="O137" i="41" s="1"/>
  <c r="P137" i="41" s="1"/>
  <c r="Q137" i="41" s="1"/>
  <c r="R137" i="41" s="1"/>
  <c r="S137" i="41" s="1"/>
  <c r="T137" i="41" s="1"/>
  <c r="U137" i="41" s="1"/>
  <c r="V137" i="41" s="1"/>
  <c r="W137" i="41" s="1"/>
  <c r="X137" i="41" s="1"/>
  <c r="Y137" i="41" s="1"/>
  <c r="Z137" i="41" s="1"/>
  <c r="AA137" i="41" s="1"/>
  <c r="AB137" i="41" s="1"/>
  <c r="AC137" i="41" s="1"/>
  <c r="AD137" i="41" s="1"/>
  <c r="AE137" i="41" s="1"/>
  <c r="AF137" i="41" s="1"/>
  <c r="C136" i="41"/>
  <c r="D136" i="41" s="1"/>
  <c r="E136" i="41" s="1"/>
  <c r="F136" i="41" s="1"/>
  <c r="G136" i="41" s="1"/>
  <c r="H136" i="41" s="1"/>
  <c r="I136" i="41" s="1"/>
  <c r="J136" i="41" s="1"/>
  <c r="K136" i="41" s="1"/>
  <c r="L136" i="41" s="1"/>
  <c r="M136" i="41" s="1"/>
  <c r="N136" i="41" s="1"/>
  <c r="O136" i="41" s="1"/>
  <c r="P136" i="41" s="1"/>
  <c r="Q136" i="41" s="1"/>
  <c r="R136" i="41" s="1"/>
  <c r="S136" i="41" s="1"/>
  <c r="T136" i="41" s="1"/>
  <c r="U136" i="41" s="1"/>
  <c r="V136" i="41" s="1"/>
  <c r="W136" i="41" s="1"/>
  <c r="X136" i="41" s="1"/>
  <c r="Y136" i="41" s="1"/>
  <c r="Z136" i="41" s="1"/>
  <c r="AA136" i="41" s="1"/>
  <c r="AB136" i="41" s="1"/>
  <c r="AC136" i="41" s="1"/>
  <c r="AD136" i="41" s="1"/>
  <c r="AE136" i="41" s="1"/>
  <c r="AF136" i="41" s="1"/>
  <c r="C135" i="41"/>
  <c r="D135" i="41" s="1"/>
  <c r="E135" i="41" s="1"/>
  <c r="F135" i="41" s="1"/>
  <c r="G135" i="41" s="1"/>
  <c r="H135" i="41" s="1"/>
  <c r="I135" i="41" s="1"/>
  <c r="J135" i="41" s="1"/>
  <c r="K135" i="41" s="1"/>
  <c r="L135" i="41" s="1"/>
  <c r="M135" i="41" s="1"/>
  <c r="N135" i="41" s="1"/>
  <c r="O135" i="41" s="1"/>
  <c r="P135" i="41" s="1"/>
  <c r="Q135" i="41" s="1"/>
  <c r="R135" i="41" s="1"/>
  <c r="S135" i="41" s="1"/>
  <c r="T135" i="41" s="1"/>
  <c r="U135" i="41" s="1"/>
  <c r="V135" i="41" s="1"/>
  <c r="W135" i="41" s="1"/>
  <c r="X135" i="41" s="1"/>
  <c r="Y135" i="41" s="1"/>
  <c r="Z135" i="41" s="1"/>
  <c r="AA135" i="41" s="1"/>
  <c r="AB135" i="41" s="1"/>
  <c r="AC135" i="41" s="1"/>
  <c r="AD135" i="41" s="1"/>
  <c r="AE135" i="41" s="1"/>
  <c r="AF135" i="41" s="1"/>
  <c r="C133" i="41"/>
  <c r="D133" i="41" s="1"/>
  <c r="E133" i="41" s="1"/>
  <c r="F133" i="41" s="1"/>
  <c r="G133" i="41" s="1"/>
  <c r="H133" i="41" s="1"/>
  <c r="I133" i="41" s="1"/>
  <c r="J133" i="41" s="1"/>
  <c r="K133" i="41" s="1"/>
  <c r="L133" i="41" s="1"/>
  <c r="M133" i="41" s="1"/>
  <c r="N133" i="41" s="1"/>
  <c r="O133" i="41" s="1"/>
  <c r="P133" i="41" s="1"/>
  <c r="Q133" i="41" s="1"/>
  <c r="R133" i="41" s="1"/>
  <c r="S133" i="41" s="1"/>
  <c r="T133" i="41" s="1"/>
  <c r="U133" i="41" s="1"/>
  <c r="V133" i="41" s="1"/>
  <c r="W133" i="41" s="1"/>
  <c r="X133" i="41" s="1"/>
  <c r="Y133" i="41" s="1"/>
  <c r="Z133" i="41" s="1"/>
  <c r="AA133" i="41" s="1"/>
  <c r="AB133" i="41" s="1"/>
  <c r="AC133" i="41" s="1"/>
  <c r="AD133" i="41" s="1"/>
  <c r="AE133" i="41" s="1"/>
  <c r="AF133" i="41" s="1"/>
  <c r="C132" i="41"/>
  <c r="D132" i="41" s="1"/>
  <c r="E132" i="41" s="1"/>
  <c r="F132" i="41" s="1"/>
  <c r="G132" i="41" s="1"/>
  <c r="H132" i="41" s="1"/>
  <c r="I132" i="41" s="1"/>
  <c r="J132" i="41" s="1"/>
  <c r="K132" i="41" s="1"/>
  <c r="L132" i="41" s="1"/>
  <c r="M132" i="41" s="1"/>
  <c r="N132" i="41" s="1"/>
  <c r="O132" i="41" s="1"/>
  <c r="P132" i="41" s="1"/>
  <c r="Q132" i="41" s="1"/>
  <c r="R132" i="41" s="1"/>
  <c r="S132" i="41" s="1"/>
  <c r="T132" i="41" s="1"/>
  <c r="U132" i="41" s="1"/>
  <c r="V132" i="41" s="1"/>
  <c r="W132" i="41" s="1"/>
  <c r="X132" i="41" s="1"/>
  <c r="Y132" i="41" s="1"/>
  <c r="Z132" i="41" s="1"/>
  <c r="AA132" i="41" s="1"/>
  <c r="AB132" i="41" s="1"/>
  <c r="AC132" i="41" s="1"/>
  <c r="AD132" i="41" s="1"/>
  <c r="AE132" i="41" s="1"/>
  <c r="AF132" i="41" s="1"/>
  <c r="C131" i="41"/>
  <c r="D131" i="41" s="1"/>
  <c r="E131" i="41" s="1"/>
  <c r="F131" i="41" s="1"/>
  <c r="G131" i="41" s="1"/>
  <c r="H131" i="41" s="1"/>
  <c r="I131" i="41" s="1"/>
  <c r="J131" i="41" s="1"/>
  <c r="K131" i="41" s="1"/>
  <c r="L131" i="41" s="1"/>
  <c r="M131" i="41" s="1"/>
  <c r="N131" i="41" s="1"/>
  <c r="O131" i="41" s="1"/>
  <c r="P131" i="41" s="1"/>
  <c r="Q131" i="41" s="1"/>
  <c r="R131" i="41" s="1"/>
  <c r="S131" i="41" s="1"/>
  <c r="T131" i="41" s="1"/>
  <c r="U131" i="41" s="1"/>
  <c r="V131" i="41" s="1"/>
  <c r="W131" i="41" s="1"/>
  <c r="X131" i="41" s="1"/>
  <c r="Y131" i="41" s="1"/>
  <c r="Z131" i="41" s="1"/>
  <c r="AA131" i="41" s="1"/>
  <c r="AB131" i="41" s="1"/>
  <c r="AC131" i="41" s="1"/>
  <c r="AD131" i="41" s="1"/>
  <c r="AE131" i="41" s="1"/>
  <c r="AF131" i="41" s="1"/>
  <c r="C130" i="41"/>
  <c r="D130" i="41" s="1"/>
  <c r="E130" i="41" s="1"/>
  <c r="F130" i="41" s="1"/>
  <c r="G130" i="41" s="1"/>
  <c r="H130" i="41" s="1"/>
  <c r="I130" i="41" s="1"/>
  <c r="J130" i="41" s="1"/>
  <c r="K130" i="41" s="1"/>
  <c r="L130" i="41" s="1"/>
  <c r="M130" i="41" s="1"/>
  <c r="N130" i="41" s="1"/>
  <c r="O130" i="41" s="1"/>
  <c r="P130" i="41" s="1"/>
  <c r="Q130" i="41" s="1"/>
  <c r="R130" i="41" s="1"/>
  <c r="S130" i="41" s="1"/>
  <c r="T130" i="41" s="1"/>
  <c r="U130" i="41" s="1"/>
  <c r="V130" i="41" s="1"/>
  <c r="W130" i="41" s="1"/>
  <c r="X130" i="41" s="1"/>
  <c r="Y130" i="41" s="1"/>
  <c r="Z130" i="41" s="1"/>
  <c r="AA130" i="41" s="1"/>
  <c r="AB130" i="41" s="1"/>
  <c r="AC130" i="41" s="1"/>
  <c r="AD130" i="41" s="1"/>
  <c r="AE130" i="41" s="1"/>
  <c r="AF130" i="41" s="1"/>
  <c r="C129" i="41"/>
  <c r="D129" i="41" s="1"/>
  <c r="E129" i="41" s="1"/>
  <c r="F129" i="41" s="1"/>
  <c r="G129" i="41" s="1"/>
  <c r="H129" i="41" s="1"/>
  <c r="I129" i="41" s="1"/>
  <c r="J129" i="41" s="1"/>
  <c r="K129" i="41" s="1"/>
  <c r="L129" i="41" s="1"/>
  <c r="M129" i="41" s="1"/>
  <c r="N129" i="41" s="1"/>
  <c r="O129" i="41" s="1"/>
  <c r="P129" i="41" s="1"/>
  <c r="Q129" i="41" s="1"/>
  <c r="R129" i="41" s="1"/>
  <c r="S129" i="41" s="1"/>
  <c r="T129" i="41" s="1"/>
  <c r="U129" i="41" s="1"/>
  <c r="V129" i="41" s="1"/>
  <c r="W129" i="41" s="1"/>
  <c r="X129" i="41" s="1"/>
  <c r="Y129" i="41" s="1"/>
  <c r="Z129" i="41" s="1"/>
  <c r="AA129" i="41" s="1"/>
  <c r="AB129" i="41" s="1"/>
  <c r="AC129" i="41" s="1"/>
  <c r="AD129" i="41" s="1"/>
  <c r="AE129" i="41" s="1"/>
  <c r="AF129" i="41" s="1"/>
  <c r="C128" i="41"/>
  <c r="D128" i="41" s="1"/>
  <c r="E128" i="41" s="1"/>
  <c r="F128" i="41" s="1"/>
  <c r="G128" i="41" s="1"/>
  <c r="H128" i="41" s="1"/>
  <c r="I128" i="41" s="1"/>
  <c r="J128" i="41" s="1"/>
  <c r="K128" i="41" s="1"/>
  <c r="L128" i="41" s="1"/>
  <c r="M128" i="41" s="1"/>
  <c r="N128" i="41" s="1"/>
  <c r="O128" i="41" s="1"/>
  <c r="P128" i="41" s="1"/>
  <c r="Q128" i="41" s="1"/>
  <c r="R128" i="41" s="1"/>
  <c r="S128" i="41" s="1"/>
  <c r="T128" i="41" s="1"/>
  <c r="U128" i="41" s="1"/>
  <c r="V128" i="41" s="1"/>
  <c r="W128" i="41" s="1"/>
  <c r="X128" i="41" s="1"/>
  <c r="Y128" i="41" s="1"/>
  <c r="Z128" i="41" s="1"/>
  <c r="AA128" i="41" s="1"/>
  <c r="AB128" i="41" s="1"/>
  <c r="AC128" i="41" s="1"/>
  <c r="AD128" i="41" s="1"/>
  <c r="AE128" i="41" s="1"/>
  <c r="AF128" i="41" s="1"/>
  <c r="C127" i="41"/>
  <c r="D127" i="41" s="1"/>
  <c r="E127" i="41" s="1"/>
  <c r="F127" i="41" s="1"/>
  <c r="G127" i="41" s="1"/>
  <c r="H127" i="41" s="1"/>
  <c r="I127" i="41" s="1"/>
  <c r="J127" i="41" s="1"/>
  <c r="K127" i="41" s="1"/>
  <c r="L127" i="41" s="1"/>
  <c r="M127" i="41" s="1"/>
  <c r="N127" i="41" s="1"/>
  <c r="O127" i="41" s="1"/>
  <c r="P127" i="41" s="1"/>
  <c r="Q127" i="41" s="1"/>
  <c r="R127" i="41" s="1"/>
  <c r="S127" i="41" s="1"/>
  <c r="T127" i="41" s="1"/>
  <c r="U127" i="41" s="1"/>
  <c r="V127" i="41" s="1"/>
  <c r="W127" i="41" s="1"/>
  <c r="X127" i="41" s="1"/>
  <c r="Y127" i="41" s="1"/>
  <c r="Z127" i="41" s="1"/>
  <c r="AA127" i="41" s="1"/>
  <c r="AB127" i="41" s="1"/>
  <c r="AC127" i="41" s="1"/>
  <c r="AD127" i="41" s="1"/>
  <c r="AE127" i="41" s="1"/>
  <c r="AF127" i="41" s="1"/>
  <c r="C126" i="41"/>
  <c r="D126" i="41" s="1"/>
  <c r="E126" i="41" s="1"/>
  <c r="F126" i="41" s="1"/>
  <c r="G126" i="41" s="1"/>
  <c r="H126" i="41" s="1"/>
  <c r="I126" i="41" s="1"/>
  <c r="J126" i="41" s="1"/>
  <c r="K126" i="41" s="1"/>
  <c r="L126" i="41" s="1"/>
  <c r="M126" i="41" s="1"/>
  <c r="N126" i="41" s="1"/>
  <c r="O126" i="41" s="1"/>
  <c r="P126" i="41" s="1"/>
  <c r="Q126" i="41" s="1"/>
  <c r="R126" i="41" s="1"/>
  <c r="S126" i="41" s="1"/>
  <c r="T126" i="41" s="1"/>
  <c r="U126" i="41" s="1"/>
  <c r="V126" i="41" s="1"/>
  <c r="W126" i="41" s="1"/>
  <c r="X126" i="41" s="1"/>
  <c r="Y126" i="41" s="1"/>
  <c r="Z126" i="41" s="1"/>
  <c r="AA126" i="41" s="1"/>
  <c r="AB126" i="41" s="1"/>
  <c r="AC126" i="41" s="1"/>
  <c r="AD126" i="41" s="1"/>
  <c r="AE126" i="41" s="1"/>
  <c r="AF126" i="41" s="1"/>
  <c r="C124" i="41"/>
  <c r="D124" i="41" s="1"/>
  <c r="E124" i="41" s="1"/>
  <c r="F124" i="41" s="1"/>
  <c r="G124" i="41" s="1"/>
  <c r="H124" i="41" s="1"/>
  <c r="I124" i="41" s="1"/>
  <c r="J124" i="41" s="1"/>
  <c r="K124" i="41" s="1"/>
  <c r="L124" i="41" s="1"/>
  <c r="M124" i="41" s="1"/>
  <c r="N124" i="41" s="1"/>
  <c r="O124" i="41" s="1"/>
  <c r="P124" i="41" s="1"/>
  <c r="Q124" i="41" s="1"/>
  <c r="R124" i="41" s="1"/>
  <c r="S124" i="41" s="1"/>
  <c r="T124" i="41" s="1"/>
  <c r="U124" i="41" s="1"/>
  <c r="V124" i="41" s="1"/>
  <c r="W124" i="41" s="1"/>
  <c r="X124" i="41" s="1"/>
  <c r="Y124" i="41" s="1"/>
  <c r="Z124" i="41" s="1"/>
  <c r="AA124" i="41" s="1"/>
  <c r="AB124" i="41" s="1"/>
  <c r="AC124" i="41" s="1"/>
  <c r="AD124" i="41" s="1"/>
  <c r="AE124" i="41" s="1"/>
  <c r="AF124" i="41" s="1"/>
  <c r="C123" i="41"/>
  <c r="D123" i="41" s="1"/>
  <c r="E123" i="41" s="1"/>
  <c r="F123" i="41" s="1"/>
  <c r="G123" i="41" s="1"/>
  <c r="H123" i="41" s="1"/>
  <c r="I123" i="41" s="1"/>
  <c r="J123" i="41" s="1"/>
  <c r="K123" i="41" s="1"/>
  <c r="L123" i="41" s="1"/>
  <c r="M123" i="41" s="1"/>
  <c r="N123" i="41" s="1"/>
  <c r="O123" i="41" s="1"/>
  <c r="P123" i="41" s="1"/>
  <c r="Q123" i="41" s="1"/>
  <c r="R123" i="41" s="1"/>
  <c r="S123" i="41" s="1"/>
  <c r="T123" i="41" s="1"/>
  <c r="U123" i="41" s="1"/>
  <c r="V123" i="41" s="1"/>
  <c r="W123" i="41" s="1"/>
  <c r="X123" i="41" s="1"/>
  <c r="Y123" i="41" s="1"/>
  <c r="Z123" i="41" s="1"/>
  <c r="AA123" i="41" s="1"/>
  <c r="AB123" i="41" s="1"/>
  <c r="AC123" i="41" s="1"/>
  <c r="AD123" i="41" s="1"/>
  <c r="AE123" i="41" s="1"/>
  <c r="AF123" i="41" s="1"/>
  <c r="C122" i="41"/>
  <c r="D122" i="41" s="1"/>
  <c r="E122" i="41" s="1"/>
  <c r="F122" i="41" s="1"/>
  <c r="G122" i="41" s="1"/>
  <c r="H122" i="41" s="1"/>
  <c r="I122" i="41" s="1"/>
  <c r="J122" i="41" s="1"/>
  <c r="K122" i="41" s="1"/>
  <c r="L122" i="41" s="1"/>
  <c r="M122" i="41" s="1"/>
  <c r="N122" i="41" s="1"/>
  <c r="O122" i="41" s="1"/>
  <c r="P122" i="41" s="1"/>
  <c r="Q122" i="41" s="1"/>
  <c r="R122" i="41" s="1"/>
  <c r="S122" i="41" s="1"/>
  <c r="T122" i="41" s="1"/>
  <c r="U122" i="41" s="1"/>
  <c r="V122" i="41" s="1"/>
  <c r="W122" i="41" s="1"/>
  <c r="X122" i="41" s="1"/>
  <c r="Y122" i="41" s="1"/>
  <c r="Z122" i="41" s="1"/>
  <c r="AA122" i="41" s="1"/>
  <c r="AB122" i="41" s="1"/>
  <c r="AC122" i="41" s="1"/>
  <c r="AD122" i="41" s="1"/>
  <c r="AE122" i="41" s="1"/>
  <c r="AF122" i="41" s="1"/>
  <c r="C121" i="41"/>
  <c r="D121" i="41" s="1"/>
  <c r="E121" i="41" s="1"/>
  <c r="F121" i="41" s="1"/>
  <c r="G121" i="41" s="1"/>
  <c r="H121" i="41" s="1"/>
  <c r="I121" i="41" s="1"/>
  <c r="J121" i="41" s="1"/>
  <c r="K121" i="41" s="1"/>
  <c r="L121" i="41" s="1"/>
  <c r="M121" i="41" s="1"/>
  <c r="N121" i="41" s="1"/>
  <c r="O121" i="41" s="1"/>
  <c r="P121" i="41" s="1"/>
  <c r="Q121" i="41" s="1"/>
  <c r="R121" i="41" s="1"/>
  <c r="S121" i="41" s="1"/>
  <c r="T121" i="41" s="1"/>
  <c r="U121" i="41" s="1"/>
  <c r="V121" i="41" s="1"/>
  <c r="W121" i="41" s="1"/>
  <c r="X121" i="41" s="1"/>
  <c r="Y121" i="41" s="1"/>
  <c r="Z121" i="41" s="1"/>
  <c r="AA121" i="41" s="1"/>
  <c r="AB121" i="41" s="1"/>
  <c r="AC121" i="41" s="1"/>
  <c r="AD121" i="41" s="1"/>
  <c r="AE121" i="41" s="1"/>
  <c r="AF121" i="41" s="1"/>
  <c r="C120" i="41"/>
  <c r="D120" i="41" s="1"/>
  <c r="E120" i="41" s="1"/>
  <c r="F120" i="41" s="1"/>
  <c r="G120" i="41" s="1"/>
  <c r="H120" i="41" s="1"/>
  <c r="I120" i="41" s="1"/>
  <c r="J120" i="41" s="1"/>
  <c r="K120" i="41" s="1"/>
  <c r="L120" i="41" s="1"/>
  <c r="M120" i="41" s="1"/>
  <c r="N120" i="41" s="1"/>
  <c r="O120" i="41" s="1"/>
  <c r="P120" i="41" s="1"/>
  <c r="Q120" i="41" s="1"/>
  <c r="R120" i="41" s="1"/>
  <c r="S120" i="41" s="1"/>
  <c r="T120" i="41" s="1"/>
  <c r="U120" i="41" s="1"/>
  <c r="V120" i="41" s="1"/>
  <c r="W120" i="41" s="1"/>
  <c r="X120" i="41" s="1"/>
  <c r="Y120" i="41" s="1"/>
  <c r="Z120" i="41" s="1"/>
  <c r="AA120" i="41" s="1"/>
  <c r="AB120" i="41" s="1"/>
  <c r="AC120" i="41" s="1"/>
  <c r="AD120" i="41" s="1"/>
  <c r="AE120" i="41" s="1"/>
  <c r="AF120" i="41" s="1"/>
  <c r="D119" i="41"/>
  <c r="E119" i="41" s="1"/>
  <c r="F119" i="41" s="1"/>
  <c r="G119" i="41" s="1"/>
  <c r="H119" i="41" s="1"/>
  <c r="I119" i="41" s="1"/>
  <c r="J119" i="41" s="1"/>
  <c r="K119" i="41" s="1"/>
  <c r="L119" i="41" s="1"/>
  <c r="M119" i="41" s="1"/>
  <c r="N119" i="41" s="1"/>
  <c r="O119" i="41" s="1"/>
  <c r="P119" i="41" s="1"/>
  <c r="Q119" i="41" s="1"/>
  <c r="R119" i="41" s="1"/>
  <c r="S119" i="41" s="1"/>
  <c r="T119" i="41" s="1"/>
  <c r="U119" i="41" s="1"/>
  <c r="V119" i="41" s="1"/>
  <c r="W119" i="41" s="1"/>
  <c r="X119" i="41" s="1"/>
  <c r="Y119" i="41" s="1"/>
  <c r="Z119" i="41" s="1"/>
  <c r="AA119" i="41" s="1"/>
  <c r="AB119" i="41" s="1"/>
  <c r="AC119" i="41" s="1"/>
  <c r="AD119" i="41" s="1"/>
  <c r="AE119" i="41" s="1"/>
  <c r="AF119" i="41" s="1"/>
  <c r="C119" i="41"/>
  <c r="C118" i="41"/>
  <c r="D118" i="41" s="1"/>
  <c r="E118" i="41" s="1"/>
  <c r="F118" i="41" s="1"/>
  <c r="G118" i="41" s="1"/>
  <c r="H118" i="41" s="1"/>
  <c r="I118" i="41" s="1"/>
  <c r="J118" i="41" s="1"/>
  <c r="K118" i="41" s="1"/>
  <c r="L118" i="41" s="1"/>
  <c r="M118" i="41" s="1"/>
  <c r="N118" i="41" s="1"/>
  <c r="O118" i="41" s="1"/>
  <c r="P118" i="41" s="1"/>
  <c r="Q118" i="41" s="1"/>
  <c r="R118" i="41" s="1"/>
  <c r="S118" i="41" s="1"/>
  <c r="T118" i="41" s="1"/>
  <c r="U118" i="41" s="1"/>
  <c r="V118" i="41" s="1"/>
  <c r="W118" i="41" s="1"/>
  <c r="X118" i="41" s="1"/>
  <c r="Y118" i="41" s="1"/>
  <c r="Z118" i="41" s="1"/>
  <c r="AA118" i="41" s="1"/>
  <c r="AB118" i="41" s="1"/>
  <c r="AC118" i="41" s="1"/>
  <c r="AD118" i="41" s="1"/>
  <c r="AE118" i="41" s="1"/>
  <c r="AF118" i="41" s="1"/>
  <c r="C117" i="41"/>
  <c r="D117" i="41" s="1"/>
  <c r="E117" i="41" s="1"/>
  <c r="F117" i="41" s="1"/>
  <c r="G117" i="41" s="1"/>
  <c r="H117" i="41" s="1"/>
  <c r="I117" i="41" s="1"/>
  <c r="J117" i="41" s="1"/>
  <c r="K117" i="41" s="1"/>
  <c r="L117" i="41" s="1"/>
  <c r="M117" i="41" s="1"/>
  <c r="N117" i="41" s="1"/>
  <c r="O117" i="41" s="1"/>
  <c r="P117" i="41" s="1"/>
  <c r="Q117" i="41" s="1"/>
  <c r="R117" i="41" s="1"/>
  <c r="S117" i="41" s="1"/>
  <c r="T117" i="41" s="1"/>
  <c r="U117" i="41" s="1"/>
  <c r="V117" i="41" s="1"/>
  <c r="W117" i="41" s="1"/>
  <c r="X117" i="41" s="1"/>
  <c r="Y117" i="41" s="1"/>
  <c r="Z117" i="41" s="1"/>
  <c r="AA117" i="41" s="1"/>
  <c r="AB117" i="41" s="1"/>
  <c r="AC117" i="41" s="1"/>
  <c r="AD117" i="41" s="1"/>
  <c r="AE117" i="41" s="1"/>
  <c r="AF117" i="41" s="1"/>
  <c r="C116" i="41"/>
  <c r="D116" i="41" s="1"/>
  <c r="E116" i="41" s="1"/>
  <c r="F116" i="41" s="1"/>
  <c r="G116" i="41" s="1"/>
  <c r="H116" i="41" s="1"/>
  <c r="I116" i="41" s="1"/>
  <c r="J116" i="41" s="1"/>
  <c r="K116" i="41" s="1"/>
  <c r="L116" i="41" s="1"/>
  <c r="M116" i="41" s="1"/>
  <c r="N116" i="41" s="1"/>
  <c r="O116" i="41" s="1"/>
  <c r="P116" i="41" s="1"/>
  <c r="Q116" i="41" s="1"/>
  <c r="R116" i="41" s="1"/>
  <c r="S116" i="41" s="1"/>
  <c r="T116" i="41" s="1"/>
  <c r="U116" i="41" s="1"/>
  <c r="V116" i="41" s="1"/>
  <c r="W116" i="41" s="1"/>
  <c r="X116" i="41" s="1"/>
  <c r="Y116" i="41" s="1"/>
  <c r="Z116" i="41" s="1"/>
  <c r="AA116" i="41" s="1"/>
  <c r="AB116" i="41" s="1"/>
  <c r="AC116" i="41" s="1"/>
  <c r="AD116" i="41" s="1"/>
  <c r="AE116" i="41" s="1"/>
  <c r="AF116" i="41" s="1"/>
  <c r="C115" i="41"/>
  <c r="D115" i="41" s="1"/>
  <c r="E115" i="41" s="1"/>
  <c r="F115" i="41" s="1"/>
  <c r="G115" i="41" s="1"/>
  <c r="H115" i="41" s="1"/>
  <c r="I115" i="41" s="1"/>
  <c r="J115" i="41" s="1"/>
  <c r="K115" i="41" s="1"/>
  <c r="L115" i="41" s="1"/>
  <c r="M115" i="41" s="1"/>
  <c r="N115" i="41" s="1"/>
  <c r="O115" i="41" s="1"/>
  <c r="P115" i="41" s="1"/>
  <c r="Q115" i="41" s="1"/>
  <c r="R115" i="41" s="1"/>
  <c r="S115" i="41" s="1"/>
  <c r="T115" i="41" s="1"/>
  <c r="U115" i="41" s="1"/>
  <c r="V115" i="41" s="1"/>
  <c r="W115" i="41" s="1"/>
  <c r="X115" i="41" s="1"/>
  <c r="Y115" i="41" s="1"/>
  <c r="Z115" i="41" s="1"/>
  <c r="AA115" i="41" s="1"/>
  <c r="AB115" i="41" s="1"/>
  <c r="AC115" i="41" s="1"/>
  <c r="AD115" i="41" s="1"/>
  <c r="AE115" i="41" s="1"/>
  <c r="AF115" i="41" s="1"/>
  <c r="C114" i="41"/>
  <c r="D114" i="41" s="1"/>
  <c r="E114" i="41" s="1"/>
  <c r="F114" i="41" s="1"/>
  <c r="G114" i="41" s="1"/>
  <c r="H114" i="41" s="1"/>
  <c r="I114" i="41" s="1"/>
  <c r="J114" i="41" s="1"/>
  <c r="K114" i="41" s="1"/>
  <c r="L114" i="41" s="1"/>
  <c r="M114" i="41" s="1"/>
  <c r="N114" i="41" s="1"/>
  <c r="O114" i="41" s="1"/>
  <c r="P114" i="41" s="1"/>
  <c r="Q114" i="41" s="1"/>
  <c r="R114" i="41" s="1"/>
  <c r="S114" i="41" s="1"/>
  <c r="T114" i="41" s="1"/>
  <c r="U114" i="41" s="1"/>
  <c r="V114" i="41" s="1"/>
  <c r="W114" i="41" s="1"/>
  <c r="X114" i="41" s="1"/>
  <c r="Y114" i="41" s="1"/>
  <c r="Z114" i="41" s="1"/>
  <c r="AA114" i="41" s="1"/>
  <c r="AB114" i="41" s="1"/>
  <c r="AC114" i="41" s="1"/>
  <c r="AD114" i="41" s="1"/>
  <c r="AE114" i="41" s="1"/>
  <c r="AF114" i="41" s="1"/>
  <c r="C113" i="41"/>
  <c r="D113" i="41" s="1"/>
  <c r="E113" i="41" s="1"/>
  <c r="F113" i="41" s="1"/>
  <c r="G113" i="41" s="1"/>
  <c r="H113" i="41" s="1"/>
  <c r="I113" i="41" s="1"/>
  <c r="J113" i="41" s="1"/>
  <c r="K113" i="41" s="1"/>
  <c r="L113" i="41" s="1"/>
  <c r="M113" i="41" s="1"/>
  <c r="N113" i="41" s="1"/>
  <c r="O113" i="41" s="1"/>
  <c r="P113" i="41" s="1"/>
  <c r="Q113" i="41" s="1"/>
  <c r="R113" i="41" s="1"/>
  <c r="S113" i="41" s="1"/>
  <c r="T113" i="41" s="1"/>
  <c r="U113" i="41" s="1"/>
  <c r="V113" i="41" s="1"/>
  <c r="W113" i="41" s="1"/>
  <c r="X113" i="41" s="1"/>
  <c r="Y113" i="41" s="1"/>
  <c r="Z113" i="41" s="1"/>
  <c r="AA113" i="41" s="1"/>
  <c r="AB113" i="41" s="1"/>
  <c r="AC113" i="41" s="1"/>
  <c r="AD113" i="41" s="1"/>
  <c r="AE113" i="41" s="1"/>
  <c r="AF113" i="41" s="1"/>
  <c r="D112" i="41"/>
  <c r="E112" i="41" s="1"/>
  <c r="F112" i="41" s="1"/>
  <c r="G112" i="41" s="1"/>
  <c r="H112" i="41" s="1"/>
  <c r="I112" i="41" s="1"/>
  <c r="J112" i="41" s="1"/>
  <c r="K112" i="41" s="1"/>
  <c r="L112" i="41" s="1"/>
  <c r="M112" i="41" s="1"/>
  <c r="N112" i="41" s="1"/>
  <c r="O112" i="41" s="1"/>
  <c r="P112" i="41" s="1"/>
  <c r="Q112" i="41" s="1"/>
  <c r="R112" i="41" s="1"/>
  <c r="S112" i="41" s="1"/>
  <c r="T112" i="41" s="1"/>
  <c r="U112" i="41" s="1"/>
  <c r="V112" i="41" s="1"/>
  <c r="W112" i="41" s="1"/>
  <c r="X112" i="41" s="1"/>
  <c r="Y112" i="41" s="1"/>
  <c r="Z112" i="41" s="1"/>
  <c r="AA112" i="41" s="1"/>
  <c r="AB112" i="41" s="1"/>
  <c r="AC112" i="41" s="1"/>
  <c r="AD112" i="41" s="1"/>
  <c r="AE112" i="41" s="1"/>
  <c r="AF112" i="41" s="1"/>
  <c r="C112" i="41"/>
  <c r="C111" i="41"/>
  <c r="D111" i="41" s="1"/>
  <c r="E111" i="41" s="1"/>
  <c r="F111" i="41" s="1"/>
  <c r="G111" i="41" s="1"/>
  <c r="H111" i="41" s="1"/>
  <c r="I111" i="41" s="1"/>
  <c r="J111" i="41" s="1"/>
  <c r="K111" i="41" s="1"/>
  <c r="L111" i="41" s="1"/>
  <c r="M111" i="41" s="1"/>
  <c r="N111" i="41" s="1"/>
  <c r="O111" i="41" s="1"/>
  <c r="P111" i="41" s="1"/>
  <c r="Q111" i="41" s="1"/>
  <c r="R111" i="41" s="1"/>
  <c r="S111" i="41" s="1"/>
  <c r="T111" i="41" s="1"/>
  <c r="U111" i="41" s="1"/>
  <c r="V111" i="41" s="1"/>
  <c r="W111" i="41" s="1"/>
  <c r="X111" i="41" s="1"/>
  <c r="Y111" i="41" s="1"/>
  <c r="Z111" i="41" s="1"/>
  <c r="AA111" i="41" s="1"/>
  <c r="AB111" i="41" s="1"/>
  <c r="AC111" i="41" s="1"/>
  <c r="AD111" i="41" s="1"/>
  <c r="AE111" i="41" s="1"/>
  <c r="AF111" i="41" s="1"/>
  <c r="C110" i="41"/>
  <c r="D110" i="41" s="1"/>
  <c r="E110" i="41" s="1"/>
  <c r="F110" i="41" s="1"/>
  <c r="G110" i="41" s="1"/>
  <c r="H110" i="41" s="1"/>
  <c r="I110" i="41" s="1"/>
  <c r="J110" i="41" s="1"/>
  <c r="K110" i="41" s="1"/>
  <c r="L110" i="41" s="1"/>
  <c r="M110" i="41" s="1"/>
  <c r="N110" i="41" s="1"/>
  <c r="O110" i="41" s="1"/>
  <c r="P110" i="41" s="1"/>
  <c r="Q110" i="41" s="1"/>
  <c r="R110" i="41" s="1"/>
  <c r="S110" i="41" s="1"/>
  <c r="T110" i="41" s="1"/>
  <c r="U110" i="41" s="1"/>
  <c r="V110" i="41" s="1"/>
  <c r="W110" i="41" s="1"/>
  <c r="X110" i="41" s="1"/>
  <c r="Y110" i="41" s="1"/>
  <c r="Z110" i="41" s="1"/>
  <c r="AA110" i="41" s="1"/>
  <c r="AB110" i="41" s="1"/>
  <c r="AC110" i="41" s="1"/>
  <c r="AD110" i="41" s="1"/>
  <c r="AE110" i="41" s="1"/>
  <c r="AF110" i="41" s="1"/>
  <c r="J109" i="41"/>
  <c r="K109" i="41" s="1"/>
  <c r="L109" i="41" s="1"/>
  <c r="M109" i="41" s="1"/>
  <c r="N109" i="41" s="1"/>
  <c r="O109" i="41" s="1"/>
  <c r="P109" i="41" s="1"/>
  <c r="Q109" i="41" s="1"/>
  <c r="R109" i="41" s="1"/>
  <c r="S109" i="41" s="1"/>
  <c r="T109" i="41" s="1"/>
  <c r="U109" i="41" s="1"/>
  <c r="V109" i="41" s="1"/>
  <c r="W109" i="41" s="1"/>
  <c r="X109" i="41" s="1"/>
  <c r="Y109" i="41" s="1"/>
  <c r="Z109" i="41" s="1"/>
  <c r="AA109" i="41" s="1"/>
  <c r="AB109" i="41" s="1"/>
  <c r="AC109" i="41" s="1"/>
  <c r="AD109" i="41" s="1"/>
  <c r="AE109" i="41" s="1"/>
  <c r="AF109" i="41" s="1"/>
  <c r="E109" i="41"/>
  <c r="F109" i="41" s="1"/>
  <c r="G109" i="41" s="1"/>
  <c r="H109" i="41" s="1"/>
  <c r="C109" i="41"/>
  <c r="D109" i="41" s="1"/>
  <c r="C108" i="41"/>
  <c r="D108" i="41" s="1"/>
  <c r="E108" i="41" s="1"/>
  <c r="F108" i="41" s="1"/>
  <c r="G108" i="41" s="1"/>
  <c r="H108" i="41" s="1"/>
  <c r="I108" i="41" s="1"/>
  <c r="J108" i="41" s="1"/>
  <c r="K108" i="41" s="1"/>
  <c r="L108" i="41" s="1"/>
  <c r="M108" i="41" s="1"/>
  <c r="N108" i="41" s="1"/>
  <c r="O108" i="41" s="1"/>
  <c r="P108" i="41" s="1"/>
  <c r="Q108" i="41" s="1"/>
  <c r="R108" i="41" s="1"/>
  <c r="S108" i="41" s="1"/>
  <c r="T108" i="41" s="1"/>
  <c r="U108" i="41" s="1"/>
  <c r="V108" i="41" s="1"/>
  <c r="W108" i="41" s="1"/>
  <c r="X108" i="41" s="1"/>
  <c r="Y108" i="41" s="1"/>
  <c r="Z108" i="41" s="1"/>
  <c r="AA108" i="41" s="1"/>
  <c r="AB108" i="41" s="1"/>
  <c r="AC108" i="41" s="1"/>
  <c r="AD108" i="41" s="1"/>
  <c r="AE108" i="41" s="1"/>
  <c r="AF108" i="41" s="1"/>
  <c r="C107" i="41"/>
  <c r="D107" i="41" s="1"/>
  <c r="E107" i="41" s="1"/>
  <c r="F107" i="41" s="1"/>
  <c r="G107" i="41" s="1"/>
  <c r="H107" i="41" s="1"/>
  <c r="I107" i="41" s="1"/>
  <c r="J107" i="41" s="1"/>
  <c r="K107" i="41" s="1"/>
  <c r="L107" i="41" s="1"/>
  <c r="M107" i="41" s="1"/>
  <c r="N107" i="41" s="1"/>
  <c r="O107" i="41" s="1"/>
  <c r="P107" i="41" s="1"/>
  <c r="Q107" i="41" s="1"/>
  <c r="R107" i="41" s="1"/>
  <c r="S107" i="41" s="1"/>
  <c r="T107" i="41" s="1"/>
  <c r="U107" i="41" s="1"/>
  <c r="V107" i="41" s="1"/>
  <c r="W107" i="41" s="1"/>
  <c r="X107" i="41" s="1"/>
  <c r="Y107" i="41" s="1"/>
  <c r="Z107" i="41" s="1"/>
  <c r="AA107" i="41" s="1"/>
  <c r="AB107" i="41" s="1"/>
  <c r="AC107" i="41" s="1"/>
  <c r="AD107" i="41" s="1"/>
  <c r="AE107" i="41" s="1"/>
  <c r="AF107" i="41" s="1"/>
  <c r="C105" i="41"/>
  <c r="D105" i="41" s="1"/>
  <c r="E105" i="41" s="1"/>
  <c r="F105" i="41" s="1"/>
  <c r="G105" i="41" s="1"/>
  <c r="H105" i="41" s="1"/>
  <c r="I105" i="41" s="1"/>
  <c r="J105" i="41" s="1"/>
  <c r="K105" i="41" s="1"/>
  <c r="L105" i="41" s="1"/>
  <c r="M105" i="41" s="1"/>
  <c r="N105" i="41" s="1"/>
  <c r="O105" i="41" s="1"/>
  <c r="P105" i="41" s="1"/>
  <c r="Q105" i="41" s="1"/>
  <c r="R105" i="41" s="1"/>
  <c r="S105" i="41" s="1"/>
  <c r="T105" i="41" s="1"/>
  <c r="U105" i="41" s="1"/>
  <c r="V105" i="41" s="1"/>
  <c r="W105" i="41" s="1"/>
  <c r="X105" i="41" s="1"/>
  <c r="Y105" i="41" s="1"/>
  <c r="Z105" i="41" s="1"/>
  <c r="AA105" i="41" s="1"/>
  <c r="AB105" i="41" s="1"/>
  <c r="AC105" i="41" s="1"/>
  <c r="AD105" i="41" s="1"/>
  <c r="AE105" i="41" s="1"/>
  <c r="AF105" i="41" s="1"/>
  <c r="C104" i="41"/>
  <c r="D104" i="41" s="1"/>
  <c r="E104" i="41" s="1"/>
  <c r="F104" i="41" s="1"/>
  <c r="G104" i="41" s="1"/>
  <c r="H104" i="41" s="1"/>
  <c r="I104" i="41" s="1"/>
  <c r="J104" i="41" s="1"/>
  <c r="K104" i="41" s="1"/>
  <c r="L104" i="41" s="1"/>
  <c r="M104" i="41" s="1"/>
  <c r="N104" i="41" s="1"/>
  <c r="O104" i="41" s="1"/>
  <c r="P104" i="41" s="1"/>
  <c r="Q104" i="41" s="1"/>
  <c r="R104" i="41" s="1"/>
  <c r="S104" i="41" s="1"/>
  <c r="T104" i="41" s="1"/>
  <c r="U104" i="41" s="1"/>
  <c r="V104" i="41" s="1"/>
  <c r="W104" i="41" s="1"/>
  <c r="X104" i="41" s="1"/>
  <c r="Y104" i="41" s="1"/>
  <c r="Z104" i="41" s="1"/>
  <c r="AA104" i="41" s="1"/>
  <c r="AB104" i="41" s="1"/>
  <c r="AC104" i="41" s="1"/>
  <c r="AD104" i="41" s="1"/>
  <c r="AE104" i="41" s="1"/>
  <c r="AF104" i="41" s="1"/>
  <c r="C102" i="41"/>
  <c r="D102" i="41" s="1"/>
  <c r="E102" i="41" s="1"/>
  <c r="F102" i="41" s="1"/>
  <c r="G102" i="41" s="1"/>
  <c r="H102" i="41" s="1"/>
  <c r="I102" i="41" s="1"/>
  <c r="J102" i="41" s="1"/>
  <c r="K102" i="41" s="1"/>
  <c r="L102" i="41" s="1"/>
  <c r="M102" i="41" s="1"/>
  <c r="N102" i="41" s="1"/>
  <c r="O102" i="41" s="1"/>
  <c r="P102" i="41" s="1"/>
  <c r="Q102" i="41" s="1"/>
  <c r="R102" i="41" s="1"/>
  <c r="S102" i="41" s="1"/>
  <c r="T102" i="41" s="1"/>
  <c r="U102" i="41" s="1"/>
  <c r="V102" i="41" s="1"/>
  <c r="W102" i="41" s="1"/>
  <c r="X102" i="41" s="1"/>
  <c r="Y102" i="41" s="1"/>
  <c r="Z102" i="41" s="1"/>
  <c r="AA102" i="41" s="1"/>
  <c r="AB102" i="41" s="1"/>
  <c r="AC102" i="41" s="1"/>
  <c r="AD102" i="41" s="1"/>
  <c r="AE102" i="41" s="1"/>
  <c r="AF102" i="41" s="1"/>
  <c r="C101" i="41"/>
  <c r="D101" i="41" s="1"/>
  <c r="E101" i="41" s="1"/>
  <c r="F101" i="41" s="1"/>
  <c r="G101" i="41" s="1"/>
  <c r="H101" i="41" s="1"/>
  <c r="I101" i="41" s="1"/>
  <c r="J101" i="41" s="1"/>
  <c r="K101" i="41" s="1"/>
  <c r="L101" i="41" s="1"/>
  <c r="M101" i="41" s="1"/>
  <c r="N101" i="41" s="1"/>
  <c r="O101" i="41" s="1"/>
  <c r="P101" i="41" s="1"/>
  <c r="Q101" i="41" s="1"/>
  <c r="R101" i="41" s="1"/>
  <c r="S101" i="41" s="1"/>
  <c r="T101" i="41" s="1"/>
  <c r="U101" i="41" s="1"/>
  <c r="V101" i="41" s="1"/>
  <c r="W101" i="41" s="1"/>
  <c r="X101" i="41" s="1"/>
  <c r="Y101" i="41" s="1"/>
  <c r="Z101" i="41" s="1"/>
  <c r="AA101" i="41" s="1"/>
  <c r="AB101" i="41" s="1"/>
  <c r="AC101" i="41" s="1"/>
  <c r="AD101" i="41" s="1"/>
  <c r="AE101" i="41" s="1"/>
  <c r="AF101" i="41" s="1"/>
  <c r="D100" i="41"/>
  <c r="E100" i="41" s="1"/>
  <c r="F100" i="41" s="1"/>
  <c r="G100" i="41" s="1"/>
  <c r="H100" i="41" s="1"/>
  <c r="I100" i="41" s="1"/>
  <c r="J100" i="41" s="1"/>
  <c r="K100" i="41" s="1"/>
  <c r="L100" i="41" s="1"/>
  <c r="M100" i="41" s="1"/>
  <c r="N100" i="41" s="1"/>
  <c r="O100" i="41" s="1"/>
  <c r="P100" i="41" s="1"/>
  <c r="Q100" i="41" s="1"/>
  <c r="R100" i="41" s="1"/>
  <c r="S100" i="41" s="1"/>
  <c r="T100" i="41" s="1"/>
  <c r="U100" i="41" s="1"/>
  <c r="V100" i="41" s="1"/>
  <c r="W100" i="41" s="1"/>
  <c r="X100" i="41" s="1"/>
  <c r="Y100" i="41" s="1"/>
  <c r="Z100" i="41" s="1"/>
  <c r="AA100" i="41" s="1"/>
  <c r="AB100" i="41" s="1"/>
  <c r="AC100" i="41" s="1"/>
  <c r="AD100" i="41" s="1"/>
  <c r="AE100" i="41" s="1"/>
  <c r="AF100" i="41" s="1"/>
  <c r="C100" i="41"/>
  <c r="C99" i="41"/>
  <c r="D99" i="41" s="1"/>
  <c r="E99" i="41" s="1"/>
  <c r="F99" i="41" s="1"/>
  <c r="G99" i="41" s="1"/>
  <c r="H99" i="41" s="1"/>
  <c r="I99" i="41" s="1"/>
  <c r="J99" i="41" s="1"/>
  <c r="K99" i="41" s="1"/>
  <c r="L99" i="41" s="1"/>
  <c r="M99" i="41" s="1"/>
  <c r="N99" i="41" s="1"/>
  <c r="O99" i="41" s="1"/>
  <c r="P99" i="41" s="1"/>
  <c r="Q99" i="41" s="1"/>
  <c r="R99" i="41" s="1"/>
  <c r="S99" i="41" s="1"/>
  <c r="T99" i="41" s="1"/>
  <c r="U99" i="41" s="1"/>
  <c r="V99" i="41" s="1"/>
  <c r="W99" i="41" s="1"/>
  <c r="X99" i="41" s="1"/>
  <c r="Y99" i="41" s="1"/>
  <c r="Z99" i="41" s="1"/>
  <c r="AA99" i="41" s="1"/>
  <c r="AB99" i="41" s="1"/>
  <c r="AC99" i="41" s="1"/>
  <c r="AD99" i="41" s="1"/>
  <c r="AE99" i="41" s="1"/>
  <c r="AF99" i="41" s="1"/>
  <c r="C98" i="41"/>
  <c r="D98" i="41" s="1"/>
  <c r="E98" i="41" s="1"/>
  <c r="F98" i="41" s="1"/>
  <c r="C97" i="41"/>
  <c r="AH95" i="41"/>
  <c r="AI95" i="41" s="1"/>
  <c r="AH94" i="41"/>
  <c r="AI94" i="41" s="1"/>
  <c r="AH93" i="41"/>
  <c r="AI93" i="41" s="1"/>
  <c r="AH91" i="41"/>
  <c r="AI91" i="41" s="1"/>
  <c r="AI88" i="41"/>
  <c r="AH88" i="41"/>
  <c r="AI87" i="41"/>
  <c r="AH87" i="41"/>
  <c r="AI86" i="41"/>
  <c r="AH86" i="41"/>
  <c r="AI85" i="41"/>
  <c r="AH85" i="41"/>
  <c r="AI84" i="41"/>
  <c r="AH84" i="41"/>
  <c r="AI83" i="41"/>
  <c r="AH83" i="41"/>
  <c r="AI82" i="41"/>
  <c r="AH82" i="41"/>
  <c r="AI81" i="41"/>
  <c r="AH81" i="41"/>
  <c r="AG79" i="41"/>
  <c r="AI78" i="41"/>
  <c r="AH78" i="41"/>
  <c r="AF77" i="41"/>
  <c r="AE77" i="41"/>
  <c r="AD77" i="41"/>
  <c r="AC77" i="41"/>
  <c r="AB77" i="41"/>
  <c r="AA77" i="41"/>
  <c r="Z77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AF76" i="41"/>
  <c r="AE76" i="41"/>
  <c r="AD76" i="41"/>
  <c r="AC76" i="41"/>
  <c r="AB76" i="41"/>
  <c r="AA76" i="41"/>
  <c r="Z76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AF75" i="41"/>
  <c r="AE75" i="41"/>
  <c r="AD75" i="41"/>
  <c r="AC75" i="41"/>
  <c r="AB75" i="41"/>
  <c r="AA75" i="41"/>
  <c r="Z75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AF74" i="41"/>
  <c r="AE74" i="41"/>
  <c r="AD74" i="41"/>
  <c r="AC74" i="41"/>
  <c r="AB74" i="41"/>
  <c r="AA74" i="41"/>
  <c r="Z74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AF73" i="41"/>
  <c r="AE73" i="41"/>
  <c r="AD73" i="41"/>
  <c r="AC73" i="41"/>
  <c r="AB73" i="41"/>
  <c r="AA73" i="41"/>
  <c r="AA79" i="41" s="1"/>
  <c r="Z73" i="41"/>
  <c r="Y73" i="41"/>
  <c r="X73" i="41"/>
  <c r="W73" i="41"/>
  <c r="V73" i="41"/>
  <c r="U73" i="41"/>
  <c r="T73" i="41"/>
  <c r="S73" i="41"/>
  <c r="S79" i="41" s="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AI71" i="41"/>
  <c r="AH71" i="41"/>
  <c r="AG69" i="41"/>
  <c r="AF69" i="41"/>
  <c r="AE69" i="41"/>
  <c r="AD69" i="41"/>
  <c r="AC69" i="41"/>
  <c r="AB69" i="41"/>
  <c r="AA69" i="41"/>
  <c r="Z69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AH69" i="41" s="1"/>
  <c r="AI68" i="41"/>
  <c r="AH68" i="41"/>
  <c r="AI67" i="41"/>
  <c r="AH67" i="41"/>
  <c r="AI66" i="41"/>
  <c r="AH66" i="41"/>
  <c r="AG65" i="41"/>
  <c r="AF65" i="41"/>
  <c r="AF5" i="41" s="1"/>
  <c r="AE65" i="41"/>
  <c r="AE5" i="41" s="1"/>
  <c r="AD65" i="41"/>
  <c r="AD5" i="41" s="1"/>
  <c r="AC65" i="41"/>
  <c r="AC5" i="41" s="1"/>
  <c r="AB65" i="41"/>
  <c r="AB5" i="41" s="1"/>
  <c r="AA65" i="41"/>
  <c r="AA5" i="41" s="1"/>
  <c r="Z65" i="41"/>
  <c r="Z5" i="41" s="1"/>
  <c r="Y65" i="41"/>
  <c r="Y5" i="41" s="1"/>
  <c r="X65" i="41"/>
  <c r="X5" i="41" s="1"/>
  <c r="W65" i="41"/>
  <c r="W5" i="41" s="1"/>
  <c r="V65" i="41"/>
  <c r="U65" i="41"/>
  <c r="U5" i="41" s="1"/>
  <c r="T65" i="41"/>
  <c r="T5" i="41" s="1"/>
  <c r="S65" i="41"/>
  <c r="S5" i="41" s="1"/>
  <c r="R65" i="41"/>
  <c r="R5" i="41" s="1"/>
  <c r="Q65" i="41"/>
  <c r="Q5" i="41" s="1"/>
  <c r="P65" i="41"/>
  <c r="P5" i="41" s="1"/>
  <c r="O65" i="41"/>
  <c r="O5" i="41" s="1"/>
  <c r="N65" i="41"/>
  <c r="N5" i="41" s="1"/>
  <c r="M65" i="41"/>
  <c r="M5" i="41" s="1"/>
  <c r="L65" i="41"/>
  <c r="L5" i="41" s="1"/>
  <c r="K65" i="41"/>
  <c r="K5" i="41" s="1"/>
  <c r="J65" i="41"/>
  <c r="I65" i="41"/>
  <c r="I5" i="41" s="1"/>
  <c r="H65" i="41"/>
  <c r="H5" i="41" s="1"/>
  <c r="G65" i="41"/>
  <c r="F65" i="41"/>
  <c r="E65" i="41"/>
  <c r="E5" i="41" s="1"/>
  <c r="D65" i="41"/>
  <c r="D5" i="41" s="1"/>
  <c r="C65" i="41"/>
  <c r="C5" i="41" s="1"/>
  <c r="AI64" i="41"/>
  <c r="AH64" i="41"/>
  <c r="AI63" i="41"/>
  <c r="AH63" i="41"/>
  <c r="AI62" i="41"/>
  <c r="AH62" i="41"/>
  <c r="AI61" i="41"/>
  <c r="AH61" i="41"/>
  <c r="AI60" i="41"/>
  <c r="AH60" i="41"/>
  <c r="AI59" i="41"/>
  <c r="AH59" i="41"/>
  <c r="AI58" i="41"/>
  <c r="AH58" i="41"/>
  <c r="AI57" i="41"/>
  <c r="AH57" i="41"/>
  <c r="AI56" i="41"/>
  <c r="AH56" i="41"/>
  <c r="AI55" i="41"/>
  <c r="AH55" i="41"/>
  <c r="AI54" i="41"/>
  <c r="AH54" i="41"/>
  <c r="AG53" i="41"/>
  <c r="AG4" i="41" s="1"/>
  <c r="AF53" i="41"/>
  <c r="AE53" i="41"/>
  <c r="AD53" i="41"/>
  <c r="AC53" i="41"/>
  <c r="AB53" i="41"/>
  <c r="AA53" i="41"/>
  <c r="Z53" i="41"/>
  <c r="Y53" i="41"/>
  <c r="X53" i="41"/>
  <c r="W53" i="41"/>
  <c r="V53" i="41"/>
  <c r="U53" i="41"/>
  <c r="T53" i="41"/>
  <c r="S53" i="41"/>
  <c r="R53" i="41"/>
  <c r="Q53" i="41"/>
  <c r="P53" i="41"/>
  <c r="O53" i="41"/>
  <c r="N53" i="41"/>
  <c r="M53" i="41"/>
  <c r="L53" i="41"/>
  <c r="K53" i="41"/>
  <c r="J53" i="41"/>
  <c r="I53" i="41"/>
  <c r="H53" i="41"/>
  <c r="G53" i="41"/>
  <c r="F53" i="41"/>
  <c r="E53" i="41"/>
  <c r="D53" i="41"/>
  <c r="C53" i="41"/>
  <c r="AI52" i="41"/>
  <c r="AH52" i="41"/>
  <c r="AI51" i="41"/>
  <c r="AH51" i="41"/>
  <c r="AI50" i="41"/>
  <c r="AH50" i="41"/>
  <c r="S49" i="41"/>
  <c r="R49" i="41"/>
  <c r="Q49" i="41"/>
  <c r="P49" i="41"/>
  <c r="O49" i="41"/>
  <c r="N49" i="41"/>
  <c r="M49" i="41"/>
  <c r="L49" i="41"/>
  <c r="K49" i="41"/>
  <c r="J49" i="41"/>
  <c r="I49" i="41"/>
  <c r="H49" i="41"/>
  <c r="G49" i="41"/>
  <c r="F49" i="41"/>
  <c r="E49" i="41"/>
  <c r="D49" i="41"/>
  <c r="C49" i="41"/>
  <c r="AG48" i="41"/>
  <c r="AG49" i="41" s="1"/>
  <c r="AI47" i="41"/>
  <c r="AH47" i="41"/>
  <c r="AI46" i="41"/>
  <c r="AH46" i="41"/>
  <c r="AI45" i="41"/>
  <c r="AH45" i="41"/>
  <c r="AI44" i="41"/>
  <c r="AH44" i="41"/>
  <c r="AI43" i="41"/>
  <c r="AH43" i="41"/>
  <c r="AI42" i="41"/>
  <c r="AH42" i="41"/>
  <c r="AI41" i="41"/>
  <c r="AH41" i="41"/>
  <c r="AI40" i="41"/>
  <c r="AH40" i="41"/>
  <c r="AI39" i="41"/>
  <c r="AH39" i="41"/>
  <c r="AI38" i="41"/>
  <c r="AH38" i="41"/>
  <c r="AI37" i="41"/>
  <c r="AH37" i="41"/>
  <c r="AI36" i="41"/>
  <c r="AH36" i="41"/>
  <c r="AG35" i="41"/>
  <c r="AG2" i="41" s="1"/>
  <c r="AF35" i="41"/>
  <c r="AE35" i="41"/>
  <c r="AD35" i="41"/>
  <c r="AC35" i="41"/>
  <c r="AB35" i="41"/>
  <c r="AA35" i="41"/>
  <c r="Z35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AI33" i="41"/>
  <c r="AH33" i="41"/>
  <c r="AI32" i="41"/>
  <c r="AH32" i="41"/>
  <c r="AI31" i="41"/>
  <c r="AH31" i="41"/>
  <c r="AI30" i="41"/>
  <c r="AH30" i="41"/>
  <c r="AI29" i="41"/>
  <c r="AH29" i="41"/>
  <c r="AI28" i="41"/>
  <c r="AH28" i="41"/>
  <c r="AI27" i="41"/>
  <c r="AH27" i="41"/>
  <c r="AI26" i="41"/>
  <c r="AH26" i="41"/>
  <c r="AI25" i="41"/>
  <c r="AH25" i="41"/>
  <c r="AI24" i="41"/>
  <c r="AH24" i="41"/>
  <c r="AI23" i="41"/>
  <c r="AH23" i="41"/>
  <c r="AI22" i="41"/>
  <c r="AH22" i="41"/>
  <c r="AI21" i="41"/>
  <c r="AH21" i="41"/>
  <c r="AI20" i="41"/>
  <c r="AH20" i="41"/>
  <c r="AI19" i="41"/>
  <c r="AH19" i="41"/>
  <c r="AI18" i="41"/>
  <c r="AH18" i="41"/>
  <c r="AI17" i="41"/>
  <c r="AH17" i="41"/>
  <c r="AI16" i="41"/>
  <c r="AH16" i="41"/>
  <c r="AI15" i="41"/>
  <c r="AH15" i="41"/>
  <c r="AI14" i="41"/>
  <c r="AH14" i="41"/>
  <c r="AI13" i="41"/>
  <c r="AH13" i="41"/>
  <c r="AI12" i="41"/>
  <c r="AH12" i="41"/>
  <c r="AI11" i="41"/>
  <c r="AH11" i="41"/>
  <c r="V5" i="41"/>
  <c r="J5" i="41"/>
  <c r="G5" i="41"/>
  <c r="F5" i="41"/>
  <c r="B5" i="41"/>
  <c r="K4" i="41"/>
  <c r="B4" i="41"/>
  <c r="AF92" i="40"/>
  <c r="AF34" i="40"/>
  <c r="AE92" i="40"/>
  <c r="AE34" i="40"/>
  <c r="AD92" i="40"/>
  <c r="AD34" i="40"/>
  <c r="AD11" i="40"/>
  <c r="AC92" i="40"/>
  <c r="AC34" i="40"/>
  <c r="AC11" i="40"/>
  <c r="AB34" i="40"/>
  <c r="AB11" i="40"/>
  <c r="AA34" i="40"/>
  <c r="AA11" i="40"/>
  <c r="T75" i="40"/>
  <c r="T73" i="40"/>
  <c r="Q34" i="40"/>
  <c r="Q11" i="40"/>
  <c r="P11" i="40"/>
  <c r="P34" i="40"/>
  <c r="O34" i="40"/>
  <c r="N92" i="40"/>
  <c r="N34" i="40"/>
  <c r="M92" i="40"/>
  <c r="M34" i="40"/>
  <c r="L34" i="40"/>
  <c r="J92" i="40"/>
  <c r="I92" i="40"/>
  <c r="H92" i="40"/>
  <c r="E92" i="40"/>
  <c r="AF234" i="40"/>
  <c r="AE234" i="40"/>
  <c r="AD234" i="40"/>
  <c r="AC234" i="40"/>
  <c r="AB234" i="40"/>
  <c r="AA234" i="40"/>
  <c r="Z234" i="40"/>
  <c r="Y234" i="40"/>
  <c r="X234" i="40"/>
  <c r="W234" i="40"/>
  <c r="V234" i="40"/>
  <c r="U234" i="40"/>
  <c r="T234" i="40"/>
  <c r="S234" i="40"/>
  <c r="R234" i="40"/>
  <c r="Q234" i="40"/>
  <c r="P234" i="40"/>
  <c r="O234" i="40"/>
  <c r="N234" i="40"/>
  <c r="M234" i="40"/>
  <c r="L234" i="40"/>
  <c r="K234" i="40"/>
  <c r="J234" i="40"/>
  <c r="I234" i="40"/>
  <c r="H234" i="40"/>
  <c r="G234" i="40"/>
  <c r="F234" i="40"/>
  <c r="E234" i="40"/>
  <c r="D234" i="40"/>
  <c r="C234" i="40"/>
  <c r="B234" i="40"/>
  <c r="A234" i="40"/>
  <c r="AF233" i="40"/>
  <c r="AE233" i="40"/>
  <c r="AD233" i="40"/>
  <c r="AC233" i="40"/>
  <c r="AB233" i="40"/>
  <c r="AA233" i="40"/>
  <c r="Z233" i="40"/>
  <c r="Y233" i="40"/>
  <c r="X233" i="40"/>
  <c r="W233" i="40"/>
  <c r="V233" i="40"/>
  <c r="U233" i="40"/>
  <c r="T233" i="40"/>
  <c r="S233" i="40"/>
  <c r="R233" i="40"/>
  <c r="Q233" i="40"/>
  <c r="P233" i="40"/>
  <c r="O233" i="40"/>
  <c r="N233" i="40"/>
  <c r="M233" i="40"/>
  <c r="L233" i="40"/>
  <c r="K233" i="40"/>
  <c r="J233" i="40"/>
  <c r="I233" i="40"/>
  <c r="H233" i="40"/>
  <c r="G233" i="40"/>
  <c r="F233" i="40"/>
  <c r="E233" i="40"/>
  <c r="D233" i="40"/>
  <c r="C233" i="40"/>
  <c r="B233" i="40"/>
  <c r="A233" i="40"/>
  <c r="AF232" i="40"/>
  <c r="AE232" i="40"/>
  <c r="AD232" i="40"/>
  <c r="AC232" i="40"/>
  <c r="AB232" i="40"/>
  <c r="AA232" i="40"/>
  <c r="Z232" i="40"/>
  <c r="Y232" i="40"/>
  <c r="X232" i="40"/>
  <c r="W232" i="40"/>
  <c r="V232" i="40"/>
  <c r="U232" i="40"/>
  <c r="T232" i="40"/>
  <c r="S232" i="40"/>
  <c r="R232" i="40"/>
  <c r="Q232" i="40"/>
  <c r="P232" i="40"/>
  <c r="O232" i="40"/>
  <c r="N232" i="40"/>
  <c r="M232" i="40"/>
  <c r="L232" i="40"/>
  <c r="K232" i="40"/>
  <c r="J232" i="40"/>
  <c r="I232" i="40"/>
  <c r="H232" i="40"/>
  <c r="G232" i="40"/>
  <c r="F232" i="40"/>
  <c r="E232" i="40"/>
  <c r="D232" i="40"/>
  <c r="C232" i="40"/>
  <c r="B232" i="40"/>
  <c r="A232" i="40"/>
  <c r="AF231" i="40"/>
  <c r="AE231" i="40"/>
  <c r="AD231" i="40"/>
  <c r="AC231" i="40"/>
  <c r="AB231" i="40"/>
  <c r="AA231" i="40"/>
  <c r="Z231" i="40"/>
  <c r="Y231" i="40"/>
  <c r="X231" i="40"/>
  <c r="W231" i="40"/>
  <c r="V231" i="40"/>
  <c r="U231" i="40"/>
  <c r="T231" i="40"/>
  <c r="S231" i="40"/>
  <c r="R231" i="40"/>
  <c r="Q231" i="40"/>
  <c r="P231" i="40"/>
  <c r="O231" i="40"/>
  <c r="N231" i="40"/>
  <c r="M231" i="40"/>
  <c r="L231" i="40"/>
  <c r="K231" i="40"/>
  <c r="J231" i="40"/>
  <c r="I231" i="40"/>
  <c r="H231" i="40"/>
  <c r="G231" i="40"/>
  <c r="F231" i="40"/>
  <c r="E231" i="40"/>
  <c r="D231" i="40"/>
  <c r="C231" i="40"/>
  <c r="B231" i="40"/>
  <c r="A231" i="40"/>
  <c r="D230" i="40"/>
  <c r="B230" i="40"/>
  <c r="S205" i="40"/>
  <c r="AG195" i="40"/>
  <c r="B195" i="40"/>
  <c r="D194" i="40"/>
  <c r="E194" i="40" s="1"/>
  <c r="F194" i="40" s="1"/>
  <c r="F230" i="40" s="1"/>
  <c r="C194" i="40"/>
  <c r="C230" i="40" s="1"/>
  <c r="H193" i="40"/>
  <c r="I193" i="40" s="1"/>
  <c r="J193" i="40" s="1"/>
  <c r="K193" i="40" s="1"/>
  <c r="L193" i="40" s="1"/>
  <c r="M193" i="40" s="1"/>
  <c r="N193" i="40" s="1"/>
  <c r="O193" i="40" s="1"/>
  <c r="P193" i="40" s="1"/>
  <c r="Q193" i="40" s="1"/>
  <c r="R193" i="40" s="1"/>
  <c r="S193" i="40" s="1"/>
  <c r="T193" i="40" s="1"/>
  <c r="U193" i="40" s="1"/>
  <c r="V193" i="40" s="1"/>
  <c r="W193" i="40" s="1"/>
  <c r="X193" i="40" s="1"/>
  <c r="Y193" i="40" s="1"/>
  <c r="Z193" i="40" s="1"/>
  <c r="AA193" i="40" s="1"/>
  <c r="AB193" i="40" s="1"/>
  <c r="AC193" i="40" s="1"/>
  <c r="AD193" i="40" s="1"/>
  <c r="AE193" i="40" s="1"/>
  <c r="AF193" i="40" s="1"/>
  <c r="E193" i="40"/>
  <c r="F193" i="40" s="1"/>
  <c r="G193" i="40" s="1"/>
  <c r="D193" i="40"/>
  <c r="C193" i="40"/>
  <c r="R192" i="40"/>
  <c r="S192" i="40" s="1"/>
  <c r="T192" i="40" s="1"/>
  <c r="U192" i="40" s="1"/>
  <c r="V192" i="40" s="1"/>
  <c r="W192" i="40" s="1"/>
  <c r="X192" i="40" s="1"/>
  <c r="Y192" i="40" s="1"/>
  <c r="Z192" i="40" s="1"/>
  <c r="AA192" i="40" s="1"/>
  <c r="AB192" i="40" s="1"/>
  <c r="AC192" i="40" s="1"/>
  <c r="AD192" i="40" s="1"/>
  <c r="AE192" i="40" s="1"/>
  <c r="AF192" i="40" s="1"/>
  <c r="G192" i="40"/>
  <c r="H192" i="40" s="1"/>
  <c r="I192" i="40" s="1"/>
  <c r="J192" i="40" s="1"/>
  <c r="K192" i="40" s="1"/>
  <c r="L192" i="40" s="1"/>
  <c r="M192" i="40" s="1"/>
  <c r="N192" i="40" s="1"/>
  <c r="O192" i="40" s="1"/>
  <c r="P192" i="40" s="1"/>
  <c r="Q192" i="40" s="1"/>
  <c r="D192" i="40"/>
  <c r="E192" i="40" s="1"/>
  <c r="F192" i="40" s="1"/>
  <c r="C192" i="40"/>
  <c r="M191" i="40"/>
  <c r="N191" i="40" s="1"/>
  <c r="O191" i="40" s="1"/>
  <c r="P191" i="40" s="1"/>
  <c r="Q191" i="40" s="1"/>
  <c r="R191" i="40" s="1"/>
  <c r="S191" i="40" s="1"/>
  <c r="T191" i="40" s="1"/>
  <c r="U191" i="40" s="1"/>
  <c r="V191" i="40" s="1"/>
  <c r="W191" i="40" s="1"/>
  <c r="X191" i="40" s="1"/>
  <c r="Y191" i="40" s="1"/>
  <c r="Z191" i="40" s="1"/>
  <c r="AA191" i="40" s="1"/>
  <c r="AB191" i="40" s="1"/>
  <c r="AC191" i="40" s="1"/>
  <c r="AD191" i="40" s="1"/>
  <c r="AE191" i="40" s="1"/>
  <c r="AF191" i="40" s="1"/>
  <c r="E191" i="40"/>
  <c r="F191" i="40" s="1"/>
  <c r="G191" i="40" s="1"/>
  <c r="H191" i="40" s="1"/>
  <c r="I191" i="40" s="1"/>
  <c r="J191" i="40" s="1"/>
  <c r="K191" i="40" s="1"/>
  <c r="L191" i="40" s="1"/>
  <c r="D191" i="40"/>
  <c r="C191" i="40"/>
  <c r="O190" i="40"/>
  <c r="P190" i="40" s="1"/>
  <c r="Q190" i="40" s="1"/>
  <c r="R190" i="40" s="1"/>
  <c r="S190" i="40" s="1"/>
  <c r="T190" i="40" s="1"/>
  <c r="U190" i="40" s="1"/>
  <c r="V190" i="40" s="1"/>
  <c r="W190" i="40" s="1"/>
  <c r="X190" i="40" s="1"/>
  <c r="Y190" i="40" s="1"/>
  <c r="Z190" i="40" s="1"/>
  <c r="AA190" i="40" s="1"/>
  <c r="AB190" i="40" s="1"/>
  <c r="AC190" i="40" s="1"/>
  <c r="AD190" i="40" s="1"/>
  <c r="AE190" i="40" s="1"/>
  <c r="AF190" i="40" s="1"/>
  <c r="L190" i="40"/>
  <c r="M190" i="40" s="1"/>
  <c r="N190" i="40" s="1"/>
  <c r="J190" i="40"/>
  <c r="K190" i="40" s="1"/>
  <c r="D190" i="40"/>
  <c r="E190" i="40" s="1"/>
  <c r="F190" i="40" s="1"/>
  <c r="G190" i="40" s="1"/>
  <c r="H190" i="40" s="1"/>
  <c r="I190" i="40" s="1"/>
  <c r="C190" i="40"/>
  <c r="C195" i="40" s="1"/>
  <c r="D189" i="40"/>
  <c r="D195" i="40" s="1"/>
  <c r="C189" i="40"/>
  <c r="AG187" i="40"/>
  <c r="B187" i="40"/>
  <c r="T186" i="40"/>
  <c r="U186" i="40" s="1"/>
  <c r="V186" i="40" s="1"/>
  <c r="W186" i="40" s="1"/>
  <c r="X186" i="40" s="1"/>
  <c r="Y186" i="40" s="1"/>
  <c r="Z186" i="40" s="1"/>
  <c r="AA186" i="40" s="1"/>
  <c r="AB186" i="40" s="1"/>
  <c r="AC186" i="40" s="1"/>
  <c r="AD186" i="40" s="1"/>
  <c r="AE186" i="40" s="1"/>
  <c r="AF186" i="40" s="1"/>
  <c r="N186" i="40"/>
  <c r="O186" i="40" s="1"/>
  <c r="P186" i="40" s="1"/>
  <c r="Q186" i="40" s="1"/>
  <c r="R186" i="40" s="1"/>
  <c r="S186" i="40" s="1"/>
  <c r="K186" i="40"/>
  <c r="L186" i="40" s="1"/>
  <c r="M186" i="40" s="1"/>
  <c r="G186" i="40"/>
  <c r="H186" i="40" s="1"/>
  <c r="I186" i="40" s="1"/>
  <c r="J186" i="40" s="1"/>
  <c r="D186" i="40"/>
  <c r="E186" i="40" s="1"/>
  <c r="F186" i="40" s="1"/>
  <c r="C186" i="40"/>
  <c r="AB185" i="40"/>
  <c r="AC185" i="40" s="1"/>
  <c r="AD185" i="40" s="1"/>
  <c r="AE185" i="40" s="1"/>
  <c r="AF185" i="40" s="1"/>
  <c r="R185" i="40"/>
  <c r="S185" i="40" s="1"/>
  <c r="T185" i="40" s="1"/>
  <c r="U185" i="40" s="1"/>
  <c r="V185" i="40" s="1"/>
  <c r="W185" i="40" s="1"/>
  <c r="X185" i="40" s="1"/>
  <c r="Y185" i="40" s="1"/>
  <c r="Z185" i="40" s="1"/>
  <c r="AA185" i="40" s="1"/>
  <c r="E185" i="40"/>
  <c r="F185" i="40" s="1"/>
  <c r="G185" i="40" s="1"/>
  <c r="H185" i="40" s="1"/>
  <c r="I185" i="40" s="1"/>
  <c r="J185" i="40" s="1"/>
  <c r="K185" i="40" s="1"/>
  <c r="L185" i="40" s="1"/>
  <c r="M185" i="40" s="1"/>
  <c r="N185" i="40" s="1"/>
  <c r="O185" i="40" s="1"/>
  <c r="P185" i="40" s="1"/>
  <c r="Q185" i="40" s="1"/>
  <c r="D185" i="40"/>
  <c r="C185" i="40"/>
  <c r="E184" i="40"/>
  <c r="F184" i="40" s="1"/>
  <c r="G184" i="40" s="1"/>
  <c r="H184" i="40" s="1"/>
  <c r="I184" i="40" s="1"/>
  <c r="J184" i="40" s="1"/>
  <c r="K184" i="40" s="1"/>
  <c r="L184" i="40" s="1"/>
  <c r="M184" i="40" s="1"/>
  <c r="N184" i="40" s="1"/>
  <c r="O184" i="40" s="1"/>
  <c r="P184" i="40" s="1"/>
  <c r="Q184" i="40" s="1"/>
  <c r="R184" i="40" s="1"/>
  <c r="S184" i="40" s="1"/>
  <c r="T184" i="40" s="1"/>
  <c r="U184" i="40" s="1"/>
  <c r="V184" i="40" s="1"/>
  <c r="W184" i="40" s="1"/>
  <c r="X184" i="40" s="1"/>
  <c r="Y184" i="40" s="1"/>
  <c r="Z184" i="40" s="1"/>
  <c r="AA184" i="40" s="1"/>
  <c r="AB184" i="40" s="1"/>
  <c r="AC184" i="40" s="1"/>
  <c r="AD184" i="40" s="1"/>
  <c r="AE184" i="40" s="1"/>
  <c r="AF184" i="40" s="1"/>
  <c r="D184" i="40"/>
  <c r="C184" i="40"/>
  <c r="D183" i="40"/>
  <c r="E183" i="40" s="1"/>
  <c r="F183" i="40" s="1"/>
  <c r="G183" i="40" s="1"/>
  <c r="H183" i="40" s="1"/>
  <c r="I183" i="40" s="1"/>
  <c r="J183" i="40" s="1"/>
  <c r="K183" i="40" s="1"/>
  <c r="L183" i="40" s="1"/>
  <c r="M183" i="40" s="1"/>
  <c r="N183" i="40" s="1"/>
  <c r="O183" i="40" s="1"/>
  <c r="P183" i="40" s="1"/>
  <c r="Q183" i="40" s="1"/>
  <c r="R183" i="40" s="1"/>
  <c r="S183" i="40" s="1"/>
  <c r="T183" i="40" s="1"/>
  <c r="U183" i="40" s="1"/>
  <c r="V183" i="40" s="1"/>
  <c r="W183" i="40" s="1"/>
  <c r="X183" i="40" s="1"/>
  <c r="Y183" i="40" s="1"/>
  <c r="Z183" i="40" s="1"/>
  <c r="AA183" i="40" s="1"/>
  <c r="AB183" i="40" s="1"/>
  <c r="AC183" i="40" s="1"/>
  <c r="AD183" i="40" s="1"/>
  <c r="AE183" i="40" s="1"/>
  <c r="AF183" i="40" s="1"/>
  <c r="C183" i="40"/>
  <c r="AA182" i="40"/>
  <c r="AB182" i="40" s="1"/>
  <c r="AC182" i="40" s="1"/>
  <c r="AD182" i="40" s="1"/>
  <c r="AE182" i="40" s="1"/>
  <c r="AF182" i="40" s="1"/>
  <c r="I182" i="40"/>
  <c r="J182" i="40" s="1"/>
  <c r="K182" i="40" s="1"/>
  <c r="L182" i="40" s="1"/>
  <c r="M182" i="40" s="1"/>
  <c r="N182" i="40" s="1"/>
  <c r="O182" i="40" s="1"/>
  <c r="P182" i="40" s="1"/>
  <c r="Q182" i="40" s="1"/>
  <c r="R182" i="40" s="1"/>
  <c r="S182" i="40" s="1"/>
  <c r="T182" i="40" s="1"/>
  <c r="U182" i="40" s="1"/>
  <c r="V182" i="40" s="1"/>
  <c r="W182" i="40" s="1"/>
  <c r="X182" i="40" s="1"/>
  <c r="Y182" i="40" s="1"/>
  <c r="Z182" i="40" s="1"/>
  <c r="G182" i="40"/>
  <c r="H182" i="40" s="1"/>
  <c r="D182" i="40"/>
  <c r="E182" i="40" s="1"/>
  <c r="F182" i="40" s="1"/>
  <c r="C182" i="40"/>
  <c r="D181" i="40"/>
  <c r="E181" i="40" s="1"/>
  <c r="F181" i="40" s="1"/>
  <c r="G181" i="40" s="1"/>
  <c r="H181" i="40" s="1"/>
  <c r="I181" i="40" s="1"/>
  <c r="J181" i="40" s="1"/>
  <c r="K181" i="40" s="1"/>
  <c r="L181" i="40" s="1"/>
  <c r="M181" i="40" s="1"/>
  <c r="N181" i="40" s="1"/>
  <c r="O181" i="40" s="1"/>
  <c r="P181" i="40" s="1"/>
  <c r="Q181" i="40" s="1"/>
  <c r="R181" i="40" s="1"/>
  <c r="S181" i="40" s="1"/>
  <c r="T181" i="40" s="1"/>
  <c r="U181" i="40" s="1"/>
  <c r="V181" i="40" s="1"/>
  <c r="W181" i="40" s="1"/>
  <c r="X181" i="40" s="1"/>
  <c r="Y181" i="40" s="1"/>
  <c r="Z181" i="40" s="1"/>
  <c r="AA181" i="40" s="1"/>
  <c r="AB181" i="40" s="1"/>
  <c r="AC181" i="40" s="1"/>
  <c r="AD181" i="40" s="1"/>
  <c r="AE181" i="40" s="1"/>
  <c r="AF181" i="40" s="1"/>
  <c r="C181" i="40"/>
  <c r="D180" i="40"/>
  <c r="E180" i="40" s="1"/>
  <c r="F180" i="40" s="1"/>
  <c r="G180" i="40" s="1"/>
  <c r="H180" i="40" s="1"/>
  <c r="I180" i="40" s="1"/>
  <c r="J180" i="40" s="1"/>
  <c r="K180" i="40" s="1"/>
  <c r="L180" i="40" s="1"/>
  <c r="M180" i="40" s="1"/>
  <c r="N180" i="40" s="1"/>
  <c r="O180" i="40" s="1"/>
  <c r="P180" i="40" s="1"/>
  <c r="Q180" i="40" s="1"/>
  <c r="R180" i="40" s="1"/>
  <c r="S180" i="40" s="1"/>
  <c r="T180" i="40" s="1"/>
  <c r="U180" i="40" s="1"/>
  <c r="V180" i="40" s="1"/>
  <c r="W180" i="40" s="1"/>
  <c r="X180" i="40" s="1"/>
  <c r="Y180" i="40" s="1"/>
  <c r="Z180" i="40" s="1"/>
  <c r="AA180" i="40" s="1"/>
  <c r="AB180" i="40" s="1"/>
  <c r="AC180" i="40" s="1"/>
  <c r="AD180" i="40" s="1"/>
  <c r="AE180" i="40" s="1"/>
  <c r="AF180" i="40" s="1"/>
  <c r="C180" i="40"/>
  <c r="L179" i="40"/>
  <c r="M179" i="40" s="1"/>
  <c r="N179" i="40" s="1"/>
  <c r="O179" i="40" s="1"/>
  <c r="P179" i="40" s="1"/>
  <c r="Q179" i="40" s="1"/>
  <c r="R179" i="40" s="1"/>
  <c r="S179" i="40" s="1"/>
  <c r="T179" i="40" s="1"/>
  <c r="U179" i="40" s="1"/>
  <c r="V179" i="40" s="1"/>
  <c r="W179" i="40" s="1"/>
  <c r="X179" i="40" s="1"/>
  <c r="Y179" i="40" s="1"/>
  <c r="Z179" i="40" s="1"/>
  <c r="AA179" i="40" s="1"/>
  <c r="AB179" i="40" s="1"/>
  <c r="AC179" i="40" s="1"/>
  <c r="AD179" i="40" s="1"/>
  <c r="AE179" i="40" s="1"/>
  <c r="AF179" i="40" s="1"/>
  <c r="C179" i="40"/>
  <c r="D179" i="40" s="1"/>
  <c r="E179" i="40" s="1"/>
  <c r="F179" i="40" s="1"/>
  <c r="G179" i="40" s="1"/>
  <c r="H179" i="40" s="1"/>
  <c r="I179" i="40" s="1"/>
  <c r="J179" i="40" s="1"/>
  <c r="K179" i="40" s="1"/>
  <c r="I178" i="40"/>
  <c r="J178" i="40" s="1"/>
  <c r="K178" i="40" s="1"/>
  <c r="L178" i="40" s="1"/>
  <c r="M178" i="40" s="1"/>
  <c r="N178" i="40" s="1"/>
  <c r="O178" i="40" s="1"/>
  <c r="P178" i="40" s="1"/>
  <c r="Q178" i="40" s="1"/>
  <c r="R178" i="40" s="1"/>
  <c r="S178" i="40" s="1"/>
  <c r="T178" i="40" s="1"/>
  <c r="U178" i="40" s="1"/>
  <c r="V178" i="40" s="1"/>
  <c r="W178" i="40" s="1"/>
  <c r="X178" i="40" s="1"/>
  <c r="Y178" i="40" s="1"/>
  <c r="Z178" i="40" s="1"/>
  <c r="AA178" i="40" s="1"/>
  <c r="AB178" i="40" s="1"/>
  <c r="AC178" i="40" s="1"/>
  <c r="AD178" i="40" s="1"/>
  <c r="AE178" i="40" s="1"/>
  <c r="AF178" i="40" s="1"/>
  <c r="C178" i="40"/>
  <c r="D178" i="40" s="1"/>
  <c r="E178" i="40" s="1"/>
  <c r="F178" i="40" s="1"/>
  <c r="G178" i="40" s="1"/>
  <c r="H178" i="40" s="1"/>
  <c r="H177" i="40"/>
  <c r="I177" i="40" s="1"/>
  <c r="J177" i="40" s="1"/>
  <c r="K177" i="40" s="1"/>
  <c r="L177" i="40" s="1"/>
  <c r="M177" i="40" s="1"/>
  <c r="N177" i="40" s="1"/>
  <c r="O177" i="40" s="1"/>
  <c r="P177" i="40" s="1"/>
  <c r="Q177" i="40" s="1"/>
  <c r="R177" i="40" s="1"/>
  <c r="S177" i="40" s="1"/>
  <c r="T177" i="40" s="1"/>
  <c r="U177" i="40" s="1"/>
  <c r="V177" i="40" s="1"/>
  <c r="W177" i="40" s="1"/>
  <c r="X177" i="40" s="1"/>
  <c r="Y177" i="40" s="1"/>
  <c r="Z177" i="40" s="1"/>
  <c r="AA177" i="40" s="1"/>
  <c r="AB177" i="40" s="1"/>
  <c r="AC177" i="40" s="1"/>
  <c r="AD177" i="40" s="1"/>
  <c r="AE177" i="40" s="1"/>
  <c r="AF177" i="40" s="1"/>
  <c r="E177" i="40"/>
  <c r="F177" i="40" s="1"/>
  <c r="G177" i="40" s="1"/>
  <c r="D177" i="40"/>
  <c r="C177" i="40"/>
  <c r="C176" i="40"/>
  <c r="D176" i="40" s="1"/>
  <c r="E176" i="40" s="1"/>
  <c r="F176" i="40" s="1"/>
  <c r="G176" i="40" s="1"/>
  <c r="H176" i="40" s="1"/>
  <c r="I176" i="40" s="1"/>
  <c r="J176" i="40" s="1"/>
  <c r="K176" i="40" s="1"/>
  <c r="L176" i="40" s="1"/>
  <c r="M176" i="40" s="1"/>
  <c r="N176" i="40" s="1"/>
  <c r="O176" i="40" s="1"/>
  <c r="P176" i="40" s="1"/>
  <c r="Q176" i="40" s="1"/>
  <c r="R176" i="40" s="1"/>
  <c r="S176" i="40" s="1"/>
  <c r="T176" i="40" s="1"/>
  <c r="U176" i="40" s="1"/>
  <c r="V176" i="40" s="1"/>
  <c r="W176" i="40" s="1"/>
  <c r="X176" i="40" s="1"/>
  <c r="Y176" i="40" s="1"/>
  <c r="Z176" i="40" s="1"/>
  <c r="AA176" i="40" s="1"/>
  <c r="AB176" i="40" s="1"/>
  <c r="AC176" i="40" s="1"/>
  <c r="AD176" i="40" s="1"/>
  <c r="AE176" i="40" s="1"/>
  <c r="AF176" i="40" s="1"/>
  <c r="U175" i="40"/>
  <c r="V175" i="40" s="1"/>
  <c r="W175" i="40" s="1"/>
  <c r="X175" i="40" s="1"/>
  <c r="Y175" i="40" s="1"/>
  <c r="Z175" i="40" s="1"/>
  <c r="AA175" i="40" s="1"/>
  <c r="AB175" i="40" s="1"/>
  <c r="AC175" i="40" s="1"/>
  <c r="AD175" i="40" s="1"/>
  <c r="AE175" i="40" s="1"/>
  <c r="AF175" i="40" s="1"/>
  <c r="I175" i="40"/>
  <c r="J175" i="40" s="1"/>
  <c r="K175" i="40" s="1"/>
  <c r="L175" i="40" s="1"/>
  <c r="M175" i="40" s="1"/>
  <c r="N175" i="40" s="1"/>
  <c r="O175" i="40" s="1"/>
  <c r="P175" i="40" s="1"/>
  <c r="Q175" i="40" s="1"/>
  <c r="R175" i="40" s="1"/>
  <c r="S175" i="40" s="1"/>
  <c r="T175" i="40" s="1"/>
  <c r="F175" i="40"/>
  <c r="G175" i="40" s="1"/>
  <c r="H175" i="40" s="1"/>
  <c r="C175" i="40"/>
  <c r="D175" i="40" s="1"/>
  <c r="E175" i="40" s="1"/>
  <c r="J174" i="40"/>
  <c r="K174" i="40" s="1"/>
  <c r="L174" i="40" s="1"/>
  <c r="M174" i="40" s="1"/>
  <c r="N174" i="40" s="1"/>
  <c r="O174" i="40" s="1"/>
  <c r="P174" i="40" s="1"/>
  <c r="Q174" i="40" s="1"/>
  <c r="R174" i="40" s="1"/>
  <c r="S174" i="40" s="1"/>
  <c r="T174" i="40" s="1"/>
  <c r="U174" i="40" s="1"/>
  <c r="V174" i="40" s="1"/>
  <c r="W174" i="40" s="1"/>
  <c r="X174" i="40" s="1"/>
  <c r="Y174" i="40" s="1"/>
  <c r="Z174" i="40" s="1"/>
  <c r="AA174" i="40" s="1"/>
  <c r="AB174" i="40" s="1"/>
  <c r="AC174" i="40" s="1"/>
  <c r="AD174" i="40" s="1"/>
  <c r="AE174" i="40" s="1"/>
  <c r="AF174" i="40" s="1"/>
  <c r="D174" i="40"/>
  <c r="E174" i="40" s="1"/>
  <c r="F174" i="40" s="1"/>
  <c r="G174" i="40" s="1"/>
  <c r="H174" i="40" s="1"/>
  <c r="I174" i="40" s="1"/>
  <c r="C174" i="40"/>
  <c r="O172" i="40"/>
  <c r="P172" i="40" s="1"/>
  <c r="Q172" i="40" s="1"/>
  <c r="R172" i="40" s="1"/>
  <c r="S172" i="40" s="1"/>
  <c r="T172" i="40" s="1"/>
  <c r="U172" i="40" s="1"/>
  <c r="V172" i="40" s="1"/>
  <c r="W172" i="40" s="1"/>
  <c r="X172" i="40" s="1"/>
  <c r="Y172" i="40" s="1"/>
  <c r="Z172" i="40" s="1"/>
  <c r="AA172" i="40" s="1"/>
  <c r="AB172" i="40" s="1"/>
  <c r="AC172" i="40" s="1"/>
  <c r="AD172" i="40" s="1"/>
  <c r="AE172" i="40" s="1"/>
  <c r="AF172" i="40" s="1"/>
  <c r="C172" i="40"/>
  <c r="D172" i="40" s="1"/>
  <c r="E172" i="40" s="1"/>
  <c r="F172" i="40" s="1"/>
  <c r="G172" i="40" s="1"/>
  <c r="H172" i="40" s="1"/>
  <c r="I172" i="40" s="1"/>
  <c r="J172" i="40" s="1"/>
  <c r="K172" i="40" s="1"/>
  <c r="L172" i="40" s="1"/>
  <c r="M172" i="40" s="1"/>
  <c r="N172" i="40" s="1"/>
  <c r="G171" i="40"/>
  <c r="H171" i="40" s="1"/>
  <c r="I171" i="40" s="1"/>
  <c r="J171" i="40" s="1"/>
  <c r="K171" i="40" s="1"/>
  <c r="L171" i="40" s="1"/>
  <c r="M171" i="40" s="1"/>
  <c r="N171" i="40" s="1"/>
  <c r="O171" i="40" s="1"/>
  <c r="P171" i="40" s="1"/>
  <c r="Q171" i="40" s="1"/>
  <c r="R171" i="40" s="1"/>
  <c r="S171" i="40" s="1"/>
  <c r="T171" i="40" s="1"/>
  <c r="U171" i="40" s="1"/>
  <c r="V171" i="40" s="1"/>
  <c r="W171" i="40" s="1"/>
  <c r="X171" i="40" s="1"/>
  <c r="Y171" i="40" s="1"/>
  <c r="Z171" i="40" s="1"/>
  <c r="AA171" i="40" s="1"/>
  <c r="AB171" i="40" s="1"/>
  <c r="AC171" i="40" s="1"/>
  <c r="AD171" i="40" s="1"/>
  <c r="AE171" i="40" s="1"/>
  <c r="AF171" i="40" s="1"/>
  <c r="E171" i="40"/>
  <c r="F171" i="40" s="1"/>
  <c r="C171" i="40"/>
  <c r="D171" i="40" s="1"/>
  <c r="H170" i="40"/>
  <c r="I170" i="40" s="1"/>
  <c r="J170" i="40" s="1"/>
  <c r="K170" i="40" s="1"/>
  <c r="L170" i="40" s="1"/>
  <c r="M170" i="40" s="1"/>
  <c r="N170" i="40" s="1"/>
  <c r="O170" i="40" s="1"/>
  <c r="P170" i="40" s="1"/>
  <c r="Q170" i="40" s="1"/>
  <c r="R170" i="40" s="1"/>
  <c r="S170" i="40" s="1"/>
  <c r="T170" i="40" s="1"/>
  <c r="U170" i="40" s="1"/>
  <c r="V170" i="40" s="1"/>
  <c r="W170" i="40" s="1"/>
  <c r="X170" i="40" s="1"/>
  <c r="Y170" i="40" s="1"/>
  <c r="Z170" i="40" s="1"/>
  <c r="AA170" i="40" s="1"/>
  <c r="AB170" i="40" s="1"/>
  <c r="AC170" i="40" s="1"/>
  <c r="AD170" i="40" s="1"/>
  <c r="AE170" i="40" s="1"/>
  <c r="AF170" i="40" s="1"/>
  <c r="D170" i="40"/>
  <c r="E170" i="40" s="1"/>
  <c r="F170" i="40" s="1"/>
  <c r="G170" i="40" s="1"/>
  <c r="C170" i="40"/>
  <c r="O169" i="40"/>
  <c r="P169" i="40" s="1"/>
  <c r="Q169" i="40" s="1"/>
  <c r="R169" i="40" s="1"/>
  <c r="S169" i="40" s="1"/>
  <c r="T169" i="40" s="1"/>
  <c r="U169" i="40" s="1"/>
  <c r="V169" i="40" s="1"/>
  <c r="W169" i="40" s="1"/>
  <c r="X169" i="40" s="1"/>
  <c r="Y169" i="40" s="1"/>
  <c r="Z169" i="40" s="1"/>
  <c r="AA169" i="40" s="1"/>
  <c r="AB169" i="40" s="1"/>
  <c r="AC169" i="40" s="1"/>
  <c r="AD169" i="40" s="1"/>
  <c r="AE169" i="40" s="1"/>
  <c r="AF169" i="40" s="1"/>
  <c r="C169" i="40"/>
  <c r="D169" i="40" s="1"/>
  <c r="E169" i="40" s="1"/>
  <c r="F169" i="40" s="1"/>
  <c r="G169" i="40" s="1"/>
  <c r="H169" i="40" s="1"/>
  <c r="I169" i="40" s="1"/>
  <c r="J169" i="40" s="1"/>
  <c r="K169" i="40" s="1"/>
  <c r="L169" i="40" s="1"/>
  <c r="M169" i="40" s="1"/>
  <c r="N169" i="40" s="1"/>
  <c r="G168" i="40"/>
  <c r="H168" i="40" s="1"/>
  <c r="I168" i="40" s="1"/>
  <c r="J168" i="40" s="1"/>
  <c r="K168" i="40" s="1"/>
  <c r="L168" i="40" s="1"/>
  <c r="M168" i="40" s="1"/>
  <c r="N168" i="40" s="1"/>
  <c r="O168" i="40" s="1"/>
  <c r="P168" i="40" s="1"/>
  <c r="Q168" i="40" s="1"/>
  <c r="R168" i="40" s="1"/>
  <c r="S168" i="40" s="1"/>
  <c r="T168" i="40" s="1"/>
  <c r="U168" i="40" s="1"/>
  <c r="V168" i="40" s="1"/>
  <c r="W168" i="40" s="1"/>
  <c r="X168" i="40" s="1"/>
  <c r="Y168" i="40" s="1"/>
  <c r="Z168" i="40" s="1"/>
  <c r="AA168" i="40" s="1"/>
  <c r="AB168" i="40" s="1"/>
  <c r="AC168" i="40" s="1"/>
  <c r="AD168" i="40" s="1"/>
  <c r="AE168" i="40" s="1"/>
  <c r="AF168" i="40" s="1"/>
  <c r="E168" i="40"/>
  <c r="F168" i="40" s="1"/>
  <c r="D168" i="40"/>
  <c r="C168" i="40"/>
  <c r="H167" i="40"/>
  <c r="I167" i="40" s="1"/>
  <c r="J167" i="40" s="1"/>
  <c r="K167" i="40" s="1"/>
  <c r="L167" i="40" s="1"/>
  <c r="M167" i="40" s="1"/>
  <c r="N167" i="40" s="1"/>
  <c r="O167" i="40" s="1"/>
  <c r="P167" i="40" s="1"/>
  <c r="Q167" i="40" s="1"/>
  <c r="R167" i="40" s="1"/>
  <c r="S167" i="40" s="1"/>
  <c r="T167" i="40" s="1"/>
  <c r="U167" i="40" s="1"/>
  <c r="V167" i="40" s="1"/>
  <c r="W167" i="40" s="1"/>
  <c r="X167" i="40" s="1"/>
  <c r="Y167" i="40" s="1"/>
  <c r="Z167" i="40" s="1"/>
  <c r="AA167" i="40" s="1"/>
  <c r="AB167" i="40" s="1"/>
  <c r="AC167" i="40" s="1"/>
  <c r="AD167" i="40" s="1"/>
  <c r="AE167" i="40" s="1"/>
  <c r="AF167" i="40" s="1"/>
  <c r="E167" i="40"/>
  <c r="F167" i="40" s="1"/>
  <c r="G167" i="40" s="1"/>
  <c r="C167" i="40"/>
  <c r="D167" i="40" s="1"/>
  <c r="K166" i="40"/>
  <c r="L166" i="40" s="1"/>
  <c r="M166" i="40" s="1"/>
  <c r="N166" i="40" s="1"/>
  <c r="O166" i="40" s="1"/>
  <c r="P166" i="40" s="1"/>
  <c r="Q166" i="40" s="1"/>
  <c r="R166" i="40" s="1"/>
  <c r="S166" i="40" s="1"/>
  <c r="T166" i="40" s="1"/>
  <c r="U166" i="40" s="1"/>
  <c r="V166" i="40" s="1"/>
  <c r="W166" i="40" s="1"/>
  <c r="X166" i="40" s="1"/>
  <c r="Y166" i="40" s="1"/>
  <c r="Z166" i="40" s="1"/>
  <c r="AA166" i="40" s="1"/>
  <c r="AB166" i="40" s="1"/>
  <c r="AC166" i="40" s="1"/>
  <c r="AD166" i="40" s="1"/>
  <c r="AE166" i="40" s="1"/>
  <c r="AF166" i="40" s="1"/>
  <c r="G166" i="40"/>
  <c r="H166" i="40" s="1"/>
  <c r="I166" i="40" s="1"/>
  <c r="J166" i="40" s="1"/>
  <c r="F166" i="40"/>
  <c r="C166" i="40"/>
  <c r="D166" i="40" s="1"/>
  <c r="E166" i="40" s="1"/>
  <c r="D165" i="40"/>
  <c r="E165" i="40" s="1"/>
  <c r="F165" i="40" s="1"/>
  <c r="G165" i="40" s="1"/>
  <c r="H165" i="40" s="1"/>
  <c r="I165" i="40" s="1"/>
  <c r="J165" i="40" s="1"/>
  <c r="K165" i="40" s="1"/>
  <c r="L165" i="40" s="1"/>
  <c r="M165" i="40" s="1"/>
  <c r="N165" i="40" s="1"/>
  <c r="O165" i="40" s="1"/>
  <c r="P165" i="40" s="1"/>
  <c r="Q165" i="40" s="1"/>
  <c r="R165" i="40" s="1"/>
  <c r="S165" i="40" s="1"/>
  <c r="T165" i="40" s="1"/>
  <c r="U165" i="40" s="1"/>
  <c r="V165" i="40" s="1"/>
  <c r="W165" i="40" s="1"/>
  <c r="X165" i="40" s="1"/>
  <c r="Y165" i="40" s="1"/>
  <c r="Z165" i="40" s="1"/>
  <c r="AA165" i="40" s="1"/>
  <c r="AB165" i="40" s="1"/>
  <c r="AC165" i="40" s="1"/>
  <c r="AD165" i="40" s="1"/>
  <c r="AE165" i="40" s="1"/>
  <c r="AF165" i="40" s="1"/>
  <c r="C165" i="40"/>
  <c r="G163" i="40"/>
  <c r="H163" i="40" s="1"/>
  <c r="I163" i="40" s="1"/>
  <c r="J163" i="40" s="1"/>
  <c r="K163" i="40" s="1"/>
  <c r="L163" i="40" s="1"/>
  <c r="M163" i="40" s="1"/>
  <c r="N163" i="40" s="1"/>
  <c r="O163" i="40" s="1"/>
  <c r="P163" i="40" s="1"/>
  <c r="Q163" i="40" s="1"/>
  <c r="R163" i="40" s="1"/>
  <c r="S163" i="40" s="1"/>
  <c r="T163" i="40" s="1"/>
  <c r="U163" i="40" s="1"/>
  <c r="V163" i="40" s="1"/>
  <c r="W163" i="40" s="1"/>
  <c r="X163" i="40" s="1"/>
  <c r="Y163" i="40" s="1"/>
  <c r="Z163" i="40" s="1"/>
  <c r="AA163" i="40" s="1"/>
  <c r="AB163" i="40" s="1"/>
  <c r="AC163" i="40" s="1"/>
  <c r="AD163" i="40" s="1"/>
  <c r="AE163" i="40" s="1"/>
  <c r="AF163" i="40" s="1"/>
  <c r="C163" i="40"/>
  <c r="D163" i="40" s="1"/>
  <c r="E163" i="40" s="1"/>
  <c r="F163" i="40" s="1"/>
  <c r="AD162" i="40"/>
  <c r="AE162" i="40" s="1"/>
  <c r="AF162" i="40" s="1"/>
  <c r="E162" i="40"/>
  <c r="F162" i="40" s="1"/>
  <c r="G162" i="40" s="1"/>
  <c r="H162" i="40" s="1"/>
  <c r="I162" i="40" s="1"/>
  <c r="J162" i="40" s="1"/>
  <c r="K162" i="40" s="1"/>
  <c r="L162" i="40" s="1"/>
  <c r="M162" i="40" s="1"/>
  <c r="N162" i="40" s="1"/>
  <c r="O162" i="40" s="1"/>
  <c r="P162" i="40" s="1"/>
  <c r="Q162" i="40" s="1"/>
  <c r="R162" i="40" s="1"/>
  <c r="S162" i="40" s="1"/>
  <c r="T162" i="40" s="1"/>
  <c r="U162" i="40" s="1"/>
  <c r="V162" i="40" s="1"/>
  <c r="W162" i="40" s="1"/>
  <c r="X162" i="40" s="1"/>
  <c r="Y162" i="40" s="1"/>
  <c r="Z162" i="40" s="1"/>
  <c r="AA162" i="40" s="1"/>
  <c r="AB162" i="40" s="1"/>
  <c r="AC162" i="40" s="1"/>
  <c r="C162" i="40"/>
  <c r="D162" i="40" s="1"/>
  <c r="C161" i="40"/>
  <c r="D161" i="40" s="1"/>
  <c r="E161" i="40" s="1"/>
  <c r="F161" i="40" s="1"/>
  <c r="G161" i="40" s="1"/>
  <c r="H161" i="40" s="1"/>
  <c r="I161" i="40" s="1"/>
  <c r="J161" i="40" s="1"/>
  <c r="K161" i="40" s="1"/>
  <c r="L161" i="40" s="1"/>
  <c r="M161" i="40" s="1"/>
  <c r="N161" i="40" s="1"/>
  <c r="O161" i="40" s="1"/>
  <c r="P161" i="40" s="1"/>
  <c r="Q161" i="40" s="1"/>
  <c r="R161" i="40" s="1"/>
  <c r="S161" i="40" s="1"/>
  <c r="T161" i="40" s="1"/>
  <c r="U161" i="40" s="1"/>
  <c r="V161" i="40" s="1"/>
  <c r="W161" i="40" s="1"/>
  <c r="X161" i="40" s="1"/>
  <c r="Y161" i="40" s="1"/>
  <c r="Z161" i="40" s="1"/>
  <c r="AA161" i="40" s="1"/>
  <c r="AB161" i="40" s="1"/>
  <c r="AC161" i="40" s="1"/>
  <c r="AD161" i="40" s="1"/>
  <c r="AE161" i="40" s="1"/>
  <c r="AF161" i="40" s="1"/>
  <c r="F160" i="40"/>
  <c r="G160" i="40" s="1"/>
  <c r="H160" i="40" s="1"/>
  <c r="I160" i="40" s="1"/>
  <c r="J160" i="40" s="1"/>
  <c r="K160" i="40" s="1"/>
  <c r="L160" i="40" s="1"/>
  <c r="M160" i="40" s="1"/>
  <c r="N160" i="40" s="1"/>
  <c r="O160" i="40" s="1"/>
  <c r="P160" i="40" s="1"/>
  <c r="Q160" i="40" s="1"/>
  <c r="R160" i="40" s="1"/>
  <c r="S160" i="40" s="1"/>
  <c r="T160" i="40" s="1"/>
  <c r="U160" i="40" s="1"/>
  <c r="V160" i="40" s="1"/>
  <c r="W160" i="40" s="1"/>
  <c r="X160" i="40" s="1"/>
  <c r="Y160" i="40" s="1"/>
  <c r="Z160" i="40" s="1"/>
  <c r="AA160" i="40" s="1"/>
  <c r="AB160" i="40" s="1"/>
  <c r="AC160" i="40" s="1"/>
  <c r="AD160" i="40" s="1"/>
  <c r="AE160" i="40" s="1"/>
  <c r="AF160" i="40" s="1"/>
  <c r="E160" i="40"/>
  <c r="D160" i="40"/>
  <c r="C160" i="40"/>
  <c r="C159" i="40"/>
  <c r="D159" i="40" s="1"/>
  <c r="E159" i="40" s="1"/>
  <c r="F159" i="40" s="1"/>
  <c r="G159" i="40" s="1"/>
  <c r="H159" i="40" s="1"/>
  <c r="I159" i="40" s="1"/>
  <c r="J159" i="40" s="1"/>
  <c r="K159" i="40" s="1"/>
  <c r="L159" i="40" s="1"/>
  <c r="M159" i="40" s="1"/>
  <c r="N159" i="40" s="1"/>
  <c r="O159" i="40" s="1"/>
  <c r="P159" i="40" s="1"/>
  <c r="Q159" i="40" s="1"/>
  <c r="R159" i="40" s="1"/>
  <c r="S159" i="40" s="1"/>
  <c r="T159" i="40" s="1"/>
  <c r="U159" i="40" s="1"/>
  <c r="V159" i="40" s="1"/>
  <c r="W159" i="40" s="1"/>
  <c r="X159" i="40" s="1"/>
  <c r="Y159" i="40" s="1"/>
  <c r="Z159" i="40" s="1"/>
  <c r="AA159" i="40" s="1"/>
  <c r="AB159" i="40" s="1"/>
  <c r="AC159" i="40" s="1"/>
  <c r="AD159" i="40" s="1"/>
  <c r="AE159" i="40" s="1"/>
  <c r="AF159" i="40" s="1"/>
  <c r="K158" i="40"/>
  <c r="L158" i="40" s="1"/>
  <c r="M158" i="40" s="1"/>
  <c r="N158" i="40" s="1"/>
  <c r="O158" i="40" s="1"/>
  <c r="P158" i="40" s="1"/>
  <c r="Q158" i="40" s="1"/>
  <c r="R158" i="40" s="1"/>
  <c r="S158" i="40" s="1"/>
  <c r="T158" i="40" s="1"/>
  <c r="U158" i="40" s="1"/>
  <c r="V158" i="40" s="1"/>
  <c r="W158" i="40" s="1"/>
  <c r="X158" i="40" s="1"/>
  <c r="Y158" i="40" s="1"/>
  <c r="Z158" i="40" s="1"/>
  <c r="AA158" i="40" s="1"/>
  <c r="AB158" i="40" s="1"/>
  <c r="AC158" i="40" s="1"/>
  <c r="AD158" i="40" s="1"/>
  <c r="AE158" i="40" s="1"/>
  <c r="AF158" i="40" s="1"/>
  <c r="F158" i="40"/>
  <c r="G158" i="40" s="1"/>
  <c r="H158" i="40" s="1"/>
  <c r="I158" i="40" s="1"/>
  <c r="J158" i="40" s="1"/>
  <c r="C158" i="40"/>
  <c r="D158" i="40" s="1"/>
  <c r="E158" i="40" s="1"/>
  <c r="G157" i="40"/>
  <c r="H157" i="40" s="1"/>
  <c r="I157" i="40" s="1"/>
  <c r="J157" i="40" s="1"/>
  <c r="K157" i="40" s="1"/>
  <c r="L157" i="40" s="1"/>
  <c r="M157" i="40" s="1"/>
  <c r="N157" i="40" s="1"/>
  <c r="O157" i="40" s="1"/>
  <c r="P157" i="40" s="1"/>
  <c r="Q157" i="40" s="1"/>
  <c r="R157" i="40" s="1"/>
  <c r="S157" i="40" s="1"/>
  <c r="T157" i="40" s="1"/>
  <c r="U157" i="40" s="1"/>
  <c r="V157" i="40" s="1"/>
  <c r="W157" i="40" s="1"/>
  <c r="X157" i="40" s="1"/>
  <c r="Y157" i="40" s="1"/>
  <c r="Z157" i="40" s="1"/>
  <c r="AA157" i="40" s="1"/>
  <c r="AB157" i="40" s="1"/>
  <c r="AC157" i="40" s="1"/>
  <c r="AD157" i="40" s="1"/>
  <c r="AE157" i="40" s="1"/>
  <c r="AF157" i="40" s="1"/>
  <c r="F157" i="40"/>
  <c r="E157" i="40"/>
  <c r="C157" i="40"/>
  <c r="D157" i="40" s="1"/>
  <c r="V156" i="40"/>
  <c r="W156" i="40" s="1"/>
  <c r="X156" i="40" s="1"/>
  <c r="Y156" i="40" s="1"/>
  <c r="Z156" i="40" s="1"/>
  <c r="AA156" i="40" s="1"/>
  <c r="AB156" i="40" s="1"/>
  <c r="AC156" i="40" s="1"/>
  <c r="AD156" i="40" s="1"/>
  <c r="AE156" i="40" s="1"/>
  <c r="AF156" i="40" s="1"/>
  <c r="E156" i="40"/>
  <c r="F156" i="40" s="1"/>
  <c r="G156" i="40" s="1"/>
  <c r="H156" i="40" s="1"/>
  <c r="I156" i="40" s="1"/>
  <c r="J156" i="40" s="1"/>
  <c r="K156" i="40" s="1"/>
  <c r="L156" i="40" s="1"/>
  <c r="M156" i="40" s="1"/>
  <c r="N156" i="40" s="1"/>
  <c r="O156" i="40" s="1"/>
  <c r="P156" i="40" s="1"/>
  <c r="Q156" i="40" s="1"/>
  <c r="R156" i="40" s="1"/>
  <c r="S156" i="40" s="1"/>
  <c r="T156" i="40" s="1"/>
  <c r="U156" i="40" s="1"/>
  <c r="D156" i="40"/>
  <c r="C156" i="40"/>
  <c r="G155" i="40"/>
  <c r="H155" i="40" s="1"/>
  <c r="I155" i="40" s="1"/>
  <c r="J155" i="40" s="1"/>
  <c r="K155" i="40" s="1"/>
  <c r="L155" i="40" s="1"/>
  <c r="M155" i="40" s="1"/>
  <c r="N155" i="40" s="1"/>
  <c r="O155" i="40" s="1"/>
  <c r="P155" i="40" s="1"/>
  <c r="Q155" i="40" s="1"/>
  <c r="R155" i="40" s="1"/>
  <c r="S155" i="40" s="1"/>
  <c r="T155" i="40" s="1"/>
  <c r="U155" i="40" s="1"/>
  <c r="V155" i="40" s="1"/>
  <c r="W155" i="40" s="1"/>
  <c r="X155" i="40" s="1"/>
  <c r="Y155" i="40" s="1"/>
  <c r="Z155" i="40" s="1"/>
  <c r="AA155" i="40" s="1"/>
  <c r="AB155" i="40" s="1"/>
  <c r="AC155" i="40" s="1"/>
  <c r="AD155" i="40" s="1"/>
  <c r="AE155" i="40" s="1"/>
  <c r="AF155" i="40" s="1"/>
  <c r="D155" i="40"/>
  <c r="E155" i="40" s="1"/>
  <c r="F155" i="40" s="1"/>
  <c r="C155" i="40"/>
  <c r="P154" i="40"/>
  <c r="Q154" i="40" s="1"/>
  <c r="R154" i="40" s="1"/>
  <c r="S154" i="40" s="1"/>
  <c r="T154" i="40" s="1"/>
  <c r="U154" i="40" s="1"/>
  <c r="V154" i="40" s="1"/>
  <c r="W154" i="40" s="1"/>
  <c r="X154" i="40" s="1"/>
  <c r="Y154" i="40" s="1"/>
  <c r="Z154" i="40" s="1"/>
  <c r="AA154" i="40" s="1"/>
  <c r="AB154" i="40" s="1"/>
  <c r="AC154" i="40" s="1"/>
  <c r="AD154" i="40" s="1"/>
  <c r="AE154" i="40" s="1"/>
  <c r="AF154" i="40" s="1"/>
  <c r="H154" i="40"/>
  <c r="I154" i="40" s="1"/>
  <c r="J154" i="40" s="1"/>
  <c r="K154" i="40" s="1"/>
  <c r="L154" i="40" s="1"/>
  <c r="M154" i="40" s="1"/>
  <c r="N154" i="40" s="1"/>
  <c r="O154" i="40" s="1"/>
  <c r="C154" i="40"/>
  <c r="D154" i="40" s="1"/>
  <c r="E154" i="40" s="1"/>
  <c r="F154" i="40" s="1"/>
  <c r="G154" i="40" s="1"/>
  <c r="C153" i="40"/>
  <c r="D153" i="40" s="1"/>
  <c r="E153" i="40" s="1"/>
  <c r="F153" i="40" s="1"/>
  <c r="G153" i="40" s="1"/>
  <c r="H153" i="40" s="1"/>
  <c r="I153" i="40" s="1"/>
  <c r="J153" i="40" s="1"/>
  <c r="K153" i="40" s="1"/>
  <c r="L153" i="40" s="1"/>
  <c r="M153" i="40" s="1"/>
  <c r="N153" i="40" s="1"/>
  <c r="O153" i="40" s="1"/>
  <c r="P153" i="40" s="1"/>
  <c r="Q153" i="40" s="1"/>
  <c r="R153" i="40" s="1"/>
  <c r="S153" i="40" s="1"/>
  <c r="T153" i="40" s="1"/>
  <c r="U153" i="40" s="1"/>
  <c r="V153" i="40" s="1"/>
  <c r="W153" i="40" s="1"/>
  <c r="X153" i="40" s="1"/>
  <c r="Y153" i="40" s="1"/>
  <c r="Z153" i="40" s="1"/>
  <c r="AA153" i="40" s="1"/>
  <c r="AB153" i="40" s="1"/>
  <c r="AC153" i="40" s="1"/>
  <c r="AD153" i="40" s="1"/>
  <c r="AE153" i="40" s="1"/>
  <c r="AF153" i="40" s="1"/>
  <c r="D152" i="40"/>
  <c r="E152" i="40" s="1"/>
  <c r="F152" i="40" s="1"/>
  <c r="G152" i="40" s="1"/>
  <c r="H152" i="40" s="1"/>
  <c r="I152" i="40" s="1"/>
  <c r="J152" i="40" s="1"/>
  <c r="K152" i="40" s="1"/>
  <c r="L152" i="40" s="1"/>
  <c r="M152" i="40" s="1"/>
  <c r="N152" i="40" s="1"/>
  <c r="O152" i="40" s="1"/>
  <c r="P152" i="40" s="1"/>
  <c r="Q152" i="40" s="1"/>
  <c r="R152" i="40" s="1"/>
  <c r="S152" i="40" s="1"/>
  <c r="T152" i="40" s="1"/>
  <c r="U152" i="40" s="1"/>
  <c r="V152" i="40" s="1"/>
  <c r="W152" i="40" s="1"/>
  <c r="X152" i="40" s="1"/>
  <c r="Y152" i="40" s="1"/>
  <c r="Z152" i="40" s="1"/>
  <c r="AA152" i="40" s="1"/>
  <c r="AB152" i="40" s="1"/>
  <c r="AC152" i="40" s="1"/>
  <c r="AD152" i="40" s="1"/>
  <c r="AE152" i="40" s="1"/>
  <c r="AF152" i="40" s="1"/>
  <c r="C152" i="40"/>
  <c r="F151" i="40"/>
  <c r="G151" i="40" s="1"/>
  <c r="H151" i="40" s="1"/>
  <c r="I151" i="40" s="1"/>
  <c r="J151" i="40" s="1"/>
  <c r="K151" i="40" s="1"/>
  <c r="L151" i="40" s="1"/>
  <c r="M151" i="40" s="1"/>
  <c r="N151" i="40" s="1"/>
  <c r="O151" i="40" s="1"/>
  <c r="P151" i="40" s="1"/>
  <c r="Q151" i="40" s="1"/>
  <c r="R151" i="40" s="1"/>
  <c r="S151" i="40" s="1"/>
  <c r="T151" i="40" s="1"/>
  <c r="U151" i="40" s="1"/>
  <c r="V151" i="40" s="1"/>
  <c r="W151" i="40" s="1"/>
  <c r="X151" i="40" s="1"/>
  <c r="Y151" i="40" s="1"/>
  <c r="Z151" i="40" s="1"/>
  <c r="AA151" i="40" s="1"/>
  <c r="AB151" i="40" s="1"/>
  <c r="AC151" i="40" s="1"/>
  <c r="AD151" i="40" s="1"/>
  <c r="AE151" i="40" s="1"/>
  <c r="AF151" i="40" s="1"/>
  <c r="C151" i="40"/>
  <c r="D151" i="40" s="1"/>
  <c r="E151" i="40" s="1"/>
  <c r="H149" i="40"/>
  <c r="I149" i="40" s="1"/>
  <c r="J149" i="40" s="1"/>
  <c r="K149" i="40" s="1"/>
  <c r="L149" i="40" s="1"/>
  <c r="M149" i="40" s="1"/>
  <c r="N149" i="40" s="1"/>
  <c r="O149" i="40" s="1"/>
  <c r="P149" i="40" s="1"/>
  <c r="Q149" i="40" s="1"/>
  <c r="R149" i="40" s="1"/>
  <c r="S149" i="40" s="1"/>
  <c r="T149" i="40" s="1"/>
  <c r="U149" i="40" s="1"/>
  <c r="V149" i="40" s="1"/>
  <c r="W149" i="40" s="1"/>
  <c r="X149" i="40" s="1"/>
  <c r="Y149" i="40" s="1"/>
  <c r="Z149" i="40" s="1"/>
  <c r="AA149" i="40" s="1"/>
  <c r="AB149" i="40" s="1"/>
  <c r="AC149" i="40" s="1"/>
  <c r="AD149" i="40" s="1"/>
  <c r="AE149" i="40" s="1"/>
  <c r="AF149" i="40" s="1"/>
  <c r="C149" i="40"/>
  <c r="D149" i="40" s="1"/>
  <c r="E149" i="40" s="1"/>
  <c r="F149" i="40" s="1"/>
  <c r="G149" i="40" s="1"/>
  <c r="C148" i="40"/>
  <c r="D148" i="40" s="1"/>
  <c r="E148" i="40" s="1"/>
  <c r="F148" i="40" s="1"/>
  <c r="G148" i="40" s="1"/>
  <c r="H148" i="40" s="1"/>
  <c r="I148" i="40" s="1"/>
  <c r="J148" i="40" s="1"/>
  <c r="K148" i="40" s="1"/>
  <c r="L148" i="40" s="1"/>
  <c r="M148" i="40" s="1"/>
  <c r="N148" i="40" s="1"/>
  <c r="O148" i="40" s="1"/>
  <c r="P148" i="40" s="1"/>
  <c r="Q148" i="40" s="1"/>
  <c r="R148" i="40" s="1"/>
  <c r="S148" i="40" s="1"/>
  <c r="T148" i="40" s="1"/>
  <c r="U148" i="40" s="1"/>
  <c r="V148" i="40" s="1"/>
  <c r="W148" i="40" s="1"/>
  <c r="X148" i="40" s="1"/>
  <c r="Y148" i="40" s="1"/>
  <c r="Z148" i="40" s="1"/>
  <c r="AA148" i="40" s="1"/>
  <c r="AB148" i="40" s="1"/>
  <c r="AC148" i="40" s="1"/>
  <c r="AD148" i="40" s="1"/>
  <c r="AE148" i="40" s="1"/>
  <c r="AF148" i="40" s="1"/>
  <c r="D147" i="40"/>
  <c r="E147" i="40" s="1"/>
  <c r="F147" i="40" s="1"/>
  <c r="G147" i="40" s="1"/>
  <c r="H147" i="40" s="1"/>
  <c r="I147" i="40" s="1"/>
  <c r="J147" i="40" s="1"/>
  <c r="K147" i="40" s="1"/>
  <c r="L147" i="40" s="1"/>
  <c r="M147" i="40" s="1"/>
  <c r="N147" i="40" s="1"/>
  <c r="O147" i="40" s="1"/>
  <c r="P147" i="40" s="1"/>
  <c r="Q147" i="40" s="1"/>
  <c r="R147" i="40" s="1"/>
  <c r="S147" i="40" s="1"/>
  <c r="T147" i="40" s="1"/>
  <c r="U147" i="40" s="1"/>
  <c r="V147" i="40" s="1"/>
  <c r="W147" i="40" s="1"/>
  <c r="X147" i="40" s="1"/>
  <c r="Y147" i="40" s="1"/>
  <c r="Z147" i="40" s="1"/>
  <c r="AA147" i="40" s="1"/>
  <c r="AB147" i="40" s="1"/>
  <c r="AC147" i="40" s="1"/>
  <c r="AD147" i="40" s="1"/>
  <c r="AE147" i="40" s="1"/>
  <c r="AF147" i="40" s="1"/>
  <c r="C147" i="40"/>
  <c r="J146" i="40"/>
  <c r="K146" i="40" s="1"/>
  <c r="L146" i="40" s="1"/>
  <c r="M146" i="40" s="1"/>
  <c r="N146" i="40" s="1"/>
  <c r="O146" i="40" s="1"/>
  <c r="P146" i="40" s="1"/>
  <c r="Q146" i="40" s="1"/>
  <c r="R146" i="40" s="1"/>
  <c r="S146" i="40" s="1"/>
  <c r="T146" i="40" s="1"/>
  <c r="U146" i="40" s="1"/>
  <c r="V146" i="40" s="1"/>
  <c r="W146" i="40" s="1"/>
  <c r="X146" i="40" s="1"/>
  <c r="Y146" i="40" s="1"/>
  <c r="Z146" i="40" s="1"/>
  <c r="AA146" i="40" s="1"/>
  <c r="AB146" i="40" s="1"/>
  <c r="AC146" i="40" s="1"/>
  <c r="AD146" i="40" s="1"/>
  <c r="AE146" i="40" s="1"/>
  <c r="AF146" i="40" s="1"/>
  <c r="G146" i="40"/>
  <c r="H146" i="40" s="1"/>
  <c r="I146" i="40" s="1"/>
  <c r="C146" i="40"/>
  <c r="D146" i="40" s="1"/>
  <c r="E146" i="40" s="1"/>
  <c r="F146" i="40" s="1"/>
  <c r="C144" i="40"/>
  <c r="D144" i="40" s="1"/>
  <c r="E144" i="40" s="1"/>
  <c r="F144" i="40" s="1"/>
  <c r="G144" i="40" s="1"/>
  <c r="H144" i="40" s="1"/>
  <c r="I144" i="40" s="1"/>
  <c r="J144" i="40" s="1"/>
  <c r="K144" i="40" s="1"/>
  <c r="L144" i="40" s="1"/>
  <c r="M144" i="40" s="1"/>
  <c r="N144" i="40" s="1"/>
  <c r="O144" i="40" s="1"/>
  <c r="P144" i="40" s="1"/>
  <c r="Q144" i="40" s="1"/>
  <c r="R144" i="40" s="1"/>
  <c r="S144" i="40" s="1"/>
  <c r="T144" i="40" s="1"/>
  <c r="U144" i="40" s="1"/>
  <c r="V144" i="40" s="1"/>
  <c r="W144" i="40" s="1"/>
  <c r="X144" i="40" s="1"/>
  <c r="Y144" i="40" s="1"/>
  <c r="Z144" i="40" s="1"/>
  <c r="AA144" i="40" s="1"/>
  <c r="AB144" i="40" s="1"/>
  <c r="AC144" i="40" s="1"/>
  <c r="AD144" i="40" s="1"/>
  <c r="AE144" i="40" s="1"/>
  <c r="AF144" i="40" s="1"/>
  <c r="G143" i="40"/>
  <c r="H143" i="40" s="1"/>
  <c r="I143" i="40" s="1"/>
  <c r="J143" i="40" s="1"/>
  <c r="K143" i="40" s="1"/>
  <c r="L143" i="40" s="1"/>
  <c r="M143" i="40" s="1"/>
  <c r="N143" i="40" s="1"/>
  <c r="O143" i="40" s="1"/>
  <c r="P143" i="40" s="1"/>
  <c r="Q143" i="40" s="1"/>
  <c r="R143" i="40" s="1"/>
  <c r="S143" i="40" s="1"/>
  <c r="T143" i="40" s="1"/>
  <c r="U143" i="40" s="1"/>
  <c r="V143" i="40" s="1"/>
  <c r="W143" i="40" s="1"/>
  <c r="X143" i="40" s="1"/>
  <c r="Y143" i="40" s="1"/>
  <c r="Z143" i="40" s="1"/>
  <c r="AA143" i="40" s="1"/>
  <c r="AB143" i="40" s="1"/>
  <c r="AC143" i="40" s="1"/>
  <c r="AD143" i="40" s="1"/>
  <c r="AE143" i="40" s="1"/>
  <c r="AF143" i="40" s="1"/>
  <c r="C143" i="40"/>
  <c r="D143" i="40" s="1"/>
  <c r="E143" i="40" s="1"/>
  <c r="F143" i="40" s="1"/>
  <c r="C141" i="40"/>
  <c r="D141" i="40" s="1"/>
  <c r="E141" i="40" s="1"/>
  <c r="F141" i="40" s="1"/>
  <c r="G141" i="40" s="1"/>
  <c r="H141" i="40" s="1"/>
  <c r="I141" i="40" s="1"/>
  <c r="J141" i="40" s="1"/>
  <c r="K141" i="40" s="1"/>
  <c r="L141" i="40" s="1"/>
  <c r="M141" i="40" s="1"/>
  <c r="N141" i="40" s="1"/>
  <c r="O141" i="40" s="1"/>
  <c r="P141" i="40" s="1"/>
  <c r="Q141" i="40" s="1"/>
  <c r="R141" i="40" s="1"/>
  <c r="S141" i="40" s="1"/>
  <c r="T141" i="40" s="1"/>
  <c r="U141" i="40" s="1"/>
  <c r="V141" i="40" s="1"/>
  <c r="W141" i="40" s="1"/>
  <c r="X141" i="40" s="1"/>
  <c r="Y141" i="40" s="1"/>
  <c r="Z141" i="40" s="1"/>
  <c r="AA141" i="40" s="1"/>
  <c r="AB141" i="40" s="1"/>
  <c r="AC141" i="40" s="1"/>
  <c r="AD141" i="40" s="1"/>
  <c r="AE141" i="40" s="1"/>
  <c r="AF141" i="40" s="1"/>
  <c r="S140" i="40"/>
  <c r="T140" i="40" s="1"/>
  <c r="U140" i="40" s="1"/>
  <c r="V140" i="40" s="1"/>
  <c r="W140" i="40" s="1"/>
  <c r="X140" i="40" s="1"/>
  <c r="Y140" i="40" s="1"/>
  <c r="Z140" i="40" s="1"/>
  <c r="AA140" i="40" s="1"/>
  <c r="AB140" i="40" s="1"/>
  <c r="AC140" i="40" s="1"/>
  <c r="AD140" i="40" s="1"/>
  <c r="AE140" i="40" s="1"/>
  <c r="AF140" i="40" s="1"/>
  <c r="C140" i="40"/>
  <c r="D140" i="40" s="1"/>
  <c r="E140" i="40" s="1"/>
  <c r="F140" i="40" s="1"/>
  <c r="G140" i="40" s="1"/>
  <c r="H140" i="40" s="1"/>
  <c r="I140" i="40" s="1"/>
  <c r="J140" i="40" s="1"/>
  <c r="K140" i="40" s="1"/>
  <c r="L140" i="40" s="1"/>
  <c r="M140" i="40" s="1"/>
  <c r="N140" i="40" s="1"/>
  <c r="O140" i="40" s="1"/>
  <c r="P140" i="40" s="1"/>
  <c r="Q140" i="40" s="1"/>
  <c r="R140" i="40" s="1"/>
  <c r="E139" i="40"/>
  <c r="F139" i="40" s="1"/>
  <c r="G139" i="40" s="1"/>
  <c r="H139" i="40" s="1"/>
  <c r="I139" i="40" s="1"/>
  <c r="J139" i="40" s="1"/>
  <c r="K139" i="40" s="1"/>
  <c r="L139" i="40" s="1"/>
  <c r="M139" i="40" s="1"/>
  <c r="N139" i="40" s="1"/>
  <c r="O139" i="40" s="1"/>
  <c r="P139" i="40" s="1"/>
  <c r="Q139" i="40" s="1"/>
  <c r="R139" i="40" s="1"/>
  <c r="S139" i="40" s="1"/>
  <c r="T139" i="40" s="1"/>
  <c r="U139" i="40" s="1"/>
  <c r="V139" i="40" s="1"/>
  <c r="W139" i="40" s="1"/>
  <c r="X139" i="40" s="1"/>
  <c r="Y139" i="40" s="1"/>
  <c r="Z139" i="40" s="1"/>
  <c r="AA139" i="40" s="1"/>
  <c r="AB139" i="40" s="1"/>
  <c r="AC139" i="40" s="1"/>
  <c r="AD139" i="40" s="1"/>
  <c r="AE139" i="40" s="1"/>
  <c r="AF139" i="40" s="1"/>
  <c r="C139" i="40"/>
  <c r="D139" i="40" s="1"/>
  <c r="G138" i="40"/>
  <c r="H138" i="40" s="1"/>
  <c r="I138" i="40" s="1"/>
  <c r="J138" i="40" s="1"/>
  <c r="K138" i="40" s="1"/>
  <c r="L138" i="40" s="1"/>
  <c r="M138" i="40" s="1"/>
  <c r="N138" i="40" s="1"/>
  <c r="O138" i="40" s="1"/>
  <c r="P138" i="40" s="1"/>
  <c r="Q138" i="40" s="1"/>
  <c r="R138" i="40" s="1"/>
  <c r="S138" i="40" s="1"/>
  <c r="T138" i="40" s="1"/>
  <c r="U138" i="40" s="1"/>
  <c r="V138" i="40" s="1"/>
  <c r="W138" i="40" s="1"/>
  <c r="X138" i="40" s="1"/>
  <c r="Y138" i="40" s="1"/>
  <c r="Z138" i="40" s="1"/>
  <c r="AA138" i="40" s="1"/>
  <c r="AB138" i="40" s="1"/>
  <c r="AC138" i="40" s="1"/>
  <c r="AD138" i="40" s="1"/>
  <c r="AE138" i="40" s="1"/>
  <c r="AF138" i="40" s="1"/>
  <c r="C138" i="40"/>
  <c r="D138" i="40" s="1"/>
  <c r="E138" i="40" s="1"/>
  <c r="F138" i="40" s="1"/>
  <c r="K137" i="40"/>
  <c r="L137" i="40" s="1"/>
  <c r="M137" i="40" s="1"/>
  <c r="N137" i="40" s="1"/>
  <c r="O137" i="40" s="1"/>
  <c r="P137" i="40" s="1"/>
  <c r="Q137" i="40" s="1"/>
  <c r="R137" i="40" s="1"/>
  <c r="S137" i="40" s="1"/>
  <c r="T137" i="40" s="1"/>
  <c r="U137" i="40" s="1"/>
  <c r="V137" i="40" s="1"/>
  <c r="W137" i="40" s="1"/>
  <c r="X137" i="40" s="1"/>
  <c r="Y137" i="40" s="1"/>
  <c r="Z137" i="40" s="1"/>
  <c r="AA137" i="40" s="1"/>
  <c r="AB137" i="40" s="1"/>
  <c r="AC137" i="40" s="1"/>
  <c r="AD137" i="40" s="1"/>
  <c r="AE137" i="40" s="1"/>
  <c r="AF137" i="40" s="1"/>
  <c r="F137" i="40"/>
  <c r="G137" i="40" s="1"/>
  <c r="H137" i="40" s="1"/>
  <c r="I137" i="40" s="1"/>
  <c r="J137" i="40" s="1"/>
  <c r="C137" i="40"/>
  <c r="D137" i="40" s="1"/>
  <c r="E137" i="40" s="1"/>
  <c r="V136" i="40"/>
  <c r="W136" i="40" s="1"/>
  <c r="X136" i="40" s="1"/>
  <c r="Y136" i="40" s="1"/>
  <c r="Z136" i="40" s="1"/>
  <c r="AA136" i="40" s="1"/>
  <c r="AB136" i="40" s="1"/>
  <c r="AC136" i="40" s="1"/>
  <c r="AD136" i="40" s="1"/>
  <c r="AE136" i="40" s="1"/>
  <c r="AF136" i="40" s="1"/>
  <c r="E136" i="40"/>
  <c r="F136" i="40" s="1"/>
  <c r="G136" i="40" s="1"/>
  <c r="H136" i="40" s="1"/>
  <c r="I136" i="40" s="1"/>
  <c r="J136" i="40" s="1"/>
  <c r="K136" i="40" s="1"/>
  <c r="L136" i="40" s="1"/>
  <c r="M136" i="40" s="1"/>
  <c r="N136" i="40" s="1"/>
  <c r="O136" i="40" s="1"/>
  <c r="P136" i="40" s="1"/>
  <c r="Q136" i="40" s="1"/>
  <c r="R136" i="40" s="1"/>
  <c r="S136" i="40" s="1"/>
  <c r="T136" i="40" s="1"/>
  <c r="U136" i="40" s="1"/>
  <c r="D136" i="40"/>
  <c r="C136" i="40"/>
  <c r="D135" i="40"/>
  <c r="E135" i="40" s="1"/>
  <c r="F135" i="40" s="1"/>
  <c r="G135" i="40" s="1"/>
  <c r="H135" i="40" s="1"/>
  <c r="I135" i="40" s="1"/>
  <c r="J135" i="40" s="1"/>
  <c r="K135" i="40" s="1"/>
  <c r="L135" i="40" s="1"/>
  <c r="M135" i="40" s="1"/>
  <c r="N135" i="40" s="1"/>
  <c r="O135" i="40" s="1"/>
  <c r="P135" i="40" s="1"/>
  <c r="Q135" i="40" s="1"/>
  <c r="R135" i="40" s="1"/>
  <c r="S135" i="40" s="1"/>
  <c r="T135" i="40" s="1"/>
  <c r="U135" i="40" s="1"/>
  <c r="V135" i="40" s="1"/>
  <c r="W135" i="40" s="1"/>
  <c r="X135" i="40" s="1"/>
  <c r="Y135" i="40" s="1"/>
  <c r="Z135" i="40" s="1"/>
  <c r="AA135" i="40" s="1"/>
  <c r="AB135" i="40" s="1"/>
  <c r="AC135" i="40" s="1"/>
  <c r="AD135" i="40" s="1"/>
  <c r="AE135" i="40" s="1"/>
  <c r="AF135" i="40" s="1"/>
  <c r="C135" i="40"/>
  <c r="K133" i="40"/>
  <c r="L133" i="40" s="1"/>
  <c r="M133" i="40" s="1"/>
  <c r="N133" i="40" s="1"/>
  <c r="O133" i="40" s="1"/>
  <c r="P133" i="40" s="1"/>
  <c r="Q133" i="40" s="1"/>
  <c r="R133" i="40" s="1"/>
  <c r="S133" i="40" s="1"/>
  <c r="T133" i="40" s="1"/>
  <c r="U133" i="40" s="1"/>
  <c r="V133" i="40" s="1"/>
  <c r="W133" i="40" s="1"/>
  <c r="X133" i="40" s="1"/>
  <c r="Y133" i="40" s="1"/>
  <c r="Z133" i="40" s="1"/>
  <c r="AA133" i="40" s="1"/>
  <c r="AB133" i="40" s="1"/>
  <c r="AC133" i="40" s="1"/>
  <c r="AD133" i="40" s="1"/>
  <c r="AE133" i="40" s="1"/>
  <c r="AF133" i="40" s="1"/>
  <c r="H133" i="40"/>
  <c r="I133" i="40" s="1"/>
  <c r="J133" i="40" s="1"/>
  <c r="G133" i="40"/>
  <c r="C133" i="40"/>
  <c r="D133" i="40" s="1"/>
  <c r="E133" i="40" s="1"/>
  <c r="F133" i="40" s="1"/>
  <c r="I132" i="40"/>
  <c r="J132" i="40" s="1"/>
  <c r="K132" i="40" s="1"/>
  <c r="L132" i="40" s="1"/>
  <c r="M132" i="40" s="1"/>
  <c r="N132" i="40" s="1"/>
  <c r="O132" i="40" s="1"/>
  <c r="P132" i="40" s="1"/>
  <c r="Q132" i="40" s="1"/>
  <c r="R132" i="40" s="1"/>
  <c r="S132" i="40" s="1"/>
  <c r="T132" i="40" s="1"/>
  <c r="U132" i="40" s="1"/>
  <c r="V132" i="40" s="1"/>
  <c r="W132" i="40" s="1"/>
  <c r="X132" i="40" s="1"/>
  <c r="Y132" i="40" s="1"/>
  <c r="Z132" i="40" s="1"/>
  <c r="AA132" i="40" s="1"/>
  <c r="AB132" i="40" s="1"/>
  <c r="AC132" i="40" s="1"/>
  <c r="AD132" i="40" s="1"/>
  <c r="AE132" i="40" s="1"/>
  <c r="AF132" i="40" s="1"/>
  <c r="C132" i="40"/>
  <c r="D132" i="40" s="1"/>
  <c r="E132" i="40" s="1"/>
  <c r="F132" i="40" s="1"/>
  <c r="G132" i="40" s="1"/>
  <c r="H132" i="40" s="1"/>
  <c r="C131" i="40"/>
  <c r="D131" i="40" s="1"/>
  <c r="E131" i="40" s="1"/>
  <c r="F131" i="40" s="1"/>
  <c r="G131" i="40" s="1"/>
  <c r="H131" i="40" s="1"/>
  <c r="I131" i="40" s="1"/>
  <c r="J131" i="40" s="1"/>
  <c r="K131" i="40" s="1"/>
  <c r="L131" i="40" s="1"/>
  <c r="M131" i="40" s="1"/>
  <c r="N131" i="40" s="1"/>
  <c r="O131" i="40" s="1"/>
  <c r="P131" i="40" s="1"/>
  <c r="Q131" i="40" s="1"/>
  <c r="R131" i="40" s="1"/>
  <c r="S131" i="40" s="1"/>
  <c r="T131" i="40" s="1"/>
  <c r="U131" i="40" s="1"/>
  <c r="V131" i="40" s="1"/>
  <c r="W131" i="40" s="1"/>
  <c r="X131" i="40" s="1"/>
  <c r="Y131" i="40" s="1"/>
  <c r="Z131" i="40" s="1"/>
  <c r="AA131" i="40" s="1"/>
  <c r="AB131" i="40" s="1"/>
  <c r="AC131" i="40" s="1"/>
  <c r="AD131" i="40" s="1"/>
  <c r="AE131" i="40" s="1"/>
  <c r="AF131" i="40" s="1"/>
  <c r="H130" i="40"/>
  <c r="I130" i="40" s="1"/>
  <c r="J130" i="40" s="1"/>
  <c r="K130" i="40" s="1"/>
  <c r="L130" i="40" s="1"/>
  <c r="M130" i="40" s="1"/>
  <c r="N130" i="40" s="1"/>
  <c r="O130" i="40" s="1"/>
  <c r="P130" i="40" s="1"/>
  <c r="Q130" i="40" s="1"/>
  <c r="R130" i="40" s="1"/>
  <c r="S130" i="40" s="1"/>
  <c r="T130" i="40" s="1"/>
  <c r="U130" i="40" s="1"/>
  <c r="V130" i="40" s="1"/>
  <c r="W130" i="40" s="1"/>
  <c r="X130" i="40" s="1"/>
  <c r="Y130" i="40" s="1"/>
  <c r="Z130" i="40" s="1"/>
  <c r="AA130" i="40" s="1"/>
  <c r="AB130" i="40" s="1"/>
  <c r="AC130" i="40" s="1"/>
  <c r="AD130" i="40" s="1"/>
  <c r="AE130" i="40" s="1"/>
  <c r="AF130" i="40" s="1"/>
  <c r="G130" i="40"/>
  <c r="E130" i="40"/>
  <c r="F130" i="40" s="1"/>
  <c r="C130" i="40"/>
  <c r="D130" i="40" s="1"/>
  <c r="I129" i="40"/>
  <c r="J129" i="40" s="1"/>
  <c r="K129" i="40" s="1"/>
  <c r="L129" i="40" s="1"/>
  <c r="M129" i="40" s="1"/>
  <c r="N129" i="40" s="1"/>
  <c r="O129" i="40" s="1"/>
  <c r="P129" i="40" s="1"/>
  <c r="Q129" i="40" s="1"/>
  <c r="R129" i="40" s="1"/>
  <c r="S129" i="40" s="1"/>
  <c r="T129" i="40" s="1"/>
  <c r="U129" i="40" s="1"/>
  <c r="V129" i="40" s="1"/>
  <c r="W129" i="40" s="1"/>
  <c r="X129" i="40" s="1"/>
  <c r="Y129" i="40" s="1"/>
  <c r="Z129" i="40" s="1"/>
  <c r="AA129" i="40" s="1"/>
  <c r="AB129" i="40" s="1"/>
  <c r="AC129" i="40" s="1"/>
  <c r="AD129" i="40" s="1"/>
  <c r="AE129" i="40" s="1"/>
  <c r="AF129" i="40" s="1"/>
  <c r="C129" i="40"/>
  <c r="D129" i="40" s="1"/>
  <c r="E129" i="40" s="1"/>
  <c r="F129" i="40" s="1"/>
  <c r="G129" i="40" s="1"/>
  <c r="H129" i="40" s="1"/>
  <c r="C128" i="40"/>
  <c r="D128" i="40" s="1"/>
  <c r="E128" i="40" s="1"/>
  <c r="F128" i="40" s="1"/>
  <c r="G128" i="40" s="1"/>
  <c r="H128" i="40" s="1"/>
  <c r="I128" i="40" s="1"/>
  <c r="J128" i="40" s="1"/>
  <c r="K128" i="40" s="1"/>
  <c r="L128" i="40" s="1"/>
  <c r="M128" i="40" s="1"/>
  <c r="N128" i="40" s="1"/>
  <c r="O128" i="40" s="1"/>
  <c r="P128" i="40" s="1"/>
  <c r="Q128" i="40" s="1"/>
  <c r="R128" i="40" s="1"/>
  <c r="S128" i="40" s="1"/>
  <c r="T128" i="40" s="1"/>
  <c r="U128" i="40" s="1"/>
  <c r="V128" i="40" s="1"/>
  <c r="W128" i="40" s="1"/>
  <c r="X128" i="40" s="1"/>
  <c r="Y128" i="40" s="1"/>
  <c r="Z128" i="40" s="1"/>
  <c r="AA128" i="40" s="1"/>
  <c r="AB128" i="40" s="1"/>
  <c r="AC128" i="40" s="1"/>
  <c r="AD128" i="40" s="1"/>
  <c r="AE128" i="40" s="1"/>
  <c r="AF128" i="40" s="1"/>
  <c r="M127" i="40"/>
  <c r="N127" i="40" s="1"/>
  <c r="O127" i="40" s="1"/>
  <c r="P127" i="40" s="1"/>
  <c r="Q127" i="40" s="1"/>
  <c r="R127" i="40" s="1"/>
  <c r="S127" i="40" s="1"/>
  <c r="T127" i="40" s="1"/>
  <c r="U127" i="40" s="1"/>
  <c r="V127" i="40" s="1"/>
  <c r="W127" i="40" s="1"/>
  <c r="X127" i="40" s="1"/>
  <c r="Y127" i="40" s="1"/>
  <c r="Z127" i="40" s="1"/>
  <c r="AA127" i="40" s="1"/>
  <c r="AB127" i="40" s="1"/>
  <c r="AC127" i="40" s="1"/>
  <c r="AD127" i="40" s="1"/>
  <c r="AE127" i="40" s="1"/>
  <c r="AF127" i="40" s="1"/>
  <c r="D127" i="40"/>
  <c r="E127" i="40" s="1"/>
  <c r="F127" i="40" s="1"/>
  <c r="G127" i="40" s="1"/>
  <c r="H127" i="40" s="1"/>
  <c r="I127" i="40" s="1"/>
  <c r="J127" i="40" s="1"/>
  <c r="K127" i="40" s="1"/>
  <c r="L127" i="40" s="1"/>
  <c r="C127" i="40"/>
  <c r="C126" i="40"/>
  <c r="D126" i="40" s="1"/>
  <c r="E126" i="40" s="1"/>
  <c r="F126" i="40" s="1"/>
  <c r="G126" i="40" s="1"/>
  <c r="H126" i="40" s="1"/>
  <c r="I126" i="40" s="1"/>
  <c r="J126" i="40" s="1"/>
  <c r="K126" i="40" s="1"/>
  <c r="L126" i="40" s="1"/>
  <c r="M126" i="40" s="1"/>
  <c r="N126" i="40" s="1"/>
  <c r="O126" i="40" s="1"/>
  <c r="P126" i="40" s="1"/>
  <c r="Q126" i="40" s="1"/>
  <c r="R126" i="40" s="1"/>
  <c r="S126" i="40" s="1"/>
  <c r="T126" i="40" s="1"/>
  <c r="U126" i="40" s="1"/>
  <c r="V126" i="40" s="1"/>
  <c r="W126" i="40" s="1"/>
  <c r="X126" i="40" s="1"/>
  <c r="Y126" i="40" s="1"/>
  <c r="Z126" i="40" s="1"/>
  <c r="AA126" i="40" s="1"/>
  <c r="AB126" i="40" s="1"/>
  <c r="AC126" i="40" s="1"/>
  <c r="AD126" i="40" s="1"/>
  <c r="AE126" i="40" s="1"/>
  <c r="AF126" i="40" s="1"/>
  <c r="E124" i="40"/>
  <c r="F124" i="40" s="1"/>
  <c r="G124" i="40" s="1"/>
  <c r="H124" i="40" s="1"/>
  <c r="I124" i="40" s="1"/>
  <c r="J124" i="40" s="1"/>
  <c r="K124" i="40" s="1"/>
  <c r="L124" i="40" s="1"/>
  <c r="M124" i="40" s="1"/>
  <c r="N124" i="40" s="1"/>
  <c r="O124" i="40" s="1"/>
  <c r="P124" i="40" s="1"/>
  <c r="Q124" i="40" s="1"/>
  <c r="R124" i="40" s="1"/>
  <c r="S124" i="40" s="1"/>
  <c r="T124" i="40" s="1"/>
  <c r="U124" i="40" s="1"/>
  <c r="V124" i="40" s="1"/>
  <c r="W124" i="40" s="1"/>
  <c r="X124" i="40" s="1"/>
  <c r="Y124" i="40" s="1"/>
  <c r="Z124" i="40" s="1"/>
  <c r="AA124" i="40" s="1"/>
  <c r="AB124" i="40" s="1"/>
  <c r="AC124" i="40" s="1"/>
  <c r="AD124" i="40" s="1"/>
  <c r="AE124" i="40" s="1"/>
  <c r="AF124" i="40" s="1"/>
  <c r="C124" i="40"/>
  <c r="D124" i="40" s="1"/>
  <c r="F123" i="40"/>
  <c r="G123" i="40" s="1"/>
  <c r="H123" i="40" s="1"/>
  <c r="I123" i="40" s="1"/>
  <c r="J123" i="40" s="1"/>
  <c r="K123" i="40" s="1"/>
  <c r="L123" i="40" s="1"/>
  <c r="M123" i="40" s="1"/>
  <c r="N123" i="40" s="1"/>
  <c r="O123" i="40" s="1"/>
  <c r="P123" i="40" s="1"/>
  <c r="Q123" i="40" s="1"/>
  <c r="R123" i="40" s="1"/>
  <c r="S123" i="40" s="1"/>
  <c r="T123" i="40" s="1"/>
  <c r="U123" i="40" s="1"/>
  <c r="V123" i="40" s="1"/>
  <c r="W123" i="40" s="1"/>
  <c r="X123" i="40" s="1"/>
  <c r="Y123" i="40" s="1"/>
  <c r="Z123" i="40" s="1"/>
  <c r="AA123" i="40" s="1"/>
  <c r="AB123" i="40" s="1"/>
  <c r="AC123" i="40" s="1"/>
  <c r="AD123" i="40" s="1"/>
  <c r="AE123" i="40" s="1"/>
  <c r="AF123" i="40" s="1"/>
  <c r="E123" i="40"/>
  <c r="C123" i="40"/>
  <c r="D123" i="40" s="1"/>
  <c r="C122" i="40"/>
  <c r="D122" i="40" s="1"/>
  <c r="E122" i="40" s="1"/>
  <c r="F122" i="40" s="1"/>
  <c r="G122" i="40" s="1"/>
  <c r="H122" i="40" s="1"/>
  <c r="I122" i="40" s="1"/>
  <c r="J122" i="40" s="1"/>
  <c r="K122" i="40" s="1"/>
  <c r="L122" i="40" s="1"/>
  <c r="M122" i="40" s="1"/>
  <c r="N122" i="40" s="1"/>
  <c r="O122" i="40" s="1"/>
  <c r="P122" i="40" s="1"/>
  <c r="Q122" i="40" s="1"/>
  <c r="R122" i="40" s="1"/>
  <c r="S122" i="40" s="1"/>
  <c r="T122" i="40" s="1"/>
  <c r="U122" i="40" s="1"/>
  <c r="V122" i="40" s="1"/>
  <c r="W122" i="40" s="1"/>
  <c r="X122" i="40" s="1"/>
  <c r="Y122" i="40" s="1"/>
  <c r="Z122" i="40" s="1"/>
  <c r="AA122" i="40" s="1"/>
  <c r="AB122" i="40" s="1"/>
  <c r="AC122" i="40" s="1"/>
  <c r="AD122" i="40" s="1"/>
  <c r="AE122" i="40" s="1"/>
  <c r="AF122" i="40" s="1"/>
  <c r="D121" i="40"/>
  <c r="E121" i="40" s="1"/>
  <c r="F121" i="40" s="1"/>
  <c r="G121" i="40" s="1"/>
  <c r="H121" i="40" s="1"/>
  <c r="I121" i="40" s="1"/>
  <c r="J121" i="40" s="1"/>
  <c r="K121" i="40" s="1"/>
  <c r="L121" i="40" s="1"/>
  <c r="M121" i="40" s="1"/>
  <c r="N121" i="40" s="1"/>
  <c r="O121" i="40" s="1"/>
  <c r="P121" i="40" s="1"/>
  <c r="Q121" i="40" s="1"/>
  <c r="R121" i="40" s="1"/>
  <c r="S121" i="40" s="1"/>
  <c r="T121" i="40" s="1"/>
  <c r="U121" i="40" s="1"/>
  <c r="V121" i="40" s="1"/>
  <c r="W121" i="40" s="1"/>
  <c r="X121" i="40" s="1"/>
  <c r="Y121" i="40" s="1"/>
  <c r="Z121" i="40" s="1"/>
  <c r="AA121" i="40" s="1"/>
  <c r="AB121" i="40" s="1"/>
  <c r="AC121" i="40" s="1"/>
  <c r="AD121" i="40" s="1"/>
  <c r="AE121" i="40" s="1"/>
  <c r="AF121" i="40" s="1"/>
  <c r="C121" i="40"/>
  <c r="D120" i="40"/>
  <c r="E120" i="40" s="1"/>
  <c r="F120" i="40" s="1"/>
  <c r="G120" i="40" s="1"/>
  <c r="H120" i="40" s="1"/>
  <c r="I120" i="40" s="1"/>
  <c r="J120" i="40" s="1"/>
  <c r="K120" i="40" s="1"/>
  <c r="L120" i="40" s="1"/>
  <c r="M120" i="40" s="1"/>
  <c r="N120" i="40" s="1"/>
  <c r="O120" i="40" s="1"/>
  <c r="P120" i="40" s="1"/>
  <c r="Q120" i="40" s="1"/>
  <c r="R120" i="40" s="1"/>
  <c r="S120" i="40" s="1"/>
  <c r="T120" i="40" s="1"/>
  <c r="U120" i="40" s="1"/>
  <c r="V120" i="40" s="1"/>
  <c r="W120" i="40" s="1"/>
  <c r="X120" i="40" s="1"/>
  <c r="Y120" i="40" s="1"/>
  <c r="Z120" i="40" s="1"/>
  <c r="AA120" i="40" s="1"/>
  <c r="AB120" i="40" s="1"/>
  <c r="AC120" i="40" s="1"/>
  <c r="AD120" i="40" s="1"/>
  <c r="AE120" i="40" s="1"/>
  <c r="AF120" i="40" s="1"/>
  <c r="C120" i="40"/>
  <c r="C119" i="40"/>
  <c r="D119" i="40" s="1"/>
  <c r="E119" i="40" s="1"/>
  <c r="F119" i="40" s="1"/>
  <c r="G119" i="40" s="1"/>
  <c r="H119" i="40" s="1"/>
  <c r="I119" i="40" s="1"/>
  <c r="J119" i="40" s="1"/>
  <c r="K119" i="40" s="1"/>
  <c r="L119" i="40" s="1"/>
  <c r="M119" i="40" s="1"/>
  <c r="N119" i="40" s="1"/>
  <c r="O119" i="40" s="1"/>
  <c r="P119" i="40" s="1"/>
  <c r="Q119" i="40" s="1"/>
  <c r="R119" i="40" s="1"/>
  <c r="S119" i="40" s="1"/>
  <c r="T119" i="40" s="1"/>
  <c r="U119" i="40" s="1"/>
  <c r="V119" i="40" s="1"/>
  <c r="W119" i="40" s="1"/>
  <c r="X119" i="40" s="1"/>
  <c r="Y119" i="40" s="1"/>
  <c r="Z119" i="40" s="1"/>
  <c r="AA119" i="40" s="1"/>
  <c r="AB119" i="40" s="1"/>
  <c r="AC119" i="40" s="1"/>
  <c r="AD119" i="40" s="1"/>
  <c r="AE119" i="40" s="1"/>
  <c r="AF119" i="40" s="1"/>
  <c r="D118" i="40"/>
  <c r="E118" i="40" s="1"/>
  <c r="F118" i="40" s="1"/>
  <c r="G118" i="40" s="1"/>
  <c r="H118" i="40" s="1"/>
  <c r="I118" i="40" s="1"/>
  <c r="J118" i="40" s="1"/>
  <c r="K118" i="40" s="1"/>
  <c r="L118" i="40" s="1"/>
  <c r="M118" i="40" s="1"/>
  <c r="N118" i="40" s="1"/>
  <c r="O118" i="40" s="1"/>
  <c r="P118" i="40" s="1"/>
  <c r="Q118" i="40" s="1"/>
  <c r="R118" i="40" s="1"/>
  <c r="S118" i="40" s="1"/>
  <c r="T118" i="40" s="1"/>
  <c r="U118" i="40" s="1"/>
  <c r="V118" i="40" s="1"/>
  <c r="W118" i="40" s="1"/>
  <c r="X118" i="40" s="1"/>
  <c r="Y118" i="40" s="1"/>
  <c r="Z118" i="40" s="1"/>
  <c r="AA118" i="40" s="1"/>
  <c r="AB118" i="40" s="1"/>
  <c r="AC118" i="40" s="1"/>
  <c r="AD118" i="40" s="1"/>
  <c r="AE118" i="40" s="1"/>
  <c r="AF118" i="40" s="1"/>
  <c r="C118" i="40"/>
  <c r="I117" i="40"/>
  <c r="J117" i="40" s="1"/>
  <c r="K117" i="40" s="1"/>
  <c r="L117" i="40" s="1"/>
  <c r="M117" i="40" s="1"/>
  <c r="N117" i="40" s="1"/>
  <c r="O117" i="40" s="1"/>
  <c r="P117" i="40" s="1"/>
  <c r="Q117" i="40" s="1"/>
  <c r="R117" i="40" s="1"/>
  <c r="S117" i="40" s="1"/>
  <c r="T117" i="40" s="1"/>
  <c r="U117" i="40" s="1"/>
  <c r="V117" i="40" s="1"/>
  <c r="W117" i="40" s="1"/>
  <c r="X117" i="40" s="1"/>
  <c r="Y117" i="40" s="1"/>
  <c r="Z117" i="40" s="1"/>
  <c r="AA117" i="40" s="1"/>
  <c r="AB117" i="40" s="1"/>
  <c r="AC117" i="40" s="1"/>
  <c r="AD117" i="40" s="1"/>
  <c r="AE117" i="40" s="1"/>
  <c r="AF117" i="40" s="1"/>
  <c r="C117" i="40"/>
  <c r="D117" i="40" s="1"/>
  <c r="E117" i="40" s="1"/>
  <c r="F117" i="40" s="1"/>
  <c r="G117" i="40" s="1"/>
  <c r="H117" i="40" s="1"/>
  <c r="E116" i="40"/>
  <c r="F116" i="40" s="1"/>
  <c r="G116" i="40" s="1"/>
  <c r="H116" i="40" s="1"/>
  <c r="I116" i="40" s="1"/>
  <c r="J116" i="40" s="1"/>
  <c r="K116" i="40" s="1"/>
  <c r="L116" i="40" s="1"/>
  <c r="M116" i="40" s="1"/>
  <c r="N116" i="40" s="1"/>
  <c r="O116" i="40" s="1"/>
  <c r="P116" i="40" s="1"/>
  <c r="Q116" i="40" s="1"/>
  <c r="R116" i="40" s="1"/>
  <c r="S116" i="40" s="1"/>
  <c r="T116" i="40" s="1"/>
  <c r="U116" i="40" s="1"/>
  <c r="V116" i="40" s="1"/>
  <c r="W116" i="40" s="1"/>
  <c r="X116" i="40" s="1"/>
  <c r="Y116" i="40" s="1"/>
  <c r="Z116" i="40" s="1"/>
  <c r="AA116" i="40" s="1"/>
  <c r="AB116" i="40" s="1"/>
  <c r="AC116" i="40" s="1"/>
  <c r="AD116" i="40" s="1"/>
  <c r="AE116" i="40" s="1"/>
  <c r="AF116" i="40" s="1"/>
  <c r="D116" i="40"/>
  <c r="C116" i="40"/>
  <c r="E115" i="40"/>
  <c r="F115" i="40" s="1"/>
  <c r="G115" i="40" s="1"/>
  <c r="H115" i="40" s="1"/>
  <c r="I115" i="40" s="1"/>
  <c r="J115" i="40" s="1"/>
  <c r="K115" i="40" s="1"/>
  <c r="L115" i="40" s="1"/>
  <c r="M115" i="40" s="1"/>
  <c r="N115" i="40" s="1"/>
  <c r="O115" i="40" s="1"/>
  <c r="P115" i="40" s="1"/>
  <c r="Q115" i="40" s="1"/>
  <c r="R115" i="40" s="1"/>
  <c r="S115" i="40" s="1"/>
  <c r="T115" i="40" s="1"/>
  <c r="U115" i="40" s="1"/>
  <c r="V115" i="40" s="1"/>
  <c r="W115" i="40" s="1"/>
  <c r="X115" i="40" s="1"/>
  <c r="Y115" i="40" s="1"/>
  <c r="Z115" i="40" s="1"/>
  <c r="AA115" i="40" s="1"/>
  <c r="AB115" i="40" s="1"/>
  <c r="AC115" i="40" s="1"/>
  <c r="AD115" i="40" s="1"/>
  <c r="AE115" i="40" s="1"/>
  <c r="AF115" i="40" s="1"/>
  <c r="C115" i="40"/>
  <c r="D115" i="40" s="1"/>
  <c r="G114" i="40"/>
  <c r="H114" i="40" s="1"/>
  <c r="I114" i="40" s="1"/>
  <c r="J114" i="40" s="1"/>
  <c r="K114" i="40" s="1"/>
  <c r="L114" i="40" s="1"/>
  <c r="M114" i="40" s="1"/>
  <c r="N114" i="40" s="1"/>
  <c r="O114" i="40" s="1"/>
  <c r="P114" i="40" s="1"/>
  <c r="Q114" i="40" s="1"/>
  <c r="R114" i="40" s="1"/>
  <c r="S114" i="40" s="1"/>
  <c r="T114" i="40" s="1"/>
  <c r="U114" i="40" s="1"/>
  <c r="V114" i="40" s="1"/>
  <c r="W114" i="40" s="1"/>
  <c r="X114" i="40" s="1"/>
  <c r="Y114" i="40" s="1"/>
  <c r="Z114" i="40" s="1"/>
  <c r="AA114" i="40" s="1"/>
  <c r="AB114" i="40" s="1"/>
  <c r="AC114" i="40" s="1"/>
  <c r="AD114" i="40" s="1"/>
  <c r="AE114" i="40" s="1"/>
  <c r="AF114" i="40" s="1"/>
  <c r="C114" i="40"/>
  <c r="D114" i="40" s="1"/>
  <c r="E114" i="40" s="1"/>
  <c r="F114" i="40" s="1"/>
  <c r="C113" i="40"/>
  <c r="D113" i="40" s="1"/>
  <c r="E113" i="40" s="1"/>
  <c r="F113" i="40" s="1"/>
  <c r="G113" i="40" s="1"/>
  <c r="H113" i="40" s="1"/>
  <c r="I113" i="40" s="1"/>
  <c r="J113" i="40" s="1"/>
  <c r="K113" i="40" s="1"/>
  <c r="L113" i="40" s="1"/>
  <c r="M113" i="40" s="1"/>
  <c r="N113" i="40" s="1"/>
  <c r="O113" i="40" s="1"/>
  <c r="P113" i="40" s="1"/>
  <c r="Q113" i="40" s="1"/>
  <c r="R113" i="40" s="1"/>
  <c r="S113" i="40" s="1"/>
  <c r="T113" i="40" s="1"/>
  <c r="U113" i="40" s="1"/>
  <c r="V113" i="40" s="1"/>
  <c r="W113" i="40" s="1"/>
  <c r="X113" i="40" s="1"/>
  <c r="Y113" i="40" s="1"/>
  <c r="Z113" i="40" s="1"/>
  <c r="AA113" i="40" s="1"/>
  <c r="AB113" i="40" s="1"/>
  <c r="AC113" i="40" s="1"/>
  <c r="AD113" i="40" s="1"/>
  <c r="AE113" i="40" s="1"/>
  <c r="AF113" i="40" s="1"/>
  <c r="C112" i="40"/>
  <c r="D112" i="40" s="1"/>
  <c r="E112" i="40" s="1"/>
  <c r="F112" i="40" s="1"/>
  <c r="G112" i="40" s="1"/>
  <c r="H112" i="40" s="1"/>
  <c r="I112" i="40" s="1"/>
  <c r="J112" i="40" s="1"/>
  <c r="K112" i="40" s="1"/>
  <c r="L112" i="40" s="1"/>
  <c r="M112" i="40" s="1"/>
  <c r="N112" i="40" s="1"/>
  <c r="O112" i="40" s="1"/>
  <c r="P112" i="40" s="1"/>
  <c r="Q112" i="40" s="1"/>
  <c r="R112" i="40" s="1"/>
  <c r="S112" i="40" s="1"/>
  <c r="T112" i="40" s="1"/>
  <c r="U112" i="40" s="1"/>
  <c r="V112" i="40" s="1"/>
  <c r="W112" i="40" s="1"/>
  <c r="X112" i="40" s="1"/>
  <c r="Y112" i="40" s="1"/>
  <c r="Z112" i="40" s="1"/>
  <c r="AA112" i="40" s="1"/>
  <c r="AB112" i="40" s="1"/>
  <c r="AC112" i="40" s="1"/>
  <c r="AD112" i="40" s="1"/>
  <c r="AE112" i="40" s="1"/>
  <c r="AF112" i="40" s="1"/>
  <c r="H111" i="40"/>
  <c r="I111" i="40" s="1"/>
  <c r="J111" i="40" s="1"/>
  <c r="K111" i="40" s="1"/>
  <c r="L111" i="40" s="1"/>
  <c r="M111" i="40" s="1"/>
  <c r="N111" i="40" s="1"/>
  <c r="O111" i="40" s="1"/>
  <c r="P111" i="40" s="1"/>
  <c r="Q111" i="40" s="1"/>
  <c r="R111" i="40" s="1"/>
  <c r="S111" i="40" s="1"/>
  <c r="T111" i="40" s="1"/>
  <c r="U111" i="40" s="1"/>
  <c r="V111" i="40" s="1"/>
  <c r="W111" i="40" s="1"/>
  <c r="X111" i="40" s="1"/>
  <c r="Y111" i="40" s="1"/>
  <c r="Z111" i="40" s="1"/>
  <c r="AA111" i="40" s="1"/>
  <c r="AB111" i="40" s="1"/>
  <c r="AC111" i="40" s="1"/>
  <c r="AD111" i="40" s="1"/>
  <c r="AE111" i="40" s="1"/>
  <c r="AF111" i="40" s="1"/>
  <c r="F111" i="40"/>
  <c r="G111" i="40" s="1"/>
  <c r="E111" i="40"/>
  <c r="C111" i="40"/>
  <c r="D111" i="40" s="1"/>
  <c r="H110" i="40"/>
  <c r="I110" i="40" s="1"/>
  <c r="J110" i="40" s="1"/>
  <c r="K110" i="40" s="1"/>
  <c r="L110" i="40" s="1"/>
  <c r="M110" i="40" s="1"/>
  <c r="N110" i="40" s="1"/>
  <c r="O110" i="40" s="1"/>
  <c r="P110" i="40" s="1"/>
  <c r="Q110" i="40" s="1"/>
  <c r="R110" i="40" s="1"/>
  <c r="S110" i="40" s="1"/>
  <c r="T110" i="40" s="1"/>
  <c r="U110" i="40" s="1"/>
  <c r="V110" i="40" s="1"/>
  <c r="W110" i="40" s="1"/>
  <c r="X110" i="40" s="1"/>
  <c r="Y110" i="40" s="1"/>
  <c r="Z110" i="40" s="1"/>
  <c r="AA110" i="40" s="1"/>
  <c r="AB110" i="40" s="1"/>
  <c r="AC110" i="40" s="1"/>
  <c r="AD110" i="40" s="1"/>
  <c r="AE110" i="40" s="1"/>
  <c r="AF110" i="40" s="1"/>
  <c r="C110" i="40"/>
  <c r="D110" i="40" s="1"/>
  <c r="E110" i="40" s="1"/>
  <c r="F110" i="40" s="1"/>
  <c r="G110" i="40" s="1"/>
  <c r="M109" i="40"/>
  <c r="N109" i="40" s="1"/>
  <c r="O109" i="40" s="1"/>
  <c r="P109" i="40" s="1"/>
  <c r="Q109" i="40" s="1"/>
  <c r="R109" i="40" s="1"/>
  <c r="S109" i="40" s="1"/>
  <c r="T109" i="40" s="1"/>
  <c r="U109" i="40" s="1"/>
  <c r="V109" i="40" s="1"/>
  <c r="W109" i="40" s="1"/>
  <c r="X109" i="40" s="1"/>
  <c r="Y109" i="40" s="1"/>
  <c r="Z109" i="40" s="1"/>
  <c r="AA109" i="40" s="1"/>
  <c r="AB109" i="40" s="1"/>
  <c r="AC109" i="40" s="1"/>
  <c r="AD109" i="40" s="1"/>
  <c r="AE109" i="40" s="1"/>
  <c r="AF109" i="40" s="1"/>
  <c r="K109" i="40"/>
  <c r="L109" i="40" s="1"/>
  <c r="J109" i="40"/>
  <c r="C109" i="40"/>
  <c r="D109" i="40" s="1"/>
  <c r="E109" i="40" s="1"/>
  <c r="F109" i="40" s="1"/>
  <c r="G109" i="40" s="1"/>
  <c r="H109" i="40" s="1"/>
  <c r="C108" i="40"/>
  <c r="D108" i="40" s="1"/>
  <c r="E108" i="40" s="1"/>
  <c r="F108" i="40" s="1"/>
  <c r="G108" i="40" s="1"/>
  <c r="H108" i="40" s="1"/>
  <c r="I108" i="40" s="1"/>
  <c r="J108" i="40" s="1"/>
  <c r="K108" i="40" s="1"/>
  <c r="L108" i="40" s="1"/>
  <c r="M108" i="40" s="1"/>
  <c r="N108" i="40" s="1"/>
  <c r="O108" i="40" s="1"/>
  <c r="P108" i="40" s="1"/>
  <c r="Q108" i="40" s="1"/>
  <c r="R108" i="40" s="1"/>
  <c r="S108" i="40" s="1"/>
  <c r="T108" i="40" s="1"/>
  <c r="U108" i="40" s="1"/>
  <c r="V108" i="40" s="1"/>
  <c r="W108" i="40" s="1"/>
  <c r="X108" i="40" s="1"/>
  <c r="Y108" i="40" s="1"/>
  <c r="Z108" i="40" s="1"/>
  <c r="AA108" i="40" s="1"/>
  <c r="AB108" i="40" s="1"/>
  <c r="AC108" i="40" s="1"/>
  <c r="AD108" i="40" s="1"/>
  <c r="AE108" i="40" s="1"/>
  <c r="AF108" i="40" s="1"/>
  <c r="E107" i="40"/>
  <c r="F107" i="40" s="1"/>
  <c r="G107" i="40" s="1"/>
  <c r="H107" i="40" s="1"/>
  <c r="I107" i="40" s="1"/>
  <c r="J107" i="40" s="1"/>
  <c r="K107" i="40" s="1"/>
  <c r="L107" i="40" s="1"/>
  <c r="M107" i="40" s="1"/>
  <c r="N107" i="40" s="1"/>
  <c r="O107" i="40" s="1"/>
  <c r="P107" i="40" s="1"/>
  <c r="Q107" i="40" s="1"/>
  <c r="R107" i="40" s="1"/>
  <c r="S107" i="40" s="1"/>
  <c r="T107" i="40" s="1"/>
  <c r="U107" i="40" s="1"/>
  <c r="V107" i="40" s="1"/>
  <c r="W107" i="40" s="1"/>
  <c r="X107" i="40" s="1"/>
  <c r="Y107" i="40" s="1"/>
  <c r="Z107" i="40" s="1"/>
  <c r="AA107" i="40" s="1"/>
  <c r="AB107" i="40" s="1"/>
  <c r="AC107" i="40" s="1"/>
  <c r="AD107" i="40" s="1"/>
  <c r="AE107" i="40" s="1"/>
  <c r="AF107" i="40" s="1"/>
  <c r="D107" i="40"/>
  <c r="C107" i="40"/>
  <c r="C105" i="40"/>
  <c r="D105" i="40" s="1"/>
  <c r="E105" i="40" s="1"/>
  <c r="F105" i="40" s="1"/>
  <c r="G105" i="40" s="1"/>
  <c r="H105" i="40" s="1"/>
  <c r="I105" i="40" s="1"/>
  <c r="J105" i="40" s="1"/>
  <c r="K105" i="40" s="1"/>
  <c r="L105" i="40" s="1"/>
  <c r="M105" i="40" s="1"/>
  <c r="N105" i="40" s="1"/>
  <c r="O105" i="40" s="1"/>
  <c r="P105" i="40" s="1"/>
  <c r="Q105" i="40" s="1"/>
  <c r="R105" i="40" s="1"/>
  <c r="S105" i="40" s="1"/>
  <c r="T105" i="40" s="1"/>
  <c r="U105" i="40" s="1"/>
  <c r="V105" i="40" s="1"/>
  <c r="W105" i="40" s="1"/>
  <c r="X105" i="40" s="1"/>
  <c r="Y105" i="40" s="1"/>
  <c r="Z105" i="40" s="1"/>
  <c r="AA105" i="40" s="1"/>
  <c r="AB105" i="40" s="1"/>
  <c r="AC105" i="40" s="1"/>
  <c r="AD105" i="40" s="1"/>
  <c r="AE105" i="40" s="1"/>
  <c r="AF105" i="40" s="1"/>
  <c r="C104" i="40"/>
  <c r="D104" i="40" s="1"/>
  <c r="E104" i="40" s="1"/>
  <c r="F104" i="40" s="1"/>
  <c r="G104" i="40" s="1"/>
  <c r="H104" i="40" s="1"/>
  <c r="I104" i="40" s="1"/>
  <c r="J104" i="40" s="1"/>
  <c r="K104" i="40" s="1"/>
  <c r="L104" i="40" s="1"/>
  <c r="M104" i="40" s="1"/>
  <c r="N104" i="40" s="1"/>
  <c r="O104" i="40" s="1"/>
  <c r="P104" i="40" s="1"/>
  <c r="Q104" i="40" s="1"/>
  <c r="R104" i="40" s="1"/>
  <c r="S104" i="40" s="1"/>
  <c r="T104" i="40" s="1"/>
  <c r="U104" i="40" s="1"/>
  <c r="V104" i="40" s="1"/>
  <c r="W104" i="40" s="1"/>
  <c r="X104" i="40" s="1"/>
  <c r="Y104" i="40" s="1"/>
  <c r="Z104" i="40" s="1"/>
  <c r="AA104" i="40" s="1"/>
  <c r="AB104" i="40" s="1"/>
  <c r="AC104" i="40" s="1"/>
  <c r="AD104" i="40" s="1"/>
  <c r="AE104" i="40" s="1"/>
  <c r="AF104" i="40" s="1"/>
  <c r="D102" i="40"/>
  <c r="E102" i="40" s="1"/>
  <c r="F102" i="40" s="1"/>
  <c r="G102" i="40" s="1"/>
  <c r="H102" i="40" s="1"/>
  <c r="I102" i="40" s="1"/>
  <c r="J102" i="40" s="1"/>
  <c r="K102" i="40" s="1"/>
  <c r="L102" i="40" s="1"/>
  <c r="M102" i="40" s="1"/>
  <c r="N102" i="40" s="1"/>
  <c r="O102" i="40" s="1"/>
  <c r="P102" i="40" s="1"/>
  <c r="Q102" i="40" s="1"/>
  <c r="R102" i="40" s="1"/>
  <c r="S102" i="40" s="1"/>
  <c r="T102" i="40" s="1"/>
  <c r="U102" i="40" s="1"/>
  <c r="V102" i="40" s="1"/>
  <c r="W102" i="40" s="1"/>
  <c r="X102" i="40" s="1"/>
  <c r="Y102" i="40" s="1"/>
  <c r="Z102" i="40" s="1"/>
  <c r="AA102" i="40" s="1"/>
  <c r="AB102" i="40" s="1"/>
  <c r="AC102" i="40" s="1"/>
  <c r="AD102" i="40" s="1"/>
  <c r="AE102" i="40" s="1"/>
  <c r="AF102" i="40" s="1"/>
  <c r="C102" i="40"/>
  <c r="C101" i="40"/>
  <c r="D101" i="40" s="1"/>
  <c r="E101" i="40" s="1"/>
  <c r="F101" i="40" s="1"/>
  <c r="G101" i="40" s="1"/>
  <c r="H101" i="40" s="1"/>
  <c r="I101" i="40" s="1"/>
  <c r="J101" i="40" s="1"/>
  <c r="K101" i="40" s="1"/>
  <c r="L101" i="40" s="1"/>
  <c r="M101" i="40" s="1"/>
  <c r="N101" i="40" s="1"/>
  <c r="O101" i="40" s="1"/>
  <c r="P101" i="40" s="1"/>
  <c r="Q101" i="40" s="1"/>
  <c r="R101" i="40" s="1"/>
  <c r="S101" i="40" s="1"/>
  <c r="T101" i="40" s="1"/>
  <c r="U101" i="40" s="1"/>
  <c r="V101" i="40" s="1"/>
  <c r="W101" i="40" s="1"/>
  <c r="X101" i="40" s="1"/>
  <c r="Y101" i="40" s="1"/>
  <c r="Z101" i="40" s="1"/>
  <c r="AA101" i="40" s="1"/>
  <c r="AB101" i="40" s="1"/>
  <c r="AC101" i="40" s="1"/>
  <c r="AD101" i="40" s="1"/>
  <c r="AE101" i="40" s="1"/>
  <c r="AF101" i="40" s="1"/>
  <c r="D100" i="40"/>
  <c r="E100" i="40" s="1"/>
  <c r="F100" i="40" s="1"/>
  <c r="G100" i="40" s="1"/>
  <c r="H100" i="40" s="1"/>
  <c r="I100" i="40" s="1"/>
  <c r="J100" i="40" s="1"/>
  <c r="K100" i="40" s="1"/>
  <c r="L100" i="40" s="1"/>
  <c r="M100" i="40" s="1"/>
  <c r="N100" i="40" s="1"/>
  <c r="O100" i="40" s="1"/>
  <c r="P100" i="40" s="1"/>
  <c r="Q100" i="40" s="1"/>
  <c r="R100" i="40" s="1"/>
  <c r="S100" i="40" s="1"/>
  <c r="T100" i="40" s="1"/>
  <c r="U100" i="40" s="1"/>
  <c r="V100" i="40" s="1"/>
  <c r="W100" i="40" s="1"/>
  <c r="X100" i="40" s="1"/>
  <c r="Y100" i="40" s="1"/>
  <c r="Z100" i="40" s="1"/>
  <c r="AA100" i="40" s="1"/>
  <c r="AB100" i="40" s="1"/>
  <c r="AC100" i="40" s="1"/>
  <c r="AD100" i="40" s="1"/>
  <c r="AE100" i="40" s="1"/>
  <c r="AF100" i="40" s="1"/>
  <c r="C100" i="40"/>
  <c r="C99" i="40"/>
  <c r="D99" i="40" s="1"/>
  <c r="E99" i="40" s="1"/>
  <c r="F99" i="40" s="1"/>
  <c r="G99" i="40" s="1"/>
  <c r="H99" i="40" s="1"/>
  <c r="I99" i="40" s="1"/>
  <c r="J99" i="40" s="1"/>
  <c r="K99" i="40" s="1"/>
  <c r="L99" i="40" s="1"/>
  <c r="M99" i="40" s="1"/>
  <c r="N99" i="40" s="1"/>
  <c r="O99" i="40" s="1"/>
  <c r="P99" i="40" s="1"/>
  <c r="Q99" i="40" s="1"/>
  <c r="R99" i="40" s="1"/>
  <c r="S99" i="40" s="1"/>
  <c r="T99" i="40" s="1"/>
  <c r="U99" i="40" s="1"/>
  <c r="V99" i="40" s="1"/>
  <c r="W99" i="40" s="1"/>
  <c r="X99" i="40" s="1"/>
  <c r="Y99" i="40" s="1"/>
  <c r="Z99" i="40" s="1"/>
  <c r="AA99" i="40" s="1"/>
  <c r="AB99" i="40" s="1"/>
  <c r="AC99" i="40" s="1"/>
  <c r="AD99" i="40" s="1"/>
  <c r="AE99" i="40" s="1"/>
  <c r="AF99" i="40" s="1"/>
  <c r="D98" i="40"/>
  <c r="E98" i="40" s="1"/>
  <c r="C98" i="40"/>
  <c r="C97" i="40"/>
  <c r="AH95" i="40"/>
  <c r="AI95" i="40" s="1"/>
  <c r="AH94" i="40"/>
  <c r="AI94" i="40" s="1"/>
  <c r="AH93" i="40"/>
  <c r="AI93" i="40" s="1"/>
  <c r="AH92" i="40"/>
  <c r="AI92" i="40" s="1"/>
  <c r="AH91" i="40"/>
  <c r="AI91" i="40" s="1"/>
  <c r="D90" i="40"/>
  <c r="C90" i="40"/>
  <c r="B90" i="40"/>
  <c r="AI88" i="40"/>
  <c r="AH88" i="40"/>
  <c r="AI87" i="40"/>
  <c r="AH87" i="40"/>
  <c r="AI86" i="40"/>
  <c r="AH86" i="40"/>
  <c r="AI85" i="40"/>
  <c r="AH85" i="40"/>
  <c r="AI84" i="40"/>
  <c r="AH84" i="40"/>
  <c r="AI83" i="40"/>
  <c r="AH83" i="40"/>
  <c r="AI82" i="40"/>
  <c r="AH82" i="40"/>
  <c r="AI81" i="40"/>
  <c r="AH81" i="40"/>
  <c r="AG79" i="40"/>
  <c r="AI78" i="40"/>
  <c r="AH78" i="40"/>
  <c r="AF77" i="40"/>
  <c r="AE77" i="40"/>
  <c r="AD77" i="40"/>
  <c r="AC77" i="40"/>
  <c r="AB77" i="40"/>
  <c r="AA77" i="40"/>
  <c r="Z77" i="40"/>
  <c r="Y77" i="40"/>
  <c r="X77" i="40"/>
  <c r="W77" i="40"/>
  <c r="V77" i="40"/>
  <c r="U77" i="40"/>
  <c r="T77" i="40"/>
  <c r="S77" i="40"/>
  <c r="R77" i="40"/>
  <c r="Q77" i="40"/>
  <c r="P77" i="40"/>
  <c r="O77" i="40"/>
  <c r="N77" i="40"/>
  <c r="M77" i="40"/>
  <c r="L77" i="40"/>
  <c r="K77" i="40"/>
  <c r="J77" i="40"/>
  <c r="I77" i="40"/>
  <c r="H77" i="40"/>
  <c r="G77" i="40"/>
  <c r="F77" i="40"/>
  <c r="E77" i="40"/>
  <c r="D77" i="40"/>
  <c r="C77" i="40"/>
  <c r="B77" i="40"/>
  <c r="AF76" i="40"/>
  <c r="AE76" i="40"/>
  <c r="AD76" i="40"/>
  <c r="AC76" i="40"/>
  <c r="AB76" i="40"/>
  <c r="AA76" i="40"/>
  <c r="Z76" i="40"/>
  <c r="Y76" i="40"/>
  <c r="X76" i="40"/>
  <c r="W76" i="40"/>
  <c r="V76" i="40"/>
  <c r="U76" i="40"/>
  <c r="T76" i="40"/>
  <c r="S76" i="40"/>
  <c r="R76" i="40"/>
  <c r="Q76" i="40"/>
  <c r="P76" i="40"/>
  <c r="O76" i="40"/>
  <c r="N76" i="40"/>
  <c r="M76" i="40"/>
  <c r="L76" i="40"/>
  <c r="K76" i="40"/>
  <c r="J76" i="40"/>
  <c r="I76" i="40"/>
  <c r="H76" i="40"/>
  <c r="G76" i="40"/>
  <c r="F76" i="40"/>
  <c r="E76" i="40"/>
  <c r="D76" i="40"/>
  <c r="C76" i="40"/>
  <c r="B76" i="40"/>
  <c r="AF75" i="40"/>
  <c r="AE75" i="40"/>
  <c r="AD75" i="40"/>
  <c r="AC75" i="40"/>
  <c r="AB75" i="40"/>
  <c r="AA75" i="40"/>
  <c r="Z75" i="40"/>
  <c r="Y75" i="40"/>
  <c r="X75" i="40"/>
  <c r="W75" i="40"/>
  <c r="V75" i="40"/>
  <c r="U75" i="40"/>
  <c r="S75" i="40"/>
  <c r="R75" i="40"/>
  <c r="Q75" i="40"/>
  <c r="P75" i="40"/>
  <c r="O75" i="40"/>
  <c r="N75" i="40"/>
  <c r="M75" i="40"/>
  <c r="L75" i="40"/>
  <c r="K75" i="40"/>
  <c r="J75" i="40"/>
  <c r="I75" i="40"/>
  <c r="H75" i="40"/>
  <c r="G75" i="40"/>
  <c r="F75" i="40"/>
  <c r="E75" i="40"/>
  <c r="D75" i="40"/>
  <c r="C75" i="40"/>
  <c r="B75" i="40"/>
  <c r="AF74" i="40"/>
  <c r="AE74" i="40"/>
  <c r="AD74" i="40"/>
  <c r="AC74" i="40"/>
  <c r="AB74" i="40"/>
  <c r="AA74" i="40"/>
  <c r="Z74" i="40"/>
  <c r="Y74" i="40"/>
  <c r="X74" i="40"/>
  <c r="W74" i="40"/>
  <c r="V74" i="40"/>
  <c r="U74" i="40"/>
  <c r="T74" i="40"/>
  <c r="S74" i="40"/>
  <c r="R74" i="40"/>
  <c r="Q74" i="40"/>
  <c r="P74" i="40"/>
  <c r="O74" i="40"/>
  <c r="N74" i="40"/>
  <c r="M74" i="40"/>
  <c r="L74" i="40"/>
  <c r="K74" i="40"/>
  <c r="J74" i="40"/>
  <c r="I74" i="40"/>
  <c r="H74" i="40"/>
  <c r="G74" i="40"/>
  <c r="F74" i="40"/>
  <c r="E74" i="40"/>
  <c r="D74" i="40"/>
  <c r="C74" i="40"/>
  <c r="B74" i="40"/>
  <c r="AF73" i="40"/>
  <c r="AE73" i="40"/>
  <c r="AE79" i="40" s="1"/>
  <c r="AD73" i="40"/>
  <c r="AD79" i="40" s="1"/>
  <c r="AC73" i="40"/>
  <c r="AB73" i="40"/>
  <c r="AB79" i="40" s="1"/>
  <c r="AA73" i="40"/>
  <c r="Z73" i="40"/>
  <c r="Y73" i="40"/>
  <c r="X73" i="40"/>
  <c r="W73" i="40"/>
  <c r="V73" i="40"/>
  <c r="U73" i="40"/>
  <c r="S73" i="40"/>
  <c r="R73" i="40"/>
  <c r="R79" i="40" s="1"/>
  <c r="Q73" i="40"/>
  <c r="P73" i="40"/>
  <c r="O73" i="40"/>
  <c r="N73" i="40"/>
  <c r="M73" i="40"/>
  <c r="L73" i="40"/>
  <c r="K73" i="40"/>
  <c r="K79" i="40" s="1"/>
  <c r="J73" i="40"/>
  <c r="J79" i="40" s="1"/>
  <c r="I73" i="40"/>
  <c r="H73" i="40"/>
  <c r="G73" i="40"/>
  <c r="F73" i="40"/>
  <c r="E73" i="40"/>
  <c r="D73" i="40"/>
  <c r="C73" i="40"/>
  <c r="C79" i="40" s="1"/>
  <c r="B73" i="40"/>
  <c r="AI71" i="40"/>
  <c r="AH71" i="40"/>
  <c r="AH69" i="40"/>
  <c r="AG69" i="40"/>
  <c r="AF69" i="40"/>
  <c r="AE69" i="40"/>
  <c r="AD69" i="40"/>
  <c r="AC69" i="40"/>
  <c r="AB69" i="40"/>
  <c r="AA69" i="40"/>
  <c r="Z69" i="40"/>
  <c r="Y69" i="40"/>
  <c r="X69" i="40"/>
  <c r="W69" i="40"/>
  <c r="V69" i="40"/>
  <c r="U69" i="40"/>
  <c r="T69" i="40"/>
  <c r="S69" i="40"/>
  <c r="R69" i="40"/>
  <c r="Q69" i="40"/>
  <c r="P69" i="40"/>
  <c r="O69" i="40"/>
  <c r="N69" i="40"/>
  <c r="M69" i="40"/>
  <c r="L69" i="40"/>
  <c r="K69" i="40"/>
  <c r="J69" i="40"/>
  <c r="I69" i="40"/>
  <c r="H69" i="40"/>
  <c r="G69" i="40"/>
  <c r="F69" i="40"/>
  <c r="E69" i="40"/>
  <c r="D69" i="40"/>
  <c r="C69" i="40"/>
  <c r="B69" i="40"/>
  <c r="AI68" i="40"/>
  <c r="AH68" i="40"/>
  <c r="AI67" i="40"/>
  <c r="AH67" i="40"/>
  <c r="AI66" i="40"/>
  <c r="AH66" i="40"/>
  <c r="AG65" i="40"/>
  <c r="AF65" i="40"/>
  <c r="AF5" i="40" s="1"/>
  <c r="AE65" i="40"/>
  <c r="AE5" i="40" s="1"/>
  <c r="AD65" i="40"/>
  <c r="AD5" i="40" s="1"/>
  <c r="AC65" i="40"/>
  <c r="AC5" i="40" s="1"/>
  <c r="AB65" i="40"/>
  <c r="AA65" i="40"/>
  <c r="Z65" i="40"/>
  <c r="Y65" i="40"/>
  <c r="Y5" i="40" s="1"/>
  <c r="X65" i="40"/>
  <c r="X5" i="40" s="1"/>
  <c r="W65" i="40"/>
  <c r="W5" i="40" s="1"/>
  <c r="V65" i="40"/>
  <c r="V5" i="40" s="1"/>
  <c r="U65" i="40"/>
  <c r="T65" i="40"/>
  <c r="S65" i="40"/>
  <c r="R65" i="40"/>
  <c r="Q65" i="40"/>
  <c r="P65" i="40"/>
  <c r="P5" i="40" s="1"/>
  <c r="O65" i="40"/>
  <c r="N65" i="40"/>
  <c r="N5" i="40" s="1"/>
  <c r="M65" i="40"/>
  <c r="M5" i="40" s="1"/>
  <c r="L65" i="40"/>
  <c r="K65" i="40"/>
  <c r="J65" i="40"/>
  <c r="I65" i="40"/>
  <c r="I5" i="40" s="1"/>
  <c r="H65" i="40"/>
  <c r="H5" i="40" s="1"/>
  <c r="G65" i="40"/>
  <c r="F65" i="40"/>
  <c r="F5" i="40" s="1"/>
  <c r="E65" i="40"/>
  <c r="D65" i="40"/>
  <c r="C65" i="40"/>
  <c r="B65" i="40"/>
  <c r="AI64" i="40"/>
  <c r="AH64" i="40"/>
  <c r="AI63" i="40"/>
  <c r="AH63" i="40"/>
  <c r="AI62" i="40"/>
  <c r="AH62" i="40"/>
  <c r="AI61" i="40"/>
  <c r="AH61" i="40"/>
  <c r="AI60" i="40"/>
  <c r="AH60" i="40"/>
  <c r="AI59" i="40"/>
  <c r="AH59" i="40"/>
  <c r="AI58" i="40"/>
  <c r="AH58" i="40"/>
  <c r="AI57" i="40"/>
  <c r="AH57" i="40"/>
  <c r="AI56" i="40"/>
  <c r="AH56" i="40"/>
  <c r="AI55" i="40"/>
  <c r="AH55" i="40"/>
  <c r="AI54" i="40"/>
  <c r="AH54" i="40"/>
  <c r="AG53" i="40"/>
  <c r="AF53" i="40"/>
  <c r="AE53" i="40"/>
  <c r="AD53" i="40"/>
  <c r="AC53" i="40"/>
  <c r="AB53" i="40"/>
  <c r="AA53" i="40"/>
  <c r="Z53" i="40"/>
  <c r="Y53" i="40"/>
  <c r="X53" i="40"/>
  <c r="W53" i="40"/>
  <c r="V53" i="40"/>
  <c r="U53" i="40"/>
  <c r="T53" i="40"/>
  <c r="S53" i="40"/>
  <c r="R53" i="40"/>
  <c r="Q53" i="40"/>
  <c r="P53" i="40"/>
  <c r="O53" i="40"/>
  <c r="N53" i="40"/>
  <c r="M53" i="40"/>
  <c r="L53" i="40"/>
  <c r="K53" i="40"/>
  <c r="J53" i="40"/>
  <c r="I53" i="40"/>
  <c r="H53" i="40"/>
  <c r="G53" i="40"/>
  <c r="F53" i="40"/>
  <c r="E53" i="40"/>
  <c r="D53" i="40"/>
  <c r="C53" i="40"/>
  <c r="B53" i="40"/>
  <c r="AI52" i="40"/>
  <c r="AH52" i="40"/>
  <c r="AI51" i="40"/>
  <c r="AH51" i="40"/>
  <c r="AI50" i="40"/>
  <c r="AH50" i="40"/>
  <c r="S49" i="40"/>
  <c r="R49" i="40"/>
  <c r="Q49" i="40"/>
  <c r="P49" i="40"/>
  <c r="O49" i="40"/>
  <c r="N49" i="40"/>
  <c r="M49" i="40"/>
  <c r="L49" i="40"/>
  <c r="K49" i="40"/>
  <c r="J49" i="40"/>
  <c r="I49" i="40"/>
  <c r="H49" i="40"/>
  <c r="G49" i="40"/>
  <c r="F49" i="40"/>
  <c r="E49" i="40"/>
  <c r="D49" i="40"/>
  <c r="C49" i="40"/>
  <c r="B49" i="40"/>
  <c r="AG48" i="40"/>
  <c r="AG49" i="40" s="1"/>
  <c r="AI47" i="40"/>
  <c r="AH47" i="40"/>
  <c r="AI46" i="40"/>
  <c r="AH46" i="40"/>
  <c r="AI45" i="40"/>
  <c r="AH45" i="40"/>
  <c r="AI44" i="40"/>
  <c r="AH44" i="40"/>
  <c r="AI43" i="40"/>
  <c r="AH43" i="40"/>
  <c r="AI42" i="40"/>
  <c r="AH42" i="40"/>
  <c r="AI41" i="40"/>
  <c r="AH41" i="40"/>
  <c r="AI40" i="40"/>
  <c r="AH40" i="40"/>
  <c r="AI39" i="40"/>
  <c r="AH39" i="40"/>
  <c r="AI38" i="40"/>
  <c r="AH38" i="40"/>
  <c r="AI37" i="40"/>
  <c r="AH37" i="40"/>
  <c r="AI36" i="40"/>
  <c r="AH36" i="40"/>
  <c r="AG35" i="40"/>
  <c r="AG2" i="40" s="1"/>
  <c r="AF35" i="40"/>
  <c r="AE35" i="40"/>
  <c r="AD35" i="40"/>
  <c r="AC35" i="40"/>
  <c r="AB35" i="40"/>
  <c r="AA35" i="40"/>
  <c r="Z35" i="40"/>
  <c r="Y35" i="40"/>
  <c r="X35" i="40"/>
  <c r="W35" i="40"/>
  <c r="V35" i="40"/>
  <c r="U35" i="40"/>
  <c r="T35" i="40"/>
  <c r="S35" i="40"/>
  <c r="R35" i="40"/>
  <c r="Q35" i="40"/>
  <c r="P35" i="40"/>
  <c r="P70" i="40" s="1"/>
  <c r="O35" i="40"/>
  <c r="N35" i="40"/>
  <c r="M35" i="40"/>
  <c r="L35" i="40"/>
  <c r="K35" i="40"/>
  <c r="J35" i="40"/>
  <c r="I35" i="40"/>
  <c r="H35" i="40"/>
  <c r="H70" i="40" s="1"/>
  <c r="G35" i="40"/>
  <c r="F35" i="40"/>
  <c r="E35" i="40"/>
  <c r="D35" i="40"/>
  <c r="C35" i="40"/>
  <c r="B35" i="40"/>
  <c r="AI34" i="40"/>
  <c r="AH34" i="40"/>
  <c r="AI33" i="40"/>
  <c r="AH33" i="40"/>
  <c r="AI32" i="40"/>
  <c r="AH32" i="40"/>
  <c r="AI31" i="40"/>
  <c r="AH31" i="40"/>
  <c r="AI30" i="40"/>
  <c r="AH30" i="40"/>
  <c r="AI29" i="40"/>
  <c r="AH29" i="40"/>
  <c r="AI28" i="40"/>
  <c r="AH28" i="40"/>
  <c r="AI27" i="40"/>
  <c r="AH27" i="40"/>
  <c r="AI26" i="40"/>
  <c r="AH26" i="40"/>
  <c r="AI25" i="40"/>
  <c r="AH25" i="40"/>
  <c r="AI24" i="40"/>
  <c r="AH24" i="40"/>
  <c r="AI23" i="40"/>
  <c r="AH23" i="40"/>
  <c r="AI22" i="40"/>
  <c r="AH22" i="40"/>
  <c r="AI21" i="40"/>
  <c r="AH21" i="40"/>
  <c r="AI20" i="40"/>
  <c r="AH20" i="40"/>
  <c r="AI19" i="40"/>
  <c r="AH19" i="40"/>
  <c r="AI18" i="40"/>
  <c r="AH18" i="40"/>
  <c r="AI17" i="40"/>
  <c r="AH17" i="40"/>
  <c r="AI16" i="40"/>
  <c r="AH16" i="40"/>
  <c r="AI15" i="40"/>
  <c r="AH15" i="40"/>
  <c r="AI14" i="40"/>
  <c r="AH14" i="40"/>
  <c r="AI13" i="40"/>
  <c r="AH13" i="40"/>
  <c r="AI12" i="40"/>
  <c r="AH12" i="40"/>
  <c r="AI11" i="40"/>
  <c r="AH11" i="40"/>
  <c r="U5" i="40"/>
  <c r="Q5" i="40"/>
  <c r="O5" i="40"/>
  <c r="G5" i="40"/>
  <c r="E5" i="40"/>
  <c r="AG4" i="40"/>
  <c r="K4" i="40"/>
  <c r="B4" i="40"/>
  <c r="AC92" i="39"/>
  <c r="AB92" i="39"/>
  <c r="AA92" i="39"/>
  <c r="E4" i="41"/>
  <c r="E4" i="40"/>
  <c r="B80" i="42" l="1"/>
  <c r="X209" i="42"/>
  <c r="B7" i="42"/>
  <c r="R80" i="42"/>
  <c r="O80" i="42"/>
  <c r="Q80" i="42"/>
  <c r="J80" i="42"/>
  <c r="S80" i="42"/>
  <c r="D80" i="42"/>
  <c r="N80" i="42"/>
  <c r="M7" i="42"/>
  <c r="M80" i="42"/>
  <c r="F80" i="42"/>
  <c r="L80" i="42"/>
  <c r="AD209" i="42"/>
  <c r="L7" i="42"/>
  <c r="K80" i="42"/>
  <c r="I80" i="42"/>
  <c r="E80" i="42"/>
  <c r="D7" i="42"/>
  <c r="C80" i="42"/>
  <c r="AA209" i="42"/>
  <c r="I7" i="42"/>
  <c r="Y209" i="42"/>
  <c r="G7" i="42"/>
  <c r="AK209" i="42"/>
  <c r="S7" i="42"/>
  <c r="AC209" i="42"/>
  <c r="K7" i="42"/>
  <c r="E230" i="42"/>
  <c r="F194" i="42"/>
  <c r="B204" i="42"/>
  <c r="F189" i="42"/>
  <c r="E195" i="42"/>
  <c r="G98" i="42"/>
  <c r="C204" i="42"/>
  <c r="U209" i="42"/>
  <c r="C7" i="42"/>
  <c r="D187" i="42"/>
  <c r="E97" i="42"/>
  <c r="AI79" i="42"/>
  <c r="AH79" i="42"/>
  <c r="AI209" i="42"/>
  <c r="Q7" i="42"/>
  <c r="AG209" i="42"/>
  <c r="O7" i="42"/>
  <c r="G80" i="42"/>
  <c r="AF79" i="41"/>
  <c r="M70" i="41"/>
  <c r="AE79" i="41"/>
  <c r="Y79" i="41"/>
  <c r="O79" i="41"/>
  <c r="N79" i="41"/>
  <c r="L79" i="41"/>
  <c r="AB79" i="41"/>
  <c r="M79" i="41"/>
  <c r="U79" i="41"/>
  <c r="AC79" i="41"/>
  <c r="Q72" i="41"/>
  <c r="AI209" i="41" s="1"/>
  <c r="F79" i="41"/>
  <c r="V79" i="41"/>
  <c r="AD79" i="41"/>
  <c r="I72" i="41"/>
  <c r="R70" i="41"/>
  <c r="W79" i="41"/>
  <c r="P79" i="41"/>
  <c r="X79" i="41"/>
  <c r="Q79" i="41"/>
  <c r="F72" i="41"/>
  <c r="X209" i="41" s="1"/>
  <c r="N72" i="41"/>
  <c r="N7" i="41" s="1"/>
  <c r="B79" i="41"/>
  <c r="T79" i="41"/>
  <c r="N70" i="41"/>
  <c r="P72" i="41"/>
  <c r="AH209" i="41" s="1"/>
  <c r="O70" i="41"/>
  <c r="P70" i="41"/>
  <c r="R72" i="41"/>
  <c r="AJ209" i="41" s="1"/>
  <c r="Q70" i="41"/>
  <c r="S72" i="41"/>
  <c r="AK209" i="41" s="1"/>
  <c r="L72" i="41"/>
  <c r="AD209" i="41" s="1"/>
  <c r="K79" i="41"/>
  <c r="K72" i="41"/>
  <c r="AC209" i="41" s="1"/>
  <c r="J70" i="41"/>
  <c r="J72" i="41"/>
  <c r="AB209" i="41" s="1"/>
  <c r="I79" i="41"/>
  <c r="I70" i="41"/>
  <c r="AI76" i="41"/>
  <c r="H79" i="41"/>
  <c r="H72" i="41"/>
  <c r="H7" i="41" s="1"/>
  <c r="H70" i="41"/>
  <c r="G79" i="41"/>
  <c r="AI75" i="41"/>
  <c r="G72" i="41"/>
  <c r="Y209" i="41" s="1"/>
  <c r="G70" i="41"/>
  <c r="G80" i="41" s="1"/>
  <c r="AI77" i="41"/>
  <c r="F70" i="41"/>
  <c r="AH73" i="41"/>
  <c r="E70" i="41"/>
  <c r="E79" i="41"/>
  <c r="AH74" i="41"/>
  <c r="AH77" i="41"/>
  <c r="D79" i="41"/>
  <c r="AH76" i="41"/>
  <c r="AI53" i="41"/>
  <c r="AI35" i="41"/>
  <c r="D72" i="41"/>
  <c r="V209" i="41" s="1"/>
  <c r="C79" i="41"/>
  <c r="AH65" i="41"/>
  <c r="AH53" i="41"/>
  <c r="C72" i="41"/>
  <c r="U209" i="41" s="1"/>
  <c r="B72" i="41"/>
  <c r="B7" i="41" s="1"/>
  <c r="B70" i="41"/>
  <c r="H4" i="41"/>
  <c r="AA209" i="41"/>
  <c r="I7" i="41"/>
  <c r="AG3" i="41"/>
  <c r="AG6" i="41" s="1"/>
  <c r="AG72" i="41"/>
  <c r="AG70" i="41"/>
  <c r="AG80" i="41" s="1"/>
  <c r="F7" i="41"/>
  <c r="T209" i="41"/>
  <c r="AI65" i="41"/>
  <c r="AI69" i="41"/>
  <c r="E72" i="41"/>
  <c r="M72" i="41"/>
  <c r="AI74" i="41"/>
  <c r="AH75" i="41"/>
  <c r="C70" i="41"/>
  <c r="K70" i="41"/>
  <c r="S70" i="41"/>
  <c r="O72" i="41"/>
  <c r="C90" i="41"/>
  <c r="C187" i="41"/>
  <c r="D97" i="41"/>
  <c r="G98" i="41"/>
  <c r="D70" i="41"/>
  <c r="L70" i="41"/>
  <c r="AH35" i="41"/>
  <c r="D206" i="41"/>
  <c r="S206" i="41"/>
  <c r="J79" i="41"/>
  <c r="R79" i="41"/>
  <c r="Z79" i="41"/>
  <c r="AI73" i="41"/>
  <c r="C195" i="41"/>
  <c r="D189" i="41"/>
  <c r="E194" i="41"/>
  <c r="D230" i="41"/>
  <c r="C230" i="41"/>
  <c r="AF79" i="40"/>
  <c r="AA79" i="40"/>
  <c r="Z79" i="40"/>
  <c r="X79" i="40"/>
  <c r="W79" i="40"/>
  <c r="V79" i="40"/>
  <c r="U79" i="40"/>
  <c r="AC79" i="40"/>
  <c r="Y79" i="40"/>
  <c r="T79" i="40"/>
  <c r="S79" i="40"/>
  <c r="S70" i="40"/>
  <c r="R70" i="40"/>
  <c r="Q79" i="40"/>
  <c r="Q72" i="40"/>
  <c r="Q70" i="40"/>
  <c r="P79" i="40"/>
  <c r="P72" i="40"/>
  <c r="O79" i="40"/>
  <c r="O72" i="40"/>
  <c r="O70" i="40"/>
  <c r="O80" i="40" s="1"/>
  <c r="N79" i="40"/>
  <c r="N72" i="40"/>
  <c r="N70" i="40"/>
  <c r="M79" i="40"/>
  <c r="M70" i="40"/>
  <c r="L79" i="40"/>
  <c r="L72" i="40"/>
  <c r="L7" i="40" s="1"/>
  <c r="L70" i="40"/>
  <c r="K70" i="40"/>
  <c r="J70" i="40"/>
  <c r="I70" i="40"/>
  <c r="I72" i="40"/>
  <c r="AA209" i="40" s="1"/>
  <c r="H79" i="40"/>
  <c r="H72" i="40"/>
  <c r="Z209" i="40" s="1"/>
  <c r="G79" i="40"/>
  <c r="G72" i="40"/>
  <c r="Y209" i="40" s="1"/>
  <c r="G70" i="40"/>
  <c r="F79" i="40"/>
  <c r="F72" i="40"/>
  <c r="X209" i="40" s="1"/>
  <c r="F70" i="40"/>
  <c r="AI77" i="40"/>
  <c r="E79" i="40"/>
  <c r="AI76" i="40"/>
  <c r="E72" i="40"/>
  <c r="W209" i="40" s="1"/>
  <c r="D79" i="40"/>
  <c r="AI53" i="40"/>
  <c r="D72" i="40"/>
  <c r="V209" i="40" s="1"/>
  <c r="D70" i="40"/>
  <c r="AH75" i="40"/>
  <c r="AH74" i="40"/>
  <c r="AI75" i="40"/>
  <c r="AI74" i="40"/>
  <c r="AI35" i="40"/>
  <c r="C70" i="40"/>
  <c r="B79" i="40"/>
  <c r="AH76" i="40"/>
  <c r="B70" i="40"/>
  <c r="B72" i="40" s="1"/>
  <c r="H4" i="40"/>
  <c r="AG209" i="40"/>
  <c r="O7" i="40"/>
  <c r="AF209" i="40"/>
  <c r="N7" i="40"/>
  <c r="AG6" i="40"/>
  <c r="AG72" i="40"/>
  <c r="AG80" i="40" s="1"/>
  <c r="AG70" i="40"/>
  <c r="AG3" i="40"/>
  <c r="AI209" i="40"/>
  <c r="Q7" i="40"/>
  <c r="N80" i="40"/>
  <c r="AH209" i="40"/>
  <c r="P7" i="40"/>
  <c r="E90" i="40"/>
  <c r="F98" i="40"/>
  <c r="AI73" i="40"/>
  <c r="B5" i="40"/>
  <c r="Z5" i="40"/>
  <c r="C5" i="40"/>
  <c r="S5" i="40"/>
  <c r="AA5" i="40"/>
  <c r="J72" i="40"/>
  <c r="R72" i="40"/>
  <c r="I79" i="40"/>
  <c r="AH53" i="40"/>
  <c r="AI65" i="40"/>
  <c r="J5" i="40"/>
  <c r="R5" i="40"/>
  <c r="E70" i="40"/>
  <c r="K5" i="40"/>
  <c r="AH35" i="40"/>
  <c r="D5" i="40"/>
  <c r="L5" i="40"/>
  <c r="T5" i="40"/>
  <c r="AB5" i="40"/>
  <c r="Q80" i="40"/>
  <c r="C72" i="40"/>
  <c r="K72" i="40"/>
  <c r="S72" i="40"/>
  <c r="S80" i="40" s="1"/>
  <c r="AH73" i="40"/>
  <c r="H80" i="40"/>
  <c r="P80" i="40"/>
  <c r="AH65" i="40"/>
  <c r="AI69" i="40"/>
  <c r="M72" i="40"/>
  <c r="AH77" i="40"/>
  <c r="S206" i="40"/>
  <c r="D206" i="40"/>
  <c r="C187" i="40"/>
  <c r="D97" i="40"/>
  <c r="G194" i="40"/>
  <c r="E230" i="40"/>
  <c r="E189" i="40"/>
  <c r="Q34" i="39"/>
  <c r="P34" i="39"/>
  <c r="O92" i="39"/>
  <c r="O56" i="39"/>
  <c r="O34" i="39"/>
  <c r="K35" i="39"/>
  <c r="L35" i="39"/>
  <c r="M35" i="39"/>
  <c r="N35" i="39"/>
  <c r="N34" i="39"/>
  <c r="M34" i="39"/>
  <c r="L34" i="39"/>
  <c r="H7" i="40" l="1"/>
  <c r="G80" i="40"/>
  <c r="K80" i="40"/>
  <c r="G7" i="41"/>
  <c r="G194" i="42"/>
  <c r="F230" i="42"/>
  <c r="E187" i="42"/>
  <c r="F97" i="42"/>
  <c r="H98" i="42"/>
  <c r="F195" i="42"/>
  <c r="G189" i="42"/>
  <c r="K6" i="42"/>
  <c r="F80" i="41"/>
  <c r="I80" i="41"/>
  <c r="S80" i="41"/>
  <c r="S7" i="41"/>
  <c r="R7" i="41"/>
  <c r="R80" i="41"/>
  <c r="Q7" i="41"/>
  <c r="P7" i="41"/>
  <c r="P80" i="41"/>
  <c r="O80" i="41"/>
  <c r="AF209" i="41"/>
  <c r="N80" i="41"/>
  <c r="Q80" i="41"/>
  <c r="E80" i="41"/>
  <c r="L7" i="41"/>
  <c r="L80" i="41"/>
  <c r="K80" i="41"/>
  <c r="K7" i="41"/>
  <c r="J7" i="41"/>
  <c r="J80" i="41"/>
  <c r="H80" i="41"/>
  <c r="Z209" i="41"/>
  <c r="B204" i="41"/>
  <c r="D80" i="41"/>
  <c r="D7" i="41"/>
  <c r="C7" i="41"/>
  <c r="B80" i="41"/>
  <c r="D195" i="41"/>
  <c r="E189" i="41"/>
  <c r="D90" i="41"/>
  <c r="C80" i="41"/>
  <c r="H98" i="41"/>
  <c r="D187" i="41"/>
  <c r="E97" i="41"/>
  <c r="AG209" i="41"/>
  <c r="O7" i="41"/>
  <c r="AE209" i="41"/>
  <c r="M7" i="41"/>
  <c r="C204" i="41"/>
  <c r="K6" i="41" s="1"/>
  <c r="AH79" i="41"/>
  <c r="AI79" i="41"/>
  <c r="W209" i="41"/>
  <c r="E7" i="41"/>
  <c r="M80" i="41"/>
  <c r="F194" i="41"/>
  <c r="E230" i="41"/>
  <c r="I7" i="40"/>
  <c r="AD209" i="40"/>
  <c r="L80" i="40"/>
  <c r="G7" i="40"/>
  <c r="F80" i="40"/>
  <c r="F7" i="40"/>
  <c r="E7" i="40"/>
  <c r="E80" i="40"/>
  <c r="D7" i="40"/>
  <c r="D80" i="40"/>
  <c r="C80" i="40"/>
  <c r="AI79" i="40"/>
  <c r="E195" i="40"/>
  <c r="F189" i="40"/>
  <c r="AJ209" i="40"/>
  <c r="R7" i="40"/>
  <c r="AB209" i="40"/>
  <c r="J7" i="40"/>
  <c r="G98" i="40"/>
  <c r="F90" i="40"/>
  <c r="T209" i="40"/>
  <c r="B7" i="40"/>
  <c r="R80" i="40"/>
  <c r="J80" i="40"/>
  <c r="G230" i="40"/>
  <c r="H194" i="40"/>
  <c r="AK209" i="40"/>
  <c r="S7" i="40"/>
  <c r="D187" i="40"/>
  <c r="E97" i="40"/>
  <c r="AE209" i="40"/>
  <c r="M7" i="40"/>
  <c r="AC209" i="40"/>
  <c r="K7" i="40"/>
  <c r="M80" i="40"/>
  <c r="B80" i="40"/>
  <c r="U209" i="40"/>
  <c r="C7" i="40"/>
  <c r="AH79" i="40"/>
  <c r="C204" i="40"/>
  <c r="I80" i="40"/>
  <c r="B204" i="40"/>
  <c r="I98" i="42" l="1"/>
  <c r="F187" i="42"/>
  <c r="G97" i="42"/>
  <c r="G195" i="42"/>
  <c r="H189" i="42"/>
  <c r="H194" i="42"/>
  <c r="G230" i="42"/>
  <c r="F230" i="41"/>
  <c r="G194" i="41"/>
  <c r="E187" i="41"/>
  <c r="F97" i="41"/>
  <c r="F189" i="41"/>
  <c r="E195" i="41"/>
  <c r="E90" i="41"/>
  <c r="I98" i="41"/>
  <c r="H98" i="40"/>
  <c r="E187" i="40"/>
  <c r="F97" i="40"/>
  <c r="K6" i="40"/>
  <c r="G189" i="40"/>
  <c r="F195" i="40"/>
  <c r="I194" i="40"/>
  <c r="H230" i="40"/>
  <c r="H230" i="42" l="1"/>
  <c r="I194" i="42"/>
  <c r="H195" i="42"/>
  <c r="I189" i="42"/>
  <c r="G187" i="42"/>
  <c r="H97" i="42"/>
  <c r="J98" i="42"/>
  <c r="G189" i="41"/>
  <c r="F195" i="41"/>
  <c r="F90" i="41"/>
  <c r="F187" i="41"/>
  <c r="G97" i="41"/>
  <c r="J98" i="41"/>
  <c r="G230" i="41"/>
  <c r="H194" i="41"/>
  <c r="F187" i="40"/>
  <c r="G97" i="40"/>
  <c r="I230" i="40"/>
  <c r="J194" i="40"/>
  <c r="I98" i="40"/>
  <c r="G195" i="40"/>
  <c r="H189" i="40"/>
  <c r="G90" i="40"/>
  <c r="H187" i="42" l="1"/>
  <c r="I97" i="42"/>
  <c r="I195" i="42"/>
  <c r="J189" i="42"/>
  <c r="K98" i="42"/>
  <c r="I230" i="42"/>
  <c r="J194" i="42"/>
  <c r="G187" i="41"/>
  <c r="H97" i="41"/>
  <c r="K98" i="41"/>
  <c r="H230" i="41"/>
  <c r="I194" i="41"/>
  <c r="H189" i="41"/>
  <c r="G195" i="41"/>
  <c r="G90" i="41"/>
  <c r="J98" i="40"/>
  <c r="J230" i="40"/>
  <c r="K194" i="40"/>
  <c r="I189" i="40"/>
  <c r="H195" i="40"/>
  <c r="H90" i="40"/>
  <c r="G187" i="40"/>
  <c r="H97" i="40"/>
  <c r="J230" i="42" l="1"/>
  <c r="K194" i="42"/>
  <c r="L98" i="42"/>
  <c r="J195" i="42"/>
  <c r="K189" i="42"/>
  <c r="I187" i="42"/>
  <c r="J97" i="42"/>
  <c r="L98" i="41"/>
  <c r="J194" i="41"/>
  <c r="I230" i="41"/>
  <c r="H187" i="41"/>
  <c r="I97" i="41"/>
  <c r="I189" i="41"/>
  <c r="H195" i="41"/>
  <c r="H90" i="41"/>
  <c r="K230" i="40"/>
  <c r="L194" i="40"/>
  <c r="I195" i="40"/>
  <c r="J189" i="40"/>
  <c r="I90" i="40"/>
  <c r="H187" i="40"/>
  <c r="I97" i="40"/>
  <c r="K98" i="40"/>
  <c r="J90" i="40"/>
  <c r="L189" i="42" l="1"/>
  <c r="K195" i="42"/>
  <c r="M98" i="42"/>
  <c r="L194" i="42"/>
  <c r="K230" i="42"/>
  <c r="J187" i="42"/>
  <c r="K97" i="42"/>
  <c r="J189" i="41"/>
  <c r="I195" i="41"/>
  <c r="I90" i="41"/>
  <c r="I187" i="41"/>
  <c r="J97" i="41"/>
  <c r="J230" i="41"/>
  <c r="K194" i="41"/>
  <c r="M98" i="41"/>
  <c r="K90" i="40"/>
  <c r="L98" i="40"/>
  <c r="I187" i="40"/>
  <c r="J97" i="40"/>
  <c r="J195" i="40"/>
  <c r="K189" i="40"/>
  <c r="M194" i="40"/>
  <c r="L230" i="40"/>
  <c r="L230" i="42" l="1"/>
  <c r="M194" i="42"/>
  <c r="N98" i="42"/>
  <c r="K187" i="42"/>
  <c r="L97" i="42"/>
  <c r="L195" i="42"/>
  <c r="M189" i="42"/>
  <c r="N98" i="41"/>
  <c r="K230" i="41"/>
  <c r="L194" i="41"/>
  <c r="J187" i="41"/>
  <c r="K97" i="41"/>
  <c r="K189" i="41"/>
  <c r="J195" i="41"/>
  <c r="J90" i="41"/>
  <c r="N194" i="40"/>
  <c r="M230" i="40"/>
  <c r="K195" i="40"/>
  <c r="L189" i="40"/>
  <c r="J187" i="40"/>
  <c r="K97" i="40"/>
  <c r="M98" i="40"/>
  <c r="L90" i="40"/>
  <c r="O98" i="42" l="1"/>
  <c r="L187" i="42"/>
  <c r="M97" i="42"/>
  <c r="M230" i="42"/>
  <c r="N194" i="42"/>
  <c r="N189" i="42"/>
  <c r="M195" i="42"/>
  <c r="M194" i="41"/>
  <c r="L230" i="41"/>
  <c r="K195" i="41"/>
  <c r="L189" i="41"/>
  <c r="K90" i="41"/>
  <c r="K187" i="41"/>
  <c r="L97" i="41"/>
  <c r="O98" i="41"/>
  <c r="N98" i="40"/>
  <c r="M90" i="40"/>
  <c r="K187" i="40"/>
  <c r="L97" i="40"/>
  <c r="L195" i="40"/>
  <c r="M189" i="40"/>
  <c r="N230" i="40"/>
  <c r="O194" i="40"/>
  <c r="O189" i="42" l="1"/>
  <c r="N195" i="42"/>
  <c r="O194" i="42"/>
  <c r="N230" i="42"/>
  <c r="M187" i="42"/>
  <c r="N97" i="42"/>
  <c r="P98" i="42"/>
  <c r="L187" i="41"/>
  <c r="M97" i="41"/>
  <c r="L195" i="41"/>
  <c r="M189" i="41"/>
  <c r="L90" i="41"/>
  <c r="P98" i="41"/>
  <c r="N194" i="41"/>
  <c r="M230" i="41"/>
  <c r="P194" i="40"/>
  <c r="O230" i="40"/>
  <c r="M195" i="40"/>
  <c r="N189" i="40"/>
  <c r="L187" i="40"/>
  <c r="M97" i="40"/>
  <c r="O98" i="40"/>
  <c r="N90" i="40"/>
  <c r="N187" i="42" l="1"/>
  <c r="O97" i="42"/>
  <c r="P194" i="42"/>
  <c r="O230" i="42"/>
  <c r="Q98" i="42"/>
  <c r="O195" i="42"/>
  <c r="P189" i="42"/>
  <c r="N230" i="41"/>
  <c r="O194" i="41"/>
  <c r="Q98" i="41"/>
  <c r="M195" i="41"/>
  <c r="N189" i="41"/>
  <c r="M90" i="41"/>
  <c r="M187" i="41"/>
  <c r="N97" i="41"/>
  <c r="M187" i="40"/>
  <c r="N97" i="40"/>
  <c r="P98" i="40"/>
  <c r="O189" i="40"/>
  <c r="N195" i="40"/>
  <c r="Q194" i="40"/>
  <c r="P230" i="40"/>
  <c r="P195" i="42" l="1"/>
  <c r="Q189" i="42"/>
  <c r="R98" i="42"/>
  <c r="P230" i="42"/>
  <c r="Q194" i="42"/>
  <c r="O187" i="42"/>
  <c r="P97" i="42"/>
  <c r="R98" i="41"/>
  <c r="O230" i="41"/>
  <c r="P194" i="41"/>
  <c r="O189" i="41"/>
  <c r="N195" i="41"/>
  <c r="N90" i="41"/>
  <c r="N187" i="41"/>
  <c r="O97" i="41"/>
  <c r="Q230" i="40"/>
  <c r="R194" i="40"/>
  <c r="Q98" i="40"/>
  <c r="N187" i="40"/>
  <c r="O97" i="40"/>
  <c r="O195" i="40"/>
  <c r="P189" i="40"/>
  <c r="O90" i="40"/>
  <c r="P187" i="42" l="1"/>
  <c r="Q97" i="42"/>
  <c r="Q230" i="42"/>
  <c r="R194" i="42"/>
  <c r="Q195" i="42"/>
  <c r="R189" i="42"/>
  <c r="S98" i="42"/>
  <c r="P189" i="41"/>
  <c r="O195" i="41"/>
  <c r="O90" i="41"/>
  <c r="P230" i="41"/>
  <c r="Q194" i="41"/>
  <c r="O187" i="41"/>
  <c r="P97" i="41"/>
  <c r="S98" i="41"/>
  <c r="O187" i="40"/>
  <c r="P97" i="40"/>
  <c r="R98" i="40"/>
  <c r="P195" i="40"/>
  <c r="Q189" i="40"/>
  <c r="P90" i="40"/>
  <c r="R230" i="40"/>
  <c r="S194" i="40"/>
  <c r="T98" i="42" l="1"/>
  <c r="S189" i="42"/>
  <c r="R195" i="42"/>
  <c r="R230" i="42"/>
  <c r="S194" i="42"/>
  <c r="Q187" i="42"/>
  <c r="R97" i="42"/>
  <c r="P187" i="41"/>
  <c r="Q97" i="41"/>
  <c r="R194" i="41"/>
  <c r="Q230" i="41"/>
  <c r="T98" i="41"/>
  <c r="Q189" i="41"/>
  <c r="Q90" i="41" s="1"/>
  <c r="P195" i="41"/>
  <c r="P90" i="41"/>
  <c r="S98" i="40"/>
  <c r="R90" i="40"/>
  <c r="S230" i="40"/>
  <c r="T194" i="40"/>
  <c r="R189" i="40"/>
  <c r="Q195" i="40"/>
  <c r="Q90" i="40"/>
  <c r="P187" i="40"/>
  <c r="Q97" i="40"/>
  <c r="R187" i="42" l="1"/>
  <c r="S97" i="42"/>
  <c r="T189" i="42"/>
  <c r="S195" i="42"/>
  <c r="T194" i="42"/>
  <c r="S230" i="42"/>
  <c r="U98" i="42"/>
  <c r="R189" i="41"/>
  <c r="Q195" i="41"/>
  <c r="R230" i="41"/>
  <c r="S194" i="41"/>
  <c r="U98" i="41"/>
  <c r="Q187" i="41"/>
  <c r="R97" i="41"/>
  <c r="Q187" i="40"/>
  <c r="R97" i="40"/>
  <c r="R195" i="40"/>
  <c r="S189" i="40"/>
  <c r="U194" i="40"/>
  <c r="T230" i="40"/>
  <c r="S90" i="40"/>
  <c r="T98" i="40"/>
  <c r="V98" i="42" l="1"/>
  <c r="T195" i="42"/>
  <c r="T48" i="42" s="1"/>
  <c r="U189" i="42"/>
  <c r="T230" i="42"/>
  <c r="U194" i="42"/>
  <c r="S187" i="42"/>
  <c r="T97" i="42"/>
  <c r="V98" i="41"/>
  <c r="S230" i="41"/>
  <c r="T194" i="41"/>
  <c r="R187" i="41"/>
  <c r="S97" i="41"/>
  <c r="S189" i="41"/>
  <c r="R195" i="41"/>
  <c r="R90" i="41"/>
  <c r="U98" i="40"/>
  <c r="T90" i="40"/>
  <c r="R187" i="40"/>
  <c r="S97" i="40"/>
  <c r="U230" i="40"/>
  <c r="V194" i="40"/>
  <c r="T189" i="40"/>
  <c r="S195" i="40"/>
  <c r="T187" i="42" l="1"/>
  <c r="U97" i="42"/>
  <c r="U230" i="42"/>
  <c r="V194" i="42"/>
  <c r="V189" i="42"/>
  <c r="U195" i="42"/>
  <c r="T49" i="42"/>
  <c r="W98" i="42"/>
  <c r="T230" i="41"/>
  <c r="U194" i="41"/>
  <c r="S187" i="41"/>
  <c r="T97" i="41"/>
  <c r="S195" i="41"/>
  <c r="T189" i="41"/>
  <c r="S90" i="41"/>
  <c r="W98" i="41"/>
  <c r="T195" i="40"/>
  <c r="T48" i="40" s="1"/>
  <c r="U189" i="40"/>
  <c r="V230" i="40"/>
  <c r="W194" i="40"/>
  <c r="S187" i="40"/>
  <c r="T97" i="40"/>
  <c r="V98" i="40"/>
  <c r="U90" i="40"/>
  <c r="U48" i="42" l="1"/>
  <c r="U49" i="42" s="1"/>
  <c r="W194" i="42"/>
  <c r="V230" i="42"/>
  <c r="X98" i="42"/>
  <c r="U187" i="42"/>
  <c r="V97" i="42"/>
  <c r="T72" i="42"/>
  <c r="T70" i="42"/>
  <c r="W189" i="42"/>
  <c r="V195" i="42"/>
  <c r="V49" i="42" s="1"/>
  <c r="T195" i="41"/>
  <c r="T48" i="41" s="1"/>
  <c r="U189" i="41"/>
  <c r="T90" i="41"/>
  <c r="T187" i="41"/>
  <c r="U97" i="41"/>
  <c r="U230" i="41"/>
  <c r="V194" i="41"/>
  <c r="X98" i="41"/>
  <c r="U195" i="40"/>
  <c r="U48" i="40" s="1"/>
  <c r="U49" i="40" s="1"/>
  <c r="V189" i="40"/>
  <c r="V90" i="40" s="1"/>
  <c r="W98" i="40"/>
  <c r="T187" i="40"/>
  <c r="U97" i="40"/>
  <c r="X194" i="40"/>
  <c r="W230" i="40"/>
  <c r="T49" i="40"/>
  <c r="U72" i="42" l="1"/>
  <c r="U70" i="42"/>
  <c r="V187" i="42"/>
  <c r="W97" i="42"/>
  <c r="V72" i="42"/>
  <c r="V70" i="42"/>
  <c r="T80" i="42"/>
  <c r="W195" i="42"/>
  <c r="X189" i="42"/>
  <c r="AL209" i="42"/>
  <c r="T7" i="42"/>
  <c r="Y98" i="42"/>
  <c r="X194" i="42"/>
  <c r="W230" i="42"/>
  <c r="AM209" i="42"/>
  <c r="U7" i="42"/>
  <c r="Y98" i="41"/>
  <c r="U187" i="41"/>
  <c r="V97" i="41"/>
  <c r="U195" i="41"/>
  <c r="U48" i="41" s="1"/>
  <c r="U49" i="41" s="1"/>
  <c r="V189" i="41"/>
  <c r="U90" i="41"/>
  <c r="V230" i="41"/>
  <c r="W194" i="41"/>
  <c r="T49" i="41"/>
  <c r="Y194" i="40"/>
  <c r="X230" i="40"/>
  <c r="U187" i="40"/>
  <c r="V97" i="40"/>
  <c r="T72" i="40"/>
  <c r="T70" i="40"/>
  <c r="W90" i="40"/>
  <c r="X98" i="40"/>
  <c r="W189" i="40"/>
  <c r="V195" i="40"/>
  <c r="V48" i="40" s="1"/>
  <c r="U70" i="40"/>
  <c r="U72" i="40"/>
  <c r="V80" i="42" l="1"/>
  <c r="U80" i="42"/>
  <c r="AN209" i="42"/>
  <c r="V7" i="42"/>
  <c r="X230" i="42"/>
  <c r="Y194" i="42"/>
  <c r="X195" i="42"/>
  <c r="Y189" i="42"/>
  <c r="W187" i="42"/>
  <c r="X97" i="42"/>
  <c r="Z98" i="42"/>
  <c r="W49" i="42"/>
  <c r="U70" i="41"/>
  <c r="U72" i="41"/>
  <c r="V195" i="41"/>
  <c r="V48" i="41" s="1"/>
  <c r="V49" i="41" s="1"/>
  <c r="W189" i="41"/>
  <c r="V90" i="41"/>
  <c r="V187" i="41"/>
  <c r="W97" i="41"/>
  <c r="T70" i="41"/>
  <c r="T72" i="41"/>
  <c r="W230" i="41"/>
  <c r="X194" i="41"/>
  <c r="Z98" i="41"/>
  <c r="U80" i="40"/>
  <c r="V187" i="40"/>
  <c r="W97" i="40"/>
  <c r="T80" i="40"/>
  <c r="AM209" i="40"/>
  <c r="U7" i="40"/>
  <c r="AL209" i="40"/>
  <c r="T7" i="40"/>
  <c r="V49" i="40"/>
  <c r="W195" i="40"/>
  <c r="W48" i="40" s="1"/>
  <c r="W49" i="40" s="1"/>
  <c r="X189" i="40"/>
  <c r="Y98" i="40"/>
  <c r="X90" i="40"/>
  <c r="Z194" i="40"/>
  <c r="Y230" i="40"/>
  <c r="X187" i="42" l="1"/>
  <c r="Y97" i="42"/>
  <c r="X49" i="42"/>
  <c r="Y230" i="42"/>
  <c r="Z194" i="42"/>
  <c r="W70" i="42"/>
  <c r="W72" i="42"/>
  <c r="AA98" i="42"/>
  <c r="Y195" i="42"/>
  <c r="Z189" i="42"/>
  <c r="AA98" i="41"/>
  <c r="W187" i="41"/>
  <c r="X97" i="41"/>
  <c r="X189" i="41"/>
  <c r="W195" i="41"/>
  <c r="W48" i="41" s="1"/>
  <c r="W90" i="41"/>
  <c r="V72" i="41"/>
  <c r="V70" i="41"/>
  <c r="AL209" i="41"/>
  <c r="T7" i="41"/>
  <c r="AM209" i="41"/>
  <c r="U7" i="41"/>
  <c r="X230" i="41"/>
  <c r="Y194" i="41"/>
  <c r="T80" i="41"/>
  <c r="U80" i="41"/>
  <c r="W187" i="40"/>
  <c r="X97" i="40"/>
  <c r="Z98" i="40"/>
  <c r="X195" i="40"/>
  <c r="X48" i="40" s="1"/>
  <c r="X49" i="40" s="1"/>
  <c r="Y189" i="40"/>
  <c r="W72" i="40"/>
  <c r="W70" i="40"/>
  <c r="W80" i="40" s="1"/>
  <c r="V72" i="40"/>
  <c r="V70" i="40"/>
  <c r="Z230" i="40"/>
  <c r="AA194" i="40"/>
  <c r="W80" i="42" l="1"/>
  <c r="AO209" i="42"/>
  <c r="W7" i="42"/>
  <c r="AA194" i="42"/>
  <c r="Z230" i="42"/>
  <c r="X72" i="42"/>
  <c r="X70" i="42"/>
  <c r="Z195" i="42"/>
  <c r="Z49" i="42" s="1"/>
  <c r="AA189" i="42"/>
  <c r="Y187" i="42"/>
  <c r="Z97" i="42"/>
  <c r="Y49" i="42"/>
  <c r="AB98" i="42"/>
  <c r="Z194" i="41"/>
  <c r="Y230" i="41"/>
  <c r="X187" i="41"/>
  <c r="Y97" i="41"/>
  <c r="W49" i="41"/>
  <c r="AN209" i="41"/>
  <c r="V7" i="41"/>
  <c r="AB98" i="41"/>
  <c r="Y189" i="41"/>
  <c r="X195" i="41"/>
  <c r="X48" i="41" s="1"/>
  <c r="X49" i="41" s="1"/>
  <c r="X90" i="41"/>
  <c r="V80" i="41"/>
  <c r="AA230" i="40"/>
  <c r="AB194" i="40"/>
  <c r="AO209" i="40"/>
  <c r="W7" i="40"/>
  <c r="Y195" i="40"/>
  <c r="Y48" i="40" s="1"/>
  <c r="Z189" i="40"/>
  <c r="AN209" i="40"/>
  <c r="V7" i="40"/>
  <c r="X70" i="40"/>
  <c r="X72" i="40"/>
  <c r="V80" i="40"/>
  <c r="Y90" i="40"/>
  <c r="AA98" i="40"/>
  <c r="X187" i="40"/>
  <c r="Y97" i="40"/>
  <c r="X80" i="42" l="1"/>
  <c r="AB189" i="42"/>
  <c r="AA195" i="42"/>
  <c r="AA48" i="42" s="1"/>
  <c r="AA49" i="42" s="1"/>
  <c r="Z187" i="42"/>
  <c r="AA97" i="42"/>
  <c r="Z72" i="42"/>
  <c r="Z70" i="42"/>
  <c r="AC98" i="42"/>
  <c r="AP209" i="42"/>
  <c r="X7" i="42"/>
  <c r="Y70" i="42"/>
  <c r="Y72" i="42"/>
  <c r="AB194" i="42"/>
  <c r="AA230" i="42"/>
  <c r="Y187" i="41"/>
  <c r="Z97" i="41"/>
  <c r="Z230" i="41"/>
  <c r="AA194" i="41"/>
  <c r="W70" i="41"/>
  <c r="W72" i="41"/>
  <c r="AC98" i="41"/>
  <c r="X70" i="41"/>
  <c r="X72" i="41"/>
  <c r="Z189" i="41"/>
  <c r="Y195" i="41"/>
  <c r="Y48" i="41" s="1"/>
  <c r="Y49" i="41" s="1"/>
  <c r="Y90" i="41"/>
  <c r="AA90" i="40"/>
  <c r="AB98" i="40"/>
  <c r="AP209" i="40"/>
  <c r="X7" i="40"/>
  <c r="Z195" i="40"/>
  <c r="Z48" i="40" s="1"/>
  <c r="AA189" i="40"/>
  <c r="Y187" i="40"/>
  <c r="Z97" i="40"/>
  <c r="Y49" i="40"/>
  <c r="Z90" i="40"/>
  <c r="X80" i="40"/>
  <c r="AC194" i="40"/>
  <c r="AB230" i="40"/>
  <c r="Z80" i="42" l="1"/>
  <c r="AD98" i="42"/>
  <c r="AA187" i="42"/>
  <c r="AB97" i="42"/>
  <c r="AB230" i="42"/>
  <c r="AC194" i="42"/>
  <c r="AQ209" i="42"/>
  <c r="Y7" i="42"/>
  <c r="AR209" i="42"/>
  <c r="Z7" i="42"/>
  <c r="Y80" i="42"/>
  <c r="AA72" i="42"/>
  <c r="AA70" i="42"/>
  <c r="AC189" i="42"/>
  <c r="AB195" i="42"/>
  <c r="AB48" i="42" s="1"/>
  <c r="AB49" i="42" s="1"/>
  <c r="AO209" i="41"/>
  <c r="W7" i="41"/>
  <c r="AP209" i="41"/>
  <c r="X7" i="41"/>
  <c r="AA230" i="41"/>
  <c r="AB194" i="41"/>
  <c r="AA189" i="41"/>
  <c r="Z195" i="41"/>
  <c r="Z48" i="41" s="1"/>
  <c r="Z90" i="41"/>
  <c r="X80" i="41"/>
  <c r="AD98" i="41"/>
  <c r="Z187" i="41"/>
  <c r="AA97" i="41"/>
  <c r="W80" i="41"/>
  <c r="Y72" i="41"/>
  <c r="Y70" i="41"/>
  <c r="AC230" i="40"/>
  <c r="AD194" i="40"/>
  <c r="AA195" i="40"/>
  <c r="AA48" i="40" s="1"/>
  <c r="AA49" i="40" s="1"/>
  <c r="AB189" i="40"/>
  <c r="Z49" i="40"/>
  <c r="Y72" i="40"/>
  <c r="Y70" i="40"/>
  <c r="AB90" i="40"/>
  <c r="AC98" i="40"/>
  <c r="Z187" i="40"/>
  <c r="AA97" i="40"/>
  <c r="AA80" i="42" l="1"/>
  <c r="AS209" i="42"/>
  <c r="AA7" i="42"/>
  <c r="AB187" i="42"/>
  <c r="AC97" i="42"/>
  <c r="AC230" i="42"/>
  <c r="AD194" i="42"/>
  <c r="AB72" i="42"/>
  <c r="AB70" i="42"/>
  <c r="AD189" i="42"/>
  <c r="AC195" i="42"/>
  <c r="AC48" i="42" s="1"/>
  <c r="AC49" i="42" s="1"/>
  <c r="AE98" i="42"/>
  <c r="Y80" i="41"/>
  <c r="AA187" i="41"/>
  <c r="AB97" i="41"/>
  <c r="AE98" i="41"/>
  <c r="AQ209" i="41"/>
  <c r="Y7" i="41"/>
  <c r="AA195" i="41"/>
  <c r="AA48" i="41" s="1"/>
  <c r="AA49" i="41" s="1"/>
  <c r="AB189" i="41"/>
  <c r="AA90" i="41"/>
  <c r="AB230" i="41"/>
  <c r="AC194" i="41"/>
  <c r="Z49" i="41"/>
  <c r="AA187" i="40"/>
  <c r="AB97" i="40"/>
  <c r="AD98" i="40"/>
  <c r="Z70" i="40"/>
  <c r="Z72" i="40"/>
  <c r="AA70" i="40"/>
  <c r="AA72" i="40"/>
  <c r="AC189" i="40"/>
  <c r="AB195" i="40"/>
  <c r="AB48" i="40" s="1"/>
  <c r="AB49" i="40" s="1"/>
  <c r="AD230" i="40"/>
  <c r="AE194" i="40"/>
  <c r="Y80" i="40"/>
  <c r="AQ209" i="40"/>
  <c r="Y7" i="40"/>
  <c r="AB80" i="42" l="1"/>
  <c r="AE194" i="42"/>
  <c r="AD230" i="42"/>
  <c r="AC72" i="42"/>
  <c r="AC70" i="42"/>
  <c r="AE189" i="42"/>
  <c r="AD195" i="42"/>
  <c r="AD48" i="42" s="1"/>
  <c r="AD49" i="42" s="1"/>
  <c r="AF98" i="42"/>
  <c r="AC187" i="42"/>
  <c r="AD97" i="42"/>
  <c r="AT209" i="42"/>
  <c r="AB7" i="42"/>
  <c r="AC189" i="41"/>
  <c r="AC90" i="41" s="1"/>
  <c r="AB195" i="41"/>
  <c r="AB48" i="41" s="1"/>
  <c r="AB49" i="41" s="1"/>
  <c r="AB90" i="41"/>
  <c r="AC230" i="41"/>
  <c r="AD194" i="41"/>
  <c r="AF98" i="41"/>
  <c r="Z70" i="41"/>
  <c r="Z72" i="41"/>
  <c r="AB187" i="41"/>
  <c r="AC97" i="41"/>
  <c r="AA70" i="41"/>
  <c r="AA72" i="41"/>
  <c r="AD189" i="40"/>
  <c r="AC195" i="40"/>
  <c r="AC48" i="40" s="1"/>
  <c r="AC49" i="40" s="1"/>
  <c r="AS209" i="40"/>
  <c r="AA7" i="40"/>
  <c r="AE230" i="40"/>
  <c r="AF194" i="40"/>
  <c r="AF230" i="40" s="1"/>
  <c r="AE98" i="40"/>
  <c r="AD90" i="40"/>
  <c r="AA80" i="40"/>
  <c r="AR209" i="40"/>
  <c r="Z7" i="40"/>
  <c r="Z80" i="40"/>
  <c r="AC90" i="40"/>
  <c r="AB72" i="40"/>
  <c r="AB70" i="40"/>
  <c r="AB187" i="40"/>
  <c r="AC97" i="40"/>
  <c r="AC80" i="42" l="1"/>
  <c r="AU209" i="42"/>
  <c r="AC7" i="42"/>
  <c r="AD72" i="42"/>
  <c r="AD70" i="42"/>
  <c r="AE195" i="42"/>
  <c r="AE48" i="42" s="1"/>
  <c r="AE49" i="42" s="1"/>
  <c r="AF189" i="42"/>
  <c r="AD187" i="42"/>
  <c r="AE97" i="42"/>
  <c r="AF194" i="42"/>
  <c r="AF230" i="42" s="1"/>
  <c r="AE230" i="42"/>
  <c r="Z80" i="41"/>
  <c r="AS209" i="41"/>
  <c r="AA7" i="41"/>
  <c r="AD230" i="41"/>
  <c r="AE194" i="41"/>
  <c r="AB72" i="41"/>
  <c r="AB70" i="41"/>
  <c r="AA80" i="41"/>
  <c r="AC187" i="41"/>
  <c r="AD97" i="41"/>
  <c r="AR209" i="41"/>
  <c r="Z7" i="41"/>
  <c r="AC195" i="41"/>
  <c r="AC48" i="41" s="1"/>
  <c r="AC49" i="41" s="1"/>
  <c r="AD189" i="41"/>
  <c r="AB80" i="40"/>
  <c r="AC187" i="40"/>
  <c r="AD97" i="40"/>
  <c r="AT209" i="40"/>
  <c r="AB7" i="40"/>
  <c r="AC72" i="40"/>
  <c r="AC70" i="40"/>
  <c r="AE189" i="40"/>
  <c r="AD195" i="40"/>
  <c r="AD48" i="40" s="1"/>
  <c r="AD49" i="40" s="1"/>
  <c r="AE90" i="40"/>
  <c r="AF98" i="40"/>
  <c r="AD80" i="42" l="1"/>
  <c r="AF195" i="42"/>
  <c r="AF48" i="42" s="1"/>
  <c r="AF49" i="42" s="1"/>
  <c r="AI48" i="42"/>
  <c r="AH48" i="42"/>
  <c r="AV209" i="42"/>
  <c r="AD7" i="42"/>
  <c r="AE187" i="42"/>
  <c r="AF97" i="42"/>
  <c r="AF187" i="42" s="1"/>
  <c r="AE70" i="42"/>
  <c r="AE72" i="42"/>
  <c r="AB80" i="41"/>
  <c r="AD195" i="41"/>
  <c r="AD48" i="41" s="1"/>
  <c r="AD49" i="41" s="1"/>
  <c r="AE189" i="41"/>
  <c r="AD90" i="41"/>
  <c r="AT209" i="41"/>
  <c r="AB7" i="41"/>
  <c r="AD187" i="41"/>
  <c r="AE97" i="41"/>
  <c r="AC70" i="41"/>
  <c r="AC72" i="41"/>
  <c r="AE230" i="41"/>
  <c r="AF194" i="41"/>
  <c r="AF230" i="41" s="1"/>
  <c r="AC80" i="40"/>
  <c r="AF90" i="40"/>
  <c r="AD187" i="40"/>
  <c r="AE97" i="40"/>
  <c r="AD72" i="40"/>
  <c r="AD70" i="40"/>
  <c r="AD80" i="40" s="1"/>
  <c r="AF189" i="40"/>
  <c r="AF195" i="40" s="1"/>
  <c r="AF48" i="40" s="1"/>
  <c r="AE195" i="40"/>
  <c r="AE48" i="40" s="1"/>
  <c r="AE49" i="40" s="1"/>
  <c r="AU209" i="40"/>
  <c r="AC7" i="40"/>
  <c r="AE80" i="42" l="1"/>
  <c r="AI90" i="42"/>
  <c r="AH90" i="42"/>
  <c r="AW209" i="42"/>
  <c r="AE7" i="42"/>
  <c r="AF72" i="42"/>
  <c r="AF70" i="42"/>
  <c r="AH49" i="42"/>
  <c r="AI49" i="42"/>
  <c r="AC80" i="41"/>
  <c r="AE187" i="41"/>
  <c r="AF97" i="41"/>
  <c r="AF187" i="41" s="1"/>
  <c r="AF189" i="41"/>
  <c r="AE195" i="41"/>
  <c r="AE48" i="41" s="1"/>
  <c r="AE49" i="41" s="1"/>
  <c r="AE90" i="41"/>
  <c r="AU209" i="41"/>
  <c r="AC7" i="41"/>
  <c r="AD72" i="41"/>
  <c r="AD70" i="41"/>
  <c r="AE72" i="40"/>
  <c r="AE70" i="40"/>
  <c r="AF49" i="40"/>
  <c r="AI48" i="40"/>
  <c r="AH48" i="40"/>
  <c r="AV209" i="40"/>
  <c r="AD7" i="40"/>
  <c r="AE187" i="40"/>
  <c r="AF97" i="40"/>
  <c r="AF187" i="40" s="1"/>
  <c r="AH90" i="40"/>
  <c r="AI90" i="40"/>
  <c r="AF80" i="42" l="1"/>
  <c r="AH70" i="42"/>
  <c r="AI70" i="42"/>
  <c r="AX209" i="42"/>
  <c r="AF7" i="42"/>
  <c r="A7" i="42" s="1"/>
  <c r="AH72" i="42"/>
  <c r="AI72" i="42"/>
  <c r="AE70" i="41"/>
  <c r="AE72" i="41"/>
  <c r="AF195" i="41"/>
  <c r="AF48" i="41" s="1"/>
  <c r="AF90" i="41"/>
  <c r="AV209" i="41"/>
  <c r="AD7" i="41"/>
  <c r="AD80" i="41"/>
  <c r="AE80" i="40"/>
  <c r="AF70" i="40"/>
  <c r="AF72" i="40"/>
  <c r="AI49" i="40"/>
  <c r="AH49" i="40"/>
  <c r="AW209" i="40"/>
  <c r="AE7" i="40"/>
  <c r="AH80" i="42" l="1"/>
  <c r="AI80" i="42"/>
  <c r="AE80" i="41"/>
  <c r="AI90" i="41"/>
  <c r="AF49" i="41"/>
  <c r="AH48" i="41"/>
  <c r="AI48" i="41"/>
  <c r="AW209" i="41"/>
  <c r="AE7" i="41"/>
  <c r="AX209" i="40"/>
  <c r="AF7" i="40"/>
  <c r="A7" i="40" s="1"/>
  <c r="AI72" i="40"/>
  <c r="AH72" i="40"/>
  <c r="AF80" i="40"/>
  <c r="AH70" i="40"/>
  <c r="AI70" i="40"/>
  <c r="AF72" i="41" l="1"/>
  <c r="AF70" i="41"/>
  <c r="AH49" i="41"/>
  <c r="AI49" i="41"/>
  <c r="AI80" i="40"/>
  <c r="AH80" i="40"/>
  <c r="AF80" i="41" l="1"/>
  <c r="AH70" i="41"/>
  <c r="AI70" i="41"/>
  <c r="AX209" i="41"/>
  <c r="AF7" i="41"/>
  <c r="A7" i="41" s="1"/>
  <c r="AI72" i="41"/>
  <c r="AH72" i="41"/>
  <c r="AH80" i="41" l="1"/>
  <c r="AI80" i="41"/>
  <c r="F53" i="39" l="1"/>
  <c r="B90" i="39" l="1"/>
  <c r="B79" i="39"/>
  <c r="B65" i="39"/>
  <c r="B53" i="39"/>
  <c r="B49" i="39"/>
  <c r="B72" i="39" s="1"/>
  <c r="B35" i="39"/>
  <c r="AF234" i="39"/>
  <c r="AE234" i="39"/>
  <c r="AD234" i="39"/>
  <c r="AC234" i="39"/>
  <c r="AB234" i="39"/>
  <c r="AA234" i="39"/>
  <c r="Z234" i="39"/>
  <c r="Y234" i="39"/>
  <c r="X234" i="39"/>
  <c r="W234" i="39"/>
  <c r="V234" i="39"/>
  <c r="U234" i="39"/>
  <c r="T234" i="39"/>
  <c r="S234" i="39"/>
  <c r="R234" i="39"/>
  <c r="Q234" i="39"/>
  <c r="P234" i="39"/>
  <c r="O234" i="39"/>
  <c r="N234" i="39"/>
  <c r="M234" i="39"/>
  <c r="L234" i="39"/>
  <c r="K234" i="39"/>
  <c r="J234" i="39"/>
  <c r="I234" i="39"/>
  <c r="H234" i="39"/>
  <c r="G234" i="39"/>
  <c r="F234" i="39"/>
  <c r="E234" i="39"/>
  <c r="D234" i="39"/>
  <c r="C234" i="39"/>
  <c r="B234" i="39"/>
  <c r="A234" i="39"/>
  <c r="AF233" i="39"/>
  <c r="AE233" i="39"/>
  <c r="AD233" i="39"/>
  <c r="AC233" i="39"/>
  <c r="AB233" i="39"/>
  <c r="AA233" i="39"/>
  <c r="Z233" i="39"/>
  <c r="Y233" i="39"/>
  <c r="X233" i="39"/>
  <c r="W233" i="39"/>
  <c r="V233" i="39"/>
  <c r="U233" i="39"/>
  <c r="T233" i="39"/>
  <c r="S233" i="39"/>
  <c r="R233" i="39"/>
  <c r="Q233" i="39"/>
  <c r="P233" i="39"/>
  <c r="O233" i="39"/>
  <c r="N233" i="39"/>
  <c r="M233" i="39"/>
  <c r="L233" i="39"/>
  <c r="K233" i="39"/>
  <c r="J233" i="39"/>
  <c r="I233" i="39"/>
  <c r="H233" i="39"/>
  <c r="G233" i="39"/>
  <c r="F233" i="39"/>
  <c r="E233" i="39"/>
  <c r="D233" i="39"/>
  <c r="C233" i="39"/>
  <c r="B233" i="39"/>
  <c r="A233" i="39"/>
  <c r="AF232" i="39"/>
  <c r="AE232" i="39"/>
  <c r="AD232" i="39"/>
  <c r="AC232" i="39"/>
  <c r="AB232" i="39"/>
  <c r="AA232" i="39"/>
  <c r="Z232" i="39"/>
  <c r="Y232" i="39"/>
  <c r="X232" i="39"/>
  <c r="W232" i="39"/>
  <c r="V232" i="39"/>
  <c r="U232" i="39"/>
  <c r="T232" i="39"/>
  <c r="S232" i="39"/>
  <c r="R232" i="39"/>
  <c r="Q232" i="39"/>
  <c r="P232" i="39"/>
  <c r="O232" i="39"/>
  <c r="N232" i="39"/>
  <c r="M232" i="39"/>
  <c r="L232" i="39"/>
  <c r="K232" i="39"/>
  <c r="J232" i="39"/>
  <c r="I232" i="39"/>
  <c r="H232" i="39"/>
  <c r="G232" i="39"/>
  <c r="F232" i="39"/>
  <c r="E232" i="39"/>
  <c r="D232" i="39"/>
  <c r="C232" i="39"/>
  <c r="B232" i="39"/>
  <c r="A232" i="39"/>
  <c r="AF231" i="39"/>
  <c r="AE231" i="39"/>
  <c r="AD231" i="39"/>
  <c r="AC231" i="39"/>
  <c r="AB231" i="39"/>
  <c r="AA231" i="39"/>
  <c r="Z231" i="39"/>
  <c r="Y231" i="39"/>
  <c r="X231" i="39"/>
  <c r="W231" i="39"/>
  <c r="V231" i="39"/>
  <c r="U231" i="39"/>
  <c r="T231" i="39"/>
  <c r="S231" i="39"/>
  <c r="R231" i="39"/>
  <c r="Q231" i="39"/>
  <c r="P231" i="39"/>
  <c r="O231" i="39"/>
  <c r="N231" i="39"/>
  <c r="M231" i="39"/>
  <c r="L231" i="39"/>
  <c r="K231" i="39"/>
  <c r="J231" i="39"/>
  <c r="I231" i="39"/>
  <c r="H231" i="39"/>
  <c r="G231" i="39"/>
  <c r="F231" i="39"/>
  <c r="E231" i="39"/>
  <c r="D231" i="39"/>
  <c r="C231" i="39"/>
  <c r="B231" i="39"/>
  <c r="A231" i="39"/>
  <c r="C230" i="39"/>
  <c r="B230" i="39"/>
  <c r="S205" i="39"/>
  <c r="AG195" i="39"/>
  <c r="B195" i="39"/>
  <c r="E194" i="39"/>
  <c r="C194" i="39"/>
  <c r="D194" i="39" s="1"/>
  <c r="D230" i="39" s="1"/>
  <c r="E193" i="39"/>
  <c r="F193" i="39" s="1"/>
  <c r="G193" i="39" s="1"/>
  <c r="H193" i="39" s="1"/>
  <c r="I193" i="39" s="1"/>
  <c r="J193" i="39" s="1"/>
  <c r="K193" i="39" s="1"/>
  <c r="L193" i="39" s="1"/>
  <c r="M193" i="39" s="1"/>
  <c r="N193" i="39" s="1"/>
  <c r="O193" i="39" s="1"/>
  <c r="P193" i="39" s="1"/>
  <c r="Q193" i="39" s="1"/>
  <c r="R193" i="39" s="1"/>
  <c r="S193" i="39" s="1"/>
  <c r="T193" i="39" s="1"/>
  <c r="U193" i="39" s="1"/>
  <c r="V193" i="39" s="1"/>
  <c r="W193" i="39" s="1"/>
  <c r="X193" i="39" s="1"/>
  <c r="Y193" i="39" s="1"/>
  <c r="Z193" i="39" s="1"/>
  <c r="AA193" i="39" s="1"/>
  <c r="AB193" i="39" s="1"/>
  <c r="AC193" i="39" s="1"/>
  <c r="AD193" i="39" s="1"/>
  <c r="AE193" i="39" s="1"/>
  <c r="AF193" i="39" s="1"/>
  <c r="C193" i="39"/>
  <c r="D193" i="39" s="1"/>
  <c r="C192" i="39"/>
  <c r="D192" i="39" s="1"/>
  <c r="E192" i="39" s="1"/>
  <c r="F192" i="39" s="1"/>
  <c r="G192" i="39" s="1"/>
  <c r="H192" i="39" s="1"/>
  <c r="I192" i="39" s="1"/>
  <c r="J192" i="39" s="1"/>
  <c r="K192" i="39" s="1"/>
  <c r="L192" i="39" s="1"/>
  <c r="M192" i="39" s="1"/>
  <c r="N192" i="39" s="1"/>
  <c r="O192" i="39" s="1"/>
  <c r="P192" i="39" s="1"/>
  <c r="Q192" i="39" s="1"/>
  <c r="R192" i="39" s="1"/>
  <c r="S192" i="39" s="1"/>
  <c r="T192" i="39" s="1"/>
  <c r="U192" i="39" s="1"/>
  <c r="V192" i="39" s="1"/>
  <c r="W192" i="39" s="1"/>
  <c r="X192" i="39" s="1"/>
  <c r="Y192" i="39" s="1"/>
  <c r="Z192" i="39" s="1"/>
  <c r="AA192" i="39" s="1"/>
  <c r="AB192" i="39" s="1"/>
  <c r="AC192" i="39" s="1"/>
  <c r="AD192" i="39" s="1"/>
  <c r="AE192" i="39" s="1"/>
  <c r="AF192" i="39" s="1"/>
  <c r="C191" i="39"/>
  <c r="D191" i="39" s="1"/>
  <c r="E191" i="39" s="1"/>
  <c r="F191" i="39" s="1"/>
  <c r="G191" i="39" s="1"/>
  <c r="H191" i="39" s="1"/>
  <c r="I191" i="39" s="1"/>
  <c r="J191" i="39" s="1"/>
  <c r="K191" i="39" s="1"/>
  <c r="L191" i="39" s="1"/>
  <c r="M191" i="39" s="1"/>
  <c r="N191" i="39" s="1"/>
  <c r="O191" i="39" s="1"/>
  <c r="P191" i="39" s="1"/>
  <c r="Q191" i="39" s="1"/>
  <c r="R191" i="39" s="1"/>
  <c r="S191" i="39" s="1"/>
  <c r="T191" i="39" s="1"/>
  <c r="U191" i="39" s="1"/>
  <c r="V191" i="39" s="1"/>
  <c r="W191" i="39" s="1"/>
  <c r="X191" i="39" s="1"/>
  <c r="Y191" i="39" s="1"/>
  <c r="Z191" i="39" s="1"/>
  <c r="AA191" i="39" s="1"/>
  <c r="AB191" i="39" s="1"/>
  <c r="AC191" i="39" s="1"/>
  <c r="AD191" i="39" s="1"/>
  <c r="AE191" i="39" s="1"/>
  <c r="AF191" i="39" s="1"/>
  <c r="E190" i="39"/>
  <c r="F190" i="39" s="1"/>
  <c r="G190" i="39" s="1"/>
  <c r="H190" i="39" s="1"/>
  <c r="I190" i="39" s="1"/>
  <c r="J190" i="39" s="1"/>
  <c r="K190" i="39" s="1"/>
  <c r="L190" i="39" s="1"/>
  <c r="M190" i="39" s="1"/>
  <c r="N190" i="39" s="1"/>
  <c r="O190" i="39" s="1"/>
  <c r="P190" i="39" s="1"/>
  <c r="Q190" i="39" s="1"/>
  <c r="R190" i="39" s="1"/>
  <c r="S190" i="39" s="1"/>
  <c r="T190" i="39" s="1"/>
  <c r="U190" i="39" s="1"/>
  <c r="V190" i="39" s="1"/>
  <c r="W190" i="39" s="1"/>
  <c r="X190" i="39" s="1"/>
  <c r="Y190" i="39" s="1"/>
  <c r="Z190" i="39" s="1"/>
  <c r="AA190" i="39" s="1"/>
  <c r="AB190" i="39" s="1"/>
  <c r="AC190" i="39" s="1"/>
  <c r="AD190" i="39" s="1"/>
  <c r="AE190" i="39" s="1"/>
  <c r="AF190" i="39" s="1"/>
  <c r="C190" i="39"/>
  <c r="D190" i="39" s="1"/>
  <c r="C189" i="39"/>
  <c r="AG187" i="39"/>
  <c r="B187" i="39"/>
  <c r="L186" i="39"/>
  <c r="M186" i="39" s="1"/>
  <c r="N186" i="39" s="1"/>
  <c r="O186" i="39" s="1"/>
  <c r="P186" i="39" s="1"/>
  <c r="Q186" i="39" s="1"/>
  <c r="R186" i="39" s="1"/>
  <c r="S186" i="39" s="1"/>
  <c r="T186" i="39" s="1"/>
  <c r="U186" i="39" s="1"/>
  <c r="V186" i="39" s="1"/>
  <c r="W186" i="39" s="1"/>
  <c r="X186" i="39" s="1"/>
  <c r="Y186" i="39" s="1"/>
  <c r="Z186" i="39" s="1"/>
  <c r="AA186" i="39" s="1"/>
  <c r="AB186" i="39" s="1"/>
  <c r="AC186" i="39" s="1"/>
  <c r="AD186" i="39" s="1"/>
  <c r="AE186" i="39" s="1"/>
  <c r="AF186" i="39" s="1"/>
  <c r="C186" i="39"/>
  <c r="D186" i="39" s="1"/>
  <c r="E186" i="39" s="1"/>
  <c r="F186" i="39" s="1"/>
  <c r="G186" i="39" s="1"/>
  <c r="H186" i="39" s="1"/>
  <c r="I186" i="39" s="1"/>
  <c r="J186" i="39" s="1"/>
  <c r="K186" i="39" s="1"/>
  <c r="C185" i="39"/>
  <c r="D185" i="39" s="1"/>
  <c r="E185" i="39" s="1"/>
  <c r="F185" i="39" s="1"/>
  <c r="G185" i="39" s="1"/>
  <c r="H185" i="39" s="1"/>
  <c r="I185" i="39" s="1"/>
  <c r="J185" i="39" s="1"/>
  <c r="K185" i="39" s="1"/>
  <c r="L185" i="39" s="1"/>
  <c r="M185" i="39" s="1"/>
  <c r="N185" i="39" s="1"/>
  <c r="O185" i="39" s="1"/>
  <c r="P185" i="39" s="1"/>
  <c r="Q185" i="39" s="1"/>
  <c r="R185" i="39" s="1"/>
  <c r="S185" i="39" s="1"/>
  <c r="T185" i="39" s="1"/>
  <c r="U185" i="39" s="1"/>
  <c r="V185" i="39" s="1"/>
  <c r="W185" i="39" s="1"/>
  <c r="X185" i="39" s="1"/>
  <c r="Y185" i="39" s="1"/>
  <c r="Z185" i="39" s="1"/>
  <c r="AA185" i="39" s="1"/>
  <c r="AB185" i="39" s="1"/>
  <c r="AC185" i="39" s="1"/>
  <c r="AD185" i="39" s="1"/>
  <c r="AE185" i="39" s="1"/>
  <c r="AF185" i="39" s="1"/>
  <c r="C184" i="39"/>
  <c r="D184" i="39" s="1"/>
  <c r="E184" i="39" s="1"/>
  <c r="F184" i="39" s="1"/>
  <c r="G184" i="39" s="1"/>
  <c r="H184" i="39" s="1"/>
  <c r="I184" i="39" s="1"/>
  <c r="J184" i="39" s="1"/>
  <c r="K184" i="39" s="1"/>
  <c r="L184" i="39" s="1"/>
  <c r="M184" i="39" s="1"/>
  <c r="N184" i="39" s="1"/>
  <c r="O184" i="39" s="1"/>
  <c r="P184" i="39" s="1"/>
  <c r="Q184" i="39" s="1"/>
  <c r="R184" i="39" s="1"/>
  <c r="S184" i="39" s="1"/>
  <c r="T184" i="39" s="1"/>
  <c r="U184" i="39" s="1"/>
  <c r="V184" i="39" s="1"/>
  <c r="W184" i="39" s="1"/>
  <c r="X184" i="39" s="1"/>
  <c r="Y184" i="39" s="1"/>
  <c r="Z184" i="39" s="1"/>
  <c r="AA184" i="39" s="1"/>
  <c r="AB184" i="39" s="1"/>
  <c r="AC184" i="39" s="1"/>
  <c r="AD184" i="39" s="1"/>
  <c r="AE184" i="39" s="1"/>
  <c r="AF184" i="39" s="1"/>
  <c r="C183" i="39"/>
  <c r="D183" i="39" s="1"/>
  <c r="E183" i="39" s="1"/>
  <c r="F183" i="39" s="1"/>
  <c r="G183" i="39" s="1"/>
  <c r="H183" i="39" s="1"/>
  <c r="I183" i="39" s="1"/>
  <c r="J183" i="39" s="1"/>
  <c r="K183" i="39" s="1"/>
  <c r="L183" i="39" s="1"/>
  <c r="M183" i="39" s="1"/>
  <c r="N183" i="39" s="1"/>
  <c r="O183" i="39" s="1"/>
  <c r="P183" i="39" s="1"/>
  <c r="Q183" i="39" s="1"/>
  <c r="R183" i="39" s="1"/>
  <c r="S183" i="39" s="1"/>
  <c r="T183" i="39" s="1"/>
  <c r="U183" i="39" s="1"/>
  <c r="V183" i="39" s="1"/>
  <c r="W183" i="39" s="1"/>
  <c r="X183" i="39" s="1"/>
  <c r="Y183" i="39" s="1"/>
  <c r="Z183" i="39" s="1"/>
  <c r="AA183" i="39" s="1"/>
  <c r="AB183" i="39" s="1"/>
  <c r="AC183" i="39" s="1"/>
  <c r="AD183" i="39" s="1"/>
  <c r="AE183" i="39" s="1"/>
  <c r="AF183" i="39" s="1"/>
  <c r="D182" i="39"/>
  <c r="E182" i="39" s="1"/>
  <c r="F182" i="39" s="1"/>
  <c r="G182" i="39" s="1"/>
  <c r="H182" i="39" s="1"/>
  <c r="I182" i="39" s="1"/>
  <c r="J182" i="39" s="1"/>
  <c r="K182" i="39" s="1"/>
  <c r="L182" i="39" s="1"/>
  <c r="M182" i="39" s="1"/>
  <c r="N182" i="39" s="1"/>
  <c r="O182" i="39" s="1"/>
  <c r="P182" i="39" s="1"/>
  <c r="Q182" i="39" s="1"/>
  <c r="R182" i="39" s="1"/>
  <c r="S182" i="39" s="1"/>
  <c r="T182" i="39" s="1"/>
  <c r="U182" i="39" s="1"/>
  <c r="V182" i="39" s="1"/>
  <c r="W182" i="39" s="1"/>
  <c r="X182" i="39" s="1"/>
  <c r="Y182" i="39" s="1"/>
  <c r="Z182" i="39" s="1"/>
  <c r="AA182" i="39" s="1"/>
  <c r="AB182" i="39" s="1"/>
  <c r="AC182" i="39" s="1"/>
  <c r="AD182" i="39" s="1"/>
  <c r="AE182" i="39" s="1"/>
  <c r="AF182" i="39" s="1"/>
  <c r="C182" i="39"/>
  <c r="P181" i="39"/>
  <c r="Q181" i="39" s="1"/>
  <c r="R181" i="39" s="1"/>
  <c r="S181" i="39" s="1"/>
  <c r="T181" i="39" s="1"/>
  <c r="U181" i="39" s="1"/>
  <c r="V181" i="39" s="1"/>
  <c r="W181" i="39" s="1"/>
  <c r="X181" i="39" s="1"/>
  <c r="Y181" i="39" s="1"/>
  <c r="Z181" i="39" s="1"/>
  <c r="AA181" i="39" s="1"/>
  <c r="AB181" i="39" s="1"/>
  <c r="AC181" i="39" s="1"/>
  <c r="AD181" i="39" s="1"/>
  <c r="AE181" i="39" s="1"/>
  <c r="AF181" i="39" s="1"/>
  <c r="E181" i="39"/>
  <c r="F181" i="39" s="1"/>
  <c r="G181" i="39" s="1"/>
  <c r="H181" i="39" s="1"/>
  <c r="I181" i="39" s="1"/>
  <c r="J181" i="39" s="1"/>
  <c r="K181" i="39" s="1"/>
  <c r="L181" i="39" s="1"/>
  <c r="M181" i="39" s="1"/>
  <c r="N181" i="39" s="1"/>
  <c r="O181" i="39" s="1"/>
  <c r="C181" i="39"/>
  <c r="D181" i="39" s="1"/>
  <c r="C180" i="39"/>
  <c r="D180" i="39" s="1"/>
  <c r="E180" i="39" s="1"/>
  <c r="F180" i="39" s="1"/>
  <c r="G180" i="39" s="1"/>
  <c r="H180" i="39" s="1"/>
  <c r="I180" i="39" s="1"/>
  <c r="J180" i="39" s="1"/>
  <c r="K180" i="39" s="1"/>
  <c r="L180" i="39" s="1"/>
  <c r="M180" i="39" s="1"/>
  <c r="N180" i="39" s="1"/>
  <c r="O180" i="39" s="1"/>
  <c r="P180" i="39" s="1"/>
  <c r="Q180" i="39" s="1"/>
  <c r="R180" i="39" s="1"/>
  <c r="S180" i="39" s="1"/>
  <c r="T180" i="39" s="1"/>
  <c r="U180" i="39" s="1"/>
  <c r="V180" i="39" s="1"/>
  <c r="W180" i="39" s="1"/>
  <c r="X180" i="39" s="1"/>
  <c r="Y180" i="39" s="1"/>
  <c r="Z180" i="39" s="1"/>
  <c r="AA180" i="39" s="1"/>
  <c r="AB180" i="39" s="1"/>
  <c r="AC180" i="39" s="1"/>
  <c r="AD180" i="39" s="1"/>
  <c r="AE180" i="39" s="1"/>
  <c r="AF180" i="39" s="1"/>
  <c r="C179" i="39"/>
  <c r="D179" i="39" s="1"/>
  <c r="E179" i="39" s="1"/>
  <c r="F179" i="39" s="1"/>
  <c r="G179" i="39" s="1"/>
  <c r="H179" i="39" s="1"/>
  <c r="I179" i="39" s="1"/>
  <c r="J179" i="39" s="1"/>
  <c r="K179" i="39" s="1"/>
  <c r="L179" i="39" s="1"/>
  <c r="M179" i="39" s="1"/>
  <c r="N179" i="39" s="1"/>
  <c r="O179" i="39" s="1"/>
  <c r="P179" i="39" s="1"/>
  <c r="Q179" i="39" s="1"/>
  <c r="R179" i="39" s="1"/>
  <c r="S179" i="39" s="1"/>
  <c r="T179" i="39" s="1"/>
  <c r="U179" i="39" s="1"/>
  <c r="V179" i="39" s="1"/>
  <c r="W179" i="39" s="1"/>
  <c r="X179" i="39" s="1"/>
  <c r="Y179" i="39" s="1"/>
  <c r="Z179" i="39" s="1"/>
  <c r="AA179" i="39" s="1"/>
  <c r="AB179" i="39" s="1"/>
  <c r="AC179" i="39" s="1"/>
  <c r="AD179" i="39" s="1"/>
  <c r="AE179" i="39" s="1"/>
  <c r="AF179" i="39" s="1"/>
  <c r="C178" i="39"/>
  <c r="D178" i="39" s="1"/>
  <c r="E178" i="39" s="1"/>
  <c r="F178" i="39" s="1"/>
  <c r="G178" i="39" s="1"/>
  <c r="H178" i="39" s="1"/>
  <c r="I178" i="39" s="1"/>
  <c r="J178" i="39" s="1"/>
  <c r="K178" i="39" s="1"/>
  <c r="L178" i="39" s="1"/>
  <c r="M178" i="39" s="1"/>
  <c r="N178" i="39" s="1"/>
  <c r="O178" i="39" s="1"/>
  <c r="P178" i="39" s="1"/>
  <c r="Q178" i="39" s="1"/>
  <c r="R178" i="39" s="1"/>
  <c r="S178" i="39" s="1"/>
  <c r="T178" i="39" s="1"/>
  <c r="U178" i="39" s="1"/>
  <c r="V178" i="39" s="1"/>
  <c r="W178" i="39" s="1"/>
  <c r="X178" i="39" s="1"/>
  <c r="Y178" i="39" s="1"/>
  <c r="Z178" i="39" s="1"/>
  <c r="AA178" i="39" s="1"/>
  <c r="AB178" i="39" s="1"/>
  <c r="AC178" i="39" s="1"/>
  <c r="AD178" i="39" s="1"/>
  <c r="AE178" i="39" s="1"/>
  <c r="AF178" i="39" s="1"/>
  <c r="E177" i="39"/>
  <c r="F177" i="39" s="1"/>
  <c r="G177" i="39" s="1"/>
  <c r="H177" i="39" s="1"/>
  <c r="I177" i="39" s="1"/>
  <c r="J177" i="39" s="1"/>
  <c r="K177" i="39" s="1"/>
  <c r="L177" i="39" s="1"/>
  <c r="M177" i="39" s="1"/>
  <c r="N177" i="39" s="1"/>
  <c r="O177" i="39" s="1"/>
  <c r="P177" i="39" s="1"/>
  <c r="Q177" i="39" s="1"/>
  <c r="R177" i="39" s="1"/>
  <c r="S177" i="39" s="1"/>
  <c r="T177" i="39" s="1"/>
  <c r="U177" i="39" s="1"/>
  <c r="V177" i="39" s="1"/>
  <c r="W177" i="39" s="1"/>
  <c r="X177" i="39" s="1"/>
  <c r="Y177" i="39" s="1"/>
  <c r="Z177" i="39" s="1"/>
  <c r="AA177" i="39" s="1"/>
  <c r="AB177" i="39" s="1"/>
  <c r="AC177" i="39" s="1"/>
  <c r="AD177" i="39" s="1"/>
  <c r="AE177" i="39" s="1"/>
  <c r="AF177" i="39" s="1"/>
  <c r="C177" i="39"/>
  <c r="D177" i="39" s="1"/>
  <c r="C176" i="39"/>
  <c r="D176" i="39" s="1"/>
  <c r="E176" i="39" s="1"/>
  <c r="F176" i="39" s="1"/>
  <c r="G176" i="39" s="1"/>
  <c r="H176" i="39" s="1"/>
  <c r="I176" i="39" s="1"/>
  <c r="J176" i="39" s="1"/>
  <c r="K176" i="39" s="1"/>
  <c r="L176" i="39" s="1"/>
  <c r="M176" i="39" s="1"/>
  <c r="N176" i="39" s="1"/>
  <c r="O176" i="39" s="1"/>
  <c r="P176" i="39" s="1"/>
  <c r="Q176" i="39" s="1"/>
  <c r="R176" i="39" s="1"/>
  <c r="S176" i="39" s="1"/>
  <c r="T176" i="39" s="1"/>
  <c r="U176" i="39" s="1"/>
  <c r="V176" i="39" s="1"/>
  <c r="W176" i="39" s="1"/>
  <c r="X176" i="39" s="1"/>
  <c r="Y176" i="39" s="1"/>
  <c r="Z176" i="39" s="1"/>
  <c r="AA176" i="39" s="1"/>
  <c r="AB176" i="39" s="1"/>
  <c r="AC176" i="39" s="1"/>
  <c r="AD176" i="39" s="1"/>
  <c r="AE176" i="39" s="1"/>
  <c r="AF176" i="39" s="1"/>
  <c r="N175" i="39"/>
  <c r="O175" i="39" s="1"/>
  <c r="P175" i="39" s="1"/>
  <c r="Q175" i="39" s="1"/>
  <c r="R175" i="39" s="1"/>
  <c r="S175" i="39" s="1"/>
  <c r="T175" i="39" s="1"/>
  <c r="U175" i="39" s="1"/>
  <c r="V175" i="39" s="1"/>
  <c r="W175" i="39" s="1"/>
  <c r="X175" i="39" s="1"/>
  <c r="Y175" i="39" s="1"/>
  <c r="Z175" i="39" s="1"/>
  <c r="AA175" i="39" s="1"/>
  <c r="AB175" i="39" s="1"/>
  <c r="AC175" i="39" s="1"/>
  <c r="AD175" i="39" s="1"/>
  <c r="AE175" i="39" s="1"/>
  <c r="AF175" i="39" s="1"/>
  <c r="C175" i="39"/>
  <c r="D175" i="39" s="1"/>
  <c r="E175" i="39" s="1"/>
  <c r="F175" i="39" s="1"/>
  <c r="G175" i="39" s="1"/>
  <c r="H175" i="39" s="1"/>
  <c r="I175" i="39" s="1"/>
  <c r="J175" i="39" s="1"/>
  <c r="K175" i="39" s="1"/>
  <c r="L175" i="39" s="1"/>
  <c r="M175" i="39" s="1"/>
  <c r="W174" i="39"/>
  <c r="X174" i="39" s="1"/>
  <c r="Y174" i="39" s="1"/>
  <c r="Z174" i="39" s="1"/>
  <c r="AA174" i="39" s="1"/>
  <c r="AB174" i="39" s="1"/>
  <c r="AC174" i="39" s="1"/>
  <c r="AD174" i="39" s="1"/>
  <c r="AE174" i="39" s="1"/>
  <c r="AF174" i="39" s="1"/>
  <c r="D174" i="39"/>
  <c r="E174" i="39" s="1"/>
  <c r="F174" i="39" s="1"/>
  <c r="G174" i="39" s="1"/>
  <c r="H174" i="39" s="1"/>
  <c r="I174" i="39" s="1"/>
  <c r="J174" i="39" s="1"/>
  <c r="K174" i="39" s="1"/>
  <c r="L174" i="39" s="1"/>
  <c r="M174" i="39" s="1"/>
  <c r="N174" i="39" s="1"/>
  <c r="O174" i="39" s="1"/>
  <c r="P174" i="39" s="1"/>
  <c r="Q174" i="39" s="1"/>
  <c r="R174" i="39" s="1"/>
  <c r="S174" i="39" s="1"/>
  <c r="T174" i="39" s="1"/>
  <c r="U174" i="39" s="1"/>
  <c r="V174" i="39" s="1"/>
  <c r="C174" i="39"/>
  <c r="D172" i="39"/>
  <c r="E172" i="39" s="1"/>
  <c r="F172" i="39" s="1"/>
  <c r="G172" i="39" s="1"/>
  <c r="H172" i="39" s="1"/>
  <c r="I172" i="39" s="1"/>
  <c r="J172" i="39" s="1"/>
  <c r="K172" i="39" s="1"/>
  <c r="L172" i="39" s="1"/>
  <c r="M172" i="39" s="1"/>
  <c r="N172" i="39" s="1"/>
  <c r="O172" i="39" s="1"/>
  <c r="P172" i="39" s="1"/>
  <c r="Q172" i="39" s="1"/>
  <c r="R172" i="39" s="1"/>
  <c r="S172" i="39" s="1"/>
  <c r="T172" i="39" s="1"/>
  <c r="U172" i="39" s="1"/>
  <c r="V172" i="39" s="1"/>
  <c r="W172" i="39" s="1"/>
  <c r="X172" i="39" s="1"/>
  <c r="Y172" i="39" s="1"/>
  <c r="Z172" i="39" s="1"/>
  <c r="AA172" i="39" s="1"/>
  <c r="AB172" i="39" s="1"/>
  <c r="AC172" i="39" s="1"/>
  <c r="AD172" i="39" s="1"/>
  <c r="AE172" i="39" s="1"/>
  <c r="AF172" i="39" s="1"/>
  <c r="C172" i="39"/>
  <c r="F171" i="39"/>
  <c r="G171" i="39" s="1"/>
  <c r="H171" i="39" s="1"/>
  <c r="I171" i="39" s="1"/>
  <c r="J171" i="39" s="1"/>
  <c r="K171" i="39" s="1"/>
  <c r="L171" i="39" s="1"/>
  <c r="M171" i="39" s="1"/>
  <c r="N171" i="39" s="1"/>
  <c r="O171" i="39" s="1"/>
  <c r="P171" i="39" s="1"/>
  <c r="Q171" i="39" s="1"/>
  <c r="R171" i="39" s="1"/>
  <c r="S171" i="39" s="1"/>
  <c r="T171" i="39" s="1"/>
  <c r="U171" i="39" s="1"/>
  <c r="V171" i="39" s="1"/>
  <c r="W171" i="39" s="1"/>
  <c r="X171" i="39" s="1"/>
  <c r="Y171" i="39" s="1"/>
  <c r="Z171" i="39" s="1"/>
  <c r="AA171" i="39" s="1"/>
  <c r="AB171" i="39" s="1"/>
  <c r="AC171" i="39" s="1"/>
  <c r="AD171" i="39" s="1"/>
  <c r="AE171" i="39" s="1"/>
  <c r="AF171" i="39" s="1"/>
  <c r="C171" i="39"/>
  <c r="D171" i="39" s="1"/>
  <c r="E171" i="39" s="1"/>
  <c r="D170" i="39"/>
  <c r="E170" i="39" s="1"/>
  <c r="F170" i="39" s="1"/>
  <c r="G170" i="39" s="1"/>
  <c r="H170" i="39" s="1"/>
  <c r="I170" i="39" s="1"/>
  <c r="J170" i="39" s="1"/>
  <c r="K170" i="39" s="1"/>
  <c r="L170" i="39" s="1"/>
  <c r="M170" i="39" s="1"/>
  <c r="N170" i="39" s="1"/>
  <c r="O170" i="39" s="1"/>
  <c r="P170" i="39" s="1"/>
  <c r="Q170" i="39" s="1"/>
  <c r="R170" i="39" s="1"/>
  <c r="S170" i="39" s="1"/>
  <c r="T170" i="39" s="1"/>
  <c r="U170" i="39" s="1"/>
  <c r="V170" i="39" s="1"/>
  <c r="W170" i="39" s="1"/>
  <c r="X170" i="39" s="1"/>
  <c r="Y170" i="39" s="1"/>
  <c r="Z170" i="39" s="1"/>
  <c r="AA170" i="39" s="1"/>
  <c r="AB170" i="39" s="1"/>
  <c r="AC170" i="39" s="1"/>
  <c r="AD170" i="39" s="1"/>
  <c r="AE170" i="39" s="1"/>
  <c r="AF170" i="39" s="1"/>
  <c r="C170" i="39"/>
  <c r="D169" i="39"/>
  <c r="E169" i="39" s="1"/>
  <c r="F169" i="39" s="1"/>
  <c r="G169" i="39" s="1"/>
  <c r="H169" i="39" s="1"/>
  <c r="I169" i="39" s="1"/>
  <c r="J169" i="39" s="1"/>
  <c r="K169" i="39" s="1"/>
  <c r="L169" i="39" s="1"/>
  <c r="M169" i="39" s="1"/>
  <c r="N169" i="39" s="1"/>
  <c r="O169" i="39" s="1"/>
  <c r="P169" i="39" s="1"/>
  <c r="Q169" i="39" s="1"/>
  <c r="R169" i="39" s="1"/>
  <c r="S169" i="39" s="1"/>
  <c r="T169" i="39" s="1"/>
  <c r="U169" i="39" s="1"/>
  <c r="V169" i="39" s="1"/>
  <c r="W169" i="39" s="1"/>
  <c r="X169" i="39" s="1"/>
  <c r="Y169" i="39" s="1"/>
  <c r="Z169" i="39" s="1"/>
  <c r="AA169" i="39" s="1"/>
  <c r="AB169" i="39" s="1"/>
  <c r="AC169" i="39" s="1"/>
  <c r="AD169" i="39" s="1"/>
  <c r="AE169" i="39" s="1"/>
  <c r="AF169" i="39" s="1"/>
  <c r="C169" i="39"/>
  <c r="D168" i="39"/>
  <c r="E168" i="39" s="1"/>
  <c r="F168" i="39" s="1"/>
  <c r="G168" i="39" s="1"/>
  <c r="H168" i="39" s="1"/>
  <c r="I168" i="39" s="1"/>
  <c r="J168" i="39" s="1"/>
  <c r="K168" i="39" s="1"/>
  <c r="L168" i="39" s="1"/>
  <c r="M168" i="39" s="1"/>
  <c r="N168" i="39" s="1"/>
  <c r="O168" i="39" s="1"/>
  <c r="P168" i="39" s="1"/>
  <c r="Q168" i="39" s="1"/>
  <c r="R168" i="39" s="1"/>
  <c r="S168" i="39" s="1"/>
  <c r="T168" i="39" s="1"/>
  <c r="U168" i="39" s="1"/>
  <c r="V168" i="39" s="1"/>
  <c r="W168" i="39" s="1"/>
  <c r="X168" i="39" s="1"/>
  <c r="Y168" i="39" s="1"/>
  <c r="Z168" i="39" s="1"/>
  <c r="AA168" i="39" s="1"/>
  <c r="AB168" i="39" s="1"/>
  <c r="AC168" i="39" s="1"/>
  <c r="AD168" i="39" s="1"/>
  <c r="AE168" i="39" s="1"/>
  <c r="AF168" i="39" s="1"/>
  <c r="C168" i="39"/>
  <c r="C167" i="39"/>
  <c r="D167" i="39" s="1"/>
  <c r="E167" i="39" s="1"/>
  <c r="F167" i="39" s="1"/>
  <c r="G167" i="39" s="1"/>
  <c r="H167" i="39" s="1"/>
  <c r="I167" i="39" s="1"/>
  <c r="J167" i="39" s="1"/>
  <c r="K167" i="39" s="1"/>
  <c r="L167" i="39" s="1"/>
  <c r="M167" i="39" s="1"/>
  <c r="N167" i="39" s="1"/>
  <c r="O167" i="39" s="1"/>
  <c r="P167" i="39" s="1"/>
  <c r="Q167" i="39" s="1"/>
  <c r="R167" i="39" s="1"/>
  <c r="S167" i="39" s="1"/>
  <c r="T167" i="39" s="1"/>
  <c r="U167" i="39" s="1"/>
  <c r="V167" i="39" s="1"/>
  <c r="W167" i="39" s="1"/>
  <c r="X167" i="39" s="1"/>
  <c r="Y167" i="39" s="1"/>
  <c r="Z167" i="39" s="1"/>
  <c r="AA167" i="39" s="1"/>
  <c r="AB167" i="39" s="1"/>
  <c r="AC167" i="39" s="1"/>
  <c r="AD167" i="39" s="1"/>
  <c r="AE167" i="39" s="1"/>
  <c r="AF167" i="39" s="1"/>
  <c r="F166" i="39"/>
  <c r="G166" i="39" s="1"/>
  <c r="H166" i="39" s="1"/>
  <c r="I166" i="39" s="1"/>
  <c r="J166" i="39" s="1"/>
  <c r="K166" i="39" s="1"/>
  <c r="L166" i="39" s="1"/>
  <c r="M166" i="39" s="1"/>
  <c r="N166" i="39" s="1"/>
  <c r="O166" i="39" s="1"/>
  <c r="P166" i="39" s="1"/>
  <c r="Q166" i="39" s="1"/>
  <c r="R166" i="39" s="1"/>
  <c r="S166" i="39" s="1"/>
  <c r="T166" i="39" s="1"/>
  <c r="U166" i="39" s="1"/>
  <c r="V166" i="39" s="1"/>
  <c r="W166" i="39" s="1"/>
  <c r="X166" i="39" s="1"/>
  <c r="Y166" i="39" s="1"/>
  <c r="Z166" i="39" s="1"/>
  <c r="AA166" i="39" s="1"/>
  <c r="AB166" i="39" s="1"/>
  <c r="AC166" i="39" s="1"/>
  <c r="AD166" i="39" s="1"/>
  <c r="AE166" i="39" s="1"/>
  <c r="AF166" i="39" s="1"/>
  <c r="D166" i="39"/>
  <c r="E166" i="39" s="1"/>
  <c r="C166" i="39"/>
  <c r="F165" i="39"/>
  <c r="G165" i="39" s="1"/>
  <c r="H165" i="39" s="1"/>
  <c r="I165" i="39" s="1"/>
  <c r="J165" i="39" s="1"/>
  <c r="K165" i="39" s="1"/>
  <c r="L165" i="39" s="1"/>
  <c r="M165" i="39" s="1"/>
  <c r="N165" i="39" s="1"/>
  <c r="O165" i="39" s="1"/>
  <c r="P165" i="39" s="1"/>
  <c r="Q165" i="39" s="1"/>
  <c r="R165" i="39" s="1"/>
  <c r="S165" i="39" s="1"/>
  <c r="T165" i="39" s="1"/>
  <c r="U165" i="39" s="1"/>
  <c r="V165" i="39" s="1"/>
  <c r="W165" i="39" s="1"/>
  <c r="X165" i="39" s="1"/>
  <c r="Y165" i="39" s="1"/>
  <c r="Z165" i="39" s="1"/>
  <c r="AA165" i="39" s="1"/>
  <c r="AB165" i="39" s="1"/>
  <c r="AC165" i="39" s="1"/>
  <c r="AD165" i="39" s="1"/>
  <c r="AE165" i="39" s="1"/>
  <c r="AF165" i="39" s="1"/>
  <c r="D165" i="39"/>
  <c r="E165" i="39" s="1"/>
  <c r="C165" i="39"/>
  <c r="D163" i="39"/>
  <c r="E163" i="39" s="1"/>
  <c r="F163" i="39" s="1"/>
  <c r="G163" i="39" s="1"/>
  <c r="H163" i="39" s="1"/>
  <c r="I163" i="39" s="1"/>
  <c r="J163" i="39" s="1"/>
  <c r="K163" i="39" s="1"/>
  <c r="L163" i="39" s="1"/>
  <c r="M163" i="39" s="1"/>
  <c r="N163" i="39" s="1"/>
  <c r="O163" i="39" s="1"/>
  <c r="P163" i="39" s="1"/>
  <c r="Q163" i="39" s="1"/>
  <c r="R163" i="39" s="1"/>
  <c r="S163" i="39" s="1"/>
  <c r="T163" i="39" s="1"/>
  <c r="U163" i="39" s="1"/>
  <c r="V163" i="39" s="1"/>
  <c r="W163" i="39" s="1"/>
  <c r="X163" i="39" s="1"/>
  <c r="Y163" i="39" s="1"/>
  <c r="Z163" i="39" s="1"/>
  <c r="AA163" i="39" s="1"/>
  <c r="AB163" i="39" s="1"/>
  <c r="AC163" i="39" s="1"/>
  <c r="AD163" i="39" s="1"/>
  <c r="AE163" i="39" s="1"/>
  <c r="AF163" i="39" s="1"/>
  <c r="C163" i="39"/>
  <c r="L162" i="39"/>
  <c r="M162" i="39" s="1"/>
  <c r="N162" i="39" s="1"/>
  <c r="O162" i="39" s="1"/>
  <c r="P162" i="39" s="1"/>
  <c r="Q162" i="39" s="1"/>
  <c r="R162" i="39" s="1"/>
  <c r="S162" i="39" s="1"/>
  <c r="T162" i="39" s="1"/>
  <c r="U162" i="39" s="1"/>
  <c r="V162" i="39" s="1"/>
  <c r="W162" i="39" s="1"/>
  <c r="X162" i="39" s="1"/>
  <c r="Y162" i="39" s="1"/>
  <c r="Z162" i="39" s="1"/>
  <c r="AA162" i="39" s="1"/>
  <c r="AB162" i="39" s="1"/>
  <c r="AC162" i="39" s="1"/>
  <c r="AD162" i="39" s="1"/>
  <c r="AE162" i="39" s="1"/>
  <c r="AF162" i="39" s="1"/>
  <c r="C162" i="39"/>
  <c r="D162" i="39" s="1"/>
  <c r="E162" i="39" s="1"/>
  <c r="F162" i="39" s="1"/>
  <c r="G162" i="39" s="1"/>
  <c r="H162" i="39" s="1"/>
  <c r="I162" i="39" s="1"/>
  <c r="J162" i="39" s="1"/>
  <c r="K162" i="39" s="1"/>
  <c r="D161" i="39"/>
  <c r="E161" i="39" s="1"/>
  <c r="F161" i="39" s="1"/>
  <c r="G161" i="39" s="1"/>
  <c r="H161" i="39" s="1"/>
  <c r="I161" i="39" s="1"/>
  <c r="J161" i="39" s="1"/>
  <c r="K161" i="39" s="1"/>
  <c r="L161" i="39" s="1"/>
  <c r="M161" i="39" s="1"/>
  <c r="N161" i="39" s="1"/>
  <c r="O161" i="39" s="1"/>
  <c r="P161" i="39" s="1"/>
  <c r="Q161" i="39" s="1"/>
  <c r="R161" i="39" s="1"/>
  <c r="S161" i="39" s="1"/>
  <c r="T161" i="39" s="1"/>
  <c r="U161" i="39" s="1"/>
  <c r="V161" i="39" s="1"/>
  <c r="W161" i="39" s="1"/>
  <c r="X161" i="39" s="1"/>
  <c r="Y161" i="39" s="1"/>
  <c r="Z161" i="39" s="1"/>
  <c r="AA161" i="39" s="1"/>
  <c r="AB161" i="39" s="1"/>
  <c r="AC161" i="39" s="1"/>
  <c r="AD161" i="39" s="1"/>
  <c r="AE161" i="39" s="1"/>
  <c r="AF161" i="39" s="1"/>
  <c r="C161" i="39"/>
  <c r="C160" i="39"/>
  <c r="D160" i="39" s="1"/>
  <c r="E160" i="39" s="1"/>
  <c r="F160" i="39" s="1"/>
  <c r="G160" i="39" s="1"/>
  <c r="H160" i="39" s="1"/>
  <c r="I160" i="39" s="1"/>
  <c r="J160" i="39" s="1"/>
  <c r="K160" i="39" s="1"/>
  <c r="L160" i="39" s="1"/>
  <c r="M160" i="39" s="1"/>
  <c r="N160" i="39" s="1"/>
  <c r="O160" i="39" s="1"/>
  <c r="P160" i="39" s="1"/>
  <c r="Q160" i="39" s="1"/>
  <c r="R160" i="39" s="1"/>
  <c r="S160" i="39" s="1"/>
  <c r="T160" i="39" s="1"/>
  <c r="U160" i="39" s="1"/>
  <c r="V160" i="39" s="1"/>
  <c r="W160" i="39" s="1"/>
  <c r="X160" i="39" s="1"/>
  <c r="Y160" i="39" s="1"/>
  <c r="Z160" i="39" s="1"/>
  <c r="AA160" i="39" s="1"/>
  <c r="AB160" i="39" s="1"/>
  <c r="AC160" i="39" s="1"/>
  <c r="AD160" i="39" s="1"/>
  <c r="AE160" i="39" s="1"/>
  <c r="AF160" i="39" s="1"/>
  <c r="X159" i="39"/>
  <c r="Y159" i="39" s="1"/>
  <c r="Z159" i="39" s="1"/>
  <c r="AA159" i="39" s="1"/>
  <c r="AB159" i="39" s="1"/>
  <c r="AC159" i="39" s="1"/>
  <c r="AD159" i="39" s="1"/>
  <c r="AE159" i="39" s="1"/>
  <c r="AF159" i="39" s="1"/>
  <c r="C159" i="39"/>
  <c r="D159" i="39" s="1"/>
  <c r="E159" i="39" s="1"/>
  <c r="F159" i="39" s="1"/>
  <c r="G159" i="39" s="1"/>
  <c r="H159" i="39" s="1"/>
  <c r="I159" i="39" s="1"/>
  <c r="J159" i="39" s="1"/>
  <c r="K159" i="39" s="1"/>
  <c r="L159" i="39" s="1"/>
  <c r="M159" i="39" s="1"/>
  <c r="N159" i="39" s="1"/>
  <c r="O159" i="39" s="1"/>
  <c r="P159" i="39" s="1"/>
  <c r="Q159" i="39" s="1"/>
  <c r="R159" i="39" s="1"/>
  <c r="S159" i="39" s="1"/>
  <c r="T159" i="39" s="1"/>
  <c r="U159" i="39" s="1"/>
  <c r="V159" i="39" s="1"/>
  <c r="W159" i="39" s="1"/>
  <c r="Y158" i="39"/>
  <c r="Z158" i="39" s="1"/>
  <c r="AA158" i="39" s="1"/>
  <c r="AB158" i="39" s="1"/>
  <c r="AC158" i="39" s="1"/>
  <c r="AD158" i="39" s="1"/>
  <c r="AE158" i="39" s="1"/>
  <c r="AF158" i="39" s="1"/>
  <c r="V158" i="39"/>
  <c r="W158" i="39" s="1"/>
  <c r="X158" i="39" s="1"/>
  <c r="D158" i="39"/>
  <c r="E158" i="39" s="1"/>
  <c r="F158" i="39" s="1"/>
  <c r="G158" i="39" s="1"/>
  <c r="H158" i="39" s="1"/>
  <c r="I158" i="39" s="1"/>
  <c r="J158" i="39" s="1"/>
  <c r="K158" i="39" s="1"/>
  <c r="L158" i="39" s="1"/>
  <c r="M158" i="39" s="1"/>
  <c r="N158" i="39" s="1"/>
  <c r="O158" i="39" s="1"/>
  <c r="P158" i="39" s="1"/>
  <c r="Q158" i="39" s="1"/>
  <c r="R158" i="39" s="1"/>
  <c r="S158" i="39" s="1"/>
  <c r="T158" i="39" s="1"/>
  <c r="U158" i="39" s="1"/>
  <c r="C158" i="39"/>
  <c r="O157" i="39"/>
  <c r="P157" i="39" s="1"/>
  <c r="Q157" i="39" s="1"/>
  <c r="R157" i="39" s="1"/>
  <c r="S157" i="39" s="1"/>
  <c r="T157" i="39" s="1"/>
  <c r="U157" i="39" s="1"/>
  <c r="V157" i="39" s="1"/>
  <c r="W157" i="39" s="1"/>
  <c r="X157" i="39" s="1"/>
  <c r="Y157" i="39" s="1"/>
  <c r="Z157" i="39" s="1"/>
  <c r="AA157" i="39" s="1"/>
  <c r="AB157" i="39" s="1"/>
  <c r="AC157" i="39" s="1"/>
  <c r="AD157" i="39" s="1"/>
  <c r="AE157" i="39" s="1"/>
  <c r="AF157" i="39" s="1"/>
  <c r="G157" i="39"/>
  <c r="H157" i="39" s="1"/>
  <c r="I157" i="39" s="1"/>
  <c r="J157" i="39" s="1"/>
  <c r="K157" i="39" s="1"/>
  <c r="L157" i="39" s="1"/>
  <c r="M157" i="39" s="1"/>
  <c r="N157" i="39" s="1"/>
  <c r="D157" i="39"/>
  <c r="E157" i="39" s="1"/>
  <c r="F157" i="39" s="1"/>
  <c r="C157" i="39"/>
  <c r="E156" i="39"/>
  <c r="F156" i="39" s="1"/>
  <c r="G156" i="39" s="1"/>
  <c r="H156" i="39" s="1"/>
  <c r="I156" i="39" s="1"/>
  <c r="J156" i="39" s="1"/>
  <c r="K156" i="39" s="1"/>
  <c r="L156" i="39" s="1"/>
  <c r="M156" i="39" s="1"/>
  <c r="N156" i="39" s="1"/>
  <c r="O156" i="39" s="1"/>
  <c r="P156" i="39" s="1"/>
  <c r="Q156" i="39" s="1"/>
  <c r="R156" i="39" s="1"/>
  <c r="S156" i="39" s="1"/>
  <c r="T156" i="39" s="1"/>
  <c r="U156" i="39" s="1"/>
  <c r="V156" i="39" s="1"/>
  <c r="W156" i="39" s="1"/>
  <c r="X156" i="39" s="1"/>
  <c r="Y156" i="39" s="1"/>
  <c r="Z156" i="39" s="1"/>
  <c r="AA156" i="39" s="1"/>
  <c r="AB156" i="39" s="1"/>
  <c r="AC156" i="39" s="1"/>
  <c r="AD156" i="39" s="1"/>
  <c r="AE156" i="39" s="1"/>
  <c r="AF156" i="39" s="1"/>
  <c r="C156" i="39"/>
  <c r="D156" i="39" s="1"/>
  <c r="F155" i="39"/>
  <c r="G155" i="39" s="1"/>
  <c r="H155" i="39" s="1"/>
  <c r="I155" i="39" s="1"/>
  <c r="J155" i="39" s="1"/>
  <c r="K155" i="39" s="1"/>
  <c r="L155" i="39" s="1"/>
  <c r="M155" i="39" s="1"/>
  <c r="N155" i="39" s="1"/>
  <c r="O155" i="39" s="1"/>
  <c r="P155" i="39" s="1"/>
  <c r="Q155" i="39" s="1"/>
  <c r="R155" i="39" s="1"/>
  <c r="S155" i="39" s="1"/>
  <c r="T155" i="39" s="1"/>
  <c r="U155" i="39" s="1"/>
  <c r="V155" i="39" s="1"/>
  <c r="W155" i="39" s="1"/>
  <c r="X155" i="39" s="1"/>
  <c r="Y155" i="39" s="1"/>
  <c r="Z155" i="39" s="1"/>
  <c r="AA155" i="39" s="1"/>
  <c r="AB155" i="39" s="1"/>
  <c r="AC155" i="39" s="1"/>
  <c r="AD155" i="39" s="1"/>
  <c r="AE155" i="39" s="1"/>
  <c r="AF155" i="39" s="1"/>
  <c r="D155" i="39"/>
  <c r="E155" i="39" s="1"/>
  <c r="C155" i="39"/>
  <c r="F154" i="39"/>
  <c r="G154" i="39" s="1"/>
  <c r="H154" i="39" s="1"/>
  <c r="I154" i="39" s="1"/>
  <c r="J154" i="39" s="1"/>
  <c r="K154" i="39" s="1"/>
  <c r="L154" i="39" s="1"/>
  <c r="M154" i="39" s="1"/>
  <c r="N154" i="39" s="1"/>
  <c r="O154" i="39" s="1"/>
  <c r="P154" i="39" s="1"/>
  <c r="Q154" i="39" s="1"/>
  <c r="R154" i="39" s="1"/>
  <c r="S154" i="39" s="1"/>
  <c r="T154" i="39" s="1"/>
  <c r="U154" i="39" s="1"/>
  <c r="V154" i="39" s="1"/>
  <c r="W154" i="39" s="1"/>
  <c r="X154" i="39" s="1"/>
  <c r="Y154" i="39" s="1"/>
  <c r="Z154" i="39" s="1"/>
  <c r="AA154" i="39" s="1"/>
  <c r="AB154" i="39" s="1"/>
  <c r="AC154" i="39" s="1"/>
  <c r="AD154" i="39" s="1"/>
  <c r="AE154" i="39" s="1"/>
  <c r="AF154" i="39" s="1"/>
  <c r="D154" i="39"/>
  <c r="E154" i="39" s="1"/>
  <c r="C154" i="39"/>
  <c r="D153" i="39"/>
  <c r="E153" i="39" s="1"/>
  <c r="F153" i="39" s="1"/>
  <c r="G153" i="39" s="1"/>
  <c r="H153" i="39" s="1"/>
  <c r="I153" i="39" s="1"/>
  <c r="J153" i="39" s="1"/>
  <c r="K153" i="39" s="1"/>
  <c r="L153" i="39" s="1"/>
  <c r="M153" i="39" s="1"/>
  <c r="N153" i="39" s="1"/>
  <c r="O153" i="39" s="1"/>
  <c r="P153" i="39" s="1"/>
  <c r="Q153" i="39" s="1"/>
  <c r="R153" i="39" s="1"/>
  <c r="S153" i="39" s="1"/>
  <c r="T153" i="39" s="1"/>
  <c r="U153" i="39" s="1"/>
  <c r="V153" i="39" s="1"/>
  <c r="W153" i="39" s="1"/>
  <c r="X153" i="39" s="1"/>
  <c r="Y153" i="39" s="1"/>
  <c r="Z153" i="39" s="1"/>
  <c r="AA153" i="39" s="1"/>
  <c r="AB153" i="39" s="1"/>
  <c r="AC153" i="39" s="1"/>
  <c r="AD153" i="39" s="1"/>
  <c r="AE153" i="39" s="1"/>
  <c r="AF153" i="39" s="1"/>
  <c r="C153" i="39"/>
  <c r="E152" i="39"/>
  <c r="F152" i="39" s="1"/>
  <c r="G152" i="39" s="1"/>
  <c r="H152" i="39" s="1"/>
  <c r="I152" i="39" s="1"/>
  <c r="J152" i="39" s="1"/>
  <c r="K152" i="39" s="1"/>
  <c r="L152" i="39" s="1"/>
  <c r="M152" i="39" s="1"/>
  <c r="N152" i="39" s="1"/>
  <c r="O152" i="39" s="1"/>
  <c r="P152" i="39" s="1"/>
  <c r="Q152" i="39" s="1"/>
  <c r="R152" i="39" s="1"/>
  <c r="S152" i="39" s="1"/>
  <c r="T152" i="39" s="1"/>
  <c r="U152" i="39" s="1"/>
  <c r="V152" i="39" s="1"/>
  <c r="W152" i="39" s="1"/>
  <c r="X152" i="39" s="1"/>
  <c r="Y152" i="39" s="1"/>
  <c r="Z152" i="39" s="1"/>
  <c r="AA152" i="39" s="1"/>
  <c r="AB152" i="39" s="1"/>
  <c r="AC152" i="39" s="1"/>
  <c r="AD152" i="39" s="1"/>
  <c r="AE152" i="39" s="1"/>
  <c r="AF152" i="39" s="1"/>
  <c r="C152" i="39"/>
  <c r="D152" i="39" s="1"/>
  <c r="C151" i="39"/>
  <c r="D151" i="39" s="1"/>
  <c r="E151" i="39" s="1"/>
  <c r="F151" i="39" s="1"/>
  <c r="G151" i="39" s="1"/>
  <c r="H151" i="39" s="1"/>
  <c r="I151" i="39" s="1"/>
  <c r="J151" i="39" s="1"/>
  <c r="K151" i="39" s="1"/>
  <c r="L151" i="39" s="1"/>
  <c r="M151" i="39" s="1"/>
  <c r="N151" i="39" s="1"/>
  <c r="O151" i="39" s="1"/>
  <c r="P151" i="39" s="1"/>
  <c r="Q151" i="39" s="1"/>
  <c r="R151" i="39" s="1"/>
  <c r="S151" i="39" s="1"/>
  <c r="T151" i="39" s="1"/>
  <c r="U151" i="39" s="1"/>
  <c r="V151" i="39" s="1"/>
  <c r="W151" i="39" s="1"/>
  <c r="X151" i="39" s="1"/>
  <c r="Y151" i="39" s="1"/>
  <c r="Z151" i="39" s="1"/>
  <c r="AA151" i="39" s="1"/>
  <c r="AB151" i="39" s="1"/>
  <c r="AC151" i="39" s="1"/>
  <c r="AD151" i="39" s="1"/>
  <c r="AE151" i="39" s="1"/>
  <c r="AF151" i="39" s="1"/>
  <c r="C149" i="39"/>
  <c r="D149" i="39" s="1"/>
  <c r="E149" i="39" s="1"/>
  <c r="F149" i="39" s="1"/>
  <c r="G149" i="39" s="1"/>
  <c r="H149" i="39" s="1"/>
  <c r="I149" i="39" s="1"/>
  <c r="J149" i="39" s="1"/>
  <c r="K149" i="39" s="1"/>
  <c r="L149" i="39" s="1"/>
  <c r="M149" i="39" s="1"/>
  <c r="N149" i="39" s="1"/>
  <c r="O149" i="39" s="1"/>
  <c r="P149" i="39" s="1"/>
  <c r="Q149" i="39" s="1"/>
  <c r="R149" i="39" s="1"/>
  <c r="S149" i="39" s="1"/>
  <c r="T149" i="39" s="1"/>
  <c r="U149" i="39" s="1"/>
  <c r="V149" i="39" s="1"/>
  <c r="W149" i="39" s="1"/>
  <c r="X149" i="39" s="1"/>
  <c r="Y149" i="39" s="1"/>
  <c r="Z149" i="39" s="1"/>
  <c r="AA149" i="39" s="1"/>
  <c r="AB149" i="39" s="1"/>
  <c r="AC149" i="39" s="1"/>
  <c r="AD149" i="39" s="1"/>
  <c r="AE149" i="39" s="1"/>
  <c r="AF149" i="39" s="1"/>
  <c r="I148" i="39"/>
  <c r="J148" i="39" s="1"/>
  <c r="K148" i="39" s="1"/>
  <c r="L148" i="39" s="1"/>
  <c r="M148" i="39" s="1"/>
  <c r="N148" i="39" s="1"/>
  <c r="O148" i="39" s="1"/>
  <c r="P148" i="39" s="1"/>
  <c r="Q148" i="39" s="1"/>
  <c r="R148" i="39" s="1"/>
  <c r="S148" i="39" s="1"/>
  <c r="T148" i="39" s="1"/>
  <c r="U148" i="39" s="1"/>
  <c r="V148" i="39" s="1"/>
  <c r="W148" i="39" s="1"/>
  <c r="X148" i="39" s="1"/>
  <c r="Y148" i="39" s="1"/>
  <c r="Z148" i="39" s="1"/>
  <c r="AA148" i="39" s="1"/>
  <c r="AB148" i="39" s="1"/>
  <c r="AC148" i="39" s="1"/>
  <c r="AD148" i="39" s="1"/>
  <c r="AE148" i="39" s="1"/>
  <c r="AF148" i="39" s="1"/>
  <c r="C148" i="39"/>
  <c r="D148" i="39" s="1"/>
  <c r="E148" i="39" s="1"/>
  <c r="F148" i="39" s="1"/>
  <c r="G148" i="39" s="1"/>
  <c r="H148" i="39" s="1"/>
  <c r="H147" i="39"/>
  <c r="I147" i="39" s="1"/>
  <c r="J147" i="39" s="1"/>
  <c r="K147" i="39" s="1"/>
  <c r="L147" i="39" s="1"/>
  <c r="M147" i="39" s="1"/>
  <c r="N147" i="39" s="1"/>
  <c r="O147" i="39" s="1"/>
  <c r="P147" i="39" s="1"/>
  <c r="Q147" i="39" s="1"/>
  <c r="R147" i="39" s="1"/>
  <c r="S147" i="39" s="1"/>
  <c r="T147" i="39" s="1"/>
  <c r="U147" i="39" s="1"/>
  <c r="V147" i="39" s="1"/>
  <c r="W147" i="39" s="1"/>
  <c r="X147" i="39" s="1"/>
  <c r="Y147" i="39" s="1"/>
  <c r="Z147" i="39" s="1"/>
  <c r="AA147" i="39" s="1"/>
  <c r="AB147" i="39" s="1"/>
  <c r="AC147" i="39" s="1"/>
  <c r="AD147" i="39" s="1"/>
  <c r="AE147" i="39" s="1"/>
  <c r="AF147" i="39" s="1"/>
  <c r="E147" i="39"/>
  <c r="F147" i="39" s="1"/>
  <c r="G147" i="39" s="1"/>
  <c r="C147" i="39"/>
  <c r="D147" i="39" s="1"/>
  <c r="D146" i="39"/>
  <c r="E146" i="39" s="1"/>
  <c r="F146" i="39" s="1"/>
  <c r="G146" i="39" s="1"/>
  <c r="H146" i="39" s="1"/>
  <c r="I146" i="39" s="1"/>
  <c r="J146" i="39" s="1"/>
  <c r="K146" i="39" s="1"/>
  <c r="L146" i="39" s="1"/>
  <c r="M146" i="39" s="1"/>
  <c r="N146" i="39" s="1"/>
  <c r="O146" i="39" s="1"/>
  <c r="P146" i="39" s="1"/>
  <c r="Q146" i="39" s="1"/>
  <c r="R146" i="39" s="1"/>
  <c r="S146" i="39" s="1"/>
  <c r="T146" i="39" s="1"/>
  <c r="U146" i="39" s="1"/>
  <c r="V146" i="39" s="1"/>
  <c r="W146" i="39" s="1"/>
  <c r="X146" i="39" s="1"/>
  <c r="Y146" i="39" s="1"/>
  <c r="Z146" i="39" s="1"/>
  <c r="AA146" i="39" s="1"/>
  <c r="AB146" i="39" s="1"/>
  <c r="AC146" i="39" s="1"/>
  <c r="AD146" i="39" s="1"/>
  <c r="AE146" i="39" s="1"/>
  <c r="AF146" i="39" s="1"/>
  <c r="C146" i="39"/>
  <c r="H144" i="39"/>
  <c r="I144" i="39" s="1"/>
  <c r="J144" i="39" s="1"/>
  <c r="K144" i="39" s="1"/>
  <c r="L144" i="39" s="1"/>
  <c r="M144" i="39" s="1"/>
  <c r="N144" i="39" s="1"/>
  <c r="O144" i="39" s="1"/>
  <c r="P144" i="39" s="1"/>
  <c r="Q144" i="39" s="1"/>
  <c r="R144" i="39" s="1"/>
  <c r="S144" i="39" s="1"/>
  <c r="T144" i="39" s="1"/>
  <c r="U144" i="39" s="1"/>
  <c r="V144" i="39" s="1"/>
  <c r="W144" i="39" s="1"/>
  <c r="X144" i="39" s="1"/>
  <c r="Y144" i="39" s="1"/>
  <c r="Z144" i="39" s="1"/>
  <c r="AA144" i="39" s="1"/>
  <c r="AB144" i="39" s="1"/>
  <c r="AC144" i="39" s="1"/>
  <c r="AD144" i="39" s="1"/>
  <c r="AE144" i="39" s="1"/>
  <c r="AF144" i="39" s="1"/>
  <c r="C144" i="39"/>
  <c r="D144" i="39" s="1"/>
  <c r="E144" i="39" s="1"/>
  <c r="F144" i="39" s="1"/>
  <c r="G144" i="39" s="1"/>
  <c r="M143" i="39"/>
  <c r="N143" i="39" s="1"/>
  <c r="O143" i="39" s="1"/>
  <c r="P143" i="39" s="1"/>
  <c r="Q143" i="39" s="1"/>
  <c r="R143" i="39" s="1"/>
  <c r="S143" i="39" s="1"/>
  <c r="T143" i="39" s="1"/>
  <c r="U143" i="39" s="1"/>
  <c r="V143" i="39" s="1"/>
  <c r="W143" i="39" s="1"/>
  <c r="X143" i="39" s="1"/>
  <c r="Y143" i="39" s="1"/>
  <c r="Z143" i="39" s="1"/>
  <c r="AA143" i="39" s="1"/>
  <c r="AB143" i="39" s="1"/>
  <c r="AC143" i="39" s="1"/>
  <c r="AD143" i="39" s="1"/>
  <c r="AE143" i="39" s="1"/>
  <c r="AF143" i="39" s="1"/>
  <c r="E143" i="39"/>
  <c r="F143" i="39" s="1"/>
  <c r="G143" i="39" s="1"/>
  <c r="H143" i="39" s="1"/>
  <c r="I143" i="39" s="1"/>
  <c r="J143" i="39" s="1"/>
  <c r="K143" i="39" s="1"/>
  <c r="L143" i="39" s="1"/>
  <c r="C143" i="39"/>
  <c r="D143" i="39" s="1"/>
  <c r="D141" i="39"/>
  <c r="E141" i="39" s="1"/>
  <c r="F141" i="39" s="1"/>
  <c r="G141" i="39" s="1"/>
  <c r="H141" i="39" s="1"/>
  <c r="I141" i="39" s="1"/>
  <c r="J141" i="39" s="1"/>
  <c r="K141" i="39" s="1"/>
  <c r="L141" i="39" s="1"/>
  <c r="M141" i="39" s="1"/>
  <c r="N141" i="39" s="1"/>
  <c r="O141" i="39" s="1"/>
  <c r="P141" i="39" s="1"/>
  <c r="Q141" i="39" s="1"/>
  <c r="R141" i="39" s="1"/>
  <c r="S141" i="39" s="1"/>
  <c r="T141" i="39" s="1"/>
  <c r="U141" i="39" s="1"/>
  <c r="V141" i="39" s="1"/>
  <c r="W141" i="39" s="1"/>
  <c r="X141" i="39" s="1"/>
  <c r="Y141" i="39" s="1"/>
  <c r="Z141" i="39" s="1"/>
  <c r="AA141" i="39" s="1"/>
  <c r="AB141" i="39" s="1"/>
  <c r="AC141" i="39" s="1"/>
  <c r="AD141" i="39" s="1"/>
  <c r="AE141" i="39" s="1"/>
  <c r="AF141" i="39" s="1"/>
  <c r="C141" i="39"/>
  <c r="J140" i="39"/>
  <c r="K140" i="39" s="1"/>
  <c r="L140" i="39" s="1"/>
  <c r="M140" i="39" s="1"/>
  <c r="N140" i="39" s="1"/>
  <c r="O140" i="39" s="1"/>
  <c r="P140" i="39" s="1"/>
  <c r="Q140" i="39" s="1"/>
  <c r="R140" i="39" s="1"/>
  <c r="S140" i="39" s="1"/>
  <c r="T140" i="39" s="1"/>
  <c r="U140" i="39" s="1"/>
  <c r="V140" i="39" s="1"/>
  <c r="W140" i="39" s="1"/>
  <c r="X140" i="39" s="1"/>
  <c r="Y140" i="39" s="1"/>
  <c r="Z140" i="39" s="1"/>
  <c r="AA140" i="39" s="1"/>
  <c r="AB140" i="39" s="1"/>
  <c r="AC140" i="39" s="1"/>
  <c r="AD140" i="39" s="1"/>
  <c r="AE140" i="39" s="1"/>
  <c r="AF140" i="39" s="1"/>
  <c r="C140" i="39"/>
  <c r="D140" i="39" s="1"/>
  <c r="E140" i="39" s="1"/>
  <c r="F140" i="39" s="1"/>
  <c r="G140" i="39" s="1"/>
  <c r="H140" i="39" s="1"/>
  <c r="I140" i="39" s="1"/>
  <c r="O139" i="39"/>
  <c r="P139" i="39" s="1"/>
  <c r="Q139" i="39" s="1"/>
  <c r="R139" i="39" s="1"/>
  <c r="S139" i="39" s="1"/>
  <c r="T139" i="39" s="1"/>
  <c r="U139" i="39" s="1"/>
  <c r="V139" i="39" s="1"/>
  <c r="W139" i="39" s="1"/>
  <c r="X139" i="39" s="1"/>
  <c r="Y139" i="39" s="1"/>
  <c r="Z139" i="39" s="1"/>
  <c r="AA139" i="39" s="1"/>
  <c r="AB139" i="39" s="1"/>
  <c r="AC139" i="39" s="1"/>
  <c r="AD139" i="39" s="1"/>
  <c r="AE139" i="39" s="1"/>
  <c r="AF139" i="39" s="1"/>
  <c r="G139" i="39"/>
  <c r="H139" i="39" s="1"/>
  <c r="I139" i="39" s="1"/>
  <c r="J139" i="39" s="1"/>
  <c r="K139" i="39" s="1"/>
  <c r="L139" i="39" s="1"/>
  <c r="M139" i="39" s="1"/>
  <c r="N139" i="39" s="1"/>
  <c r="C139" i="39"/>
  <c r="D139" i="39" s="1"/>
  <c r="E139" i="39" s="1"/>
  <c r="F139" i="39" s="1"/>
  <c r="C138" i="39"/>
  <c r="D138" i="39" s="1"/>
  <c r="E138" i="39" s="1"/>
  <c r="F138" i="39" s="1"/>
  <c r="G138" i="39" s="1"/>
  <c r="H138" i="39" s="1"/>
  <c r="I138" i="39" s="1"/>
  <c r="J138" i="39" s="1"/>
  <c r="K138" i="39" s="1"/>
  <c r="L138" i="39" s="1"/>
  <c r="M138" i="39" s="1"/>
  <c r="N138" i="39" s="1"/>
  <c r="O138" i="39" s="1"/>
  <c r="P138" i="39" s="1"/>
  <c r="Q138" i="39" s="1"/>
  <c r="R138" i="39" s="1"/>
  <c r="S138" i="39" s="1"/>
  <c r="T138" i="39" s="1"/>
  <c r="U138" i="39" s="1"/>
  <c r="V138" i="39" s="1"/>
  <c r="W138" i="39" s="1"/>
  <c r="X138" i="39" s="1"/>
  <c r="Y138" i="39" s="1"/>
  <c r="Z138" i="39" s="1"/>
  <c r="AA138" i="39" s="1"/>
  <c r="AB138" i="39" s="1"/>
  <c r="AC138" i="39" s="1"/>
  <c r="AD138" i="39" s="1"/>
  <c r="AE138" i="39" s="1"/>
  <c r="AF138" i="39" s="1"/>
  <c r="E137" i="39"/>
  <c r="F137" i="39" s="1"/>
  <c r="G137" i="39" s="1"/>
  <c r="H137" i="39" s="1"/>
  <c r="I137" i="39" s="1"/>
  <c r="J137" i="39" s="1"/>
  <c r="K137" i="39" s="1"/>
  <c r="L137" i="39" s="1"/>
  <c r="M137" i="39" s="1"/>
  <c r="N137" i="39" s="1"/>
  <c r="O137" i="39" s="1"/>
  <c r="P137" i="39" s="1"/>
  <c r="Q137" i="39" s="1"/>
  <c r="R137" i="39" s="1"/>
  <c r="S137" i="39" s="1"/>
  <c r="T137" i="39" s="1"/>
  <c r="U137" i="39" s="1"/>
  <c r="V137" i="39" s="1"/>
  <c r="W137" i="39" s="1"/>
  <c r="X137" i="39" s="1"/>
  <c r="Y137" i="39" s="1"/>
  <c r="Z137" i="39" s="1"/>
  <c r="AA137" i="39" s="1"/>
  <c r="AB137" i="39" s="1"/>
  <c r="AC137" i="39" s="1"/>
  <c r="AD137" i="39" s="1"/>
  <c r="AE137" i="39" s="1"/>
  <c r="AF137" i="39" s="1"/>
  <c r="D137" i="39"/>
  <c r="C137" i="39"/>
  <c r="K136" i="39"/>
  <c r="L136" i="39" s="1"/>
  <c r="M136" i="39" s="1"/>
  <c r="N136" i="39" s="1"/>
  <c r="O136" i="39" s="1"/>
  <c r="P136" i="39" s="1"/>
  <c r="Q136" i="39" s="1"/>
  <c r="R136" i="39" s="1"/>
  <c r="S136" i="39" s="1"/>
  <c r="T136" i="39" s="1"/>
  <c r="U136" i="39" s="1"/>
  <c r="V136" i="39" s="1"/>
  <c r="W136" i="39" s="1"/>
  <c r="X136" i="39" s="1"/>
  <c r="Y136" i="39" s="1"/>
  <c r="Z136" i="39" s="1"/>
  <c r="AA136" i="39" s="1"/>
  <c r="AB136" i="39" s="1"/>
  <c r="AC136" i="39" s="1"/>
  <c r="AD136" i="39" s="1"/>
  <c r="AE136" i="39" s="1"/>
  <c r="AF136" i="39" s="1"/>
  <c r="C136" i="39"/>
  <c r="D136" i="39" s="1"/>
  <c r="E136" i="39" s="1"/>
  <c r="F136" i="39" s="1"/>
  <c r="G136" i="39" s="1"/>
  <c r="H136" i="39" s="1"/>
  <c r="I136" i="39" s="1"/>
  <c r="J136" i="39" s="1"/>
  <c r="G135" i="39"/>
  <c r="H135" i="39" s="1"/>
  <c r="I135" i="39" s="1"/>
  <c r="J135" i="39" s="1"/>
  <c r="K135" i="39" s="1"/>
  <c r="L135" i="39" s="1"/>
  <c r="M135" i="39" s="1"/>
  <c r="N135" i="39" s="1"/>
  <c r="O135" i="39" s="1"/>
  <c r="P135" i="39" s="1"/>
  <c r="Q135" i="39" s="1"/>
  <c r="R135" i="39" s="1"/>
  <c r="S135" i="39" s="1"/>
  <c r="T135" i="39" s="1"/>
  <c r="U135" i="39" s="1"/>
  <c r="V135" i="39" s="1"/>
  <c r="W135" i="39" s="1"/>
  <c r="X135" i="39" s="1"/>
  <c r="Y135" i="39" s="1"/>
  <c r="Z135" i="39" s="1"/>
  <c r="AA135" i="39" s="1"/>
  <c r="AB135" i="39" s="1"/>
  <c r="AC135" i="39" s="1"/>
  <c r="AD135" i="39" s="1"/>
  <c r="AE135" i="39" s="1"/>
  <c r="AF135" i="39" s="1"/>
  <c r="C135" i="39"/>
  <c r="D135" i="39" s="1"/>
  <c r="E135" i="39" s="1"/>
  <c r="F135" i="39" s="1"/>
  <c r="C133" i="39"/>
  <c r="D133" i="39" s="1"/>
  <c r="E133" i="39" s="1"/>
  <c r="F133" i="39" s="1"/>
  <c r="G133" i="39" s="1"/>
  <c r="H133" i="39" s="1"/>
  <c r="I133" i="39" s="1"/>
  <c r="J133" i="39" s="1"/>
  <c r="K133" i="39" s="1"/>
  <c r="L133" i="39" s="1"/>
  <c r="M133" i="39" s="1"/>
  <c r="N133" i="39" s="1"/>
  <c r="O133" i="39" s="1"/>
  <c r="P133" i="39" s="1"/>
  <c r="Q133" i="39" s="1"/>
  <c r="R133" i="39" s="1"/>
  <c r="S133" i="39" s="1"/>
  <c r="T133" i="39" s="1"/>
  <c r="U133" i="39" s="1"/>
  <c r="V133" i="39" s="1"/>
  <c r="W133" i="39" s="1"/>
  <c r="X133" i="39" s="1"/>
  <c r="Y133" i="39" s="1"/>
  <c r="Z133" i="39" s="1"/>
  <c r="AA133" i="39" s="1"/>
  <c r="AB133" i="39" s="1"/>
  <c r="AC133" i="39" s="1"/>
  <c r="AD133" i="39" s="1"/>
  <c r="AE133" i="39" s="1"/>
  <c r="AF133" i="39" s="1"/>
  <c r="K132" i="39"/>
  <c r="L132" i="39" s="1"/>
  <c r="M132" i="39" s="1"/>
  <c r="N132" i="39" s="1"/>
  <c r="O132" i="39" s="1"/>
  <c r="P132" i="39" s="1"/>
  <c r="Q132" i="39" s="1"/>
  <c r="R132" i="39" s="1"/>
  <c r="S132" i="39" s="1"/>
  <c r="T132" i="39" s="1"/>
  <c r="U132" i="39" s="1"/>
  <c r="V132" i="39" s="1"/>
  <c r="W132" i="39" s="1"/>
  <c r="X132" i="39" s="1"/>
  <c r="Y132" i="39" s="1"/>
  <c r="Z132" i="39" s="1"/>
  <c r="AA132" i="39" s="1"/>
  <c r="AB132" i="39" s="1"/>
  <c r="AC132" i="39" s="1"/>
  <c r="AD132" i="39" s="1"/>
  <c r="AE132" i="39" s="1"/>
  <c r="AF132" i="39" s="1"/>
  <c r="C132" i="39"/>
  <c r="D132" i="39" s="1"/>
  <c r="E132" i="39" s="1"/>
  <c r="F132" i="39" s="1"/>
  <c r="G132" i="39" s="1"/>
  <c r="H132" i="39" s="1"/>
  <c r="I132" i="39" s="1"/>
  <c r="J132" i="39" s="1"/>
  <c r="C131" i="39"/>
  <c r="D131" i="39" s="1"/>
  <c r="E131" i="39" s="1"/>
  <c r="F131" i="39" s="1"/>
  <c r="G131" i="39" s="1"/>
  <c r="H131" i="39" s="1"/>
  <c r="I131" i="39" s="1"/>
  <c r="J131" i="39" s="1"/>
  <c r="K131" i="39" s="1"/>
  <c r="L131" i="39" s="1"/>
  <c r="M131" i="39" s="1"/>
  <c r="N131" i="39" s="1"/>
  <c r="O131" i="39" s="1"/>
  <c r="P131" i="39" s="1"/>
  <c r="Q131" i="39" s="1"/>
  <c r="R131" i="39" s="1"/>
  <c r="S131" i="39" s="1"/>
  <c r="T131" i="39" s="1"/>
  <c r="U131" i="39" s="1"/>
  <c r="V131" i="39" s="1"/>
  <c r="W131" i="39" s="1"/>
  <c r="X131" i="39" s="1"/>
  <c r="Y131" i="39" s="1"/>
  <c r="Z131" i="39" s="1"/>
  <c r="AA131" i="39" s="1"/>
  <c r="AB131" i="39" s="1"/>
  <c r="AC131" i="39" s="1"/>
  <c r="AD131" i="39" s="1"/>
  <c r="AE131" i="39" s="1"/>
  <c r="AF131" i="39" s="1"/>
  <c r="G130" i="39"/>
  <c r="H130" i="39" s="1"/>
  <c r="I130" i="39" s="1"/>
  <c r="J130" i="39" s="1"/>
  <c r="K130" i="39" s="1"/>
  <c r="L130" i="39" s="1"/>
  <c r="M130" i="39" s="1"/>
  <c r="N130" i="39" s="1"/>
  <c r="O130" i="39" s="1"/>
  <c r="P130" i="39" s="1"/>
  <c r="Q130" i="39" s="1"/>
  <c r="R130" i="39" s="1"/>
  <c r="S130" i="39" s="1"/>
  <c r="T130" i="39" s="1"/>
  <c r="U130" i="39" s="1"/>
  <c r="V130" i="39" s="1"/>
  <c r="W130" i="39" s="1"/>
  <c r="X130" i="39" s="1"/>
  <c r="Y130" i="39" s="1"/>
  <c r="Z130" i="39" s="1"/>
  <c r="AA130" i="39" s="1"/>
  <c r="AB130" i="39" s="1"/>
  <c r="AC130" i="39" s="1"/>
  <c r="AD130" i="39" s="1"/>
  <c r="AE130" i="39" s="1"/>
  <c r="AF130" i="39" s="1"/>
  <c r="C130" i="39"/>
  <c r="D130" i="39" s="1"/>
  <c r="E130" i="39" s="1"/>
  <c r="F130" i="39" s="1"/>
  <c r="C129" i="39"/>
  <c r="D129" i="39" s="1"/>
  <c r="E129" i="39" s="1"/>
  <c r="F129" i="39" s="1"/>
  <c r="G129" i="39" s="1"/>
  <c r="H129" i="39" s="1"/>
  <c r="I129" i="39" s="1"/>
  <c r="J129" i="39" s="1"/>
  <c r="K129" i="39" s="1"/>
  <c r="L129" i="39" s="1"/>
  <c r="M129" i="39" s="1"/>
  <c r="N129" i="39" s="1"/>
  <c r="O129" i="39" s="1"/>
  <c r="P129" i="39" s="1"/>
  <c r="Q129" i="39" s="1"/>
  <c r="R129" i="39" s="1"/>
  <c r="S129" i="39" s="1"/>
  <c r="T129" i="39" s="1"/>
  <c r="U129" i="39" s="1"/>
  <c r="V129" i="39" s="1"/>
  <c r="W129" i="39" s="1"/>
  <c r="X129" i="39" s="1"/>
  <c r="Y129" i="39" s="1"/>
  <c r="Z129" i="39" s="1"/>
  <c r="AA129" i="39" s="1"/>
  <c r="AB129" i="39" s="1"/>
  <c r="AC129" i="39" s="1"/>
  <c r="AD129" i="39" s="1"/>
  <c r="AE129" i="39" s="1"/>
  <c r="AF129" i="39" s="1"/>
  <c r="K128" i="39"/>
  <c r="L128" i="39" s="1"/>
  <c r="M128" i="39" s="1"/>
  <c r="N128" i="39" s="1"/>
  <c r="O128" i="39" s="1"/>
  <c r="P128" i="39" s="1"/>
  <c r="Q128" i="39" s="1"/>
  <c r="R128" i="39" s="1"/>
  <c r="S128" i="39" s="1"/>
  <c r="T128" i="39" s="1"/>
  <c r="U128" i="39" s="1"/>
  <c r="V128" i="39" s="1"/>
  <c r="W128" i="39" s="1"/>
  <c r="X128" i="39" s="1"/>
  <c r="Y128" i="39" s="1"/>
  <c r="Z128" i="39" s="1"/>
  <c r="AA128" i="39" s="1"/>
  <c r="AB128" i="39" s="1"/>
  <c r="AC128" i="39" s="1"/>
  <c r="AD128" i="39" s="1"/>
  <c r="AE128" i="39" s="1"/>
  <c r="AF128" i="39" s="1"/>
  <c r="E128" i="39"/>
  <c r="F128" i="39" s="1"/>
  <c r="G128" i="39" s="1"/>
  <c r="H128" i="39" s="1"/>
  <c r="I128" i="39" s="1"/>
  <c r="J128" i="39" s="1"/>
  <c r="D128" i="39"/>
  <c r="C128" i="39"/>
  <c r="C127" i="39"/>
  <c r="D127" i="39" s="1"/>
  <c r="E127" i="39" s="1"/>
  <c r="F127" i="39" s="1"/>
  <c r="G127" i="39" s="1"/>
  <c r="H127" i="39" s="1"/>
  <c r="I127" i="39" s="1"/>
  <c r="J127" i="39" s="1"/>
  <c r="K127" i="39" s="1"/>
  <c r="L127" i="39" s="1"/>
  <c r="M127" i="39" s="1"/>
  <c r="N127" i="39" s="1"/>
  <c r="O127" i="39" s="1"/>
  <c r="P127" i="39" s="1"/>
  <c r="Q127" i="39" s="1"/>
  <c r="R127" i="39" s="1"/>
  <c r="S127" i="39" s="1"/>
  <c r="T127" i="39" s="1"/>
  <c r="U127" i="39" s="1"/>
  <c r="V127" i="39" s="1"/>
  <c r="W127" i="39" s="1"/>
  <c r="X127" i="39" s="1"/>
  <c r="Y127" i="39" s="1"/>
  <c r="Z127" i="39" s="1"/>
  <c r="AA127" i="39" s="1"/>
  <c r="AB127" i="39" s="1"/>
  <c r="AC127" i="39" s="1"/>
  <c r="AD127" i="39" s="1"/>
  <c r="AE127" i="39" s="1"/>
  <c r="AF127" i="39" s="1"/>
  <c r="C126" i="39"/>
  <c r="D126" i="39" s="1"/>
  <c r="E126" i="39" s="1"/>
  <c r="F126" i="39" s="1"/>
  <c r="G126" i="39" s="1"/>
  <c r="H126" i="39" s="1"/>
  <c r="I126" i="39" s="1"/>
  <c r="J126" i="39" s="1"/>
  <c r="K126" i="39" s="1"/>
  <c r="L126" i="39" s="1"/>
  <c r="M126" i="39" s="1"/>
  <c r="N126" i="39" s="1"/>
  <c r="O126" i="39" s="1"/>
  <c r="P126" i="39" s="1"/>
  <c r="Q126" i="39" s="1"/>
  <c r="R126" i="39" s="1"/>
  <c r="S126" i="39" s="1"/>
  <c r="T126" i="39" s="1"/>
  <c r="U126" i="39" s="1"/>
  <c r="V126" i="39" s="1"/>
  <c r="W126" i="39" s="1"/>
  <c r="X126" i="39" s="1"/>
  <c r="Y126" i="39" s="1"/>
  <c r="Z126" i="39" s="1"/>
  <c r="AA126" i="39" s="1"/>
  <c r="AB126" i="39" s="1"/>
  <c r="AC126" i="39" s="1"/>
  <c r="AD126" i="39" s="1"/>
  <c r="AE126" i="39" s="1"/>
  <c r="AF126" i="39" s="1"/>
  <c r="I124" i="39"/>
  <c r="J124" i="39" s="1"/>
  <c r="K124" i="39" s="1"/>
  <c r="L124" i="39" s="1"/>
  <c r="M124" i="39" s="1"/>
  <c r="N124" i="39" s="1"/>
  <c r="O124" i="39" s="1"/>
  <c r="P124" i="39" s="1"/>
  <c r="Q124" i="39" s="1"/>
  <c r="R124" i="39" s="1"/>
  <c r="S124" i="39" s="1"/>
  <c r="T124" i="39" s="1"/>
  <c r="U124" i="39" s="1"/>
  <c r="V124" i="39" s="1"/>
  <c r="W124" i="39" s="1"/>
  <c r="X124" i="39" s="1"/>
  <c r="Y124" i="39" s="1"/>
  <c r="Z124" i="39" s="1"/>
  <c r="AA124" i="39" s="1"/>
  <c r="AB124" i="39" s="1"/>
  <c r="AC124" i="39" s="1"/>
  <c r="AD124" i="39" s="1"/>
  <c r="AE124" i="39" s="1"/>
  <c r="AF124" i="39" s="1"/>
  <c r="E124" i="39"/>
  <c r="F124" i="39" s="1"/>
  <c r="G124" i="39" s="1"/>
  <c r="H124" i="39" s="1"/>
  <c r="D124" i="39"/>
  <c r="C124" i="39"/>
  <c r="G123" i="39"/>
  <c r="H123" i="39" s="1"/>
  <c r="I123" i="39" s="1"/>
  <c r="J123" i="39" s="1"/>
  <c r="K123" i="39" s="1"/>
  <c r="L123" i="39" s="1"/>
  <c r="M123" i="39" s="1"/>
  <c r="N123" i="39" s="1"/>
  <c r="O123" i="39" s="1"/>
  <c r="P123" i="39" s="1"/>
  <c r="Q123" i="39" s="1"/>
  <c r="R123" i="39" s="1"/>
  <c r="S123" i="39" s="1"/>
  <c r="T123" i="39" s="1"/>
  <c r="U123" i="39" s="1"/>
  <c r="V123" i="39" s="1"/>
  <c r="W123" i="39" s="1"/>
  <c r="X123" i="39" s="1"/>
  <c r="Y123" i="39" s="1"/>
  <c r="Z123" i="39" s="1"/>
  <c r="AA123" i="39" s="1"/>
  <c r="AB123" i="39" s="1"/>
  <c r="AC123" i="39" s="1"/>
  <c r="AD123" i="39" s="1"/>
  <c r="AE123" i="39" s="1"/>
  <c r="AF123" i="39" s="1"/>
  <c r="C123" i="39"/>
  <c r="D123" i="39" s="1"/>
  <c r="E123" i="39" s="1"/>
  <c r="F123" i="39" s="1"/>
  <c r="E122" i="39"/>
  <c r="F122" i="39" s="1"/>
  <c r="G122" i="39" s="1"/>
  <c r="H122" i="39" s="1"/>
  <c r="I122" i="39" s="1"/>
  <c r="J122" i="39" s="1"/>
  <c r="K122" i="39" s="1"/>
  <c r="L122" i="39" s="1"/>
  <c r="M122" i="39" s="1"/>
  <c r="N122" i="39" s="1"/>
  <c r="O122" i="39" s="1"/>
  <c r="P122" i="39" s="1"/>
  <c r="Q122" i="39" s="1"/>
  <c r="R122" i="39" s="1"/>
  <c r="S122" i="39" s="1"/>
  <c r="T122" i="39" s="1"/>
  <c r="U122" i="39" s="1"/>
  <c r="V122" i="39" s="1"/>
  <c r="W122" i="39" s="1"/>
  <c r="X122" i="39" s="1"/>
  <c r="Y122" i="39" s="1"/>
  <c r="Z122" i="39" s="1"/>
  <c r="AA122" i="39" s="1"/>
  <c r="AB122" i="39" s="1"/>
  <c r="AC122" i="39" s="1"/>
  <c r="AD122" i="39" s="1"/>
  <c r="AE122" i="39" s="1"/>
  <c r="AF122" i="39" s="1"/>
  <c r="C122" i="39"/>
  <c r="D122" i="39" s="1"/>
  <c r="AE121" i="39"/>
  <c r="AF121" i="39" s="1"/>
  <c r="G121" i="39"/>
  <c r="H121" i="39" s="1"/>
  <c r="I121" i="39" s="1"/>
  <c r="J121" i="39" s="1"/>
  <c r="K121" i="39" s="1"/>
  <c r="L121" i="39" s="1"/>
  <c r="M121" i="39" s="1"/>
  <c r="N121" i="39" s="1"/>
  <c r="O121" i="39" s="1"/>
  <c r="P121" i="39" s="1"/>
  <c r="Q121" i="39" s="1"/>
  <c r="R121" i="39" s="1"/>
  <c r="S121" i="39" s="1"/>
  <c r="T121" i="39" s="1"/>
  <c r="U121" i="39" s="1"/>
  <c r="V121" i="39" s="1"/>
  <c r="W121" i="39" s="1"/>
  <c r="X121" i="39" s="1"/>
  <c r="Y121" i="39" s="1"/>
  <c r="Z121" i="39" s="1"/>
  <c r="AA121" i="39" s="1"/>
  <c r="AB121" i="39" s="1"/>
  <c r="AC121" i="39" s="1"/>
  <c r="AD121" i="39" s="1"/>
  <c r="C121" i="39"/>
  <c r="D121" i="39" s="1"/>
  <c r="E121" i="39" s="1"/>
  <c r="F121" i="39" s="1"/>
  <c r="E120" i="39"/>
  <c r="F120" i="39" s="1"/>
  <c r="G120" i="39" s="1"/>
  <c r="H120" i="39" s="1"/>
  <c r="I120" i="39" s="1"/>
  <c r="J120" i="39" s="1"/>
  <c r="K120" i="39" s="1"/>
  <c r="L120" i="39" s="1"/>
  <c r="M120" i="39" s="1"/>
  <c r="N120" i="39" s="1"/>
  <c r="O120" i="39" s="1"/>
  <c r="P120" i="39" s="1"/>
  <c r="Q120" i="39" s="1"/>
  <c r="R120" i="39" s="1"/>
  <c r="S120" i="39" s="1"/>
  <c r="T120" i="39" s="1"/>
  <c r="U120" i="39" s="1"/>
  <c r="V120" i="39" s="1"/>
  <c r="W120" i="39" s="1"/>
  <c r="X120" i="39" s="1"/>
  <c r="Y120" i="39" s="1"/>
  <c r="Z120" i="39" s="1"/>
  <c r="AA120" i="39" s="1"/>
  <c r="AB120" i="39" s="1"/>
  <c r="AC120" i="39" s="1"/>
  <c r="AD120" i="39" s="1"/>
  <c r="AE120" i="39" s="1"/>
  <c r="AF120" i="39" s="1"/>
  <c r="D120" i="39"/>
  <c r="C120" i="39"/>
  <c r="C119" i="39"/>
  <c r="D119" i="39" s="1"/>
  <c r="E119" i="39" s="1"/>
  <c r="F119" i="39" s="1"/>
  <c r="G119" i="39" s="1"/>
  <c r="H119" i="39" s="1"/>
  <c r="I119" i="39" s="1"/>
  <c r="J119" i="39" s="1"/>
  <c r="K119" i="39" s="1"/>
  <c r="L119" i="39" s="1"/>
  <c r="M119" i="39" s="1"/>
  <c r="N119" i="39" s="1"/>
  <c r="O119" i="39" s="1"/>
  <c r="P119" i="39" s="1"/>
  <c r="Q119" i="39" s="1"/>
  <c r="R119" i="39" s="1"/>
  <c r="S119" i="39" s="1"/>
  <c r="T119" i="39" s="1"/>
  <c r="U119" i="39" s="1"/>
  <c r="V119" i="39" s="1"/>
  <c r="W119" i="39" s="1"/>
  <c r="X119" i="39" s="1"/>
  <c r="Y119" i="39" s="1"/>
  <c r="Z119" i="39" s="1"/>
  <c r="AA119" i="39" s="1"/>
  <c r="AB119" i="39" s="1"/>
  <c r="AC119" i="39" s="1"/>
  <c r="AD119" i="39" s="1"/>
  <c r="AE119" i="39" s="1"/>
  <c r="AF119" i="39" s="1"/>
  <c r="I118" i="39"/>
  <c r="J118" i="39" s="1"/>
  <c r="K118" i="39" s="1"/>
  <c r="L118" i="39" s="1"/>
  <c r="M118" i="39" s="1"/>
  <c r="N118" i="39" s="1"/>
  <c r="O118" i="39" s="1"/>
  <c r="P118" i="39" s="1"/>
  <c r="Q118" i="39" s="1"/>
  <c r="R118" i="39" s="1"/>
  <c r="S118" i="39" s="1"/>
  <c r="T118" i="39" s="1"/>
  <c r="U118" i="39" s="1"/>
  <c r="V118" i="39" s="1"/>
  <c r="W118" i="39" s="1"/>
  <c r="X118" i="39" s="1"/>
  <c r="Y118" i="39" s="1"/>
  <c r="Z118" i="39" s="1"/>
  <c r="AA118" i="39" s="1"/>
  <c r="AB118" i="39" s="1"/>
  <c r="AC118" i="39" s="1"/>
  <c r="AD118" i="39" s="1"/>
  <c r="AE118" i="39" s="1"/>
  <c r="AF118" i="39" s="1"/>
  <c r="E118" i="39"/>
  <c r="F118" i="39" s="1"/>
  <c r="G118" i="39" s="1"/>
  <c r="H118" i="39" s="1"/>
  <c r="C118" i="39"/>
  <c r="D118" i="39" s="1"/>
  <c r="D117" i="39"/>
  <c r="E117" i="39" s="1"/>
  <c r="F117" i="39" s="1"/>
  <c r="G117" i="39" s="1"/>
  <c r="H117" i="39" s="1"/>
  <c r="I117" i="39" s="1"/>
  <c r="J117" i="39" s="1"/>
  <c r="K117" i="39" s="1"/>
  <c r="L117" i="39" s="1"/>
  <c r="M117" i="39" s="1"/>
  <c r="N117" i="39" s="1"/>
  <c r="O117" i="39" s="1"/>
  <c r="P117" i="39" s="1"/>
  <c r="Q117" i="39" s="1"/>
  <c r="R117" i="39" s="1"/>
  <c r="S117" i="39" s="1"/>
  <c r="T117" i="39" s="1"/>
  <c r="U117" i="39" s="1"/>
  <c r="V117" i="39" s="1"/>
  <c r="W117" i="39" s="1"/>
  <c r="X117" i="39" s="1"/>
  <c r="Y117" i="39" s="1"/>
  <c r="Z117" i="39" s="1"/>
  <c r="AA117" i="39" s="1"/>
  <c r="AB117" i="39" s="1"/>
  <c r="AC117" i="39" s="1"/>
  <c r="AD117" i="39" s="1"/>
  <c r="AE117" i="39" s="1"/>
  <c r="AF117" i="39" s="1"/>
  <c r="C117" i="39"/>
  <c r="AC116" i="39"/>
  <c r="AD116" i="39" s="1"/>
  <c r="AE116" i="39" s="1"/>
  <c r="AF116" i="39" s="1"/>
  <c r="I116" i="39"/>
  <c r="J116" i="39" s="1"/>
  <c r="K116" i="39" s="1"/>
  <c r="L116" i="39" s="1"/>
  <c r="M116" i="39" s="1"/>
  <c r="N116" i="39" s="1"/>
  <c r="O116" i="39" s="1"/>
  <c r="P116" i="39" s="1"/>
  <c r="Q116" i="39" s="1"/>
  <c r="R116" i="39" s="1"/>
  <c r="S116" i="39" s="1"/>
  <c r="T116" i="39" s="1"/>
  <c r="U116" i="39" s="1"/>
  <c r="V116" i="39" s="1"/>
  <c r="W116" i="39" s="1"/>
  <c r="X116" i="39" s="1"/>
  <c r="Y116" i="39" s="1"/>
  <c r="Z116" i="39" s="1"/>
  <c r="AA116" i="39" s="1"/>
  <c r="AB116" i="39" s="1"/>
  <c r="E116" i="39"/>
  <c r="F116" i="39" s="1"/>
  <c r="G116" i="39" s="1"/>
  <c r="H116" i="39" s="1"/>
  <c r="D116" i="39"/>
  <c r="C116" i="39"/>
  <c r="G115" i="39"/>
  <c r="H115" i="39" s="1"/>
  <c r="I115" i="39" s="1"/>
  <c r="J115" i="39" s="1"/>
  <c r="K115" i="39" s="1"/>
  <c r="L115" i="39" s="1"/>
  <c r="M115" i="39" s="1"/>
  <c r="N115" i="39" s="1"/>
  <c r="O115" i="39" s="1"/>
  <c r="P115" i="39" s="1"/>
  <c r="Q115" i="39" s="1"/>
  <c r="R115" i="39" s="1"/>
  <c r="S115" i="39" s="1"/>
  <c r="T115" i="39" s="1"/>
  <c r="U115" i="39" s="1"/>
  <c r="V115" i="39" s="1"/>
  <c r="W115" i="39" s="1"/>
  <c r="X115" i="39" s="1"/>
  <c r="Y115" i="39" s="1"/>
  <c r="Z115" i="39" s="1"/>
  <c r="AA115" i="39" s="1"/>
  <c r="AB115" i="39" s="1"/>
  <c r="AC115" i="39" s="1"/>
  <c r="AD115" i="39" s="1"/>
  <c r="AE115" i="39" s="1"/>
  <c r="AF115" i="39" s="1"/>
  <c r="C115" i="39"/>
  <c r="D115" i="39" s="1"/>
  <c r="E115" i="39" s="1"/>
  <c r="F115" i="39" s="1"/>
  <c r="I114" i="39"/>
  <c r="J114" i="39" s="1"/>
  <c r="K114" i="39" s="1"/>
  <c r="L114" i="39" s="1"/>
  <c r="M114" i="39" s="1"/>
  <c r="N114" i="39" s="1"/>
  <c r="O114" i="39" s="1"/>
  <c r="P114" i="39" s="1"/>
  <c r="Q114" i="39" s="1"/>
  <c r="R114" i="39" s="1"/>
  <c r="S114" i="39" s="1"/>
  <c r="T114" i="39" s="1"/>
  <c r="U114" i="39" s="1"/>
  <c r="V114" i="39" s="1"/>
  <c r="W114" i="39" s="1"/>
  <c r="X114" i="39" s="1"/>
  <c r="Y114" i="39" s="1"/>
  <c r="Z114" i="39" s="1"/>
  <c r="AA114" i="39" s="1"/>
  <c r="AB114" i="39" s="1"/>
  <c r="AC114" i="39" s="1"/>
  <c r="AD114" i="39" s="1"/>
  <c r="AE114" i="39" s="1"/>
  <c r="AF114" i="39" s="1"/>
  <c r="E114" i="39"/>
  <c r="F114" i="39" s="1"/>
  <c r="G114" i="39" s="1"/>
  <c r="H114" i="39" s="1"/>
  <c r="C114" i="39"/>
  <c r="D114" i="39" s="1"/>
  <c r="D113" i="39"/>
  <c r="E113" i="39" s="1"/>
  <c r="F113" i="39" s="1"/>
  <c r="G113" i="39" s="1"/>
  <c r="H113" i="39" s="1"/>
  <c r="I113" i="39" s="1"/>
  <c r="J113" i="39" s="1"/>
  <c r="K113" i="39" s="1"/>
  <c r="L113" i="39" s="1"/>
  <c r="M113" i="39" s="1"/>
  <c r="N113" i="39" s="1"/>
  <c r="O113" i="39" s="1"/>
  <c r="P113" i="39" s="1"/>
  <c r="Q113" i="39" s="1"/>
  <c r="R113" i="39" s="1"/>
  <c r="S113" i="39" s="1"/>
  <c r="T113" i="39" s="1"/>
  <c r="U113" i="39" s="1"/>
  <c r="V113" i="39" s="1"/>
  <c r="W113" i="39" s="1"/>
  <c r="X113" i="39" s="1"/>
  <c r="Y113" i="39" s="1"/>
  <c r="Z113" i="39" s="1"/>
  <c r="AA113" i="39" s="1"/>
  <c r="AB113" i="39" s="1"/>
  <c r="AC113" i="39" s="1"/>
  <c r="AD113" i="39" s="1"/>
  <c r="AE113" i="39" s="1"/>
  <c r="AF113" i="39" s="1"/>
  <c r="C113" i="39"/>
  <c r="G112" i="39"/>
  <c r="H112" i="39" s="1"/>
  <c r="I112" i="39" s="1"/>
  <c r="J112" i="39" s="1"/>
  <c r="K112" i="39" s="1"/>
  <c r="L112" i="39" s="1"/>
  <c r="M112" i="39" s="1"/>
  <c r="N112" i="39" s="1"/>
  <c r="O112" i="39" s="1"/>
  <c r="P112" i="39" s="1"/>
  <c r="Q112" i="39" s="1"/>
  <c r="R112" i="39" s="1"/>
  <c r="S112" i="39" s="1"/>
  <c r="T112" i="39" s="1"/>
  <c r="U112" i="39" s="1"/>
  <c r="V112" i="39" s="1"/>
  <c r="W112" i="39" s="1"/>
  <c r="X112" i="39" s="1"/>
  <c r="Y112" i="39" s="1"/>
  <c r="Z112" i="39" s="1"/>
  <c r="AA112" i="39" s="1"/>
  <c r="AB112" i="39" s="1"/>
  <c r="AC112" i="39" s="1"/>
  <c r="AD112" i="39" s="1"/>
  <c r="AE112" i="39" s="1"/>
  <c r="AF112" i="39" s="1"/>
  <c r="E112" i="39"/>
  <c r="F112" i="39" s="1"/>
  <c r="D112" i="39"/>
  <c r="C112" i="39"/>
  <c r="E111" i="39"/>
  <c r="F111" i="39" s="1"/>
  <c r="G111" i="39" s="1"/>
  <c r="H111" i="39" s="1"/>
  <c r="I111" i="39" s="1"/>
  <c r="J111" i="39" s="1"/>
  <c r="K111" i="39" s="1"/>
  <c r="L111" i="39" s="1"/>
  <c r="M111" i="39" s="1"/>
  <c r="N111" i="39" s="1"/>
  <c r="O111" i="39" s="1"/>
  <c r="P111" i="39" s="1"/>
  <c r="Q111" i="39" s="1"/>
  <c r="R111" i="39" s="1"/>
  <c r="S111" i="39" s="1"/>
  <c r="T111" i="39" s="1"/>
  <c r="U111" i="39" s="1"/>
  <c r="V111" i="39" s="1"/>
  <c r="W111" i="39" s="1"/>
  <c r="X111" i="39" s="1"/>
  <c r="Y111" i="39" s="1"/>
  <c r="Z111" i="39" s="1"/>
  <c r="AA111" i="39" s="1"/>
  <c r="AB111" i="39" s="1"/>
  <c r="AC111" i="39" s="1"/>
  <c r="AD111" i="39" s="1"/>
  <c r="AE111" i="39" s="1"/>
  <c r="AF111" i="39" s="1"/>
  <c r="C111" i="39"/>
  <c r="D111" i="39" s="1"/>
  <c r="E110" i="39"/>
  <c r="F110" i="39" s="1"/>
  <c r="G110" i="39" s="1"/>
  <c r="H110" i="39" s="1"/>
  <c r="I110" i="39" s="1"/>
  <c r="J110" i="39" s="1"/>
  <c r="K110" i="39" s="1"/>
  <c r="L110" i="39" s="1"/>
  <c r="M110" i="39" s="1"/>
  <c r="N110" i="39" s="1"/>
  <c r="O110" i="39" s="1"/>
  <c r="P110" i="39" s="1"/>
  <c r="Q110" i="39" s="1"/>
  <c r="R110" i="39" s="1"/>
  <c r="S110" i="39" s="1"/>
  <c r="T110" i="39" s="1"/>
  <c r="U110" i="39" s="1"/>
  <c r="V110" i="39" s="1"/>
  <c r="W110" i="39" s="1"/>
  <c r="X110" i="39" s="1"/>
  <c r="Y110" i="39" s="1"/>
  <c r="Z110" i="39" s="1"/>
  <c r="AA110" i="39" s="1"/>
  <c r="AB110" i="39" s="1"/>
  <c r="AC110" i="39" s="1"/>
  <c r="AD110" i="39" s="1"/>
  <c r="AE110" i="39" s="1"/>
  <c r="AF110" i="39" s="1"/>
  <c r="C110" i="39"/>
  <c r="D110" i="39" s="1"/>
  <c r="L109" i="39"/>
  <c r="M109" i="39" s="1"/>
  <c r="N109" i="39" s="1"/>
  <c r="O109" i="39" s="1"/>
  <c r="P109" i="39" s="1"/>
  <c r="Q109" i="39" s="1"/>
  <c r="R109" i="39" s="1"/>
  <c r="S109" i="39" s="1"/>
  <c r="T109" i="39" s="1"/>
  <c r="U109" i="39" s="1"/>
  <c r="V109" i="39" s="1"/>
  <c r="W109" i="39" s="1"/>
  <c r="X109" i="39" s="1"/>
  <c r="Y109" i="39" s="1"/>
  <c r="Z109" i="39" s="1"/>
  <c r="AA109" i="39" s="1"/>
  <c r="AB109" i="39" s="1"/>
  <c r="AC109" i="39" s="1"/>
  <c r="AD109" i="39" s="1"/>
  <c r="AE109" i="39" s="1"/>
  <c r="AF109" i="39" s="1"/>
  <c r="K109" i="39"/>
  <c r="J109" i="39"/>
  <c r="C109" i="39"/>
  <c r="D109" i="39" s="1"/>
  <c r="E109" i="39" s="1"/>
  <c r="F109" i="39" s="1"/>
  <c r="G109" i="39" s="1"/>
  <c r="H109" i="39" s="1"/>
  <c r="S108" i="39"/>
  <c r="T108" i="39" s="1"/>
  <c r="U108" i="39" s="1"/>
  <c r="V108" i="39" s="1"/>
  <c r="W108" i="39" s="1"/>
  <c r="X108" i="39" s="1"/>
  <c r="Y108" i="39" s="1"/>
  <c r="Z108" i="39" s="1"/>
  <c r="AA108" i="39" s="1"/>
  <c r="AB108" i="39" s="1"/>
  <c r="AC108" i="39" s="1"/>
  <c r="AD108" i="39" s="1"/>
  <c r="AE108" i="39" s="1"/>
  <c r="AF108" i="39" s="1"/>
  <c r="H108" i="39"/>
  <c r="I108" i="39" s="1"/>
  <c r="J108" i="39" s="1"/>
  <c r="K108" i="39" s="1"/>
  <c r="L108" i="39" s="1"/>
  <c r="M108" i="39" s="1"/>
  <c r="N108" i="39" s="1"/>
  <c r="O108" i="39" s="1"/>
  <c r="P108" i="39" s="1"/>
  <c r="Q108" i="39" s="1"/>
  <c r="R108" i="39" s="1"/>
  <c r="C108" i="39"/>
  <c r="D108" i="39" s="1"/>
  <c r="E108" i="39" s="1"/>
  <c r="F108" i="39" s="1"/>
  <c r="G108" i="39" s="1"/>
  <c r="F107" i="39"/>
  <c r="G107" i="39" s="1"/>
  <c r="H107" i="39" s="1"/>
  <c r="I107" i="39" s="1"/>
  <c r="J107" i="39" s="1"/>
  <c r="K107" i="39" s="1"/>
  <c r="L107" i="39" s="1"/>
  <c r="M107" i="39" s="1"/>
  <c r="N107" i="39" s="1"/>
  <c r="O107" i="39" s="1"/>
  <c r="P107" i="39" s="1"/>
  <c r="Q107" i="39" s="1"/>
  <c r="R107" i="39" s="1"/>
  <c r="S107" i="39" s="1"/>
  <c r="T107" i="39" s="1"/>
  <c r="U107" i="39" s="1"/>
  <c r="V107" i="39" s="1"/>
  <c r="W107" i="39" s="1"/>
  <c r="X107" i="39" s="1"/>
  <c r="Y107" i="39" s="1"/>
  <c r="Z107" i="39" s="1"/>
  <c r="AA107" i="39" s="1"/>
  <c r="AB107" i="39" s="1"/>
  <c r="AC107" i="39" s="1"/>
  <c r="AD107" i="39" s="1"/>
  <c r="AE107" i="39" s="1"/>
  <c r="AF107" i="39" s="1"/>
  <c r="C107" i="39"/>
  <c r="D107" i="39" s="1"/>
  <c r="E107" i="39" s="1"/>
  <c r="O105" i="39"/>
  <c r="P105" i="39" s="1"/>
  <c r="Q105" i="39" s="1"/>
  <c r="R105" i="39" s="1"/>
  <c r="S105" i="39" s="1"/>
  <c r="T105" i="39" s="1"/>
  <c r="U105" i="39" s="1"/>
  <c r="V105" i="39" s="1"/>
  <c r="W105" i="39" s="1"/>
  <c r="X105" i="39" s="1"/>
  <c r="Y105" i="39" s="1"/>
  <c r="Z105" i="39" s="1"/>
  <c r="AA105" i="39" s="1"/>
  <c r="AB105" i="39" s="1"/>
  <c r="AC105" i="39" s="1"/>
  <c r="AD105" i="39" s="1"/>
  <c r="AE105" i="39" s="1"/>
  <c r="AF105" i="39" s="1"/>
  <c r="D105" i="39"/>
  <c r="E105" i="39" s="1"/>
  <c r="F105" i="39" s="1"/>
  <c r="G105" i="39" s="1"/>
  <c r="H105" i="39" s="1"/>
  <c r="I105" i="39" s="1"/>
  <c r="J105" i="39" s="1"/>
  <c r="K105" i="39" s="1"/>
  <c r="L105" i="39" s="1"/>
  <c r="M105" i="39" s="1"/>
  <c r="N105" i="39" s="1"/>
  <c r="C105" i="39"/>
  <c r="C104" i="39"/>
  <c r="D102" i="39"/>
  <c r="E102" i="39" s="1"/>
  <c r="F102" i="39" s="1"/>
  <c r="G102" i="39" s="1"/>
  <c r="H102" i="39" s="1"/>
  <c r="I102" i="39" s="1"/>
  <c r="J102" i="39" s="1"/>
  <c r="K102" i="39" s="1"/>
  <c r="L102" i="39" s="1"/>
  <c r="M102" i="39" s="1"/>
  <c r="N102" i="39" s="1"/>
  <c r="O102" i="39" s="1"/>
  <c r="P102" i="39" s="1"/>
  <c r="Q102" i="39" s="1"/>
  <c r="R102" i="39" s="1"/>
  <c r="S102" i="39" s="1"/>
  <c r="T102" i="39" s="1"/>
  <c r="U102" i="39" s="1"/>
  <c r="V102" i="39" s="1"/>
  <c r="W102" i="39" s="1"/>
  <c r="X102" i="39" s="1"/>
  <c r="Y102" i="39" s="1"/>
  <c r="Z102" i="39" s="1"/>
  <c r="AA102" i="39" s="1"/>
  <c r="AB102" i="39" s="1"/>
  <c r="AC102" i="39" s="1"/>
  <c r="AD102" i="39" s="1"/>
  <c r="AE102" i="39" s="1"/>
  <c r="AF102" i="39" s="1"/>
  <c r="C102" i="39"/>
  <c r="D101" i="39"/>
  <c r="E101" i="39" s="1"/>
  <c r="F101" i="39" s="1"/>
  <c r="G101" i="39" s="1"/>
  <c r="H101" i="39" s="1"/>
  <c r="I101" i="39" s="1"/>
  <c r="J101" i="39" s="1"/>
  <c r="K101" i="39" s="1"/>
  <c r="L101" i="39" s="1"/>
  <c r="M101" i="39" s="1"/>
  <c r="N101" i="39" s="1"/>
  <c r="O101" i="39" s="1"/>
  <c r="P101" i="39" s="1"/>
  <c r="Q101" i="39" s="1"/>
  <c r="R101" i="39" s="1"/>
  <c r="S101" i="39" s="1"/>
  <c r="T101" i="39" s="1"/>
  <c r="U101" i="39" s="1"/>
  <c r="V101" i="39" s="1"/>
  <c r="W101" i="39" s="1"/>
  <c r="X101" i="39" s="1"/>
  <c r="Y101" i="39" s="1"/>
  <c r="Z101" i="39" s="1"/>
  <c r="AA101" i="39" s="1"/>
  <c r="AB101" i="39" s="1"/>
  <c r="AC101" i="39" s="1"/>
  <c r="AD101" i="39" s="1"/>
  <c r="AE101" i="39" s="1"/>
  <c r="AF101" i="39" s="1"/>
  <c r="C101" i="39"/>
  <c r="S100" i="39"/>
  <c r="T100" i="39" s="1"/>
  <c r="U100" i="39" s="1"/>
  <c r="V100" i="39" s="1"/>
  <c r="W100" i="39" s="1"/>
  <c r="X100" i="39" s="1"/>
  <c r="Y100" i="39" s="1"/>
  <c r="Z100" i="39" s="1"/>
  <c r="AA100" i="39" s="1"/>
  <c r="AB100" i="39" s="1"/>
  <c r="AC100" i="39" s="1"/>
  <c r="AD100" i="39" s="1"/>
  <c r="AE100" i="39" s="1"/>
  <c r="AF100" i="39" s="1"/>
  <c r="K100" i="39"/>
  <c r="L100" i="39" s="1"/>
  <c r="M100" i="39" s="1"/>
  <c r="N100" i="39" s="1"/>
  <c r="O100" i="39" s="1"/>
  <c r="P100" i="39" s="1"/>
  <c r="Q100" i="39" s="1"/>
  <c r="R100" i="39" s="1"/>
  <c r="C100" i="39"/>
  <c r="D100" i="39" s="1"/>
  <c r="E100" i="39" s="1"/>
  <c r="F100" i="39" s="1"/>
  <c r="G100" i="39" s="1"/>
  <c r="H100" i="39" s="1"/>
  <c r="I100" i="39" s="1"/>
  <c r="J100" i="39" s="1"/>
  <c r="I99" i="39"/>
  <c r="J99" i="39" s="1"/>
  <c r="K99" i="39" s="1"/>
  <c r="L99" i="39" s="1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X99" i="39" s="1"/>
  <c r="Y99" i="39" s="1"/>
  <c r="Z99" i="39" s="1"/>
  <c r="AA99" i="39" s="1"/>
  <c r="AB99" i="39" s="1"/>
  <c r="AC99" i="39" s="1"/>
  <c r="AD99" i="39" s="1"/>
  <c r="AE99" i="39" s="1"/>
  <c r="AF99" i="39" s="1"/>
  <c r="C99" i="39"/>
  <c r="D99" i="39" s="1"/>
  <c r="E99" i="39" s="1"/>
  <c r="F99" i="39" s="1"/>
  <c r="G99" i="39" s="1"/>
  <c r="H99" i="39" s="1"/>
  <c r="C98" i="39"/>
  <c r="D98" i="39" s="1"/>
  <c r="C97" i="39"/>
  <c r="AH95" i="39"/>
  <c r="AI95" i="39" s="1"/>
  <c r="AH94" i="39"/>
  <c r="AI94" i="39" s="1"/>
  <c r="AH93" i="39"/>
  <c r="AI93" i="39" s="1"/>
  <c r="AH92" i="39"/>
  <c r="AI92" i="39" s="1"/>
  <c r="AH91" i="39"/>
  <c r="AI91" i="39" s="1"/>
  <c r="AI88" i="39"/>
  <c r="AH88" i="39"/>
  <c r="AI87" i="39"/>
  <c r="AH87" i="39"/>
  <c r="AI86" i="39"/>
  <c r="AH86" i="39"/>
  <c r="AI85" i="39"/>
  <c r="AH85" i="39"/>
  <c r="AI84" i="39"/>
  <c r="AH84" i="39"/>
  <c r="AI83" i="39"/>
  <c r="AH83" i="39"/>
  <c r="AI82" i="39"/>
  <c r="AH82" i="39"/>
  <c r="AI81" i="39"/>
  <c r="AH81" i="39"/>
  <c r="AG79" i="39"/>
  <c r="AI78" i="39"/>
  <c r="AH78" i="39"/>
  <c r="AF77" i="39"/>
  <c r="AE77" i="39"/>
  <c r="AD77" i="39"/>
  <c r="AC77" i="39"/>
  <c r="AB77" i="39"/>
  <c r="AA77" i="39"/>
  <c r="Z77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AF76" i="39"/>
  <c r="AE76" i="39"/>
  <c r="AD76" i="39"/>
  <c r="AC76" i="39"/>
  <c r="AB76" i="39"/>
  <c r="AA76" i="39"/>
  <c r="Z76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AF75" i="39"/>
  <c r="AE75" i="39"/>
  <c r="AD75" i="39"/>
  <c r="AC75" i="39"/>
  <c r="AB75" i="39"/>
  <c r="AA75" i="39"/>
  <c r="Z75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AF74" i="39"/>
  <c r="AE74" i="39"/>
  <c r="AD74" i="39"/>
  <c r="AC74" i="39"/>
  <c r="AB74" i="39"/>
  <c r="AA74" i="39"/>
  <c r="Z74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K79" i="39" s="1"/>
  <c r="J74" i="39"/>
  <c r="I74" i="39"/>
  <c r="H74" i="39"/>
  <c r="G74" i="39"/>
  <c r="F74" i="39"/>
  <c r="E74" i="39"/>
  <c r="D74" i="39"/>
  <c r="C74" i="39"/>
  <c r="AF73" i="39"/>
  <c r="AE73" i="39"/>
  <c r="AD73" i="39"/>
  <c r="AC73" i="39"/>
  <c r="AC79" i="39" s="1"/>
  <c r="AB73" i="39"/>
  <c r="AA73" i="39"/>
  <c r="Z73" i="39"/>
  <c r="Y73" i="39"/>
  <c r="X73" i="39"/>
  <c r="W73" i="39"/>
  <c r="W79" i="39" s="1"/>
  <c r="V73" i="39"/>
  <c r="U73" i="39"/>
  <c r="T73" i="39"/>
  <c r="S73" i="39"/>
  <c r="R73" i="39"/>
  <c r="Q73" i="39"/>
  <c r="P73" i="39"/>
  <c r="P79" i="39" s="1"/>
  <c r="O73" i="39"/>
  <c r="N73" i="39"/>
  <c r="M73" i="39"/>
  <c r="M79" i="39" s="1"/>
  <c r="L73" i="39"/>
  <c r="K73" i="39"/>
  <c r="J73" i="39"/>
  <c r="I73" i="39"/>
  <c r="H73" i="39"/>
  <c r="G73" i="39"/>
  <c r="F73" i="39"/>
  <c r="E73" i="39"/>
  <c r="D73" i="39"/>
  <c r="C73" i="39"/>
  <c r="AI71" i="39"/>
  <c r="AH71" i="39"/>
  <c r="AG69" i="39"/>
  <c r="AF69" i="39"/>
  <c r="AE69" i="39"/>
  <c r="AD69" i="39"/>
  <c r="AC69" i="39"/>
  <c r="AB69" i="39"/>
  <c r="AA69" i="39"/>
  <c r="Z69" i="39"/>
  <c r="Y69" i="39"/>
  <c r="X69" i="39"/>
  <c r="W69" i="39"/>
  <c r="V69" i="39"/>
  <c r="U69" i="39"/>
  <c r="T69" i="39"/>
  <c r="S69" i="39"/>
  <c r="R69" i="39"/>
  <c r="Q69" i="39"/>
  <c r="P69" i="39"/>
  <c r="O69" i="39"/>
  <c r="N69" i="39"/>
  <c r="M69" i="39"/>
  <c r="L69" i="39"/>
  <c r="K69" i="39"/>
  <c r="J69" i="39"/>
  <c r="I69" i="39"/>
  <c r="H69" i="39"/>
  <c r="G69" i="39"/>
  <c r="F69" i="39"/>
  <c r="E69" i="39"/>
  <c r="D69" i="39"/>
  <c r="C69" i="39"/>
  <c r="AI68" i="39"/>
  <c r="AH68" i="39"/>
  <c r="AI67" i="39"/>
  <c r="AH67" i="39"/>
  <c r="AI66" i="39"/>
  <c r="AH66" i="39"/>
  <c r="AG65" i="39"/>
  <c r="AF65" i="39"/>
  <c r="AE65" i="39"/>
  <c r="AD65" i="39"/>
  <c r="AC65" i="39"/>
  <c r="AC5" i="39" s="1"/>
  <c r="AB65" i="39"/>
  <c r="AA65" i="39"/>
  <c r="AA5" i="39" s="1"/>
  <c r="Z65" i="39"/>
  <c r="Z5" i="39" s="1"/>
  <c r="Y65" i="39"/>
  <c r="X65" i="39"/>
  <c r="W65" i="39"/>
  <c r="V65" i="39"/>
  <c r="V5" i="39" s="1"/>
  <c r="U65" i="39"/>
  <c r="U5" i="39" s="1"/>
  <c r="T65" i="39"/>
  <c r="S65" i="39"/>
  <c r="S5" i="39" s="1"/>
  <c r="R65" i="39"/>
  <c r="R5" i="39" s="1"/>
  <c r="Q65" i="39"/>
  <c r="P65" i="39"/>
  <c r="O65" i="39"/>
  <c r="O5" i="39" s="1"/>
  <c r="N65" i="39"/>
  <c r="N5" i="39" s="1"/>
  <c r="M65" i="39"/>
  <c r="L65" i="39"/>
  <c r="K65" i="39"/>
  <c r="J65" i="39"/>
  <c r="J5" i="39" s="1"/>
  <c r="I65" i="39"/>
  <c r="I5" i="39" s="1"/>
  <c r="H65" i="39"/>
  <c r="G65" i="39"/>
  <c r="G5" i="39" s="1"/>
  <c r="F65" i="39"/>
  <c r="E65" i="39"/>
  <c r="D65" i="39"/>
  <c r="C65" i="39"/>
  <c r="C5" i="39" s="1"/>
  <c r="AI64" i="39"/>
  <c r="AH64" i="39"/>
  <c r="AI63" i="39"/>
  <c r="AH63" i="39"/>
  <c r="AI62" i="39"/>
  <c r="AH62" i="39"/>
  <c r="AI61" i="39"/>
  <c r="AH61" i="39"/>
  <c r="AI60" i="39"/>
  <c r="AH60" i="39"/>
  <c r="AI59" i="39"/>
  <c r="AH59" i="39"/>
  <c r="AI58" i="39"/>
  <c r="AH58" i="39"/>
  <c r="AI57" i="39"/>
  <c r="AH57" i="39"/>
  <c r="AI56" i="39"/>
  <c r="AH56" i="39"/>
  <c r="AI55" i="39"/>
  <c r="AH55" i="39"/>
  <c r="AI54" i="39"/>
  <c r="AH54" i="39"/>
  <c r="AG53" i="39"/>
  <c r="AF53" i="39"/>
  <c r="AE53" i="39"/>
  <c r="AD53" i="39"/>
  <c r="AC53" i="39"/>
  <c r="AB53" i="39"/>
  <c r="AA53" i="39"/>
  <c r="Z53" i="39"/>
  <c r="Y53" i="39"/>
  <c r="X53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E53" i="39"/>
  <c r="D53" i="39"/>
  <c r="C53" i="39"/>
  <c r="AI52" i="39"/>
  <c r="AH52" i="39"/>
  <c r="AI51" i="39"/>
  <c r="AH51" i="39"/>
  <c r="AI50" i="39"/>
  <c r="AH50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AG48" i="39"/>
  <c r="AG49" i="39" s="1"/>
  <c r="AI47" i="39"/>
  <c r="AH47" i="39"/>
  <c r="AI46" i="39"/>
  <c r="AH46" i="39"/>
  <c r="AI45" i="39"/>
  <c r="AH45" i="39"/>
  <c r="AI44" i="39"/>
  <c r="AH44" i="39"/>
  <c r="AI43" i="39"/>
  <c r="AH43" i="39"/>
  <c r="AI42" i="39"/>
  <c r="AH42" i="39"/>
  <c r="AI41" i="39"/>
  <c r="AH41" i="39"/>
  <c r="AI40" i="39"/>
  <c r="AH40" i="39"/>
  <c r="AI39" i="39"/>
  <c r="AH39" i="39"/>
  <c r="AI38" i="39"/>
  <c r="AH38" i="39"/>
  <c r="AI37" i="39"/>
  <c r="AH37" i="39"/>
  <c r="AI36" i="39"/>
  <c r="AH36" i="39"/>
  <c r="AG35" i="39"/>
  <c r="AF35" i="39"/>
  <c r="AE35" i="39"/>
  <c r="AD35" i="39"/>
  <c r="AC35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J35" i="39"/>
  <c r="I35" i="39"/>
  <c r="H35" i="39"/>
  <c r="G35" i="39"/>
  <c r="F35" i="39"/>
  <c r="E35" i="39"/>
  <c r="D35" i="39"/>
  <c r="C35" i="39"/>
  <c r="AI34" i="39"/>
  <c r="AH34" i="39"/>
  <c r="AI33" i="39"/>
  <c r="AH33" i="39"/>
  <c r="AI32" i="39"/>
  <c r="AH32" i="39"/>
  <c r="AI31" i="39"/>
  <c r="AH31" i="39"/>
  <c r="AI30" i="39"/>
  <c r="AH30" i="39"/>
  <c r="AI29" i="39"/>
  <c r="AH29" i="39"/>
  <c r="AI28" i="39"/>
  <c r="AH28" i="39"/>
  <c r="AI27" i="39"/>
  <c r="AH27" i="39"/>
  <c r="AI26" i="39"/>
  <c r="AH26" i="39"/>
  <c r="AI25" i="39"/>
  <c r="AH25" i="39"/>
  <c r="AI24" i="39"/>
  <c r="AH24" i="39"/>
  <c r="AI23" i="39"/>
  <c r="AH23" i="39"/>
  <c r="AI22" i="39"/>
  <c r="AH22" i="39"/>
  <c r="AI21" i="39"/>
  <c r="AH21" i="39"/>
  <c r="AI20" i="39"/>
  <c r="AH20" i="39"/>
  <c r="AI19" i="39"/>
  <c r="AH19" i="39"/>
  <c r="AI18" i="39"/>
  <c r="AH18" i="39"/>
  <c r="AI17" i="39"/>
  <c r="AH17" i="39"/>
  <c r="AI16" i="39"/>
  <c r="AH16" i="39"/>
  <c r="AI15" i="39"/>
  <c r="AH15" i="39"/>
  <c r="AI14" i="39"/>
  <c r="AH14" i="39"/>
  <c r="AI13" i="39"/>
  <c r="AH13" i="39"/>
  <c r="AI12" i="39"/>
  <c r="AH12" i="39"/>
  <c r="AI11" i="39"/>
  <c r="AH11" i="39"/>
  <c r="AF5" i="39"/>
  <c r="AE5" i="39"/>
  <c r="AD5" i="39"/>
  <c r="Y5" i="39"/>
  <c r="X5" i="39"/>
  <c r="W5" i="39"/>
  <c r="Q5" i="39"/>
  <c r="P5" i="39"/>
  <c r="M5" i="39"/>
  <c r="K5" i="39"/>
  <c r="H5" i="39"/>
  <c r="F5" i="39"/>
  <c r="E5" i="39"/>
  <c r="AG4" i="39"/>
  <c r="K4" i="39"/>
  <c r="B4" i="39"/>
  <c r="AG2" i="39"/>
  <c r="Z34" i="38"/>
  <c r="Y34" i="38"/>
  <c r="E4" i="39"/>
  <c r="AF79" i="39" l="1"/>
  <c r="AE79" i="39"/>
  <c r="AB79" i="39"/>
  <c r="AA79" i="39"/>
  <c r="Z79" i="39"/>
  <c r="Y79" i="39"/>
  <c r="X79" i="39"/>
  <c r="U79" i="39"/>
  <c r="T79" i="39"/>
  <c r="S79" i="39"/>
  <c r="S72" i="39"/>
  <c r="S70" i="39"/>
  <c r="S80" i="39" s="1"/>
  <c r="R79" i="39"/>
  <c r="Q79" i="39"/>
  <c r="Q70" i="39"/>
  <c r="Q72" i="39"/>
  <c r="AI209" i="39" s="1"/>
  <c r="P70" i="39"/>
  <c r="O79" i="39"/>
  <c r="O70" i="39"/>
  <c r="O72" i="39"/>
  <c r="AH76" i="39"/>
  <c r="N72" i="39"/>
  <c r="AF209" i="39" s="1"/>
  <c r="M72" i="39"/>
  <c r="M70" i="39"/>
  <c r="M80" i="39" s="1"/>
  <c r="L79" i="39"/>
  <c r="K72" i="39"/>
  <c r="K70" i="39"/>
  <c r="J79" i="39"/>
  <c r="J70" i="39"/>
  <c r="I79" i="39"/>
  <c r="I70" i="39"/>
  <c r="I72" i="39"/>
  <c r="I7" i="39" s="1"/>
  <c r="H79" i="39"/>
  <c r="H70" i="39"/>
  <c r="AI76" i="39"/>
  <c r="G79" i="39"/>
  <c r="G72" i="39"/>
  <c r="G70" i="39"/>
  <c r="AI75" i="39"/>
  <c r="F72" i="39"/>
  <c r="X209" i="39" s="1"/>
  <c r="AI73" i="39"/>
  <c r="E79" i="39"/>
  <c r="E70" i="39"/>
  <c r="E72" i="39"/>
  <c r="D79" i="39"/>
  <c r="C79" i="39"/>
  <c r="C70" i="39"/>
  <c r="C72" i="39"/>
  <c r="B70" i="39"/>
  <c r="B80" i="39" s="1"/>
  <c r="H4" i="39"/>
  <c r="L70" i="39"/>
  <c r="L5" i="39"/>
  <c r="AI74" i="39"/>
  <c r="AG70" i="39"/>
  <c r="AG3" i="39"/>
  <c r="AG6" i="39" s="1"/>
  <c r="F70" i="39"/>
  <c r="N70" i="39"/>
  <c r="R70" i="39"/>
  <c r="D70" i="39"/>
  <c r="D5" i="39"/>
  <c r="AH73" i="39"/>
  <c r="L72" i="39"/>
  <c r="AG72" i="39"/>
  <c r="T5" i="39"/>
  <c r="AB5" i="39"/>
  <c r="AH74" i="39"/>
  <c r="D72" i="39"/>
  <c r="H72" i="39"/>
  <c r="P72" i="39"/>
  <c r="P80" i="39" s="1"/>
  <c r="AI69" i="39"/>
  <c r="J72" i="39"/>
  <c r="R72" i="39"/>
  <c r="AH69" i="39"/>
  <c r="F79" i="39"/>
  <c r="N79" i="39"/>
  <c r="V79" i="39"/>
  <c r="AD79" i="39"/>
  <c r="E98" i="39"/>
  <c r="AI35" i="39"/>
  <c r="B5" i="39"/>
  <c r="AI65" i="39"/>
  <c r="AH65" i="39"/>
  <c r="D206" i="39"/>
  <c r="S206" i="39"/>
  <c r="D104" i="39"/>
  <c r="E104" i="39" s="1"/>
  <c r="F104" i="39" s="1"/>
  <c r="G104" i="39" s="1"/>
  <c r="H104" i="39" s="1"/>
  <c r="I104" i="39" s="1"/>
  <c r="J104" i="39" s="1"/>
  <c r="K104" i="39" s="1"/>
  <c r="L104" i="39" s="1"/>
  <c r="M104" i="39" s="1"/>
  <c r="N104" i="39" s="1"/>
  <c r="O104" i="39" s="1"/>
  <c r="P104" i="39" s="1"/>
  <c r="Q104" i="39" s="1"/>
  <c r="R104" i="39" s="1"/>
  <c r="S104" i="39" s="1"/>
  <c r="T104" i="39" s="1"/>
  <c r="U104" i="39" s="1"/>
  <c r="V104" i="39" s="1"/>
  <c r="W104" i="39" s="1"/>
  <c r="X104" i="39" s="1"/>
  <c r="Y104" i="39" s="1"/>
  <c r="Z104" i="39" s="1"/>
  <c r="AA104" i="39" s="1"/>
  <c r="AB104" i="39" s="1"/>
  <c r="AC104" i="39" s="1"/>
  <c r="AD104" i="39" s="1"/>
  <c r="AE104" i="39" s="1"/>
  <c r="AF104" i="39" s="1"/>
  <c r="C90" i="39"/>
  <c r="AI53" i="39"/>
  <c r="AH53" i="39"/>
  <c r="C80" i="39"/>
  <c r="AI77" i="39"/>
  <c r="AH35" i="39"/>
  <c r="C187" i="39"/>
  <c r="D97" i="39"/>
  <c r="AH75" i="39"/>
  <c r="AH77" i="39"/>
  <c r="E230" i="39"/>
  <c r="F194" i="39"/>
  <c r="C195" i="39"/>
  <c r="D189" i="39"/>
  <c r="X34" i="38"/>
  <c r="W34" i="38"/>
  <c r="V34" i="38"/>
  <c r="V11" i="38"/>
  <c r="T11" i="38"/>
  <c r="U34" i="38"/>
  <c r="T34" i="38"/>
  <c r="S34" i="38"/>
  <c r="R34" i="38"/>
  <c r="R80" i="39" l="1"/>
  <c r="AK209" i="39"/>
  <c r="S7" i="39"/>
  <c r="Q7" i="39"/>
  <c r="Q80" i="39"/>
  <c r="O80" i="39"/>
  <c r="N7" i="39"/>
  <c r="AG209" i="39"/>
  <c r="O7" i="39"/>
  <c r="N80" i="39"/>
  <c r="AE209" i="39"/>
  <c r="M7" i="39"/>
  <c r="L80" i="39"/>
  <c r="K80" i="39"/>
  <c r="AC209" i="39"/>
  <c r="K7" i="39"/>
  <c r="J80" i="39"/>
  <c r="H80" i="39"/>
  <c r="AA209" i="39"/>
  <c r="I80" i="39"/>
  <c r="G80" i="39"/>
  <c r="Y209" i="39"/>
  <c r="G7" i="39"/>
  <c r="B204" i="39"/>
  <c r="F7" i="39"/>
  <c r="F80" i="39"/>
  <c r="E80" i="39"/>
  <c r="W209" i="39"/>
  <c r="E7" i="39"/>
  <c r="D80" i="39"/>
  <c r="U209" i="39"/>
  <c r="C7" i="39"/>
  <c r="AG80" i="39"/>
  <c r="F230" i="39"/>
  <c r="G194" i="39"/>
  <c r="F98" i="39"/>
  <c r="E90" i="39"/>
  <c r="D90" i="39"/>
  <c r="AJ209" i="39"/>
  <c r="R7" i="39"/>
  <c r="AH209" i="39"/>
  <c r="P7" i="39"/>
  <c r="AD209" i="39"/>
  <c r="L7" i="39"/>
  <c r="D195" i="39"/>
  <c r="E189" i="39"/>
  <c r="Z209" i="39"/>
  <c r="H7" i="39"/>
  <c r="AH79" i="39"/>
  <c r="AI79" i="39"/>
  <c r="C204" i="39"/>
  <c r="K6" i="39" s="1"/>
  <c r="AB209" i="39"/>
  <c r="J7" i="39"/>
  <c r="V209" i="39"/>
  <c r="D7" i="39"/>
  <c r="D187" i="39"/>
  <c r="E97" i="39"/>
  <c r="E187" i="39" l="1"/>
  <c r="F97" i="39"/>
  <c r="T209" i="39"/>
  <c r="B7" i="39"/>
  <c r="G230" i="39"/>
  <c r="H194" i="39"/>
  <c r="E195" i="39"/>
  <c r="F189" i="39"/>
  <c r="F90" i="39"/>
  <c r="G98" i="39"/>
  <c r="H98" i="39" l="1"/>
  <c r="G90" i="39"/>
  <c r="G189" i="39"/>
  <c r="F195" i="39"/>
  <c r="H230" i="39"/>
  <c r="I194" i="39"/>
  <c r="F187" i="39"/>
  <c r="G97" i="39"/>
  <c r="O34" i="38"/>
  <c r="O90" i="38"/>
  <c r="P90" i="38"/>
  <c r="Q90" i="38"/>
  <c r="R90" i="38"/>
  <c r="S90" i="38"/>
  <c r="T90" i="38"/>
  <c r="U90" i="38"/>
  <c r="V90" i="38"/>
  <c r="W90" i="38"/>
  <c r="X90" i="38"/>
  <c r="Y90" i="38"/>
  <c r="Z90" i="38"/>
  <c r="AA90" i="38"/>
  <c r="AB90" i="38"/>
  <c r="AC90" i="38"/>
  <c r="AD90" i="38"/>
  <c r="AE90" i="38"/>
  <c r="AF90" i="38"/>
  <c r="N90" i="38"/>
  <c r="N35" i="38"/>
  <c r="J194" i="39" l="1"/>
  <c r="I230" i="39"/>
  <c r="H189" i="39"/>
  <c r="G195" i="39"/>
  <c r="I98" i="39"/>
  <c r="H90" i="39"/>
  <c r="G187" i="39"/>
  <c r="H97" i="39"/>
  <c r="H187" i="39" l="1"/>
  <c r="I97" i="39"/>
  <c r="J98" i="39"/>
  <c r="I90" i="39"/>
  <c r="I189" i="39"/>
  <c r="H195" i="39"/>
  <c r="K194" i="39"/>
  <c r="J230" i="39"/>
  <c r="I195" i="39" l="1"/>
  <c r="J189" i="39"/>
  <c r="K98" i="39"/>
  <c r="J90" i="39"/>
  <c r="K230" i="39"/>
  <c r="L194" i="39"/>
  <c r="I187" i="39"/>
  <c r="J97" i="39"/>
  <c r="J187" i="39" l="1"/>
  <c r="K97" i="39"/>
  <c r="L230" i="39"/>
  <c r="M194" i="39"/>
  <c r="L98" i="39"/>
  <c r="K90" i="39"/>
  <c r="J195" i="39"/>
  <c r="K189" i="39"/>
  <c r="K195" i="39" l="1"/>
  <c r="L189" i="39"/>
  <c r="L90" i="39"/>
  <c r="M98" i="39"/>
  <c r="M230" i="39"/>
  <c r="N194" i="39"/>
  <c r="K187" i="39"/>
  <c r="L97" i="39"/>
  <c r="L187" i="39" l="1"/>
  <c r="M97" i="39"/>
  <c r="N98" i="39"/>
  <c r="M90" i="39"/>
  <c r="N230" i="39"/>
  <c r="O194" i="39"/>
  <c r="L195" i="39"/>
  <c r="M189" i="39"/>
  <c r="O230" i="39" l="1"/>
  <c r="P194" i="39"/>
  <c r="N90" i="39"/>
  <c r="O98" i="39"/>
  <c r="M187" i="39"/>
  <c r="N97" i="39"/>
  <c r="M195" i="39"/>
  <c r="N189" i="39"/>
  <c r="O189" i="39" l="1"/>
  <c r="N195" i="39"/>
  <c r="N187" i="39"/>
  <c r="O97" i="39"/>
  <c r="P98" i="39"/>
  <c r="O90" i="39"/>
  <c r="P230" i="39"/>
  <c r="Q194" i="39"/>
  <c r="Q98" i="39" l="1"/>
  <c r="O187" i="39"/>
  <c r="P97" i="39"/>
  <c r="R194" i="39"/>
  <c r="Q230" i="39"/>
  <c r="P189" i="39"/>
  <c r="O195" i="39"/>
  <c r="Q189" i="39" l="1"/>
  <c r="P195" i="39"/>
  <c r="P187" i="39"/>
  <c r="Q97" i="39"/>
  <c r="S194" i="39"/>
  <c r="R230" i="39"/>
  <c r="P90" i="39"/>
  <c r="R98" i="39"/>
  <c r="Q90" i="39"/>
  <c r="S230" i="39" l="1"/>
  <c r="T194" i="39"/>
  <c r="Q187" i="39"/>
  <c r="R97" i="39"/>
  <c r="S98" i="39"/>
  <c r="R90" i="39"/>
  <c r="Q195" i="39"/>
  <c r="R189" i="39"/>
  <c r="R195" i="39" l="1"/>
  <c r="S189" i="39"/>
  <c r="T98" i="39"/>
  <c r="S90" i="39"/>
  <c r="R187" i="39"/>
  <c r="S97" i="39"/>
  <c r="T230" i="39"/>
  <c r="U194" i="39"/>
  <c r="U230" i="39" l="1"/>
  <c r="V194" i="39"/>
  <c r="S187" i="39"/>
  <c r="T97" i="39"/>
  <c r="T90" i="39"/>
  <c r="U98" i="39"/>
  <c r="S195" i="39"/>
  <c r="T189" i="39"/>
  <c r="T195" i="39" l="1"/>
  <c r="T48" i="39" s="1"/>
  <c r="U189" i="39"/>
  <c r="V98" i="39"/>
  <c r="U90" i="39"/>
  <c r="T187" i="39"/>
  <c r="U97" i="39"/>
  <c r="V230" i="39"/>
  <c r="W194" i="39"/>
  <c r="W230" i="39" l="1"/>
  <c r="X194" i="39"/>
  <c r="U187" i="39"/>
  <c r="V97" i="39"/>
  <c r="V189" i="39"/>
  <c r="U195" i="39"/>
  <c r="U48" i="39" s="1"/>
  <c r="U49" i="39" s="1"/>
  <c r="V90" i="39"/>
  <c r="W98" i="39"/>
  <c r="T49" i="39"/>
  <c r="B48" i="38"/>
  <c r="AF234" i="38"/>
  <c r="AE234" i="38"/>
  <c r="AD234" i="38"/>
  <c r="AC234" i="38"/>
  <c r="AB234" i="38"/>
  <c r="AA234" i="38"/>
  <c r="Z234" i="38"/>
  <c r="Y234" i="38"/>
  <c r="X234" i="38"/>
  <c r="W234" i="38"/>
  <c r="V234" i="38"/>
  <c r="U234" i="38"/>
  <c r="T234" i="38"/>
  <c r="S234" i="38"/>
  <c r="R234" i="38"/>
  <c r="Q234" i="38"/>
  <c r="P234" i="38"/>
  <c r="O234" i="38"/>
  <c r="N234" i="38"/>
  <c r="M234" i="38"/>
  <c r="L234" i="38"/>
  <c r="K234" i="38"/>
  <c r="J234" i="38"/>
  <c r="I234" i="38"/>
  <c r="H234" i="38"/>
  <c r="G234" i="38"/>
  <c r="F234" i="38"/>
  <c r="E234" i="38"/>
  <c r="D234" i="38"/>
  <c r="C234" i="38"/>
  <c r="B234" i="38"/>
  <c r="A234" i="38"/>
  <c r="AF233" i="38"/>
  <c r="AE233" i="38"/>
  <c r="AD233" i="38"/>
  <c r="AC233" i="38"/>
  <c r="AB233" i="38"/>
  <c r="AA233" i="38"/>
  <c r="Z233" i="38"/>
  <c r="Y233" i="38"/>
  <c r="X233" i="38"/>
  <c r="W233" i="38"/>
  <c r="V233" i="38"/>
  <c r="U233" i="38"/>
  <c r="T233" i="38"/>
  <c r="S233" i="38"/>
  <c r="R233" i="38"/>
  <c r="Q233" i="38"/>
  <c r="P233" i="38"/>
  <c r="O233" i="38"/>
  <c r="N233" i="38"/>
  <c r="M233" i="38"/>
  <c r="L233" i="38"/>
  <c r="K233" i="38"/>
  <c r="J233" i="38"/>
  <c r="I233" i="38"/>
  <c r="H233" i="38"/>
  <c r="G233" i="38"/>
  <c r="F233" i="38"/>
  <c r="E233" i="38"/>
  <c r="D233" i="38"/>
  <c r="C233" i="38"/>
  <c r="B233" i="38"/>
  <c r="A233" i="38"/>
  <c r="AF232" i="38"/>
  <c r="AE232" i="38"/>
  <c r="AD232" i="38"/>
  <c r="AC232" i="38"/>
  <c r="AB232" i="38"/>
  <c r="AA232" i="38"/>
  <c r="Z232" i="38"/>
  <c r="Y232" i="38"/>
  <c r="X232" i="38"/>
  <c r="W232" i="38"/>
  <c r="V232" i="38"/>
  <c r="U232" i="38"/>
  <c r="T232" i="38"/>
  <c r="S232" i="38"/>
  <c r="R232" i="38"/>
  <c r="Q232" i="38"/>
  <c r="P232" i="38"/>
  <c r="O232" i="38"/>
  <c r="N232" i="38"/>
  <c r="M232" i="38"/>
  <c r="L232" i="38"/>
  <c r="K232" i="38"/>
  <c r="J232" i="38"/>
  <c r="I232" i="38"/>
  <c r="H232" i="38"/>
  <c r="G232" i="38"/>
  <c r="F232" i="38"/>
  <c r="E232" i="38"/>
  <c r="D232" i="38"/>
  <c r="C232" i="38"/>
  <c r="B232" i="38"/>
  <c r="A232" i="38"/>
  <c r="AF231" i="38"/>
  <c r="AE231" i="38"/>
  <c r="AD231" i="38"/>
  <c r="AC231" i="38"/>
  <c r="AB231" i="38"/>
  <c r="AA231" i="38"/>
  <c r="Z231" i="38"/>
  <c r="Y231" i="38"/>
  <c r="X231" i="38"/>
  <c r="W231" i="38"/>
  <c r="V231" i="38"/>
  <c r="U231" i="38"/>
  <c r="T231" i="38"/>
  <c r="S231" i="38"/>
  <c r="R231" i="38"/>
  <c r="Q231" i="38"/>
  <c r="P231" i="38"/>
  <c r="O231" i="38"/>
  <c r="N231" i="38"/>
  <c r="M231" i="38"/>
  <c r="L231" i="38"/>
  <c r="K231" i="38"/>
  <c r="J231" i="38"/>
  <c r="I231" i="38"/>
  <c r="H231" i="38"/>
  <c r="G231" i="38"/>
  <c r="F231" i="38"/>
  <c r="E231" i="38"/>
  <c r="D231" i="38"/>
  <c r="C231" i="38"/>
  <c r="B231" i="38"/>
  <c r="A231" i="38"/>
  <c r="C230" i="38"/>
  <c r="B230" i="38"/>
  <c r="S205" i="38"/>
  <c r="AG195" i="38"/>
  <c r="B195" i="38"/>
  <c r="F194" i="38"/>
  <c r="D194" i="38"/>
  <c r="E194" i="38" s="1"/>
  <c r="E230" i="38" s="1"/>
  <c r="C194" i="38"/>
  <c r="J193" i="38"/>
  <c r="K193" i="38" s="1"/>
  <c r="L193" i="38" s="1"/>
  <c r="M193" i="38" s="1"/>
  <c r="N193" i="38" s="1"/>
  <c r="O193" i="38" s="1"/>
  <c r="P193" i="38" s="1"/>
  <c r="Q193" i="38" s="1"/>
  <c r="R193" i="38" s="1"/>
  <c r="S193" i="38" s="1"/>
  <c r="T193" i="38" s="1"/>
  <c r="U193" i="38" s="1"/>
  <c r="V193" i="38" s="1"/>
  <c r="W193" i="38" s="1"/>
  <c r="X193" i="38" s="1"/>
  <c r="Y193" i="38" s="1"/>
  <c r="Z193" i="38" s="1"/>
  <c r="AA193" i="38" s="1"/>
  <c r="AB193" i="38" s="1"/>
  <c r="AC193" i="38" s="1"/>
  <c r="AD193" i="38" s="1"/>
  <c r="AE193" i="38" s="1"/>
  <c r="AF193" i="38" s="1"/>
  <c r="C193" i="38"/>
  <c r="D193" i="38" s="1"/>
  <c r="E193" i="38" s="1"/>
  <c r="F193" i="38" s="1"/>
  <c r="G193" i="38" s="1"/>
  <c r="H193" i="38" s="1"/>
  <c r="I193" i="38" s="1"/>
  <c r="C192" i="38"/>
  <c r="D192" i="38" s="1"/>
  <c r="E192" i="38" s="1"/>
  <c r="F192" i="38" s="1"/>
  <c r="G192" i="38" s="1"/>
  <c r="H192" i="38" s="1"/>
  <c r="I192" i="38" s="1"/>
  <c r="J192" i="38" s="1"/>
  <c r="K192" i="38" s="1"/>
  <c r="L192" i="38" s="1"/>
  <c r="M192" i="38" s="1"/>
  <c r="N192" i="38" s="1"/>
  <c r="O192" i="38" s="1"/>
  <c r="P192" i="38" s="1"/>
  <c r="Q192" i="38" s="1"/>
  <c r="R192" i="38" s="1"/>
  <c r="S192" i="38" s="1"/>
  <c r="T192" i="38" s="1"/>
  <c r="U192" i="38" s="1"/>
  <c r="V192" i="38" s="1"/>
  <c r="W192" i="38" s="1"/>
  <c r="X192" i="38" s="1"/>
  <c r="Y192" i="38" s="1"/>
  <c r="Z192" i="38" s="1"/>
  <c r="AA192" i="38" s="1"/>
  <c r="AB192" i="38" s="1"/>
  <c r="AC192" i="38" s="1"/>
  <c r="AD192" i="38" s="1"/>
  <c r="AE192" i="38" s="1"/>
  <c r="AF192" i="38" s="1"/>
  <c r="F191" i="38"/>
  <c r="G191" i="38" s="1"/>
  <c r="H191" i="38" s="1"/>
  <c r="I191" i="38" s="1"/>
  <c r="J191" i="38" s="1"/>
  <c r="K191" i="38" s="1"/>
  <c r="L191" i="38" s="1"/>
  <c r="M191" i="38" s="1"/>
  <c r="N191" i="38" s="1"/>
  <c r="O191" i="38" s="1"/>
  <c r="P191" i="38" s="1"/>
  <c r="Q191" i="38" s="1"/>
  <c r="R191" i="38" s="1"/>
  <c r="S191" i="38" s="1"/>
  <c r="T191" i="38" s="1"/>
  <c r="U191" i="38" s="1"/>
  <c r="V191" i="38" s="1"/>
  <c r="W191" i="38" s="1"/>
  <c r="X191" i="38" s="1"/>
  <c r="Y191" i="38" s="1"/>
  <c r="Z191" i="38" s="1"/>
  <c r="AA191" i="38" s="1"/>
  <c r="AB191" i="38" s="1"/>
  <c r="AC191" i="38" s="1"/>
  <c r="AD191" i="38" s="1"/>
  <c r="AE191" i="38" s="1"/>
  <c r="AF191" i="38" s="1"/>
  <c r="E191" i="38"/>
  <c r="D191" i="38"/>
  <c r="C191" i="38"/>
  <c r="C190" i="38"/>
  <c r="C189" i="38"/>
  <c r="D189" i="38" s="1"/>
  <c r="AG187" i="38"/>
  <c r="B187" i="38"/>
  <c r="G186" i="38"/>
  <c r="H186" i="38" s="1"/>
  <c r="I186" i="38" s="1"/>
  <c r="J186" i="38" s="1"/>
  <c r="K186" i="38" s="1"/>
  <c r="L186" i="38" s="1"/>
  <c r="M186" i="38" s="1"/>
  <c r="N186" i="38" s="1"/>
  <c r="O186" i="38" s="1"/>
  <c r="P186" i="38" s="1"/>
  <c r="Q186" i="38" s="1"/>
  <c r="R186" i="38" s="1"/>
  <c r="S186" i="38" s="1"/>
  <c r="T186" i="38" s="1"/>
  <c r="U186" i="38" s="1"/>
  <c r="V186" i="38" s="1"/>
  <c r="W186" i="38" s="1"/>
  <c r="X186" i="38" s="1"/>
  <c r="Y186" i="38" s="1"/>
  <c r="Z186" i="38" s="1"/>
  <c r="AA186" i="38" s="1"/>
  <c r="AB186" i="38" s="1"/>
  <c r="AC186" i="38" s="1"/>
  <c r="AD186" i="38" s="1"/>
  <c r="AE186" i="38" s="1"/>
  <c r="AF186" i="38" s="1"/>
  <c r="C186" i="38"/>
  <c r="D186" i="38" s="1"/>
  <c r="E186" i="38" s="1"/>
  <c r="F186" i="38" s="1"/>
  <c r="E185" i="38"/>
  <c r="F185" i="38" s="1"/>
  <c r="G185" i="38" s="1"/>
  <c r="H185" i="38" s="1"/>
  <c r="I185" i="38" s="1"/>
  <c r="J185" i="38" s="1"/>
  <c r="K185" i="38" s="1"/>
  <c r="L185" i="38" s="1"/>
  <c r="M185" i="38" s="1"/>
  <c r="N185" i="38" s="1"/>
  <c r="O185" i="38" s="1"/>
  <c r="P185" i="38" s="1"/>
  <c r="Q185" i="38" s="1"/>
  <c r="R185" i="38" s="1"/>
  <c r="S185" i="38" s="1"/>
  <c r="T185" i="38" s="1"/>
  <c r="U185" i="38" s="1"/>
  <c r="V185" i="38" s="1"/>
  <c r="W185" i="38" s="1"/>
  <c r="X185" i="38" s="1"/>
  <c r="Y185" i="38" s="1"/>
  <c r="Z185" i="38" s="1"/>
  <c r="AA185" i="38" s="1"/>
  <c r="AB185" i="38" s="1"/>
  <c r="AC185" i="38" s="1"/>
  <c r="AD185" i="38" s="1"/>
  <c r="AE185" i="38" s="1"/>
  <c r="AF185" i="38" s="1"/>
  <c r="D185" i="38"/>
  <c r="C185" i="38"/>
  <c r="C184" i="38"/>
  <c r="D184" i="38" s="1"/>
  <c r="E184" i="38" s="1"/>
  <c r="F184" i="38" s="1"/>
  <c r="G184" i="38" s="1"/>
  <c r="H184" i="38" s="1"/>
  <c r="I184" i="38" s="1"/>
  <c r="J184" i="38" s="1"/>
  <c r="K184" i="38" s="1"/>
  <c r="L184" i="38" s="1"/>
  <c r="M184" i="38" s="1"/>
  <c r="N184" i="38" s="1"/>
  <c r="O184" i="38" s="1"/>
  <c r="P184" i="38" s="1"/>
  <c r="Q184" i="38" s="1"/>
  <c r="R184" i="38" s="1"/>
  <c r="S184" i="38" s="1"/>
  <c r="T184" i="38" s="1"/>
  <c r="U184" i="38" s="1"/>
  <c r="V184" i="38" s="1"/>
  <c r="W184" i="38" s="1"/>
  <c r="X184" i="38" s="1"/>
  <c r="Y184" i="38" s="1"/>
  <c r="Z184" i="38" s="1"/>
  <c r="AA184" i="38" s="1"/>
  <c r="AB184" i="38" s="1"/>
  <c r="AC184" i="38" s="1"/>
  <c r="AD184" i="38" s="1"/>
  <c r="AE184" i="38" s="1"/>
  <c r="AF184" i="38" s="1"/>
  <c r="X183" i="38"/>
  <c r="Y183" i="38" s="1"/>
  <c r="Z183" i="38" s="1"/>
  <c r="AA183" i="38" s="1"/>
  <c r="AB183" i="38" s="1"/>
  <c r="AC183" i="38" s="1"/>
  <c r="AD183" i="38" s="1"/>
  <c r="AE183" i="38" s="1"/>
  <c r="AF183" i="38" s="1"/>
  <c r="E183" i="38"/>
  <c r="F183" i="38" s="1"/>
  <c r="G183" i="38" s="1"/>
  <c r="H183" i="38" s="1"/>
  <c r="I183" i="38" s="1"/>
  <c r="J183" i="38" s="1"/>
  <c r="K183" i="38" s="1"/>
  <c r="L183" i="38" s="1"/>
  <c r="M183" i="38" s="1"/>
  <c r="N183" i="38" s="1"/>
  <c r="O183" i="38" s="1"/>
  <c r="P183" i="38" s="1"/>
  <c r="Q183" i="38" s="1"/>
  <c r="R183" i="38" s="1"/>
  <c r="S183" i="38" s="1"/>
  <c r="T183" i="38" s="1"/>
  <c r="U183" i="38" s="1"/>
  <c r="V183" i="38" s="1"/>
  <c r="W183" i="38" s="1"/>
  <c r="C183" i="38"/>
  <c r="D183" i="38" s="1"/>
  <c r="D182" i="38"/>
  <c r="E182" i="38" s="1"/>
  <c r="F182" i="38" s="1"/>
  <c r="G182" i="38" s="1"/>
  <c r="H182" i="38" s="1"/>
  <c r="I182" i="38" s="1"/>
  <c r="J182" i="38" s="1"/>
  <c r="K182" i="38" s="1"/>
  <c r="L182" i="38" s="1"/>
  <c r="M182" i="38" s="1"/>
  <c r="N182" i="38" s="1"/>
  <c r="O182" i="38" s="1"/>
  <c r="P182" i="38" s="1"/>
  <c r="Q182" i="38" s="1"/>
  <c r="R182" i="38" s="1"/>
  <c r="S182" i="38" s="1"/>
  <c r="T182" i="38" s="1"/>
  <c r="U182" i="38" s="1"/>
  <c r="V182" i="38" s="1"/>
  <c r="W182" i="38" s="1"/>
  <c r="X182" i="38" s="1"/>
  <c r="Y182" i="38" s="1"/>
  <c r="Z182" i="38" s="1"/>
  <c r="AA182" i="38" s="1"/>
  <c r="AB182" i="38" s="1"/>
  <c r="AC182" i="38" s="1"/>
  <c r="AD182" i="38" s="1"/>
  <c r="AE182" i="38" s="1"/>
  <c r="AF182" i="38" s="1"/>
  <c r="C182" i="38"/>
  <c r="J181" i="38"/>
  <c r="K181" i="38" s="1"/>
  <c r="L181" i="38" s="1"/>
  <c r="M181" i="38" s="1"/>
  <c r="N181" i="38" s="1"/>
  <c r="O181" i="38" s="1"/>
  <c r="P181" i="38" s="1"/>
  <c r="Q181" i="38" s="1"/>
  <c r="R181" i="38" s="1"/>
  <c r="S181" i="38" s="1"/>
  <c r="T181" i="38" s="1"/>
  <c r="U181" i="38" s="1"/>
  <c r="V181" i="38" s="1"/>
  <c r="W181" i="38" s="1"/>
  <c r="X181" i="38" s="1"/>
  <c r="Y181" i="38" s="1"/>
  <c r="Z181" i="38" s="1"/>
  <c r="AA181" i="38" s="1"/>
  <c r="AB181" i="38" s="1"/>
  <c r="AC181" i="38" s="1"/>
  <c r="AD181" i="38" s="1"/>
  <c r="AE181" i="38" s="1"/>
  <c r="AF181" i="38" s="1"/>
  <c r="E181" i="38"/>
  <c r="F181" i="38" s="1"/>
  <c r="G181" i="38" s="1"/>
  <c r="H181" i="38" s="1"/>
  <c r="I181" i="38" s="1"/>
  <c r="D181" i="38"/>
  <c r="C181" i="38"/>
  <c r="C180" i="38"/>
  <c r="D180" i="38" s="1"/>
  <c r="E180" i="38" s="1"/>
  <c r="F180" i="38" s="1"/>
  <c r="G180" i="38" s="1"/>
  <c r="H180" i="38" s="1"/>
  <c r="I180" i="38" s="1"/>
  <c r="J180" i="38" s="1"/>
  <c r="K180" i="38" s="1"/>
  <c r="L180" i="38" s="1"/>
  <c r="M180" i="38" s="1"/>
  <c r="N180" i="38" s="1"/>
  <c r="O180" i="38" s="1"/>
  <c r="P180" i="38" s="1"/>
  <c r="Q180" i="38" s="1"/>
  <c r="R180" i="38" s="1"/>
  <c r="S180" i="38" s="1"/>
  <c r="T180" i="38" s="1"/>
  <c r="U180" i="38" s="1"/>
  <c r="V180" i="38" s="1"/>
  <c r="W180" i="38" s="1"/>
  <c r="X180" i="38" s="1"/>
  <c r="Y180" i="38" s="1"/>
  <c r="Z180" i="38" s="1"/>
  <c r="AA180" i="38" s="1"/>
  <c r="AB180" i="38" s="1"/>
  <c r="AC180" i="38" s="1"/>
  <c r="AD180" i="38" s="1"/>
  <c r="AE180" i="38" s="1"/>
  <c r="AF180" i="38" s="1"/>
  <c r="L179" i="38"/>
  <c r="M179" i="38" s="1"/>
  <c r="N179" i="38" s="1"/>
  <c r="O179" i="38" s="1"/>
  <c r="P179" i="38" s="1"/>
  <c r="Q179" i="38" s="1"/>
  <c r="R179" i="38" s="1"/>
  <c r="S179" i="38" s="1"/>
  <c r="T179" i="38" s="1"/>
  <c r="U179" i="38" s="1"/>
  <c r="V179" i="38" s="1"/>
  <c r="W179" i="38" s="1"/>
  <c r="X179" i="38" s="1"/>
  <c r="Y179" i="38" s="1"/>
  <c r="Z179" i="38" s="1"/>
  <c r="AA179" i="38" s="1"/>
  <c r="AB179" i="38" s="1"/>
  <c r="AC179" i="38" s="1"/>
  <c r="AD179" i="38" s="1"/>
  <c r="AE179" i="38" s="1"/>
  <c r="AF179" i="38" s="1"/>
  <c r="C179" i="38"/>
  <c r="D179" i="38" s="1"/>
  <c r="E179" i="38" s="1"/>
  <c r="F179" i="38" s="1"/>
  <c r="G179" i="38" s="1"/>
  <c r="H179" i="38" s="1"/>
  <c r="I179" i="38" s="1"/>
  <c r="J179" i="38" s="1"/>
  <c r="K179" i="38" s="1"/>
  <c r="Q178" i="38"/>
  <c r="R178" i="38" s="1"/>
  <c r="S178" i="38" s="1"/>
  <c r="T178" i="38" s="1"/>
  <c r="U178" i="38" s="1"/>
  <c r="V178" i="38" s="1"/>
  <c r="W178" i="38" s="1"/>
  <c r="X178" i="38" s="1"/>
  <c r="Y178" i="38" s="1"/>
  <c r="Z178" i="38" s="1"/>
  <c r="AA178" i="38" s="1"/>
  <c r="AB178" i="38" s="1"/>
  <c r="AC178" i="38" s="1"/>
  <c r="AD178" i="38" s="1"/>
  <c r="AE178" i="38" s="1"/>
  <c r="AF178" i="38" s="1"/>
  <c r="F178" i="38"/>
  <c r="G178" i="38" s="1"/>
  <c r="H178" i="38" s="1"/>
  <c r="I178" i="38" s="1"/>
  <c r="J178" i="38" s="1"/>
  <c r="K178" i="38" s="1"/>
  <c r="L178" i="38" s="1"/>
  <c r="M178" i="38" s="1"/>
  <c r="N178" i="38" s="1"/>
  <c r="O178" i="38" s="1"/>
  <c r="P178" i="38" s="1"/>
  <c r="D178" i="38"/>
  <c r="E178" i="38" s="1"/>
  <c r="C178" i="38"/>
  <c r="M177" i="38"/>
  <c r="N177" i="38" s="1"/>
  <c r="O177" i="38" s="1"/>
  <c r="P177" i="38" s="1"/>
  <c r="Q177" i="38" s="1"/>
  <c r="R177" i="38" s="1"/>
  <c r="S177" i="38" s="1"/>
  <c r="T177" i="38" s="1"/>
  <c r="U177" i="38" s="1"/>
  <c r="V177" i="38" s="1"/>
  <c r="W177" i="38" s="1"/>
  <c r="X177" i="38" s="1"/>
  <c r="Y177" i="38" s="1"/>
  <c r="Z177" i="38" s="1"/>
  <c r="AA177" i="38" s="1"/>
  <c r="AB177" i="38" s="1"/>
  <c r="AC177" i="38" s="1"/>
  <c r="AD177" i="38" s="1"/>
  <c r="AE177" i="38" s="1"/>
  <c r="AF177" i="38" s="1"/>
  <c r="D177" i="38"/>
  <c r="E177" i="38" s="1"/>
  <c r="F177" i="38" s="1"/>
  <c r="G177" i="38" s="1"/>
  <c r="H177" i="38" s="1"/>
  <c r="I177" i="38" s="1"/>
  <c r="J177" i="38" s="1"/>
  <c r="K177" i="38" s="1"/>
  <c r="L177" i="38" s="1"/>
  <c r="C177" i="38"/>
  <c r="W176" i="38"/>
  <c r="X176" i="38" s="1"/>
  <c r="Y176" i="38" s="1"/>
  <c r="Z176" i="38" s="1"/>
  <c r="AA176" i="38" s="1"/>
  <c r="AB176" i="38" s="1"/>
  <c r="AC176" i="38" s="1"/>
  <c r="AD176" i="38" s="1"/>
  <c r="AE176" i="38" s="1"/>
  <c r="AF176" i="38" s="1"/>
  <c r="H176" i="38"/>
  <c r="I176" i="38" s="1"/>
  <c r="J176" i="38" s="1"/>
  <c r="K176" i="38" s="1"/>
  <c r="L176" i="38" s="1"/>
  <c r="M176" i="38" s="1"/>
  <c r="N176" i="38" s="1"/>
  <c r="O176" i="38" s="1"/>
  <c r="P176" i="38" s="1"/>
  <c r="Q176" i="38" s="1"/>
  <c r="R176" i="38" s="1"/>
  <c r="S176" i="38" s="1"/>
  <c r="T176" i="38" s="1"/>
  <c r="U176" i="38" s="1"/>
  <c r="V176" i="38" s="1"/>
  <c r="C176" i="38"/>
  <c r="D176" i="38" s="1"/>
  <c r="E176" i="38" s="1"/>
  <c r="F176" i="38" s="1"/>
  <c r="G176" i="38" s="1"/>
  <c r="E175" i="38"/>
  <c r="F175" i="38" s="1"/>
  <c r="G175" i="38" s="1"/>
  <c r="H175" i="38" s="1"/>
  <c r="I175" i="38" s="1"/>
  <c r="J175" i="38" s="1"/>
  <c r="K175" i="38" s="1"/>
  <c r="L175" i="38" s="1"/>
  <c r="M175" i="38" s="1"/>
  <c r="N175" i="38" s="1"/>
  <c r="O175" i="38" s="1"/>
  <c r="P175" i="38" s="1"/>
  <c r="Q175" i="38" s="1"/>
  <c r="R175" i="38" s="1"/>
  <c r="S175" i="38" s="1"/>
  <c r="T175" i="38" s="1"/>
  <c r="U175" i="38" s="1"/>
  <c r="V175" i="38" s="1"/>
  <c r="W175" i="38" s="1"/>
  <c r="X175" i="38" s="1"/>
  <c r="Y175" i="38" s="1"/>
  <c r="Z175" i="38" s="1"/>
  <c r="AA175" i="38" s="1"/>
  <c r="AB175" i="38" s="1"/>
  <c r="AC175" i="38" s="1"/>
  <c r="AD175" i="38" s="1"/>
  <c r="AE175" i="38" s="1"/>
  <c r="AF175" i="38" s="1"/>
  <c r="D175" i="38"/>
  <c r="C175" i="38"/>
  <c r="I174" i="38"/>
  <c r="J174" i="38" s="1"/>
  <c r="K174" i="38" s="1"/>
  <c r="L174" i="38" s="1"/>
  <c r="M174" i="38" s="1"/>
  <c r="N174" i="38" s="1"/>
  <c r="O174" i="38" s="1"/>
  <c r="P174" i="38" s="1"/>
  <c r="Q174" i="38" s="1"/>
  <c r="R174" i="38" s="1"/>
  <c r="S174" i="38" s="1"/>
  <c r="T174" i="38" s="1"/>
  <c r="U174" i="38" s="1"/>
  <c r="V174" i="38" s="1"/>
  <c r="W174" i="38" s="1"/>
  <c r="X174" i="38" s="1"/>
  <c r="Y174" i="38" s="1"/>
  <c r="Z174" i="38" s="1"/>
  <c r="AA174" i="38" s="1"/>
  <c r="AB174" i="38" s="1"/>
  <c r="AC174" i="38" s="1"/>
  <c r="AD174" i="38" s="1"/>
  <c r="AE174" i="38" s="1"/>
  <c r="AF174" i="38" s="1"/>
  <c r="C174" i="38"/>
  <c r="D174" i="38" s="1"/>
  <c r="E174" i="38" s="1"/>
  <c r="F174" i="38" s="1"/>
  <c r="G174" i="38" s="1"/>
  <c r="H174" i="38" s="1"/>
  <c r="D172" i="38"/>
  <c r="E172" i="38" s="1"/>
  <c r="F172" i="38" s="1"/>
  <c r="G172" i="38" s="1"/>
  <c r="H172" i="38" s="1"/>
  <c r="I172" i="38" s="1"/>
  <c r="J172" i="38" s="1"/>
  <c r="K172" i="38" s="1"/>
  <c r="L172" i="38" s="1"/>
  <c r="M172" i="38" s="1"/>
  <c r="N172" i="38" s="1"/>
  <c r="O172" i="38" s="1"/>
  <c r="P172" i="38" s="1"/>
  <c r="Q172" i="38" s="1"/>
  <c r="R172" i="38" s="1"/>
  <c r="S172" i="38" s="1"/>
  <c r="T172" i="38" s="1"/>
  <c r="U172" i="38" s="1"/>
  <c r="V172" i="38" s="1"/>
  <c r="W172" i="38" s="1"/>
  <c r="X172" i="38" s="1"/>
  <c r="Y172" i="38" s="1"/>
  <c r="Z172" i="38" s="1"/>
  <c r="AA172" i="38" s="1"/>
  <c r="AB172" i="38" s="1"/>
  <c r="AC172" i="38" s="1"/>
  <c r="AD172" i="38" s="1"/>
  <c r="AE172" i="38" s="1"/>
  <c r="AF172" i="38" s="1"/>
  <c r="C172" i="38"/>
  <c r="H171" i="38"/>
  <c r="I171" i="38" s="1"/>
  <c r="J171" i="38" s="1"/>
  <c r="K171" i="38" s="1"/>
  <c r="L171" i="38" s="1"/>
  <c r="M171" i="38" s="1"/>
  <c r="N171" i="38" s="1"/>
  <c r="O171" i="38" s="1"/>
  <c r="P171" i="38" s="1"/>
  <c r="Q171" i="38" s="1"/>
  <c r="R171" i="38" s="1"/>
  <c r="S171" i="38" s="1"/>
  <c r="T171" i="38" s="1"/>
  <c r="U171" i="38" s="1"/>
  <c r="V171" i="38" s="1"/>
  <c r="W171" i="38" s="1"/>
  <c r="X171" i="38" s="1"/>
  <c r="Y171" i="38" s="1"/>
  <c r="Z171" i="38" s="1"/>
  <c r="AA171" i="38" s="1"/>
  <c r="AB171" i="38" s="1"/>
  <c r="AC171" i="38" s="1"/>
  <c r="AD171" i="38" s="1"/>
  <c r="AE171" i="38" s="1"/>
  <c r="AF171" i="38" s="1"/>
  <c r="E171" i="38"/>
  <c r="F171" i="38" s="1"/>
  <c r="G171" i="38" s="1"/>
  <c r="C171" i="38"/>
  <c r="D171" i="38" s="1"/>
  <c r="D170" i="38"/>
  <c r="E170" i="38" s="1"/>
  <c r="F170" i="38" s="1"/>
  <c r="G170" i="38" s="1"/>
  <c r="H170" i="38" s="1"/>
  <c r="I170" i="38" s="1"/>
  <c r="J170" i="38" s="1"/>
  <c r="K170" i="38" s="1"/>
  <c r="L170" i="38" s="1"/>
  <c r="M170" i="38" s="1"/>
  <c r="N170" i="38" s="1"/>
  <c r="O170" i="38" s="1"/>
  <c r="P170" i="38" s="1"/>
  <c r="Q170" i="38" s="1"/>
  <c r="R170" i="38" s="1"/>
  <c r="S170" i="38" s="1"/>
  <c r="T170" i="38" s="1"/>
  <c r="U170" i="38" s="1"/>
  <c r="V170" i="38" s="1"/>
  <c r="W170" i="38" s="1"/>
  <c r="X170" i="38" s="1"/>
  <c r="Y170" i="38" s="1"/>
  <c r="Z170" i="38" s="1"/>
  <c r="AA170" i="38" s="1"/>
  <c r="AB170" i="38" s="1"/>
  <c r="AC170" i="38" s="1"/>
  <c r="AD170" i="38" s="1"/>
  <c r="AE170" i="38" s="1"/>
  <c r="AF170" i="38" s="1"/>
  <c r="C170" i="38"/>
  <c r="D169" i="38"/>
  <c r="E169" i="38" s="1"/>
  <c r="F169" i="38" s="1"/>
  <c r="G169" i="38" s="1"/>
  <c r="H169" i="38" s="1"/>
  <c r="I169" i="38" s="1"/>
  <c r="J169" i="38" s="1"/>
  <c r="K169" i="38" s="1"/>
  <c r="L169" i="38" s="1"/>
  <c r="M169" i="38" s="1"/>
  <c r="N169" i="38" s="1"/>
  <c r="O169" i="38" s="1"/>
  <c r="P169" i="38" s="1"/>
  <c r="Q169" i="38" s="1"/>
  <c r="R169" i="38" s="1"/>
  <c r="S169" i="38" s="1"/>
  <c r="T169" i="38" s="1"/>
  <c r="U169" i="38" s="1"/>
  <c r="V169" i="38" s="1"/>
  <c r="W169" i="38" s="1"/>
  <c r="X169" i="38" s="1"/>
  <c r="Y169" i="38" s="1"/>
  <c r="Z169" i="38" s="1"/>
  <c r="AA169" i="38" s="1"/>
  <c r="AB169" i="38" s="1"/>
  <c r="AC169" i="38" s="1"/>
  <c r="AD169" i="38" s="1"/>
  <c r="AE169" i="38" s="1"/>
  <c r="AF169" i="38" s="1"/>
  <c r="C169" i="38"/>
  <c r="P168" i="38"/>
  <c r="Q168" i="38" s="1"/>
  <c r="R168" i="38" s="1"/>
  <c r="S168" i="38" s="1"/>
  <c r="T168" i="38" s="1"/>
  <c r="U168" i="38" s="1"/>
  <c r="V168" i="38" s="1"/>
  <c r="W168" i="38" s="1"/>
  <c r="X168" i="38" s="1"/>
  <c r="Y168" i="38" s="1"/>
  <c r="Z168" i="38" s="1"/>
  <c r="AA168" i="38" s="1"/>
  <c r="AB168" i="38" s="1"/>
  <c r="AC168" i="38" s="1"/>
  <c r="AD168" i="38" s="1"/>
  <c r="AE168" i="38" s="1"/>
  <c r="AF168" i="38" s="1"/>
  <c r="D168" i="38"/>
  <c r="E168" i="38" s="1"/>
  <c r="F168" i="38" s="1"/>
  <c r="G168" i="38" s="1"/>
  <c r="H168" i="38" s="1"/>
  <c r="I168" i="38" s="1"/>
  <c r="J168" i="38" s="1"/>
  <c r="K168" i="38" s="1"/>
  <c r="L168" i="38" s="1"/>
  <c r="M168" i="38" s="1"/>
  <c r="N168" i="38" s="1"/>
  <c r="O168" i="38" s="1"/>
  <c r="C168" i="38"/>
  <c r="T167" i="38"/>
  <c r="U167" i="38" s="1"/>
  <c r="V167" i="38" s="1"/>
  <c r="W167" i="38" s="1"/>
  <c r="X167" i="38" s="1"/>
  <c r="Y167" i="38" s="1"/>
  <c r="Z167" i="38" s="1"/>
  <c r="AA167" i="38" s="1"/>
  <c r="AB167" i="38" s="1"/>
  <c r="AC167" i="38" s="1"/>
  <c r="AD167" i="38" s="1"/>
  <c r="AE167" i="38" s="1"/>
  <c r="AF167" i="38" s="1"/>
  <c r="L167" i="38"/>
  <c r="M167" i="38" s="1"/>
  <c r="N167" i="38" s="1"/>
  <c r="O167" i="38" s="1"/>
  <c r="P167" i="38" s="1"/>
  <c r="Q167" i="38" s="1"/>
  <c r="R167" i="38" s="1"/>
  <c r="S167" i="38" s="1"/>
  <c r="F167" i="38"/>
  <c r="G167" i="38" s="1"/>
  <c r="H167" i="38" s="1"/>
  <c r="I167" i="38" s="1"/>
  <c r="J167" i="38" s="1"/>
  <c r="K167" i="38" s="1"/>
  <c r="D167" i="38"/>
  <c r="E167" i="38" s="1"/>
  <c r="C167" i="38"/>
  <c r="R166" i="38"/>
  <c r="S166" i="38" s="1"/>
  <c r="T166" i="38" s="1"/>
  <c r="U166" i="38" s="1"/>
  <c r="V166" i="38" s="1"/>
  <c r="W166" i="38" s="1"/>
  <c r="X166" i="38" s="1"/>
  <c r="Y166" i="38" s="1"/>
  <c r="Z166" i="38" s="1"/>
  <c r="AA166" i="38" s="1"/>
  <c r="AB166" i="38" s="1"/>
  <c r="AC166" i="38" s="1"/>
  <c r="AD166" i="38" s="1"/>
  <c r="AE166" i="38" s="1"/>
  <c r="AF166" i="38" s="1"/>
  <c r="F166" i="38"/>
  <c r="G166" i="38" s="1"/>
  <c r="H166" i="38" s="1"/>
  <c r="I166" i="38" s="1"/>
  <c r="J166" i="38" s="1"/>
  <c r="K166" i="38" s="1"/>
  <c r="L166" i="38" s="1"/>
  <c r="M166" i="38" s="1"/>
  <c r="N166" i="38" s="1"/>
  <c r="O166" i="38" s="1"/>
  <c r="P166" i="38" s="1"/>
  <c r="Q166" i="38" s="1"/>
  <c r="E166" i="38"/>
  <c r="D166" i="38"/>
  <c r="C166" i="38"/>
  <c r="L165" i="38"/>
  <c r="M165" i="38" s="1"/>
  <c r="N165" i="38" s="1"/>
  <c r="O165" i="38" s="1"/>
  <c r="P165" i="38" s="1"/>
  <c r="Q165" i="38" s="1"/>
  <c r="R165" i="38" s="1"/>
  <c r="S165" i="38" s="1"/>
  <c r="T165" i="38" s="1"/>
  <c r="U165" i="38" s="1"/>
  <c r="V165" i="38" s="1"/>
  <c r="W165" i="38" s="1"/>
  <c r="X165" i="38" s="1"/>
  <c r="Y165" i="38" s="1"/>
  <c r="Z165" i="38" s="1"/>
  <c r="AA165" i="38" s="1"/>
  <c r="AB165" i="38" s="1"/>
  <c r="AC165" i="38" s="1"/>
  <c r="AD165" i="38" s="1"/>
  <c r="AE165" i="38" s="1"/>
  <c r="AF165" i="38" s="1"/>
  <c r="K165" i="38"/>
  <c r="D165" i="38"/>
  <c r="E165" i="38" s="1"/>
  <c r="F165" i="38" s="1"/>
  <c r="G165" i="38" s="1"/>
  <c r="H165" i="38" s="1"/>
  <c r="I165" i="38" s="1"/>
  <c r="J165" i="38" s="1"/>
  <c r="C165" i="38"/>
  <c r="AB163" i="38"/>
  <c r="AC163" i="38" s="1"/>
  <c r="AD163" i="38" s="1"/>
  <c r="AE163" i="38" s="1"/>
  <c r="AF163" i="38" s="1"/>
  <c r="C163" i="38"/>
  <c r="D163" i="38" s="1"/>
  <c r="E163" i="38" s="1"/>
  <c r="F163" i="38" s="1"/>
  <c r="G163" i="38" s="1"/>
  <c r="H163" i="38" s="1"/>
  <c r="I163" i="38" s="1"/>
  <c r="J163" i="38" s="1"/>
  <c r="K163" i="38" s="1"/>
  <c r="L163" i="38" s="1"/>
  <c r="M163" i="38" s="1"/>
  <c r="N163" i="38" s="1"/>
  <c r="O163" i="38" s="1"/>
  <c r="P163" i="38" s="1"/>
  <c r="Q163" i="38" s="1"/>
  <c r="R163" i="38" s="1"/>
  <c r="S163" i="38" s="1"/>
  <c r="T163" i="38" s="1"/>
  <c r="U163" i="38" s="1"/>
  <c r="V163" i="38" s="1"/>
  <c r="W163" i="38" s="1"/>
  <c r="X163" i="38" s="1"/>
  <c r="Y163" i="38" s="1"/>
  <c r="Z163" i="38" s="1"/>
  <c r="AA163" i="38" s="1"/>
  <c r="L162" i="38"/>
  <c r="M162" i="38" s="1"/>
  <c r="N162" i="38" s="1"/>
  <c r="O162" i="38" s="1"/>
  <c r="P162" i="38" s="1"/>
  <c r="Q162" i="38" s="1"/>
  <c r="R162" i="38" s="1"/>
  <c r="S162" i="38" s="1"/>
  <c r="T162" i="38" s="1"/>
  <c r="U162" i="38" s="1"/>
  <c r="V162" i="38" s="1"/>
  <c r="W162" i="38" s="1"/>
  <c r="X162" i="38" s="1"/>
  <c r="Y162" i="38" s="1"/>
  <c r="Z162" i="38" s="1"/>
  <c r="AA162" i="38" s="1"/>
  <c r="AB162" i="38" s="1"/>
  <c r="AC162" i="38" s="1"/>
  <c r="AD162" i="38" s="1"/>
  <c r="AE162" i="38" s="1"/>
  <c r="AF162" i="38" s="1"/>
  <c r="D162" i="38"/>
  <c r="E162" i="38" s="1"/>
  <c r="F162" i="38" s="1"/>
  <c r="G162" i="38" s="1"/>
  <c r="H162" i="38" s="1"/>
  <c r="I162" i="38" s="1"/>
  <c r="J162" i="38" s="1"/>
  <c r="K162" i="38" s="1"/>
  <c r="C162" i="38"/>
  <c r="G161" i="38"/>
  <c r="H161" i="38" s="1"/>
  <c r="I161" i="38" s="1"/>
  <c r="J161" i="38" s="1"/>
  <c r="K161" i="38" s="1"/>
  <c r="L161" i="38" s="1"/>
  <c r="M161" i="38" s="1"/>
  <c r="N161" i="38" s="1"/>
  <c r="O161" i="38" s="1"/>
  <c r="P161" i="38" s="1"/>
  <c r="Q161" i="38" s="1"/>
  <c r="R161" i="38" s="1"/>
  <c r="S161" i="38" s="1"/>
  <c r="T161" i="38" s="1"/>
  <c r="U161" i="38" s="1"/>
  <c r="V161" i="38" s="1"/>
  <c r="W161" i="38" s="1"/>
  <c r="X161" i="38" s="1"/>
  <c r="Y161" i="38" s="1"/>
  <c r="Z161" i="38" s="1"/>
  <c r="AA161" i="38" s="1"/>
  <c r="AB161" i="38" s="1"/>
  <c r="AC161" i="38" s="1"/>
  <c r="AD161" i="38" s="1"/>
  <c r="AE161" i="38" s="1"/>
  <c r="AF161" i="38" s="1"/>
  <c r="D161" i="38"/>
  <c r="E161" i="38" s="1"/>
  <c r="F161" i="38" s="1"/>
  <c r="C161" i="38"/>
  <c r="S160" i="38"/>
  <c r="T160" i="38" s="1"/>
  <c r="U160" i="38" s="1"/>
  <c r="V160" i="38" s="1"/>
  <c r="W160" i="38" s="1"/>
  <c r="X160" i="38" s="1"/>
  <c r="Y160" i="38" s="1"/>
  <c r="Z160" i="38" s="1"/>
  <c r="AA160" i="38" s="1"/>
  <c r="AB160" i="38" s="1"/>
  <c r="AC160" i="38" s="1"/>
  <c r="AD160" i="38" s="1"/>
  <c r="AE160" i="38" s="1"/>
  <c r="AF160" i="38" s="1"/>
  <c r="N160" i="38"/>
  <c r="O160" i="38" s="1"/>
  <c r="P160" i="38" s="1"/>
  <c r="Q160" i="38" s="1"/>
  <c r="R160" i="38" s="1"/>
  <c r="C160" i="38"/>
  <c r="D160" i="38" s="1"/>
  <c r="E160" i="38" s="1"/>
  <c r="F160" i="38" s="1"/>
  <c r="G160" i="38" s="1"/>
  <c r="H160" i="38" s="1"/>
  <c r="I160" i="38" s="1"/>
  <c r="J160" i="38" s="1"/>
  <c r="K160" i="38" s="1"/>
  <c r="L160" i="38" s="1"/>
  <c r="M160" i="38" s="1"/>
  <c r="I159" i="38"/>
  <c r="J159" i="38" s="1"/>
  <c r="K159" i="38" s="1"/>
  <c r="L159" i="38" s="1"/>
  <c r="M159" i="38" s="1"/>
  <c r="N159" i="38" s="1"/>
  <c r="O159" i="38" s="1"/>
  <c r="P159" i="38" s="1"/>
  <c r="Q159" i="38" s="1"/>
  <c r="R159" i="38" s="1"/>
  <c r="S159" i="38" s="1"/>
  <c r="T159" i="38" s="1"/>
  <c r="U159" i="38" s="1"/>
  <c r="V159" i="38" s="1"/>
  <c r="W159" i="38" s="1"/>
  <c r="X159" i="38" s="1"/>
  <c r="Y159" i="38" s="1"/>
  <c r="Z159" i="38" s="1"/>
  <c r="AA159" i="38" s="1"/>
  <c r="AB159" i="38" s="1"/>
  <c r="AC159" i="38" s="1"/>
  <c r="AD159" i="38" s="1"/>
  <c r="AE159" i="38" s="1"/>
  <c r="AF159" i="38" s="1"/>
  <c r="C159" i="38"/>
  <c r="D159" i="38" s="1"/>
  <c r="E159" i="38" s="1"/>
  <c r="F159" i="38" s="1"/>
  <c r="G159" i="38" s="1"/>
  <c r="H159" i="38" s="1"/>
  <c r="G158" i="38"/>
  <c r="H158" i="38" s="1"/>
  <c r="I158" i="38" s="1"/>
  <c r="J158" i="38" s="1"/>
  <c r="K158" i="38" s="1"/>
  <c r="L158" i="38" s="1"/>
  <c r="M158" i="38" s="1"/>
  <c r="N158" i="38" s="1"/>
  <c r="O158" i="38" s="1"/>
  <c r="P158" i="38" s="1"/>
  <c r="Q158" i="38" s="1"/>
  <c r="R158" i="38" s="1"/>
  <c r="S158" i="38" s="1"/>
  <c r="T158" i="38" s="1"/>
  <c r="U158" i="38" s="1"/>
  <c r="V158" i="38" s="1"/>
  <c r="W158" i="38" s="1"/>
  <c r="X158" i="38" s="1"/>
  <c r="Y158" i="38" s="1"/>
  <c r="Z158" i="38" s="1"/>
  <c r="AA158" i="38" s="1"/>
  <c r="AB158" i="38" s="1"/>
  <c r="AC158" i="38" s="1"/>
  <c r="AD158" i="38" s="1"/>
  <c r="AE158" i="38" s="1"/>
  <c r="AF158" i="38" s="1"/>
  <c r="C158" i="38"/>
  <c r="D158" i="38" s="1"/>
  <c r="E158" i="38" s="1"/>
  <c r="F158" i="38" s="1"/>
  <c r="L157" i="38"/>
  <c r="M157" i="38" s="1"/>
  <c r="N157" i="38" s="1"/>
  <c r="O157" i="38" s="1"/>
  <c r="P157" i="38" s="1"/>
  <c r="Q157" i="38" s="1"/>
  <c r="R157" i="38" s="1"/>
  <c r="S157" i="38" s="1"/>
  <c r="T157" i="38" s="1"/>
  <c r="U157" i="38" s="1"/>
  <c r="V157" i="38" s="1"/>
  <c r="W157" i="38" s="1"/>
  <c r="X157" i="38" s="1"/>
  <c r="Y157" i="38" s="1"/>
  <c r="Z157" i="38" s="1"/>
  <c r="AA157" i="38" s="1"/>
  <c r="AB157" i="38" s="1"/>
  <c r="AC157" i="38" s="1"/>
  <c r="AD157" i="38" s="1"/>
  <c r="AE157" i="38" s="1"/>
  <c r="AF157" i="38" s="1"/>
  <c r="C157" i="38"/>
  <c r="D157" i="38" s="1"/>
  <c r="E157" i="38" s="1"/>
  <c r="F157" i="38" s="1"/>
  <c r="G157" i="38" s="1"/>
  <c r="H157" i="38" s="1"/>
  <c r="I157" i="38" s="1"/>
  <c r="J157" i="38" s="1"/>
  <c r="K157" i="38" s="1"/>
  <c r="R156" i="38"/>
  <c r="S156" i="38" s="1"/>
  <c r="T156" i="38" s="1"/>
  <c r="U156" i="38" s="1"/>
  <c r="V156" i="38" s="1"/>
  <c r="W156" i="38" s="1"/>
  <c r="X156" i="38" s="1"/>
  <c r="Y156" i="38" s="1"/>
  <c r="Z156" i="38" s="1"/>
  <c r="AA156" i="38" s="1"/>
  <c r="AB156" i="38" s="1"/>
  <c r="AC156" i="38" s="1"/>
  <c r="AD156" i="38" s="1"/>
  <c r="AE156" i="38" s="1"/>
  <c r="AF156" i="38" s="1"/>
  <c r="Q156" i="38"/>
  <c r="E156" i="38"/>
  <c r="F156" i="38" s="1"/>
  <c r="G156" i="38" s="1"/>
  <c r="H156" i="38" s="1"/>
  <c r="I156" i="38" s="1"/>
  <c r="J156" i="38" s="1"/>
  <c r="K156" i="38" s="1"/>
  <c r="L156" i="38" s="1"/>
  <c r="M156" i="38" s="1"/>
  <c r="N156" i="38" s="1"/>
  <c r="O156" i="38" s="1"/>
  <c r="P156" i="38" s="1"/>
  <c r="C156" i="38"/>
  <c r="D156" i="38" s="1"/>
  <c r="I155" i="38"/>
  <c r="J155" i="38" s="1"/>
  <c r="K155" i="38" s="1"/>
  <c r="L155" i="38" s="1"/>
  <c r="M155" i="38" s="1"/>
  <c r="N155" i="38" s="1"/>
  <c r="O155" i="38" s="1"/>
  <c r="P155" i="38" s="1"/>
  <c r="Q155" i="38" s="1"/>
  <c r="R155" i="38" s="1"/>
  <c r="S155" i="38" s="1"/>
  <c r="T155" i="38" s="1"/>
  <c r="U155" i="38" s="1"/>
  <c r="V155" i="38" s="1"/>
  <c r="W155" i="38" s="1"/>
  <c r="X155" i="38" s="1"/>
  <c r="Y155" i="38" s="1"/>
  <c r="Z155" i="38" s="1"/>
  <c r="AA155" i="38" s="1"/>
  <c r="AB155" i="38" s="1"/>
  <c r="AC155" i="38" s="1"/>
  <c r="AD155" i="38" s="1"/>
  <c r="AE155" i="38" s="1"/>
  <c r="AF155" i="38" s="1"/>
  <c r="D155" i="38"/>
  <c r="E155" i="38" s="1"/>
  <c r="F155" i="38" s="1"/>
  <c r="G155" i="38" s="1"/>
  <c r="H155" i="38" s="1"/>
  <c r="C155" i="38"/>
  <c r="E154" i="38"/>
  <c r="F154" i="38" s="1"/>
  <c r="G154" i="38" s="1"/>
  <c r="H154" i="38" s="1"/>
  <c r="I154" i="38" s="1"/>
  <c r="J154" i="38" s="1"/>
  <c r="K154" i="38" s="1"/>
  <c r="L154" i="38" s="1"/>
  <c r="M154" i="38" s="1"/>
  <c r="N154" i="38" s="1"/>
  <c r="O154" i="38" s="1"/>
  <c r="P154" i="38" s="1"/>
  <c r="Q154" i="38" s="1"/>
  <c r="R154" i="38" s="1"/>
  <c r="S154" i="38" s="1"/>
  <c r="T154" i="38" s="1"/>
  <c r="U154" i="38" s="1"/>
  <c r="V154" i="38" s="1"/>
  <c r="W154" i="38" s="1"/>
  <c r="X154" i="38" s="1"/>
  <c r="Y154" i="38" s="1"/>
  <c r="Z154" i="38" s="1"/>
  <c r="AA154" i="38" s="1"/>
  <c r="AB154" i="38" s="1"/>
  <c r="AC154" i="38" s="1"/>
  <c r="AD154" i="38" s="1"/>
  <c r="AE154" i="38" s="1"/>
  <c r="AF154" i="38" s="1"/>
  <c r="D154" i="38"/>
  <c r="C154" i="38"/>
  <c r="AC153" i="38"/>
  <c r="AD153" i="38" s="1"/>
  <c r="AE153" i="38" s="1"/>
  <c r="AF153" i="38" s="1"/>
  <c r="E153" i="38"/>
  <c r="F153" i="38" s="1"/>
  <c r="G153" i="38" s="1"/>
  <c r="H153" i="38" s="1"/>
  <c r="I153" i="38" s="1"/>
  <c r="J153" i="38" s="1"/>
  <c r="K153" i="38" s="1"/>
  <c r="L153" i="38" s="1"/>
  <c r="M153" i="38" s="1"/>
  <c r="N153" i="38" s="1"/>
  <c r="O153" i="38" s="1"/>
  <c r="P153" i="38" s="1"/>
  <c r="Q153" i="38" s="1"/>
  <c r="R153" i="38" s="1"/>
  <c r="S153" i="38" s="1"/>
  <c r="T153" i="38" s="1"/>
  <c r="U153" i="38" s="1"/>
  <c r="V153" i="38" s="1"/>
  <c r="W153" i="38" s="1"/>
  <c r="X153" i="38" s="1"/>
  <c r="Y153" i="38" s="1"/>
  <c r="Z153" i="38" s="1"/>
  <c r="AA153" i="38" s="1"/>
  <c r="AB153" i="38" s="1"/>
  <c r="D153" i="38"/>
  <c r="C153" i="38"/>
  <c r="C152" i="38"/>
  <c r="D152" i="38" s="1"/>
  <c r="E152" i="38" s="1"/>
  <c r="F152" i="38" s="1"/>
  <c r="G152" i="38" s="1"/>
  <c r="H152" i="38" s="1"/>
  <c r="I152" i="38" s="1"/>
  <c r="J152" i="38" s="1"/>
  <c r="K152" i="38" s="1"/>
  <c r="L152" i="38" s="1"/>
  <c r="M152" i="38" s="1"/>
  <c r="N152" i="38" s="1"/>
  <c r="O152" i="38" s="1"/>
  <c r="P152" i="38" s="1"/>
  <c r="Q152" i="38" s="1"/>
  <c r="R152" i="38" s="1"/>
  <c r="S152" i="38" s="1"/>
  <c r="T152" i="38" s="1"/>
  <c r="U152" i="38" s="1"/>
  <c r="V152" i="38" s="1"/>
  <c r="W152" i="38" s="1"/>
  <c r="X152" i="38" s="1"/>
  <c r="Y152" i="38" s="1"/>
  <c r="Z152" i="38" s="1"/>
  <c r="AA152" i="38" s="1"/>
  <c r="AB152" i="38" s="1"/>
  <c r="AC152" i="38" s="1"/>
  <c r="AD152" i="38" s="1"/>
  <c r="AE152" i="38" s="1"/>
  <c r="AF152" i="38" s="1"/>
  <c r="D151" i="38"/>
  <c r="E151" i="38" s="1"/>
  <c r="F151" i="38" s="1"/>
  <c r="G151" i="38" s="1"/>
  <c r="H151" i="38" s="1"/>
  <c r="I151" i="38" s="1"/>
  <c r="J151" i="38" s="1"/>
  <c r="K151" i="38" s="1"/>
  <c r="L151" i="38" s="1"/>
  <c r="M151" i="38" s="1"/>
  <c r="N151" i="38" s="1"/>
  <c r="O151" i="38" s="1"/>
  <c r="P151" i="38" s="1"/>
  <c r="Q151" i="38" s="1"/>
  <c r="R151" i="38" s="1"/>
  <c r="S151" i="38" s="1"/>
  <c r="T151" i="38" s="1"/>
  <c r="U151" i="38" s="1"/>
  <c r="V151" i="38" s="1"/>
  <c r="W151" i="38" s="1"/>
  <c r="X151" i="38" s="1"/>
  <c r="Y151" i="38" s="1"/>
  <c r="Z151" i="38" s="1"/>
  <c r="AA151" i="38" s="1"/>
  <c r="AB151" i="38" s="1"/>
  <c r="AC151" i="38" s="1"/>
  <c r="AD151" i="38" s="1"/>
  <c r="AE151" i="38" s="1"/>
  <c r="AF151" i="38" s="1"/>
  <c r="C151" i="38"/>
  <c r="E149" i="38"/>
  <c r="F149" i="38" s="1"/>
  <c r="G149" i="38" s="1"/>
  <c r="H149" i="38" s="1"/>
  <c r="I149" i="38" s="1"/>
  <c r="J149" i="38" s="1"/>
  <c r="K149" i="38" s="1"/>
  <c r="L149" i="38" s="1"/>
  <c r="M149" i="38" s="1"/>
  <c r="N149" i="38" s="1"/>
  <c r="O149" i="38" s="1"/>
  <c r="P149" i="38" s="1"/>
  <c r="Q149" i="38" s="1"/>
  <c r="R149" i="38" s="1"/>
  <c r="S149" i="38" s="1"/>
  <c r="T149" i="38" s="1"/>
  <c r="U149" i="38" s="1"/>
  <c r="V149" i="38" s="1"/>
  <c r="W149" i="38" s="1"/>
  <c r="X149" i="38" s="1"/>
  <c r="Y149" i="38" s="1"/>
  <c r="Z149" i="38" s="1"/>
  <c r="AA149" i="38" s="1"/>
  <c r="AB149" i="38" s="1"/>
  <c r="AC149" i="38" s="1"/>
  <c r="AD149" i="38" s="1"/>
  <c r="AE149" i="38" s="1"/>
  <c r="AF149" i="38" s="1"/>
  <c r="C149" i="38"/>
  <c r="D149" i="38" s="1"/>
  <c r="I148" i="38"/>
  <c r="J148" i="38" s="1"/>
  <c r="K148" i="38" s="1"/>
  <c r="L148" i="38" s="1"/>
  <c r="M148" i="38" s="1"/>
  <c r="N148" i="38" s="1"/>
  <c r="O148" i="38" s="1"/>
  <c r="P148" i="38" s="1"/>
  <c r="Q148" i="38" s="1"/>
  <c r="R148" i="38" s="1"/>
  <c r="S148" i="38" s="1"/>
  <c r="T148" i="38" s="1"/>
  <c r="U148" i="38" s="1"/>
  <c r="V148" i="38" s="1"/>
  <c r="W148" i="38" s="1"/>
  <c r="X148" i="38" s="1"/>
  <c r="Y148" i="38" s="1"/>
  <c r="Z148" i="38" s="1"/>
  <c r="AA148" i="38" s="1"/>
  <c r="AB148" i="38" s="1"/>
  <c r="AC148" i="38" s="1"/>
  <c r="AD148" i="38" s="1"/>
  <c r="AE148" i="38" s="1"/>
  <c r="AF148" i="38" s="1"/>
  <c r="E148" i="38"/>
  <c r="F148" i="38" s="1"/>
  <c r="G148" i="38" s="1"/>
  <c r="H148" i="38" s="1"/>
  <c r="D148" i="38"/>
  <c r="C148" i="38"/>
  <c r="J147" i="38"/>
  <c r="K147" i="38" s="1"/>
  <c r="L147" i="38" s="1"/>
  <c r="M147" i="38" s="1"/>
  <c r="N147" i="38" s="1"/>
  <c r="O147" i="38" s="1"/>
  <c r="P147" i="38" s="1"/>
  <c r="Q147" i="38" s="1"/>
  <c r="R147" i="38" s="1"/>
  <c r="S147" i="38" s="1"/>
  <c r="T147" i="38" s="1"/>
  <c r="U147" i="38" s="1"/>
  <c r="V147" i="38" s="1"/>
  <c r="W147" i="38" s="1"/>
  <c r="X147" i="38" s="1"/>
  <c r="Y147" i="38" s="1"/>
  <c r="Z147" i="38" s="1"/>
  <c r="AA147" i="38" s="1"/>
  <c r="AB147" i="38" s="1"/>
  <c r="AC147" i="38" s="1"/>
  <c r="AD147" i="38" s="1"/>
  <c r="AE147" i="38" s="1"/>
  <c r="AF147" i="38" s="1"/>
  <c r="H147" i="38"/>
  <c r="I147" i="38" s="1"/>
  <c r="C147" i="38"/>
  <c r="D147" i="38" s="1"/>
  <c r="E147" i="38" s="1"/>
  <c r="F147" i="38" s="1"/>
  <c r="G147" i="38" s="1"/>
  <c r="D146" i="38"/>
  <c r="E146" i="38" s="1"/>
  <c r="F146" i="38" s="1"/>
  <c r="G146" i="38" s="1"/>
  <c r="H146" i="38" s="1"/>
  <c r="I146" i="38" s="1"/>
  <c r="J146" i="38" s="1"/>
  <c r="K146" i="38" s="1"/>
  <c r="L146" i="38" s="1"/>
  <c r="M146" i="38" s="1"/>
  <c r="N146" i="38" s="1"/>
  <c r="O146" i="38" s="1"/>
  <c r="P146" i="38" s="1"/>
  <c r="Q146" i="38" s="1"/>
  <c r="R146" i="38" s="1"/>
  <c r="S146" i="38" s="1"/>
  <c r="T146" i="38" s="1"/>
  <c r="U146" i="38" s="1"/>
  <c r="V146" i="38" s="1"/>
  <c r="W146" i="38" s="1"/>
  <c r="X146" i="38" s="1"/>
  <c r="Y146" i="38" s="1"/>
  <c r="Z146" i="38" s="1"/>
  <c r="AA146" i="38" s="1"/>
  <c r="AB146" i="38" s="1"/>
  <c r="AC146" i="38" s="1"/>
  <c r="AD146" i="38" s="1"/>
  <c r="AE146" i="38" s="1"/>
  <c r="AF146" i="38" s="1"/>
  <c r="C146" i="38"/>
  <c r="D144" i="38"/>
  <c r="E144" i="38" s="1"/>
  <c r="F144" i="38" s="1"/>
  <c r="G144" i="38" s="1"/>
  <c r="H144" i="38" s="1"/>
  <c r="I144" i="38" s="1"/>
  <c r="J144" i="38" s="1"/>
  <c r="K144" i="38" s="1"/>
  <c r="L144" i="38" s="1"/>
  <c r="M144" i="38" s="1"/>
  <c r="N144" i="38" s="1"/>
  <c r="O144" i="38" s="1"/>
  <c r="P144" i="38" s="1"/>
  <c r="Q144" i="38" s="1"/>
  <c r="R144" i="38" s="1"/>
  <c r="S144" i="38" s="1"/>
  <c r="T144" i="38" s="1"/>
  <c r="U144" i="38" s="1"/>
  <c r="V144" i="38" s="1"/>
  <c r="W144" i="38" s="1"/>
  <c r="X144" i="38" s="1"/>
  <c r="Y144" i="38" s="1"/>
  <c r="Z144" i="38" s="1"/>
  <c r="AA144" i="38" s="1"/>
  <c r="AB144" i="38" s="1"/>
  <c r="AC144" i="38" s="1"/>
  <c r="AD144" i="38" s="1"/>
  <c r="AE144" i="38" s="1"/>
  <c r="AF144" i="38" s="1"/>
  <c r="C144" i="38"/>
  <c r="K143" i="38"/>
  <c r="L143" i="38" s="1"/>
  <c r="M143" i="38" s="1"/>
  <c r="N143" i="38" s="1"/>
  <c r="O143" i="38" s="1"/>
  <c r="P143" i="38" s="1"/>
  <c r="Q143" i="38" s="1"/>
  <c r="R143" i="38" s="1"/>
  <c r="S143" i="38" s="1"/>
  <c r="T143" i="38" s="1"/>
  <c r="U143" i="38" s="1"/>
  <c r="V143" i="38" s="1"/>
  <c r="W143" i="38" s="1"/>
  <c r="X143" i="38" s="1"/>
  <c r="Y143" i="38" s="1"/>
  <c r="Z143" i="38" s="1"/>
  <c r="AA143" i="38" s="1"/>
  <c r="AB143" i="38" s="1"/>
  <c r="AC143" i="38" s="1"/>
  <c r="AD143" i="38" s="1"/>
  <c r="AE143" i="38" s="1"/>
  <c r="AF143" i="38" s="1"/>
  <c r="C143" i="38"/>
  <c r="D143" i="38" s="1"/>
  <c r="E143" i="38" s="1"/>
  <c r="F143" i="38" s="1"/>
  <c r="G143" i="38" s="1"/>
  <c r="H143" i="38" s="1"/>
  <c r="I143" i="38" s="1"/>
  <c r="J143" i="38" s="1"/>
  <c r="G141" i="38"/>
  <c r="H141" i="38" s="1"/>
  <c r="I141" i="38" s="1"/>
  <c r="J141" i="38" s="1"/>
  <c r="K141" i="38" s="1"/>
  <c r="L141" i="38" s="1"/>
  <c r="M141" i="38" s="1"/>
  <c r="N141" i="38" s="1"/>
  <c r="O141" i="38" s="1"/>
  <c r="P141" i="38" s="1"/>
  <c r="Q141" i="38" s="1"/>
  <c r="R141" i="38" s="1"/>
  <c r="S141" i="38" s="1"/>
  <c r="T141" i="38" s="1"/>
  <c r="U141" i="38" s="1"/>
  <c r="V141" i="38" s="1"/>
  <c r="W141" i="38" s="1"/>
  <c r="X141" i="38" s="1"/>
  <c r="Y141" i="38" s="1"/>
  <c r="Z141" i="38" s="1"/>
  <c r="AA141" i="38" s="1"/>
  <c r="AB141" i="38" s="1"/>
  <c r="AC141" i="38" s="1"/>
  <c r="AD141" i="38" s="1"/>
  <c r="AE141" i="38" s="1"/>
  <c r="AF141" i="38" s="1"/>
  <c r="D141" i="38"/>
  <c r="E141" i="38" s="1"/>
  <c r="F141" i="38" s="1"/>
  <c r="C141" i="38"/>
  <c r="L140" i="38"/>
  <c r="M140" i="38" s="1"/>
  <c r="N140" i="38" s="1"/>
  <c r="O140" i="38" s="1"/>
  <c r="P140" i="38" s="1"/>
  <c r="Q140" i="38" s="1"/>
  <c r="R140" i="38" s="1"/>
  <c r="S140" i="38" s="1"/>
  <c r="T140" i="38" s="1"/>
  <c r="U140" i="38" s="1"/>
  <c r="V140" i="38" s="1"/>
  <c r="W140" i="38" s="1"/>
  <c r="X140" i="38" s="1"/>
  <c r="Y140" i="38" s="1"/>
  <c r="Z140" i="38" s="1"/>
  <c r="AA140" i="38" s="1"/>
  <c r="AB140" i="38" s="1"/>
  <c r="AC140" i="38" s="1"/>
  <c r="AD140" i="38" s="1"/>
  <c r="AE140" i="38" s="1"/>
  <c r="AF140" i="38" s="1"/>
  <c r="E140" i="38"/>
  <c r="F140" i="38" s="1"/>
  <c r="G140" i="38" s="1"/>
  <c r="H140" i="38" s="1"/>
  <c r="I140" i="38" s="1"/>
  <c r="J140" i="38" s="1"/>
  <c r="K140" i="38" s="1"/>
  <c r="D140" i="38"/>
  <c r="C140" i="38"/>
  <c r="J139" i="38"/>
  <c r="K139" i="38" s="1"/>
  <c r="L139" i="38" s="1"/>
  <c r="M139" i="38" s="1"/>
  <c r="N139" i="38" s="1"/>
  <c r="O139" i="38" s="1"/>
  <c r="P139" i="38" s="1"/>
  <c r="Q139" i="38" s="1"/>
  <c r="R139" i="38" s="1"/>
  <c r="S139" i="38" s="1"/>
  <c r="T139" i="38" s="1"/>
  <c r="U139" i="38" s="1"/>
  <c r="V139" i="38" s="1"/>
  <c r="W139" i="38" s="1"/>
  <c r="X139" i="38" s="1"/>
  <c r="Y139" i="38" s="1"/>
  <c r="Z139" i="38" s="1"/>
  <c r="AA139" i="38" s="1"/>
  <c r="AB139" i="38" s="1"/>
  <c r="AC139" i="38" s="1"/>
  <c r="AD139" i="38" s="1"/>
  <c r="AE139" i="38" s="1"/>
  <c r="AF139" i="38" s="1"/>
  <c r="C139" i="38"/>
  <c r="D139" i="38" s="1"/>
  <c r="E139" i="38" s="1"/>
  <c r="F139" i="38" s="1"/>
  <c r="G139" i="38" s="1"/>
  <c r="H139" i="38" s="1"/>
  <c r="I139" i="38" s="1"/>
  <c r="H138" i="38"/>
  <c r="I138" i="38" s="1"/>
  <c r="J138" i="38" s="1"/>
  <c r="K138" i="38" s="1"/>
  <c r="L138" i="38" s="1"/>
  <c r="M138" i="38" s="1"/>
  <c r="N138" i="38" s="1"/>
  <c r="O138" i="38" s="1"/>
  <c r="P138" i="38" s="1"/>
  <c r="Q138" i="38" s="1"/>
  <c r="R138" i="38" s="1"/>
  <c r="S138" i="38" s="1"/>
  <c r="T138" i="38" s="1"/>
  <c r="U138" i="38" s="1"/>
  <c r="V138" i="38" s="1"/>
  <c r="W138" i="38" s="1"/>
  <c r="X138" i="38" s="1"/>
  <c r="Y138" i="38" s="1"/>
  <c r="Z138" i="38" s="1"/>
  <c r="AA138" i="38" s="1"/>
  <c r="AB138" i="38" s="1"/>
  <c r="AC138" i="38" s="1"/>
  <c r="AD138" i="38" s="1"/>
  <c r="AE138" i="38" s="1"/>
  <c r="AF138" i="38" s="1"/>
  <c r="F138" i="38"/>
  <c r="G138" i="38" s="1"/>
  <c r="C138" i="38"/>
  <c r="D138" i="38" s="1"/>
  <c r="E138" i="38" s="1"/>
  <c r="I137" i="38"/>
  <c r="J137" i="38" s="1"/>
  <c r="K137" i="38" s="1"/>
  <c r="L137" i="38" s="1"/>
  <c r="M137" i="38" s="1"/>
  <c r="N137" i="38" s="1"/>
  <c r="O137" i="38" s="1"/>
  <c r="P137" i="38" s="1"/>
  <c r="Q137" i="38" s="1"/>
  <c r="R137" i="38" s="1"/>
  <c r="S137" i="38" s="1"/>
  <c r="T137" i="38" s="1"/>
  <c r="U137" i="38" s="1"/>
  <c r="V137" i="38" s="1"/>
  <c r="W137" i="38" s="1"/>
  <c r="X137" i="38" s="1"/>
  <c r="Y137" i="38" s="1"/>
  <c r="Z137" i="38" s="1"/>
  <c r="AA137" i="38" s="1"/>
  <c r="AB137" i="38" s="1"/>
  <c r="AC137" i="38" s="1"/>
  <c r="AD137" i="38" s="1"/>
  <c r="AE137" i="38" s="1"/>
  <c r="AF137" i="38" s="1"/>
  <c r="D137" i="38"/>
  <c r="E137" i="38" s="1"/>
  <c r="F137" i="38" s="1"/>
  <c r="G137" i="38" s="1"/>
  <c r="H137" i="38" s="1"/>
  <c r="C137" i="38"/>
  <c r="F136" i="38"/>
  <c r="G136" i="38" s="1"/>
  <c r="H136" i="38" s="1"/>
  <c r="I136" i="38" s="1"/>
  <c r="J136" i="38" s="1"/>
  <c r="K136" i="38" s="1"/>
  <c r="L136" i="38" s="1"/>
  <c r="M136" i="38" s="1"/>
  <c r="N136" i="38" s="1"/>
  <c r="O136" i="38" s="1"/>
  <c r="P136" i="38" s="1"/>
  <c r="Q136" i="38" s="1"/>
  <c r="R136" i="38" s="1"/>
  <c r="S136" i="38" s="1"/>
  <c r="T136" i="38" s="1"/>
  <c r="U136" i="38" s="1"/>
  <c r="V136" i="38" s="1"/>
  <c r="W136" i="38" s="1"/>
  <c r="X136" i="38" s="1"/>
  <c r="Y136" i="38" s="1"/>
  <c r="Z136" i="38" s="1"/>
  <c r="AA136" i="38" s="1"/>
  <c r="AB136" i="38" s="1"/>
  <c r="AC136" i="38" s="1"/>
  <c r="AD136" i="38" s="1"/>
  <c r="AE136" i="38" s="1"/>
  <c r="AF136" i="38" s="1"/>
  <c r="D136" i="38"/>
  <c r="E136" i="38" s="1"/>
  <c r="C136" i="38"/>
  <c r="F135" i="38"/>
  <c r="G135" i="38" s="1"/>
  <c r="H135" i="38" s="1"/>
  <c r="I135" i="38" s="1"/>
  <c r="J135" i="38" s="1"/>
  <c r="K135" i="38" s="1"/>
  <c r="L135" i="38" s="1"/>
  <c r="M135" i="38" s="1"/>
  <c r="N135" i="38" s="1"/>
  <c r="O135" i="38" s="1"/>
  <c r="P135" i="38" s="1"/>
  <c r="Q135" i="38" s="1"/>
  <c r="R135" i="38" s="1"/>
  <c r="S135" i="38" s="1"/>
  <c r="T135" i="38" s="1"/>
  <c r="U135" i="38" s="1"/>
  <c r="V135" i="38" s="1"/>
  <c r="W135" i="38" s="1"/>
  <c r="X135" i="38" s="1"/>
  <c r="Y135" i="38" s="1"/>
  <c r="Z135" i="38" s="1"/>
  <c r="AA135" i="38" s="1"/>
  <c r="AB135" i="38" s="1"/>
  <c r="AC135" i="38" s="1"/>
  <c r="AD135" i="38" s="1"/>
  <c r="AE135" i="38" s="1"/>
  <c r="AF135" i="38" s="1"/>
  <c r="C135" i="38"/>
  <c r="D135" i="38" s="1"/>
  <c r="E135" i="38" s="1"/>
  <c r="C133" i="38"/>
  <c r="D133" i="38" s="1"/>
  <c r="E133" i="38" s="1"/>
  <c r="F133" i="38" s="1"/>
  <c r="G133" i="38" s="1"/>
  <c r="H133" i="38" s="1"/>
  <c r="I133" i="38" s="1"/>
  <c r="J133" i="38" s="1"/>
  <c r="K133" i="38" s="1"/>
  <c r="L133" i="38" s="1"/>
  <c r="M133" i="38" s="1"/>
  <c r="N133" i="38" s="1"/>
  <c r="O133" i="38" s="1"/>
  <c r="P133" i="38" s="1"/>
  <c r="Q133" i="38" s="1"/>
  <c r="R133" i="38" s="1"/>
  <c r="S133" i="38" s="1"/>
  <c r="T133" i="38" s="1"/>
  <c r="U133" i="38" s="1"/>
  <c r="V133" i="38" s="1"/>
  <c r="W133" i="38" s="1"/>
  <c r="X133" i="38" s="1"/>
  <c r="Y133" i="38" s="1"/>
  <c r="Z133" i="38" s="1"/>
  <c r="AA133" i="38" s="1"/>
  <c r="AB133" i="38" s="1"/>
  <c r="AC133" i="38" s="1"/>
  <c r="AD133" i="38" s="1"/>
  <c r="AE133" i="38" s="1"/>
  <c r="AF133" i="38" s="1"/>
  <c r="I132" i="38"/>
  <c r="J132" i="38" s="1"/>
  <c r="K132" i="38" s="1"/>
  <c r="L132" i="38" s="1"/>
  <c r="M132" i="38" s="1"/>
  <c r="N132" i="38" s="1"/>
  <c r="O132" i="38" s="1"/>
  <c r="P132" i="38" s="1"/>
  <c r="Q132" i="38" s="1"/>
  <c r="R132" i="38" s="1"/>
  <c r="S132" i="38" s="1"/>
  <c r="T132" i="38" s="1"/>
  <c r="U132" i="38" s="1"/>
  <c r="V132" i="38" s="1"/>
  <c r="W132" i="38" s="1"/>
  <c r="X132" i="38" s="1"/>
  <c r="Y132" i="38" s="1"/>
  <c r="Z132" i="38" s="1"/>
  <c r="AA132" i="38" s="1"/>
  <c r="AB132" i="38" s="1"/>
  <c r="AC132" i="38" s="1"/>
  <c r="AD132" i="38" s="1"/>
  <c r="AE132" i="38" s="1"/>
  <c r="AF132" i="38" s="1"/>
  <c r="G132" i="38"/>
  <c r="H132" i="38" s="1"/>
  <c r="F132" i="38"/>
  <c r="D132" i="38"/>
  <c r="E132" i="38" s="1"/>
  <c r="C132" i="38"/>
  <c r="J131" i="38"/>
  <c r="K131" i="38" s="1"/>
  <c r="L131" i="38" s="1"/>
  <c r="M131" i="38" s="1"/>
  <c r="N131" i="38" s="1"/>
  <c r="O131" i="38" s="1"/>
  <c r="P131" i="38" s="1"/>
  <c r="Q131" i="38" s="1"/>
  <c r="R131" i="38" s="1"/>
  <c r="S131" i="38" s="1"/>
  <c r="T131" i="38" s="1"/>
  <c r="U131" i="38" s="1"/>
  <c r="V131" i="38" s="1"/>
  <c r="W131" i="38" s="1"/>
  <c r="X131" i="38" s="1"/>
  <c r="Y131" i="38" s="1"/>
  <c r="Z131" i="38" s="1"/>
  <c r="AA131" i="38" s="1"/>
  <c r="AB131" i="38" s="1"/>
  <c r="AC131" i="38" s="1"/>
  <c r="AD131" i="38" s="1"/>
  <c r="AE131" i="38" s="1"/>
  <c r="AF131" i="38" s="1"/>
  <c r="F131" i="38"/>
  <c r="G131" i="38" s="1"/>
  <c r="H131" i="38" s="1"/>
  <c r="I131" i="38" s="1"/>
  <c r="E131" i="38"/>
  <c r="D131" i="38"/>
  <c r="C131" i="38"/>
  <c r="F130" i="38"/>
  <c r="G130" i="38" s="1"/>
  <c r="H130" i="38" s="1"/>
  <c r="I130" i="38" s="1"/>
  <c r="J130" i="38" s="1"/>
  <c r="K130" i="38" s="1"/>
  <c r="L130" i="38" s="1"/>
  <c r="M130" i="38" s="1"/>
  <c r="N130" i="38" s="1"/>
  <c r="O130" i="38" s="1"/>
  <c r="P130" i="38" s="1"/>
  <c r="Q130" i="38" s="1"/>
  <c r="R130" i="38" s="1"/>
  <c r="S130" i="38" s="1"/>
  <c r="T130" i="38" s="1"/>
  <c r="U130" i="38" s="1"/>
  <c r="V130" i="38" s="1"/>
  <c r="W130" i="38" s="1"/>
  <c r="X130" i="38" s="1"/>
  <c r="Y130" i="38" s="1"/>
  <c r="Z130" i="38" s="1"/>
  <c r="AA130" i="38" s="1"/>
  <c r="AB130" i="38" s="1"/>
  <c r="AC130" i="38" s="1"/>
  <c r="AD130" i="38" s="1"/>
  <c r="AE130" i="38" s="1"/>
  <c r="AF130" i="38" s="1"/>
  <c r="E130" i="38"/>
  <c r="D130" i="38"/>
  <c r="C130" i="38"/>
  <c r="N129" i="38"/>
  <c r="O129" i="38" s="1"/>
  <c r="P129" i="38" s="1"/>
  <c r="Q129" i="38" s="1"/>
  <c r="R129" i="38" s="1"/>
  <c r="S129" i="38" s="1"/>
  <c r="T129" i="38" s="1"/>
  <c r="U129" i="38" s="1"/>
  <c r="V129" i="38" s="1"/>
  <c r="W129" i="38" s="1"/>
  <c r="X129" i="38" s="1"/>
  <c r="Y129" i="38" s="1"/>
  <c r="Z129" i="38" s="1"/>
  <c r="AA129" i="38" s="1"/>
  <c r="AB129" i="38" s="1"/>
  <c r="AC129" i="38" s="1"/>
  <c r="AD129" i="38" s="1"/>
  <c r="AE129" i="38" s="1"/>
  <c r="AF129" i="38" s="1"/>
  <c r="I129" i="38"/>
  <c r="J129" i="38" s="1"/>
  <c r="K129" i="38" s="1"/>
  <c r="L129" i="38" s="1"/>
  <c r="M129" i="38" s="1"/>
  <c r="F129" i="38"/>
  <c r="G129" i="38" s="1"/>
  <c r="H129" i="38" s="1"/>
  <c r="D129" i="38"/>
  <c r="E129" i="38" s="1"/>
  <c r="C129" i="38"/>
  <c r="G128" i="38"/>
  <c r="H128" i="38" s="1"/>
  <c r="I128" i="38" s="1"/>
  <c r="J128" i="38" s="1"/>
  <c r="K128" i="38" s="1"/>
  <c r="L128" i="38" s="1"/>
  <c r="M128" i="38" s="1"/>
  <c r="N128" i="38" s="1"/>
  <c r="O128" i="38" s="1"/>
  <c r="P128" i="38" s="1"/>
  <c r="Q128" i="38" s="1"/>
  <c r="R128" i="38" s="1"/>
  <c r="S128" i="38" s="1"/>
  <c r="T128" i="38" s="1"/>
  <c r="U128" i="38" s="1"/>
  <c r="V128" i="38" s="1"/>
  <c r="W128" i="38" s="1"/>
  <c r="X128" i="38" s="1"/>
  <c r="Y128" i="38" s="1"/>
  <c r="Z128" i="38" s="1"/>
  <c r="AA128" i="38" s="1"/>
  <c r="AB128" i="38" s="1"/>
  <c r="AC128" i="38" s="1"/>
  <c r="AD128" i="38" s="1"/>
  <c r="AE128" i="38" s="1"/>
  <c r="AF128" i="38" s="1"/>
  <c r="F128" i="38"/>
  <c r="D128" i="38"/>
  <c r="E128" i="38" s="1"/>
  <c r="C128" i="38"/>
  <c r="F127" i="38"/>
  <c r="G127" i="38" s="1"/>
  <c r="H127" i="38" s="1"/>
  <c r="I127" i="38" s="1"/>
  <c r="J127" i="38" s="1"/>
  <c r="K127" i="38" s="1"/>
  <c r="L127" i="38" s="1"/>
  <c r="M127" i="38" s="1"/>
  <c r="N127" i="38" s="1"/>
  <c r="O127" i="38" s="1"/>
  <c r="P127" i="38" s="1"/>
  <c r="Q127" i="38" s="1"/>
  <c r="R127" i="38" s="1"/>
  <c r="S127" i="38" s="1"/>
  <c r="T127" i="38" s="1"/>
  <c r="U127" i="38" s="1"/>
  <c r="V127" i="38" s="1"/>
  <c r="W127" i="38" s="1"/>
  <c r="X127" i="38" s="1"/>
  <c r="Y127" i="38" s="1"/>
  <c r="Z127" i="38" s="1"/>
  <c r="AA127" i="38" s="1"/>
  <c r="AB127" i="38" s="1"/>
  <c r="AC127" i="38" s="1"/>
  <c r="AD127" i="38" s="1"/>
  <c r="AE127" i="38" s="1"/>
  <c r="AF127" i="38" s="1"/>
  <c r="E127" i="38"/>
  <c r="D127" i="38"/>
  <c r="C127" i="38"/>
  <c r="E126" i="38"/>
  <c r="F126" i="38" s="1"/>
  <c r="G126" i="38" s="1"/>
  <c r="H126" i="38" s="1"/>
  <c r="I126" i="38" s="1"/>
  <c r="J126" i="38" s="1"/>
  <c r="K126" i="38" s="1"/>
  <c r="L126" i="38" s="1"/>
  <c r="M126" i="38" s="1"/>
  <c r="N126" i="38" s="1"/>
  <c r="O126" i="38" s="1"/>
  <c r="P126" i="38" s="1"/>
  <c r="Q126" i="38" s="1"/>
  <c r="R126" i="38" s="1"/>
  <c r="S126" i="38" s="1"/>
  <c r="T126" i="38" s="1"/>
  <c r="U126" i="38" s="1"/>
  <c r="V126" i="38" s="1"/>
  <c r="W126" i="38" s="1"/>
  <c r="X126" i="38" s="1"/>
  <c r="Y126" i="38" s="1"/>
  <c r="Z126" i="38" s="1"/>
  <c r="AA126" i="38" s="1"/>
  <c r="AB126" i="38" s="1"/>
  <c r="AC126" i="38" s="1"/>
  <c r="AD126" i="38" s="1"/>
  <c r="AE126" i="38" s="1"/>
  <c r="AF126" i="38" s="1"/>
  <c r="D126" i="38"/>
  <c r="C126" i="38"/>
  <c r="C124" i="38"/>
  <c r="D124" i="38" s="1"/>
  <c r="E124" i="38" s="1"/>
  <c r="F124" i="38" s="1"/>
  <c r="G124" i="38" s="1"/>
  <c r="H124" i="38" s="1"/>
  <c r="I124" i="38" s="1"/>
  <c r="J124" i="38" s="1"/>
  <c r="K124" i="38" s="1"/>
  <c r="L124" i="38" s="1"/>
  <c r="M124" i="38" s="1"/>
  <c r="N124" i="38" s="1"/>
  <c r="O124" i="38" s="1"/>
  <c r="P124" i="38" s="1"/>
  <c r="Q124" i="38" s="1"/>
  <c r="R124" i="38" s="1"/>
  <c r="S124" i="38" s="1"/>
  <c r="T124" i="38" s="1"/>
  <c r="U124" i="38" s="1"/>
  <c r="V124" i="38" s="1"/>
  <c r="W124" i="38" s="1"/>
  <c r="X124" i="38" s="1"/>
  <c r="Y124" i="38" s="1"/>
  <c r="Z124" i="38" s="1"/>
  <c r="AA124" i="38" s="1"/>
  <c r="AB124" i="38" s="1"/>
  <c r="AC124" i="38" s="1"/>
  <c r="AD124" i="38" s="1"/>
  <c r="AE124" i="38" s="1"/>
  <c r="AF124" i="38" s="1"/>
  <c r="D123" i="38"/>
  <c r="E123" i="38" s="1"/>
  <c r="F123" i="38" s="1"/>
  <c r="G123" i="38" s="1"/>
  <c r="H123" i="38" s="1"/>
  <c r="I123" i="38" s="1"/>
  <c r="J123" i="38" s="1"/>
  <c r="K123" i="38" s="1"/>
  <c r="L123" i="38" s="1"/>
  <c r="M123" i="38" s="1"/>
  <c r="N123" i="38" s="1"/>
  <c r="O123" i="38" s="1"/>
  <c r="P123" i="38" s="1"/>
  <c r="Q123" i="38" s="1"/>
  <c r="R123" i="38" s="1"/>
  <c r="S123" i="38" s="1"/>
  <c r="T123" i="38" s="1"/>
  <c r="U123" i="38" s="1"/>
  <c r="V123" i="38" s="1"/>
  <c r="W123" i="38" s="1"/>
  <c r="X123" i="38" s="1"/>
  <c r="Y123" i="38" s="1"/>
  <c r="Z123" i="38" s="1"/>
  <c r="AA123" i="38" s="1"/>
  <c r="AB123" i="38" s="1"/>
  <c r="AC123" i="38" s="1"/>
  <c r="AD123" i="38" s="1"/>
  <c r="AE123" i="38" s="1"/>
  <c r="AF123" i="38" s="1"/>
  <c r="C123" i="38"/>
  <c r="D122" i="38"/>
  <c r="E122" i="38" s="1"/>
  <c r="F122" i="38" s="1"/>
  <c r="G122" i="38" s="1"/>
  <c r="H122" i="38" s="1"/>
  <c r="I122" i="38" s="1"/>
  <c r="J122" i="38" s="1"/>
  <c r="K122" i="38" s="1"/>
  <c r="L122" i="38" s="1"/>
  <c r="M122" i="38" s="1"/>
  <c r="N122" i="38" s="1"/>
  <c r="O122" i="38" s="1"/>
  <c r="P122" i="38" s="1"/>
  <c r="Q122" i="38" s="1"/>
  <c r="R122" i="38" s="1"/>
  <c r="S122" i="38" s="1"/>
  <c r="T122" i="38" s="1"/>
  <c r="U122" i="38" s="1"/>
  <c r="V122" i="38" s="1"/>
  <c r="W122" i="38" s="1"/>
  <c r="X122" i="38" s="1"/>
  <c r="Y122" i="38" s="1"/>
  <c r="Z122" i="38" s="1"/>
  <c r="AA122" i="38" s="1"/>
  <c r="AB122" i="38" s="1"/>
  <c r="AC122" i="38" s="1"/>
  <c r="AD122" i="38" s="1"/>
  <c r="AE122" i="38" s="1"/>
  <c r="AF122" i="38" s="1"/>
  <c r="C122" i="38"/>
  <c r="C121" i="38"/>
  <c r="D121" i="38" s="1"/>
  <c r="E121" i="38" s="1"/>
  <c r="F121" i="38" s="1"/>
  <c r="G121" i="38" s="1"/>
  <c r="H121" i="38" s="1"/>
  <c r="I121" i="38" s="1"/>
  <c r="J121" i="38" s="1"/>
  <c r="K121" i="38" s="1"/>
  <c r="L121" i="38" s="1"/>
  <c r="M121" i="38" s="1"/>
  <c r="N121" i="38" s="1"/>
  <c r="O121" i="38" s="1"/>
  <c r="P121" i="38" s="1"/>
  <c r="Q121" i="38" s="1"/>
  <c r="R121" i="38" s="1"/>
  <c r="S121" i="38" s="1"/>
  <c r="T121" i="38" s="1"/>
  <c r="U121" i="38" s="1"/>
  <c r="V121" i="38" s="1"/>
  <c r="W121" i="38" s="1"/>
  <c r="X121" i="38" s="1"/>
  <c r="Y121" i="38" s="1"/>
  <c r="Z121" i="38" s="1"/>
  <c r="AA121" i="38" s="1"/>
  <c r="AB121" i="38" s="1"/>
  <c r="AC121" i="38" s="1"/>
  <c r="AD121" i="38" s="1"/>
  <c r="AE121" i="38" s="1"/>
  <c r="AF121" i="38" s="1"/>
  <c r="E120" i="38"/>
  <c r="F120" i="38" s="1"/>
  <c r="G120" i="38" s="1"/>
  <c r="H120" i="38" s="1"/>
  <c r="I120" i="38" s="1"/>
  <c r="J120" i="38" s="1"/>
  <c r="K120" i="38" s="1"/>
  <c r="L120" i="38" s="1"/>
  <c r="M120" i="38" s="1"/>
  <c r="N120" i="38" s="1"/>
  <c r="O120" i="38" s="1"/>
  <c r="P120" i="38" s="1"/>
  <c r="Q120" i="38" s="1"/>
  <c r="R120" i="38" s="1"/>
  <c r="S120" i="38" s="1"/>
  <c r="T120" i="38" s="1"/>
  <c r="U120" i="38" s="1"/>
  <c r="V120" i="38" s="1"/>
  <c r="W120" i="38" s="1"/>
  <c r="X120" i="38" s="1"/>
  <c r="Y120" i="38" s="1"/>
  <c r="Z120" i="38" s="1"/>
  <c r="AA120" i="38" s="1"/>
  <c r="AB120" i="38" s="1"/>
  <c r="AC120" i="38" s="1"/>
  <c r="AD120" i="38" s="1"/>
  <c r="AE120" i="38" s="1"/>
  <c r="AF120" i="38" s="1"/>
  <c r="D120" i="38"/>
  <c r="C120" i="38"/>
  <c r="D119" i="38"/>
  <c r="E119" i="38" s="1"/>
  <c r="F119" i="38" s="1"/>
  <c r="G119" i="38" s="1"/>
  <c r="H119" i="38" s="1"/>
  <c r="I119" i="38" s="1"/>
  <c r="J119" i="38" s="1"/>
  <c r="K119" i="38" s="1"/>
  <c r="L119" i="38" s="1"/>
  <c r="M119" i="38" s="1"/>
  <c r="N119" i="38" s="1"/>
  <c r="O119" i="38" s="1"/>
  <c r="P119" i="38" s="1"/>
  <c r="Q119" i="38" s="1"/>
  <c r="R119" i="38" s="1"/>
  <c r="S119" i="38" s="1"/>
  <c r="T119" i="38" s="1"/>
  <c r="U119" i="38" s="1"/>
  <c r="V119" i="38" s="1"/>
  <c r="W119" i="38" s="1"/>
  <c r="X119" i="38" s="1"/>
  <c r="Y119" i="38" s="1"/>
  <c r="Z119" i="38" s="1"/>
  <c r="AA119" i="38" s="1"/>
  <c r="AB119" i="38" s="1"/>
  <c r="AC119" i="38" s="1"/>
  <c r="AD119" i="38" s="1"/>
  <c r="AE119" i="38" s="1"/>
  <c r="AF119" i="38" s="1"/>
  <c r="C119" i="38"/>
  <c r="G118" i="38"/>
  <c r="H118" i="38" s="1"/>
  <c r="I118" i="38" s="1"/>
  <c r="J118" i="38" s="1"/>
  <c r="K118" i="38" s="1"/>
  <c r="L118" i="38" s="1"/>
  <c r="M118" i="38" s="1"/>
  <c r="N118" i="38" s="1"/>
  <c r="O118" i="38" s="1"/>
  <c r="P118" i="38" s="1"/>
  <c r="Q118" i="38" s="1"/>
  <c r="R118" i="38" s="1"/>
  <c r="S118" i="38" s="1"/>
  <c r="T118" i="38" s="1"/>
  <c r="U118" i="38" s="1"/>
  <c r="V118" i="38" s="1"/>
  <c r="W118" i="38" s="1"/>
  <c r="X118" i="38" s="1"/>
  <c r="Y118" i="38" s="1"/>
  <c r="Z118" i="38" s="1"/>
  <c r="AA118" i="38" s="1"/>
  <c r="AB118" i="38" s="1"/>
  <c r="AC118" i="38" s="1"/>
  <c r="AD118" i="38" s="1"/>
  <c r="AE118" i="38" s="1"/>
  <c r="AF118" i="38" s="1"/>
  <c r="D118" i="38"/>
  <c r="E118" i="38" s="1"/>
  <c r="F118" i="38" s="1"/>
  <c r="C118" i="38"/>
  <c r="H117" i="38"/>
  <c r="I117" i="38" s="1"/>
  <c r="J117" i="38" s="1"/>
  <c r="K117" i="38" s="1"/>
  <c r="L117" i="38" s="1"/>
  <c r="M117" i="38" s="1"/>
  <c r="N117" i="38" s="1"/>
  <c r="O117" i="38" s="1"/>
  <c r="P117" i="38" s="1"/>
  <c r="Q117" i="38" s="1"/>
  <c r="R117" i="38" s="1"/>
  <c r="S117" i="38" s="1"/>
  <c r="T117" i="38" s="1"/>
  <c r="U117" i="38" s="1"/>
  <c r="V117" i="38" s="1"/>
  <c r="W117" i="38" s="1"/>
  <c r="X117" i="38" s="1"/>
  <c r="Y117" i="38" s="1"/>
  <c r="Z117" i="38" s="1"/>
  <c r="AA117" i="38" s="1"/>
  <c r="AB117" i="38" s="1"/>
  <c r="AC117" i="38" s="1"/>
  <c r="AD117" i="38" s="1"/>
  <c r="AE117" i="38" s="1"/>
  <c r="AF117" i="38" s="1"/>
  <c r="D117" i="38"/>
  <c r="E117" i="38" s="1"/>
  <c r="F117" i="38" s="1"/>
  <c r="G117" i="38" s="1"/>
  <c r="C117" i="38"/>
  <c r="F116" i="38"/>
  <c r="G116" i="38" s="1"/>
  <c r="H116" i="38" s="1"/>
  <c r="I116" i="38" s="1"/>
  <c r="J116" i="38" s="1"/>
  <c r="K116" i="38" s="1"/>
  <c r="L116" i="38" s="1"/>
  <c r="M116" i="38" s="1"/>
  <c r="N116" i="38" s="1"/>
  <c r="O116" i="38" s="1"/>
  <c r="P116" i="38" s="1"/>
  <c r="Q116" i="38" s="1"/>
  <c r="R116" i="38" s="1"/>
  <c r="S116" i="38" s="1"/>
  <c r="T116" i="38" s="1"/>
  <c r="U116" i="38" s="1"/>
  <c r="V116" i="38" s="1"/>
  <c r="W116" i="38" s="1"/>
  <c r="X116" i="38" s="1"/>
  <c r="Y116" i="38" s="1"/>
  <c r="Z116" i="38" s="1"/>
  <c r="AA116" i="38" s="1"/>
  <c r="AB116" i="38" s="1"/>
  <c r="AC116" i="38" s="1"/>
  <c r="AD116" i="38" s="1"/>
  <c r="AE116" i="38" s="1"/>
  <c r="AF116" i="38" s="1"/>
  <c r="C116" i="38"/>
  <c r="D116" i="38" s="1"/>
  <c r="E116" i="38" s="1"/>
  <c r="C115" i="38"/>
  <c r="D115" i="38" s="1"/>
  <c r="E115" i="38" s="1"/>
  <c r="F115" i="38" s="1"/>
  <c r="G115" i="38" s="1"/>
  <c r="H115" i="38" s="1"/>
  <c r="I115" i="38" s="1"/>
  <c r="J115" i="38" s="1"/>
  <c r="K115" i="38" s="1"/>
  <c r="L115" i="38" s="1"/>
  <c r="M115" i="38" s="1"/>
  <c r="N115" i="38" s="1"/>
  <c r="O115" i="38" s="1"/>
  <c r="P115" i="38" s="1"/>
  <c r="Q115" i="38" s="1"/>
  <c r="R115" i="38" s="1"/>
  <c r="S115" i="38" s="1"/>
  <c r="T115" i="38" s="1"/>
  <c r="U115" i="38" s="1"/>
  <c r="V115" i="38" s="1"/>
  <c r="W115" i="38" s="1"/>
  <c r="X115" i="38" s="1"/>
  <c r="Y115" i="38" s="1"/>
  <c r="Z115" i="38" s="1"/>
  <c r="AA115" i="38" s="1"/>
  <c r="AB115" i="38" s="1"/>
  <c r="AC115" i="38" s="1"/>
  <c r="AD115" i="38" s="1"/>
  <c r="AE115" i="38" s="1"/>
  <c r="AF115" i="38" s="1"/>
  <c r="H114" i="38"/>
  <c r="I114" i="38" s="1"/>
  <c r="J114" i="38" s="1"/>
  <c r="K114" i="38" s="1"/>
  <c r="L114" i="38" s="1"/>
  <c r="M114" i="38" s="1"/>
  <c r="N114" i="38" s="1"/>
  <c r="O114" i="38" s="1"/>
  <c r="P114" i="38" s="1"/>
  <c r="Q114" i="38" s="1"/>
  <c r="R114" i="38" s="1"/>
  <c r="S114" i="38" s="1"/>
  <c r="T114" i="38" s="1"/>
  <c r="U114" i="38" s="1"/>
  <c r="V114" i="38" s="1"/>
  <c r="W114" i="38" s="1"/>
  <c r="X114" i="38" s="1"/>
  <c r="Y114" i="38" s="1"/>
  <c r="Z114" i="38" s="1"/>
  <c r="AA114" i="38" s="1"/>
  <c r="AB114" i="38" s="1"/>
  <c r="AC114" i="38" s="1"/>
  <c r="AD114" i="38" s="1"/>
  <c r="AE114" i="38" s="1"/>
  <c r="AF114" i="38" s="1"/>
  <c r="F114" i="38"/>
  <c r="G114" i="38" s="1"/>
  <c r="E114" i="38"/>
  <c r="D114" i="38"/>
  <c r="C114" i="38"/>
  <c r="F113" i="38"/>
  <c r="G113" i="38" s="1"/>
  <c r="H113" i="38" s="1"/>
  <c r="I113" i="38" s="1"/>
  <c r="J113" i="38" s="1"/>
  <c r="K113" i="38" s="1"/>
  <c r="L113" i="38" s="1"/>
  <c r="M113" i="38" s="1"/>
  <c r="N113" i="38" s="1"/>
  <c r="O113" i="38" s="1"/>
  <c r="P113" i="38" s="1"/>
  <c r="Q113" i="38" s="1"/>
  <c r="R113" i="38" s="1"/>
  <c r="S113" i="38" s="1"/>
  <c r="T113" i="38" s="1"/>
  <c r="U113" i="38" s="1"/>
  <c r="V113" i="38" s="1"/>
  <c r="W113" i="38" s="1"/>
  <c r="X113" i="38" s="1"/>
  <c r="Y113" i="38" s="1"/>
  <c r="Z113" i="38" s="1"/>
  <c r="AA113" i="38" s="1"/>
  <c r="AB113" i="38" s="1"/>
  <c r="AC113" i="38" s="1"/>
  <c r="AD113" i="38" s="1"/>
  <c r="AE113" i="38" s="1"/>
  <c r="AF113" i="38" s="1"/>
  <c r="C113" i="38"/>
  <c r="D113" i="38" s="1"/>
  <c r="E113" i="38" s="1"/>
  <c r="C112" i="38"/>
  <c r="D112" i="38" s="1"/>
  <c r="E112" i="38" s="1"/>
  <c r="F112" i="38" s="1"/>
  <c r="G112" i="38" s="1"/>
  <c r="H112" i="38" s="1"/>
  <c r="I112" i="38" s="1"/>
  <c r="J112" i="38" s="1"/>
  <c r="K112" i="38" s="1"/>
  <c r="L112" i="38" s="1"/>
  <c r="M112" i="38" s="1"/>
  <c r="N112" i="38" s="1"/>
  <c r="O112" i="38" s="1"/>
  <c r="P112" i="38" s="1"/>
  <c r="Q112" i="38" s="1"/>
  <c r="R112" i="38" s="1"/>
  <c r="S112" i="38" s="1"/>
  <c r="T112" i="38" s="1"/>
  <c r="U112" i="38" s="1"/>
  <c r="V112" i="38" s="1"/>
  <c r="W112" i="38" s="1"/>
  <c r="X112" i="38" s="1"/>
  <c r="Y112" i="38" s="1"/>
  <c r="Z112" i="38" s="1"/>
  <c r="AA112" i="38" s="1"/>
  <c r="AB112" i="38" s="1"/>
  <c r="AC112" i="38" s="1"/>
  <c r="AD112" i="38" s="1"/>
  <c r="AE112" i="38" s="1"/>
  <c r="AF112" i="38" s="1"/>
  <c r="H111" i="38"/>
  <c r="I111" i="38" s="1"/>
  <c r="J111" i="38" s="1"/>
  <c r="K111" i="38" s="1"/>
  <c r="L111" i="38" s="1"/>
  <c r="M111" i="38" s="1"/>
  <c r="N111" i="38" s="1"/>
  <c r="O111" i="38" s="1"/>
  <c r="P111" i="38" s="1"/>
  <c r="Q111" i="38" s="1"/>
  <c r="R111" i="38" s="1"/>
  <c r="S111" i="38" s="1"/>
  <c r="T111" i="38" s="1"/>
  <c r="U111" i="38" s="1"/>
  <c r="V111" i="38" s="1"/>
  <c r="W111" i="38" s="1"/>
  <c r="X111" i="38" s="1"/>
  <c r="Y111" i="38" s="1"/>
  <c r="Z111" i="38" s="1"/>
  <c r="AA111" i="38" s="1"/>
  <c r="AB111" i="38" s="1"/>
  <c r="AC111" i="38" s="1"/>
  <c r="AD111" i="38" s="1"/>
  <c r="AE111" i="38" s="1"/>
  <c r="AF111" i="38" s="1"/>
  <c r="F111" i="38"/>
  <c r="G111" i="38" s="1"/>
  <c r="D111" i="38"/>
  <c r="E111" i="38" s="1"/>
  <c r="C111" i="38"/>
  <c r="E110" i="38"/>
  <c r="F110" i="38" s="1"/>
  <c r="G110" i="38" s="1"/>
  <c r="H110" i="38" s="1"/>
  <c r="I110" i="38" s="1"/>
  <c r="J110" i="38" s="1"/>
  <c r="K110" i="38" s="1"/>
  <c r="L110" i="38" s="1"/>
  <c r="M110" i="38" s="1"/>
  <c r="N110" i="38" s="1"/>
  <c r="O110" i="38" s="1"/>
  <c r="P110" i="38" s="1"/>
  <c r="Q110" i="38" s="1"/>
  <c r="R110" i="38" s="1"/>
  <c r="S110" i="38" s="1"/>
  <c r="T110" i="38" s="1"/>
  <c r="U110" i="38" s="1"/>
  <c r="V110" i="38" s="1"/>
  <c r="W110" i="38" s="1"/>
  <c r="X110" i="38" s="1"/>
  <c r="Y110" i="38" s="1"/>
  <c r="Z110" i="38" s="1"/>
  <c r="AA110" i="38" s="1"/>
  <c r="AB110" i="38" s="1"/>
  <c r="AC110" i="38" s="1"/>
  <c r="AD110" i="38" s="1"/>
  <c r="AE110" i="38" s="1"/>
  <c r="AF110" i="38" s="1"/>
  <c r="D110" i="38"/>
  <c r="C110" i="38"/>
  <c r="N109" i="38"/>
  <c r="O109" i="38" s="1"/>
  <c r="P109" i="38" s="1"/>
  <c r="Q109" i="38" s="1"/>
  <c r="R109" i="38" s="1"/>
  <c r="S109" i="38" s="1"/>
  <c r="T109" i="38" s="1"/>
  <c r="U109" i="38" s="1"/>
  <c r="V109" i="38" s="1"/>
  <c r="W109" i="38" s="1"/>
  <c r="X109" i="38" s="1"/>
  <c r="Y109" i="38" s="1"/>
  <c r="Z109" i="38" s="1"/>
  <c r="AA109" i="38" s="1"/>
  <c r="AB109" i="38" s="1"/>
  <c r="AC109" i="38" s="1"/>
  <c r="AD109" i="38" s="1"/>
  <c r="AE109" i="38" s="1"/>
  <c r="AF109" i="38" s="1"/>
  <c r="L109" i="38"/>
  <c r="M109" i="38" s="1"/>
  <c r="K109" i="38"/>
  <c r="J109" i="38"/>
  <c r="F109" i="38"/>
  <c r="G109" i="38" s="1"/>
  <c r="H109" i="38" s="1"/>
  <c r="D109" i="38"/>
  <c r="E109" i="38" s="1"/>
  <c r="C109" i="38"/>
  <c r="D108" i="38"/>
  <c r="E108" i="38" s="1"/>
  <c r="F108" i="38" s="1"/>
  <c r="G108" i="38" s="1"/>
  <c r="H108" i="38" s="1"/>
  <c r="I108" i="38" s="1"/>
  <c r="J108" i="38" s="1"/>
  <c r="K108" i="38" s="1"/>
  <c r="L108" i="38" s="1"/>
  <c r="M108" i="38" s="1"/>
  <c r="N108" i="38" s="1"/>
  <c r="O108" i="38" s="1"/>
  <c r="P108" i="38" s="1"/>
  <c r="Q108" i="38" s="1"/>
  <c r="R108" i="38" s="1"/>
  <c r="S108" i="38" s="1"/>
  <c r="T108" i="38" s="1"/>
  <c r="U108" i="38" s="1"/>
  <c r="V108" i="38" s="1"/>
  <c r="W108" i="38" s="1"/>
  <c r="X108" i="38" s="1"/>
  <c r="Y108" i="38" s="1"/>
  <c r="Z108" i="38" s="1"/>
  <c r="AA108" i="38" s="1"/>
  <c r="AB108" i="38" s="1"/>
  <c r="AC108" i="38" s="1"/>
  <c r="AD108" i="38" s="1"/>
  <c r="AE108" i="38" s="1"/>
  <c r="AF108" i="38" s="1"/>
  <c r="C108" i="38"/>
  <c r="D107" i="38"/>
  <c r="E107" i="38" s="1"/>
  <c r="F107" i="38" s="1"/>
  <c r="G107" i="38" s="1"/>
  <c r="H107" i="38" s="1"/>
  <c r="I107" i="38" s="1"/>
  <c r="J107" i="38" s="1"/>
  <c r="K107" i="38" s="1"/>
  <c r="L107" i="38" s="1"/>
  <c r="M107" i="38" s="1"/>
  <c r="N107" i="38" s="1"/>
  <c r="O107" i="38" s="1"/>
  <c r="P107" i="38" s="1"/>
  <c r="Q107" i="38" s="1"/>
  <c r="R107" i="38" s="1"/>
  <c r="S107" i="38" s="1"/>
  <c r="T107" i="38" s="1"/>
  <c r="U107" i="38" s="1"/>
  <c r="V107" i="38" s="1"/>
  <c r="W107" i="38" s="1"/>
  <c r="X107" i="38" s="1"/>
  <c r="Y107" i="38" s="1"/>
  <c r="Z107" i="38" s="1"/>
  <c r="AA107" i="38" s="1"/>
  <c r="AB107" i="38" s="1"/>
  <c r="AC107" i="38" s="1"/>
  <c r="AD107" i="38" s="1"/>
  <c r="AE107" i="38" s="1"/>
  <c r="AF107" i="38" s="1"/>
  <c r="C107" i="38"/>
  <c r="G105" i="38"/>
  <c r="H105" i="38" s="1"/>
  <c r="I105" i="38" s="1"/>
  <c r="J105" i="38" s="1"/>
  <c r="K105" i="38" s="1"/>
  <c r="L105" i="38" s="1"/>
  <c r="M105" i="38" s="1"/>
  <c r="N105" i="38" s="1"/>
  <c r="O105" i="38" s="1"/>
  <c r="P105" i="38" s="1"/>
  <c r="Q105" i="38" s="1"/>
  <c r="R105" i="38" s="1"/>
  <c r="S105" i="38" s="1"/>
  <c r="T105" i="38" s="1"/>
  <c r="U105" i="38" s="1"/>
  <c r="V105" i="38" s="1"/>
  <c r="W105" i="38" s="1"/>
  <c r="X105" i="38" s="1"/>
  <c r="Y105" i="38" s="1"/>
  <c r="Z105" i="38" s="1"/>
  <c r="AA105" i="38" s="1"/>
  <c r="AB105" i="38" s="1"/>
  <c r="AC105" i="38" s="1"/>
  <c r="AD105" i="38" s="1"/>
  <c r="AE105" i="38" s="1"/>
  <c r="AF105" i="38" s="1"/>
  <c r="E105" i="38"/>
  <c r="F105" i="38" s="1"/>
  <c r="D105" i="38"/>
  <c r="C105" i="38"/>
  <c r="E104" i="38"/>
  <c r="F104" i="38" s="1"/>
  <c r="G104" i="38" s="1"/>
  <c r="H104" i="38" s="1"/>
  <c r="I104" i="38" s="1"/>
  <c r="J104" i="38" s="1"/>
  <c r="K104" i="38" s="1"/>
  <c r="L104" i="38" s="1"/>
  <c r="M104" i="38" s="1"/>
  <c r="N104" i="38" s="1"/>
  <c r="O104" i="38" s="1"/>
  <c r="P104" i="38" s="1"/>
  <c r="Q104" i="38" s="1"/>
  <c r="R104" i="38" s="1"/>
  <c r="S104" i="38" s="1"/>
  <c r="T104" i="38" s="1"/>
  <c r="U104" i="38" s="1"/>
  <c r="V104" i="38" s="1"/>
  <c r="W104" i="38" s="1"/>
  <c r="X104" i="38" s="1"/>
  <c r="Y104" i="38" s="1"/>
  <c r="Z104" i="38" s="1"/>
  <c r="AA104" i="38" s="1"/>
  <c r="AB104" i="38" s="1"/>
  <c r="AC104" i="38" s="1"/>
  <c r="AD104" i="38" s="1"/>
  <c r="AE104" i="38" s="1"/>
  <c r="AF104" i="38" s="1"/>
  <c r="C104" i="38"/>
  <c r="D104" i="38" s="1"/>
  <c r="C102" i="38"/>
  <c r="D102" i="38" s="1"/>
  <c r="E102" i="38" s="1"/>
  <c r="F102" i="38" s="1"/>
  <c r="G102" i="38" s="1"/>
  <c r="H102" i="38" s="1"/>
  <c r="I102" i="38" s="1"/>
  <c r="J102" i="38" s="1"/>
  <c r="K102" i="38" s="1"/>
  <c r="L102" i="38" s="1"/>
  <c r="M102" i="38" s="1"/>
  <c r="N102" i="38" s="1"/>
  <c r="O102" i="38" s="1"/>
  <c r="P102" i="38" s="1"/>
  <c r="Q102" i="38" s="1"/>
  <c r="R102" i="38" s="1"/>
  <c r="S102" i="38" s="1"/>
  <c r="T102" i="38" s="1"/>
  <c r="U102" i="38" s="1"/>
  <c r="V102" i="38" s="1"/>
  <c r="W102" i="38" s="1"/>
  <c r="X102" i="38" s="1"/>
  <c r="Y102" i="38" s="1"/>
  <c r="Z102" i="38" s="1"/>
  <c r="AA102" i="38" s="1"/>
  <c r="AB102" i="38" s="1"/>
  <c r="AC102" i="38" s="1"/>
  <c r="AD102" i="38" s="1"/>
  <c r="AE102" i="38" s="1"/>
  <c r="AF102" i="38" s="1"/>
  <c r="D101" i="38"/>
  <c r="E101" i="38" s="1"/>
  <c r="F101" i="38" s="1"/>
  <c r="G101" i="38" s="1"/>
  <c r="H101" i="38" s="1"/>
  <c r="I101" i="38" s="1"/>
  <c r="J101" i="38" s="1"/>
  <c r="K101" i="38" s="1"/>
  <c r="L101" i="38" s="1"/>
  <c r="M101" i="38" s="1"/>
  <c r="N101" i="38" s="1"/>
  <c r="O101" i="38" s="1"/>
  <c r="P101" i="38" s="1"/>
  <c r="Q101" i="38" s="1"/>
  <c r="R101" i="38" s="1"/>
  <c r="S101" i="38" s="1"/>
  <c r="T101" i="38" s="1"/>
  <c r="U101" i="38" s="1"/>
  <c r="V101" i="38" s="1"/>
  <c r="W101" i="38" s="1"/>
  <c r="X101" i="38" s="1"/>
  <c r="Y101" i="38" s="1"/>
  <c r="Z101" i="38" s="1"/>
  <c r="AA101" i="38" s="1"/>
  <c r="AB101" i="38" s="1"/>
  <c r="AC101" i="38" s="1"/>
  <c r="AD101" i="38" s="1"/>
  <c r="AE101" i="38" s="1"/>
  <c r="AF101" i="38" s="1"/>
  <c r="C101" i="38"/>
  <c r="E100" i="38"/>
  <c r="F100" i="38" s="1"/>
  <c r="G100" i="38" s="1"/>
  <c r="H100" i="38" s="1"/>
  <c r="I100" i="38" s="1"/>
  <c r="J100" i="38" s="1"/>
  <c r="K100" i="38" s="1"/>
  <c r="L100" i="38" s="1"/>
  <c r="M100" i="38" s="1"/>
  <c r="N100" i="38" s="1"/>
  <c r="O100" i="38" s="1"/>
  <c r="P100" i="38" s="1"/>
  <c r="Q100" i="38" s="1"/>
  <c r="R100" i="38" s="1"/>
  <c r="S100" i="38" s="1"/>
  <c r="T100" i="38" s="1"/>
  <c r="U100" i="38" s="1"/>
  <c r="V100" i="38" s="1"/>
  <c r="W100" i="38" s="1"/>
  <c r="X100" i="38" s="1"/>
  <c r="Y100" i="38" s="1"/>
  <c r="Z100" i="38" s="1"/>
  <c r="AA100" i="38" s="1"/>
  <c r="AB100" i="38" s="1"/>
  <c r="AC100" i="38" s="1"/>
  <c r="AD100" i="38" s="1"/>
  <c r="AE100" i="38" s="1"/>
  <c r="AF100" i="38" s="1"/>
  <c r="D100" i="38"/>
  <c r="C100" i="38"/>
  <c r="C99" i="38"/>
  <c r="D99" i="38" s="1"/>
  <c r="E99" i="38" s="1"/>
  <c r="F99" i="38" s="1"/>
  <c r="G99" i="38" s="1"/>
  <c r="H99" i="38" s="1"/>
  <c r="I99" i="38" s="1"/>
  <c r="J99" i="38" s="1"/>
  <c r="K99" i="38" s="1"/>
  <c r="L99" i="38" s="1"/>
  <c r="M99" i="38" s="1"/>
  <c r="N99" i="38" s="1"/>
  <c r="O99" i="38" s="1"/>
  <c r="P99" i="38" s="1"/>
  <c r="Q99" i="38" s="1"/>
  <c r="R99" i="38" s="1"/>
  <c r="S99" i="38" s="1"/>
  <c r="T99" i="38" s="1"/>
  <c r="U99" i="38" s="1"/>
  <c r="V99" i="38" s="1"/>
  <c r="W99" i="38" s="1"/>
  <c r="X99" i="38" s="1"/>
  <c r="Y99" i="38" s="1"/>
  <c r="Z99" i="38" s="1"/>
  <c r="AA99" i="38" s="1"/>
  <c r="AB99" i="38" s="1"/>
  <c r="AC99" i="38" s="1"/>
  <c r="AD99" i="38" s="1"/>
  <c r="AE99" i="38" s="1"/>
  <c r="AF99" i="38" s="1"/>
  <c r="C98" i="38"/>
  <c r="D98" i="38" s="1"/>
  <c r="C97" i="38"/>
  <c r="C187" i="38" s="1"/>
  <c r="AH95" i="38"/>
  <c r="AI95" i="38" s="1"/>
  <c r="AH94" i="38"/>
  <c r="AI94" i="38" s="1"/>
  <c r="AH93" i="38"/>
  <c r="AI93" i="38" s="1"/>
  <c r="AH92" i="38"/>
  <c r="AI92" i="38" s="1"/>
  <c r="AH91" i="38"/>
  <c r="AI91" i="38" s="1"/>
  <c r="B90" i="38"/>
  <c r="AI88" i="38"/>
  <c r="AH88" i="38"/>
  <c r="AI87" i="38"/>
  <c r="AH87" i="38"/>
  <c r="AI86" i="38"/>
  <c r="AH86" i="38"/>
  <c r="AI85" i="38"/>
  <c r="AH85" i="38"/>
  <c r="AI84" i="38"/>
  <c r="AH84" i="38"/>
  <c r="AI83" i="38"/>
  <c r="AH83" i="38"/>
  <c r="AI82" i="38"/>
  <c r="AH82" i="38"/>
  <c r="AI81" i="38"/>
  <c r="AH81" i="38"/>
  <c r="AG79" i="38"/>
  <c r="AI78" i="38"/>
  <c r="AH78" i="38"/>
  <c r="AF77" i="38"/>
  <c r="AE77" i="38"/>
  <c r="AD77" i="38"/>
  <c r="AC77" i="38"/>
  <c r="AB77" i="38"/>
  <c r="AA77" i="38"/>
  <c r="Z77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AF76" i="38"/>
  <c r="AE76" i="38"/>
  <c r="AD76" i="38"/>
  <c r="AC76" i="38"/>
  <c r="AB76" i="38"/>
  <c r="AB79" i="38" s="1"/>
  <c r="AA76" i="38"/>
  <c r="Z76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AF75" i="38"/>
  <c r="AE75" i="38"/>
  <c r="AD75" i="38"/>
  <c r="AC75" i="38"/>
  <c r="AB75" i="38"/>
  <c r="AA75" i="38"/>
  <c r="Z75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AF74" i="38"/>
  <c r="AE74" i="38"/>
  <c r="AD74" i="38"/>
  <c r="AC74" i="38"/>
  <c r="AB74" i="38"/>
  <c r="AA74" i="38"/>
  <c r="Z74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AF73" i="38"/>
  <c r="AE73" i="38"/>
  <c r="AD73" i="38"/>
  <c r="AC73" i="38"/>
  <c r="AB73" i="38"/>
  <c r="AA73" i="38"/>
  <c r="Z73" i="38"/>
  <c r="Y73" i="38"/>
  <c r="X73" i="38"/>
  <c r="W73" i="38"/>
  <c r="V73" i="38"/>
  <c r="U73" i="38"/>
  <c r="T73" i="38"/>
  <c r="S73" i="38"/>
  <c r="S79" i="38" s="1"/>
  <c r="R73" i="38"/>
  <c r="Q73" i="38"/>
  <c r="P73" i="38"/>
  <c r="O73" i="38"/>
  <c r="N73" i="38"/>
  <c r="M73" i="38"/>
  <c r="L73" i="38"/>
  <c r="K73" i="38"/>
  <c r="J73" i="38"/>
  <c r="J79" i="38" s="1"/>
  <c r="I73" i="38"/>
  <c r="H73" i="38"/>
  <c r="G73" i="38"/>
  <c r="F73" i="38"/>
  <c r="E73" i="38"/>
  <c r="D73" i="38"/>
  <c r="C73" i="38"/>
  <c r="B73" i="38"/>
  <c r="AI71" i="38"/>
  <c r="AH71" i="38"/>
  <c r="AG69" i="38"/>
  <c r="AF69" i="38"/>
  <c r="AE69" i="38"/>
  <c r="AD69" i="38"/>
  <c r="AC69" i="38"/>
  <c r="AB69" i="38"/>
  <c r="AA69" i="38"/>
  <c r="Z69" i="38"/>
  <c r="Y69" i="38"/>
  <c r="X69" i="38"/>
  <c r="W69" i="38"/>
  <c r="V69" i="38"/>
  <c r="U69" i="38"/>
  <c r="T69" i="38"/>
  <c r="S69" i="38"/>
  <c r="R69" i="38"/>
  <c r="Q69" i="38"/>
  <c r="P69" i="38"/>
  <c r="O69" i="38"/>
  <c r="N69" i="38"/>
  <c r="M69" i="38"/>
  <c r="L69" i="38"/>
  <c r="K69" i="38"/>
  <c r="J69" i="38"/>
  <c r="I69" i="38"/>
  <c r="H69" i="38"/>
  <c r="G69" i="38"/>
  <c r="F69" i="38"/>
  <c r="E69" i="38"/>
  <c r="D69" i="38"/>
  <c r="C69" i="38"/>
  <c r="B69" i="38"/>
  <c r="AI68" i="38"/>
  <c r="AH68" i="38"/>
  <c r="AI67" i="38"/>
  <c r="AH67" i="38"/>
  <c r="AI66" i="38"/>
  <c r="AH66" i="38"/>
  <c r="AG65" i="38"/>
  <c r="AG70" i="38" s="1"/>
  <c r="AF65" i="38"/>
  <c r="AE65" i="38"/>
  <c r="AD65" i="38"/>
  <c r="AC65" i="38"/>
  <c r="AC5" i="38" s="1"/>
  <c r="AB65" i="38"/>
  <c r="AA65" i="38"/>
  <c r="AA5" i="38" s="1"/>
  <c r="Z65" i="38"/>
  <c r="Z5" i="38" s="1"/>
  <c r="Y65" i="38"/>
  <c r="Y5" i="38" s="1"/>
  <c r="X65" i="38"/>
  <c r="W65" i="38"/>
  <c r="W5" i="38" s="1"/>
  <c r="V65" i="38"/>
  <c r="V5" i="38" s="1"/>
  <c r="U65" i="38"/>
  <c r="T65" i="38"/>
  <c r="S65" i="38"/>
  <c r="S5" i="38" s="1"/>
  <c r="R65" i="38"/>
  <c r="R5" i="38" s="1"/>
  <c r="Q65" i="38"/>
  <c r="Q5" i="38" s="1"/>
  <c r="P65" i="38"/>
  <c r="O65" i="38"/>
  <c r="O5" i="38" s="1"/>
  <c r="N65" i="38"/>
  <c r="M65" i="38"/>
  <c r="M5" i="38" s="1"/>
  <c r="L65" i="38"/>
  <c r="K65" i="38"/>
  <c r="J65" i="38"/>
  <c r="J5" i="38" s="1"/>
  <c r="I65" i="38"/>
  <c r="H65" i="38"/>
  <c r="H5" i="38" s="1"/>
  <c r="G65" i="38"/>
  <c r="G5" i="38" s="1"/>
  <c r="F65" i="38"/>
  <c r="F5" i="38" s="1"/>
  <c r="E65" i="38"/>
  <c r="D65" i="38"/>
  <c r="C65" i="38"/>
  <c r="C5" i="38" s="1"/>
  <c r="B65" i="38"/>
  <c r="AI64" i="38"/>
  <c r="AH64" i="38"/>
  <c r="AI63" i="38"/>
  <c r="AH63" i="38"/>
  <c r="AI62" i="38"/>
  <c r="AH62" i="38"/>
  <c r="AI61" i="38"/>
  <c r="AH61" i="38"/>
  <c r="AI60" i="38"/>
  <c r="AH60" i="38"/>
  <c r="AI59" i="38"/>
  <c r="AH59" i="38"/>
  <c r="AI58" i="38"/>
  <c r="AH58" i="38"/>
  <c r="AI57" i="38"/>
  <c r="AH57" i="38"/>
  <c r="AI56" i="38"/>
  <c r="AH56" i="38"/>
  <c r="AI55" i="38"/>
  <c r="AH55" i="38"/>
  <c r="AI54" i="38"/>
  <c r="AH54" i="38"/>
  <c r="AG53" i="38"/>
  <c r="AF53" i="38"/>
  <c r="AE53" i="38"/>
  <c r="AD53" i="38"/>
  <c r="AC53" i="38"/>
  <c r="AB53" i="38"/>
  <c r="AA53" i="38"/>
  <c r="Z53" i="38"/>
  <c r="Y53" i="38"/>
  <c r="X53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AI52" i="38"/>
  <c r="AH52" i="38"/>
  <c r="AI51" i="38"/>
  <c r="AH51" i="38"/>
  <c r="AI50" i="38"/>
  <c r="AH50" i="38"/>
  <c r="S49" i="38"/>
  <c r="R49" i="38"/>
  <c r="Q49" i="38"/>
  <c r="P49" i="38"/>
  <c r="O49" i="38"/>
  <c r="N49" i="38"/>
  <c r="M49" i="38"/>
  <c r="L49" i="38"/>
  <c r="K49" i="38"/>
  <c r="J49" i="38"/>
  <c r="I49" i="38"/>
  <c r="H49" i="38"/>
  <c r="G49" i="38"/>
  <c r="F49" i="38"/>
  <c r="E49" i="38"/>
  <c r="D49" i="38"/>
  <c r="C49" i="38"/>
  <c r="B49" i="38"/>
  <c r="AG48" i="38"/>
  <c r="AG49" i="38" s="1"/>
  <c r="AI47" i="38"/>
  <c r="AH47" i="38"/>
  <c r="AI46" i="38"/>
  <c r="AH46" i="38"/>
  <c r="AI45" i="38"/>
  <c r="AH45" i="38"/>
  <c r="AI44" i="38"/>
  <c r="AH44" i="38"/>
  <c r="AI43" i="38"/>
  <c r="AH43" i="38"/>
  <c r="AI42" i="38"/>
  <c r="AH42" i="38"/>
  <c r="AI41" i="38"/>
  <c r="AH41" i="38"/>
  <c r="AI40" i="38"/>
  <c r="AH40" i="38"/>
  <c r="AI39" i="38"/>
  <c r="AH39" i="38"/>
  <c r="AI38" i="38"/>
  <c r="AH38" i="38"/>
  <c r="AI37" i="38"/>
  <c r="AH37" i="38"/>
  <c r="AI36" i="38"/>
  <c r="AH36" i="38"/>
  <c r="AG35" i="38"/>
  <c r="AG2" i="38" s="1"/>
  <c r="AF35" i="38"/>
  <c r="AE35" i="38"/>
  <c r="AD35" i="38"/>
  <c r="AC35" i="38"/>
  <c r="AB35" i="38"/>
  <c r="AA35" i="38"/>
  <c r="Z35" i="38"/>
  <c r="Y35" i="38"/>
  <c r="X35" i="38"/>
  <c r="W35" i="38"/>
  <c r="V35" i="38"/>
  <c r="U35" i="38"/>
  <c r="T35" i="38"/>
  <c r="S35" i="38"/>
  <c r="R35" i="38"/>
  <c r="Q35" i="38"/>
  <c r="P35" i="38"/>
  <c r="O35" i="38"/>
  <c r="M35" i="38"/>
  <c r="L35" i="38"/>
  <c r="K35" i="38"/>
  <c r="J35" i="38"/>
  <c r="I35" i="38"/>
  <c r="H35" i="38"/>
  <c r="G35" i="38"/>
  <c r="F35" i="38"/>
  <c r="E35" i="38"/>
  <c r="D35" i="38"/>
  <c r="C35" i="38"/>
  <c r="B35" i="38"/>
  <c r="AI34" i="38"/>
  <c r="AH34" i="38"/>
  <c r="AI33" i="38"/>
  <c r="AH33" i="38"/>
  <c r="AI32" i="38"/>
  <c r="AH32" i="38"/>
  <c r="AI31" i="38"/>
  <c r="AH31" i="38"/>
  <c r="AI30" i="38"/>
  <c r="AH30" i="38"/>
  <c r="AI29" i="38"/>
  <c r="AH29" i="38"/>
  <c r="AI28" i="38"/>
  <c r="AH28" i="38"/>
  <c r="AI27" i="38"/>
  <c r="AH27" i="38"/>
  <c r="AI26" i="38"/>
  <c r="AH26" i="38"/>
  <c r="AI25" i="38"/>
  <c r="AH25" i="38"/>
  <c r="AI24" i="38"/>
  <c r="AH24" i="38"/>
  <c r="AI23" i="38"/>
  <c r="AH23" i="38"/>
  <c r="AI22" i="38"/>
  <c r="AH22" i="38"/>
  <c r="AI21" i="38"/>
  <c r="AH21" i="38"/>
  <c r="AI20" i="38"/>
  <c r="AH20" i="38"/>
  <c r="AI19" i="38"/>
  <c r="AH19" i="38"/>
  <c r="AI18" i="38"/>
  <c r="AH18" i="38"/>
  <c r="AI17" i="38"/>
  <c r="AH17" i="38"/>
  <c r="AI16" i="38"/>
  <c r="AH16" i="38"/>
  <c r="AI15" i="38"/>
  <c r="AH15" i="38"/>
  <c r="AI14" i="38"/>
  <c r="AH14" i="38"/>
  <c r="AI13" i="38"/>
  <c r="AH13" i="38"/>
  <c r="AI12" i="38"/>
  <c r="AH12" i="38"/>
  <c r="AI11" i="38"/>
  <c r="AH11" i="38"/>
  <c r="AF5" i="38"/>
  <c r="AE5" i="38"/>
  <c r="AD5" i="38"/>
  <c r="X5" i="38"/>
  <c r="U5" i="38"/>
  <c r="P5" i="38"/>
  <c r="N5" i="38"/>
  <c r="K5" i="38"/>
  <c r="I5" i="38"/>
  <c r="E5" i="38"/>
  <c r="AG4" i="38"/>
  <c r="K4" i="38"/>
  <c r="B4" i="38"/>
  <c r="E4" i="38"/>
  <c r="X98" i="39" l="1"/>
  <c r="W90" i="39"/>
  <c r="W189" i="39"/>
  <c r="V195" i="39"/>
  <c r="V48" i="39" s="1"/>
  <c r="V49" i="39" s="1"/>
  <c r="U72" i="39"/>
  <c r="U70" i="39"/>
  <c r="U80" i="39" s="1"/>
  <c r="V187" i="39"/>
  <c r="W97" i="39"/>
  <c r="T70" i="39"/>
  <c r="T72" i="39"/>
  <c r="X230" i="39"/>
  <c r="Y194" i="39"/>
  <c r="AE79" i="38"/>
  <c r="AC79" i="38"/>
  <c r="AA79" i="38"/>
  <c r="Z79" i="38"/>
  <c r="Y79" i="38"/>
  <c r="W79" i="38"/>
  <c r="U79" i="38"/>
  <c r="T79" i="38"/>
  <c r="S70" i="38"/>
  <c r="R79" i="38"/>
  <c r="R70" i="38"/>
  <c r="Q79" i="38"/>
  <c r="Q72" i="38"/>
  <c r="AI209" i="38" s="1"/>
  <c r="Q70" i="38"/>
  <c r="P72" i="38"/>
  <c r="AH209" i="38" s="1"/>
  <c r="P70" i="38"/>
  <c r="O79" i="38"/>
  <c r="N79" i="38"/>
  <c r="N72" i="38"/>
  <c r="AF209" i="38" s="1"/>
  <c r="N70" i="38"/>
  <c r="M79" i="38"/>
  <c r="M70" i="38"/>
  <c r="O70" i="38"/>
  <c r="L79" i="38"/>
  <c r="L70" i="38"/>
  <c r="L72" i="38"/>
  <c r="L7" i="38" s="1"/>
  <c r="K79" i="38"/>
  <c r="K70" i="38"/>
  <c r="J70" i="38"/>
  <c r="I79" i="38"/>
  <c r="I72" i="38"/>
  <c r="I70" i="38"/>
  <c r="I80" i="38" s="1"/>
  <c r="AI76" i="38"/>
  <c r="AH76" i="38"/>
  <c r="H72" i="38"/>
  <c r="Z209" i="38" s="1"/>
  <c r="H70" i="38"/>
  <c r="G79" i="38"/>
  <c r="F79" i="38"/>
  <c r="AI74" i="38"/>
  <c r="G72" i="38"/>
  <c r="Y209" i="38" s="1"/>
  <c r="G70" i="38"/>
  <c r="AI53" i="38"/>
  <c r="F70" i="38"/>
  <c r="E79" i="38"/>
  <c r="E70" i="38"/>
  <c r="E72" i="38"/>
  <c r="W209" i="38" s="1"/>
  <c r="AH77" i="38"/>
  <c r="D79" i="38"/>
  <c r="D72" i="38"/>
  <c r="D7" i="38" s="1"/>
  <c r="AH35" i="38"/>
  <c r="D70" i="38"/>
  <c r="AI75" i="38"/>
  <c r="AI77" i="38"/>
  <c r="C79" i="38"/>
  <c r="AI65" i="38"/>
  <c r="C70" i="38"/>
  <c r="AH74" i="38"/>
  <c r="B5" i="38"/>
  <c r="AI73" i="38"/>
  <c r="F72" i="38"/>
  <c r="X209" i="38" s="1"/>
  <c r="B70" i="38"/>
  <c r="B72" i="38" s="1"/>
  <c r="H4" i="38"/>
  <c r="AA209" i="38"/>
  <c r="I7" i="38"/>
  <c r="AG6" i="38"/>
  <c r="AG72" i="38"/>
  <c r="AG80" i="38" s="1"/>
  <c r="AG3" i="38"/>
  <c r="J72" i="38"/>
  <c r="R72" i="38"/>
  <c r="H79" i="38"/>
  <c r="P79" i="38"/>
  <c r="X79" i="38"/>
  <c r="AF79" i="38"/>
  <c r="C90" i="38"/>
  <c r="D97" i="38"/>
  <c r="L5" i="38"/>
  <c r="AB5" i="38"/>
  <c r="AI35" i="38"/>
  <c r="C72" i="38"/>
  <c r="K72" i="38"/>
  <c r="S72" i="38"/>
  <c r="AH73" i="38"/>
  <c r="B79" i="38"/>
  <c r="D206" i="38"/>
  <c r="S206" i="38"/>
  <c r="AH53" i="38"/>
  <c r="AH65" i="38"/>
  <c r="AH69" i="38"/>
  <c r="D90" i="38"/>
  <c r="D5" i="38"/>
  <c r="T5" i="38"/>
  <c r="AI69" i="38"/>
  <c r="M72" i="38"/>
  <c r="AH75" i="38"/>
  <c r="E98" i="38"/>
  <c r="O72" i="38"/>
  <c r="V79" i="38"/>
  <c r="AD79" i="38"/>
  <c r="F230" i="38"/>
  <c r="G194" i="38"/>
  <c r="D190" i="38"/>
  <c r="E190" i="38" s="1"/>
  <c r="F190" i="38" s="1"/>
  <c r="G190" i="38" s="1"/>
  <c r="H190" i="38" s="1"/>
  <c r="I190" i="38" s="1"/>
  <c r="J190" i="38" s="1"/>
  <c r="K190" i="38" s="1"/>
  <c r="L190" i="38" s="1"/>
  <c r="M190" i="38" s="1"/>
  <c r="N190" i="38" s="1"/>
  <c r="O190" i="38" s="1"/>
  <c r="P190" i="38" s="1"/>
  <c r="Q190" i="38" s="1"/>
  <c r="R190" i="38" s="1"/>
  <c r="S190" i="38" s="1"/>
  <c r="T190" i="38" s="1"/>
  <c r="U190" i="38" s="1"/>
  <c r="V190" i="38" s="1"/>
  <c r="W190" i="38" s="1"/>
  <c r="X190" i="38" s="1"/>
  <c r="Y190" i="38" s="1"/>
  <c r="Z190" i="38" s="1"/>
  <c r="AA190" i="38" s="1"/>
  <c r="AB190" i="38" s="1"/>
  <c r="AC190" i="38" s="1"/>
  <c r="AD190" i="38" s="1"/>
  <c r="AE190" i="38" s="1"/>
  <c r="AF190" i="38" s="1"/>
  <c r="C195" i="38"/>
  <c r="E189" i="38"/>
  <c r="D230" i="38"/>
  <c r="W187" i="39" l="1"/>
  <c r="X97" i="39"/>
  <c r="Z194" i="39"/>
  <c r="Y230" i="39"/>
  <c r="AL209" i="39"/>
  <c r="T7" i="39"/>
  <c r="V72" i="39"/>
  <c r="V70" i="39"/>
  <c r="T80" i="39"/>
  <c r="X189" i="39"/>
  <c r="W195" i="39"/>
  <c r="W48" i="39" s="1"/>
  <c r="AM209" i="39"/>
  <c r="U7" i="39"/>
  <c r="Y98" i="39"/>
  <c r="S80" i="38"/>
  <c r="Q7" i="38"/>
  <c r="Q80" i="38"/>
  <c r="P80" i="38"/>
  <c r="P7" i="38"/>
  <c r="O80" i="38"/>
  <c r="N80" i="38"/>
  <c r="N7" i="38"/>
  <c r="L80" i="38"/>
  <c r="AD209" i="38"/>
  <c r="H80" i="38"/>
  <c r="H7" i="38"/>
  <c r="G80" i="38"/>
  <c r="G7" i="38"/>
  <c r="F80" i="38"/>
  <c r="F7" i="38"/>
  <c r="E80" i="38"/>
  <c r="E7" i="38"/>
  <c r="V209" i="38"/>
  <c r="D80" i="38"/>
  <c r="D187" i="38"/>
  <c r="E97" i="38"/>
  <c r="AB209" i="38"/>
  <c r="J7" i="38"/>
  <c r="T209" i="38"/>
  <c r="B7" i="38"/>
  <c r="AI79" i="38"/>
  <c r="AH79" i="38"/>
  <c r="G230" i="38"/>
  <c r="H194" i="38"/>
  <c r="AC209" i="38"/>
  <c r="K7" i="38"/>
  <c r="C204" i="38"/>
  <c r="AK209" i="38"/>
  <c r="S7" i="38"/>
  <c r="AE209" i="38"/>
  <c r="M7" i="38"/>
  <c r="U209" i="38"/>
  <c r="C7" i="38"/>
  <c r="B204" i="38"/>
  <c r="AG209" i="38"/>
  <c r="O7" i="38"/>
  <c r="F189" i="38"/>
  <c r="E195" i="38"/>
  <c r="B80" i="38"/>
  <c r="F98" i="38"/>
  <c r="E90" i="38"/>
  <c r="D195" i="38"/>
  <c r="K80" i="38"/>
  <c r="M80" i="38"/>
  <c r="C80" i="38"/>
  <c r="J80" i="38"/>
  <c r="AJ209" i="38"/>
  <c r="R7" i="38"/>
  <c r="R80" i="38"/>
  <c r="W49" i="39" l="1"/>
  <c r="Y189" i="39"/>
  <c r="X195" i="39"/>
  <c r="X48" i="39" s="1"/>
  <c r="X49" i="39" s="1"/>
  <c r="X90" i="39"/>
  <c r="Z98" i="39"/>
  <c r="AA194" i="39"/>
  <c r="Z230" i="39"/>
  <c r="V80" i="39"/>
  <c r="X187" i="39"/>
  <c r="Y97" i="39"/>
  <c r="AN209" i="39"/>
  <c r="V7" i="39"/>
  <c r="K6" i="38"/>
  <c r="G98" i="38"/>
  <c r="F90" i="38"/>
  <c r="I194" i="38"/>
  <c r="H230" i="38"/>
  <c r="G189" i="38"/>
  <c r="F195" i="38"/>
  <c r="E187" i="38"/>
  <c r="F97" i="38"/>
  <c r="Z34" i="37"/>
  <c r="Y34" i="37"/>
  <c r="X34" i="37"/>
  <c r="W34" i="37"/>
  <c r="V34" i="37"/>
  <c r="U34" i="37"/>
  <c r="T92" i="37"/>
  <c r="T34" i="37"/>
  <c r="S92" i="37"/>
  <c r="R34" i="37"/>
  <c r="L35" i="37"/>
  <c r="C92" i="37"/>
  <c r="B92" i="37"/>
  <c r="B34" i="37"/>
  <c r="B90" i="37"/>
  <c r="B77" i="37"/>
  <c r="B76" i="37"/>
  <c r="B75" i="37"/>
  <c r="B74" i="37"/>
  <c r="B73" i="37"/>
  <c r="B69" i="37"/>
  <c r="B65" i="37"/>
  <c r="B53" i="37"/>
  <c r="B49" i="37"/>
  <c r="B48" i="37"/>
  <c r="B35" i="37"/>
  <c r="AF234" i="37"/>
  <c r="AE234" i="37"/>
  <c r="AD234" i="37"/>
  <c r="AC234" i="37"/>
  <c r="AB234" i="37"/>
  <c r="AA234" i="37"/>
  <c r="Z234" i="37"/>
  <c r="Y234" i="37"/>
  <c r="X234" i="37"/>
  <c r="W234" i="37"/>
  <c r="V234" i="37"/>
  <c r="U234" i="37"/>
  <c r="T234" i="37"/>
  <c r="S234" i="37"/>
  <c r="R234" i="37"/>
  <c r="Q234" i="37"/>
  <c r="P234" i="37"/>
  <c r="O234" i="37"/>
  <c r="N234" i="37"/>
  <c r="M234" i="37"/>
  <c r="L234" i="37"/>
  <c r="K234" i="37"/>
  <c r="J234" i="37"/>
  <c r="I234" i="37"/>
  <c r="H234" i="37"/>
  <c r="G234" i="37"/>
  <c r="F234" i="37"/>
  <c r="E234" i="37"/>
  <c r="D234" i="37"/>
  <c r="C234" i="37"/>
  <c r="B234" i="37"/>
  <c r="A234" i="37"/>
  <c r="AF233" i="37"/>
  <c r="AE233" i="37"/>
  <c r="AD233" i="37"/>
  <c r="AC233" i="37"/>
  <c r="AB233" i="37"/>
  <c r="AA233" i="37"/>
  <c r="Z233" i="37"/>
  <c r="Y233" i="37"/>
  <c r="X233" i="37"/>
  <c r="W233" i="37"/>
  <c r="V233" i="37"/>
  <c r="U233" i="37"/>
  <c r="T233" i="37"/>
  <c r="S233" i="37"/>
  <c r="R233" i="37"/>
  <c r="Q233" i="37"/>
  <c r="P233" i="37"/>
  <c r="O233" i="37"/>
  <c r="N233" i="37"/>
  <c r="M233" i="37"/>
  <c r="L233" i="37"/>
  <c r="K233" i="37"/>
  <c r="J233" i="37"/>
  <c r="I233" i="37"/>
  <c r="H233" i="37"/>
  <c r="G233" i="37"/>
  <c r="F233" i="37"/>
  <c r="E233" i="37"/>
  <c r="D233" i="37"/>
  <c r="C233" i="37"/>
  <c r="B233" i="37"/>
  <c r="A233" i="37"/>
  <c r="AF232" i="37"/>
  <c r="AE232" i="37"/>
  <c r="AD232" i="37"/>
  <c r="AC232" i="37"/>
  <c r="AB232" i="37"/>
  <c r="AA232" i="37"/>
  <c r="Z232" i="37"/>
  <c r="Y232" i="37"/>
  <c r="X232" i="37"/>
  <c r="W232" i="37"/>
  <c r="V232" i="37"/>
  <c r="U232" i="37"/>
  <c r="T232" i="37"/>
  <c r="S232" i="37"/>
  <c r="R232" i="37"/>
  <c r="Q232" i="37"/>
  <c r="P232" i="37"/>
  <c r="O232" i="37"/>
  <c r="N232" i="37"/>
  <c r="M232" i="37"/>
  <c r="L232" i="37"/>
  <c r="K232" i="37"/>
  <c r="J232" i="37"/>
  <c r="I232" i="37"/>
  <c r="H232" i="37"/>
  <c r="G232" i="37"/>
  <c r="F232" i="37"/>
  <c r="E232" i="37"/>
  <c r="D232" i="37"/>
  <c r="C232" i="37"/>
  <c r="B232" i="37"/>
  <c r="A232" i="37"/>
  <c r="AF231" i="37"/>
  <c r="AE231" i="37"/>
  <c r="AD231" i="37"/>
  <c r="AC231" i="37"/>
  <c r="AB231" i="37"/>
  <c r="AA231" i="37"/>
  <c r="Z231" i="37"/>
  <c r="Y231" i="37"/>
  <c r="X231" i="37"/>
  <c r="W231" i="37"/>
  <c r="V231" i="37"/>
  <c r="U231" i="37"/>
  <c r="T231" i="37"/>
  <c r="S231" i="37"/>
  <c r="R231" i="37"/>
  <c r="Q231" i="37"/>
  <c r="P231" i="37"/>
  <c r="O231" i="37"/>
  <c r="N231" i="37"/>
  <c r="M231" i="37"/>
  <c r="L231" i="37"/>
  <c r="K231" i="37"/>
  <c r="J231" i="37"/>
  <c r="I231" i="37"/>
  <c r="H231" i="37"/>
  <c r="G231" i="37"/>
  <c r="F231" i="37"/>
  <c r="E231" i="37"/>
  <c r="D231" i="37"/>
  <c r="C231" i="37"/>
  <c r="B231" i="37"/>
  <c r="A231" i="37"/>
  <c r="B230" i="37"/>
  <c r="S205" i="37"/>
  <c r="AG195" i="37"/>
  <c r="B195" i="37"/>
  <c r="E194" i="37"/>
  <c r="E230" i="37" s="1"/>
  <c r="D194" i="37"/>
  <c r="D230" i="37" s="1"/>
  <c r="C194" i="37"/>
  <c r="C230" i="37" s="1"/>
  <c r="C193" i="37"/>
  <c r="D193" i="37" s="1"/>
  <c r="E193" i="37" s="1"/>
  <c r="F193" i="37" s="1"/>
  <c r="G193" i="37" s="1"/>
  <c r="H193" i="37" s="1"/>
  <c r="I193" i="37" s="1"/>
  <c r="J193" i="37" s="1"/>
  <c r="K193" i="37" s="1"/>
  <c r="L193" i="37" s="1"/>
  <c r="M193" i="37" s="1"/>
  <c r="N193" i="37" s="1"/>
  <c r="O193" i="37" s="1"/>
  <c r="P193" i="37" s="1"/>
  <c r="Q193" i="37" s="1"/>
  <c r="R193" i="37" s="1"/>
  <c r="S193" i="37" s="1"/>
  <c r="T193" i="37" s="1"/>
  <c r="U193" i="37" s="1"/>
  <c r="V193" i="37" s="1"/>
  <c r="W193" i="37" s="1"/>
  <c r="X193" i="37" s="1"/>
  <c r="Y193" i="37" s="1"/>
  <c r="Z193" i="37" s="1"/>
  <c r="AA193" i="37" s="1"/>
  <c r="AB193" i="37" s="1"/>
  <c r="AC193" i="37" s="1"/>
  <c r="AD193" i="37" s="1"/>
  <c r="AE193" i="37" s="1"/>
  <c r="AF193" i="37" s="1"/>
  <c r="C192" i="37"/>
  <c r="D192" i="37" s="1"/>
  <c r="E192" i="37" s="1"/>
  <c r="F192" i="37" s="1"/>
  <c r="G192" i="37" s="1"/>
  <c r="H192" i="37" s="1"/>
  <c r="I192" i="37" s="1"/>
  <c r="J192" i="37" s="1"/>
  <c r="K192" i="37" s="1"/>
  <c r="L192" i="37" s="1"/>
  <c r="M192" i="37" s="1"/>
  <c r="N192" i="37" s="1"/>
  <c r="O192" i="37" s="1"/>
  <c r="P192" i="37" s="1"/>
  <c r="Q192" i="37" s="1"/>
  <c r="R192" i="37" s="1"/>
  <c r="S192" i="37" s="1"/>
  <c r="T192" i="37" s="1"/>
  <c r="U192" i="37" s="1"/>
  <c r="V192" i="37" s="1"/>
  <c r="W192" i="37" s="1"/>
  <c r="X192" i="37" s="1"/>
  <c r="Y192" i="37" s="1"/>
  <c r="Z192" i="37" s="1"/>
  <c r="AA192" i="37" s="1"/>
  <c r="AB192" i="37" s="1"/>
  <c r="AC192" i="37" s="1"/>
  <c r="AD192" i="37" s="1"/>
  <c r="AE192" i="37" s="1"/>
  <c r="AF192" i="37" s="1"/>
  <c r="D191" i="37"/>
  <c r="E191" i="37" s="1"/>
  <c r="F191" i="37" s="1"/>
  <c r="G191" i="37" s="1"/>
  <c r="H191" i="37" s="1"/>
  <c r="I191" i="37" s="1"/>
  <c r="J191" i="37" s="1"/>
  <c r="K191" i="37" s="1"/>
  <c r="L191" i="37" s="1"/>
  <c r="M191" i="37" s="1"/>
  <c r="N191" i="37" s="1"/>
  <c r="O191" i="37" s="1"/>
  <c r="P191" i="37" s="1"/>
  <c r="Q191" i="37" s="1"/>
  <c r="R191" i="37" s="1"/>
  <c r="S191" i="37" s="1"/>
  <c r="T191" i="37" s="1"/>
  <c r="U191" i="37" s="1"/>
  <c r="V191" i="37" s="1"/>
  <c r="W191" i="37" s="1"/>
  <c r="X191" i="37" s="1"/>
  <c r="Y191" i="37" s="1"/>
  <c r="Z191" i="37" s="1"/>
  <c r="AA191" i="37" s="1"/>
  <c r="AB191" i="37" s="1"/>
  <c r="AC191" i="37" s="1"/>
  <c r="AD191" i="37" s="1"/>
  <c r="AE191" i="37" s="1"/>
  <c r="AF191" i="37" s="1"/>
  <c r="C191" i="37"/>
  <c r="K190" i="37"/>
  <c r="L190" i="37" s="1"/>
  <c r="M190" i="37" s="1"/>
  <c r="N190" i="37" s="1"/>
  <c r="O190" i="37" s="1"/>
  <c r="P190" i="37" s="1"/>
  <c r="Q190" i="37" s="1"/>
  <c r="R190" i="37" s="1"/>
  <c r="S190" i="37" s="1"/>
  <c r="T190" i="37" s="1"/>
  <c r="U190" i="37" s="1"/>
  <c r="V190" i="37" s="1"/>
  <c r="W190" i="37" s="1"/>
  <c r="X190" i="37" s="1"/>
  <c r="Y190" i="37" s="1"/>
  <c r="Z190" i="37" s="1"/>
  <c r="AA190" i="37" s="1"/>
  <c r="AB190" i="37" s="1"/>
  <c r="AC190" i="37" s="1"/>
  <c r="AD190" i="37" s="1"/>
  <c r="AE190" i="37" s="1"/>
  <c r="AF190" i="37" s="1"/>
  <c r="C190" i="37"/>
  <c r="D190" i="37" s="1"/>
  <c r="E190" i="37" s="1"/>
  <c r="F190" i="37" s="1"/>
  <c r="G190" i="37" s="1"/>
  <c r="H190" i="37" s="1"/>
  <c r="I190" i="37" s="1"/>
  <c r="J190" i="37" s="1"/>
  <c r="C189" i="37"/>
  <c r="D189" i="37" s="1"/>
  <c r="AG187" i="37"/>
  <c r="B187" i="37"/>
  <c r="S186" i="37"/>
  <c r="T186" i="37" s="1"/>
  <c r="U186" i="37" s="1"/>
  <c r="V186" i="37" s="1"/>
  <c r="W186" i="37" s="1"/>
  <c r="X186" i="37" s="1"/>
  <c r="Y186" i="37" s="1"/>
  <c r="Z186" i="37" s="1"/>
  <c r="AA186" i="37" s="1"/>
  <c r="AB186" i="37" s="1"/>
  <c r="AC186" i="37" s="1"/>
  <c r="AD186" i="37" s="1"/>
  <c r="AE186" i="37" s="1"/>
  <c r="AF186" i="37" s="1"/>
  <c r="G186" i="37"/>
  <c r="H186" i="37" s="1"/>
  <c r="I186" i="37" s="1"/>
  <c r="J186" i="37" s="1"/>
  <c r="K186" i="37" s="1"/>
  <c r="L186" i="37" s="1"/>
  <c r="M186" i="37" s="1"/>
  <c r="N186" i="37" s="1"/>
  <c r="O186" i="37" s="1"/>
  <c r="P186" i="37" s="1"/>
  <c r="Q186" i="37" s="1"/>
  <c r="R186" i="37" s="1"/>
  <c r="C186" i="37"/>
  <c r="D186" i="37" s="1"/>
  <c r="E186" i="37" s="1"/>
  <c r="F186" i="37" s="1"/>
  <c r="I185" i="37"/>
  <c r="J185" i="37" s="1"/>
  <c r="K185" i="37" s="1"/>
  <c r="L185" i="37" s="1"/>
  <c r="M185" i="37" s="1"/>
  <c r="N185" i="37" s="1"/>
  <c r="O185" i="37" s="1"/>
  <c r="P185" i="37" s="1"/>
  <c r="Q185" i="37" s="1"/>
  <c r="R185" i="37" s="1"/>
  <c r="S185" i="37" s="1"/>
  <c r="T185" i="37" s="1"/>
  <c r="U185" i="37" s="1"/>
  <c r="V185" i="37" s="1"/>
  <c r="W185" i="37" s="1"/>
  <c r="X185" i="37" s="1"/>
  <c r="Y185" i="37" s="1"/>
  <c r="Z185" i="37" s="1"/>
  <c r="AA185" i="37" s="1"/>
  <c r="AB185" i="37" s="1"/>
  <c r="AC185" i="37" s="1"/>
  <c r="AD185" i="37" s="1"/>
  <c r="AE185" i="37" s="1"/>
  <c r="AF185" i="37" s="1"/>
  <c r="D185" i="37"/>
  <c r="E185" i="37" s="1"/>
  <c r="F185" i="37" s="1"/>
  <c r="G185" i="37" s="1"/>
  <c r="H185" i="37" s="1"/>
  <c r="C185" i="37"/>
  <c r="C184" i="37"/>
  <c r="D184" i="37" s="1"/>
  <c r="E184" i="37" s="1"/>
  <c r="F184" i="37" s="1"/>
  <c r="G184" i="37" s="1"/>
  <c r="H184" i="37" s="1"/>
  <c r="I184" i="37" s="1"/>
  <c r="J184" i="37" s="1"/>
  <c r="K184" i="37" s="1"/>
  <c r="L184" i="37" s="1"/>
  <c r="M184" i="37" s="1"/>
  <c r="N184" i="37" s="1"/>
  <c r="O184" i="37" s="1"/>
  <c r="P184" i="37" s="1"/>
  <c r="Q184" i="37" s="1"/>
  <c r="R184" i="37" s="1"/>
  <c r="S184" i="37" s="1"/>
  <c r="T184" i="37" s="1"/>
  <c r="U184" i="37" s="1"/>
  <c r="V184" i="37" s="1"/>
  <c r="W184" i="37" s="1"/>
  <c r="X184" i="37" s="1"/>
  <c r="Y184" i="37" s="1"/>
  <c r="Z184" i="37" s="1"/>
  <c r="AA184" i="37" s="1"/>
  <c r="AB184" i="37" s="1"/>
  <c r="AC184" i="37" s="1"/>
  <c r="AD184" i="37" s="1"/>
  <c r="AE184" i="37" s="1"/>
  <c r="AF184" i="37" s="1"/>
  <c r="E183" i="37"/>
  <c r="F183" i="37" s="1"/>
  <c r="G183" i="37" s="1"/>
  <c r="H183" i="37" s="1"/>
  <c r="I183" i="37" s="1"/>
  <c r="J183" i="37" s="1"/>
  <c r="K183" i="37" s="1"/>
  <c r="L183" i="37" s="1"/>
  <c r="M183" i="37" s="1"/>
  <c r="N183" i="37" s="1"/>
  <c r="O183" i="37" s="1"/>
  <c r="P183" i="37" s="1"/>
  <c r="Q183" i="37" s="1"/>
  <c r="R183" i="37" s="1"/>
  <c r="S183" i="37" s="1"/>
  <c r="T183" i="37" s="1"/>
  <c r="U183" i="37" s="1"/>
  <c r="V183" i="37" s="1"/>
  <c r="W183" i="37" s="1"/>
  <c r="X183" i="37" s="1"/>
  <c r="Y183" i="37" s="1"/>
  <c r="Z183" i="37" s="1"/>
  <c r="AA183" i="37" s="1"/>
  <c r="AB183" i="37" s="1"/>
  <c r="AC183" i="37" s="1"/>
  <c r="AD183" i="37" s="1"/>
  <c r="AE183" i="37" s="1"/>
  <c r="AF183" i="37" s="1"/>
  <c r="C183" i="37"/>
  <c r="D183" i="37" s="1"/>
  <c r="N182" i="37"/>
  <c r="O182" i="37" s="1"/>
  <c r="P182" i="37" s="1"/>
  <c r="Q182" i="37" s="1"/>
  <c r="R182" i="37" s="1"/>
  <c r="S182" i="37" s="1"/>
  <c r="T182" i="37" s="1"/>
  <c r="U182" i="37" s="1"/>
  <c r="V182" i="37" s="1"/>
  <c r="W182" i="37" s="1"/>
  <c r="X182" i="37" s="1"/>
  <c r="Y182" i="37" s="1"/>
  <c r="Z182" i="37" s="1"/>
  <c r="AA182" i="37" s="1"/>
  <c r="AB182" i="37" s="1"/>
  <c r="AC182" i="37" s="1"/>
  <c r="AD182" i="37" s="1"/>
  <c r="AE182" i="37" s="1"/>
  <c r="AF182" i="37" s="1"/>
  <c r="C182" i="37"/>
  <c r="D182" i="37" s="1"/>
  <c r="E182" i="37" s="1"/>
  <c r="F182" i="37" s="1"/>
  <c r="G182" i="37" s="1"/>
  <c r="H182" i="37" s="1"/>
  <c r="I182" i="37" s="1"/>
  <c r="J182" i="37" s="1"/>
  <c r="K182" i="37" s="1"/>
  <c r="L182" i="37" s="1"/>
  <c r="M182" i="37" s="1"/>
  <c r="E181" i="37"/>
  <c r="F181" i="37" s="1"/>
  <c r="G181" i="37" s="1"/>
  <c r="H181" i="37" s="1"/>
  <c r="I181" i="37" s="1"/>
  <c r="J181" i="37" s="1"/>
  <c r="K181" i="37" s="1"/>
  <c r="L181" i="37" s="1"/>
  <c r="M181" i="37" s="1"/>
  <c r="N181" i="37" s="1"/>
  <c r="O181" i="37" s="1"/>
  <c r="P181" i="37" s="1"/>
  <c r="Q181" i="37" s="1"/>
  <c r="R181" i="37" s="1"/>
  <c r="S181" i="37" s="1"/>
  <c r="T181" i="37" s="1"/>
  <c r="U181" i="37" s="1"/>
  <c r="V181" i="37" s="1"/>
  <c r="W181" i="37" s="1"/>
  <c r="X181" i="37" s="1"/>
  <c r="Y181" i="37" s="1"/>
  <c r="Z181" i="37" s="1"/>
  <c r="AA181" i="37" s="1"/>
  <c r="AB181" i="37" s="1"/>
  <c r="AC181" i="37" s="1"/>
  <c r="AD181" i="37" s="1"/>
  <c r="AE181" i="37" s="1"/>
  <c r="AF181" i="37" s="1"/>
  <c r="D181" i="37"/>
  <c r="C181" i="37"/>
  <c r="K180" i="37"/>
  <c r="L180" i="37" s="1"/>
  <c r="M180" i="37" s="1"/>
  <c r="N180" i="37" s="1"/>
  <c r="O180" i="37" s="1"/>
  <c r="P180" i="37" s="1"/>
  <c r="Q180" i="37" s="1"/>
  <c r="R180" i="37" s="1"/>
  <c r="S180" i="37" s="1"/>
  <c r="T180" i="37" s="1"/>
  <c r="U180" i="37" s="1"/>
  <c r="V180" i="37" s="1"/>
  <c r="W180" i="37" s="1"/>
  <c r="X180" i="37" s="1"/>
  <c r="Y180" i="37" s="1"/>
  <c r="Z180" i="37" s="1"/>
  <c r="AA180" i="37" s="1"/>
  <c r="AB180" i="37" s="1"/>
  <c r="AC180" i="37" s="1"/>
  <c r="AD180" i="37" s="1"/>
  <c r="AE180" i="37" s="1"/>
  <c r="AF180" i="37" s="1"/>
  <c r="C180" i="37"/>
  <c r="D180" i="37" s="1"/>
  <c r="E180" i="37" s="1"/>
  <c r="F180" i="37" s="1"/>
  <c r="G180" i="37" s="1"/>
  <c r="H180" i="37" s="1"/>
  <c r="I180" i="37" s="1"/>
  <c r="J180" i="37" s="1"/>
  <c r="C179" i="37"/>
  <c r="D179" i="37" s="1"/>
  <c r="E179" i="37" s="1"/>
  <c r="F179" i="37" s="1"/>
  <c r="G179" i="37" s="1"/>
  <c r="H179" i="37" s="1"/>
  <c r="I179" i="37" s="1"/>
  <c r="J179" i="37" s="1"/>
  <c r="K179" i="37" s="1"/>
  <c r="L179" i="37" s="1"/>
  <c r="M179" i="37" s="1"/>
  <c r="N179" i="37" s="1"/>
  <c r="O179" i="37" s="1"/>
  <c r="P179" i="37" s="1"/>
  <c r="Q179" i="37" s="1"/>
  <c r="R179" i="37" s="1"/>
  <c r="S179" i="37" s="1"/>
  <c r="T179" i="37" s="1"/>
  <c r="U179" i="37" s="1"/>
  <c r="V179" i="37" s="1"/>
  <c r="W179" i="37" s="1"/>
  <c r="X179" i="37" s="1"/>
  <c r="Y179" i="37" s="1"/>
  <c r="Z179" i="37" s="1"/>
  <c r="AA179" i="37" s="1"/>
  <c r="AB179" i="37" s="1"/>
  <c r="AC179" i="37" s="1"/>
  <c r="AD179" i="37" s="1"/>
  <c r="AE179" i="37" s="1"/>
  <c r="AF179" i="37" s="1"/>
  <c r="D178" i="37"/>
  <c r="E178" i="37" s="1"/>
  <c r="F178" i="37" s="1"/>
  <c r="G178" i="37" s="1"/>
  <c r="H178" i="37" s="1"/>
  <c r="I178" i="37" s="1"/>
  <c r="J178" i="37" s="1"/>
  <c r="K178" i="37" s="1"/>
  <c r="L178" i="37" s="1"/>
  <c r="M178" i="37" s="1"/>
  <c r="N178" i="37" s="1"/>
  <c r="O178" i="37" s="1"/>
  <c r="P178" i="37" s="1"/>
  <c r="Q178" i="37" s="1"/>
  <c r="R178" i="37" s="1"/>
  <c r="S178" i="37" s="1"/>
  <c r="T178" i="37" s="1"/>
  <c r="U178" i="37" s="1"/>
  <c r="V178" i="37" s="1"/>
  <c r="W178" i="37" s="1"/>
  <c r="X178" i="37" s="1"/>
  <c r="Y178" i="37" s="1"/>
  <c r="Z178" i="37" s="1"/>
  <c r="AA178" i="37" s="1"/>
  <c r="AB178" i="37" s="1"/>
  <c r="AC178" i="37" s="1"/>
  <c r="AD178" i="37" s="1"/>
  <c r="AE178" i="37" s="1"/>
  <c r="AF178" i="37" s="1"/>
  <c r="C178" i="37"/>
  <c r="F177" i="37"/>
  <c r="G177" i="37" s="1"/>
  <c r="H177" i="37" s="1"/>
  <c r="I177" i="37" s="1"/>
  <c r="J177" i="37" s="1"/>
  <c r="K177" i="37" s="1"/>
  <c r="L177" i="37" s="1"/>
  <c r="M177" i="37" s="1"/>
  <c r="N177" i="37" s="1"/>
  <c r="O177" i="37" s="1"/>
  <c r="P177" i="37" s="1"/>
  <c r="Q177" i="37" s="1"/>
  <c r="R177" i="37" s="1"/>
  <c r="S177" i="37" s="1"/>
  <c r="T177" i="37" s="1"/>
  <c r="U177" i="37" s="1"/>
  <c r="V177" i="37" s="1"/>
  <c r="W177" i="37" s="1"/>
  <c r="X177" i="37" s="1"/>
  <c r="Y177" i="37" s="1"/>
  <c r="Z177" i="37" s="1"/>
  <c r="AA177" i="37" s="1"/>
  <c r="AB177" i="37" s="1"/>
  <c r="AC177" i="37" s="1"/>
  <c r="AD177" i="37" s="1"/>
  <c r="AE177" i="37" s="1"/>
  <c r="AF177" i="37" s="1"/>
  <c r="D177" i="37"/>
  <c r="E177" i="37" s="1"/>
  <c r="C177" i="37"/>
  <c r="S176" i="37"/>
  <c r="T176" i="37" s="1"/>
  <c r="U176" i="37" s="1"/>
  <c r="V176" i="37" s="1"/>
  <c r="W176" i="37" s="1"/>
  <c r="X176" i="37" s="1"/>
  <c r="Y176" i="37" s="1"/>
  <c r="Z176" i="37" s="1"/>
  <c r="AA176" i="37" s="1"/>
  <c r="AB176" i="37" s="1"/>
  <c r="AC176" i="37" s="1"/>
  <c r="AD176" i="37" s="1"/>
  <c r="AE176" i="37" s="1"/>
  <c r="AF176" i="37" s="1"/>
  <c r="D176" i="37"/>
  <c r="E176" i="37" s="1"/>
  <c r="F176" i="37" s="1"/>
  <c r="G176" i="37" s="1"/>
  <c r="H176" i="37" s="1"/>
  <c r="I176" i="37" s="1"/>
  <c r="J176" i="37" s="1"/>
  <c r="K176" i="37" s="1"/>
  <c r="L176" i="37" s="1"/>
  <c r="M176" i="37" s="1"/>
  <c r="N176" i="37" s="1"/>
  <c r="O176" i="37" s="1"/>
  <c r="P176" i="37" s="1"/>
  <c r="Q176" i="37" s="1"/>
  <c r="R176" i="37" s="1"/>
  <c r="C176" i="37"/>
  <c r="D175" i="37"/>
  <c r="E175" i="37" s="1"/>
  <c r="F175" i="37" s="1"/>
  <c r="G175" i="37" s="1"/>
  <c r="H175" i="37" s="1"/>
  <c r="I175" i="37" s="1"/>
  <c r="J175" i="37" s="1"/>
  <c r="K175" i="37" s="1"/>
  <c r="L175" i="37" s="1"/>
  <c r="M175" i="37" s="1"/>
  <c r="N175" i="37" s="1"/>
  <c r="O175" i="37" s="1"/>
  <c r="P175" i="37" s="1"/>
  <c r="Q175" i="37" s="1"/>
  <c r="R175" i="37" s="1"/>
  <c r="S175" i="37" s="1"/>
  <c r="T175" i="37" s="1"/>
  <c r="U175" i="37" s="1"/>
  <c r="V175" i="37" s="1"/>
  <c r="W175" i="37" s="1"/>
  <c r="X175" i="37" s="1"/>
  <c r="Y175" i="37" s="1"/>
  <c r="Z175" i="37" s="1"/>
  <c r="AA175" i="37" s="1"/>
  <c r="AB175" i="37" s="1"/>
  <c r="AC175" i="37" s="1"/>
  <c r="AD175" i="37" s="1"/>
  <c r="AE175" i="37" s="1"/>
  <c r="AF175" i="37" s="1"/>
  <c r="C175" i="37"/>
  <c r="D174" i="37"/>
  <c r="E174" i="37" s="1"/>
  <c r="F174" i="37" s="1"/>
  <c r="G174" i="37" s="1"/>
  <c r="H174" i="37" s="1"/>
  <c r="I174" i="37" s="1"/>
  <c r="J174" i="37" s="1"/>
  <c r="K174" i="37" s="1"/>
  <c r="L174" i="37" s="1"/>
  <c r="M174" i="37" s="1"/>
  <c r="N174" i="37" s="1"/>
  <c r="O174" i="37" s="1"/>
  <c r="P174" i="37" s="1"/>
  <c r="Q174" i="37" s="1"/>
  <c r="R174" i="37" s="1"/>
  <c r="S174" i="37" s="1"/>
  <c r="T174" i="37" s="1"/>
  <c r="U174" i="37" s="1"/>
  <c r="V174" i="37" s="1"/>
  <c r="W174" i="37" s="1"/>
  <c r="X174" i="37" s="1"/>
  <c r="Y174" i="37" s="1"/>
  <c r="Z174" i="37" s="1"/>
  <c r="AA174" i="37" s="1"/>
  <c r="AB174" i="37" s="1"/>
  <c r="AC174" i="37" s="1"/>
  <c r="AD174" i="37" s="1"/>
  <c r="AE174" i="37" s="1"/>
  <c r="AF174" i="37" s="1"/>
  <c r="C174" i="37"/>
  <c r="H172" i="37"/>
  <c r="I172" i="37" s="1"/>
  <c r="J172" i="37" s="1"/>
  <c r="K172" i="37" s="1"/>
  <c r="L172" i="37" s="1"/>
  <c r="M172" i="37" s="1"/>
  <c r="N172" i="37" s="1"/>
  <c r="O172" i="37" s="1"/>
  <c r="P172" i="37" s="1"/>
  <c r="Q172" i="37" s="1"/>
  <c r="R172" i="37" s="1"/>
  <c r="S172" i="37" s="1"/>
  <c r="T172" i="37" s="1"/>
  <c r="U172" i="37" s="1"/>
  <c r="V172" i="37" s="1"/>
  <c r="W172" i="37" s="1"/>
  <c r="X172" i="37" s="1"/>
  <c r="Y172" i="37" s="1"/>
  <c r="Z172" i="37" s="1"/>
  <c r="AA172" i="37" s="1"/>
  <c r="AB172" i="37" s="1"/>
  <c r="AC172" i="37" s="1"/>
  <c r="AD172" i="37" s="1"/>
  <c r="AE172" i="37" s="1"/>
  <c r="AF172" i="37" s="1"/>
  <c r="D172" i="37"/>
  <c r="E172" i="37" s="1"/>
  <c r="F172" i="37" s="1"/>
  <c r="G172" i="37" s="1"/>
  <c r="C172" i="37"/>
  <c r="C171" i="37"/>
  <c r="D171" i="37" s="1"/>
  <c r="E171" i="37" s="1"/>
  <c r="F171" i="37" s="1"/>
  <c r="G171" i="37" s="1"/>
  <c r="H171" i="37" s="1"/>
  <c r="I171" i="37" s="1"/>
  <c r="J171" i="37" s="1"/>
  <c r="K171" i="37" s="1"/>
  <c r="L171" i="37" s="1"/>
  <c r="M171" i="37" s="1"/>
  <c r="N171" i="37" s="1"/>
  <c r="O171" i="37" s="1"/>
  <c r="P171" i="37" s="1"/>
  <c r="Q171" i="37" s="1"/>
  <c r="R171" i="37" s="1"/>
  <c r="S171" i="37" s="1"/>
  <c r="T171" i="37" s="1"/>
  <c r="U171" i="37" s="1"/>
  <c r="V171" i="37" s="1"/>
  <c r="W171" i="37" s="1"/>
  <c r="X171" i="37" s="1"/>
  <c r="Y171" i="37" s="1"/>
  <c r="Z171" i="37" s="1"/>
  <c r="AA171" i="37" s="1"/>
  <c r="AB171" i="37" s="1"/>
  <c r="AC171" i="37" s="1"/>
  <c r="AD171" i="37" s="1"/>
  <c r="AE171" i="37" s="1"/>
  <c r="AF171" i="37" s="1"/>
  <c r="C170" i="37"/>
  <c r="D170" i="37" s="1"/>
  <c r="E170" i="37" s="1"/>
  <c r="F170" i="37" s="1"/>
  <c r="G170" i="37" s="1"/>
  <c r="H170" i="37" s="1"/>
  <c r="I170" i="37" s="1"/>
  <c r="J170" i="37" s="1"/>
  <c r="K170" i="37" s="1"/>
  <c r="L170" i="37" s="1"/>
  <c r="M170" i="37" s="1"/>
  <c r="N170" i="37" s="1"/>
  <c r="O170" i="37" s="1"/>
  <c r="P170" i="37" s="1"/>
  <c r="Q170" i="37" s="1"/>
  <c r="R170" i="37" s="1"/>
  <c r="S170" i="37" s="1"/>
  <c r="T170" i="37" s="1"/>
  <c r="U170" i="37" s="1"/>
  <c r="V170" i="37" s="1"/>
  <c r="W170" i="37" s="1"/>
  <c r="X170" i="37" s="1"/>
  <c r="Y170" i="37" s="1"/>
  <c r="Z170" i="37" s="1"/>
  <c r="AA170" i="37" s="1"/>
  <c r="AB170" i="37" s="1"/>
  <c r="AC170" i="37" s="1"/>
  <c r="AD170" i="37" s="1"/>
  <c r="AE170" i="37" s="1"/>
  <c r="AF170" i="37" s="1"/>
  <c r="D169" i="37"/>
  <c r="E169" i="37" s="1"/>
  <c r="F169" i="37" s="1"/>
  <c r="G169" i="37" s="1"/>
  <c r="H169" i="37" s="1"/>
  <c r="I169" i="37" s="1"/>
  <c r="J169" i="37" s="1"/>
  <c r="K169" i="37" s="1"/>
  <c r="L169" i="37" s="1"/>
  <c r="M169" i="37" s="1"/>
  <c r="N169" i="37" s="1"/>
  <c r="O169" i="37" s="1"/>
  <c r="P169" i="37" s="1"/>
  <c r="Q169" i="37" s="1"/>
  <c r="R169" i="37" s="1"/>
  <c r="S169" i="37" s="1"/>
  <c r="T169" i="37" s="1"/>
  <c r="U169" i="37" s="1"/>
  <c r="V169" i="37" s="1"/>
  <c r="W169" i="37" s="1"/>
  <c r="X169" i="37" s="1"/>
  <c r="Y169" i="37" s="1"/>
  <c r="Z169" i="37" s="1"/>
  <c r="AA169" i="37" s="1"/>
  <c r="AB169" i="37" s="1"/>
  <c r="AC169" i="37" s="1"/>
  <c r="AD169" i="37" s="1"/>
  <c r="AE169" i="37" s="1"/>
  <c r="AF169" i="37" s="1"/>
  <c r="C169" i="37"/>
  <c r="D168" i="37"/>
  <c r="E168" i="37" s="1"/>
  <c r="F168" i="37" s="1"/>
  <c r="G168" i="37" s="1"/>
  <c r="H168" i="37" s="1"/>
  <c r="I168" i="37" s="1"/>
  <c r="J168" i="37" s="1"/>
  <c r="K168" i="37" s="1"/>
  <c r="L168" i="37" s="1"/>
  <c r="M168" i="37" s="1"/>
  <c r="N168" i="37" s="1"/>
  <c r="O168" i="37" s="1"/>
  <c r="P168" i="37" s="1"/>
  <c r="Q168" i="37" s="1"/>
  <c r="R168" i="37" s="1"/>
  <c r="S168" i="37" s="1"/>
  <c r="T168" i="37" s="1"/>
  <c r="U168" i="37" s="1"/>
  <c r="V168" i="37" s="1"/>
  <c r="W168" i="37" s="1"/>
  <c r="X168" i="37" s="1"/>
  <c r="Y168" i="37" s="1"/>
  <c r="Z168" i="37" s="1"/>
  <c r="AA168" i="37" s="1"/>
  <c r="AB168" i="37" s="1"/>
  <c r="AC168" i="37" s="1"/>
  <c r="AD168" i="37" s="1"/>
  <c r="AE168" i="37" s="1"/>
  <c r="AF168" i="37" s="1"/>
  <c r="C168" i="37"/>
  <c r="I167" i="37"/>
  <c r="J167" i="37" s="1"/>
  <c r="K167" i="37" s="1"/>
  <c r="L167" i="37" s="1"/>
  <c r="M167" i="37" s="1"/>
  <c r="N167" i="37" s="1"/>
  <c r="O167" i="37" s="1"/>
  <c r="P167" i="37" s="1"/>
  <c r="Q167" i="37" s="1"/>
  <c r="R167" i="37" s="1"/>
  <c r="S167" i="37" s="1"/>
  <c r="T167" i="37" s="1"/>
  <c r="U167" i="37" s="1"/>
  <c r="V167" i="37" s="1"/>
  <c r="W167" i="37" s="1"/>
  <c r="X167" i="37" s="1"/>
  <c r="Y167" i="37" s="1"/>
  <c r="Z167" i="37" s="1"/>
  <c r="AA167" i="37" s="1"/>
  <c r="AB167" i="37" s="1"/>
  <c r="AC167" i="37" s="1"/>
  <c r="AD167" i="37" s="1"/>
  <c r="AE167" i="37" s="1"/>
  <c r="AF167" i="37" s="1"/>
  <c r="C167" i="37"/>
  <c r="D167" i="37" s="1"/>
  <c r="E167" i="37" s="1"/>
  <c r="F167" i="37" s="1"/>
  <c r="G167" i="37" s="1"/>
  <c r="H167" i="37" s="1"/>
  <c r="W166" i="37"/>
  <c r="X166" i="37" s="1"/>
  <c r="Y166" i="37" s="1"/>
  <c r="Z166" i="37" s="1"/>
  <c r="AA166" i="37" s="1"/>
  <c r="AB166" i="37" s="1"/>
  <c r="AC166" i="37" s="1"/>
  <c r="AD166" i="37" s="1"/>
  <c r="AE166" i="37" s="1"/>
  <c r="AF166" i="37" s="1"/>
  <c r="E166" i="37"/>
  <c r="F166" i="37" s="1"/>
  <c r="G166" i="37" s="1"/>
  <c r="H166" i="37" s="1"/>
  <c r="I166" i="37" s="1"/>
  <c r="J166" i="37" s="1"/>
  <c r="K166" i="37" s="1"/>
  <c r="L166" i="37" s="1"/>
  <c r="M166" i="37" s="1"/>
  <c r="N166" i="37" s="1"/>
  <c r="O166" i="37" s="1"/>
  <c r="P166" i="37" s="1"/>
  <c r="Q166" i="37" s="1"/>
  <c r="R166" i="37" s="1"/>
  <c r="S166" i="37" s="1"/>
  <c r="T166" i="37" s="1"/>
  <c r="U166" i="37" s="1"/>
  <c r="V166" i="37" s="1"/>
  <c r="C166" i="37"/>
  <c r="D166" i="37" s="1"/>
  <c r="C165" i="37"/>
  <c r="D165" i="37" s="1"/>
  <c r="E165" i="37" s="1"/>
  <c r="F165" i="37" s="1"/>
  <c r="G165" i="37" s="1"/>
  <c r="H165" i="37" s="1"/>
  <c r="I165" i="37" s="1"/>
  <c r="J165" i="37" s="1"/>
  <c r="K165" i="37" s="1"/>
  <c r="L165" i="37" s="1"/>
  <c r="M165" i="37" s="1"/>
  <c r="N165" i="37" s="1"/>
  <c r="O165" i="37" s="1"/>
  <c r="P165" i="37" s="1"/>
  <c r="Q165" i="37" s="1"/>
  <c r="R165" i="37" s="1"/>
  <c r="S165" i="37" s="1"/>
  <c r="T165" i="37" s="1"/>
  <c r="U165" i="37" s="1"/>
  <c r="V165" i="37" s="1"/>
  <c r="W165" i="37" s="1"/>
  <c r="X165" i="37" s="1"/>
  <c r="Y165" i="37" s="1"/>
  <c r="Z165" i="37" s="1"/>
  <c r="AA165" i="37" s="1"/>
  <c r="AB165" i="37" s="1"/>
  <c r="AC165" i="37" s="1"/>
  <c r="AD165" i="37" s="1"/>
  <c r="AE165" i="37" s="1"/>
  <c r="AF165" i="37" s="1"/>
  <c r="J163" i="37"/>
  <c r="K163" i="37" s="1"/>
  <c r="L163" i="37" s="1"/>
  <c r="M163" i="37" s="1"/>
  <c r="N163" i="37" s="1"/>
  <c r="O163" i="37" s="1"/>
  <c r="P163" i="37" s="1"/>
  <c r="Q163" i="37" s="1"/>
  <c r="R163" i="37" s="1"/>
  <c r="S163" i="37" s="1"/>
  <c r="T163" i="37" s="1"/>
  <c r="U163" i="37" s="1"/>
  <c r="V163" i="37" s="1"/>
  <c r="W163" i="37" s="1"/>
  <c r="X163" i="37" s="1"/>
  <c r="Y163" i="37" s="1"/>
  <c r="Z163" i="37" s="1"/>
  <c r="AA163" i="37" s="1"/>
  <c r="AB163" i="37" s="1"/>
  <c r="AC163" i="37" s="1"/>
  <c r="AD163" i="37" s="1"/>
  <c r="AE163" i="37" s="1"/>
  <c r="AF163" i="37" s="1"/>
  <c r="E163" i="37"/>
  <c r="F163" i="37" s="1"/>
  <c r="G163" i="37" s="1"/>
  <c r="H163" i="37" s="1"/>
  <c r="I163" i="37" s="1"/>
  <c r="C163" i="37"/>
  <c r="D163" i="37" s="1"/>
  <c r="E162" i="37"/>
  <c r="F162" i="37" s="1"/>
  <c r="G162" i="37" s="1"/>
  <c r="H162" i="37" s="1"/>
  <c r="I162" i="37" s="1"/>
  <c r="J162" i="37" s="1"/>
  <c r="K162" i="37" s="1"/>
  <c r="L162" i="37" s="1"/>
  <c r="M162" i="37" s="1"/>
  <c r="N162" i="37" s="1"/>
  <c r="O162" i="37" s="1"/>
  <c r="P162" i="37" s="1"/>
  <c r="Q162" i="37" s="1"/>
  <c r="R162" i="37" s="1"/>
  <c r="S162" i="37" s="1"/>
  <c r="T162" i="37" s="1"/>
  <c r="U162" i="37" s="1"/>
  <c r="V162" i="37" s="1"/>
  <c r="W162" i="37" s="1"/>
  <c r="X162" i="37" s="1"/>
  <c r="Y162" i="37" s="1"/>
  <c r="Z162" i="37" s="1"/>
  <c r="AA162" i="37" s="1"/>
  <c r="AB162" i="37" s="1"/>
  <c r="AC162" i="37" s="1"/>
  <c r="AD162" i="37" s="1"/>
  <c r="AE162" i="37" s="1"/>
  <c r="AF162" i="37" s="1"/>
  <c r="C162" i="37"/>
  <c r="D162" i="37" s="1"/>
  <c r="P161" i="37"/>
  <c r="Q161" i="37" s="1"/>
  <c r="R161" i="37" s="1"/>
  <c r="S161" i="37" s="1"/>
  <c r="T161" i="37" s="1"/>
  <c r="U161" i="37" s="1"/>
  <c r="V161" i="37" s="1"/>
  <c r="W161" i="37" s="1"/>
  <c r="X161" i="37" s="1"/>
  <c r="Y161" i="37" s="1"/>
  <c r="Z161" i="37" s="1"/>
  <c r="AA161" i="37" s="1"/>
  <c r="AB161" i="37" s="1"/>
  <c r="AC161" i="37" s="1"/>
  <c r="AD161" i="37" s="1"/>
  <c r="AE161" i="37" s="1"/>
  <c r="AF161" i="37" s="1"/>
  <c r="E161" i="37"/>
  <c r="F161" i="37" s="1"/>
  <c r="G161" i="37" s="1"/>
  <c r="H161" i="37" s="1"/>
  <c r="I161" i="37" s="1"/>
  <c r="J161" i="37" s="1"/>
  <c r="K161" i="37" s="1"/>
  <c r="L161" i="37" s="1"/>
  <c r="M161" i="37" s="1"/>
  <c r="N161" i="37" s="1"/>
  <c r="O161" i="37" s="1"/>
  <c r="D161" i="37"/>
  <c r="C161" i="37"/>
  <c r="D160" i="37"/>
  <c r="E160" i="37" s="1"/>
  <c r="F160" i="37" s="1"/>
  <c r="G160" i="37" s="1"/>
  <c r="H160" i="37" s="1"/>
  <c r="I160" i="37" s="1"/>
  <c r="J160" i="37" s="1"/>
  <c r="K160" i="37" s="1"/>
  <c r="L160" i="37" s="1"/>
  <c r="M160" i="37" s="1"/>
  <c r="N160" i="37" s="1"/>
  <c r="O160" i="37" s="1"/>
  <c r="P160" i="37" s="1"/>
  <c r="Q160" i="37" s="1"/>
  <c r="R160" i="37" s="1"/>
  <c r="S160" i="37" s="1"/>
  <c r="T160" i="37" s="1"/>
  <c r="U160" i="37" s="1"/>
  <c r="V160" i="37" s="1"/>
  <c r="W160" i="37" s="1"/>
  <c r="X160" i="37" s="1"/>
  <c r="Y160" i="37" s="1"/>
  <c r="Z160" i="37" s="1"/>
  <c r="AA160" i="37" s="1"/>
  <c r="AB160" i="37" s="1"/>
  <c r="AC160" i="37" s="1"/>
  <c r="AD160" i="37" s="1"/>
  <c r="AE160" i="37" s="1"/>
  <c r="AF160" i="37" s="1"/>
  <c r="C160" i="37"/>
  <c r="AE159" i="37"/>
  <c r="AF159" i="37" s="1"/>
  <c r="C159" i="37"/>
  <c r="D159" i="37" s="1"/>
  <c r="E159" i="37" s="1"/>
  <c r="F159" i="37" s="1"/>
  <c r="G159" i="37" s="1"/>
  <c r="H159" i="37" s="1"/>
  <c r="I159" i="37" s="1"/>
  <c r="J159" i="37" s="1"/>
  <c r="K159" i="37" s="1"/>
  <c r="L159" i="37" s="1"/>
  <c r="M159" i="37" s="1"/>
  <c r="N159" i="37" s="1"/>
  <c r="O159" i="37" s="1"/>
  <c r="P159" i="37" s="1"/>
  <c r="Q159" i="37" s="1"/>
  <c r="R159" i="37" s="1"/>
  <c r="S159" i="37" s="1"/>
  <c r="T159" i="37" s="1"/>
  <c r="U159" i="37" s="1"/>
  <c r="V159" i="37" s="1"/>
  <c r="W159" i="37" s="1"/>
  <c r="X159" i="37" s="1"/>
  <c r="Y159" i="37" s="1"/>
  <c r="Z159" i="37" s="1"/>
  <c r="AA159" i="37" s="1"/>
  <c r="AB159" i="37" s="1"/>
  <c r="AC159" i="37" s="1"/>
  <c r="AD159" i="37" s="1"/>
  <c r="C158" i="37"/>
  <c r="D158" i="37" s="1"/>
  <c r="E158" i="37" s="1"/>
  <c r="F158" i="37" s="1"/>
  <c r="G158" i="37" s="1"/>
  <c r="H158" i="37" s="1"/>
  <c r="I158" i="37" s="1"/>
  <c r="J158" i="37" s="1"/>
  <c r="K158" i="37" s="1"/>
  <c r="L158" i="37" s="1"/>
  <c r="M158" i="37" s="1"/>
  <c r="N158" i="37" s="1"/>
  <c r="O158" i="37" s="1"/>
  <c r="P158" i="37" s="1"/>
  <c r="Q158" i="37" s="1"/>
  <c r="R158" i="37" s="1"/>
  <c r="S158" i="37" s="1"/>
  <c r="T158" i="37" s="1"/>
  <c r="U158" i="37" s="1"/>
  <c r="V158" i="37" s="1"/>
  <c r="W158" i="37" s="1"/>
  <c r="X158" i="37" s="1"/>
  <c r="Y158" i="37" s="1"/>
  <c r="Z158" i="37" s="1"/>
  <c r="AA158" i="37" s="1"/>
  <c r="AB158" i="37" s="1"/>
  <c r="AC158" i="37" s="1"/>
  <c r="AD158" i="37" s="1"/>
  <c r="AE158" i="37" s="1"/>
  <c r="AF158" i="37" s="1"/>
  <c r="X157" i="37"/>
  <c r="Y157" i="37" s="1"/>
  <c r="Z157" i="37" s="1"/>
  <c r="AA157" i="37" s="1"/>
  <c r="AB157" i="37" s="1"/>
  <c r="AC157" i="37" s="1"/>
  <c r="AD157" i="37" s="1"/>
  <c r="AE157" i="37" s="1"/>
  <c r="AF157" i="37" s="1"/>
  <c r="F157" i="37"/>
  <c r="G157" i="37" s="1"/>
  <c r="H157" i="37" s="1"/>
  <c r="I157" i="37" s="1"/>
  <c r="J157" i="37" s="1"/>
  <c r="K157" i="37" s="1"/>
  <c r="L157" i="37" s="1"/>
  <c r="M157" i="37" s="1"/>
  <c r="N157" i="37" s="1"/>
  <c r="O157" i="37" s="1"/>
  <c r="P157" i="37" s="1"/>
  <c r="Q157" i="37" s="1"/>
  <c r="R157" i="37" s="1"/>
  <c r="S157" i="37" s="1"/>
  <c r="T157" i="37" s="1"/>
  <c r="U157" i="37" s="1"/>
  <c r="V157" i="37" s="1"/>
  <c r="W157" i="37" s="1"/>
  <c r="C157" i="37"/>
  <c r="D157" i="37" s="1"/>
  <c r="E157" i="37" s="1"/>
  <c r="J156" i="37"/>
  <c r="K156" i="37" s="1"/>
  <c r="L156" i="37" s="1"/>
  <c r="M156" i="37" s="1"/>
  <c r="N156" i="37" s="1"/>
  <c r="O156" i="37" s="1"/>
  <c r="P156" i="37" s="1"/>
  <c r="Q156" i="37" s="1"/>
  <c r="R156" i="37" s="1"/>
  <c r="S156" i="37" s="1"/>
  <c r="T156" i="37" s="1"/>
  <c r="U156" i="37" s="1"/>
  <c r="V156" i="37" s="1"/>
  <c r="W156" i="37" s="1"/>
  <c r="X156" i="37" s="1"/>
  <c r="Y156" i="37" s="1"/>
  <c r="Z156" i="37" s="1"/>
  <c r="AA156" i="37" s="1"/>
  <c r="AB156" i="37" s="1"/>
  <c r="AC156" i="37" s="1"/>
  <c r="AD156" i="37" s="1"/>
  <c r="AE156" i="37" s="1"/>
  <c r="AF156" i="37" s="1"/>
  <c r="F156" i="37"/>
  <c r="G156" i="37" s="1"/>
  <c r="H156" i="37" s="1"/>
  <c r="I156" i="37" s="1"/>
  <c r="C156" i="37"/>
  <c r="D156" i="37" s="1"/>
  <c r="E156" i="37" s="1"/>
  <c r="P155" i="37"/>
  <c r="Q155" i="37" s="1"/>
  <c r="R155" i="37" s="1"/>
  <c r="S155" i="37" s="1"/>
  <c r="T155" i="37" s="1"/>
  <c r="U155" i="37" s="1"/>
  <c r="V155" i="37" s="1"/>
  <c r="W155" i="37" s="1"/>
  <c r="X155" i="37" s="1"/>
  <c r="Y155" i="37" s="1"/>
  <c r="Z155" i="37" s="1"/>
  <c r="AA155" i="37" s="1"/>
  <c r="AB155" i="37" s="1"/>
  <c r="AC155" i="37" s="1"/>
  <c r="AD155" i="37" s="1"/>
  <c r="AE155" i="37" s="1"/>
  <c r="AF155" i="37" s="1"/>
  <c r="D155" i="37"/>
  <c r="E155" i="37" s="1"/>
  <c r="F155" i="37" s="1"/>
  <c r="G155" i="37" s="1"/>
  <c r="H155" i="37" s="1"/>
  <c r="I155" i="37" s="1"/>
  <c r="J155" i="37" s="1"/>
  <c r="K155" i="37" s="1"/>
  <c r="L155" i="37" s="1"/>
  <c r="M155" i="37" s="1"/>
  <c r="N155" i="37" s="1"/>
  <c r="O155" i="37" s="1"/>
  <c r="C155" i="37"/>
  <c r="L154" i="37"/>
  <c r="M154" i="37" s="1"/>
  <c r="N154" i="37" s="1"/>
  <c r="O154" i="37" s="1"/>
  <c r="P154" i="37" s="1"/>
  <c r="Q154" i="37" s="1"/>
  <c r="R154" i="37" s="1"/>
  <c r="S154" i="37" s="1"/>
  <c r="T154" i="37" s="1"/>
  <c r="U154" i="37" s="1"/>
  <c r="V154" i="37" s="1"/>
  <c r="W154" i="37" s="1"/>
  <c r="X154" i="37" s="1"/>
  <c r="Y154" i="37" s="1"/>
  <c r="Z154" i="37" s="1"/>
  <c r="AA154" i="37" s="1"/>
  <c r="AB154" i="37" s="1"/>
  <c r="AC154" i="37" s="1"/>
  <c r="AD154" i="37" s="1"/>
  <c r="AE154" i="37" s="1"/>
  <c r="AF154" i="37" s="1"/>
  <c r="F154" i="37"/>
  <c r="G154" i="37" s="1"/>
  <c r="H154" i="37" s="1"/>
  <c r="I154" i="37" s="1"/>
  <c r="J154" i="37" s="1"/>
  <c r="K154" i="37" s="1"/>
  <c r="D154" i="37"/>
  <c r="E154" i="37" s="1"/>
  <c r="C154" i="37"/>
  <c r="H153" i="37"/>
  <c r="I153" i="37" s="1"/>
  <c r="J153" i="37" s="1"/>
  <c r="K153" i="37" s="1"/>
  <c r="L153" i="37" s="1"/>
  <c r="M153" i="37" s="1"/>
  <c r="N153" i="37" s="1"/>
  <c r="O153" i="37" s="1"/>
  <c r="P153" i="37" s="1"/>
  <c r="Q153" i="37" s="1"/>
  <c r="R153" i="37" s="1"/>
  <c r="S153" i="37" s="1"/>
  <c r="T153" i="37" s="1"/>
  <c r="U153" i="37" s="1"/>
  <c r="V153" i="37" s="1"/>
  <c r="W153" i="37" s="1"/>
  <c r="X153" i="37" s="1"/>
  <c r="Y153" i="37" s="1"/>
  <c r="Z153" i="37" s="1"/>
  <c r="AA153" i="37" s="1"/>
  <c r="AB153" i="37" s="1"/>
  <c r="AC153" i="37" s="1"/>
  <c r="AD153" i="37" s="1"/>
  <c r="AE153" i="37" s="1"/>
  <c r="AF153" i="37" s="1"/>
  <c r="D153" i="37"/>
  <c r="E153" i="37" s="1"/>
  <c r="F153" i="37" s="1"/>
  <c r="G153" i="37" s="1"/>
  <c r="C153" i="37"/>
  <c r="C152" i="37"/>
  <c r="D152" i="37" s="1"/>
  <c r="E152" i="37" s="1"/>
  <c r="F152" i="37" s="1"/>
  <c r="G152" i="37" s="1"/>
  <c r="H152" i="37" s="1"/>
  <c r="I152" i="37" s="1"/>
  <c r="J152" i="37" s="1"/>
  <c r="K152" i="37" s="1"/>
  <c r="L152" i="37" s="1"/>
  <c r="M152" i="37" s="1"/>
  <c r="N152" i="37" s="1"/>
  <c r="O152" i="37" s="1"/>
  <c r="P152" i="37" s="1"/>
  <c r="Q152" i="37" s="1"/>
  <c r="R152" i="37" s="1"/>
  <c r="S152" i="37" s="1"/>
  <c r="T152" i="37" s="1"/>
  <c r="U152" i="37" s="1"/>
  <c r="V152" i="37" s="1"/>
  <c r="W152" i="37" s="1"/>
  <c r="X152" i="37" s="1"/>
  <c r="Y152" i="37" s="1"/>
  <c r="Z152" i="37" s="1"/>
  <c r="AA152" i="37" s="1"/>
  <c r="AB152" i="37" s="1"/>
  <c r="AC152" i="37" s="1"/>
  <c r="AD152" i="37" s="1"/>
  <c r="AE152" i="37" s="1"/>
  <c r="AF152" i="37" s="1"/>
  <c r="Q151" i="37"/>
  <c r="R151" i="37" s="1"/>
  <c r="S151" i="37" s="1"/>
  <c r="T151" i="37" s="1"/>
  <c r="U151" i="37" s="1"/>
  <c r="V151" i="37" s="1"/>
  <c r="W151" i="37" s="1"/>
  <c r="X151" i="37" s="1"/>
  <c r="Y151" i="37" s="1"/>
  <c r="Z151" i="37" s="1"/>
  <c r="AA151" i="37" s="1"/>
  <c r="AB151" i="37" s="1"/>
  <c r="AC151" i="37" s="1"/>
  <c r="AD151" i="37" s="1"/>
  <c r="AE151" i="37" s="1"/>
  <c r="AF151" i="37" s="1"/>
  <c r="F151" i="37"/>
  <c r="G151" i="37" s="1"/>
  <c r="H151" i="37" s="1"/>
  <c r="I151" i="37" s="1"/>
  <c r="J151" i="37" s="1"/>
  <c r="K151" i="37" s="1"/>
  <c r="L151" i="37" s="1"/>
  <c r="M151" i="37" s="1"/>
  <c r="N151" i="37" s="1"/>
  <c r="O151" i="37" s="1"/>
  <c r="P151" i="37" s="1"/>
  <c r="D151" i="37"/>
  <c r="E151" i="37" s="1"/>
  <c r="C151" i="37"/>
  <c r="F149" i="37"/>
  <c r="G149" i="37" s="1"/>
  <c r="H149" i="37" s="1"/>
  <c r="I149" i="37" s="1"/>
  <c r="J149" i="37" s="1"/>
  <c r="K149" i="37" s="1"/>
  <c r="L149" i="37" s="1"/>
  <c r="M149" i="37" s="1"/>
  <c r="N149" i="37" s="1"/>
  <c r="O149" i="37" s="1"/>
  <c r="P149" i="37" s="1"/>
  <c r="Q149" i="37" s="1"/>
  <c r="R149" i="37" s="1"/>
  <c r="S149" i="37" s="1"/>
  <c r="T149" i="37" s="1"/>
  <c r="U149" i="37" s="1"/>
  <c r="V149" i="37" s="1"/>
  <c r="W149" i="37" s="1"/>
  <c r="X149" i="37" s="1"/>
  <c r="Y149" i="37" s="1"/>
  <c r="Z149" i="37" s="1"/>
  <c r="AA149" i="37" s="1"/>
  <c r="AB149" i="37" s="1"/>
  <c r="AC149" i="37" s="1"/>
  <c r="AD149" i="37" s="1"/>
  <c r="AE149" i="37" s="1"/>
  <c r="AF149" i="37" s="1"/>
  <c r="D149" i="37"/>
  <c r="E149" i="37" s="1"/>
  <c r="C149" i="37"/>
  <c r="R148" i="37"/>
  <c r="S148" i="37" s="1"/>
  <c r="T148" i="37" s="1"/>
  <c r="U148" i="37" s="1"/>
  <c r="V148" i="37" s="1"/>
  <c r="W148" i="37" s="1"/>
  <c r="X148" i="37" s="1"/>
  <c r="Y148" i="37" s="1"/>
  <c r="Z148" i="37" s="1"/>
  <c r="AA148" i="37" s="1"/>
  <c r="AB148" i="37" s="1"/>
  <c r="AC148" i="37" s="1"/>
  <c r="AD148" i="37" s="1"/>
  <c r="AE148" i="37" s="1"/>
  <c r="AF148" i="37" s="1"/>
  <c r="E148" i="37"/>
  <c r="F148" i="37" s="1"/>
  <c r="G148" i="37" s="1"/>
  <c r="H148" i="37" s="1"/>
  <c r="I148" i="37" s="1"/>
  <c r="J148" i="37" s="1"/>
  <c r="K148" i="37" s="1"/>
  <c r="L148" i="37" s="1"/>
  <c r="M148" i="37" s="1"/>
  <c r="N148" i="37" s="1"/>
  <c r="O148" i="37" s="1"/>
  <c r="P148" i="37" s="1"/>
  <c r="Q148" i="37" s="1"/>
  <c r="D148" i="37"/>
  <c r="C148" i="37"/>
  <c r="G147" i="37"/>
  <c r="H147" i="37" s="1"/>
  <c r="I147" i="37" s="1"/>
  <c r="J147" i="37" s="1"/>
  <c r="K147" i="37" s="1"/>
  <c r="L147" i="37" s="1"/>
  <c r="M147" i="37" s="1"/>
  <c r="N147" i="37" s="1"/>
  <c r="O147" i="37" s="1"/>
  <c r="P147" i="37" s="1"/>
  <c r="Q147" i="37" s="1"/>
  <c r="R147" i="37" s="1"/>
  <c r="S147" i="37" s="1"/>
  <c r="T147" i="37" s="1"/>
  <c r="U147" i="37" s="1"/>
  <c r="V147" i="37" s="1"/>
  <c r="W147" i="37" s="1"/>
  <c r="X147" i="37" s="1"/>
  <c r="Y147" i="37" s="1"/>
  <c r="Z147" i="37" s="1"/>
  <c r="AA147" i="37" s="1"/>
  <c r="AB147" i="37" s="1"/>
  <c r="AC147" i="37" s="1"/>
  <c r="AD147" i="37" s="1"/>
  <c r="AE147" i="37" s="1"/>
  <c r="AF147" i="37" s="1"/>
  <c r="C147" i="37"/>
  <c r="D147" i="37" s="1"/>
  <c r="E147" i="37" s="1"/>
  <c r="F147" i="37" s="1"/>
  <c r="H146" i="37"/>
  <c r="I146" i="37" s="1"/>
  <c r="J146" i="37" s="1"/>
  <c r="K146" i="37" s="1"/>
  <c r="L146" i="37" s="1"/>
  <c r="M146" i="37" s="1"/>
  <c r="N146" i="37" s="1"/>
  <c r="O146" i="37" s="1"/>
  <c r="P146" i="37" s="1"/>
  <c r="Q146" i="37" s="1"/>
  <c r="R146" i="37" s="1"/>
  <c r="S146" i="37" s="1"/>
  <c r="T146" i="37" s="1"/>
  <c r="U146" i="37" s="1"/>
  <c r="V146" i="37" s="1"/>
  <c r="W146" i="37" s="1"/>
  <c r="X146" i="37" s="1"/>
  <c r="Y146" i="37" s="1"/>
  <c r="Z146" i="37" s="1"/>
  <c r="AA146" i="37" s="1"/>
  <c r="AB146" i="37" s="1"/>
  <c r="AC146" i="37" s="1"/>
  <c r="AD146" i="37" s="1"/>
  <c r="AE146" i="37" s="1"/>
  <c r="AF146" i="37" s="1"/>
  <c r="F146" i="37"/>
  <c r="G146" i="37" s="1"/>
  <c r="E146" i="37"/>
  <c r="D146" i="37"/>
  <c r="C146" i="37"/>
  <c r="D144" i="37"/>
  <c r="E144" i="37" s="1"/>
  <c r="F144" i="37" s="1"/>
  <c r="G144" i="37" s="1"/>
  <c r="H144" i="37" s="1"/>
  <c r="I144" i="37" s="1"/>
  <c r="J144" i="37" s="1"/>
  <c r="K144" i="37" s="1"/>
  <c r="L144" i="37" s="1"/>
  <c r="M144" i="37" s="1"/>
  <c r="N144" i="37" s="1"/>
  <c r="O144" i="37" s="1"/>
  <c r="P144" i="37" s="1"/>
  <c r="Q144" i="37" s="1"/>
  <c r="R144" i="37" s="1"/>
  <c r="S144" i="37" s="1"/>
  <c r="T144" i="37" s="1"/>
  <c r="U144" i="37" s="1"/>
  <c r="V144" i="37" s="1"/>
  <c r="W144" i="37" s="1"/>
  <c r="X144" i="37" s="1"/>
  <c r="Y144" i="37" s="1"/>
  <c r="Z144" i="37" s="1"/>
  <c r="AA144" i="37" s="1"/>
  <c r="AB144" i="37" s="1"/>
  <c r="AC144" i="37" s="1"/>
  <c r="AD144" i="37" s="1"/>
  <c r="AE144" i="37" s="1"/>
  <c r="AF144" i="37" s="1"/>
  <c r="C144" i="37"/>
  <c r="AF143" i="37"/>
  <c r="J143" i="37"/>
  <c r="K143" i="37" s="1"/>
  <c r="L143" i="37" s="1"/>
  <c r="M143" i="37" s="1"/>
  <c r="N143" i="37" s="1"/>
  <c r="O143" i="37" s="1"/>
  <c r="P143" i="37" s="1"/>
  <c r="Q143" i="37" s="1"/>
  <c r="R143" i="37" s="1"/>
  <c r="S143" i="37" s="1"/>
  <c r="T143" i="37" s="1"/>
  <c r="U143" i="37" s="1"/>
  <c r="V143" i="37" s="1"/>
  <c r="W143" i="37" s="1"/>
  <c r="X143" i="37" s="1"/>
  <c r="Y143" i="37" s="1"/>
  <c r="Z143" i="37" s="1"/>
  <c r="AA143" i="37" s="1"/>
  <c r="AB143" i="37" s="1"/>
  <c r="AC143" i="37" s="1"/>
  <c r="AD143" i="37" s="1"/>
  <c r="AE143" i="37" s="1"/>
  <c r="D143" i="37"/>
  <c r="E143" i="37" s="1"/>
  <c r="F143" i="37" s="1"/>
  <c r="G143" i="37" s="1"/>
  <c r="H143" i="37" s="1"/>
  <c r="I143" i="37" s="1"/>
  <c r="C143" i="37"/>
  <c r="J141" i="37"/>
  <c r="K141" i="37" s="1"/>
  <c r="L141" i="37" s="1"/>
  <c r="M141" i="37" s="1"/>
  <c r="N141" i="37" s="1"/>
  <c r="O141" i="37" s="1"/>
  <c r="P141" i="37" s="1"/>
  <c r="Q141" i="37" s="1"/>
  <c r="R141" i="37" s="1"/>
  <c r="S141" i="37" s="1"/>
  <c r="T141" i="37" s="1"/>
  <c r="U141" i="37" s="1"/>
  <c r="V141" i="37" s="1"/>
  <c r="W141" i="37" s="1"/>
  <c r="X141" i="37" s="1"/>
  <c r="Y141" i="37" s="1"/>
  <c r="Z141" i="37" s="1"/>
  <c r="AA141" i="37" s="1"/>
  <c r="AB141" i="37" s="1"/>
  <c r="AC141" i="37" s="1"/>
  <c r="AD141" i="37" s="1"/>
  <c r="AE141" i="37" s="1"/>
  <c r="AF141" i="37" s="1"/>
  <c r="C141" i="37"/>
  <c r="D141" i="37" s="1"/>
  <c r="E141" i="37" s="1"/>
  <c r="F141" i="37" s="1"/>
  <c r="G141" i="37" s="1"/>
  <c r="H141" i="37" s="1"/>
  <c r="I141" i="37" s="1"/>
  <c r="T140" i="37"/>
  <c r="U140" i="37" s="1"/>
  <c r="V140" i="37" s="1"/>
  <c r="W140" i="37" s="1"/>
  <c r="X140" i="37" s="1"/>
  <c r="Y140" i="37" s="1"/>
  <c r="Z140" i="37" s="1"/>
  <c r="AA140" i="37" s="1"/>
  <c r="AB140" i="37" s="1"/>
  <c r="AC140" i="37" s="1"/>
  <c r="AD140" i="37" s="1"/>
  <c r="AE140" i="37" s="1"/>
  <c r="AF140" i="37" s="1"/>
  <c r="D140" i="37"/>
  <c r="E140" i="37" s="1"/>
  <c r="F140" i="37" s="1"/>
  <c r="G140" i="37" s="1"/>
  <c r="H140" i="37" s="1"/>
  <c r="I140" i="37" s="1"/>
  <c r="J140" i="37" s="1"/>
  <c r="K140" i="37" s="1"/>
  <c r="L140" i="37" s="1"/>
  <c r="M140" i="37" s="1"/>
  <c r="N140" i="37" s="1"/>
  <c r="O140" i="37" s="1"/>
  <c r="P140" i="37" s="1"/>
  <c r="Q140" i="37" s="1"/>
  <c r="R140" i="37" s="1"/>
  <c r="S140" i="37" s="1"/>
  <c r="C140" i="37"/>
  <c r="F139" i="37"/>
  <c r="G139" i="37" s="1"/>
  <c r="H139" i="37" s="1"/>
  <c r="I139" i="37" s="1"/>
  <c r="J139" i="37" s="1"/>
  <c r="K139" i="37" s="1"/>
  <c r="L139" i="37" s="1"/>
  <c r="M139" i="37" s="1"/>
  <c r="N139" i="37" s="1"/>
  <c r="O139" i="37" s="1"/>
  <c r="P139" i="37" s="1"/>
  <c r="Q139" i="37" s="1"/>
  <c r="R139" i="37" s="1"/>
  <c r="S139" i="37" s="1"/>
  <c r="T139" i="37" s="1"/>
  <c r="U139" i="37" s="1"/>
  <c r="V139" i="37" s="1"/>
  <c r="W139" i="37" s="1"/>
  <c r="X139" i="37" s="1"/>
  <c r="Y139" i="37" s="1"/>
  <c r="Z139" i="37" s="1"/>
  <c r="AA139" i="37" s="1"/>
  <c r="AB139" i="37" s="1"/>
  <c r="AC139" i="37" s="1"/>
  <c r="AD139" i="37" s="1"/>
  <c r="AE139" i="37" s="1"/>
  <c r="AF139" i="37" s="1"/>
  <c r="E139" i="37"/>
  <c r="D139" i="37"/>
  <c r="C139" i="37"/>
  <c r="AE138" i="37"/>
  <c r="AF138" i="37" s="1"/>
  <c r="O138" i="37"/>
  <c r="P138" i="37" s="1"/>
  <c r="Q138" i="37" s="1"/>
  <c r="R138" i="37" s="1"/>
  <c r="S138" i="37" s="1"/>
  <c r="T138" i="37" s="1"/>
  <c r="U138" i="37" s="1"/>
  <c r="V138" i="37" s="1"/>
  <c r="W138" i="37" s="1"/>
  <c r="X138" i="37" s="1"/>
  <c r="Y138" i="37" s="1"/>
  <c r="Z138" i="37" s="1"/>
  <c r="AA138" i="37" s="1"/>
  <c r="AB138" i="37" s="1"/>
  <c r="AC138" i="37" s="1"/>
  <c r="AD138" i="37" s="1"/>
  <c r="E138" i="37"/>
  <c r="F138" i="37" s="1"/>
  <c r="G138" i="37" s="1"/>
  <c r="H138" i="37" s="1"/>
  <c r="I138" i="37" s="1"/>
  <c r="J138" i="37" s="1"/>
  <c r="K138" i="37" s="1"/>
  <c r="L138" i="37" s="1"/>
  <c r="M138" i="37" s="1"/>
  <c r="N138" i="37" s="1"/>
  <c r="D138" i="37"/>
  <c r="C138" i="37"/>
  <c r="R137" i="37"/>
  <c r="S137" i="37" s="1"/>
  <c r="T137" i="37" s="1"/>
  <c r="U137" i="37" s="1"/>
  <c r="V137" i="37" s="1"/>
  <c r="W137" i="37" s="1"/>
  <c r="X137" i="37" s="1"/>
  <c r="Y137" i="37" s="1"/>
  <c r="Z137" i="37" s="1"/>
  <c r="AA137" i="37" s="1"/>
  <c r="AB137" i="37" s="1"/>
  <c r="AC137" i="37" s="1"/>
  <c r="AD137" i="37" s="1"/>
  <c r="AE137" i="37" s="1"/>
  <c r="AF137" i="37" s="1"/>
  <c r="D137" i="37"/>
  <c r="E137" i="37" s="1"/>
  <c r="F137" i="37" s="1"/>
  <c r="G137" i="37" s="1"/>
  <c r="H137" i="37" s="1"/>
  <c r="I137" i="37" s="1"/>
  <c r="J137" i="37" s="1"/>
  <c r="K137" i="37" s="1"/>
  <c r="L137" i="37" s="1"/>
  <c r="M137" i="37" s="1"/>
  <c r="N137" i="37" s="1"/>
  <c r="O137" i="37" s="1"/>
  <c r="P137" i="37" s="1"/>
  <c r="Q137" i="37" s="1"/>
  <c r="C137" i="37"/>
  <c r="AF136" i="37"/>
  <c r="P136" i="37"/>
  <c r="Q136" i="37" s="1"/>
  <c r="R136" i="37" s="1"/>
  <c r="S136" i="37" s="1"/>
  <c r="T136" i="37" s="1"/>
  <c r="U136" i="37" s="1"/>
  <c r="V136" i="37" s="1"/>
  <c r="W136" i="37" s="1"/>
  <c r="X136" i="37" s="1"/>
  <c r="Y136" i="37" s="1"/>
  <c r="Z136" i="37" s="1"/>
  <c r="AA136" i="37" s="1"/>
  <c r="AB136" i="37" s="1"/>
  <c r="AC136" i="37" s="1"/>
  <c r="AD136" i="37" s="1"/>
  <c r="AE136" i="37" s="1"/>
  <c r="C136" i="37"/>
  <c r="D136" i="37" s="1"/>
  <c r="E136" i="37" s="1"/>
  <c r="F136" i="37" s="1"/>
  <c r="G136" i="37" s="1"/>
  <c r="H136" i="37" s="1"/>
  <c r="I136" i="37" s="1"/>
  <c r="J136" i="37" s="1"/>
  <c r="K136" i="37" s="1"/>
  <c r="L136" i="37" s="1"/>
  <c r="M136" i="37" s="1"/>
  <c r="N136" i="37" s="1"/>
  <c r="O136" i="37" s="1"/>
  <c r="F135" i="37"/>
  <c r="G135" i="37" s="1"/>
  <c r="H135" i="37" s="1"/>
  <c r="I135" i="37" s="1"/>
  <c r="J135" i="37" s="1"/>
  <c r="K135" i="37" s="1"/>
  <c r="L135" i="37" s="1"/>
  <c r="M135" i="37" s="1"/>
  <c r="N135" i="37" s="1"/>
  <c r="O135" i="37" s="1"/>
  <c r="P135" i="37" s="1"/>
  <c r="Q135" i="37" s="1"/>
  <c r="R135" i="37" s="1"/>
  <c r="S135" i="37" s="1"/>
  <c r="T135" i="37" s="1"/>
  <c r="U135" i="37" s="1"/>
  <c r="V135" i="37" s="1"/>
  <c r="W135" i="37" s="1"/>
  <c r="X135" i="37" s="1"/>
  <c r="Y135" i="37" s="1"/>
  <c r="Z135" i="37" s="1"/>
  <c r="AA135" i="37" s="1"/>
  <c r="AB135" i="37" s="1"/>
  <c r="AC135" i="37" s="1"/>
  <c r="AD135" i="37" s="1"/>
  <c r="AE135" i="37" s="1"/>
  <c r="AF135" i="37" s="1"/>
  <c r="E135" i="37"/>
  <c r="D135" i="37"/>
  <c r="C135" i="37"/>
  <c r="AE133" i="37"/>
  <c r="AF133" i="37" s="1"/>
  <c r="O133" i="37"/>
  <c r="P133" i="37" s="1"/>
  <c r="Q133" i="37" s="1"/>
  <c r="R133" i="37" s="1"/>
  <c r="S133" i="37" s="1"/>
  <c r="T133" i="37" s="1"/>
  <c r="U133" i="37" s="1"/>
  <c r="V133" i="37" s="1"/>
  <c r="W133" i="37" s="1"/>
  <c r="X133" i="37" s="1"/>
  <c r="Y133" i="37" s="1"/>
  <c r="Z133" i="37" s="1"/>
  <c r="AA133" i="37" s="1"/>
  <c r="AB133" i="37" s="1"/>
  <c r="AC133" i="37" s="1"/>
  <c r="AD133" i="37" s="1"/>
  <c r="E133" i="37"/>
  <c r="F133" i="37" s="1"/>
  <c r="G133" i="37" s="1"/>
  <c r="H133" i="37" s="1"/>
  <c r="I133" i="37" s="1"/>
  <c r="J133" i="37" s="1"/>
  <c r="K133" i="37" s="1"/>
  <c r="L133" i="37" s="1"/>
  <c r="M133" i="37" s="1"/>
  <c r="N133" i="37" s="1"/>
  <c r="D133" i="37"/>
  <c r="C133" i="37"/>
  <c r="D132" i="37"/>
  <c r="E132" i="37" s="1"/>
  <c r="F132" i="37" s="1"/>
  <c r="G132" i="37" s="1"/>
  <c r="H132" i="37" s="1"/>
  <c r="I132" i="37" s="1"/>
  <c r="J132" i="37" s="1"/>
  <c r="K132" i="37" s="1"/>
  <c r="L132" i="37" s="1"/>
  <c r="M132" i="37" s="1"/>
  <c r="N132" i="37" s="1"/>
  <c r="O132" i="37" s="1"/>
  <c r="P132" i="37" s="1"/>
  <c r="Q132" i="37" s="1"/>
  <c r="R132" i="37" s="1"/>
  <c r="S132" i="37" s="1"/>
  <c r="T132" i="37" s="1"/>
  <c r="U132" i="37" s="1"/>
  <c r="V132" i="37" s="1"/>
  <c r="W132" i="37" s="1"/>
  <c r="X132" i="37" s="1"/>
  <c r="Y132" i="37" s="1"/>
  <c r="Z132" i="37" s="1"/>
  <c r="AA132" i="37" s="1"/>
  <c r="AB132" i="37" s="1"/>
  <c r="AC132" i="37" s="1"/>
  <c r="AD132" i="37" s="1"/>
  <c r="AE132" i="37" s="1"/>
  <c r="AF132" i="37" s="1"/>
  <c r="C132" i="37"/>
  <c r="AF131" i="37"/>
  <c r="P131" i="37"/>
  <c r="Q131" i="37" s="1"/>
  <c r="R131" i="37" s="1"/>
  <c r="S131" i="37" s="1"/>
  <c r="T131" i="37" s="1"/>
  <c r="U131" i="37" s="1"/>
  <c r="V131" i="37" s="1"/>
  <c r="W131" i="37" s="1"/>
  <c r="X131" i="37" s="1"/>
  <c r="Y131" i="37" s="1"/>
  <c r="Z131" i="37" s="1"/>
  <c r="AA131" i="37" s="1"/>
  <c r="AB131" i="37" s="1"/>
  <c r="AC131" i="37" s="1"/>
  <c r="AD131" i="37" s="1"/>
  <c r="AE131" i="37" s="1"/>
  <c r="C131" i="37"/>
  <c r="D131" i="37" s="1"/>
  <c r="E131" i="37" s="1"/>
  <c r="F131" i="37" s="1"/>
  <c r="G131" i="37" s="1"/>
  <c r="H131" i="37" s="1"/>
  <c r="I131" i="37" s="1"/>
  <c r="J131" i="37" s="1"/>
  <c r="K131" i="37" s="1"/>
  <c r="L131" i="37" s="1"/>
  <c r="M131" i="37" s="1"/>
  <c r="N131" i="37" s="1"/>
  <c r="O131" i="37" s="1"/>
  <c r="N130" i="37"/>
  <c r="O130" i="37" s="1"/>
  <c r="P130" i="37" s="1"/>
  <c r="Q130" i="37" s="1"/>
  <c r="R130" i="37" s="1"/>
  <c r="S130" i="37" s="1"/>
  <c r="T130" i="37" s="1"/>
  <c r="U130" i="37" s="1"/>
  <c r="V130" i="37" s="1"/>
  <c r="W130" i="37" s="1"/>
  <c r="X130" i="37" s="1"/>
  <c r="Y130" i="37" s="1"/>
  <c r="Z130" i="37" s="1"/>
  <c r="AA130" i="37" s="1"/>
  <c r="AB130" i="37" s="1"/>
  <c r="AC130" i="37" s="1"/>
  <c r="AD130" i="37" s="1"/>
  <c r="AE130" i="37" s="1"/>
  <c r="AF130" i="37" s="1"/>
  <c r="D130" i="37"/>
  <c r="E130" i="37" s="1"/>
  <c r="F130" i="37" s="1"/>
  <c r="G130" i="37" s="1"/>
  <c r="H130" i="37" s="1"/>
  <c r="I130" i="37" s="1"/>
  <c r="J130" i="37" s="1"/>
  <c r="K130" i="37" s="1"/>
  <c r="L130" i="37" s="1"/>
  <c r="M130" i="37" s="1"/>
  <c r="C130" i="37"/>
  <c r="AD129" i="37"/>
  <c r="AE129" i="37" s="1"/>
  <c r="AF129" i="37" s="1"/>
  <c r="N129" i="37"/>
  <c r="O129" i="37" s="1"/>
  <c r="P129" i="37" s="1"/>
  <c r="Q129" i="37" s="1"/>
  <c r="R129" i="37" s="1"/>
  <c r="S129" i="37" s="1"/>
  <c r="T129" i="37" s="1"/>
  <c r="U129" i="37" s="1"/>
  <c r="V129" i="37" s="1"/>
  <c r="W129" i="37" s="1"/>
  <c r="X129" i="37" s="1"/>
  <c r="Y129" i="37" s="1"/>
  <c r="Z129" i="37" s="1"/>
  <c r="AA129" i="37" s="1"/>
  <c r="AB129" i="37" s="1"/>
  <c r="AC129" i="37" s="1"/>
  <c r="E129" i="37"/>
  <c r="F129" i="37" s="1"/>
  <c r="G129" i="37" s="1"/>
  <c r="H129" i="37" s="1"/>
  <c r="I129" i="37" s="1"/>
  <c r="J129" i="37" s="1"/>
  <c r="K129" i="37" s="1"/>
  <c r="L129" i="37" s="1"/>
  <c r="M129" i="37" s="1"/>
  <c r="D129" i="37"/>
  <c r="C129" i="37"/>
  <c r="D128" i="37"/>
  <c r="E128" i="37" s="1"/>
  <c r="F128" i="37" s="1"/>
  <c r="G128" i="37" s="1"/>
  <c r="H128" i="37" s="1"/>
  <c r="I128" i="37" s="1"/>
  <c r="J128" i="37" s="1"/>
  <c r="K128" i="37" s="1"/>
  <c r="L128" i="37" s="1"/>
  <c r="M128" i="37" s="1"/>
  <c r="N128" i="37" s="1"/>
  <c r="O128" i="37" s="1"/>
  <c r="P128" i="37" s="1"/>
  <c r="Q128" i="37" s="1"/>
  <c r="R128" i="37" s="1"/>
  <c r="S128" i="37" s="1"/>
  <c r="T128" i="37" s="1"/>
  <c r="U128" i="37" s="1"/>
  <c r="V128" i="37" s="1"/>
  <c r="W128" i="37" s="1"/>
  <c r="X128" i="37" s="1"/>
  <c r="Y128" i="37" s="1"/>
  <c r="Z128" i="37" s="1"/>
  <c r="AA128" i="37" s="1"/>
  <c r="AB128" i="37" s="1"/>
  <c r="AC128" i="37" s="1"/>
  <c r="AD128" i="37" s="1"/>
  <c r="AE128" i="37" s="1"/>
  <c r="AF128" i="37" s="1"/>
  <c r="C128" i="37"/>
  <c r="AA127" i="37"/>
  <c r="AB127" i="37" s="1"/>
  <c r="AC127" i="37" s="1"/>
  <c r="AD127" i="37" s="1"/>
  <c r="AE127" i="37" s="1"/>
  <c r="AF127" i="37" s="1"/>
  <c r="K127" i="37"/>
  <c r="L127" i="37" s="1"/>
  <c r="M127" i="37" s="1"/>
  <c r="N127" i="37" s="1"/>
  <c r="O127" i="37" s="1"/>
  <c r="P127" i="37" s="1"/>
  <c r="Q127" i="37" s="1"/>
  <c r="R127" i="37" s="1"/>
  <c r="S127" i="37" s="1"/>
  <c r="T127" i="37" s="1"/>
  <c r="U127" i="37" s="1"/>
  <c r="V127" i="37" s="1"/>
  <c r="W127" i="37" s="1"/>
  <c r="X127" i="37" s="1"/>
  <c r="Y127" i="37" s="1"/>
  <c r="Z127" i="37" s="1"/>
  <c r="C127" i="37"/>
  <c r="D127" i="37" s="1"/>
  <c r="E127" i="37" s="1"/>
  <c r="F127" i="37" s="1"/>
  <c r="G127" i="37" s="1"/>
  <c r="H127" i="37" s="1"/>
  <c r="I127" i="37" s="1"/>
  <c r="J127" i="37" s="1"/>
  <c r="I126" i="37"/>
  <c r="J126" i="37" s="1"/>
  <c r="K126" i="37" s="1"/>
  <c r="L126" i="37" s="1"/>
  <c r="M126" i="37" s="1"/>
  <c r="N126" i="37" s="1"/>
  <c r="O126" i="37" s="1"/>
  <c r="P126" i="37" s="1"/>
  <c r="Q126" i="37" s="1"/>
  <c r="R126" i="37" s="1"/>
  <c r="S126" i="37" s="1"/>
  <c r="T126" i="37" s="1"/>
  <c r="U126" i="37" s="1"/>
  <c r="V126" i="37" s="1"/>
  <c r="W126" i="37" s="1"/>
  <c r="X126" i="37" s="1"/>
  <c r="Y126" i="37" s="1"/>
  <c r="Z126" i="37" s="1"/>
  <c r="AA126" i="37" s="1"/>
  <c r="AB126" i="37" s="1"/>
  <c r="AC126" i="37" s="1"/>
  <c r="AD126" i="37" s="1"/>
  <c r="AE126" i="37" s="1"/>
  <c r="AF126" i="37" s="1"/>
  <c r="D126" i="37"/>
  <c r="E126" i="37" s="1"/>
  <c r="F126" i="37" s="1"/>
  <c r="G126" i="37" s="1"/>
  <c r="H126" i="37" s="1"/>
  <c r="C126" i="37"/>
  <c r="AC124" i="37"/>
  <c r="AD124" i="37" s="1"/>
  <c r="AE124" i="37" s="1"/>
  <c r="AF124" i="37" s="1"/>
  <c r="M124" i="37"/>
  <c r="N124" i="37" s="1"/>
  <c r="O124" i="37" s="1"/>
  <c r="P124" i="37" s="1"/>
  <c r="Q124" i="37" s="1"/>
  <c r="R124" i="37" s="1"/>
  <c r="S124" i="37" s="1"/>
  <c r="T124" i="37" s="1"/>
  <c r="U124" i="37" s="1"/>
  <c r="V124" i="37" s="1"/>
  <c r="W124" i="37" s="1"/>
  <c r="X124" i="37" s="1"/>
  <c r="Y124" i="37" s="1"/>
  <c r="Z124" i="37" s="1"/>
  <c r="AA124" i="37" s="1"/>
  <c r="AB124" i="37" s="1"/>
  <c r="D124" i="37"/>
  <c r="E124" i="37" s="1"/>
  <c r="F124" i="37" s="1"/>
  <c r="G124" i="37" s="1"/>
  <c r="H124" i="37" s="1"/>
  <c r="I124" i="37" s="1"/>
  <c r="J124" i="37" s="1"/>
  <c r="K124" i="37" s="1"/>
  <c r="L124" i="37" s="1"/>
  <c r="C124" i="37"/>
  <c r="L123" i="37"/>
  <c r="M123" i="37" s="1"/>
  <c r="N123" i="37" s="1"/>
  <c r="O123" i="37" s="1"/>
  <c r="P123" i="37" s="1"/>
  <c r="Q123" i="37" s="1"/>
  <c r="R123" i="37" s="1"/>
  <c r="S123" i="37" s="1"/>
  <c r="T123" i="37" s="1"/>
  <c r="U123" i="37" s="1"/>
  <c r="V123" i="37" s="1"/>
  <c r="W123" i="37" s="1"/>
  <c r="X123" i="37" s="1"/>
  <c r="Y123" i="37" s="1"/>
  <c r="Z123" i="37" s="1"/>
  <c r="AA123" i="37" s="1"/>
  <c r="AB123" i="37" s="1"/>
  <c r="AC123" i="37" s="1"/>
  <c r="AD123" i="37" s="1"/>
  <c r="AE123" i="37" s="1"/>
  <c r="AF123" i="37" s="1"/>
  <c r="C123" i="37"/>
  <c r="D123" i="37" s="1"/>
  <c r="E123" i="37" s="1"/>
  <c r="F123" i="37" s="1"/>
  <c r="G123" i="37" s="1"/>
  <c r="H123" i="37" s="1"/>
  <c r="I123" i="37" s="1"/>
  <c r="J123" i="37" s="1"/>
  <c r="K123" i="37" s="1"/>
  <c r="C122" i="37"/>
  <c r="D122" i="37" s="1"/>
  <c r="E122" i="37" s="1"/>
  <c r="F122" i="37" s="1"/>
  <c r="G122" i="37" s="1"/>
  <c r="H122" i="37" s="1"/>
  <c r="I122" i="37" s="1"/>
  <c r="J122" i="37" s="1"/>
  <c r="K122" i="37" s="1"/>
  <c r="L122" i="37" s="1"/>
  <c r="M122" i="37" s="1"/>
  <c r="N122" i="37" s="1"/>
  <c r="O122" i="37" s="1"/>
  <c r="P122" i="37" s="1"/>
  <c r="Q122" i="37" s="1"/>
  <c r="R122" i="37" s="1"/>
  <c r="S122" i="37" s="1"/>
  <c r="T122" i="37" s="1"/>
  <c r="U122" i="37" s="1"/>
  <c r="V122" i="37" s="1"/>
  <c r="W122" i="37" s="1"/>
  <c r="X122" i="37" s="1"/>
  <c r="Y122" i="37" s="1"/>
  <c r="Z122" i="37" s="1"/>
  <c r="AA122" i="37" s="1"/>
  <c r="AB122" i="37" s="1"/>
  <c r="AC122" i="37" s="1"/>
  <c r="AD122" i="37" s="1"/>
  <c r="AE122" i="37" s="1"/>
  <c r="AF122" i="37" s="1"/>
  <c r="V121" i="37"/>
  <c r="W121" i="37" s="1"/>
  <c r="X121" i="37" s="1"/>
  <c r="Y121" i="37" s="1"/>
  <c r="Z121" i="37" s="1"/>
  <c r="AA121" i="37" s="1"/>
  <c r="AB121" i="37" s="1"/>
  <c r="AC121" i="37" s="1"/>
  <c r="AD121" i="37" s="1"/>
  <c r="AE121" i="37" s="1"/>
  <c r="AF121" i="37" s="1"/>
  <c r="L121" i="37"/>
  <c r="M121" i="37" s="1"/>
  <c r="N121" i="37" s="1"/>
  <c r="O121" i="37" s="1"/>
  <c r="P121" i="37" s="1"/>
  <c r="Q121" i="37" s="1"/>
  <c r="R121" i="37" s="1"/>
  <c r="S121" i="37" s="1"/>
  <c r="T121" i="37" s="1"/>
  <c r="U121" i="37" s="1"/>
  <c r="H121" i="37"/>
  <c r="I121" i="37" s="1"/>
  <c r="J121" i="37" s="1"/>
  <c r="K121" i="37" s="1"/>
  <c r="D121" i="37"/>
  <c r="E121" i="37" s="1"/>
  <c r="F121" i="37" s="1"/>
  <c r="G121" i="37" s="1"/>
  <c r="C121" i="37"/>
  <c r="P120" i="37"/>
  <c r="Q120" i="37" s="1"/>
  <c r="R120" i="37" s="1"/>
  <c r="S120" i="37" s="1"/>
  <c r="T120" i="37" s="1"/>
  <c r="U120" i="37" s="1"/>
  <c r="V120" i="37" s="1"/>
  <c r="W120" i="37" s="1"/>
  <c r="X120" i="37" s="1"/>
  <c r="Y120" i="37" s="1"/>
  <c r="Z120" i="37" s="1"/>
  <c r="AA120" i="37" s="1"/>
  <c r="AB120" i="37" s="1"/>
  <c r="AC120" i="37" s="1"/>
  <c r="AD120" i="37" s="1"/>
  <c r="AE120" i="37" s="1"/>
  <c r="AF120" i="37" s="1"/>
  <c r="J120" i="37"/>
  <c r="K120" i="37" s="1"/>
  <c r="L120" i="37" s="1"/>
  <c r="M120" i="37" s="1"/>
  <c r="N120" i="37" s="1"/>
  <c r="O120" i="37" s="1"/>
  <c r="G120" i="37"/>
  <c r="H120" i="37" s="1"/>
  <c r="I120" i="37" s="1"/>
  <c r="D120" i="37"/>
  <c r="E120" i="37" s="1"/>
  <c r="F120" i="37" s="1"/>
  <c r="C120" i="37"/>
  <c r="S119" i="37"/>
  <c r="T119" i="37" s="1"/>
  <c r="U119" i="37" s="1"/>
  <c r="V119" i="37" s="1"/>
  <c r="W119" i="37" s="1"/>
  <c r="X119" i="37" s="1"/>
  <c r="Y119" i="37" s="1"/>
  <c r="Z119" i="37" s="1"/>
  <c r="AA119" i="37" s="1"/>
  <c r="AB119" i="37" s="1"/>
  <c r="AC119" i="37" s="1"/>
  <c r="AD119" i="37" s="1"/>
  <c r="AE119" i="37" s="1"/>
  <c r="AF119" i="37" s="1"/>
  <c r="L119" i="37"/>
  <c r="M119" i="37" s="1"/>
  <c r="N119" i="37" s="1"/>
  <c r="O119" i="37" s="1"/>
  <c r="P119" i="37" s="1"/>
  <c r="Q119" i="37" s="1"/>
  <c r="R119" i="37" s="1"/>
  <c r="J119" i="37"/>
  <c r="K119" i="37" s="1"/>
  <c r="C119" i="37"/>
  <c r="D119" i="37" s="1"/>
  <c r="E119" i="37" s="1"/>
  <c r="F119" i="37" s="1"/>
  <c r="G119" i="37" s="1"/>
  <c r="H119" i="37" s="1"/>
  <c r="I119" i="37" s="1"/>
  <c r="L118" i="37"/>
  <c r="M118" i="37" s="1"/>
  <c r="N118" i="37" s="1"/>
  <c r="O118" i="37" s="1"/>
  <c r="P118" i="37" s="1"/>
  <c r="Q118" i="37" s="1"/>
  <c r="R118" i="37" s="1"/>
  <c r="S118" i="37" s="1"/>
  <c r="T118" i="37" s="1"/>
  <c r="U118" i="37" s="1"/>
  <c r="V118" i="37" s="1"/>
  <c r="W118" i="37" s="1"/>
  <c r="X118" i="37" s="1"/>
  <c r="Y118" i="37" s="1"/>
  <c r="Z118" i="37" s="1"/>
  <c r="AA118" i="37" s="1"/>
  <c r="AB118" i="37" s="1"/>
  <c r="AC118" i="37" s="1"/>
  <c r="AD118" i="37" s="1"/>
  <c r="AE118" i="37" s="1"/>
  <c r="AF118" i="37" s="1"/>
  <c r="F118" i="37"/>
  <c r="G118" i="37" s="1"/>
  <c r="H118" i="37" s="1"/>
  <c r="I118" i="37" s="1"/>
  <c r="J118" i="37" s="1"/>
  <c r="K118" i="37" s="1"/>
  <c r="C118" i="37"/>
  <c r="D118" i="37" s="1"/>
  <c r="E118" i="37" s="1"/>
  <c r="F117" i="37"/>
  <c r="G117" i="37" s="1"/>
  <c r="H117" i="37" s="1"/>
  <c r="I117" i="37" s="1"/>
  <c r="J117" i="37" s="1"/>
  <c r="K117" i="37" s="1"/>
  <c r="L117" i="37" s="1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W117" i="37" s="1"/>
  <c r="X117" i="37" s="1"/>
  <c r="Y117" i="37" s="1"/>
  <c r="Z117" i="37" s="1"/>
  <c r="AA117" i="37" s="1"/>
  <c r="AB117" i="37" s="1"/>
  <c r="AC117" i="37" s="1"/>
  <c r="AD117" i="37" s="1"/>
  <c r="AE117" i="37" s="1"/>
  <c r="AF117" i="37" s="1"/>
  <c r="D117" i="37"/>
  <c r="E117" i="37" s="1"/>
  <c r="C117" i="37"/>
  <c r="C116" i="37"/>
  <c r="D116" i="37" s="1"/>
  <c r="E116" i="37" s="1"/>
  <c r="F116" i="37" s="1"/>
  <c r="G116" i="37" s="1"/>
  <c r="H116" i="37" s="1"/>
  <c r="I116" i="37" s="1"/>
  <c r="J116" i="37" s="1"/>
  <c r="K116" i="37" s="1"/>
  <c r="L116" i="37" s="1"/>
  <c r="M116" i="37" s="1"/>
  <c r="N116" i="37" s="1"/>
  <c r="O116" i="37" s="1"/>
  <c r="P116" i="37" s="1"/>
  <c r="Q116" i="37" s="1"/>
  <c r="R116" i="37" s="1"/>
  <c r="S116" i="37" s="1"/>
  <c r="T116" i="37" s="1"/>
  <c r="U116" i="37" s="1"/>
  <c r="V116" i="37" s="1"/>
  <c r="W116" i="37" s="1"/>
  <c r="X116" i="37" s="1"/>
  <c r="Y116" i="37" s="1"/>
  <c r="Z116" i="37" s="1"/>
  <c r="AA116" i="37" s="1"/>
  <c r="AB116" i="37" s="1"/>
  <c r="AC116" i="37" s="1"/>
  <c r="AD116" i="37" s="1"/>
  <c r="AE116" i="37" s="1"/>
  <c r="AF116" i="37" s="1"/>
  <c r="C115" i="37"/>
  <c r="D115" i="37" s="1"/>
  <c r="E115" i="37" s="1"/>
  <c r="F115" i="37" s="1"/>
  <c r="G115" i="37" s="1"/>
  <c r="H115" i="37" s="1"/>
  <c r="I115" i="37" s="1"/>
  <c r="J115" i="37" s="1"/>
  <c r="K115" i="37" s="1"/>
  <c r="L115" i="37" s="1"/>
  <c r="M115" i="37" s="1"/>
  <c r="N115" i="37" s="1"/>
  <c r="O115" i="37" s="1"/>
  <c r="P115" i="37" s="1"/>
  <c r="Q115" i="37" s="1"/>
  <c r="R115" i="37" s="1"/>
  <c r="S115" i="37" s="1"/>
  <c r="T115" i="37" s="1"/>
  <c r="U115" i="37" s="1"/>
  <c r="V115" i="37" s="1"/>
  <c r="W115" i="37" s="1"/>
  <c r="X115" i="37" s="1"/>
  <c r="Y115" i="37" s="1"/>
  <c r="Z115" i="37" s="1"/>
  <c r="AA115" i="37" s="1"/>
  <c r="AB115" i="37" s="1"/>
  <c r="AC115" i="37" s="1"/>
  <c r="AD115" i="37" s="1"/>
  <c r="AE115" i="37" s="1"/>
  <c r="AF115" i="37" s="1"/>
  <c r="F114" i="37"/>
  <c r="G114" i="37" s="1"/>
  <c r="H114" i="37" s="1"/>
  <c r="I114" i="37" s="1"/>
  <c r="J114" i="37" s="1"/>
  <c r="K114" i="37" s="1"/>
  <c r="L114" i="37" s="1"/>
  <c r="M114" i="37" s="1"/>
  <c r="N114" i="37" s="1"/>
  <c r="O114" i="37" s="1"/>
  <c r="P114" i="37" s="1"/>
  <c r="Q114" i="37" s="1"/>
  <c r="R114" i="37" s="1"/>
  <c r="S114" i="37" s="1"/>
  <c r="T114" i="37" s="1"/>
  <c r="U114" i="37" s="1"/>
  <c r="V114" i="37" s="1"/>
  <c r="W114" i="37" s="1"/>
  <c r="X114" i="37" s="1"/>
  <c r="Y114" i="37" s="1"/>
  <c r="Z114" i="37" s="1"/>
  <c r="AA114" i="37" s="1"/>
  <c r="AB114" i="37" s="1"/>
  <c r="AC114" i="37" s="1"/>
  <c r="AD114" i="37" s="1"/>
  <c r="AE114" i="37" s="1"/>
  <c r="AF114" i="37" s="1"/>
  <c r="C114" i="37"/>
  <c r="D114" i="37" s="1"/>
  <c r="E114" i="37" s="1"/>
  <c r="E113" i="37"/>
  <c r="F113" i="37" s="1"/>
  <c r="G113" i="37" s="1"/>
  <c r="H113" i="37" s="1"/>
  <c r="I113" i="37" s="1"/>
  <c r="J113" i="37" s="1"/>
  <c r="K113" i="37" s="1"/>
  <c r="L113" i="37" s="1"/>
  <c r="M113" i="37" s="1"/>
  <c r="N113" i="37" s="1"/>
  <c r="O113" i="37" s="1"/>
  <c r="P113" i="37" s="1"/>
  <c r="Q113" i="37" s="1"/>
  <c r="R113" i="37" s="1"/>
  <c r="S113" i="37" s="1"/>
  <c r="T113" i="37" s="1"/>
  <c r="U113" i="37" s="1"/>
  <c r="V113" i="37" s="1"/>
  <c r="W113" i="37" s="1"/>
  <c r="X113" i="37" s="1"/>
  <c r="Y113" i="37" s="1"/>
  <c r="Z113" i="37" s="1"/>
  <c r="AA113" i="37" s="1"/>
  <c r="AB113" i="37" s="1"/>
  <c r="AC113" i="37" s="1"/>
  <c r="AD113" i="37" s="1"/>
  <c r="AE113" i="37" s="1"/>
  <c r="AF113" i="37" s="1"/>
  <c r="D113" i="37"/>
  <c r="C113" i="37"/>
  <c r="H112" i="37"/>
  <c r="I112" i="37" s="1"/>
  <c r="J112" i="37" s="1"/>
  <c r="K112" i="37" s="1"/>
  <c r="L112" i="37" s="1"/>
  <c r="M112" i="37" s="1"/>
  <c r="N112" i="37" s="1"/>
  <c r="O112" i="37" s="1"/>
  <c r="P112" i="37" s="1"/>
  <c r="Q112" i="37" s="1"/>
  <c r="R112" i="37" s="1"/>
  <c r="S112" i="37" s="1"/>
  <c r="T112" i="37" s="1"/>
  <c r="U112" i="37" s="1"/>
  <c r="V112" i="37" s="1"/>
  <c r="W112" i="37" s="1"/>
  <c r="X112" i="37" s="1"/>
  <c r="Y112" i="37" s="1"/>
  <c r="Z112" i="37" s="1"/>
  <c r="AA112" i="37" s="1"/>
  <c r="AB112" i="37" s="1"/>
  <c r="AC112" i="37" s="1"/>
  <c r="AD112" i="37" s="1"/>
  <c r="AE112" i="37" s="1"/>
  <c r="AF112" i="37" s="1"/>
  <c r="E112" i="37"/>
  <c r="F112" i="37" s="1"/>
  <c r="G112" i="37" s="1"/>
  <c r="C112" i="37"/>
  <c r="D112" i="37" s="1"/>
  <c r="C111" i="37"/>
  <c r="D111" i="37" s="1"/>
  <c r="E111" i="37" s="1"/>
  <c r="F111" i="37" s="1"/>
  <c r="G111" i="37" s="1"/>
  <c r="H111" i="37" s="1"/>
  <c r="I111" i="37" s="1"/>
  <c r="J111" i="37" s="1"/>
  <c r="K111" i="37" s="1"/>
  <c r="L111" i="37" s="1"/>
  <c r="M111" i="37" s="1"/>
  <c r="N111" i="37" s="1"/>
  <c r="O111" i="37" s="1"/>
  <c r="P111" i="37" s="1"/>
  <c r="Q111" i="37" s="1"/>
  <c r="R111" i="37" s="1"/>
  <c r="S111" i="37" s="1"/>
  <c r="T111" i="37" s="1"/>
  <c r="U111" i="37" s="1"/>
  <c r="V111" i="37" s="1"/>
  <c r="W111" i="37" s="1"/>
  <c r="X111" i="37" s="1"/>
  <c r="Y111" i="37" s="1"/>
  <c r="Z111" i="37" s="1"/>
  <c r="AA111" i="37" s="1"/>
  <c r="AB111" i="37" s="1"/>
  <c r="AC111" i="37" s="1"/>
  <c r="AD111" i="37" s="1"/>
  <c r="AE111" i="37" s="1"/>
  <c r="AF111" i="37" s="1"/>
  <c r="H110" i="37"/>
  <c r="I110" i="37" s="1"/>
  <c r="J110" i="37" s="1"/>
  <c r="K110" i="37" s="1"/>
  <c r="L110" i="37" s="1"/>
  <c r="M110" i="37" s="1"/>
  <c r="N110" i="37" s="1"/>
  <c r="O110" i="37" s="1"/>
  <c r="P110" i="37" s="1"/>
  <c r="Q110" i="37" s="1"/>
  <c r="R110" i="37" s="1"/>
  <c r="S110" i="37" s="1"/>
  <c r="T110" i="37" s="1"/>
  <c r="U110" i="37" s="1"/>
  <c r="V110" i="37" s="1"/>
  <c r="W110" i="37" s="1"/>
  <c r="X110" i="37" s="1"/>
  <c r="Y110" i="37" s="1"/>
  <c r="Z110" i="37" s="1"/>
  <c r="AA110" i="37" s="1"/>
  <c r="AB110" i="37" s="1"/>
  <c r="AC110" i="37" s="1"/>
  <c r="AD110" i="37" s="1"/>
  <c r="AE110" i="37" s="1"/>
  <c r="AF110" i="37" s="1"/>
  <c r="D110" i="37"/>
  <c r="E110" i="37" s="1"/>
  <c r="F110" i="37" s="1"/>
  <c r="G110" i="37" s="1"/>
  <c r="C110" i="37"/>
  <c r="J109" i="37"/>
  <c r="K109" i="37" s="1"/>
  <c r="L109" i="37" s="1"/>
  <c r="M109" i="37" s="1"/>
  <c r="N109" i="37" s="1"/>
  <c r="O109" i="37" s="1"/>
  <c r="P109" i="37" s="1"/>
  <c r="Q109" i="37" s="1"/>
  <c r="R109" i="37" s="1"/>
  <c r="S109" i="37" s="1"/>
  <c r="T109" i="37" s="1"/>
  <c r="U109" i="37" s="1"/>
  <c r="V109" i="37" s="1"/>
  <c r="W109" i="37" s="1"/>
  <c r="X109" i="37" s="1"/>
  <c r="Y109" i="37" s="1"/>
  <c r="Z109" i="37" s="1"/>
  <c r="AA109" i="37" s="1"/>
  <c r="AB109" i="37" s="1"/>
  <c r="AC109" i="37" s="1"/>
  <c r="AD109" i="37" s="1"/>
  <c r="AE109" i="37" s="1"/>
  <c r="AF109" i="37" s="1"/>
  <c r="F109" i="37"/>
  <c r="G109" i="37" s="1"/>
  <c r="H109" i="37" s="1"/>
  <c r="C109" i="37"/>
  <c r="D109" i="37" s="1"/>
  <c r="E109" i="37" s="1"/>
  <c r="L108" i="37"/>
  <c r="M108" i="37" s="1"/>
  <c r="N108" i="37" s="1"/>
  <c r="O108" i="37" s="1"/>
  <c r="P108" i="37" s="1"/>
  <c r="Q108" i="37" s="1"/>
  <c r="R108" i="37" s="1"/>
  <c r="S108" i="37" s="1"/>
  <c r="T108" i="37" s="1"/>
  <c r="U108" i="37" s="1"/>
  <c r="V108" i="37" s="1"/>
  <c r="W108" i="37" s="1"/>
  <c r="X108" i="37" s="1"/>
  <c r="Y108" i="37" s="1"/>
  <c r="Z108" i="37" s="1"/>
  <c r="AA108" i="37" s="1"/>
  <c r="AB108" i="37" s="1"/>
  <c r="AC108" i="37" s="1"/>
  <c r="AD108" i="37" s="1"/>
  <c r="AE108" i="37" s="1"/>
  <c r="AF108" i="37" s="1"/>
  <c r="I108" i="37"/>
  <c r="J108" i="37" s="1"/>
  <c r="K108" i="37" s="1"/>
  <c r="F108" i="37"/>
  <c r="G108" i="37" s="1"/>
  <c r="H108" i="37" s="1"/>
  <c r="D108" i="37"/>
  <c r="E108" i="37" s="1"/>
  <c r="C108" i="37"/>
  <c r="D107" i="37"/>
  <c r="E107" i="37" s="1"/>
  <c r="F107" i="37" s="1"/>
  <c r="G107" i="37" s="1"/>
  <c r="H107" i="37" s="1"/>
  <c r="I107" i="37" s="1"/>
  <c r="J107" i="37" s="1"/>
  <c r="K107" i="37" s="1"/>
  <c r="L107" i="37" s="1"/>
  <c r="M107" i="37" s="1"/>
  <c r="N107" i="37" s="1"/>
  <c r="O107" i="37" s="1"/>
  <c r="P107" i="37" s="1"/>
  <c r="Q107" i="37" s="1"/>
  <c r="R107" i="37" s="1"/>
  <c r="S107" i="37" s="1"/>
  <c r="T107" i="37" s="1"/>
  <c r="U107" i="37" s="1"/>
  <c r="V107" i="37" s="1"/>
  <c r="W107" i="37" s="1"/>
  <c r="X107" i="37" s="1"/>
  <c r="Y107" i="37" s="1"/>
  <c r="Z107" i="37" s="1"/>
  <c r="AA107" i="37" s="1"/>
  <c r="AB107" i="37" s="1"/>
  <c r="AC107" i="37" s="1"/>
  <c r="AD107" i="37" s="1"/>
  <c r="AE107" i="37" s="1"/>
  <c r="AF107" i="37" s="1"/>
  <c r="C107" i="37"/>
  <c r="M105" i="37"/>
  <c r="N105" i="37" s="1"/>
  <c r="O105" i="37" s="1"/>
  <c r="P105" i="37" s="1"/>
  <c r="Q105" i="37" s="1"/>
  <c r="R105" i="37" s="1"/>
  <c r="S105" i="37" s="1"/>
  <c r="T105" i="37" s="1"/>
  <c r="U105" i="37" s="1"/>
  <c r="V105" i="37" s="1"/>
  <c r="W105" i="37" s="1"/>
  <c r="X105" i="37" s="1"/>
  <c r="Y105" i="37" s="1"/>
  <c r="Z105" i="37" s="1"/>
  <c r="AA105" i="37" s="1"/>
  <c r="AB105" i="37" s="1"/>
  <c r="AC105" i="37" s="1"/>
  <c r="AD105" i="37" s="1"/>
  <c r="AE105" i="37" s="1"/>
  <c r="AF105" i="37" s="1"/>
  <c r="J105" i="37"/>
  <c r="K105" i="37" s="1"/>
  <c r="L105" i="37" s="1"/>
  <c r="H105" i="37"/>
  <c r="I105" i="37" s="1"/>
  <c r="E105" i="37"/>
  <c r="F105" i="37" s="1"/>
  <c r="G105" i="37" s="1"/>
  <c r="D105" i="37"/>
  <c r="C105" i="37"/>
  <c r="C104" i="37"/>
  <c r="D102" i="37"/>
  <c r="E102" i="37" s="1"/>
  <c r="F102" i="37" s="1"/>
  <c r="G102" i="37" s="1"/>
  <c r="H102" i="37" s="1"/>
  <c r="I102" i="37" s="1"/>
  <c r="J102" i="37" s="1"/>
  <c r="K102" i="37" s="1"/>
  <c r="L102" i="37" s="1"/>
  <c r="M102" i="37" s="1"/>
  <c r="N102" i="37" s="1"/>
  <c r="O102" i="37" s="1"/>
  <c r="P102" i="37" s="1"/>
  <c r="Q102" i="37" s="1"/>
  <c r="R102" i="37" s="1"/>
  <c r="S102" i="37" s="1"/>
  <c r="T102" i="37" s="1"/>
  <c r="U102" i="37" s="1"/>
  <c r="V102" i="37" s="1"/>
  <c r="W102" i="37" s="1"/>
  <c r="X102" i="37" s="1"/>
  <c r="Y102" i="37" s="1"/>
  <c r="Z102" i="37" s="1"/>
  <c r="AA102" i="37" s="1"/>
  <c r="AB102" i="37" s="1"/>
  <c r="AC102" i="37" s="1"/>
  <c r="AD102" i="37" s="1"/>
  <c r="AE102" i="37" s="1"/>
  <c r="AF102" i="37" s="1"/>
  <c r="C102" i="37"/>
  <c r="D101" i="37"/>
  <c r="E101" i="37" s="1"/>
  <c r="F101" i="37" s="1"/>
  <c r="G101" i="37" s="1"/>
  <c r="H101" i="37" s="1"/>
  <c r="I101" i="37" s="1"/>
  <c r="J101" i="37" s="1"/>
  <c r="K101" i="37" s="1"/>
  <c r="L101" i="37" s="1"/>
  <c r="M101" i="37" s="1"/>
  <c r="N101" i="37" s="1"/>
  <c r="O101" i="37" s="1"/>
  <c r="P101" i="37" s="1"/>
  <c r="Q101" i="37" s="1"/>
  <c r="R101" i="37" s="1"/>
  <c r="S101" i="37" s="1"/>
  <c r="T101" i="37" s="1"/>
  <c r="U101" i="37" s="1"/>
  <c r="V101" i="37" s="1"/>
  <c r="W101" i="37" s="1"/>
  <c r="X101" i="37" s="1"/>
  <c r="Y101" i="37" s="1"/>
  <c r="Z101" i="37" s="1"/>
  <c r="AA101" i="37" s="1"/>
  <c r="AB101" i="37" s="1"/>
  <c r="AC101" i="37" s="1"/>
  <c r="AD101" i="37" s="1"/>
  <c r="AE101" i="37" s="1"/>
  <c r="AF101" i="37" s="1"/>
  <c r="C101" i="37"/>
  <c r="D100" i="37"/>
  <c r="E100" i="37" s="1"/>
  <c r="F100" i="37" s="1"/>
  <c r="G100" i="37" s="1"/>
  <c r="H100" i="37" s="1"/>
  <c r="I100" i="37" s="1"/>
  <c r="J100" i="37" s="1"/>
  <c r="K100" i="37" s="1"/>
  <c r="L100" i="37" s="1"/>
  <c r="M100" i="37" s="1"/>
  <c r="N100" i="37" s="1"/>
  <c r="O100" i="37" s="1"/>
  <c r="P100" i="37" s="1"/>
  <c r="Q100" i="37" s="1"/>
  <c r="R100" i="37" s="1"/>
  <c r="S100" i="37" s="1"/>
  <c r="T100" i="37" s="1"/>
  <c r="U100" i="37" s="1"/>
  <c r="V100" i="37" s="1"/>
  <c r="W100" i="37" s="1"/>
  <c r="X100" i="37" s="1"/>
  <c r="Y100" i="37" s="1"/>
  <c r="Z100" i="37" s="1"/>
  <c r="AA100" i="37" s="1"/>
  <c r="AB100" i="37" s="1"/>
  <c r="AC100" i="37" s="1"/>
  <c r="AD100" i="37" s="1"/>
  <c r="AE100" i="37" s="1"/>
  <c r="AF100" i="37" s="1"/>
  <c r="C100" i="37"/>
  <c r="C99" i="37"/>
  <c r="D99" i="37" s="1"/>
  <c r="E99" i="37" s="1"/>
  <c r="F99" i="37" s="1"/>
  <c r="G99" i="37" s="1"/>
  <c r="H99" i="37" s="1"/>
  <c r="I99" i="37" s="1"/>
  <c r="J99" i="37" s="1"/>
  <c r="K99" i="37" s="1"/>
  <c r="L99" i="37" s="1"/>
  <c r="M99" i="37" s="1"/>
  <c r="N99" i="37" s="1"/>
  <c r="O99" i="37" s="1"/>
  <c r="P99" i="37" s="1"/>
  <c r="Q99" i="37" s="1"/>
  <c r="R99" i="37" s="1"/>
  <c r="S99" i="37" s="1"/>
  <c r="T99" i="37" s="1"/>
  <c r="U99" i="37" s="1"/>
  <c r="V99" i="37" s="1"/>
  <c r="W99" i="37" s="1"/>
  <c r="X99" i="37" s="1"/>
  <c r="Y99" i="37" s="1"/>
  <c r="Z99" i="37" s="1"/>
  <c r="AA99" i="37" s="1"/>
  <c r="AB99" i="37" s="1"/>
  <c r="AC99" i="37" s="1"/>
  <c r="AD99" i="37" s="1"/>
  <c r="AE99" i="37" s="1"/>
  <c r="AF99" i="37" s="1"/>
  <c r="D98" i="37"/>
  <c r="E98" i="37" s="1"/>
  <c r="F98" i="37" s="1"/>
  <c r="C98" i="37"/>
  <c r="D97" i="37"/>
  <c r="C97" i="37"/>
  <c r="AH95" i="37"/>
  <c r="AI95" i="37" s="1"/>
  <c r="AH94" i="37"/>
  <c r="AI94" i="37" s="1"/>
  <c r="AH93" i="37"/>
  <c r="AI93" i="37" s="1"/>
  <c r="AH92" i="37"/>
  <c r="AI92" i="37" s="1"/>
  <c r="AH91" i="37"/>
  <c r="AI91" i="37" s="1"/>
  <c r="AI88" i="37"/>
  <c r="AH88" i="37"/>
  <c r="AI87" i="37"/>
  <c r="AH87" i="37"/>
  <c r="AI86" i="37"/>
  <c r="AH86" i="37"/>
  <c r="AI85" i="37"/>
  <c r="AH85" i="37"/>
  <c r="AI84" i="37"/>
  <c r="AH84" i="37"/>
  <c r="AI83" i="37"/>
  <c r="AH83" i="37"/>
  <c r="AI82" i="37"/>
  <c r="AH82" i="37"/>
  <c r="AI81" i="37"/>
  <c r="AH81" i="37"/>
  <c r="AG79" i="37"/>
  <c r="AF79" i="37"/>
  <c r="AI78" i="37"/>
  <c r="AH78" i="37"/>
  <c r="AF77" i="37"/>
  <c r="AE77" i="37"/>
  <c r="AD77" i="37"/>
  <c r="AC77" i="37"/>
  <c r="AB77" i="37"/>
  <c r="AA77" i="37"/>
  <c r="Z77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AF76" i="37"/>
  <c r="AE76" i="37"/>
  <c r="AD76" i="37"/>
  <c r="AC76" i="37"/>
  <c r="AB76" i="37"/>
  <c r="AA76" i="37"/>
  <c r="Z76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AF75" i="37"/>
  <c r="AE75" i="37"/>
  <c r="AD75" i="37"/>
  <c r="AC75" i="37"/>
  <c r="AB75" i="37"/>
  <c r="AA75" i="37"/>
  <c r="Z75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AF74" i="37"/>
  <c r="AE74" i="37"/>
  <c r="AD74" i="37"/>
  <c r="AC74" i="37"/>
  <c r="AB74" i="37"/>
  <c r="AA74" i="37"/>
  <c r="Z74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AF73" i="37"/>
  <c r="AE73" i="37"/>
  <c r="AD73" i="37"/>
  <c r="AC73" i="37"/>
  <c r="AB73" i="37"/>
  <c r="AB79" i="37" s="1"/>
  <c r="AA73" i="37"/>
  <c r="Z73" i="37"/>
  <c r="Y73" i="37"/>
  <c r="Y79" i="37" s="1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K79" i="37" s="1"/>
  <c r="J73" i="37"/>
  <c r="I73" i="37"/>
  <c r="H73" i="37"/>
  <c r="G73" i="37"/>
  <c r="F73" i="37"/>
  <c r="E73" i="37"/>
  <c r="E79" i="37" s="1"/>
  <c r="D73" i="37"/>
  <c r="C73" i="37"/>
  <c r="AI71" i="37"/>
  <c r="AH71" i="37"/>
  <c r="AI69" i="37"/>
  <c r="AG69" i="37"/>
  <c r="AF69" i="37"/>
  <c r="AE69" i="37"/>
  <c r="AD69" i="37"/>
  <c r="AC69" i="37"/>
  <c r="AB69" i="37"/>
  <c r="AA69" i="37"/>
  <c r="Z69" i="37"/>
  <c r="Y69" i="37"/>
  <c r="X69" i="37"/>
  <c r="W69" i="37"/>
  <c r="V69" i="37"/>
  <c r="U69" i="37"/>
  <c r="T69" i="37"/>
  <c r="S69" i="37"/>
  <c r="R69" i="37"/>
  <c r="Q69" i="37"/>
  <c r="P69" i="37"/>
  <c r="O69" i="37"/>
  <c r="N69" i="37"/>
  <c r="M69" i="37"/>
  <c r="L69" i="37"/>
  <c r="K69" i="37"/>
  <c r="J69" i="37"/>
  <c r="I69" i="37"/>
  <c r="H69" i="37"/>
  <c r="G69" i="37"/>
  <c r="F69" i="37"/>
  <c r="E69" i="37"/>
  <c r="D69" i="37"/>
  <c r="C69" i="37"/>
  <c r="AH69" i="37"/>
  <c r="AI68" i="37"/>
  <c r="AH68" i="37"/>
  <c r="AI67" i="37"/>
  <c r="AH67" i="37"/>
  <c r="AI66" i="37"/>
  <c r="AH66" i="37"/>
  <c r="AG65" i="37"/>
  <c r="AG70" i="37" s="1"/>
  <c r="AF65" i="37"/>
  <c r="AE65" i="37"/>
  <c r="AD65" i="37"/>
  <c r="AC65" i="37"/>
  <c r="AB65" i="37"/>
  <c r="AB5" i="37" s="1"/>
  <c r="AA65" i="37"/>
  <c r="AA5" i="37" s="1"/>
  <c r="Z65" i="37"/>
  <c r="Y65" i="37"/>
  <c r="Y5" i="37" s="1"/>
  <c r="X65" i="37"/>
  <c r="W65" i="37"/>
  <c r="W5" i="37" s="1"/>
  <c r="V65" i="37"/>
  <c r="V5" i="37" s="1"/>
  <c r="U65" i="37"/>
  <c r="U5" i="37" s="1"/>
  <c r="T65" i="37"/>
  <c r="T5" i="37" s="1"/>
  <c r="S65" i="37"/>
  <c r="S5" i="37" s="1"/>
  <c r="R65" i="37"/>
  <c r="R5" i="37" s="1"/>
  <c r="Q65" i="37"/>
  <c r="P65" i="37"/>
  <c r="O65" i="37"/>
  <c r="N65" i="37"/>
  <c r="N5" i="37" s="1"/>
  <c r="M65" i="37"/>
  <c r="M5" i="37" s="1"/>
  <c r="L65" i="37"/>
  <c r="L5" i="37" s="1"/>
  <c r="K65" i="37"/>
  <c r="K5" i="37" s="1"/>
  <c r="J65" i="37"/>
  <c r="J5" i="37" s="1"/>
  <c r="I65" i="37"/>
  <c r="H65" i="37"/>
  <c r="G65" i="37"/>
  <c r="F65" i="37"/>
  <c r="F5" i="37" s="1"/>
  <c r="E65" i="37"/>
  <c r="D65" i="37"/>
  <c r="C65" i="37"/>
  <c r="C5" i="37" s="1"/>
  <c r="AI64" i="37"/>
  <c r="AH64" i="37"/>
  <c r="AI63" i="37"/>
  <c r="AH63" i="37"/>
  <c r="AI62" i="37"/>
  <c r="AH62" i="37"/>
  <c r="AI61" i="37"/>
  <c r="AH61" i="37"/>
  <c r="AI60" i="37"/>
  <c r="AH60" i="37"/>
  <c r="AI59" i="37"/>
  <c r="AH59" i="37"/>
  <c r="AI58" i="37"/>
  <c r="AH58" i="37"/>
  <c r="AI57" i="37"/>
  <c r="AH57" i="37"/>
  <c r="AI56" i="37"/>
  <c r="AH56" i="37"/>
  <c r="AI55" i="37"/>
  <c r="AH55" i="37"/>
  <c r="AI54" i="37"/>
  <c r="AH54" i="37"/>
  <c r="AG53" i="37"/>
  <c r="AG4" i="37" s="1"/>
  <c r="AF53" i="37"/>
  <c r="AE53" i="37"/>
  <c r="AD53" i="37"/>
  <c r="AC53" i="37"/>
  <c r="AB53" i="37"/>
  <c r="AA53" i="37"/>
  <c r="Z53" i="37"/>
  <c r="Y53" i="37"/>
  <c r="X53" i="37"/>
  <c r="W53" i="37"/>
  <c r="V53" i="37"/>
  <c r="U53" i="37"/>
  <c r="T53" i="37"/>
  <c r="S53" i="37"/>
  <c r="R53" i="37"/>
  <c r="Q53" i="37"/>
  <c r="P53" i="37"/>
  <c r="O53" i="37"/>
  <c r="O70" i="37" s="1"/>
  <c r="N53" i="37"/>
  <c r="M53" i="37"/>
  <c r="L53" i="37"/>
  <c r="K53" i="37"/>
  <c r="J53" i="37"/>
  <c r="I53" i="37"/>
  <c r="H53" i="37"/>
  <c r="G53" i="37"/>
  <c r="F53" i="37"/>
  <c r="E53" i="37"/>
  <c r="D53" i="37"/>
  <c r="C53" i="37"/>
  <c r="AI52" i="37"/>
  <c r="AH52" i="37"/>
  <c r="AI51" i="37"/>
  <c r="AH51" i="37"/>
  <c r="AI50" i="37"/>
  <c r="AH50" i="37"/>
  <c r="S49" i="37"/>
  <c r="R49" i="37"/>
  <c r="Q49" i="37"/>
  <c r="P49" i="37"/>
  <c r="O49" i="37"/>
  <c r="N49" i="37"/>
  <c r="M49" i="37"/>
  <c r="L49" i="37"/>
  <c r="K49" i="37"/>
  <c r="J49" i="37"/>
  <c r="I49" i="37"/>
  <c r="H49" i="37"/>
  <c r="G49" i="37"/>
  <c r="F49" i="37"/>
  <c r="E49" i="37"/>
  <c r="D49" i="37"/>
  <c r="C49" i="37"/>
  <c r="AG48" i="37"/>
  <c r="AG49" i="37" s="1"/>
  <c r="AG3" i="37" s="1"/>
  <c r="AG6" i="37" s="1"/>
  <c r="AI47" i="37"/>
  <c r="AH47" i="37"/>
  <c r="AI46" i="37"/>
  <c r="AH46" i="37"/>
  <c r="AI45" i="37"/>
  <c r="AH45" i="37"/>
  <c r="AI44" i="37"/>
  <c r="AH44" i="37"/>
  <c r="AI43" i="37"/>
  <c r="AH43" i="37"/>
  <c r="AI42" i="37"/>
  <c r="AH42" i="37"/>
  <c r="AI41" i="37"/>
  <c r="AH41" i="37"/>
  <c r="AI40" i="37"/>
  <c r="AH40" i="37"/>
  <c r="AI39" i="37"/>
  <c r="AH39" i="37"/>
  <c r="AI38" i="37"/>
  <c r="AH38" i="37"/>
  <c r="AI37" i="37"/>
  <c r="AH37" i="37"/>
  <c r="AI36" i="37"/>
  <c r="AH36" i="37"/>
  <c r="AG35" i="37"/>
  <c r="AF35" i="37"/>
  <c r="AE35" i="37"/>
  <c r="AD35" i="37"/>
  <c r="AC35" i="37"/>
  <c r="AB35" i="37"/>
  <c r="AA35" i="37"/>
  <c r="Z35" i="37"/>
  <c r="Y35" i="37"/>
  <c r="X35" i="37"/>
  <c r="W35" i="37"/>
  <c r="V35" i="37"/>
  <c r="U35" i="37"/>
  <c r="T35" i="37"/>
  <c r="S35" i="37"/>
  <c r="R35" i="37"/>
  <c r="Q35" i="37"/>
  <c r="P35" i="37"/>
  <c r="O35" i="37"/>
  <c r="N35" i="37"/>
  <c r="M35" i="37"/>
  <c r="K35" i="37"/>
  <c r="J35" i="37"/>
  <c r="I35" i="37"/>
  <c r="H35" i="37"/>
  <c r="G35" i="37"/>
  <c r="F35" i="37"/>
  <c r="E35" i="37"/>
  <c r="D35" i="37"/>
  <c r="C35" i="37"/>
  <c r="AI34" i="37"/>
  <c r="AH34" i="37"/>
  <c r="AI33" i="37"/>
  <c r="AH33" i="37"/>
  <c r="AI32" i="37"/>
  <c r="AH32" i="37"/>
  <c r="AI31" i="37"/>
  <c r="AH31" i="37"/>
  <c r="AI30" i="37"/>
  <c r="AH30" i="37"/>
  <c r="AI29" i="37"/>
  <c r="AH29" i="37"/>
  <c r="AI28" i="37"/>
  <c r="AH28" i="37"/>
  <c r="AI27" i="37"/>
  <c r="AH27" i="37"/>
  <c r="AI26" i="37"/>
  <c r="AH26" i="37"/>
  <c r="AI25" i="37"/>
  <c r="AH25" i="37"/>
  <c r="AI24" i="37"/>
  <c r="AH24" i="37"/>
  <c r="AI23" i="37"/>
  <c r="AH23" i="37"/>
  <c r="AI22" i="37"/>
  <c r="AH22" i="37"/>
  <c r="AI21" i="37"/>
  <c r="AH21" i="37"/>
  <c r="AI20" i="37"/>
  <c r="AH20" i="37"/>
  <c r="AI19" i="37"/>
  <c r="AH19" i="37"/>
  <c r="AI18" i="37"/>
  <c r="AH18" i="37"/>
  <c r="AI17" i="37"/>
  <c r="AH17" i="37"/>
  <c r="AI16" i="37"/>
  <c r="AH16" i="37"/>
  <c r="AI15" i="37"/>
  <c r="AH15" i="37"/>
  <c r="AI14" i="37"/>
  <c r="AH14" i="37"/>
  <c r="AI13" i="37"/>
  <c r="AH13" i="37"/>
  <c r="AI12" i="37"/>
  <c r="AH12" i="37"/>
  <c r="AI11" i="37"/>
  <c r="AH11" i="37"/>
  <c r="AE5" i="37"/>
  <c r="AD5" i="37"/>
  <c r="AC5" i="37"/>
  <c r="Z5" i="37"/>
  <c r="O5" i="37"/>
  <c r="G5" i="37"/>
  <c r="E5" i="37"/>
  <c r="D5" i="37"/>
  <c r="B5" i="37"/>
  <c r="K4" i="37"/>
  <c r="B4" i="37"/>
  <c r="AG2" i="37"/>
  <c r="AF92" i="36"/>
  <c r="AF34" i="36"/>
  <c r="AE92" i="36"/>
  <c r="AD92" i="36"/>
  <c r="AD34" i="36"/>
  <c r="AC92" i="36"/>
  <c r="AC34" i="36"/>
  <c r="E4" i="37"/>
  <c r="AA98" i="39" l="1"/>
  <c r="Z90" i="39"/>
  <c r="Y187" i="39"/>
  <c r="Z97" i="39"/>
  <c r="X70" i="39"/>
  <c r="X72" i="39"/>
  <c r="Y195" i="39"/>
  <c r="Y48" i="39" s="1"/>
  <c r="Y49" i="39" s="1"/>
  <c r="Z189" i="39"/>
  <c r="AA230" i="39"/>
  <c r="AB194" i="39"/>
  <c r="Y90" i="39"/>
  <c r="W70" i="39"/>
  <c r="W72" i="39"/>
  <c r="F187" i="38"/>
  <c r="G97" i="38"/>
  <c r="I230" i="38"/>
  <c r="J194" i="38"/>
  <c r="H98" i="38"/>
  <c r="G90" i="38"/>
  <c r="G195" i="38"/>
  <c r="H189" i="38"/>
  <c r="AE79" i="37"/>
  <c r="AD79" i="37"/>
  <c r="AC79" i="37"/>
  <c r="Z79" i="37"/>
  <c r="X79" i="37"/>
  <c r="W79" i="37"/>
  <c r="V79" i="37"/>
  <c r="U79" i="37"/>
  <c r="T79" i="37"/>
  <c r="S79" i="37"/>
  <c r="S70" i="37"/>
  <c r="R79" i="37"/>
  <c r="R70" i="37"/>
  <c r="R72" i="37"/>
  <c r="Q79" i="37"/>
  <c r="Q72" i="37"/>
  <c r="Q7" i="37" s="1"/>
  <c r="P79" i="37"/>
  <c r="P70" i="37"/>
  <c r="O79" i="37"/>
  <c r="N79" i="37"/>
  <c r="N72" i="37"/>
  <c r="M79" i="37"/>
  <c r="M70" i="37"/>
  <c r="AH75" i="37"/>
  <c r="L79" i="37"/>
  <c r="K72" i="37"/>
  <c r="K70" i="37"/>
  <c r="K80" i="37" s="1"/>
  <c r="AI76" i="37"/>
  <c r="J72" i="37"/>
  <c r="AB209" i="37" s="1"/>
  <c r="J79" i="37"/>
  <c r="J70" i="37"/>
  <c r="H79" i="37"/>
  <c r="I79" i="37"/>
  <c r="G79" i="37"/>
  <c r="G72" i="37"/>
  <c r="G80" i="37" s="1"/>
  <c r="F79" i="37"/>
  <c r="F72" i="37"/>
  <c r="F7" i="37" s="1"/>
  <c r="F70" i="37"/>
  <c r="F80" i="37" s="1"/>
  <c r="AH35" i="37"/>
  <c r="E70" i="37"/>
  <c r="E72" i="37"/>
  <c r="W209" i="37" s="1"/>
  <c r="D79" i="37"/>
  <c r="AI53" i="37"/>
  <c r="G70" i="37"/>
  <c r="H70" i="37"/>
  <c r="I70" i="37"/>
  <c r="AI35" i="37"/>
  <c r="C72" i="37"/>
  <c r="U209" i="37" s="1"/>
  <c r="C70" i="37"/>
  <c r="B79" i="37"/>
  <c r="B72" i="37"/>
  <c r="T209" i="37" s="1"/>
  <c r="B70" i="37"/>
  <c r="H4" i="37"/>
  <c r="AF209" i="37"/>
  <c r="N7" i="37"/>
  <c r="G98" i="37"/>
  <c r="AI209" i="37"/>
  <c r="AC209" i="37"/>
  <c r="K7" i="37"/>
  <c r="B7" i="37"/>
  <c r="Y209" i="37"/>
  <c r="G7" i="37"/>
  <c r="C7" i="37"/>
  <c r="O72" i="37"/>
  <c r="AI73" i="37"/>
  <c r="AH74" i="37"/>
  <c r="AI75" i="37"/>
  <c r="AH76" i="37"/>
  <c r="C90" i="37"/>
  <c r="D104" i="37"/>
  <c r="E104" i="37" s="1"/>
  <c r="F104" i="37" s="1"/>
  <c r="G104" i="37" s="1"/>
  <c r="H104" i="37" s="1"/>
  <c r="I104" i="37" s="1"/>
  <c r="J104" i="37" s="1"/>
  <c r="K104" i="37" s="1"/>
  <c r="L104" i="37" s="1"/>
  <c r="M104" i="37" s="1"/>
  <c r="N104" i="37" s="1"/>
  <c r="O104" i="37" s="1"/>
  <c r="P104" i="37" s="1"/>
  <c r="Q104" i="37" s="1"/>
  <c r="R104" i="37" s="1"/>
  <c r="S104" i="37" s="1"/>
  <c r="T104" i="37" s="1"/>
  <c r="U104" i="37" s="1"/>
  <c r="V104" i="37" s="1"/>
  <c r="W104" i="37" s="1"/>
  <c r="X104" i="37" s="1"/>
  <c r="Y104" i="37" s="1"/>
  <c r="Z104" i="37" s="1"/>
  <c r="AA104" i="37" s="1"/>
  <c r="AB104" i="37" s="1"/>
  <c r="AC104" i="37" s="1"/>
  <c r="AD104" i="37" s="1"/>
  <c r="AE104" i="37" s="1"/>
  <c r="AF104" i="37" s="1"/>
  <c r="AH77" i="37"/>
  <c r="S206" i="37"/>
  <c r="D206" i="37"/>
  <c r="C79" i="37"/>
  <c r="C80" i="37" s="1"/>
  <c r="E97" i="37"/>
  <c r="AH53" i="37"/>
  <c r="D72" i="37"/>
  <c r="L72" i="37"/>
  <c r="N70" i="37"/>
  <c r="N80" i="37" s="1"/>
  <c r="I72" i="37"/>
  <c r="S72" i="37"/>
  <c r="L70" i="37"/>
  <c r="AH65" i="37"/>
  <c r="X5" i="37"/>
  <c r="I5" i="37"/>
  <c r="Q5" i="37"/>
  <c r="Q70" i="37"/>
  <c r="Q80" i="37" s="1"/>
  <c r="AG72" i="37"/>
  <c r="AG80" i="37" s="1"/>
  <c r="AI77" i="37"/>
  <c r="P5" i="37"/>
  <c r="M72" i="37"/>
  <c r="AA79" i="37"/>
  <c r="AI65" i="37"/>
  <c r="H5" i="37"/>
  <c r="AF5" i="37"/>
  <c r="D70" i="37"/>
  <c r="H72" i="37"/>
  <c r="P72" i="37"/>
  <c r="AH73" i="37"/>
  <c r="AI74" i="37"/>
  <c r="C187" i="37"/>
  <c r="E189" i="37"/>
  <c r="E90" i="37" s="1"/>
  <c r="D195" i="37"/>
  <c r="C195" i="37"/>
  <c r="F194" i="37"/>
  <c r="AP209" i="39" l="1"/>
  <c r="X7" i="39"/>
  <c r="X80" i="39"/>
  <c r="Z187" i="39"/>
  <c r="AA97" i="39"/>
  <c r="AB230" i="39"/>
  <c r="AC194" i="39"/>
  <c r="AB98" i="39"/>
  <c r="AO209" i="39"/>
  <c r="W7" i="39"/>
  <c r="Z195" i="39"/>
  <c r="Z48" i="39" s="1"/>
  <c r="AA189" i="39"/>
  <c r="W80" i="39"/>
  <c r="Y70" i="39"/>
  <c r="Y72" i="39"/>
  <c r="I98" i="38"/>
  <c r="H90" i="38"/>
  <c r="J230" i="38"/>
  <c r="K194" i="38"/>
  <c r="G187" i="38"/>
  <c r="H97" i="38"/>
  <c r="H195" i="38"/>
  <c r="I189" i="38"/>
  <c r="R80" i="37"/>
  <c r="AJ209" i="37"/>
  <c r="R7" i="37"/>
  <c r="M80" i="37"/>
  <c r="J80" i="37"/>
  <c r="L80" i="37"/>
  <c r="J7" i="37"/>
  <c r="X209" i="37"/>
  <c r="E80" i="37"/>
  <c r="E7" i="37"/>
  <c r="B80" i="37"/>
  <c r="AK209" i="37"/>
  <c r="S7" i="37"/>
  <c r="V209" i="37"/>
  <c r="D7" i="37"/>
  <c r="AG209" i="37"/>
  <c r="O7" i="37"/>
  <c r="F189" i="37"/>
  <c r="E195" i="37"/>
  <c r="AA209" i="37"/>
  <c r="I7" i="37"/>
  <c r="F90" i="37"/>
  <c r="AH209" i="37"/>
  <c r="P7" i="37"/>
  <c r="E187" i="37"/>
  <c r="F97" i="37"/>
  <c r="O80" i="37"/>
  <c r="H98" i="37"/>
  <c r="Z209" i="37"/>
  <c r="H7" i="37"/>
  <c r="C204" i="37"/>
  <c r="D187" i="37"/>
  <c r="D90" i="37"/>
  <c r="D80" i="37"/>
  <c r="B204" i="37"/>
  <c r="AI79" i="37"/>
  <c r="AH79" i="37"/>
  <c r="S80" i="37"/>
  <c r="I80" i="37"/>
  <c r="F230" i="37"/>
  <c r="G194" i="37"/>
  <c r="AE209" i="37"/>
  <c r="M7" i="37"/>
  <c r="P80" i="37"/>
  <c r="AD209" i="37"/>
  <c r="L7" i="37"/>
  <c r="H80" i="37"/>
  <c r="AC98" i="39" l="1"/>
  <c r="AA195" i="39"/>
  <c r="AA48" i="39" s="1"/>
  <c r="AA49" i="39" s="1"/>
  <c r="AB189" i="39"/>
  <c r="AC230" i="39"/>
  <c r="AD194" i="39"/>
  <c r="Z49" i="39"/>
  <c r="AA187" i="39"/>
  <c r="AB97" i="39"/>
  <c r="AQ209" i="39"/>
  <c r="Y7" i="39"/>
  <c r="Y80" i="39"/>
  <c r="AA90" i="39"/>
  <c r="I195" i="38"/>
  <c r="J189" i="38"/>
  <c r="H187" i="38"/>
  <c r="I97" i="38"/>
  <c r="K230" i="38"/>
  <c r="L194" i="38"/>
  <c r="J98" i="38"/>
  <c r="I90" i="38"/>
  <c r="K6" i="37"/>
  <c r="I98" i="37"/>
  <c r="G230" i="37"/>
  <c r="H194" i="37"/>
  <c r="F187" i="37"/>
  <c r="G97" i="37"/>
  <c r="G189" i="37"/>
  <c r="F195" i="37"/>
  <c r="AD230" i="39" l="1"/>
  <c r="AE194" i="39"/>
  <c r="AB195" i="39"/>
  <c r="AB48" i="39" s="1"/>
  <c r="AB49" i="39" s="1"/>
  <c r="AC189" i="39"/>
  <c r="AA70" i="39"/>
  <c r="AA72" i="39"/>
  <c r="AD98" i="39"/>
  <c r="AC90" i="39"/>
  <c r="AB187" i="39"/>
  <c r="AC97" i="39"/>
  <c r="Z72" i="39"/>
  <c r="Z70" i="39"/>
  <c r="AB90" i="39"/>
  <c r="J90" i="38"/>
  <c r="K98" i="38"/>
  <c r="M194" i="38"/>
  <c r="L230" i="38"/>
  <c r="I187" i="38"/>
  <c r="J97" i="38"/>
  <c r="J195" i="38"/>
  <c r="K189" i="38"/>
  <c r="I194" i="37"/>
  <c r="H230" i="37"/>
  <c r="G195" i="37"/>
  <c r="H189" i="37"/>
  <c r="G90" i="37"/>
  <c r="J98" i="37"/>
  <c r="G187" i="37"/>
  <c r="H97" i="37"/>
  <c r="AE98" i="39" l="1"/>
  <c r="AS209" i="39"/>
  <c r="AA7" i="39"/>
  <c r="AA80" i="39"/>
  <c r="Z80" i="39"/>
  <c r="AD189" i="39"/>
  <c r="AC195" i="39"/>
  <c r="AC48" i="39" s="1"/>
  <c r="AC49" i="39" s="1"/>
  <c r="AR209" i="39"/>
  <c r="Z7" i="39"/>
  <c r="AB70" i="39"/>
  <c r="AB72" i="39"/>
  <c r="AC187" i="39"/>
  <c r="AD97" i="39"/>
  <c r="AE230" i="39"/>
  <c r="AF194" i="39"/>
  <c r="AF230" i="39" s="1"/>
  <c r="K195" i="38"/>
  <c r="L189" i="38"/>
  <c r="N194" i="38"/>
  <c r="M230" i="38"/>
  <c r="L98" i="38"/>
  <c r="K90" i="38"/>
  <c r="J187" i="38"/>
  <c r="K97" i="38"/>
  <c r="H187" i="37"/>
  <c r="I97" i="37"/>
  <c r="J194" i="37"/>
  <c r="I230" i="37"/>
  <c r="K98" i="37"/>
  <c r="H195" i="37"/>
  <c r="I189" i="37"/>
  <c r="H90" i="37"/>
  <c r="AT209" i="39" l="1"/>
  <c r="AB7" i="39"/>
  <c r="AB80" i="39"/>
  <c r="AC72" i="39"/>
  <c r="AC70" i="39"/>
  <c r="AF98" i="39"/>
  <c r="AE90" i="39"/>
  <c r="AD187" i="39"/>
  <c r="AE97" i="39"/>
  <c r="AE189" i="39"/>
  <c r="AD195" i="39"/>
  <c r="AD48" i="39" s="1"/>
  <c r="AD49" i="39" s="1"/>
  <c r="AD90" i="39"/>
  <c r="K187" i="38"/>
  <c r="L97" i="38"/>
  <c r="L90" i="38"/>
  <c r="M98" i="38"/>
  <c r="M189" i="38"/>
  <c r="L195" i="38"/>
  <c r="N230" i="38"/>
  <c r="O194" i="38"/>
  <c r="J189" i="37"/>
  <c r="I195" i="37"/>
  <c r="I90" i="37"/>
  <c r="I187" i="37"/>
  <c r="J97" i="37"/>
  <c r="L98" i="37"/>
  <c r="K194" i="37"/>
  <c r="J230" i="37"/>
  <c r="AD72" i="39" l="1"/>
  <c r="AD70" i="39"/>
  <c r="AF189" i="39"/>
  <c r="AF195" i="39" s="1"/>
  <c r="AF48" i="39" s="1"/>
  <c r="AE195" i="39"/>
  <c r="AE48" i="39" s="1"/>
  <c r="AE49" i="39" s="1"/>
  <c r="AU209" i="39"/>
  <c r="AC7" i="39"/>
  <c r="AE187" i="39"/>
  <c r="AF97" i="39"/>
  <c r="AF187" i="39" s="1"/>
  <c r="AC80" i="39"/>
  <c r="O230" i="38"/>
  <c r="P194" i="38"/>
  <c r="N98" i="38"/>
  <c r="M90" i="38"/>
  <c r="M195" i="38"/>
  <c r="N189" i="38"/>
  <c r="L187" i="38"/>
  <c r="M97" i="38"/>
  <c r="M98" i="37"/>
  <c r="J187" i="37"/>
  <c r="K97" i="37"/>
  <c r="J195" i="37"/>
  <c r="K189" i="37"/>
  <c r="J90" i="37"/>
  <c r="L194" i="37"/>
  <c r="K230" i="37"/>
  <c r="AD80" i="39" l="1"/>
  <c r="AF49" i="39"/>
  <c r="AH48" i="39"/>
  <c r="AI48" i="39"/>
  <c r="AE70" i="39"/>
  <c r="AE72" i="39"/>
  <c r="AV209" i="39"/>
  <c r="AD7" i="39"/>
  <c r="AF90" i="39"/>
  <c r="O98" i="38"/>
  <c r="Q194" i="38"/>
  <c r="P230" i="38"/>
  <c r="M187" i="38"/>
  <c r="N97" i="38"/>
  <c r="O189" i="38"/>
  <c r="N195" i="38"/>
  <c r="M194" i="37"/>
  <c r="L230" i="37"/>
  <c r="L189" i="37"/>
  <c r="K195" i="37"/>
  <c r="K90" i="37"/>
  <c r="K187" i="37"/>
  <c r="L97" i="37"/>
  <c r="N98" i="37"/>
  <c r="AI90" i="39" l="1"/>
  <c r="AH90" i="39"/>
  <c r="AW209" i="39"/>
  <c r="AE7" i="39"/>
  <c r="AE80" i="39"/>
  <c r="AF70" i="39"/>
  <c r="AF72" i="39"/>
  <c r="AI49" i="39"/>
  <c r="AH49" i="39"/>
  <c r="O195" i="38"/>
  <c r="P189" i="38"/>
  <c r="Q230" i="38"/>
  <c r="R194" i="38"/>
  <c r="N187" i="38"/>
  <c r="O97" i="38"/>
  <c r="P98" i="38"/>
  <c r="L187" i="37"/>
  <c r="M97" i="37"/>
  <c r="L195" i="37"/>
  <c r="M189" i="37"/>
  <c r="L90" i="37"/>
  <c r="O98" i="37"/>
  <c r="M230" i="37"/>
  <c r="N194" i="37"/>
  <c r="AX209" i="39" l="1"/>
  <c r="AF7" i="39"/>
  <c r="A7" i="39" s="1"/>
  <c r="AH72" i="39"/>
  <c r="AI72" i="39"/>
  <c r="AF80" i="39"/>
  <c r="AH70" i="39"/>
  <c r="AI70" i="39"/>
  <c r="Q98" i="38"/>
  <c r="O187" i="38"/>
  <c r="P97" i="38"/>
  <c r="P195" i="38"/>
  <c r="Q189" i="38"/>
  <c r="R230" i="38"/>
  <c r="S194" i="38"/>
  <c r="P98" i="37"/>
  <c r="N189" i="37"/>
  <c r="M195" i="37"/>
  <c r="M90" i="37"/>
  <c r="M187" i="37"/>
  <c r="N97" i="37"/>
  <c r="N230" i="37"/>
  <c r="O194" i="37"/>
  <c r="AH80" i="39" l="1"/>
  <c r="AI80" i="39"/>
  <c r="S230" i="38"/>
  <c r="T194" i="38"/>
  <c r="Q195" i="38"/>
  <c r="R189" i="38"/>
  <c r="P187" i="38"/>
  <c r="Q97" i="38"/>
  <c r="R98" i="38"/>
  <c r="N187" i="37"/>
  <c r="O97" i="37"/>
  <c r="O189" i="37"/>
  <c r="N195" i="37"/>
  <c r="N90" i="37"/>
  <c r="Q98" i="37"/>
  <c r="O230" i="37"/>
  <c r="P194" i="37"/>
  <c r="S98" i="38" l="1"/>
  <c r="Q187" i="38"/>
  <c r="R97" i="38"/>
  <c r="R195" i="38"/>
  <c r="S189" i="38"/>
  <c r="T230" i="38"/>
  <c r="U194" i="38"/>
  <c r="R98" i="37"/>
  <c r="O195" i="37"/>
  <c r="P189" i="37"/>
  <c r="O90" i="37"/>
  <c r="O187" i="37"/>
  <c r="P97" i="37"/>
  <c r="Q194" i="37"/>
  <c r="P230" i="37"/>
  <c r="U230" i="38" l="1"/>
  <c r="V194" i="38"/>
  <c r="S195" i="38"/>
  <c r="T189" i="38"/>
  <c r="R187" i="38"/>
  <c r="S97" i="38"/>
  <c r="T98" i="38"/>
  <c r="Q230" i="37"/>
  <c r="R194" i="37"/>
  <c r="P187" i="37"/>
  <c r="Q97" i="37"/>
  <c r="P195" i="37"/>
  <c r="Q189" i="37"/>
  <c r="P90" i="37"/>
  <c r="S98" i="37"/>
  <c r="U98" i="38" l="1"/>
  <c r="S187" i="38"/>
  <c r="T97" i="38"/>
  <c r="V230" i="38"/>
  <c r="W194" i="38"/>
  <c r="U189" i="38"/>
  <c r="T195" i="38"/>
  <c r="T48" i="38" s="1"/>
  <c r="Q195" i="37"/>
  <c r="R189" i="37"/>
  <c r="Q90" i="37"/>
  <c r="Q187" i="37"/>
  <c r="R97" i="37"/>
  <c r="S194" i="37"/>
  <c r="R230" i="37"/>
  <c r="T98" i="37"/>
  <c r="T49" i="38" l="1"/>
  <c r="W230" i="38"/>
  <c r="X194" i="38"/>
  <c r="T187" i="38"/>
  <c r="U97" i="38"/>
  <c r="V98" i="38"/>
  <c r="V189" i="38"/>
  <c r="U195" i="38"/>
  <c r="U48" i="38" s="1"/>
  <c r="U49" i="38" s="1"/>
  <c r="T194" i="37"/>
  <c r="S230" i="37"/>
  <c r="R187" i="37"/>
  <c r="S97" i="37"/>
  <c r="R195" i="37"/>
  <c r="S189" i="37"/>
  <c r="R90" i="37"/>
  <c r="U98" i="37"/>
  <c r="U70" i="38" l="1"/>
  <c r="U72" i="38"/>
  <c r="W189" i="38"/>
  <c r="V195" i="38"/>
  <c r="V48" i="38" s="1"/>
  <c r="V49" i="38" s="1"/>
  <c r="W98" i="38"/>
  <c r="U187" i="38"/>
  <c r="V97" i="38"/>
  <c r="Y194" i="38"/>
  <c r="X230" i="38"/>
  <c r="T72" i="38"/>
  <c r="T70" i="38"/>
  <c r="T189" i="37"/>
  <c r="S195" i="37"/>
  <c r="S90" i="37"/>
  <c r="S187" i="37"/>
  <c r="T97" i="37"/>
  <c r="V98" i="37"/>
  <c r="U194" i="37"/>
  <c r="T230" i="37"/>
  <c r="X98" i="38" l="1"/>
  <c r="V72" i="38"/>
  <c r="V70" i="38"/>
  <c r="V80" i="38" s="1"/>
  <c r="X189" i="38"/>
  <c r="W195" i="38"/>
  <c r="W48" i="38" s="1"/>
  <c r="AM209" i="38"/>
  <c r="U7" i="38"/>
  <c r="AL209" i="38"/>
  <c r="T7" i="38"/>
  <c r="Y230" i="38"/>
  <c r="Z194" i="38"/>
  <c r="V187" i="38"/>
  <c r="W97" i="38"/>
  <c r="U80" i="38"/>
  <c r="T80" i="38"/>
  <c r="V194" i="37"/>
  <c r="U230" i="37"/>
  <c r="T187" i="37"/>
  <c r="U97" i="37"/>
  <c r="W98" i="37"/>
  <c r="U189" i="37"/>
  <c r="T195" i="37"/>
  <c r="T48" i="37" s="1"/>
  <c r="T90" i="37"/>
  <c r="Z230" i="38" l="1"/>
  <c r="AA194" i="38"/>
  <c r="AN209" i="38"/>
  <c r="V7" i="38"/>
  <c r="X195" i="38"/>
  <c r="X48" i="38" s="1"/>
  <c r="X49" i="38" s="1"/>
  <c r="Y189" i="38"/>
  <c r="W49" i="38"/>
  <c r="W187" i="38"/>
  <c r="X97" i="38"/>
  <c r="Y98" i="38"/>
  <c r="V189" i="37"/>
  <c r="U195" i="37"/>
  <c r="U48" i="37" s="1"/>
  <c r="U49" i="37" s="1"/>
  <c r="U90" i="37"/>
  <c r="T49" i="37"/>
  <c r="X98" i="37"/>
  <c r="U187" i="37"/>
  <c r="V97" i="37"/>
  <c r="V230" i="37"/>
  <c r="W194" i="37"/>
  <c r="X70" i="38" l="1"/>
  <c r="X72" i="38"/>
  <c r="X187" i="38"/>
  <c r="Y97" i="38"/>
  <c r="Z98" i="38"/>
  <c r="AA230" i="38"/>
  <c r="AB194" i="38"/>
  <c r="W70" i="38"/>
  <c r="W72" i="38"/>
  <c r="Y195" i="38"/>
  <c r="Y48" i="38" s="1"/>
  <c r="Y49" i="38" s="1"/>
  <c r="Z189" i="38"/>
  <c r="Y98" i="37"/>
  <c r="W230" i="37"/>
  <c r="X194" i="37"/>
  <c r="V187" i="37"/>
  <c r="W97" i="37"/>
  <c r="U70" i="37"/>
  <c r="U72" i="37"/>
  <c r="T70" i="37"/>
  <c r="T72" i="37"/>
  <c r="W189" i="37"/>
  <c r="V195" i="37"/>
  <c r="V48" i="37" s="1"/>
  <c r="V90" i="37"/>
  <c r="Z195" i="38" l="1"/>
  <c r="Z48" i="38" s="1"/>
  <c r="AA189" i="38"/>
  <c r="Y72" i="38"/>
  <c r="Y70" i="38"/>
  <c r="AA98" i="38"/>
  <c r="Y187" i="38"/>
  <c r="Z97" i="38"/>
  <c r="W80" i="38"/>
  <c r="AP209" i="38"/>
  <c r="X7" i="38"/>
  <c r="AO209" i="38"/>
  <c r="W7" i="38"/>
  <c r="AB230" i="38"/>
  <c r="AC194" i="38"/>
  <c r="X80" i="38"/>
  <c r="U80" i="37"/>
  <c r="AM209" i="37"/>
  <c r="U7" i="37"/>
  <c r="V49" i="37"/>
  <c r="W187" i="37"/>
  <c r="X97" i="37"/>
  <c r="W195" i="37"/>
  <c r="W48" i="37" s="1"/>
  <c r="W49" i="37" s="1"/>
  <c r="X189" i="37"/>
  <c r="W90" i="37"/>
  <c r="Y194" i="37"/>
  <c r="X230" i="37"/>
  <c r="AL209" i="37"/>
  <c r="T7" i="37"/>
  <c r="T80" i="37"/>
  <c r="Z98" i="37"/>
  <c r="Y80" i="38" l="1"/>
  <c r="AC230" i="38"/>
  <c r="AD194" i="38"/>
  <c r="AB189" i="38"/>
  <c r="AA195" i="38"/>
  <c r="AA48" i="38" s="1"/>
  <c r="AA49" i="38" s="1"/>
  <c r="AB98" i="38"/>
  <c r="AQ209" i="38"/>
  <c r="Y7" i="38"/>
  <c r="Z187" i="38"/>
  <c r="AA97" i="38"/>
  <c r="Z49" i="38"/>
  <c r="X187" i="37"/>
  <c r="Y97" i="37"/>
  <c r="AA98" i="37"/>
  <c r="X195" i="37"/>
  <c r="X48" i="37" s="1"/>
  <c r="Y189" i="37"/>
  <c r="X90" i="37"/>
  <c r="Y230" i="37"/>
  <c r="Z194" i="37"/>
  <c r="V72" i="37"/>
  <c r="V70" i="37"/>
  <c r="W70" i="37"/>
  <c r="W72" i="37"/>
  <c r="AC98" i="38" l="1"/>
  <c r="AB195" i="38"/>
  <c r="AB48" i="38" s="1"/>
  <c r="AB49" i="38" s="1"/>
  <c r="AC189" i="38"/>
  <c r="AA70" i="38"/>
  <c r="AA72" i="38"/>
  <c r="AD230" i="38"/>
  <c r="AE194" i="38"/>
  <c r="AA187" i="38"/>
  <c r="AB97" i="38"/>
  <c r="Z70" i="38"/>
  <c r="Z72" i="38"/>
  <c r="W80" i="37"/>
  <c r="V80" i="37"/>
  <c r="X49" i="37"/>
  <c r="AN209" i="37"/>
  <c r="V7" i="37"/>
  <c r="AA194" i="37"/>
  <c r="Z230" i="37"/>
  <c r="AB98" i="37"/>
  <c r="Y195" i="37"/>
  <c r="Y48" i="37" s="1"/>
  <c r="Y49" i="37" s="1"/>
  <c r="Z189" i="37"/>
  <c r="Y90" i="37"/>
  <c r="AO209" i="37"/>
  <c r="W7" i="37"/>
  <c r="Y187" i="37"/>
  <c r="Z97" i="37"/>
  <c r="AR209" i="38" l="1"/>
  <c r="Z7" i="38"/>
  <c r="AF194" i="38"/>
  <c r="AF230" i="38" s="1"/>
  <c r="AE230" i="38"/>
  <c r="AS209" i="38"/>
  <c r="AA7" i="38"/>
  <c r="AB72" i="38"/>
  <c r="AB70" i="38"/>
  <c r="AA80" i="38"/>
  <c r="AC195" i="38"/>
  <c r="AC48" i="38" s="1"/>
  <c r="AC49" i="38" s="1"/>
  <c r="AD189" i="38"/>
  <c r="Z80" i="38"/>
  <c r="AB187" i="38"/>
  <c r="AC97" i="38"/>
  <c r="AD98" i="38"/>
  <c r="Z195" i="37"/>
  <c r="Z48" i="37" s="1"/>
  <c r="AA189" i="37"/>
  <c r="Z90" i="37"/>
  <c r="Y72" i="37"/>
  <c r="Y70" i="37"/>
  <c r="AC98" i="37"/>
  <c r="Z187" i="37"/>
  <c r="AA97" i="37"/>
  <c r="AB194" i="37"/>
  <c r="AA230" i="37"/>
  <c r="X70" i="37"/>
  <c r="X72" i="37"/>
  <c r="AB80" i="38" l="1"/>
  <c r="AE189" i="38"/>
  <c r="AD195" i="38"/>
  <c r="AD48" i="38" s="1"/>
  <c r="AD49" i="38" s="1"/>
  <c r="AC70" i="38"/>
  <c r="AC72" i="38"/>
  <c r="AE98" i="38"/>
  <c r="AC187" i="38"/>
  <c r="AD97" i="38"/>
  <c r="AT209" i="38"/>
  <c r="AB7" i="38"/>
  <c r="Y80" i="37"/>
  <c r="AD98" i="37"/>
  <c r="AQ209" i="37"/>
  <c r="Y7" i="37"/>
  <c r="AP209" i="37"/>
  <c r="X7" i="37"/>
  <c r="X80" i="37"/>
  <c r="AC194" i="37"/>
  <c r="AB230" i="37"/>
  <c r="AA195" i="37"/>
  <c r="AB189" i="37"/>
  <c r="AA90" i="37"/>
  <c r="AA187" i="37"/>
  <c r="AB97" i="37"/>
  <c r="Z49" i="37"/>
  <c r="AF98" i="38" l="1"/>
  <c r="AD72" i="38"/>
  <c r="AD70" i="38"/>
  <c r="AE195" i="38"/>
  <c r="AE48" i="38" s="1"/>
  <c r="AE49" i="38" s="1"/>
  <c r="AF189" i="38"/>
  <c r="AF195" i="38" s="1"/>
  <c r="AF48" i="38" s="1"/>
  <c r="AU209" i="38"/>
  <c r="AC7" i="38"/>
  <c r="AD187" i="38"/>
  <c r="AE97" i="38"/>
  <c r="AC80" i="38"/>
  <c r="AB195" i="37"/>
  <c r="AB48" i="37" s="1"/>
  <c r="AB49" i="37" s="1"/>
  <c r="AC189" i="37"/>
  <c r="AB90" i="37"/>
  <c r="AD194" i="37"/>
  <c r="AC230" i="37"/>
  <c r="AA49" i="37"/>
  <c r="Z70" i="37"/>
  <c r="Z72" i="37"/>
  <c r="AE98" i="37"/>
  <c r="AB187" i="37"/>
  <c r="AC97" i="37"/>
  <c r="AD80" i="38" l="1"/>
  <c r="AV209" i="38"/>
  <c r="AD7" i="38"/>
  <c r="AF49" i="38"/>
  <c r="AH48" i="38"/>
  <c r="AI48" i="38"/>
  <c r="AE70" i="38"/>
  <c r="AE72" i="38"/>
  <c r="AE187" i="38"/>
  <c r="AF97" i="38"/>
  <c r="AF187" i="38" s="1"/>
  <c r="AC195" i="37"/>
  <c r="AC48" i="37" s="1"/>
  <c r="AC49" i="37" s="1"/>
  <c r="AD189" i="37"/>
  <c r="AC90" i="37"/>
  <c r="AR209" i="37"/>
  <c r="Z7" i="37"/>
  <c r="AB70" i="37"/>
  <c r="AB72" i="37"/>
  <c r="AA72" i="37"/>
  <c r="AA70" i="37"/>
  <c r="AC187" i="37"/>
  <c r="AD97" i="37"/>
  <c r="AD230" i="37"/>
  <c r="AE194" i="37"/>
  <c r="AF98" i="37"/>
  <c r="Z80" i="37"/>
  <c r="AF70" i="38" l="1"/>
  <c r="AF72" i="38"/>
  <c r="AI49" i="38"/>
  <c r="AH49" i="38"/>
  <c r="AI90" i="38"/>
  <c r="AH90" i="38"/>
  <c r="AW209" i="38"/>
  <c r="AE7" i="38"/>
  <c r="AE80" i="38"/>
  <c r="AT209" i="37"/>
  <c r="AB7" i="37"/>
  <c r="AS209" i="37"/>
  <c r="AA7" i="37"/>
  <c r="AE189" i="37"/>
  <c r="AD195" i="37"/>
  <c r="AD48" i="37" s="1"/>
  <c r="AD49" i="37" s="1"/>
  <c r="AD90" i="37"/>
  <c r="AB80" i="37"/>
  <c r="AE230" i="37"/>
  <c r="AF194" i="37"/>
  <c r="AF230" i="37" s="1"/>
  <c r="AD187" i="37"/>
  <c r="AE97" i="37"/>
  <c r="AA80" i="37"/>
  <c r="AC72" i="37"/>
  <c r="AC70" i="37"/>
  <c r="AC80" i="37" s="1"/>
  <c r="AX209" i="38" l="1"/>
  <c r="AF7" i="38"/>
  <c r="A7" i="38" s="1"/>
  <c r="AI72" i="38"/>
  <c r="AH72" i="38"/>
  <c r="AF80" i="38"/>
  <c r="AI70" i="38"/>
  <c r="AH70" i="38"/>
  <c r="AD70" i="37"/>
  <c r="AD72" i="37"/>
  <c r="AU209" i="37"/>
  <c r="AC7" i="37"/>
  <c r="AE195" i="37"/>
  <c r="AE48" i="37" s="1"/>
  <c r="AE49" i="37" s="1"/>
  <c r="AF189" i="37"/>
  <c r="AE90" i="37"/>
  <c r="AE187" i="37"/>
  <c r="AF97" i="37"/>
  <c r="AF187" i="37" s="1"/>
  <c r="AH80" i="38" l="1"/>
  <c r="AI80" i="38"/>
  <c r="AE72" i="37"/>
  <c r="AE70" i="37"/>
  <c r="AF195" i="37"/>
  <c r="AF48" i="37" s="1"/>
  <c r="AF90" i="37"/>
  <c r="AV209" i="37"/>
  <c r="AD7" i="37"/>
  <c r="AD80" i="37"/>
  <c r="AI90" i="37" l="1"/>
  <c r="AH90" i="37"/>
  <c r="AW209" i="37"/>
  <c r="AE7" i="37"/>
  <c r="AF49" i="37"/>
  <c r="AI48" i="37"/>
  <c r="AH48" i="37"/>
  <c r="AE80" i="37"/>
  <c r="AF70" i="37" l="1"/>
  <c r="AF72" i="37"/>
  <c r="AI49" i="37"/>
  <c r="AH49" i="37"/>
  <c r="AX209" i="37" l="1"/>
  <c r="AF7" i="37"/>
  <c r="A7" i="37" s="1"/>
  <c r="AH72" i="37"/>
  <c r="AI72" i="37"/>
  <c r="AF80" i="37"/>
  <c r="AH70" i="37"/>
  <c r="AI70" i="37"/>
  <c r="AI80" i="37" l="1"/>
  <c r="AH80" i="37"/>
  <c r="AF234" i="36" l="1"/>
  <c r="AE234" i="36"/>
  <c r="AD234" i="36"/>
  <c r="AC234" i="36"/>
  <c r="AB234" i="36"/>
  <c r="AA234" i="36"/>
  <c r="Z234" i="36"/>
  <c r="Y234" i="36"/>
  <c r="X234" i="36"/>
  <c r="W234" i="36"/>
  <c r="V234" i="36"/>
  <c r="U234" i="36"/>
  <c r="T234" i="36"/>
  <c r="S234" i="36"/>
  <c r="R234" i="36"/>
  <c r="Q234" i="36"/>
  <c r="P234" i="36"/>
  <c r="O234" i="36"/>
  <c r="N234" i="36"/>
  <c r="M234" i="36"/>
  <c r="L234" i="36"/>
  <c r="K234" i="36"/>
  <c r="J234" i="36"/>
  <c r="I234" i="36"/>
  <c r="H234" i="36"/>
  <c r="G234" i="36"/>
  <c r="F234" i="36"/>
  <c r="E234" i="36"/>
  <c r="D234" i="36"/>
  <c r="C234" i="36"/>
  <c r="B234" i="36"/>
  <c r="A234" i="36"/>
  <c r="AF233" i="36"/>
  <c r="AE233" i="36"/>
  <c r="AD233" i="36"/>
  <c r="AC233" i="36"/>
  <c r="AB233" i="36"/>
  <c r="AA233" i="36"/>
  <c r="Z233" i="36"/>
  <c r="Y233" i="36"/>
  <c r="X233" i="36"/>
  <c r="W233" i="36"/>
  <c r="V233" i="36"/>
  <c r="U233" i="36"/>
  <c r="T233" i="36"/>
  <c r="S233" i="36"/>
  <c r="R233" i="36"/>
  <c r="Q233" i="36"/>
  <c r="P233" i="36"/>
  <c r="O233" i="36"/>
  <c r="N233" i="36"/>
  <c r="M233" i="36"/>
  <c r="L233" i="36"/>
  <c r="K233" i="36"/>
  <c r="J233" i="36"/>
  <c r="I233" i="36"/>
  <c r="H233" i="36"/>
  <c r="G233" i="36"/>
  <c r="F233" i="36"/>
  <c r="E233" i="36"/>
  <c r="D233" i="36"/>
  <c r="C233" i="36"/>
  <c r="B233" i="36"/>
  <c r="A233" i="36"/>
  <c r="AF232" i="36"/>
  <c r="AE232" i="36"/>
  <c r="AD232" i="36"/>
  <c r="AC232" i="36"/>
  <c r="AB232" i="36"/>
  <c r="AA232" i="36"/>
  <c r="Z232" i="36"/>
  <c r="Y232" i="36"/>
  <c r="X232" i="36"/>
  <c r="W232" i="36"/>
  <c r="V232" i="36"/>
  <c r="U232" i="36"/>
  <c r="T232" i="36"/>
  <c r="S232" i="36"/>
  <c r="R232" i="36"/>
  <c r="Q232" i="36"/>
  <c r="P232" i="36"/>
  <c r="O232" i="36"/>
  <c r="N232" i="36"/>
  <c r="M232" i="36"/>
  <c r="L232" i="36"/>
  <c r="K232" i="36"/>
  <c r="J232" i="36"/>
  <c r="I232" i="36"/>
  <c r="H232" i="36"/>
  <c r="G232" i="36"/>
  <c r="F232" i="36"/>
  <c r="E232" i="36"/>
  <c r="D232" i="36"/>
  <c r="C232" i="36"/>
  <c r="B232" i="36"/>
  <c r="A232" i="36"/>
  <c r="AF231" i="36"/>
  <c r="AE231" i="36"/>
  <c r="AD231" i="36"/>
  <c r="AC231" i="36"/>
  <c r="AB231" i="36"/>
  <c r="AA231" i="36"/>
  <c r="Z231" i="36"/>
  <c r="Y231" i="36"/>
  <c r="X231" i="36"/>
  <c r="W231" i="36"/>
  <c r="V231" i="36"/>
  <c r="U231" i="36"/>
  <c r="T231" i="36"/>
  <c r="S231" i="36"/>
  <c r="R231" i="36"/>
  <c r="Q231" i="36"/>
  <c r="P231" i="36"/>
  <c r="O231" i="36"/>
  <c r="N231" i="36"/>
  <c r="M231" i="36"/>
  <c r="L231" i="36"/>
  <c r="K231" i="36"/>
  <c r="J231" i="36"/>
  <c r="I231" i="36"/>
  <c r="H231" i="36"/>
  <c r="G231" i="36"/>
  <c r="F231" i="36"/>
  <c r="E231" i="36"/>
  <c r="D231" i="36"/>
  <c r="C231" i="36"/>
  <c r="B231" i="36"/>
  <c r="A231" i="36"/>
  <c r="C230" i="36"/>
  <c r="B230" i="36"/>
  <c r="S205" i="36"/>
  <c r="AG195" i="36"/>
  <c r="B195" i="36"/>
  <c r="E194" i="36"/>
  <c r="C194" i="36"/>
  <c r="D194" i="36" s="1"/>
  <c r="D230" i="36" s="1"/>
  <c r="C193" i="36"/>
  <c r="D193" i="36" s="1"/>
  <c r="E193" i="36" s="1"/>
  <c r="F193" i="36" s="1"/>
  <c r="G193" i="36" s="1"/>
  <c r="H193" i="36" s="1"/>
  <c r="I193" i="36" s="1"/>
  <c r="J193" i="36" s="1"/>
  <c r="K193" i="36" s="1"/>
  <c r="L193" i="36" s="1"/>
  <c r="M193" i="36" s="1"/>
  <c r="N193" i="36" s="1"/>
  <c r="O193" i="36" s="1"/>
  <c r="P193" i="36" s="1"/>
  <c r="Q193" i="36" s="1"/>
  <c r="R193" i="36" s="1"/>
  <c r="S193" i="36" s="1"/>
  <c r="T193" i="36" s="1"/>
  <c r="U193" i="36" s="1"/>
  <c r="V193" i="36" s="1"/>
  <c r="W193" i="36" s="1"/>
  <c r="X193" i="36" s="1"/>
  <c r="Y193" i="36" s="1"/>
  <c r="Z193" i="36" s="1"/>
  <c r="AA193" i="36" s="1"/>
  <c r="AB193" i="36" s="1"/>
  <c r="AC193" i="36" s="1"/>
  <c r="AD193" i="36" s="1"/>
  <c r="AE193" i="36" s="1"/>
  <c r="AF193" i="36" s="1"/>
  <c r="Q192" i="36"/>
  <c r="R192" i="36" s="1"/>
  <c r="S192" i="36" s="1"/>
  <c r="T192" i="36" s="1"/>
  <c r="U192" i="36" s="1"/>
  <c r="V192" i="36" s="1"/>
  <c r="W192" i="36" s="1"/>
  <c r="X192" i="36" s="1"/>
  <c r="Y192" i="36" s="1"/>
  <c r="Z192" i="36" s="1"/>
  <c r="AA192" i="36" s="1"/>
  <c r="AB192" i="36" s="1"/>
  <c r="AC192" i="36" s="1"/>
  <c r="AD192" i="36" s="1"/>
  <c r="AE192" i="36" s="1"/>
  <c r="AF192" i="36" s="1"/>
  <c r="E192" i="36"/>
  <c r="F192" i="36" s="1"/>
  <c r="G192" i="36" s="1"/>
  <c r="H192" i="36" s="1"/>
  <c r="I192" i="36" s="1"/>
  <c r="J192" i="36" s="1"/>
  <c r="K192" i="36" s="1"/>
  <c r="L192" i="36" s="1"/>
  <c r="M192" i="36" s="1"/>
  <c r="N192" i="36" s="1"/>
  <c r="O192" i="36" s="1"/>
  <c r="P192" i="36" s="1"/>
  <c r="C192" i="36"/>
  <c r="D192" i="36" s="1"/>
  <c r="C191" i="36"/>
  <c r="D191" i="36" s="1"/>
  <c r="E191" i="36" s="1"/>
  <c r="F191" i="36" s="1"/>
  <c r="G191" i="36" s="1"/>
  <c r="H191" i="36" s="1"/>
  <c r="I191" i="36" s="1"/>
  <c r="J191" i="36" s="1"/>
  <c r="K191" i="36" s="1"/>
  <c r="L191" i="36" s="1"/>
  <c r="M191" i="36" s="1"/>
  <c r="N191" i="36" s="1"/>
  <c r="O191" i="36" s="1"/>
  <c r="P191" i="36" s="1"/>
  <c r="Q191" i="36" s="1"/>
  <c r="R191" i="36" s="1"/>
  <c r="S191" i="36" s="1"/>
  <c r="T191" i="36" s="1"/>
  <c r="U191" i="36" s="1"/>
  <c r="V191" i="36" s="1"/>
  <c r="W191" i="36" s="1"/>
  <c r="X191" i="36" s="1"/>
  <c r="Y191" i="36" s="1"/>
  <c r="Z191" i="36" s="1"/>
  <c r="AA191" i="36" s="1"/>
  <c r="AB191" i="36" s="1"/>
  <c r="AC191" i="36" s="1"/>
  <c r="AD191" i="36" s="1"/>
  <c r="AE191" i="36" s="1"/>
  <c r="AF191" i="36" s="1"/>
  <c r="M190" i="36"/>
  <c r="N190" i="36" s="1"/>
  <c r="O190" i="36" s="1"/>
  <c r="P190" i="36" s="1"/>
  <c r="Q190" i="36" s="1"/>
  <c r="R190" i="36" s="1"/>
  <c r="S190" i="36" s="1"/>
  <c r="T190" i="36" s="1"/>
  <c r="U190" i="36" s="1"/>
  <c r="V190" i="36" s="1"/>
  <c r="W190" i="36" s="1"/>
  <c r="X190" i="36" s="1"/>
  <c r="Y190" i="36" s="1"/>
  <c r="Z190" i="36" s="1"/>
  <c r="AA190" i="36" s="1"/>
  <c r="AB190" i="36" s="1"/>
  <c r="AC190" i="36" s="1"/>
  <c r="AD190" i="36" s="1"/>
  <c r="AE190" i="36" s="1"/>
  <c r="AF190" i="36" s="1"/>
  <c r="C190" i="36"/>
  <c r="D190" i="36" s="1"/>
  <c r="E190" i="36" s="1"/>
  <c r="F190" i="36" s="1"/>
  <c r="G190" i="36" s="1"/>
  <c r="H190" i="36" s="1"/>
  <c r="I190" i="36" s="1"/>
  <c r="J190" i="36" s="1"/>
  <c r="K190" i="36" s="1"/>
  <c r="L190" i="36" s="1"/>
  <c r="C189" i="36"/>
  <c r="AG187" i="36"/>
  <c r="B187" i="36"/>
  <c r="G186" i="36"/>
  <c r="H186" i="36" s="1"/>
  <c r="I186" i="36" s="1"/>
  <c r="J186" i="36" s="1"/>
  <c r="K186" i="36" s="1"/>
  <c r="L186" i="36" s="1"/>
  <c r="M186" i="36" s="1"/>
  <c r="N186" i="36" s="1"/>
  <c r="O186" i="36" s="1"/>
  <c r="P186" i="36" s="1"/>
  <c r="Q186" i="36" s="1"/>
  <c r="R186" i="36" s="1"/>
  <c r="S186" i="36" s="1"/>
  <c r="T186" i="36" s="1"/>
  <c r="U186" i="36" s="1"/>
  <c r="V186" i="36" s="1"/>
  <c r="W186" i="36" s="1"/>
  <c r="X186" i="36" s="1"/>
  <c r="Y186" i="36" s="1"/>
  <c r="Z186" i="36" s="1"/>
  <c r="AA186" i="36" s="1"/>
  <c r="AB186" i="36" s="1"/>
  <c r="AC186" i="36" s="1"/>
  <c r="AD186" i="36" s="1"/>
  <c r="AE186" i="36" s="1"/>
  <c r="AF186" i="36" s="1"/>
  <c r="D186" i="36"/>
  <c r="E186" i="36" s="1"/>
  <c r="F186" i="36" s="1"/>
  <c r="C186" i="36"/>
  <c r="M185" i="36"/>
  <c r="N185" i="36" s="1"/>
  <c r="O185" i="36" s="1"/>
  <c r="P185" i="36" s="1"/>
  <c r="Q185" i="36" s="1"/>
  <c r="R185" i="36" s="1"/>
  <c r="S185" i="36" s="1"/>
  <c r="T185" i="36" s="1"/>
  <c r="U185" i="36" s="1"/>
  <c r="V185" i="36" s="1"/>
  <c r="W185" i="36" s="1"/>
  <c r="X185" i="36" s="1"/>
  <c r="Y185" i="36" s="1"/>
  <c r="Z185" i="36" s="1"/>
  <c r="AA185" i="36" s="1"/>
  <c r="AB185" i="36" s="1"/>
  <c r="AC185" i="36" s="1"/>
  <c r="AD185" i="36" s="1"/>
  <c r="AE185" i="36" s="1"/>
  <c r="AF185" i="36" s="1"/>
  <c r="E185" i="36"/>
  <c r="F185" i="36" s="1"/>
  <c r="G185" i="36" s="1"/>
  <c r="H185" i="36" s="1"/>
  <c r="I185" i="36" s="1"/>
  <c r="J185" i="36" s="1"/>
  <c r="K185" i="36" s="1"/>
  <c r="L185" i="36" s="1"/>
  <c r="C185" i="36"/>
  <c r="D185" i="36" s="1"/>
  <c r="C184" i="36"/>
  <c r="D184" i="36" s="1"/>
  <c r="E184" i="36" s="1"/>
  <c r="F184" i="36" s="1"/>
  <c r="G184" i="36" s="1"/>
  <c r="H184" i="36" s="1"/>
  <c r="I184" i="36" s="1"/>
  <c r="J184" i="36" s="1"/>
  <c r="K184" i="36" s="1"/>
  <c r="L184" i="36" s="1"/>
  <c r="M184" i="36" s="1"/>
  <c r="N184" i="36" s="1"/>
  <c r="O184" i="36" s="1"/>
  <c r="P184" i="36" s="1"/>
  <c r="Q184" i="36" s="1"/>
  <c r="R184" i="36" s="1"/>
  <c r="S184" i="36" s="1"/>
  <c r="T184" i="36" s="1"/>
  <c r="U184" i="36" s="1"/>
  <c r="V184" i="36" s="1"/>
  <c r="W184" i="36" s="1"/>
  <c r="X184" i="36" s="1"/>
  <c r="Y184" i="36" s="1"/>
  <c r="Z184" i="36" s="1"/>
  <c r="AA184" i="36" s="1"/>
  <c r="AB184" i="36" s="1"/>
  <c r="AC184" i="36" s="1"/>
  <c r="AD184" i="36" s="1"/>
  <c r="AE184" i="36" s="1"/>
  <c r="AF184" i="36" s="1"/>
  <c r="L183" i="36"/>
  <c r="M183" i="36" s="1"/>
  <c r="N183" i="36" s="1"/>
  <c r="O183" i="36" s="1"/>
  <c r="P183" i="36" s="1"/>
  <c r="Q183" i="36" s="1"/>
  <c r="R183" i="36" s="1"/>
  <c r="S183" i="36" s="1"/>
  <c r="T183" i="36" s="1"/>
  <c r="U183" i="36" s="1"/>
  <c r="V183" i="36" s="1"/>
  <c r="W183" i="36" s="1"/>
  <c r="X183" i="36" s="1"/>
  <c r="Y183" i="36" s="1"/>
  <c r="Z183" i="36" s="1"/>
  <c r="AA183" i="36" s="1"/>
  <c r="AB183" i="36" s="1"/>
  <c r="AC183" i="36" s="1"/>
  <c r="AD183" i="36" s="1"/>
  <c r="AE183" i="36" s="1"/>
  <c r="AF183" i="36" s="1"/>
  <c r="D183" i="36"/>
  <c r="E183" i="36" s="1"/>
  <c r="F183" i="36" s="1"/>
  <c r="G183" i="36" s="1"/>
  <c r="H183" i="36" s="1"/>
  <c r="I183" i="36" s="1"/>
  <c r="J183" i="36" s="1"/>
  <c r="K183" i="36" s="1"/>
  <c r="C183" i="36"/>
  <c r="G182" i="36"/>
  <c r="H182" i="36" s="1"/>
  <c r="I182" i="36" s="1"/>
  <c r="J182" i="36" s="1"/>
  <c r="K182" i="36" s="1"/>
  <c r="L182" i="36" s="1"/>
  <c r="M182" i="36" s="1"/>
  <c r="N182" i="36" s="1"/>
  <c r="O182" i="36" s="1"/>
  <c r="P182" i="36" s="1"/>
  <c r="Q182" i="36" s="1"/>
  <c r="R182" i="36" s="1"/>
  <c r="S182" i="36" s="1"/>
  <c r="T182" i="36" s="1"/>
  <c r="U182" i="36" s="1"/>
  <c r="V182" i="36" s="1"/>
  <c r="W182" i="36" s="1"/>
  <c r="X182" i="36" s="1"/>
  <c r="Y182" i="36" s="1"/>
  <c r="Z182" i="36" s="1"/>
  <c r="AA182" i="36" s="1"/>
  <c r="AB182" i="36" s="1"/>
  <c r="AC182" i="36" s="1"/>
  <c r="AD182" i="36" s="1"/>
  <c r="AE182" i="36" s="1"/>
  <c r="AF182" i="36" s="1"/>
  <c r="C182" i="36"/>
  <c r="D182" i="36" s="1"/>
  <c r="E182" i="36" s="1"/>
  <c r="F182" i="36" s="1"/>
  <c r="P181" i="36"/>
  <c r="Q181" i="36" s="1"/>
  <c r="R181" i="36" s="1"/>
  <c r="S181" i="36" s="1"/>
  <c r="T181" i="36" s="1"/>
  <c r="U181" i="36" s="1"/>
  <c r="V181" i="36" s="1"/>
  <c r="W181" i="36" s="1"/>
  <c r="X181" i="36" s="1"/>
  <c r="Y181" i="36" s="1"/>
  <c r="Z181" i="36" s="1"/>
  <c r="AA181" i="36" s="1"/>
  <c r="AB181" i="36" s="1"/>
  <c r="AC181" i="36" s="1"/>
  <c r="AD181" i="36" s="1"/>
  <c r="AE181" i="36" s="1"/>
  <c r="AF181" i="36" s="1"/>
  <c r="J181" i="36"/>
  <c r="K181" i="36" s="1"/>
  <c r="L181" i="36" s="1"/>
  <c r="M181" i="36" s="1"/>
  <c r="N181" i="36" s="1"/>
  <c r="O181" i="36" s="1"/>
  <c r="E181" i="36"/>
  <c r="F181" i="36" s="1"/>
  <c r="G181" i="36" s="1"/>
  <c r="H181" i="36" s="1"/>
  <c r="I181" i="36" s="1"/>
  <c r="C181" i="36"/>
  <c r="D181" i="36" s="1"/>
  <c r="F180" i="36"/>
  <c r="G180" i="36" s="1"/>
  <c r="H180" i="36" s="1"/>
  <c r="I180" i="36" s="1"/>
  <c r="J180" i="36" s="1"/>
  <c r="K180" i="36" s="1"/>
  <c r="L180" i="36" s="1"/>
  <c r="M180" i="36" s="1"/>
  <c r="N180" i="36" s="1"/>
  <c r="O180" i="36" s="1"/>
  <c r="P180" i="36" s="1"/>
  <c r="Q180" i="36" s="1"/>
  <c r="R180" i="36" s="1"/>
  <c r="S180" i="36" s="1"/>
  <c r="T180" i="36" s="1"/>
  <c r="U180" i="36" s="1"/>
  <c r="V180" i="36" s="1"/>
  <c r="W180" i="36" s="1"/>
  <c r="X180" i="36" s="1"/>
  <c r="Y180" i="36" s="1"/>
  <c r="Z180" i="36" s="1"/>
  <c r="AA180" i="36" s="1"/>
  <c r="AB180" i="36" s="1"/>
  <c r="AC180" i="36" s="1"/>
  <c r="AD180" i="36" s="1"/>
  <c r="AE180" i="36" s="1"/>
  <c r="AF180" i="36" s="1"/>
  <c r="C180" i="36"/>
  <c r="D180" i="36" s="1"/>
  <c r="E180" i="36" s="1"/>
  <c r="G179" i="36"/>
  <c r="H179" i="36" s="1"/>
  <c r="I179" i="36" s="1"/>
  <c r="J179" i="36" s="1"/>
  <c r="K179" i="36" s="1"/>
  <c r="L179" i="36" s="1"/>
  <c r="M179" i="36" s="1"/>
  <c r="N179" i="36" s="1"/>
  <c r="O179" i="36" s="1"/>
  <c r="P179" i="36" s="1"/>
  <c r="Q179" i="36" s="1"/>
  <c r="R179" i="36" s="1"/>
  <c r="S179" i="36" s="1"/>
  <c r="T179" i="36" s="1"/>
  <c r="U179" i="36" s="1"/>
  <c r="V179" i="36" s="1"/>
  <c r="W179" i="36" s="1"/>
  <c r="X179" i="36" s="1"/>
  <c r="Y179" i="36" s="1"/>
  <c r="Z179" i="36" s="1"/>
  <c r="AA179" i="36" s="1"/>
  <c r="AB179" i="36" s="1"/>
  <c r="AC179" i="36" s="1"/>
  <c r="AD179" i="36" s="1"/>
  <c r="AE179" i="36" s="1"/>
  <c r="AF179" i="36" s="1"/>
  <c r="D179" i="36"/>
  <c r="E179" i="36" s="1"/>
  <c r="F179" i="36" s="1"/>
  <c r="C179" i="36"/>
  <c r="D178" i="36"/>
  <c r="E178" i="36" s="1"/>
  <c r="F178" i="36" s="1"/>
  <c r="G178" i="36" s="1"/>
  <c r="H178" i="36" s="1"/>
  <c r="I178" i="36" s="1"/>
  <c r="J178" i="36" s="1"/>
  <c r="K178" i="36" s="1"/>
  <c r="L178" i="36" s="1"/>
  <c r="M178" i="36" s="1"/>
  <c r="N178" i="36" s="1"/>
  <c r="O178" i="36" s="1"/>
  <c r="P178" i="36" s="1"/>
  <c r="Q178" i="36" s="1"/>
  <c r="R178" i="36" s="1"/>
  <c r="S178" i="36" s="1"/>
  <c r="T178" i="36" s="1"/>
  <c r="U178" i="36" s="1"/>
  <c r="V178" i="36" s="1"/>
  <c r="W178" i="36" s="1"/>
  <c r="X178" i="36" s="1"/>
  <c r="Y178" i="36" s="1"/>
  <c r="Z178" i="36" s="1"/>
  <c r="AA178" i="36" s="1"/>
  <c r="AB178" i="36" s="1"/>
  <c r="AC178" i="36" s="1"/>
  <c r="AD178" i="36" s="1"/>
  <c r="AE178" i="36" s="1"/>
  <c r="AF178" i="36" s="1"/>
  <c r="C178" i="36"/>
  <c r="C177" i="36"/>
  <c r="D177" i="36" s="1"/>
  <c r="E177" i="36" s="1"/>
  <c r="F177" i="36" s="1"/>
  <c r="G177" i="36" s="1"/>
  <c r="H177" i="36" s="1"/>
  <c r="I177" i="36" s="1"/>
  <c r="J177" i="36" s="1"/>
  <c r="K177" i="36" s="1"/>
  <c r="L177" i="36" s="1"/>
  <c r="M177" i="36" s="1"/>
  <c r="N177" i="36" s="1"/>
  <c r="O177" i="36" s="1"/>
  <c r="P177" i="36" s="1"/>
  <c r="Q177" i="36" s="1"/>
  <c r="R177" i="36" s="1"/>
  <c r="S177" i="36" s="1"/>
  <c r="T177" i="36" s="1"/>
  <c r="U177" i="36" s="1"/>
  <c r="V177" i="36" s="1"/>
  <c r="W177" i="36" s="1"/>
  <c r="X177" i="36" s="1"/>
  <c r="Y177" i="36" s="1"/>
  <c r="Z177" i="36" s="1"/>
  <c r="AA177" i="36" s="1"/>
  <c r="AB177" i="36" s="1"/>
  <c r="AC177" i="36" s="1"/>
  <c r="AD177" i="36" s="1"/>
  <c r="AE177" i="36" s="1"/>
  <c r="AF177" i="36" s="1"/>
  <c r="C176" i="36"/>
  <c r="D176" i="36" s="1"/>
  <c r="E176" i="36" s="1"/>
  <c r="F176" i="36" s="1"/>
  <c r="G176" i="36" s="1"/>
  <c r="H176" i="36" s="1"/>
  <c r="I176" i="36" s="1"/>
  <c r="J176" i="36" s="1"/>
  <c r="K176" i="36" s="1"/>
  <c r="L176" i="36" s="1"/>
  <c r="M176" i="36" s="1"/>
  <c r="N176" i="36" s="1"/>
  <c r="O176" i="36" s="1"/>
  <c r="P176" i="36" s="1"/>
  <c r="Q176" i="36" s="1"/>
  <c r="R176" i="36" s="1"/>
  <c r="S176" i="36" s="1"/>
  <c r="T176" i="36" s="1"/>
  <c r="U176" i="36" s="1"/>
  <c r="V176" i="36" s="1"/>
  <c r="W176" i="36" s="1"/>
  <c r="X176" i="36" s="1"/>
  <c r="Y176" i="36" s="1"/>
  <c r="Z176" i="36" s="1"/>
  <c r="AA176" i="36" s="1"/>
  <c r="AB176" i="36" s="1"/>
  <c r="AC176" i="36" s="1"/>
  <c r="AD176" i="36" s="1"/>
  <c r="AE176" i="36" s="1"/>
  <c r="AF176" i="36" s="1"/>
  <c r="K175" i="36"/>
  <c r="L175" i="36" s="1"/>
  <c r="M175" i="36" s="1"/>
  <c r="N175" i="36" s="1"/>
  <c r="O175" i="36" s="1"/>
  <c r="P175" i="36" s="1"/>
  <c r="Q175" i="36" s="1"/>
  <c r="R175" i="36" s="1"/>
  <c r="S175" i="36" s="1"/>
  <c r="T175" i="36" s="1"/>
  <c r="U175" i="36" s="1"/>
  <c r="V175" i="36" s="1"/>
  <c r="W175" i="36" s="1"/>
  <c r="X175" i="36" s="1"/>
  <c r="Y175" i="36" s="1"/>
  <c r="Z175" i="36" s="1"/>
  <c r="AA175" i="36" s="1"/>
  <c r="AB175" i="36" s="1"/>
  <c r="AC175" i="36" s="1"/>
  <c r="AD175" i="36" s="1"/>
  <c r="AE175" i="36" s="1"/>
  <c r="AF175" i="36" s="1"/>
  <c r="E175" i="36"/>
  <c r="F175" i="36" s="1"/>
  <c r="G175" i="36" s="1"/>
  <c r="H175" i="36" s="1"/>
  <c r="I175" i="36" s="1"/>
  <c r="J175" i="36" s="1"/>
  <c r="D175" i="36"/>
  <c r="C175" i="36"/>
  <c r="M174" i="36"/>
  <c r="N174" i="36" s="1"/>
  <c r="O174" i="36" s="1"/>
  <c r="P174" i="36" s="1"/>
  <c r="Q174" i="36" s="1"/>
  <c r="R174" i="36" s="1"/>
  <c r="S174" i="36" s="1"/>
  <c r="T174" i="36" s="1"/>
  <c r="U174" i="36" s="1"/>
  <c r="V174" i="36" s="1"/>
  <c r="W174" i="36" s="1"/>
  <c r="X174" i="36" s="1"/>
  <c r="Y174" i="36" s="1"/>
  <c r="Z174" i="36" s="1"/>
  <c r="AA174" i="36" s="1"/>
  <c r="AB174" i="36" s="1"/>
  <c r="AC174" i="36" s="1"/>
  <c r="AD174" i="36" s="1"/>
  <c r="AE174" i="36" s="1"/>
  <c r="AF174" i="36" s="1"/>
  <c r="C174" i="36"/>
  <c r="D174" i="36" s="1"/>
  <c r="E174" i="36" s="1"/>
  <c r="F174" i="36" s="1"/>
  <c r="G174" i="36" s="1"/>
  <c r="H174" i="36" s="1"/>
  <c r="I174" i="36" s="1"/>
  <c r="J174" i="36" s="1"/>
  <c r="K174" i="36" s="1"/>
  <c r="L174" i="36" s="1"/>
  <c r="E172" i="36"/>
  <c r="F172" i="36" s="1"/>
  <c r="G172" i="36" s="1"/>
  <c r="H172" i="36" s="1"/>
  <c r="I172" i="36" s="1"/>
  <c r="J172" i="36" s="1"/>
  <c r="K172" i="36" s="1"/>
  <c r="L172" i="36" s="1"/>
  <c r="M172" i="36" s="1"/>
  <c r="N172" i="36" s="1"/>
  <c r="O172" i="36" s="1"/>
  <c r="P172" i="36" s="1"/>
  <c r="Q172" i="36" s="1"/>
  <c r="R172" i="36" s="1"/>
  <c r="S172" i="36" s="1"/>
  <c r="T172" i="36" s="1"/>
  <c r="U172" i="36" s="1"/>
  <c r="V172" i="36" s="1"/>
  <c r="W172" i="36" s="1"/>
  <c r="X172" i="36" s="1"/>
  <c r="Y172" i="36" s="1"/>
  <c r="Z172" i="36" s="1"/>
  <c r="AA172" i="36" s="1"/>
  <c r="AB172" i="36" s="1"/>
  <c r="AC172" i="36" s="1"/>
  <c r="AD172" i="36" s="1"/>
  <c r="AE172" i="36" s="1"/>
  <c r="AF172" i="36" s="1"/>
  <c r="C172" i="36"/>
  <c r="D172" i="36" s="1"/>
  <c r="F171" i="36"/>
  <c r="G171" i="36" s="1"/>
  <c r="H171" i="36" s="1"/>
  <c r="I171" i="36" s="1"/>
  <c r="J171" i="36" s="1"/>
  <c r="K171" i="36" s="1"/>
  <c r="L171" i="36" s="1"/>
  <c r="M171" i="36" s="1"/>
  <c r="N171" i="36" s="1"/>
  <c r="O171" i="36" s="1"/>
  <c r="P171" i="36" s="1"/>
  <c r="Q171" i="36" s="1"/>
  <c r="R171" i="36" s="1"/>
  <c r="S171" i="36" s="1"/>
  <c r="T171" i="36" s="1"/>
  <c r="U171" i="36" s="1"/>
  <c r="V171" i="36" s="1"/>
  <c r="W171" i="36" s="1"/>
  <c r="X171" i="36" s="1"/>
  <c r="Y171" i="36" s="1"/>
  <c r="Z171" i="36" s="1"/>
  <c r="AA171" i="36" s="1"/>
  <c r="AB171" i="36" s="1"/>
  <c r="AC171" i="36" s="1"/>
  <c r="AD171" i="36" s="1"/>
  <c r="AE171" i="36" s="1"/>
  <c r="AF171" i="36" s="1"/>
  <c r="C171" i="36"/>
  <c r="D171" i="36" s="1"/>
  <c r="E171" i="36" s="1"/>
  <c r="G170" i="36"/>
  <c r="H170" i="36" s="1"/>
  <c r="I170" i="36" s="1"/>
  <c r="J170" i="36" s="1"/>
  <c r="K170" i="36" s="1"/>
  <c r="L170" i="36" s="1"/>
  <c r="M170" i="36" s="1"/>
  <c r="N170" i="36" s="1"/>
  <c r="O170" i="36" s="1"/>
  <c r="P170" i="36" s="1"/>
  <c r="Q170" i="36" s="1"/>
  <c r="R170" i="36" s="1"/>
  <c r="S170" i="36" s="1"/>
  <c r="T170" i="36" s="1"/>
  <c r="U170" i="36" s="1"/>
  <c r="V170" i="36" s="1"/>
  <c r="W170" i="36" s="1"/>
  <c r="X170" i="36" s="1"/>
  <c r="Y170" i="36" s="1"/>
  <c r="Z170" i="36" s="1"/>
  <c r="AA170" i="36" s="1"/>
  <c r="AB170" i="36" s="1"/>
  <c r="AC170" i="36" s="1"/>
  <c r="AD170" i="36" s="1"/>
  <c r="AE170" i="36" s="1"/>
  <c r="AF170" i="36" s="1"/>
  <c r="E170" i="36"/>
  <c r="F170" i="36" s="1"/>
  <c r="D170" i="36"/>
  <c r="C170" i="36"/>
  <c r="C169" i="36"/>
  <c r="D169" i="36" s="1"/>
  <c r="E169" i="36" s="1"/>
  <c r="F169" i="36" s="1"/>
  <c r="G169" i="36" s="1"/>
  <c r="H169" i="36" s="1"/>
  <c r="I169" i="36" s="1"/>
  <c r="J169" i="36" s="1"/>
  <c r="K169" i="36" s="1"/>
  <c r="L169" i="36" s="1"/>
  <c r="M169" i="36" s="1"/>
  <c r="N169" i="36" s="1"/>
  <c r="O169" i="36" s="1"/>
  <c r="P169" i="36" s="1"/>
  <c r="Q169" i="36" s="1"/>
  <c r="R169" i="36" s="1"/>
  <c r="S169" i="36" s="1"/>
  <c r="T169" i="36" s="1"/>
  <c r="U169" i="36" s="1"/>
  <c r="V169" i="36" s="1"/>
  <c r="W169" i="36" s="1"/>
  <c r="X169" i="36" s="1"/>
  <c r="Y169" i="36" s="1"/>
  <c r="Z169" i="36" s="1"/>
  <c r="AA169" i="36" s="1"/>
  <c r="AB169" i="36" s="1"/>
  <c r="AC169" i="36" s="1"/>
  <c r="AD169" i="36" s="1"/>
  <c r="AE169" i="36" s="1"/>
  <c r="AF169" i="36" s="1"/>
  <c r="Q168" i="36"/>
  <c r="R168" i="36" s="1"/>
  <c r="S168" i="36" s="1"/>
  <c r="T168" i="36" s="1"/>
  <c r="U168" i="36" s="1"/>
  <c r="V168" i="36" s="1"/>
  <c r="W168" i="36" s="1"/>
  <c r="X168" i="36" s="1"/>
  <c r="Y168" i="36" s="1"/>
  <c r="Z168" i="36" s="1"/>
  <c r="AA168" i="36" s="1"/>
  <c r="AB168" i="36" s="1"/>
  <c r="AC168" i="36" s="1"/>
  <c r="AD168" i="36" s="1"/>
  <c r="AE168" i="36" s="1"/>
  <c r="AF168" i="36" s="1"/>
  <c r="E168" i="36"/>
  <c r="F168" i="36" s="1"/>
  <c r="G168" i="36" s="1"/>
  <c r="H168" i="36" s="1"/>
  <c r="I168" i="36" s="1"/>
  <c r="J168" i="36" s="1"/>
  <c r="K168" i="36" s="1"/>
  <c r="L168" i="36" s="1"/>
  <c r="M168" i="36" s="1"/>
  <c r="N168" i="36" s="1"/>
  <c r="O168" i="36" s="1"/>
  <c r="P168" i="36" s="1"/>
  <c r="C168" i="36"/>
  <c r="D168" i="36" s="1"/>
  <c r="J167" i="36"/>
  <c r="K167" i="36" s="1"/>
  <c r="L167" i="36" s="1"/>
  <c r="M167" i="36" s="1"/>
  <c r="N167" i="36" s="1"/>
  <c r="O167" i="36" s="1"/>
  <c r="P167" i="36" s="1"/>
  <c r="Q167" i="36" s="1"/>
  <c r="R167" i="36" s="1"/>
  <c r="S167" i="36" s="1"/>
  <c r="T167" i="36" s="1"/>
  <c r="U167" i="36" s="1"/>
  <c r="V167" i="36" s="1"/>
  <c r="W167" i="36" s="1"/>
  <c r="X167" i="36" s="1"/>
  <c r="Y167" i="36" s="1"/>
  <c r="Z167" i="36" s="1"/>
  <c r="AA167" i="36" s="1"/>
  <c r="AB167" i="36" s="1"/>
  <c r="AC167" i="36" s="1"/>
  <c r="AD167" i="36" s="1"/>
  <c r="AE167" i="36" s="1"/>
  <c r="AF167" i="36" s="1"/>
  <c r="E167" i="36"/>
  <c r="F167" i="36" s="1"/>
  <c r="G167" i="36" s="1"/>
  <c r="H167" i="36" s="1"/>
  <c r="I167" i="36" s="1"/>
  <c r="C167" i="36"/>
  <c r="D167" i="36" s="1"/>
  <c r="C166" i="36"/>
  <c r="D166" i="36" s="1"/>
  <c r="E166" i="36" s="1"/>
  <c r="F166" i="36" s="1"/>
  <c r="G166" i="36" s="1"/>
  <c r="H166" i="36" s="1"/>
  <c r="I166" i="36" s="1"/>
  <c r="J166" i="36" s="1"/>
  <c r="K166" i="36" s="1"/>
  <c r="L166" i="36" s="1"/>
  <c r="M166" i="36" s="1"/>
  <c r="N166" i="36" s="1"/>
  <c r="O166" i="36" s="1"/>
  <c r="P166" i="36" s="1"/>
  <c r="Q166" i="36" s="1"/>
  <c r="R166" i="36" s="1"/>
  <c r="S166" i="36" s="1"/>
  <c r="T166" i="36" s="1"/>
  <c r="U166" i="36" s="1"/>
  <c r="V166" i="36" s="1"/>
  <c r="W166" i="36" s="1"/>
  <c r="X166" i="36" s="1"/>
  <c r="Y166" i="36" s="1"/>
  <c r="Z166" i="36" s="1"/>
  <c r="AA166" i="36" s="1"/>
  <c r="AB166" i="36" s="1"/>
  <c r="AC166" i="36" s="1"/>
  <c r="AD166" i="36" s="1"/>
  <c r="AE166" i="36" s="1"/>
  <c r="AF166" i="36" s="1"/>
  <c r="E165" i="36"/>
  <c r="F165" i="36" s="1"/>
  <c r="G165" i="36" s="1"/>
  <c r="H165" i="36" s="1"/>
  <c r="I165" i="36" s="1"/>
  <c r="J165" i="36" s="1"/>
  <c r="K165" i="36" s="1"/>
  <c r="L165" i="36" s="1"/>
  <c r="M165" i="36" s="1"/>
  <c r="N165" i="36" s="1"/>
  <c r="O165" i="36" s="1"/>
  <c r="P165" i="36" s="1"/>
  <c r="Q165" i="36" s="1"/>
  <c r="R165" i="36" s="1"/>
  <c r="S165" i="36" s="1"/>
  <c r="T165" i="36" s="1"/>
  <c r="U165" i="36" s="1"/>
  <c r="V165" i="36" s="1"/>
  <c r="W165" i="36" s="1"/>
  <c r="X165" i="36" s="1"/>
  <c r="Y165" i="36" s="1"/>
  <c r="Z165" i="36" s="1"/>
  <c r="AA165" i="36" s="1"/>
  <c r="AB165" i="36" s="1"/>
  <c r="AC165" i="36" s="1"/>
  <c r="AD165" i="36" s="1"/>
  <c r="AE165" i="36" s="1"/>
  <c r="AF165" i="36" s="1"/>
  <c r="C165" i="36"/>
  <c r="D165" i="36" s="1"/>
  <c r="M163" i="36"/>
  <c r="N163" i="36" s="1"/>
  <c r="O163" i="36" s="1"/>
  <c r="P163" i="36" s="1"/>
  <c r="Q163" i="36" s="1"/>
  <c r="R163" i="36" s="1"/>
  <c r="S163" i="36" s="1"/>
  <c r="T163" i="36" s="1"/>
  <c r="U163" i="36" s="1"/>
  <c r="V163" i="36" s="1"/>
  <c r="W163" i="36" s="1"/>
  <c r="X163" i="36" s="1"/>
  <c r="Y163" i="36" s="1"/>
  <c r="Z163" i="36" s="1"/>
  <c r="AA163" i="36" s="1"/>
  <c r="AB163" i="36" s="1"/>
  <c r="AC163" i="36" s="1"/>
  <c r="AD163" i="36" s="1"/>
  <c r="AE163" i="36" s="1"/>
  <c r="AF163" i="36" s="1"/>
  <c r="C163" i="36"/>
  <c r="D163" i="36" s="1"/>
  <c r="E163" i="36" s="1"/>
  <c r="F163" i="36" s="1"/>
  <c r="G163" i="36" s="1"/>
  <c r="H163" i="36" s="1"/>
  <c r="I163" i="36" s="1"/>
  <c r="J163" i="36" s="1"/>
  <c r="K163" i="36" s="1"/>
  <c r="L163" i="36" s="1"/>
  <c r="E162" i="36"/>
  <c r="F162" i="36" s="1"/>
  <c r="G162" i="36" s="1"/>
  <c r="H162" i="36" s="1"/>
  <c r="I162" i="36" s="1"/>
  <c r="J162" i="36" s="1"/>
  <c r="K162" i="36" s="1"/>
  <c r="L162" i="36" s="1"/>
  <c r="M162" i="36" s="1"/>
  <c r="N162" i="36" s="1"/>
  <c r="O162" i="36" s="1"/>
  <c r="P162" i="36" s="1"/>
  <c r="Q162" i="36" s="1"/>
  <c r="R162" i="36" s="1"/>
  <c r="S162" i="36" s="1"/>
  <c r="T162" i="36" s="1"/>
  <c r="U162" i="36" s="1"/>
  <c r="V162" i="36" s="1"/>
  <c r="W162" i="36" s="1"/>
  <c r="X162" i="36" s="1"/>
  <c r="Y162" i="36" s="1"/>
  <c r="Z162" i="36" s="1"/>
  <c r="AA162" i="36" s="1"/>
  <c r="AB162" i="36" s="1"/>
  <c r="AC162" i="36" s="1"/>
  <c r="AD162" i="36" s="1"/>
  <c r="AE162" i="36" s="1"/>
  <c r="AF162" i="36" s="1"/>
  <c r="C162" i="36"/>
  <c r="D162" i="36" s="1"/>
  <c r="Y161" i="36"/>
  <c r="Z161" i="36" s="1"/>
  <c r="AA161" i="36" s="1"/>
  <c r="AB161" i="36" s="1"/>
  <c r="AC161" i="36" s="1"/>
  <c r="AD161" i="36" s="1"/>
  <c r="AE161" i="36" s="1"/>
  <c r="AF161" i="36" s="1"/>
  <c r="C161" i="36"/>
  <c r="D161" i="36" s="1"/>
  <c r="E161" i="36" s="1"/>
  <c r="F161" i="36" s="1"/>
  <c r="G161" i="36" s="1"/>
  <c r="H161" i="36" s="1"/>
  <c r="I161" i="36" s="1"/>
  <c r="J161" i="36" s="1"/>
  <c r="K161" i="36" s="1"/>
  <c r="L161" i="36" s="1"/>
  <c r="M161" i="36" s="1"/>
  <c r="N161" i="36" s="1"/>
  <c r="O161" i="36" s="1"/>
  <c r="P161" i="36" s="1"/>
  <c r="Q161" i="36" s="1"/>
  <c r="R161" i="36" s="1"/>
  <c r="S161" i="36" s="1"/>
  <c r="T161" i="36" s="1"/>
  <c r="U161" i="36" s="1"/>
  <c r="V161" i="36" s="1"/>
  <c r="W161" i="36" s="1"/>
  <c r="X161" i="36" s="1"/>
  <c r="C160" i="36"/>
  <c r="D160" i="36" s="1"/>
  <c r="E160" i="36" s="1"/>
  <c r="F160" i="36" s="1"/>
  <c r="G160" i="36" s="1"/>
  <c r="H160" i="36" s="1"/>
  <c r="I160" i="36" s="1"/>
  <c r="J160" i="36" s="1"/>
  <c r="K160" i="36" s="1"/>
  <c r="L160" i="36" s="1"/>
  <c r="M160" i="36" s="1"/>
  <c r="N160" i="36" s="1"/>
  <c r="O160" i="36" s="1"/>
  <c r="P160" i="36" s="1"/>
  <c r="Q160" i="36" s="1"/>
  <c r="R160" i="36" s="1"/>
  <c r="S160" i="36" s="1"/>
  <c r="T160" i="36" s="1"/>
  <c r="U160" i="36" s="1"/>
  <c r="V160" i="36" s="1"/>
  <c r="W160" i="36" s="1"/>
  <c r="X160" i="36" s="1"/>
  <c r="Y160" i="36" s="1"/>
  <c r="Z160" i="36" s="1"/>
  <c r="AA160" i="36" s="1"/>
  <c r="AB160" i="36" s="1"/>
  <c r="AC160" i="36" s="1"/>
  <c r="AD160" i="36" s="1"/>
  <c r="AE160" i="36" s="1"/>
  <c r="AF160" i="36" s="1"/>
  <c r="C159" i="36"/>
  <c r="D159" i="36" s="1"/>
  <c r="E159" i="36" s="1"/>
  <c r="F159" i="36" s="1"/>
  <c r="G159" i="36" s="1"/>
  <c r="H159" i="36" s="1"/>
  <c r="I159" i="36" s="1"/>
  <c r="J159" i="36" s="1"/>
  <c r="K159" i="36" s="1"/>
  <c r="L159" i="36" s="1"/>
  <c r="M159" i="36" s="1"/>
  <c r="N159" i="36" s="1"/>
  <c r="O159" i="36" s="1"/>
  <c r="P159" i="36" s="1"/>
  <c r="Q159" i="36" s="1"/>
  <c r="R159" i="36" s="1"/>
  <c r="S159" i="36" s="1"/>
  <c r="T159" i="36" s="1"/>
  <c r="U159" i="36" s="1"/>
  <c r="V159" i="36" s="1"/>
  <c r="W159" i="36" s="1"/>
  <c r="X159" i="36" s="1"/>
  <c r="Y159" i="36" s="1"/>
  <c r="Z159" i="36" s="1"/>
  <c r="AA159" i="36" s="1"/>
  <c r="AB159" i="36" s="1"/>
  <c r="AC159" i="36" s="1"/>
  <c r="AD159" i="36" s="1"/>
  <c r="AE159" i="36" s="1"/>
  <c r="AF159" i="36" s="1"/>
  <c r="H158" i="36"/>
  <c r="I158" i="36" s="1"/>
  <c r="J158" i="36" s="1"/>
  <c r="K158" i="36" s="1"/>
  <c r="L158" i="36" s="1"/>
  <c r="M158" i="36" s="1"/>
  <c r="N158" i="36" s="1"/>
  <c r="O158" i="36" s="1"/>
  <c r="P158" i="36" s="1"/>
  <c r="Q158" i="36" s="1"/>
  <c r="R158" i="36" s="1"/>
  <c r="S158" i="36" s="1"/>
  <c r="T158" i="36" s="1"/>
  <c r="U158" i="36" s="1"/>
  <c r="V158" i="36" s="1"/>
  <c r="W158" i="36" s="1"/>
  <c r="X158" i="36" s="1"/>
  <c r="Y158" i="36" s="1"/>
  <c r="Z158" i="36" s="1"/>
  <c r="AA158" i="36" s="1"/>
  <c r="AB158" i="36" s="1"/>
  <c r="AC158" i="36" s="1"/>
  <c r="AD158" i="36" s="1"/>
  <c r="AE158" i="36" s="1"/>
  <c r="AF158" i="36" s="1"/>
  <c r="E158" i="36"/>
  <c r="F158" i="36" s="1"/>
  <c r="G158" i="36" s="1"/>
  <c r="C158" i="36"/>
  <c r="D158" i="36" s="1"/>
  <c r="F157" i="36"/>
  <c r="G157" i="36" s="1"/>
  <c r="H157" i="36" s="1"/>
  <c r="I157" i="36" s="1"/>
  <c r="J157" i="36" s="1"/>
  <c r="K157" i="36" s="1"/>
  <c r="L157" i="36" s="1"/>
  <c r="M157" i="36" s="1"/>
  <c r="N157" i="36" s="1"/>
  <c r="O157" i="36" s="1"/>
  <c r="P157" i="36" s="1"/>
  <c r="Q157" i="36" s="1"/>
  <c r="R157" i="36" s="1"/>
  <c r="S157" i="36" s="1"/>
  <c r="T157" i="36" s="1"/>
  <c r="U157" i="36" s="1"/>
  <c r="V157" i="36" s="1"/>
  <c r="W157" i="36" s="1"/>
  <c r="X157" i="36" s="1"/>
  <c r="Y157" i="36" s="1"/>
  <c r="Z157" i="36" s="1"/>
  <c r="AA157" i="36" s="1"/>
  <c r="AB157" i="36" s="1"/>
  <c r="AC157" i="36" s="1"/>
  <c r="AD157" i="36" s="1"/>
  <c r="AE157" i="36" s="1"/>
  <c r="AF157" i="36" s="1"/>
  <c r="C157" i="36"/>
  <c r="D157" i="36" s="1"/>
  <c r="E157" i="36" s="1"/>
  <c r="AA156" i="36"/>
  <c r="AB156" i="36" s="1"/>
  <c r="AC156" i="36" s="1"/>
  <c r="AD156" i="36" s="1"/>
  <c r="AE156" i="36" s="1"/>
  <c r="AF156" i="36" s="1"/>
  <c r="D156" i="36"/>
  <c r="E156" i="36" s="1"/>
  <c r="F156" i="36" s="1"/>
  <c r="G156" i="36" s="1"/>
  <c r="H156" i="36" s="1"/>
  <c r="I156" i="36" s="1"/>
  <c r="J156" i="36" s="1"/>
  <c r="K156" i="36" s="1"/>
  <c r="L156" i="36" s="1"/>
  <c r="M156" i="36" s="1"/>
  <c r="N156" i="36" s="1"/>
  <c r="O156" i="36" s="1"/>
  <c r="P156" i="36" s="1"/>
  <c r="Q156" i="36" s="1"/>
  <c r="R156" i="36" s="1"/>
  <c r="S156" i="36" s="1"/>
  <c r="T156" i="36" s="1"/>
  <c r="U156" i="36" s="1"/>
  <c r="V156" i="36" s="1"/>
  <c r="W156" i="36" s="1"/>
  <c r="X156" i="36" s="1"/>
  <c r="Y156" i="36" s="1"/>
  <c r="Z156" i="36" s="1"/>
  <c r="C156" i="36"/>
  <c r="G155" i="36"/>
  <c r="H155" i="36" s="1"/>
  <c r="I155" i="36" s="1"/>
  <c r="J155" i="36" s="1"/>
  <c r="K155" i="36" s="1"/>
  <c r="L155" i="36" s="1"/>
  <c r="M155" i="36" s="1"/>
  <c r="N155" i="36" s="1"/>
  <c r="O155" i="36" s="1"/>
  <c r="P155" i="36" s="1"/>
  <c r="Q155" i="36" s="1"/>
  <c r="R155" i="36" s="1"/>
  <c r="S155" i="36" s="1"/>
  <c r="T155" i="36" s="1"/>
  <c r="U155" i="36" s="1"/>
  <c r="V155" i="36" s="1"/>
  <c r="W155" i="36" s="1"/>
  <c r="X155" i="36" s="1"/>
  <c r="Y155" i="36" s="1"/>
  <c r="Z155" i="36" s="1"/>
  <c r="AA155" i="36" s="1"/>
  <c r="AB155" i="36" s="1"/>
  <c r="AC155" i="36" s="1"/>
  <c r="AD155" i="36" s="1"/>
  <c r="AE155" i="36" s="1"/>
  <c r="AF155" i="36" s="1"/>
  <c r="D155" i="36"/>
  <c r="E155" i="36" s="1"/>
  <c r="F155" i="36" s="1"/>
  <c r="C155" i="36"/>
  <c r="N154" i="36"/>
  <c r="O154" i="36" s="1"/>
  <c r="P154" i="36" s="1"/>
  <c r="Q154" i="36" s="1"/>
  <c r="R154" i="36" s="1"/>
  <c r="S154" i="36" s="1"/>
  <c r="T154" i="36" s="1"/>
  <c r="U154" i="36" s="1"/>
  <c r="V154" i="36" s="1"/>
  <c r="W154" i="36" s="1"/>
  <c r="X154" i="36" s="1"/>
  <c r="Y154" i="36" s="1"/>
  <c r="Z154" i="36" s="1"/>
  <c r="AA154" i="36" s="1"/>
  <c r="AB154" i="36" s="1"/>
  <c r="AC154" i="36" s="1"/>
  <c r="AD154" i="36" s="1"/>
  <c r="AE154" i="36" s="1"/>
  <c r="AF154" i="36" s="1"/>
  <c r="D154" i="36"/>
  <c r="E154" i="36" s="1"/>
  <c r="F154" i="36" s="1"/>
  <c r="G154" i="36" s="1"/>
  <c r="H154" i="36" s="1"/>
  <c r="I154" i="36" s="1"/>
  <c r="J154" i="36" s="1"/>
  <c r="K154" i="36" s="1"/>
  <c r="L154" i="36" s="1"/>
  <c r="M154" i="36" s="1"/>
  <c r="C154" i="36"/>
  <c r="K153" i="36"/>
  <c r="L153" i="36" s="1"/>
  <c r="M153" i="36" s="1"/>
  <c r="N153" i="36" s="1"/>
  <c r="O153" i="36" s="1"/>
  <c r="P153" i="36" s="1"/>
  <c r="Q153" i="36" s="1"/>
  <c r="R153" i="36" s="1"/>
  <c r="S153" i="36" s="1"/>
  <c r="T153" i="36" s="1"/>
  <c r="U153" i="36" s="1"/>
  <c r="V153" i="36" s="1"/>
  <c r="W153" i="36" s="1"/>
  <c r="X153" i="36" s="1"/>
  <c r="Y153" i="36" s="1"/>
  <c r="Z153" i="36" s="1"/>
  <c r="AA153" i="36" s="1"/>
  <c r="AB153" i="36" s="1"/>
  <c r="AC153" i="36" s="1"/>
  <c r="AD153" i="36" s="1"/>
  <c r="AE153" i="36" s="1"/>
  <c r="AF153" i="36" s="1"/>
  <c r="D153" i="36"/>
  <c r="E153" i="36" s="1"/>
  <c r="F153" i="36" s="1"/>
  <c r="G153" i="36" s="1"/>
  <c r="H153" i="36" s="1"/>
  <c r="I153" i="36" s="1"/>
  <c r="J153" i="36" s="1"/>
  <c r="C153" i="36"/>
  <c r="R152" i="36"/>
  <c r="S152" i="36" s="1"/>
  <c r="T152" i="36" s="1"/>
  <c r="U152" i="36" s="1"/>
  <c r="V152" i="36" s="1"/>
  <c r="W152" i="36" s="1"/>
  <c r="X152" i="36" s="1"/>
  <c r="Y152" i="36" s="1"/>
  <c r="Z152" i="36" s="1"/>
  <c r="AA152" i="36" s="1"/>
  <c r="AB152" i="36" s="1"/>
  <c r="AC152" i="36" s="1"/>
  <c r="AD152" i="36" s="1"/>
  <c r="AE152" i="36" s="1"/>
  <c r="AF152" i="36" s="1"/>
  <c r="H152" i="36"/>
  <c r="I152" i="36" s="1"/>
  <c r="J152" i="36" s="1"/>
  <c r="K152" i="36" s="1"/>
  <c r="L152" i="36" s="1"/>
  <c r="M152" i="36" s="1"/>
  <c r="N152" i="36" s="1"/>
  <c r="O152" i="36" s="1"/>
  <c r="P152" i="36" s="1"/>
  <c r="Q152" i="36" s="1"/>
  <c r="C152" i="36"/>
  <c r="D152" i="36" s="1"/>
  <c r="E152" i="36" s="1"/>
  <c r="F152" i="36" s="1"/>
  <c r="G152" i="36" s="1"/>
  <c r="G151" i="36"/>
  <c r="H151" i="36" s="1"/>
  <c r="I151" i="36" s="1"/>
  <c r="J151" i="36" s="1"/>
  <c r="K151" i="36" s="1"/>
  <c r="L151" i="36" s="1"/>
  <c r="M151" i="36" s="1"/>
  <c r="N151" i="36" s="1"/>
  <c r="O151" i="36" s="1"/>
  <c r="P151" i="36" s="1"/>
  <c r="Q151" i="36" s="1"/>
  <c r="R151" i="36" s="1"/>
  <c r="S151" i="36" s="1"/>
  <c r="T151" i="36" s="1"/>
  <c r="U151" i="36" s="1"/>
  <c r="V151" i="36" s="1"/>
  <c r="W151" i="36" s="1"/>
  <c r="X151" i="36" s="1"/>
  <c r="Y151" i="36" s="1"/>
  <c r="Z151" i="36" s="1"/>
  <c r="AA151" i="36" s="1"/>
  <c r="AB151" i="36" s="1"/>
  <c r="AC151" i="36" s="1"/>
  <c r="AD151" i="36" s="1"/>
  <c r="AE151" i="36" s="1"/>
  <c r="AF151" i="36" s="1"/>
  <c r="D151" i="36"/>
  <c r="E151" i="36" s="1"/>
  <c r="F151" i="36" s="1"/>
  <c r="C151" i="36"/>
  <c r="J149" i="36"/>
  <c r="K149" i="36" s="1"/>
  <c r="L149" i="36" s="1"/>
  <c r="M149" i="36" s="1"/>
  <c r="N149" i="36" s="1"/>
  <c r="O149" i="36" s="1"/>
  <c r="P149" i="36" s="1"/>
  <c r="Q149" i="36" s="1"/>
  <c r="R149" i="36" s="1"/>
  <c r="S149" i="36" s="1"/>
  <c r="T149" i="36" s="1"/>
  <c r="U149" i="36" s="1"/>
  <c r="V149" i="36" s="1"/>
  <c r="W149" i="36" s="1"/>
  <c r="X149" i="36" s="1"/>
  <c r="Y149" i="36" s="1"/>
  <c r="Z149" i="36" s="1"/>
  <c r="AA149" i="36" s="1"/>
  <c r="AB149" i="36" s="1"/>
  <c r="AC149" i="36" s="1"/>
  <c r="AD149" i="36" s="1"/>
  <c r="AE149" i="36" s="1"/>
  <c r="AF149" i="36" s="1"/>
  <c r="F149" i="36"/>
  <c r="G149" i="36" s="1"/>
  <c r="H149" i="36" s="1"/>
  <c r="I149" i="36" s="1"/>
  <c r="E149" i="36"/>
  <c r="D149" i="36"/>
  <c r="C149" i="36"/>
  <c r="C148" i="36"/>
  <c r="D148" i="36" s="1"/>
  <c r="E148" i="36" s="1"/>
  <c r="F148" i="36" s="1"/>
  <c r="G148" i="36" s="1"/>
  <c r="H148" i="36" s="1"/>
  <c r="I148" i="36" s="1"/>
  <c r="J148" i="36" s="1"/>
  <c r="K148" i="36" s="1"/>
  <c r="L148" i="36" s="1"/>
  <c r="M148" i="36" s="1"/>
  <c r="N148" i="36" s="1"/>
  <c r="O148" i="36" s="1"/>
  <c r="P148" i="36" s="1"/>
  <c r="Q148" i="36" s="1"/>
  <c r="R148" i="36" s="1"/>
  <c r="S148" i="36" s="1"/>
  <c r="T148" i="36" s="1"/>
  <c r="U148" i="36" s="1"/>
  <c r="V148" i="36" s="1"/>
  <c r="W148" i="36" s="1"/>
  <c r="X148" i="36" s="1"/>
  <c r="Y148" i="36" s="1"/>
  <c r="Z148" i="36" s="1"/>
  <c r="AA148" i="36" s="1"/>
  <c r="AB148" i="36" s="1"/>
  <c r="AC148" i="36" s="1"/>
  <c r="AD148" i="36" s="1"/>
  <c r="AE148" i="36" s="1"/>
  <c r="AF148" i="36" s="1"/>
  <c r="H147" i="36"/>
  <c r="I147" i="36" s="1"/>
  <c r="J147" i="36" s="1"/>
  <c r="K147" i="36" s="1"/>
  <c r="L147" i="36" s="1"/>
  <c r="M147" i="36" s="1"/>
  <c r="N147" i="36" s="1"/>
  <c r="O147" i="36" s="1"/>
  <c r="P147" i="36" s="1"/>
  <c r="Q147" i="36" s="1"/>
  <c r="R147" i="36" s="1"/>
  <c r="S147" i="36" s="1"/>
  <c r="T147" i="36" s="1"/>
  <c r="U147" i="36" s="1"/>
  <c r="V147" i="36" s="1"/>
  <c r="W147" i="36" s="1"/>
  <c r="X147" i="36" s="1"/>
  <c r="Y147" i="36" s="1"/>
  <c r="Z147" i="36" s="1"/>
  <c r="AA147" i="36" s="1"/>
  <c r="AB147" i="36" s="1"/>
  <c r="AC147" i="36" s="1"/>
  <c r="AD147" i="36" s="1"/>
  <c r="AE147" i="36" s="1"/>
  <c r="AF147" i="36" s="1"/>
  <c r="C147" i="36"/>
  <c r="D147" i="36" s="1"/>
  <c r="E147" i="36" s="1"/>
  <c r="F147" i="36" s="1"/>
  <c r="G147" i="36" s="1"/>
  <c r="L146" i="36"/>
  <c r="M146" i="36" s="1"/>
  <c r="N146" i="36" s="1"/>
  <c r="O146" i="36" s="1"/>
  <c r="P146" i="36" s="1"/>
  <c r="Q146" i="36" s="1"/>
  <c r="R146" i="36" s="1"/>
  <c r="S146" i="36" s="1"/>
  <c r="T146" i="36" s="1"/>
  <c r="U146" i="36" s="1"/>
  <c r="V146" i="36" s="1"/>
  <c r="W146" i="36" s="1"/>
  <c r="X146" i="36" s="1"/>
  <c r="Y146" i="36" s="1"/>
  <c r="Z146" i="36" s="1"/>
  <c r="AA146" i="36" s="1"/>
  <c r="AB146" i="36" s="1"/>
  <c r="AC146" i="36" s="1"/>
  <c r="AD146" i="36" s="1"/>
  <c r="AE146" i="36" s="1"/>
  <c r="AF146" i="36" s="1"/>
  <c r="D146" i="36"/>
  <c r="E146" i="36" s="1"/>
  <c r="F146" i="36" s="1"/>
  <c r="G146" i="36" s="1"/>
  <c r="H146" i="36" s="1"/>
  <c r="I146" i="36" s="1"/>
  <c r="J146" i="36" s="1"/>
  <c r="K146" i="36" s="1"/>
  <c r="C146" i="36"/>
  <c r="E144" i="36"/>
  <c r="F144" i="36" s="1"/>
  <c r="G144" i="36" s="1"/>
  <c r="H144" i="36" s="1"/>
  <c r="I144" i="36" s="1"/>
  <c r="J144" i="36" s="1"/>
  <c r="K144" i="36" s="1"/>
  <c r="L144" i="36" s="1"/>
  <c r="M144" i="36" s="1"/>
  <c r="N144" i="36" s="1"/>
  <c r="O144" i="36" s="1"/>
  <c r="P144" i="36" s="1"/>
  <c r="Q144" i="36" s="1"/>
  <c r="R144" i="36" s="1"/>
  <c r="S144" i="36" s="1"/>
  <c r="T144" i="36" s="1"/>
  <c r="U144" i="36" s="1"/>
  <c r="V144" i="36" s="1"/>
  <c r="W144" i="36" s="1"/>
  <c r="X144" i="36" s="1"/>
  <c r="Y144" i="36" s="1"/>
  <c r="Z144" i="36" s="1"/>
  <c r="AA144" i="36" s="1"/>
  <c r="AB144" i="36" s="1"/>
  <c r="AC144" i="36" s="1"/>
  <c r="AD144" i="36" s="1"/>
  <c r="AE144" i="36" s="1"/>
  <c r="AF144" i="36" s="1"/>
  <c r="D144" i="36"/>
  <c r="C144" i="36"/>
  <c r="L143" i="36"/>
  <c r="M143" i="36" s="1"/>
  <c r="N143" i="36" s="1"/>
  <c r="O143" i="36" s="1"/>
  <c r="P143" i="36" s="1"/>
  <c r="Q143" i="36" s="1"/>
  <c r="R143" i="36" s="1"/>
  <c r="S143" i="36" s="1"/>
  <c r="T143" i="36" s="1"/>
  <c r="U143" i="36" s="1"/>
  <c r="V143" i="36" s="1"/>
  <c r="W143" i="36" s="1"/>
  <c r="X143" i="36" s="1"/>
  <c r="Y143" i="36" s="1"/>
  <c r="Z143" i="36" s="1"/>
  <c r="AA143" i="36" s="1"/>
  <c r="AB143" i="36" s="1"/>
  <c r="AC143" i="36" s="1"/>
  <c r="AD143" i="36" s="1"/>
  <c r="AE143" i="36" s="1"/>
  <c r="AF143" i="36" s="1"/>
  <c r="D143" i="36"/>
  <c r="E143" i="36" s="1"/>
  <c r="F143" i="36" s="1"/>
  <c r="G143" i="36" s="1"/>
  <c r="H143" i="36" s="1"/>
  <c r="I143" i="36" s="1"/>
  <c r="J143" i="36" s="1"/>
  <c r="K143" i="36" s="1"/>
  <c r="C143" i="36"/>
  <c r="P141" i="36"/>
  <c r="Q141" i="36" s="1"/>
  <c r="R141" i="36" s="1"/>
  <c r="S141" i="36" s="1"/>
  <c r="T141" i="36" s="1"/>
  <c r="U141" i="36" s="1"/>
  <c r="V141" i="36" s="1"/>
  <c r="W141" i="36" s="1"/>
  <c r="X141" i="36" s="1"/>
  <c r="Y141" i="36" s="1"/>
  <c r="Z141" i="36" s="1"/>
  <c r="AA141" i="36" s="1"/>
  <c r="AB141" i="36" s="1"/>
  <c r="AC141" i="36" s="1"/>
  <c r="AD141" i="36" s="1"/>
  <c r="AE141" i="36" s="1"/>
  <c r="AF141" i="36" s="1"/>
  <c r="J141" i="36"/>
  <c r="K141" i="36" s="1"/>
  <c r="L141" i="36" s="1"/>
  <c r="M141" i="36" s="1"/>
  <c r="N141" i="36" s="1"/>
  <c r="O141" i="36" s="1"/>
  <c r="D141" i="36"/>
  <c r="E141" i="36" s="1"/>
  <c r="F141" i="36" s="1"/>
  <c r="G141" i="36" s="1"/>
  <c r="H141" i="36" s="1"/>
  <c r="I141" i="36" s="1"/>
  <c r="C141" i="36"/>
  <c r="H140" i="36"/>
  <c r="I140" i="36" s="1"/>
  <c r="J140" i="36" s="1"/>
  <c r="K140" i="36" s="1"/>
  <c r="L140" i="36" s="1"/>
  <c r="M140" i="36" s="1"/>
  <c r="N140" i="36" s="1"/>
  <c r="O140" i="36" s="1"/>
  <c r="P140" i="36" s="1"/>
  <c r="Q140" i="36" s="1"/>
  <c r="R140" i="36" s="1"/>
  <c r="S140" i="36" s="1"/>
  <c r="T140" i="36" s="1"/>
  <c r="U140" i="36" s="1"/>
  <c r="V140" i="36" s="1"/>
  <c r="W140" i="36" s="1"/>
  <c r="X140" i="36" s="1"/>
  <c r="Y140" i="36" s="1"/>
  <c r="Z140" i="36" s="1"/>
  <c r="AA140" i="36" s="1"/>
  <c r="AB140" i="36" s="1"/>
  <c r="AC140" i="36" s="1"/>
  <c r="AD140" i="36" s="1"/>
  <c r="AE140" i="36" s="1"/>
  <c r="AF140" i="36" s="1"/>
  <c r="D140" i="36"/>
  <c r="E140" i="36" s="1"/>
  <c r="F140" i="36" s="1"/>
  <c r="G140" i="36" s="1"/>
  <c r="C140" i="36"/>
  <c r="P139" i="36"/>
  <c r="Q139" i="36" s="1"/>
  <c r="R139" i="36" s="1"/>
  <c r="S139" i="36" s="1"/>
  <c r="T139" i="36" s="1"/>
  <c r="U139" i="36" s="1"/>
  <c r="V139" i="36" s="1"/>
  <c r="W139" i="36" s="1"/>
  <c r="X139" i="36" s="1"/>
  <c r="Y139" i="36" s="1"/>
  <c r="Z139" i="36" s="1"/>
  <c r="AA139" i="36" s="1"/>
  <c r="AB139" i="36" s="1"/>
  <c r="AC139" i="36" s="1"/>
  <c r="AD139" i="36" s="1"/>
  <c r="AE139" i="36" s="1"/>
  <c r="AF139" i="36" s="1"/>
  <c r="D139" i="36"/>
  <c r="E139" i="36" s="1"/>
  <c r="F139" i="36" s="1"/>
  <c r="G139" i="36" s="1"/>
  <c r="H139" i="36" s="1"/>
  <c r="I139" i="36" s="1"/>
  <c r="J139" i="36" s="1"/>
  <c r="K139" i="36" s="1"/>
  <c r="L139" i="36" s="1"/>
  <c r="M139" i="36" s="1"/>
  <c r="N139" i="36" s="1"/>
  <c r="O139" i="36" s="1"/>
  <c r="C139" i="36"/>
  <c r="D138" i="36"/>
  <c r="E138" i="36" s="1"/>
  <c r="F138" i="36" s="1"/>
  <c r="G138" i="36" s="1"/>
  <c r="H138" i="36" s="1"/>
  <c r="I138" i="36" s="1"/>
  <c r="J138" i="36" s="1"/>
  <c r="K138" i="36" s="1"/>
  <c r="L138" i="36" s="1"/>
  <c r="M138" i="36" s="1"/>
  <c r="N138" i="36" s="1"/>
  <c r="O138" i="36" s="1"/>
  <c r="P138" i="36" s="1"/>
  <c r="Q138" i="36" s="1"/>
  <c r="R138" i="36" s="1"/>
  <c r="S138" i="36" s="1"/>
  <c r="T138" i="36" s="1"/>
  <c r="U138" i="36" s="1"/>
  <c r="V138" i="36" s="1"/>
  <c r="W138" i="36" s="1"/>
  <c r="X138" i="36" s="1"/>
  <c r="Y138" i="36" s="1"/>
  <c r="Z138" i="36" s="1"/>
  <c r="AA138" i="36" s="1"/>
  <c r="AB138" i="36" s="1"/>
  <c r="AC138" i="36" s="1"/>
  <c r="AD138" i="36" s="1"/>
  <c r="AE138" i="36" s="1"/>
  <c r="AF138" i="36" s="1"/>
  <c r="C138" i="36"/>
  <c r="M137" i="36"/>
  <c r="N137" i="36" s="1"/>
  <c r="O137" i="36" s="1"/>
  <c r="P137" i="36" s="1"/>
  <c r="Q137" i="36" s="1"/>
  <c r="R137" i="36" s="1"/>
  <c r="S137" i="36" s="1"/>
  <c r="T137" i="36" s="1"/>
  <c r="U137" i="36" s="1"/>
  <c r="V137" i="36" s="1"/>
  <c r="W137" i="36" s="1"/>
  <c r="X137" i="36" s="1"/>
  <c r="Y137" i="36" s="1"/>
  <c r="Z137" i="36" s="1"/>
  <c r="AA137" i="36" s="1"/>
  <c r="AB137" i="36" s="1"/>
  <c r="AC137" i="36" s="1"/>
  <c r="AD137" i="36" s="1"/>
  <c r="AE137" i="36" s="1"/>
  <c r="AF137" i="36" s="1"/>
  <c r="C137" i="36"/>
  <c r="D137" i="36" s="1"/>
  <c r="E137" i="36" s="1"/>
  <c r="F137" i="36" s="1"/>
  <c r="G137" i="36" s="1"/>
  <c r="H137" i="36" s="1"/>
  <c r="I137" i="36" s="1"/>
  <c r="J137" i="36" s="1"/>
  <c r="K137" i="36" s="1"/>
  <c r="L137" i="36" s="1"/>
  <c r="H136" i="36"/>
  <c r="I136" i="36" s="1"/>
  <c r="J136" i="36" s="1"/>
  <c r="K136" i="36" s="1"/>
  <c r="L136" i="36" s="1"/>
  <c r="M136" i="36" s="1"/>
  <c r="N136" i="36" s="1"/>
  <c r="O136" i="36" s="1"/>
  <c r="P136" i="36" s="1"/>
  <c r="Q136" i="36" s="1"/>
  <c r="R136" i="36" s="1"/>
  <c r="S136" i="36" s="1"/>
  <c r="T136" i="36" s="1"/>
  <c r="U136" i="36" s="1"/>
  <c r="V136" i="36" s="1"/>
  <c r="W136" i="36" s="1"/>
  <c r="X136" i="36" s="1"/>
  <c r="Y136" i="36" s="1"/>
  <c r="Z136" i="36" s="1"/>
  <c r="AA136" i="36" s="1"/>
  <c r="AB136" i="36" s="1"/>
  <c r="AC136" i="36" s="1"/>
  <c r="AD136" i="36" s="1"/>
  <c r="AE136" i="36" s="1"/>
  <c r="AF136" i="36" s="1"/>
  <c r="E136" i="36"/>
  <c r="F136" i="36" s="1"/>
  <c r="G136" i="36" s="1"/>
  <c r="C136" i="36"/>
  <c r="D136" i="36" s="1"/>
  <c r="I135" i="36"/>
  <c r="J135" i="36" s="1"/>
  <c r="K135" i="36" s="1"/>
  <c r="L135" i="36" s="1"/>
  <c r="M135" i="36" s="1"/>
  <c r="N135" i="36" s="1"/>
  <c r="O135" i="36" s="1"/>
  <c r="P135" i="36" s="1"/>
  <c r="Q135" i="36" s="1"/>
  <c r="R135" i="36" s="1"/>
  <c r="S135" i="36" s="1"/>
  <c r="T135" i="36" s="1"/>
  <c r="U135" i="36" s="1"/>
  <c r="V135" i="36" s="1"/>
  <c r="W135" i="36" s="1"/>
  <c r="X135" i="36" s="1"/>
  <c r="Y135" i="36" s="1"/>
  <c r="Z135" i="36" s="1"/>
  <c r="AA135" i="36" s="1"/>
  <c r="AB135" i="36" s="1"/>
  <c r="AC135" i="36" s="1"/>
  <c r="AD135" i="36" s="1"/>
  <c r="AE135" i="36" s="1"/>
  <c r="AF135" i="36" s="1"/>
  <c r="F135" i="36"/>
  <c r="G135" i="36" s="1"/>
  <c r="H135" i="36" s="1"/>
  <c r="C135" i="36"/>
  <c r="D135" i="36" s="1"/>
  <c r="E135" i="36" s="1"/>
  <c r="G133" i="36"/>
  <c r="H133" i="36" s="1"/>
  <c r="I133" i="36" s="1"/>
  <c r="J133" i="36" s="1"/>
  <c r="K133" i="36" s="1"/>
  <c r="L133" i="36" s="1"/>
  <c r="M133" i="36" s="1"/>
  <c r="N133" i="36" s="1"/>
  <c r="O133" i="36" s="1"/>
  <c r="P133" i="36" s="1"/>
  <c r="Q133" i="36" s="1"/>
  <c r="R133" i="36" s="1"/>
  <c r="S133" i="36" s="1"/>
  <c r="T133" i="36" s="1"/>
  <c r="U133" i="36" s="1"/>
  <c r="V133" i="36" s="1"/>
  <c r="W133" i="36" s="1"/>
  <c r="X133" i="36" s="1"/>
  <c r="Y133" i="36" s="1"/>
  <c r="Z133" i="36" s="1"/>
  <c r="AA133" i="36" s="1"/>
  <c r="AB133" i="36" s="1"/>
  <c r="AC133" i="36" s="1"/>
  <c r="AD133" i="36" s="1"/>
  <c r="AE133" i="36" s="1"/>
  <c r="AF133" i="36" s="1"/>
  <c r="D133" i="36"/>
  <c r="E133" i="36" s="1"/>
  <c r="F133" i="36" s="1"/>
  <c r="C133" i="36"/>
  <c r="G132" i="36"/>
  <c r="H132" i="36" s="1"/>
  <c r="I132" i="36" s="1"/>
  <c r="J132" i="36" s="1"/>
  <c r="K132" i="36" s="1"/>
  <c r="L132" i="36" s="1"/>
  <c r="M132" i="36" s="1"/>
  <c r="N132" i="36" s="1"/>
  <c r="O132" i="36" s="1"/>
  <c r="P132" i="36" s="1"/>
  <c r="Q132" i="36" s="1"/>
  <c r="R132" i="36" s="1"/>
  <c r="S132" i="36" s="1"/>
  <c r="T132" i="36" s="1"/>
  <c r="U132" i="36" s="1"/>
  <c r="V132" i="36" s="1"/>
  <c r="W132" i="36" s="1"/>
  <c r="X132" i="36" s="1"/>
  <c r="Y132" i="36" s="1"/>
  <c r="Z132" i="36" s="1"/>
  <c r="AA132" i="36" s="1"/>
  <c r="AB132" i="36" s="1"/>
  <c r="AC132" i="36" s="1"/>
  <c r="AD132" i="36" s="1"/>
  <c r="AE132" i="36" s="1"/>
  <c r="AF132" i="36" s="1"/>
  <c r="C132" i="36"/>
  <c r="D132" i="36" s="1"/>
  <c r="E132" i="36" s="1"/>
  <c r="F132" i="36" s="1"/>
  <c r="I131" i="36"/>
  <c r="J131" i="36" s="1"/>
  <c r="K131" i="36" s="1"/>
  <c r="L131" i="36" s="1"/>
  <c r="M131" i="36" s="1"/>
  <c r="N131" i="36" s="1"/>
  <c r="O131" i="36" s="1"/>
  <c r="P131" i="36" s="1"/>
  <c r="Q131" i="36" s="1"/>
  <c r="R131" i="36" s="1"/>
  <c r="S131" i="36" s="1"/>
  <c r="T131" i="36" s="1"/>
  <c r="U131" i="36" s="1"/>
  <c r="V131" i="36" s="1"/>
  <c r="W131" i="36" s="1"/>
  <c r="X131" i="36" s="1"/>
  <c r="Y131" i="36" s="1"/>
  <c r="Z131" i="36" s="1"/>
  <c r="AA131" i="36" s="1"/>
  <c r="AB131" i="36" s="1"/>
  <c r="AC131" i="36" s="1"/>
  <c r="AD131" i="36" s="1"/>
  <c r="AE131" i="36" s="1"/>
  <c r="AF131" i="36" s="1"/>
  <c r="E131" i="36"/>
  <c r="F131" i="36" s="1"/>
  <c r="G131" i="36" s="1"/>
  <c r="H131" i="36" s="1"/>
  <c r="C131" i="36"/>
  <c r="D131" i="36" s="1"/>
  <c r="C130" i="36"/>
  <c r="D130" i="36" s="1"/>
  <c r="E130" i="36" s="1"/>
  <c r="F130" i="36" s="1"/>
  <c r="G130" i="36" s="1"/>
  <c r="H130" i="36" s="1"/>
  <c r="I130" i="36" s="1"/>
  <c r="J130" i="36" s="1"/>
  <c r="K130" i="36" s="1"/>
  <c r="L130" i="36" s="1"/>
  <c r="M130" i="36" s="1"/>
  <c r="N130" i="36" s="1"/>
  <c r="O130" i="36" s="1"/>
  <c r="P130" i="36" s="1"/>
  <c r="Q130" i="36" s="1"/>
  <c r="R130" i="36" s="1"/>
  <c r="S130" i="36" s="1"/>
  <c r="T130" i="36" s="1"/>
  <c r="U130" i="36" s="1"/>
  <c r="V130" i="36" s="1"/>
  <c r="W130" i="36" s="1"/>
  <c r="X130" i="36" s="1"/>
  <c r="Y130" i="36" s="1"/>
  <c r="Z130" i="36" s="1"/>
  <c r="AA130" i="36" s="1"/>
  <c r="AB130" i="36" s="1"/>
  <c r="AC130" i="36" s="1"/>
  <c r="AD130" i="36" s="1"/>
  <c r="AE130" i="36" s="1"/>
  <c r="AF130" i="36" s="1"/>
  <c r="Q129" i="36"/>
  <c r="R129" i="36" s="1"/>
  <c r="S129" i="36" s="1"/>
  <c r="T129" i="36" s="1"/>
  <c r="U129" i="36" s="1"/>
  <c r="V129" i="36" s="1"/>
  <c r="W129" i="36" s="1"/>
  <c r="X129" i="36" s="1"/>
  <c r="Y129" i="36" s="1"/>
  <c r="Z129" i="36" s="1"/>
  <c r="AA129" i="36" s="1"/>
  <c r="AB129" i="36" s="1"/>
  <c r="AC129" i="36" s="1"/>
  <c r="AD129" i="36" s="1"/>
  <c r="AE129" i="36" s="1"/>
  <c r="AF129" i="36" s="1"/>
  <c r="E129" i="36"/>
  <c r="F129" i="36" s="1"/>
  <c r="G129" i="36" s="1"/>
  <c r="H129" i="36" s="1"/>
  <c r="I129" i="36" s="1"/>
  <c r="J129" i="36" s="1"/>
  <c r="K129" i="36" s="1"/>
  <c r="L129" i="36" s="1"/>
  <c r="M129" i="36" s="1"/>
  <c r="N129" i="36" s="1"/>
  <c r="O129" i="36" s="1"/>
  <c r="P129" i="36" s="1"/>
  <c r="D129" i="36"/>
  <c r="C129" i="36"/>
  <c r="E128" i="36"/>
  <c r="F128" i="36" s="1"/>
  <c r="G128" i="36" s="1"/>
  <c r="H128" i="36" s="1"/>
  <c r="I128" i="36" s="1"/>
  <c r="J128" i="36" s="1"/>
  <c r="K128" i="36" s="1"/>
  <c r="L128" i="36" s="1"/>
  <c r="M128" i="36" s="1"/>
  <c r="N128" i="36" s="1"/>
  <c r="O128" i="36" s="1"/>
  <c r="P128" i="36" s="1"/>
  <c r="Q128" i="36" s="1"/>
  <c r="R128" i="36" s="1"/>
  <c r="S128" i="36" s="1"/>
  <c r="T128" i="36" s="1"/>
  <c r="U128" i="36" s="1"/>
  <c r="V128" i="36" s="1"/>
  <c r="W128" i="36" s="1"/>
  <c r="X128" i="36" s="1"/>
  <c r="Y128" i="36" s="1"/>
  <c r="Z128" i="36" s="1"/>
  <c r="AA128" i="36" s="1"/>
  <c r="AB128" i="36" s="1"/>
  <c r="AC128" i="36" s="1"/>
  <c r="AD128" i="36" s="1"/>
  <c r="AE128" i="36" s="1"/>
  <c r="AF128" i="36" s="1"/>
  <c r="C128" i="36"/>
  <c r="D128" i="36" s="1"/>
  <c r="C127" i="36"/>
  <c r="D127" i="36" s="1"/>
  <c r="E127" i="36" s="1"/>
  <c r="F127" i="36" s="1"/>
  <c r="G127" i="36" s="1"/>
  <c r="H127" i="36" s="1"/>
  <c r="I127" i="36" s="1"/>
  <c r="J127" i="36" s="1"/>
  <c r="K127" i="36" s="1"/>
  <c r="L127" i="36" s="1"/>
  <c r="M127" i="36" s="1"/>
  <c r="N127" i="36" s="1"/>
  <c r="O127" i="36" s="1"/>
  <c r="P127" i="36" s="1"/>
  <c r="Q127" i="36" s="1"/>
  <c r="R127" i="36" s="1"/>
  <c r="S127" i="36" s="1"/>
  <c r="T127" i="36" s="1"/>
  <c r="U127" i="36" s="1"/>
  <c r="V127" i="36" s="1"/>
  <c r="W127" i="36" s="1"/>
  <c r="X127" i="36" s="1"/>
  <c r="Y127" i="36" s="1"/>
  <c r="Z127" i="36" s="1"/>
  <c r="AA127" i="36" s="1"/>
  <c r="AB127" i="36" s="1"/>
  <c r="AC127" i="36" s="1"/>
  <c r="AD127" i="36" s="1"/>
  <c r="AE127" i="36" s="1"/>
  <c r="AF127" i="36" s="1"/>
  <c r="N126" i="36"/>
  <c r="O126" i="36" s="1"/>
  <c r="P126" i="36" s="1"/>
  <c r="Q126" i="36" s="1"/>
  <c r="R126" i="36" s="1"/>
  <c r="S126" i="36" s="1"/>
  <c r="T126" i="36" s="1"/>
  <c r="U126" i="36" s="1"/>
  <c r="V126" i="36" s="1"/>
  <c r="W126" i="36" s="1"/>
  <c r="X126" i="36" s="1"/>
  <c r="Y126" i="36" s="1"/>
  <c r="Z126" i="36" s="1"/>
  <c r="AA126" i="36" s="1"/>
  <c r="AB126" i="36" s="1"/>
  <c r="AC126" i="36" s="1"/>
  <c r="AD126" i="36" s="1"/>
  <c r="AE126" i="36" s="1"/>
  <c r="AF126" i="36" s="1"/>
  <c r="I126" i="36"/>
  <c r="J126" i="36" s="1"/>
  <c r="K126" i="36" s="1"/>
  <c r="L126" i="36" s="1"/>
  <c r="M126" i="36" s="1"/>
  <c r="D126" i="36"/>
  <c r="E126" i="36" s="1"/>
  <c r="F126" i="36" s="1"/>
  <c r="G126" i="36" s="1"/>
  <c r="H126" i="36" s="1"/>
  <c r="C126" i="36"/>
  <c r="C124" i="36"/>
  <c r="D124" i="36" s="1"/>
  <c r="E124" i="36" s="1"/>
  <c r="F124" i="36" s="1"/>
  <c r="G124" i="36" s="1"/>
  <c r="H124" i="36" s="1"/>
  <c r="I124" i="36" s="1"/>
  <c r="J124" i="36" s="1"/>
  <c r="K124" i="36" s="1"/>
  <c r="L124" i="36" s="1"/>
  <c r="M124" i="36" s="1"/>
  <c r="N124" i="36" s="1"/>
  <c r="O124" i="36" s="1"/>
  <c r="P124" i="36" s="1"/>
  <c r="Q124" i="36" s="1"/>
  <c r="R124" i="36" s="1"/>
  <c r="S124" i="36" s="1"/>
  <c r="T124" i="36" s="1"/>
  <c r="U124" i="36" s="1"/>
  <c r="V124" i="36" s="1"/>
  <c r="W124" i="36" s="1"/>
  <c r="X124" i="36" s="1"/>
  <c r="Y124" i="36" s="1"/>
  <c r="Z124" i="36" s="1"/>
  <c r="AA124" i="36" s="1"/>
  <c r="AB124" i="36" s="1"/>
  <c r="AC124" i="36" s="1"/>
  <c r="AD124" i="36" s="1"/>
  <c r="AE124" i="36" s="1"/>
  <c r="AF124" i="36" s="1"/>
  <c r="H123" i="36"/>
  <c r="I123" i="36" s="1"/>
  <c r="J123" i="36" s="1"/>
  <c r="K123" i="36" s="1"/>
  <c r="L123" i="36" s="1"/>
  <c r="M123" i="36" s="1"/>
  <c r="N123" i="36" s="1"/>
  <c r="O123" i="36" s="1"/>
  <c r="P123" i="36" s="1"/>
  <c r="Q123" i="36" s="1"/>
  <c r="R123" i="36" s="1"/>
  <c r="S123" i="36" s="1"/>
  <c r="T123" i="36" s="1"/>
  <c r="U123" i="36" s="1"/>
  <c r="V123" i="36" s="1"/>
  <c r="W123" i="36" s="1"/>
  <c r="X123" i="36" s="1"/>
  <c r="Y123" i="36" s="1"/>
  <c r="Z123" i="36" s="1"/>
  <c r="AA123" i="36" s="1"/>
  <c r="AB123" i="36" s="1"/>
  <c r="AC123" i="36" s="1"/>
  <c r="AD123" i="36" s="1"/>
  <c r="AE123" i="36" s="1"/>
  <c r="AF123" i="36" s="1"/>
  <c r="E123" i="36"/>
  <c r="F123" i="36" s="1"/>
  <c r="G123" i="36" s="1"/>
  <c r="C123" i="36"/>
  <c r="D123" i="36" s="1"/>
  <c r="F122" i="36"/>
  <c r="G122" i="36" s="1"/>
  <c r="H122" i="36" s="1"/>
  <c r="I122" i="36" s="1"/>
  <c r="J122" i="36" s="1"/>
  <c r="K122" i="36" s="1"/>
  <c r="L122" i="36" s="1"/>
  <c r="M122" i="36" s="1"/>
  <c r="N122" i="36" s="1"/>
  <c r="O122" i="36" s="1"/>
  <c r="P122" i="36" s="1"/>
  <c r="Q122" i="36" s="1"/>
  <c r="R122" i="36" s="1"/>
  <c r="S122" i="36" s="1"/>
  <c r="T122" i="36" s="1"/>
  <c r="U122" i="36" s="1"/>
  <c r="V122" i="36" s="1"/>
  <c r="W122" i="36" s="1"/>
  <c r="X122" i="36" s="1"/>
  <c r="Y122" i="36" s="1"/>
  <c r="Z122" i="36" s="1"/>
  <c r="AA122" i="36" s="1"/>
  <c r="AB122" i="36" s="1"/>
  <c r="AC122" i="36" s="1"/>
  <c r="AD122" i="36" s="1"/>
  <c r="AE122" i="36" s="1"/>
  <c r="AF122" i="36" s="1"/>
  <c r="C122" i="36"/>
  <c r="D122" i="36" s="1"/>
  <c r="E122" i="36" s="1"/>
  <c r="F121" i="36"/>
  <c r="G121" i="36" s="1"/>
  <c r="H121" i="36" s="1"/>
  <c r="I121" i="36" s="1"/>
  <c r="J121" i="36" s="1"/>
  <c r="K121" i="36" s="1"/>
  <c r="L121" i="36" s="1"/>
  <c r="M121" i="36" s="1"/>
  <c r="N121" i="36" s="1"/>
  <c r="O121" i="36" s="1"/>
  <c r="P121" i="36" s="1"/>
  <c r="Q121" i="36" s="1"/>
  <c r="R121" i="36" s="1"/>
  <c r="S121" i="36" s="1"/>
  <c r="T121" i="36" s="1"/>
  <c r="U121" i="36" s="1"/>
  <c r="V121" i="36" s="1"/>
  <c r="W121" i="36" s="1"/>
  <c r="X121" i="36" s="1"/>
  <c r="Y121" i="36" s="1"/>
  <c r="Z121" i="36" s="1"/>
  <c r="AA121" i="36" s="1"/>
  <c r="AB121" i="36" s="1"/>
  <c r="AC121" i="36" s="1"/>
  <c r="AD121" i="36" s="1"/>
  <c r="AE121" i="36" s="1"/>
  <c r="AF121" i="36" s="1"/>
  <c r="C121" i="36"/>
  <c r="D121" i="36" s="1"/>
  <c r="E121" i="36" s="1"/>
  <c r="M120" i="36"/>
  <c r="N120" i="36" s="1"/>
  <c r="O120" i="36" s="1"/>
  <c r="P120" i="36" s="1"/>
  <c r="Q120" i="36" s="1"/>
  <c r="R120" i="36" s="1"/>
  <c r="S120" i="36" s="1"/>
  <c r="T120" i="36" s="1"/>
  <c r="U120" i="36" s="1"/>
  <c r="V120" i="36" s="1"/>
  <c r="W120" i="36" s="1"/>
  <c r="X120" i="36" s="1"/>
  <c r="Y120" i="36" s="1"/>
  <c r="Z120" i="36" s="1"/>
  <c r="AA120" i="36" s="1"/>
  <c r="AB120" i="36" s="1"/>
  <c r="AC120" i="36" s="1"/>
  <c r="AD120" i="36" s="1"/>
  <c r="AE120" i="36" s="1"/>
  <c r="AF120" i="36" s="1"/>
  <c r="K120" i="36"/>
  <c r="L120" i="36" s="1"/>
  <c r="I120" i="36"/>
  <c r="J120" i="36" s="1"/>
  <c r="D120" i="36"/>
  <c r="E120" i="36" s="1"/>
  <c r="F120" i="36" s="1"/>
  <c r="G120" i="36" s="1"/>
  <c r="H120" i="36" s="1"/>
  <c r="C120" i="36"/>
  <c r="D119" i="36"/>
  <c r="E119" i="36" s="1"/>
  <c r="F119" i="36" s="1"/>
  <c r="G119" i="36" s="1"/>
  <c r="H119" i="36" s="1"/>
  <c r="I119" i="36" s="1"/>
  <c r="J119" i="36" s="1"/>
  <c r="K119" i="36" s="1"/>
  <c r="L119" i="36" s="1"/>
  <c r="M119" i="36" s="1"/>
  <c r="N119" i="36" s="1"/>
  <c r="O119" i="36" s="1"/>
  <c r="P119" i="36" s="1"/>
  <c r="Q119" i="36" s="1"/>
  <c r="R119" i="36" s="1"/>
  <c r="S119" i="36" s="1"/>
  <c r="T119" i="36" s="1"/>
  <c r="U119" i="36" s="1"/>
  <c r="V119" i="36" s="1"/>
  <c r="W119" i="36" s="1"/>
  <c r="X119" i="36" s="1"/>
  <c r="Y119" i="36" s="1"/>
  <c r="Z119" i="36" s="1"/>
  <c r="AA119" i="36" s="1"/>
  <c r="AB119" i="36" s="1"/>
  <c r="AC119" i="36" s="1"/>
  <c r="AD119" i="36" s="1"/>
  <c r="AE119" i="36" s="1"/>
  <c r="AF119" i="36" s="1"/>
  <c r="C119" i="36"/>
  <c r="G118" i="36"/>
  <c r="H118" i="36" s="1"/>
  <c r="I118" i="36" s="1"/>
  <c r="J118" i="36" s="1"/>
  <c r="K118" i="36" s="1"/>
  <c r="L118" i="36" s="1"/>
  <c r="M118" i="36" s="1"/>
  <c r="N118" i="36" s="1"/>
  <c r="O118" i="36" s="1"/>
  <c r="P118" i="36" s="1"/>
  <c r="Q118" i="36" s="1"/>
  <c r="R118" i="36" s="1"/>
  <c r="S118" i="36" s="1"/>
  <c r="T118" i="36" s="1"/>
  <c r="U118" i="36" s="1"/>
  <c r="V118" i="36" s="1"/>
  <c r="W118" i="36" s="1"/>
  <c r="X118" i="36" s="1"/>
  <c r="Y118" i="36" s="1"/>
  <c r="Z118" i="36" s="1"/>
  <c r="AA118" i="36" s="1"/>
  <c r="AB118" i="36" s="1"/>
  <c r="AC118" i="36" s="1"/>
  <c r="AD118" i="36" s="1"/>
  <c r="AE118" i="36" s="1"/>
  <c r="AF118" i="36" s="1"/>
  <c r="E118" i="36"/>
  <c r="F118" i="36" s="1"/>
  <c r="C118" i="36"/>
  <c r="D118" i="36" s="1"/>
  <c r="C117" i="36"/>
  <c r="D117" i="36" s="1"/>
  <c r="E117" i="36" s="1"/>
  <c r="F117" i="36" s="1"/>
  <c r="G117" i="36" s="1"/>
  <c r="H117" i="36" s="1"/>
  <c r="I117" i="36" s="1"/>
  <c r="J117" i="36" s="1"/>
  <c r="K117" i="36" s="1"/>
  <c r="L117" i="36" s="1"/>
  <c r="M117" i="36" s="1"/>
  <c r="N117" i="36" s="1"/>
  <c r="O117" i="36" s="1"/>
  <c r="P117" i="36" s="1"/>
  <c r="Q117" i="36" s="1"/>
  <c r="R117" i="36" s="1"/>
  <c r="S117" i="36" s="1"/>
  <c r="T117" i="36" s="1"/>
  <c r="U117" i="36" s="1"/>
  <c r="V117" i="36" s="1"/>
  <c r="W117" i="36" s="1"/>
  <c r="X117" i="36" s="1"/>
  <c r="Y117" i="36" s="1"/>
  <c r="Z117" i="36" s="1"/>
  <c r="AA117" i="36" s="1"/>
  <c r="AB117" i="36" s="1"/>
  <c r="AC117" i="36" s="1"/>
  <c r="AD117" i="36" s="1"/>
  <c r="AE117" i="36" s="1"/>
  <c r="AF117" i="36" s="1"/>
  <c r="E116" i="36"/>
  <c r="F116" i="36" s="1"/>
  <c r="G116" i="36" s="1"/>
  <c r="H116" i="36" s="1"/>
  <c r="I116" i="36" s="1"/>
  <c r="J116" i="36" s="1"/>
  <c r="K116" i="36" s="1"/>
  <c r="L116" i="36" s="1"/>
  <c r="M116" i="36" s="1"/>
  <c r="N116" i="36" s="1"/>
  <c r="O116" i="36" s="1"/>
  <c r="P116" i="36" s="1"/>
  <c r="Q116" i="36" s="1"/>
  <c r="R116" i="36" s="1"/>
  <c r="S116" i="36" s="1"/>
  <c r="T116" i="36" s="1"/>
  <c r="U116" i="36" s="1"/>
  <c r="V116" i="36" s="1"/>
  <c r="W116" i="36" s="1"/>
  <c r="X116" i="36" s="1"/>
  <c r="Y116" i="36" s="1"/>
  <c r="Z116" i="36" s="1"/>
  <c r="AA116" i="36" s="1"/>
  <c r="AB116" i="36" s="1"/>
  <c r="AC116" i="36" s="1"/>
  <c r="AD116" i="36" s="1"/>
  <c r="AE116" i="36" s="1"/>
  <c r="AF116" i="36" s="1"/>
  <c r="C116" i="36"/>
  <c r="D116" i="36" s="1"/>
  <c r="I115" i="36"/>
  <c r="J115" i="36" s="1"/>
  <c r="K115" i="36" s="1"/>
  <c r="L115" i="36" s="1"/>
  <c r="M115" i="36" s="1"/>
  <c r="N115" i="36" s="1"/>
  <c r="O115" i="36" s="1"/>
  <c r="P115" i="36" s="1"/>
  <c r="Q115" i="36" s="1"/>
  <c r="R115" i="36" s="1"/>
  <c r="S115" i="36" s="1"/>
  <c r="T115" i="36" s="1"/>
  <c r="U115" i="36" s="1"/>
  <c r="V115" i="36" s="1"/>
  <c r="W115" i="36" s="1"/>
  <c r="X115" i="36" s="1"/>
  <c r="Y115" i="36" s="1"/>
  <c r="Z115" i="36" s="1"/>
  <c r="AA115" i="36" s="1"/>
  <c r="AB115" i="36" s="1"/>
  <c r="AC115" i="36" s="1"/>
  <c r="AD115" i="36" s="1"/>
  <c r="AE115" i="36" s="1"/>
  <c r="AF115" i="36" s="1"/>
  <c r="E115" i="36"/>
  <c r="F115" i="36" s="1"/>
  <c r="G115" i="36" s="1"/>
  <c r="H115" i="36" s="1"/>
  <c r="C115" i="36"/>
  <c r="D115" i="36" s="1"/>
  <c r="G114" i="36"/>
  <c r="H114" i="36" s="1"/>
  <c r="I114" i="36" s="1"/>
  <c r="J114" i="36" s="1"/>
  <c r="K114" i="36" s="1"/>
  <c r="L114" i="36" s="1"/>
  <c r="M114" i="36" s="1"/>
  <c r="N114" i="36" s="1"/>
  <c r="O114" i="36" s="1"/>
  <c r="P114" i="36" s="1"/>
  <c r="Q114" i="36" s="1"/>
  <c r="R114" i="36" s="1"/>
  <c r="S114" i="36" s="1"/>
  <c r="T114" i="36" s="1"/>
  <c r="U114" i="36" s="1"/>
  <c r="V114" i="36" s="1"/>
  <c r="W114" i="36" s="1"/>
  <c r="X114" i="36" s="1"/>
  <c r="Y114" i="36" s="1"/>
  <c r="Z114" i="36" s="1"/>
  <c r="AA114" i="36" s="1"/>
  <c r="AB114" i="36" s="1"/>
  <c r="AC114" i="36" s="1"/>
  <c r="AD114" i="36" s="1"/>
  <c r="AE114" i="36" s="1"/>
  <c r="AF114" i="36" s="1"/>
  <c r="C114" i="36"/>
  <c r="D114" i="36" s="1"/>
  <c r="E114" i="36" s="1"/>
  <c r="F114" i="36" s="1"/>
  <c r="E113" i="36"/>
  <c r="F113" i="36" s="1"/>
  <c r="G113" i="36" s="1"/>
  <c r="H113" i="36" s="1"/>
  <c r="I113" i="36" s="1"/>
  <c r="J113" i="36" s="1"/>
  <c r="K113" i="36" s="1"/>
  <c r="L113" i="36" s="1"/>
  <c r="M113" i="36" s="1"/>
  <c r="N113" i="36" s="1"/>
  <c r="O113" i="36" s="1"/>
  <c r="P113" i="36" s="1"/>
  <c r="Q113" i="36" s="1"/>
  <c r="R113" i="36" s="1"/>
  <c r="S113" i="36" s="1"/>
  <c r="T113" i="36" s="1"/>
  <c r="U113" i="36" s="1"/>
  <c r="V113" i="36" s="1"/>
  <c r="W113" i="36" s="1"/>
  <c r="X113" i="36" s="1"/>
  <c r="Y113" i="36" s="1"/>
  <c r="Z113" i="36" s="1"/>
  <c r="AA113" i="36" s="1"/>
  <c r="AB113" i="36" s="1"/>
  <c r="AC113" i="36" s="1"/>
  <c r="AD113" i="36" s="1"/>
  <c r="AE113" i="36" s="1"/>
  <c r="AF113" i="36" s="1"/>
  <c r="D113" i="36"/>
  <c r="C113" i="36"/>
  <c r="C112" i="36"/>
  <c r="D112" i="36" s="1"/>
  <c r="E112" i="36" s="1"/>
  <c r="F112" i="36" s="1"/>
  <c r="G112" i="36" s="1"/>
  <c r="H112" i="36" s="1"/>
  <c r="I112" i="36" s="1"/>
  <c r="J112" i="36" s="1"/>
  <c r="K112" i="36" s="1"/>
  <c r="L112" i="36" s="1"/>
  <c r="M112" i="36" s="1"/>
  <c r="N112" i="36" s="1"/>
  <c r="O112" i="36" s="1"/>
  <c r="P112" i="36" s="1"/>
  <c r="Q112" i="36" s="1"/>
  <c r="R112" i="36" s="1"/>
  <c r="S112" i="36" s="1"/>
  <c r="T112" i="36" s="1"/>
  <c r="U112" i="36" s="1"/>
  <c r="V112" i="36" s="1"/>
  <c r="W112" i="36" s="1"/>
  <c r="X112" i="36" s="1"/>
  <c r="Y112" i="36" s="1"/>
  <c r="Z112" i="36" s="1"/>
  <c r="AA112" i="36" s="1"/>
  <c r="AB112" i="36" s="1"/>
  <c r="AC112" i="36" s="1"/>
  <c r="AD112" i="36" s="1"/>
  <c r="AE112" i="36" s="1"/>
  <c r="AF112" i="36" s="1"/>
  <c r="E111" i="36"/>
  <c r="F111" i="36" s="1"/>
  <c r="G111" i="36" s="1"/>
  <c r="H111" i="36" s="1"/>
  <c r="I111" i="36" s="1"/>
  <c r="J111" i="36" s="1"/>
  <c r="K111" i="36" s="1"/>
  <c r="L111" i="36" s="1"/>
  <c r="M111" i="36" s="1"/>
  <c r="N111" i="36" s="1"/>
  <c r="O111" i="36" s="1"/>
  <c r="P111" i="36" s="1"/>
  <c r="Q111" i="36" s="1"/>
  <c r="R111" i="36" s="1"/>
  <c r="S111" i="36" s="1"/>
  <c r="T111" i="36" s="1"/>
  <c r="U111" i="36" s="1"/>
  <c r="V111" i="36" s="1"/>
  <c r="W111" i="36" s="1"/>
  <c r="X111" i="36" s="1"/>
  <c r="Y111" i="36" s="1"/>
  <c r="Z111" i="36" s="1"/>
  <c r="AA111" i="36" s="1"/>
  <c r="AB111" i="36" s="1"/>
  <c r="AC111" i="36" s="1"/>
  <c r="AD111" i="36" s="1"/>
  <c r="AE111" i="36" s="1"/>
  <c r="AF111" i="36" s="1"/>
  <c r="C111" i="36"/>
  <c r="D111" i="36" s="1"/>
  <c r="C110" i="36"/>
  <c r="D110" i="36" s="1"/>
  <c r="E110" i="36" s="1"/>
  <c r="F110" i="36" s="1"/>
  <c r="G110" i="36" s="1"/>
  <c r="H110" i="36" s="1"/>
  <c r="I110" i="36" s="1"/>
  <c r="J110" i="36" s="1"/>
  <c r="K110" i="36" s="1"/>
  <c r="L110" i="36" s="1"/>
  <c r="M110" i="36" s="1"/>
  <c r="N110" i="36" s="1"/>
  <c r="O110" i="36" s="1"/>
  <c r="P110" i="36" s="1"/>
  <c r="Q110" i="36" s="1"/>
  <c r="R110" i="36" s="1"/>
  <c r="S110" i="36" s="1"/>
  <c r="T110" i="36" s="1"/>
  <c r="U110" i="36" s="1"/>
  <c r="V110" i="36" s="1"/>
  <c r="W110" i="36" s="1"/>
  <c r="X110" i="36" s="1"/>
  <c r="Y110" i="36" s="1"/>
  <c r="Z110" i="36" s="1"/>
  <c r="AA110" i="36" s="1"/>
  <c r="AB110" i="36" s="1"/>
  <c r="AC110" i="36" s="1"/>
  <c r="AD110" i="36" s="1"/>
  <c r="AE110" i="36" s="1"/>
  <c r="AF110" i="36" s="1"/>
  <c r="J109" i="36"/>
  <c r="K109" i="36" s="1"/>
  <c r="L109" i="36" s="1"/>
  <c r="M109" i="36" s="1"/>
  <c r="N109" i="36" s="1"/>
  <c r="O109" i="36" s="1"/>
  <c r="P109" i="36" s="1"/>
  <c r="Q109" i="36" s="1"/>
  <c r="R109" i="36" s="1"/>
  <c r="S109" i="36" s="1"/>
  <c r="T109" i="36" s="1"/>
  <c r="U109" i="36" s="1"/>
  <c r="V109" i="36" s="1"/>
  <c r="W109" i="36" s="1"/>
  <c r="X109" i="36" s="1"/>
  <c r="Y109" i="36" s="1"/>
  <c r="Z109" i="36" s="1"/>
  <c r="AA109" i="36" s="1"/>
  <c r="AB109" i="36" s="1"/>
  <c r="AC109" i="36" s="1"/>
  <c r="AD109" i="36" s="1"/>
  <c r="AE109" i="36" s="1"/>
  <c r="AF109" i="36" s="1"/>
  <c r="F109" i="36"/>
  <c r="G109" i="36" s="1"/>
  <c r="H109" i="36" s="1"/>
  <c r="D109" i="36"/>
  <c r="E109" i="36" s="1"/>
  <c r="C109" i="36"/>
  <c r="F108" i="36"/>
  <c r="G108" i="36" s="1"/>
  <c r="H108" i="36" s="1"/>
  <c r="I108" i="36" s="1"/>
  <c r="J108" i="36" s="1"/>
  <c r="K108" i="36" s="1"/>
  <c r="L108" i="36" s="1"/>
  <c r="M108" i="36" s="1"/>
  <c r="N108" i="36" s="1"/>
  <c r="O108" i="36" s="1"/>
  <c r="P108" i="36" s="1"/>
  <c r="Q108" i="36" s="1"/>
  <c r="R108" i="36" s="1"/>
  <c r="S108" i="36" s="1"/>
  <c r="T108" i="36" s="1"/>
  <c r="U108" i="36" s="1"/>
  <c r="V108" i="36" s="1"/>
  <c r="W108" i="36" s="1"/>
  <c r="X108" i="36" s="1"/>
  <c r="Y108" i="36" s="1"/>
  <c r="Z108" i="36" s="1"/>
  <c r="AA108" i="36" s="1"/>
  <c r="AB108" i="36" s="1"/>
  <c r="AC108" i="36" s="1"/>
  <c r="AD108" i="36" s="1"/>
  <c r="AE108" i="36" s="1"/>
  <c r="AF108" i="36" s="1"/>
  <c r="D108" i="36"/>
  <c r="E108" i="36" s="1"/>
  <c r="C108" i="36"/>
  <c r="E107" i="36"/>
  <c r="F107" i="36" s="1"/>
  <c r="G107" i="36" s="1"/>
  <c r="H107" i="36" s="1"/>
  <c r="I107" i="36" s="1"/>
  <c r="J107" i="36" s="1"/>
  <c r="K107" i="36" s="1"/>
  <c r="L107" i="36" s="1"/>
  <c r="M107" i="36" s="1"/>
  <c r="N107" i="36" s="1"/>
  <c r="O107" i="36" s="1"/>
  <c r="P107" i="36" s="1"/>
  <c r="Q107" i="36" s="1"/>
  <c r="R107" i="36" s="1"/>
  <c r="S107" i="36" s="1"/>
  <c r="T107" i="36" s="1"/>
  <c r="U107" i="36" s="1"/>
  <c r="V107" i="36" s="1"/>
  <c r="W107" i="36" s="1"/>
  <c r="X107" i="36" s="1"/>
  <c r="Y107" i="36" s="1"/>
  <c r="Z107" i="36" s="1"/>
  <c r="AA107" i="36" s="1"/>
  <c r="AB107" i="36" s="1"/>
  <c r="AC107" i="36" s="1"/>
  <c r="AD107" i="36" s="1"/>
  <c r="AE107" i="36" s="1"/>
  <c r="AF107" i="36" s="1"/>
  <c r="D107" i="36"/>
  <c r="C107" i="36"/>
  <c r="F105" i="36"/>
  <c r="G105" i="36" s="1"/>
  <c r="H105" i="36" s="1"/>
  <c r="I105" i="36" s="1"/>
  <c r="J105" i="36" s="1"/>
  <c r="K105" i="36" s="1"/>
  <c r="L105" i="36" s="1"/>
  <c r="M105" i="36" s="1"/>
  <c r="N105" i="36" s="1"/>
  <c r="O105" i="36" s="1"/>
  <c r="P105" i="36" s="1"/>
  <c r="Q105" i="36" s="1"/>
  <c r="R105" i="36" s="1"/>
  <c r="S105" i="36" s="1"/>
  <c r="T105" i="36" s="1"/>
  <c r="U105" i="36" s="1"/>
  <c r="V105" i="36" s="1"/>
  <c r="W105" i="36" s="1"/>
  <c r="X105" i="36" s="1"/>
  <c r="Y105" i="36" s="1"/>
  <c r="Z105" i="36" s="1"/>
  <c r="AA105" i="36" s="1"/>
  <c r="AB105" i="36" s="1"/>
  <c r="AC105" i="36" s="1"/>
  <c r="AD105" i="36" s="1"/>
  <c r="AE105" i="36" s="1"/>
  <c r="AF105" i="36" s="1"/>
  <c r="C105" i="36"/>
  <c r="D105" i="36" s="1"/>
  <c r="E105" i="36" s="1"/>
  <c r="D104" i="36"/>
  <c r="E104" i="36" s="1"/>
  <c r="F104" i="36" s="1"/>
  <c r="G104" i="36" s="1"/>
  <c r="C104" i="36"/>
  <c r="D102" i="36"/>
  <c r="E102" i="36" s="1"/>
  <c r="F102" i="36" s="1"/>
  <c r="G102" i="36" s="1"/>
  <c r="H102" i="36" s="1"/>
  <c r="I102" i="36" s="1"/>
  <c r="J102" i="36" s="1"/>
  <c r="K102" i="36" s="1"/>
  <c r="L102" i="36" s="1"/>
  <c r="M102" i="36" s="1"/>
  <c r="N102" i="36" s="1"/>
  <c r="O102" i="36" s="1"/>
  <c r="P102" i="36" s="1"/>
  <c r="Q102" i="36" s="1"/>
  <c r="R102" i="36" s="1"/>
  <c r="S102" i="36" s="1"/>
  <c r="T102" i="36" s="1"/>
  <c r="U102" i="36" s="1"/>
  <c r="V102" i="36" s="1"/>
  <c r="W102" i="36" s="1"/>
  <c r="X102" i="36" s="1"/>
  <c r="Y102" i="36" s="1"/>
  <c r="Z102" i="36" s="1"/>
  <c r="AA102" i="36" s="1"/>
  <c r="AB102" i="36" s="1"/>
  <c r="AC102" i="36" s="1"/>
  <c r="AD102" i="36" s="1"/>
  <c r="AE102" i="36" s="1"/>
  <c r="AF102" i="36" s="1"/>
  <c r="C102" i="36"/>
  <c r="G101" i="36"/>
  <c r="H101" i="36" s="1"/>
  <c r="I101" i="36" s="1"/>
  <c r="J101" i="36" s="1"/>
  <c r="K101" i="36" s="1"/>
  <c r="L101" i="36" s="1"/>
  <c r="M101" i="36" s="1"/>
  <c r="N101" i="36" s="1"/>
  <c r="O101" i="36" s="1"/>
  <c r="P101" i="36" s="1"/>
  <c r="Q101" i="36" s="1"/>
  <c r="R101" i="36" s="1"/>
  <c r="S101" i="36" s="1"/>
  <c r="T101" i="36" s="1"/>
  <c r="U101" i="36" s="1"/>
  <c r="V101" i="36" s="1"/>
  <c r="W101" i="36" s="1"/>
  <c r="X101" i="36" s="1"/>
  <c r="Y101" i="36" s="1"/>
  <c r="Z101" i="36" s="1"/>
  <c r="AA101" i="36" s="1"/>
  <c r="AB101" i="36" s="1"/>
  <c r="AC101" i="36" s="1"/>
  <c r="AD101" i="36" s="1"/>
  <c r="AE101" i="36" s="1"/>
  <c r="AF101" i="36" s="1"/>
  <c r="E101" i="36"/>
  <c r="F101" i="36" s="1"/>
  <c r="D101" i="36"/>
  <c r="C101" i="36"/>
  <c r="C100" i="36"/>
  <c r="D100" i="36" s="1"/>
  <c r="E100" i="36" s="1"/>
  <c r="F100" i="36" s="1"/>
  <c r="G100" i="36" s="1"/>
  <c r="H100" i="36" s="1"/>
  <c r="I100" i="36" s="1"/>
  <c r="J100" i="36" s="1"/>
  <c r="K100" i="36" s="1"/>
  <c r="L100" i="36" s="1"/>
  <c r="M100" i="36" s="1"/>
  <c r="N100" i="36" s="1"/>
  <c r="O100" i="36" s="1"/>
  <c r="P100" i="36" s="1"/>
  <c r="Q100" i="36" s="1"/>
  <c r="R100" i="36" s="1"/>
  <c r="S100" i="36" s="1"/>
  <c r="T100" i="36" s="1"/>
  <c r="U100" i="36" s="1"/>
  <c r="V100" i="36" s="1"/>
  <c r="W100" i="36" s="1"/>
  <c r="X100" i="36" s="1"/>
  <c r="Y100" i="36" s="1"/>
  <c r="Z100" i="36" s="1"/>
  <c r="AA100" i="36" s="1"/>
  <c r="AB100" i="36" s="1"/>
  <c r="AC100" i="36" s="1"/>
  <c r="AD100" i="36" s="1"/>
  <c r="AE100" i="36" s="1"/>
  <c r="AF100" i="36" s="1"/>
  <c r="D99" i="36"/>
  <c r="E99" i="36" s="1"/>
  <c r="F99" i="36" s="1"/>
  <c r="G99" i="36" s="1"/>
  <c r="H99" i="36" s="1"/>
  <c r="I99" i="36" s="1"/>
  <c r="J99" i="36" s="1"/>
  <c r="K99" i="36" s="1"/>
  <c r="L99" i="36" s="1"/>
  <c r="M99" i="36" s="1"/>
  <c r="N99" i="36" s="1"/>
  <c r="O99" i="36" s="1"/>
  <c r="P99" i="36" s="1"/>
  <c r="Q99" i="36" s="1"/>
  <c r="R99" i="36" s="1"/>
  <c r="S99" i="36" s="1"/>
  <c r="T99" i="36" s="1"/>
  <c r="U99" i="36" s="1"/>
  <c r="V99" i="36" s="1"/>
  <c r="W99" i="36" s="1"/>
  <c r="X99" i="36" s="1"/>
  <c r="Y99" i="36" s="1"/>
  <c r="Z99" i="36" s="1"/>
  <c r="AA99" i="36" s="1"/>
  <c r="AB99" i="36" s="1"/>
  <c r="AC99" i="36" s="1"/>
  <c r="AD99" i="36" s="1"/>
  <c r="AE99" i="36" s="1"/>
  <c r="AF99" i="36" s="1"/>
  <c r="C99" i="36"/>
  <c r="I98" i="36"/>
  <c r="J98" i="36" s="1"/>
  <c r="G98" i="36"/>
  <c r="H98" i="36" s="1"/>
  <c r="F98" i="36"/>
  <c r="D98" i="36"/>
  <c r="E98" i="36" s="1"/>
  <c r="C98" i="36"/>
  <c r="E97" i="36"/>
  <c r="D97" i="36"/>
  <c r="C97" i="36"/>
  <c r="AH95" i="36"/>
  <c r="AI95" i="36" s="1"/>
  <c r="AH94" i="36"/>
  <c r="AI94" i="36" s="1"/>
  <c r="AH93" i="36"/>
  <c r="AI93" i="36" s="1"/>
  <c r="AH92" i="36"/>
  <c r="AI92" i="36" s="1"/>
  <c r="AH91" i="36"/>
  <c r="AI91" i="36" s="1"/>
  <c r="B90" i="36"/>
  <c r="AI88" i="36"/>
  <c r="AH88" i="36"/>
  <c r="AI87" i="36"/>
  <c r="AH87" i="36"/>
  <c r="AI86" i="36"/>
  <c r="AH86" i="36"/>
  <c r="AI85" i="36"/>
  <c r="AH85" i="36"/>
  <c r="AI84" i="36"/>
  <c r="AH84" i="36"/>
  <c r="AI83" i="36"/>
  <c r="AH83" i="36"/>
  <c r="AI82" i="36"/>
  <c r="AH82" i="36"/>
  <c r="AI81" i="36"/>
  <c r="AH81" i="36"/>
  <c r="AG79" i="36"/>
  <c r="AI78" i="36"/>
  <c r="AH78" i="36"/>
  <c r="AF77" i="36"/>
  <c r="AE77" i="36"/>
  <c r="AD77" i="36"/>
  <c r="AC77" i="36"/>
  <c r="AB77" i="36"/>
  <c r="AA77" i="36"/>
  <c r="Z77" i="36"/>
  <c r="Y77" i="36"/>
  <c r="X77" i="36"/>
  <c r="W77" i="36"/>
  <c r="V77" i="36"/>
  <c r="U77" i="36"/>
  <c r="T77" i="36"/>
  <c r="S77" i="36"/>
  <c r="R77" i="36"/>
  <c r="Q77" i="36"/>
  <c r="P77" i="36"/>
  <c r="O77" i="36"/>
  <c r="N77" i="36"/>
  <c r="M77" i="36"/>
  <c r="L77" i="36"/>
  <c r="K77" i="36"/>
  <c r="J77" i="36"/>
  <c r="I77" i="36"/>
  <c r="H77" i="36"/>
  <c r="G77" i="36"/>
  <c r="F77" i="36"/>
  <c r="E77" i="36"/>
  <c r="D77" i="36"/>
  <c r="C77" i="36"/>
  <c r="B77" i="36"/>
  <c r="AF76" i="36"/>
  <c r="AE76" i="36"/>
  <c r="AD76" i="36"/>
  <c r="AC76" i="36"/>
  <c r="AB76" i="36"/>
  <c r="AA76" i="36"/>
  <c r="Z76" i="36"/>
  <c r="Y76" i="36"/>
  <c r="X76" i="36"/>
  <c r="W76" i="36"/>
  <c r="V76" i="36"/>
  <c r="U76" i="36"/>
  <c r="T76" i="36"/>
  <c r="S76" i="36"/>
  <c r="R76" i="36"/>
  <c r="Q76" i="36"/>
  <c r="P76" i="36"/>
  <c r="O76" i="36"/>
  <c r="N76" i="36"/>
  <c r="M76" i="36"/>
  <c r="L76" i="36"/>
  <c r="K76" i="36"/>
  <c r="J76" i="36"/>
  <c r="I76" i="36"/>
  <c r="H76" i="36"/>
  <c r="G76" i="36"/>
  <c r="F76" i="36"/>
  <c r="E76" i="36"/>
  <c r="D76" i="36"/>
  <c r="C76" i="36"/>
  <c r="B76" i="36"/>
  <c r="AF75" i="36"/>
  <c r="AE75" i="36"/>
  <c r="AD75" i="36"/>
  <c r="AC75" i="36"/>
  <c r="AB75" i="36"/>
  <c r="AA75" i="36"/>
  <c r="Z75" i="36"/>
  <c r="Y75" i="36"/>
  <c r="X75" i="36"/>
  <c r="W75" i="36"/>
  <c r="V75" i="36"/>
  <c r="U75" i="36"/>
  <c r="T75" i="36"/>
  <c r="S75" i="36"/>
  <c r="R75" i="36"/>
  <c r="Q75" i="36"/>
  <c r="P75" i="36"/>
  <c r="O75" i="36"/>
  <c r="N75" i="36"/>
  <c r="M75" i="36"/>
  <c r="L75" i="36"/>
  <c r="K75" i="36"/>
  <c r="J75" i="36"/>
  <c r="I75" i="36"/>
  <c r="H75" i="36"/>
  <c r="G75" i="36"/>
  <c r="F75" i="36"/>
  <c r="E75" i="36"/>
  <c r="D75" i="36"/>
  <c r="C75" i="36"/>
  <c r="B75" i="36"/>
  <c r="AF74" i="36"/>
  <c r="AE74" i="36"/>
  <c r="AD74" i="36"/>
  <c r="AC74" i="36"/>
  <c r="AB74" i="36"/>
  <c r="AA74" i="36"/>
  <c r="Z74" i="36"/>
  <c r="Y74" i="36"/>
  <c r="X74" i="36"/>
  <c r="W74" i="36"/>
  <c r="V74" i="36"/>
  <c r="U74" i="36"/>
  <c r="T74" i="36"/>
  <c r="S74" i="36"/>
  <c r="R74" i="36"/>
  <c r="Q74" i="36"/>
  <c r="P74" i="36"/>
  <c r="O74" i="36"/>
  <c r="N74" i="36"/>
  <c r="M74" i="36"/>
  <c r="L74" i="36"/>
  <c r="K74" i="36"/>
  <c r="J74" i="36"/>
  <c r="I74" i="36"/>
  <c r="H74" i="36"/>
  <c r="G74" i="36"/>
  <c r="F74" i="36"/>
  <c r="E74" i="36"/>
  <c r="D74" i="36"/>
  <c r="C74" i="36"/>
  <c r="B74" i="36"/>
  <c r="AF73" i="36"/>
  <c r="AE73" i="36"/>
  <c r="AD73" i="36"/>
  <c r="AC73" i="36"/>
  <c r="AB73" i="36"/>
  <c r="AA73" i="36"/>
  <c r="AA79" i="36" s="1"/>
  <c r="Z73" i="36"/>
  <c r="Y73" i="36"/>
  <c r="X73" i="36"/>
  <c r="W73" i="36"/>
  <c r="V73" i="36"/>
  <c r="U73" i="36"/>
  <c r="T73" i="36"/>
  <c r="S73" i="36"/>
  <c r="R73" i="36"/>
  <c r="Q73" i="36"/>
  <c r="Q79" i="36" s="1"/>
  <c r="P73" i="36"/>
  <c r="O73" i="36"/>
  <c r="N73" i="36"/>
  <c r="M73" i="36"/>
  <c r="L73" i="36"/>
  <c r="K73" i="36"/>
  <c r="J73" i="36"/>
  <c r="I73" i="36"/>
  <c r="I79" i="36" s="1"/>
  <c r="H73" i="36"/>
  <c r="G73" i="36"/>
  <c r="F73" i="36"/>
  <c r="E73" i="36"/>
  <c r="D73" i="36"/>
  <c r="C73" i="36"/>
  <c r="B73" i="36"/>
  <c r="AI71" i="36"/>
  <c r="AH71" i="36"/>
  <c r="AG69" i="36"/>
  <c r="AG72" i="36" s="1"/>
  <c r="AF69" i="36"/>
  <c r="AE69" i="36"/>
  <c r="AD69" i="36"/>
  <c r="AC69" i="36"/>
  <c r="AB69" i="36"/>
  <c r="AA69" i="36"/>
  <c r="Z69" i="36"/>
  <c r="Y69" i="36"/>
  <c r="X69" i="36"/>
  <c r="W69" i="36"/>
  <c r="V69" i="36"/>
  <c r="U69" i="36"/>
  <c r="T69" i="36"/>
  <c r="S69" i="36"/>
  <c r="R69" i="36"/>
  <c r="Q69" i="36"/>
  <c r="P69" i="36"/>
  <c r="O69" i="36"/>
  <c r="N69" i="36"/>
  <c r="M69" i="36"/>
  <c r="L69" i="36"/>
  <c r="K69" i="36"/>
  <c r="J69" i="36"/>
  <c r="I69" i="36"/>
  <c r="H69" i="36"/>
  <c r="G69" i="36"/>
  <c r="F69" i="36"/>
  <c r="E69" i="36"/>
  <c r="D69" i="36"/>
  <c r="C69" i="36"/>
  <c r="B69" i="36"/>
  <c r="AH69" i="36" s="1"/>
  <c r="AI68" i="36"/>
  <c r="AH68" i="36"/>
  <c r="AI67" i="36"/>
  <c r="AH67" i="36"/>
  <c r="AI66" i="36"/>
  <c r="AH66" i="36"/>
  <c r="AG65" i="36"/>
  <c r="AG70" i="36" s="1"/>
  <c r="AF65" i="36"/>
  <c r="AF5" i="36" s="1"/>
  <c r="AE65" i="36"/>
  <c r="AE5" i="36" s="1"/>
  <c r="AD65" i="36"/>
  <c r="AC65" i="36"/>
  <c r="AC5" i="36" s="1"/>
  <c r="AB65" i="36"/>
  <c r="AB5" i="36" s="1"/>
  <c r="AA65" i="36"/>
  <c r="AA5" i="36" s="1"/>
  <c r="Z65" i="36"/>
  <c r="Y65" i="36"/>
  <c r="Y5" i="36" s="1"/>
  <c r="X65" i="36"/>
  <c r="W65" i="36"/>
  <c r="W5" i="36" s="1"/>
  <c r="V65" i="36"/>
  <c r="V5" i="36" s="1"/>
  <c r="U65" i="36"/>
  <c r="U5" i="36" s="1"/>
  <c r="T65" i="36"/>
  <c r="T5" i="36" s="1"/>
  <c r="S65" i="36"/>
  <c r="S5" i="36" s="1"/>
  <c r="R65" i="36"/>
  <c r="Q65" i="36"/>
  <c r="Q5" i="36" s="1"/>
  <c r="P65" i="36"/>
  <c r="P5" i="36" s="1"/>
  <c r="O65" i="36"/>
  <c r="O5" i="36" s="1"/>
  <c r="N65" i="36"/>
  <c r="M65" i="36"/>
  <c r="M5" i="36" s="1"/>
  <c r="L65" i="36"/>
  <c r="K65" i="36"/>
  <c r="K5" i="36" s="1"/>
  <c r="J65" i="36"/>
  <c r="J5" i="36" s="1"/>
  <c r="I65" i="36"/>
  <c r="I5" i="36" s="1"/>
  <c r="H65" i="36"/>
  <c r="H5" i="36" s="1"/>
  <c r="G65" i="36"/>
  <c r="G5" i="36" s="1"/>
  <c r="F65" i="36"/>
  <c r="F5" i="36" s="1"/>
  <c r="E65" i="36"/>
  <c r="E5" i="36" s="1"/>
  <c r="D65" i="36"/>
  <c r="D5" i="36" s="1"/>
  <c r="C65" i="36"/>
  <c r="C5" i="36" s="1"/>
  <c r="B65" i="36"/>
  <c r="B5" i="36" s="1"/>
  <c r="AI64" i="36"/>
  <c r="AH64" i="36"/>
  <c r="AI63" i="36"/>
  <c r="AH63" i="36"/>
  <c r="AI62" i="36"/>
  <c r="AH62" i="36"/>
  <c r="AI61" i="36"/>
  <c r="AH61" i="36"/>
  <c r="AI60" i="36"/>
  <c r="AH60" i="36"/>
  <c r="AI59" i="36"/>
  <c r="AH59" i="36"/>
  <c r="AI58" i="36"/>
  <c r="AH58" i="36"/>
  <c r="AI57" i="36"/>
  <c r="AH57" i="36"/>
  <c r="AI56" i="36"/>
  <c r="AH56" i="36"/>
  <c r="AI55" i="36"/>
  <c r="AH55" i="36"/>
  <c r="AI54" i="36"/>
  <c r="AH54" i="36"/>
  <c r="AG53" i="36"/>
  <c r="AG4" i="36" s="1"/>
  <c r="AF53" i="36"/>
  <c r="AE53" i="36"/>
  <c r="AD53" i="36"/>
  <c r="AC53" i="36"/>
  <c r="AB53" i="36"/>
  <c r="AA53" i="36"/>
  <c r="Z53" i="36"/>
  <c r="Y53" i="36"/>
  <c r="X53" i="36"/>
  <c r="W53" i="36"/>
  <c r="V53" i="36"/>
  <c r="U53" i="36"/>
  <c r="T53" i="36"/>
  <c r="S53" i="36"/>
  <c r="R53" i="36"/>
  <c r="Q53" i="36"/>
  <c r="P53" i="36"/>
  <c r="O53" i="36"/>
  <c r="N53" i="36"/>
  <c r="M53" i="36"/>
  <c r="L53" i="36"/>
  <c r="K53" i="36"/>
  <c r="J53" i="36"/>
  <c r="I53" i="36"/>
  <c r="H53" i="36"/>
  <c r="G53" i="36"/>
  <c r="F53" i="36"/>
  <c r="E53" i="36"/>
  <c r="D53" i="36"/>
  <c r="C53" i="36"/>
  <c r="B53" i="36"/>
  <c r="AI52" i="36"/>
  <c r="AH52" i="36"/>
  <c r="AI51" i="36"/>
  <c r="AH51" i="36"/>
  <c r="AI50" i="36"/>
  <c r="AH50" i="36"/>
  <c r="AG49" i="36"/>
  <c r="S49" i="36"/>
  <c r="R49" i="36"/>
  <c r="Q49" i="36"/>
  <c r="P49" i="36"/>
  <c r="O49" i="36"/>
  <c r="N49" i="36"/>
  <c r="M49" i="36"/>
  <c r="L49" i="36"/>
  <c r="K49" i="36"/>
  <c r="J49" i="36"/>
  <c r="I49" i="36"/>
  <c r="H49" i="36"/>
  <c r="G49" i="36"/>
  <c r="F49" i="36"/>
  <c r="E49" i="36"/>
  <c r="D49" i="36"/>
  <c r="C49" i="36"/>
  <c r="B49" i="36"/>
  <c r="AG48" i="36"/>
  <c r="AI47" i="36"/>
  <c r="AH47" i="36"/>
  <c r="AI46" i="36"/>
  <c r="AH46" i="36"/>
  <c r="AI45" i="36"/>
  <c r="AH45" i="36"/>
  <c r="AI44" i="36"/>
  <c r="AH44" i="36"/>
  <c r="AI43" i="36"/>
  <c r="AH43" i="36"/>
  <c r="AI42" i="36"/>
  <c r="AH42" i="36"/>
  <c r="AI41" i="36"/>
  <c r="AH41" i="36"/>
  <c r="AI40" i="36"/>
  <c r="AH40" i="36"/>
  <c r="AI39" i="36"/>
  <c r="AH39" i="36"/>
  <c r="AI38" i="36"/>
  <c r="AH38" i="36"/>
  <c r="AI37" i="36"/>
  <c r="AH37" i="36"/>
  <c r="AI36" i="36"/>
  <c r="AH36" i="36"/>
  <c r="AG35" i="36"/>
  <c r="AG2" i="36" s="1"/>
  <c r="AF35" i="36"/>
  <c r="AE35" i="36"/>
  <c r="AD35" i="36"/>
  <c r="AC35" i="36"/>
  <c r="AB35" i="36"/>
  <c r="AA35" i="36"/>
  <c r="Z35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AI34" i="36"/>
  <c r="AH34" i="36"/>
  <c r="AI33" i="36"/>
  <c r="AH33" i="36"/>
  <c r="AI32" i="36"/>
  <c r="AH32" i="36"/>
  <c r="AI31" i="36"/>
  <c r="AH31" i="36"/>
  <c r="AI30" i="36"/>
  <c r="AH30" i="36"/>
  <c r="AI29" i="36"/>
  <c r="AH29" i="36"/>
  <c r="AI28" i="36"/>
  <c r="AH28" i="36"/>
  <c r="AI27" i="36"/>
  <c r="AH27" i="36"/>
  <c r="AI26" i="36"/>
  <c r="AH26" i="36"/>
  <c r="AI25" i="36"/>
  <c r="AH25" i="36"/>
  <c r="AI24" i="36"/>
  <c r="AH24" i="36"/>
  <c r="AI23" i="36"/>
  <c r="AH23" i="36"/>
  <c r="AI22" i="36"/>
  <c r="AH22" i="36"/>
  <c r="AI21" i="36"/>
  <c r="AH21" i="36"/>
  <c r="AI20" i="36"/>
  <c r="AH20" i="36"/>
  <c r="AI19" i="36"/>
  <c r="AH19" i="36"/>
  <c r="AI18" i="36"/>
  <c r="AH18" i="36"/>
  <c r="AI17" i="36"/>
  <c r="AH17" i="36"/>
  <c r="AI16" i="36"/>
  <c r="AH16" i="36"/>
  <c r="AI15" i="36"/>
  <c r="AH15" i="36"/>
  <c r="AI14" i="36"/>
  <c r="AH14" i="36"/>
  <c r="AI13" i="36"/>
  <c r="AH13" i="36"/>
  <c r="AI12" i="36"/>
  <c r="AH12" i="36"/>
  <c r="AI11" i="36"/>
  <c r="AH11" i="36"/>
  <c r="AD5" i="36"/>
  <c r="Z5" i="36"/>
  <c r="X5" i="36"/>
  <c r="R5" i="36"/>
  <c r="N5" i="36"/>
  <c r="L5" i="36"/>
  <c r="K4" i="36"/>
  <c r="B4" i="36"/>
  <c r="AG3" i="36"/>
  <c r="Z65" i="35"/>
  <c r="I35" i="35"/>
  <c r="E35" i="35"/>
  <c r="E49" i="35"/>
  <c r="F49" i="35"/>
  <c r="AF234" i="35"/>
  <c r="AE234" i="35"/>
  <c r="AD234" i="35"/>
  <c r="AC234" i="35"/>
  <c r="AB234" i="35"/>
  <c r="AA234" i="35"/>
  <c r="Z234" i="35"/>
  <c r="Y234" i="35"/>
  <c r="X234" i="35"/>
  <c r="W234" i="35"/>
  <c r="V234" i="35"/>
  <c r="U234" i="35"/>
  <c r="T234" i="35"/>
  <c r="S234" i="35"/>
  <c r="R234" i="35"/>
  <c r="Q234" i="35"/>
  <c r="P234" i="35"/>
  <c r="O234" i="35"/>
  <c r="N234" i="35"/>
  <c r="M234" i="35"/>
  <c r="L234" i="35"/>
  <c r="K234" i="35"/>
  <c r="J234" i="35"/>
  <c r="I234" i="35"/>
  <c r="H234" i="35"/>
  <c r="G234" i="35"/>
  <c r="F234" i="35"/>
  <c r="E234" i="35"/>
  <c r="D234" i="35"/>
  <c r="C234" i="35"/>
  <c r="B234" i="35"/>
  <c r="A234" i="35"/>
  <c r="AF233" i="35"/>
  <c r="AE233" i="35"/>
  <c r="AD233" i="35"/>
  <c r="AC233" i="35"/>
  <c r="AB233" i="35"/>
  <c r="AA233" i="35"/>
  <c r="Z233" i="35"/>
  <c r="Y233" i="35"/>
  <c r="X233" i="35"/>
  <c r="W233" i="35"/>
  <c r="V233" i="35"/>
  <c r="U233" i="35"/>
  <c r="T233" i="35"/>
  <c r="S233" i="35"/>
  <c r="R233" i="35"/>
  <c r="Q233" i="35"/>
  <c r="P233" i="35"/>
  <c r="O233" i="35"/>
  <c r="N233" i="35"/>
  <c r="M233" i="35"/>
  <c r="L233" i="35"/>
  <c r="K233" i="35"/>
  <c r="J233" i="35"/>
  <c r="I233" i="35"/>
  <c r="H233" i="35"/>
  <c r="G233" i="35"/>
  <c r="F233" i="35"/>
  <c r="E233" i="35"/>
  <c r="D233" i="35"/>
  <c r="C233" i="35"/>
  <c r="B233" i="35"/>
  <c r="A233" i="35"/>
  <c r="AF232" i="35"/>
  <c r="AE232" i="35"/>
  <c r="AD232" i="35"/>
  <c r="AC232" i="35"/>
  <c r="AB232" i="35"/>
  <c r="AA232" i="35"/>
  <c r="Z232" i="35"/>
  <c r="Y232" i="35"/>
  <c r="X232" i="35"/>
  <c r="W232" i="35"/>
  <c r="V232" i="35"/>
  <c r="U232" i="35"/>
  <c r="T232" i="35"/>
  <c r="S232" i="35"/>
  <c r="R232" i="35"/>
  <c r="Q232" i="35"/>
  <c r="P232" i="35"/>
  <c r="O232" i="35"/>
  <c r="N232" i="35"/>
  <c r="M232" i="35"/>
  <c r="L232" i="35"/>
  <c r="K232" i="35"/>
  <c r="J232" i="35"/>
  <c r="I232" i="35"/>
  <c r="H232" i="35"/>
  <c r="G232" i="35"/>
  <c r="F232" i="35"/>
  <c r="E232" i="35"/>
  <c r="D232" i="35"/>
  <c r="C232" i="35"/>
  <c r="B232" i="35"/>
  <c r="A232" i="35"/>
  <c r="AF231" i="35"/>
  <c r="AE231" i="35"/>
  <c r="AD231" i="35"/>
  <c r="AC231" i="35"/>
  <c r="AB231" i="35"/>
  <c r="AA231" i="35"/>
  <c r="Z231" i="35"/>
  <c r="Y231" i="35"/>
  <c r="X231" i="35"/>
  <c r="W231" i="35"/>
  <c r="V231" i="35"/>
  <c r="U231" i="35"/>
  <c r="T231" i="35"/>
  <c r="S231" i="35"/>
  <c r="R231" i="35"/>
  <c r="Q231" i="35"/>
  <c r="P231" i="35"/>
  <c r="O231" i="35"/>
  <c r="N231" i="35"/>
  <c r="M231" i="35"/>
  <c r="L231" i="35"/>
  <c r="K231" i="35"/>
  <c r="J231" i="35"/>
  <c r="I231" i="35"/>
  <c r="H231" i="35"/>
  <c r="G231" i="35"/>
  <c r="F231" i="35"/>
  <c r="E231" i="35"/>
  <c r="D231" i="35"/>
  <c r="C231" i="35"/>
  <c r="B231" i="35"/>
  <c r="A231" i="35"/>
  <c r="B230" i="35"/>
  <c r="S205" i="35"/>
  <c r="AG195" i="35"/>
  <c r="B195" i="35"/>
  <c r="D194" i="35"/>
  <c r="C194" i="35"/>
  <c r="C230" i="35" s="1"/>
  <c r="J193" i="35"/>
  <c r="K193" i="35" s="1"/>
  <c r="L193" i="35" s="1"/>
  <c r="M193" i="35" s="1"/>
  <c r="N193" i="35" s="1"/>
  <c r="O193" i="35" s="1"/>
  <c r="P193" i="35" s="1"/>
  <c r="Q193" i="35" s="1"/>
  <c r="R193" i="35" s="1"/>
  <c r="S193" i="35" s="1"/>
  <c r="T193" i="35" s="1"/>
  <c r="U193" i="35" s="1"/>
  <c r="V193" i="35" s="1"/>
  <c r="W193" i="35" s="1"/>
  <c r="X193" i="35" s="1"/>
  <c r="Y193" i="35" s="1"/>
  <c r="Z193" i="35" s="1"/>
  <c r="AA193" i="35" s="1"/>
  <c r="AB193" i="35" s="1"/>
  <c r="AC193" i="35" s="1"/>
  <c r="AD193" i="35" s="1"/>
  <c r="AE193" i="35" s="1"/>
  <c r="AF193" i="35" s="1"/>
  <c r="C193" i="35"/>
  <c r="D193" i="35" s="1"/>
  <c r="E193" i="35" s="1"/>
  <c r="F193" i="35" s="1"/>
  <c r="G193" i="35" s="1"/>
  <c r="H193" i="35" s="1"/>
  <c r="I193" i="35" s="1"/>
  <c r="D192" i="35"/>
  <c r="E192" i="35" s="1"/>
  <c r="F192" i="35" s="1"/>
  <c r="G192" i="35" s="1"/>
  <c r="H192" i="35" s="1"/>
  <c r="I192" i="35" s="1"/>
  <c r="J192" i="35" s="1"/>
  <c r="K192" i="35" s="1"/>
  <c r="L192" i="35" s="1"/>
  <c r="M192" i="35" s="1"/>
  <c r="N192" i="35" s="1"/>
  <c r="O192" i="35" s="1"/>
  <c r="P192" i="35" s="1"/>
  <c r="Q192" i="35" s="1"/>
  <c r="R192" i="35" s="1"/>
  <c r="S192" i="35" s="1"/>
  <c r="T192" i="35" s="1"/>
  <c r="U192" i="35" s="1"/>
  <c r="V192" i="35" s="1"/>
  <c r="W192" i="35" s="1"/>
  <c r="X192" i="35" s="1"/>
  <c r="Y192" i="35" s="1"/>
  <c r="Z192" i="35" s="1"/>
  <c r="AA192" i="35" s="1"/>
  <c r="AB192" i="35" s="1"/>
  <c r="AC192" i="35" s="1"/>
  <c r="AD192" i="35" s="1"/>
  <c r="AE192" i="35" s="1"/>
  <c r="AF192" i="35" s="1"/>
  <c r="C192" i="35"/>
  <c r="C191" i="35"/>
  <c r="D191" i="35" s="1"/>
  <c r="E191" i="35" s="1"/>
  <c r="F191" i="35" s="1"/>
  <c r="G191" i="35" s="1"/>
  <c r="H191" i="35" s="1"/>
  <c r="I191" i="35" s="1"/>
  <c r="J191" i="35" s="1"/>
  <c r="K191" i="35" s="1"/>
  <c r="L191" i="35" s="1"/>
  <c r="M191" i="35" s="1"/>
  <c r="N191" i="35" s="1"/>
  <c r="O191" i="35" s="1"/>
  <c r="P191" i="35" s="1"/>
  <c r="Q191" i="35" s="1"/>
  <c r="R191" i="35" s="1"/>
  <c r="S191" i="35" s="1"/>
  <c r="T191" i="35" s="1"/>
  <c r="U191" i="35" s="1"/>
  <c r="V191" i="35" s="1"/>
  <c r="W191" i="35" s="1"/>
  <c r="X191" i="35" s="1"/>
  <c r="Y191" i="35" s="1"/>
  <c r="Z191" i="35" s="1"/>
  <c r="AA191" i="35" s="1"/>
  <c r="AB191" i="35" s="1"/>
  <c r="AC191" i="35" s="1"/>
  <c r="AD191" i="35" s="1"/>
  <c r="AE191" i="35" s="1"/>
  <c r="AF191" i="35" s="1"/>
  <c r="D190" i="35"/>
  <c r="E190" i="35" s="1"/>
  <c r="F190" i="35" s="1"/>
  <c r="G190" i="35" s="1"/>
  <c r="H190" i="35" s="1"/>
  <c r="I190" i="35" s="1"/>
  <c r="J190" i="35" s="1"/>
  <c r="K190" i="35" s="1"/>
  <c r="L190" i="35" s="1"/>
  <c r="M190" i="35" s="1"/>
  <c r="N190" i="35" s="1"/>
  <c r="O190" i="35" s="1"/>
  <c r="P190" i="35" s="1"/>
  <c r="Q190" i="35" s="1"/>
  <c r="R190" i="35" s="1"/>
  <c r="S190" i="35" s="1"/>
  <c r="T190" i="35" s="1"/>
  <c r="U190" i="35" s="1"/>
  <c r="V190" i="35" s="1"/>
  <c r="W190" i="35" s="1"/>
  <c r="X190" i="35" s="1"/>
  <c r="Y190" i="35" s="1"/>
  <c r="Z190" i="35" s="1"/>
  <c r="AA190" i="35" s="1"/>
  <c r="AB190" i="35" s="1"/>
  <c r="AC190" i="35" s="1"/>
  <c r="AD190" i="35" s="1"/>
  <c r="AE190" i="35" s="1"/>
  <c r="AF190" i="35" s="1"/>
  <c r="C190" i="35"/>
  <c r="C189" i="35"/>
  <c r="C195" i="35" s="1"/>
  <c r="AG187" i="35"/>
  <c r="B187" i="35"/>
  <c r="H186" i="35"/>
  <c r="I186" i="35" s="1"/>
  <c r="J186" i="35" s="1"/>
  <c r="K186" i="35" s="1"/>
  <c r="L186" i="35" s="1"/>
  <c r="M186" i="35" s="1"/>
  <c r="N186" i="35" s="1"/>
  <c r="O186" i="35" s="1"/>
  <c r="P186" i="35" s="1"/>
  <c r="Q186" i="35" s="1"/>
  <c r="R186" i="35" s="1"/>
  <c r="S186" i="35" s="1"/>
  <c r="T186" i="35" s="1"/>
  <c r="U186" i="35" s="1"/>
  <c r="V186" i="35" s="1"/>
  <c r="W186" i="35" s="1"/>
  <c r="X186" i="35" s="1"/>
  <c r="Y186" i="35" s="1"/>
  <c r="Z186" i="35" s="1"/>
  <c r="AA186" i="35" s="1"/>
  <c r="AB186" i="35" s="1"/>
  <c r="AC186" i="35" s="1"/>
  <c r="AD186" i="35" s="1"/>
  <c r="AE186" i="35" s="1"/>
  <c r="AF186" i="35" s="1"/>
  <c r="G186" i="35"/>
  <c r="C186" i="35"/>
  <c r="D186" i="35" s="1"/>
  <c r="E186" i="35" s="1"/>
  <c r="F186" i="35" s="1"/>
  <c r="C185" i="35"/>
  <c r="D185" i="35" s="1"/>
  <c r="E185" i="35" s="1"/>
  <c r="F185" i="35" s="1"/>
  <c r="G185" i="35" s="1"/>
  <c r="H185" i="35" s="1"/>
  <c r="I185" i="35" s="1"/>
  <c r="J185" i="35" s="1"/>
  <c r="K185" i="35" s="1"/>
  <c r="L185" i="35" s="1"/>
  <c r="M185" i="35" s="1"/>
  <c r="N185" i="35" s="1"/>
  <c r="O185" i="35" s="1"/>
  <c r="P185" i="35" s="1"/>
  <c r="Q185" i="35" s="1"/>
  <c r="R185" i="35" s="1"/>
  <c r="S185" i="35" s="1"/>
  <c r="T185" i="35" s="1"/>
  <c r="U185" i="35" s="1"/>
  <c r="V185" i="35" s="1"/>
  <c r="W185" i="35" s="1"/>
  <c r="X185" i="35" s="1"/>
  <c r="Y185" i="35" s="1"/>
  <c r="Z185" i="35" s="1"/>
  <c r="AA185" i="35" s="1"/>
  <c r="AB185" i="35" s="1"/>
  <c r="AC185" i="35" s="1"/>
  <c r="AD185" i="35" s="1"/>
  <c r="AE185" i="35" s="1"/>
  <c r="AF185" i="35" s="1"/>
  <c r="C184" i="35"/>
  <c r="D184" i="35" s="1"/>
  <c r="E184" i="35" s="1"/>
  <c r="F184" i="35" s="1"/>
  <c r="G184" i="35" s="1"/>
  <c r="H184" i="35" s="1"/>
  <c r="I184" i="35" s="1"/>
  <c r="J184" i="35" s="1"/>
  <c r="K184" i="35" s="1"/>
  <c r="L184" i="35" s="1"/>
  <c r="M184" i="35" s="1"/>
  <c r="N184" i="35" s="1"/>
  <c r="O184" i="35" s="1"/>
  <c r="P184" i="35" s="1"/>
  <c r="Q184" i="35" s="1"/>
  <c r="R184" i="35" s="1"/>
  <c r="S184" i="35" s="1"/>
  <c r="T184" i="35" s="1"/>
  <c r="U184" i="35" s="1"/>
  <c r="V184" i="35" s="1"/>
  <c r="W184" i="35" s="1"/>
  <c r="X184" i="35" s="1"/>
  <c r="Y184" i="35" s="1"/>
  <c r="Z184" i="35" s="1"/>
  <c r="AA184" i="35" s="1"/>
  <c r="AB184" i="35" s="1"/>
  <c r="AC184" i="35" s="1"/>
  <c r="AD184" i="35" s="1"/>
  <c r="AE184" i="35" s="1"/>
  <c r="AF184" i="35" s="1"/>
  <c r="E183" i="35"/>
  <c r="F183" i="35" s="1"/>
  <c r="G183" i="35" s="1"/>
  <c r="H183" i="35" s="1"/>
  <c r="I183" i="35" s="1"/>
  <c r="J183" i="35" s="1"/>
  <c r="K183" i="35" s="1"/>
  <c r="L183" i="35" s="1"/>
  <c r="M183" i="35" s="1"/>
  <c r="N183" i="35" s="1"/>
  <c r="O183" i="35" s="1"/>
  <c r="P183" i="35" s="1"/>
  <c r="Q183" i="35" s="1"/>
  <c r="R183" i="35" s="1"/>
  <c r="S183" i="35" s="1"/>
  <c r="T183" i="35" s="1"/>
  <c r="U183" i="35" s="1"/>
  <c r="V183" i="35" s="1"/>
  <c r="W183" i="35" s="1"/>
  <c r="X183" i="35" s="1"/>
  <c r="Y183" i="35" s="1"/>
  <c r="Z183" i="35" s="1"/>
  <c r="AA183" i="35" s="1"/>
  <c r="AB183" i="35" s="1"/>
  <c r="AC183" i="35" s="1"/>
  <c r="AD183" i="35" s="1"/>
  <c r="AE183" i="35" s="1"/>
  <c r="AF183" i="35" s="1"/>
  <c r="C183" i="35"/>
  <c r="D183" i="35" s="1"/>
  <c r="C182" i="35"/>
  <c r="D182" i="35" s="1"/>
  <c r="E182" i="35" s="1"/>
  <c r="F182" i="35" s="1"/>
  <c r="G182" i="35" s="1"/>
  <c r="H182" i="35" s="1"/>
  <c r="I182" i="35" s="1"/>
  <c r="J182" i="35" s="1"/>
  <c r="K182" i="35" s="1"/>
  <c r="L182" i="35" s="1"/>
  <c r="M182" i="35" s="1"/>
  <c r="N182" i="35" s="1"/>
  <c r="O182" i="35" s="1"/>
  <c r="P182" i="35" s="1"/>
  <c r="Q182" i="35" s="1"/>
  <c r="R182" i="35" s="1"/>
  <c r="S182" i="35" s="1"/>
  <c r="T182" i="35" s="1"/>
  <c r="U182" i="35" s="1"/>
  <c r="V182" i="35" s="1"/>
  <c r="W182" i="35" s="1"/>
  <c r="X182" i="35" s="1"/>
  <c r="Y182" i="35" s="1"/>
  <c r="Z182" i="35" s="1"/>
  <c r="AA182" i="35" s="1"/>
  <c r="AB182" i="35" s="1"/>
  <c r="AC182" i="35" s="1"/>
  <c r="AD182" i="35" s="1"/>
  <c r="AE182" i="35" s="1"/>
  <c r="AF182" i="35" s="1"/>
  <c r="N181" i="35"/>
  <c r="O181" i="35" s="1"/>
  <c r="P181" i="35" s="1"/>
  <c r="Q181" i="35" s="1"/>
  <c r="R181" i="35" s="1"/>
  <c r="S181" i="35" s="1"/>
  <c r="T181" i="35" s="1"/>
  <c r="U181" i="35" s="1"/>
  <c r="V181" i="35" s="1"/>
  <c r="W181" i="35" s="1"/>
  <c r="X181" i="35" s="1"/>
  <c r="Y181" i="35" s="1"/>
  <c r="Z181" i="35" s="1"/>
  <c r="AA181" i="35" s="1"/>
  <c r="AB181" i="35" s="1"/>
  <c r="AC181" i="35" s="1"/>
  <c r="AD181" i="35" s="1"/>
  <c r="AE181" i="35" s="1"/>
  <c r="AF181" i="35" s="1"/>
  <c r="C181" i="35"/>
  <c r="D181" i="35" s="1"/>
  <c r="E181" i="35" s="1"/>
  <c r="F181" i="35" s="1"/>
  <c r="G181" i="35" s="1"/>
  <c r="H181" i="35" s="1"/>
  <c r="I181" i="35" s="1"/>
  <c r="J181" i="35" s="1"/>
  <c r="K181" i="35" s="1"/>
  <c r="L181" i="35" s="1"/>
  <c r="M181" i="35" s="1"/>
  <c r="I180" i="35"/>
  <c r="J180" i="35" s="1"/>
  <c r="K180" i="35" s="1"/>
  <c r="L180" i="35" s="1"/>
  <c r="M180" i="35" s="1"/>
  <c r="N180" i="35" s="1"/>
  <c r="O180" i="35" s="1"/>
  <c r="P180" i="35" s="1"/>
  <c r="Q180" i="35" s="1"/>
  <c r="R180" i="35" s="1"/>
  <c r="S180" i="35" s="1"/>
  <c r="T180" i="35" s="1"/>
  <c r="U180" i="35" s="1"/>
  <c r="V180" i="35" s="1"/>
  <c r="W180" i="35" s="1"/>
  <c r="X180" i="35" s="1"/>
  <c r="Y180" i="35" s="1"/>
  <c r="Z180" i="35" s="1"/>
  <c r="AA180" i="35" s="1"/>
  <c r="AB180" i="35" s="1"/>
  <c r="AC180" i="35" s="1"/>
  <c r="AD180" i="35" s="1"/>
  <c r="AE180" i="35" s="1"/>
  <c r="AF180" i="35" s="1"/>
  <c r="C180" i="35"/>
  <c r="D180" i="35" s="1"/>
  <c r="E180" i="35" s="1"/>
  <c r="F180" i="35" s="1"/>
  <c r="G180" i="35" s="1"/>
  <c r="H180" i="35" s="1"/>
  <c r="AC179" i="35"/>
  <c r="AD179" i="35" s="1"/>
  <c r="AE179" i="35" s="1"/>
  <c r="AF179" i="35" s="1"/>
  <c r="G179" i="35"/>
  <c r="H179" i="35" s="1"/>
  <c r="I179" i="35" s="1"/>
  <c r="J179" i="35" s="1"/>
  <c r="K179" i="35" s="1"/>
  <c r="L179" i="35" s="1"/>
  <c r="M179" i="35" s="1"/>
  <c r="N179" i="35" s="1"/>
  <c r="O179" i="35" s="1"/>
  <c r="P179" i="35" s="1"/>
  <c r="Q179" i="35" s="1"/>
  <c r="R179" i="35" s="1"/>
  <c r="S179" i="35" s="1"/>
  <c r="T179" i="35" s="1"/>
  <c r="U179" i="35" s="1"/>
  <c r="V179" i="35" s="1"/>
  <c r="W179" i="35" s="1"/>
  <c r="X179" i="35" s="1"/>
  <c r="Y179" i="35" s="1"/>
  <c r="Z179" i="35" s="1"/>
  <c r="AA179" i="35" s="1"/>
  <c r="AB179" i="35" s="1"/>
  <c r="C179" i="35"/>
  <c r="D179" i="35" s="1"/>
  <c r="E179" i="35" s="1"/>
  <c r="F179" i="35" s="1"/>
  <c r="E178" i="35"/>
  <c r="F178" i="35" s="1"/>
  <c r="G178" i="35" s="1"/>
  <c r="H178" i="35" s="1"/>
  <c r="I178" i="35" s="1"/>
  <c r="J178" i="35" s="1"/>
  <c r="K178" i="35" s="1"/>
  <c r="L178" i="35" s="1"/>
  <c r="M178" i="35" s="1"/>
  <c r="N178" i="35" s="1"/>
  <c r="O178" i="35" s="1"/>
  <c r="P178" i="35" s="1"/>
  <c r="Q178" i="35" s="1"/>
  <c r="R178" i="35" s="1"/>
  <c r="S178" i="35" s="1"/>
  <c r="T178" i="35" s="1"/>
  <c r="U178" i="35" s="1"/>
  <c r="V178" i="35" s="1"/>
  <c r="W178" i="35" s="1"/>
  <c r="X178" i="35" s="1"/>
  <c r="Y178" i="35" s="1"/>
  <c r="Z178" i="35" s="1"/>
  <c r="AA178" i="35" s="1"/>
  <c r="AB178" i="35" s="1"/>
  <c r="AC178" i="35" s="1"/>
  <c r="AD178" i="35" s="1"/>
  <c r="AE178" i="35" s="1"/>
  <c r="AF178" i="35" s="1"/>
  <c r="C178" i="35"/>
  <c r="D178" i="35" s="1"/>
  <c r="C177" i="35"/>
  <c r="D177" i="35" s="1"/>
  <c r="E177" i="35" s="1"/>
  <c r="F177" i="35" s="1"/>
  <c r="G177" i="35" s="1"/>
  <c r="H177" i="35" s="1"/>
  <c r="I177" i="35" s="1"/>
  <c r="J177" i="35" s="1"/>
  <c r="K177" i="35" s="1"/>
  <c r="L177" i="35" s="1"/>
  <c r="M177" i="35" s="1"/>
  <c r="N177" i="35" s="1"/>
  <c r="O177" i="35" s="1"/>
  <c r="P177" i="35" s="1"/>
  <c r="Q177" i="35" s="1"/>
  <c r="R177" i="35" s="1"/>
  <c r="S177" i="35" s="1"/>
  <c r="T177" i="35" s="1"/>
  <c r="U177" i="35" s="1"/>
  <c r="V177" i="35" s="1"/>
  <c r="W177" i="35" s="1"/>
  <c r="X177" i="35" s="1"/>
  <c r="Y177" i="35" s="1"/>
  <c r="Z177" i="35" s="1"/>
  <c r="AA177" i="35" s="1"/>
  <c r="AB177" i="35" s="1"/>
  <c r="AC177" i="35" s="1"/>
  <c r="AD177" i="35" s="1"/>
  <c r="AE177" i="35" s="1"/>
  <c r="AF177" i="35" s="1"/>
  <c r="D176" i="35"/>
  <c r="E176" i="35" s="1"/>
  <c r="F176" i="35" s="1"/>
  <c r="G176" i="35" s="1"/>
  <c r="H176" i="35" s="1"/>
  <c r="I176" i="35" s="1"/>
  <c r="J176" i="35" s="1"/>
  <c r="K176" i="35" s="1"/>
  <c r="L176" i="35" s="1"/>
  <c r="M176" i="35" s="1"/>
  <c r="N176" i="35" s="1"/>
  <c r="O176" i="35" s="1"/>
  <c r="P176" i="35" s="1"/>
  <c r="Q176" i="35" s="1"/>
  <c r="R176" i="35" s="1"/>
  <c r="S176" i="35" s="1"/>
  <c r="T176" i="35" s="1"/>
  <c r="U176" i="35" s="1"/>
  <c r="V176" i="35" s="1"/>
  <c r="W176" i="35" s="1"/>
  <c r="X176" i="35" s="1"/>
  <c r="Y176" i="35" s="1"/>
  <c r="Z176" i="35" s="1"/>
  <c r="AA176" i="35" s="1"/>
  <c r="AB176" i="35" s="1"/>
  <c r="AC176" i="35" s="1"/>
  <c r="AD176" i="35" s="1"/>
  <c r="AE176" i="35" s="1"/>
  <c r="AF176" i="35" s="1"/>
  <c r="C176" i="35"/>
  <c r="U175" i="35"/>
  <c r="V175" i="35" s="1"/>
  <c r="W175" i="35" s="1"/>
  <c r="X175" i="35" s="1"/>
  <c r="Y175" i="35" s="1"/>
  <c r="Z175" i="35" s="1"/>
  <c r="AA175" i="35" s="1"/>
  <c r="AB175" i="35" s="1"/>
  <c r="AC175" i="35" s="1"/>
  <c r="AD175" i="35" s="1"/>
  <c r="AE175" i="35" s="1"/>
  <c r="AF175" i="35" s="1"/>
  <c r="C175" i="35"/>
  <c r="D175" i="35" s="1"/>
  <c r="E175" i="35" s="1"/>
  <c r="F175" i="35" s="1"/>
  <c r="G175" i="35" s="1"/>
  <c r="H175" i="35" s="1"/>
  <c r="I175" i="35" s="1"/>
  <c r="J175" i="35" s="1"/>
  <c r="K175" i="35" s="1"/>
  <c r="L175" i="35" s="1"/>
  <c r="M175" i="35" s="1"/>
  <c r="N175" i="35" s="1"/>
  <c r="O175" i="35" s="1"/>
  <c r="P175" i="35" s="1"/>
  <c r="Q175" i="35" s="1"/>
  <c r="R175" i="35" s="1"/>
  <c r="S175" i="35" s="1"/>
  <c r="T175" i="35" s="1"/>
  <c r="E174" i="35"/>
  <c r="F174" i="35" s="1"/>
  <c r="G174" i="35" s="1"/>
  <c r="H174" i="35" s="1"/>
  <c r="I174" i="35" s="1"/>
  <c r="J174" i="35" s="1"/>
  <c r="K174" i="35" s="1"/>
  <c r="L174" i="35" s="1"/>
  <c r="M174" i="35" s="1"/>
  <c r="N174" i="35" s="1"/>
  <c r="O174" i="35" s="1"/>
  <c r="P174" i="35" s="1"/>
  <c r="Q174" i="35" s="1"/>
  <c r="R174" i="35" s="1"/>
  <c r="S174" i="35" s="1"/>
  <c r="T174" i="35" s="1"/>
  <c r="U174" i="35" s="1"/>
  <c r="V174" i="35" s="1"/>
  <c r="W174" i="35" s="1"/>
  <c r="X174" i="35" s="1"/>
  <c r="Y174" i="35" s="1"/>
  <c r="Z174" i="35" s="1"/>
  <c r="AA174" i="35" s="1"/>
  <c r="AB174" i="35" s="1"/>
  <c r="AC174" i="35" s="1"/>
  <c r="AD174" i="35" s="1"/>
  <c r="AE174" i="35" s="1"/>
  <c r="AF174" i="35" s="1"/>
  <c r="C174" i="35"/>
  <c r="D174" i="35" s="1"/>
  <c r="K172" i="35"/>
  <c r="L172" i="35" s="1"/>
  <c r="M172" i="35" s="1"/>
  <c r="N172" i="35" s="1"/>
  <c r="O172" i="35" s="1"/>
  <c r="P172" i="35" s="1"/>
  <c r="Q172" i="35" s="1"/>
  <c r="R172" i="35" s="1"/>
  <c r="S172" i="35" s="1"/>
  <c r="T172" i="35" s="1"/>
  <c r="U172" i="35" s="1"/>
  <c r="V172" i="35" s="1"/>
  <c r="W172" i="35" s="1"/>
  <c r="X172" i="35" s="1"/>
  <c r="Y172" i="35" s="1"/>
  <c r="Z172" i="35" s="1"/>
  <c r="AA172" i="35" s="1"/>
  <c r="AB172" i="35" s="1"/>
  <c r="AC172" i="35" s="1"/>
  <c r="AD172" i="35" s="1"/>
  <c r="AE172" i="35" s="1"/>
  <c r="AF172" i="35" s="1"/>
  <c r="C172" i="35"/>
  <c r="D172" i="35" s="1"/>
  <c r="E172" i="35" s="1"/>
  <c r="F172" i="35" s="1"/>
  <c r="G172" i="35" s="1"/>
  <c r="H172" i="35" s="1"/>
  <c r="I172" i="35" s="1"/>
  <c r="J172" i="35" s="1"/>
  <c r="I171" i="35"/>
  <c r="J171" i="35" s="1"/>
  <c r="K171" i="35" s="1"/>
  <c r="L171" i="35" s="1"/>
  <c r="M171" i="35" s="1"/>
  <c r="N171" i="35" s="1"/>
  <c r="O171" i="35" s="1"/>
  <c r="P171" i="35" s="1"/>
  <c r="Q171" i="35" s="1"/>
  <c r="R171" i="35" s="1"/>
  <c r="S171" i="35" s="1"/>
  <c r="T171" i="35" s="1"/>
  <c r="U171" i="35" s="1"/>
  <c r="V171" i="35" s="1"/>
  <c r="W171" i="35" s="1"/>
  <c r="X171" i="35" s="1"/>
  <c r="Y171" i="35" s="1"/>
  <c r="Z171" i="35" s="1"/>
  <c r="AA171" i="35" s="1"/>
  <c r="AB171" i="35" s="1"/>
  <c r="AC171" i="35" s="1"/>
  <c r="AD171" i="35" s="1"/>
  <c r="AE171" i="35" s="1"/>
  <c r="AF171" i="35" s="1"/>
  <c r="D171" i="35"/>
  <c r="E171" i="35" s="1"/>
  <c r="F171" i="35" s="1"/>
  <c r="G171" i="35" s="1"/>
  <c r="H171" i="35" s="1"/>
  <c r="C171" i="35"/>
  <c r="W170" i="35"/>
  <c r="X170" i="35" s="1"/>
  <c r="Y170" i="35" s="1"/>
  <c r="Z170" i="35" s="1"/>
  <c r="AA170" i="35" s="1"/>
  <c r="AB170" i="35" s="1"/>
  <c r="AC170" i="35" s="1"/>
  <c r="AD170" i="35" s="1"/>
  <c r="AE170" i="35" s="1"/>
  <c r="AF170" i="35" s="1"/>
  <c r="E170" i="35"/>
  <c r="F170" i="35" s="1"/>
  <c r="G170" i="35" s="1"/>
  <c r="H170" i="35" s="1"/>
  <c r="I170" i="35" s="1"/>
  <c r="J170" i="35" s="1"/>
  <c r="K170" i="35" s="1"/>
  <c r="L170" i="35" s="1"/>
  <c r="M170" i="35" s="1"/>
  <c r="N170" i="35" s="1"/>
  <c r="O170" i="35" s="1"/>
  <c r="P170" i="35" s="1"/>
  <c r="Q170" i="35" s="1"/>
  <c r="R170" i="35" s="1"/>
  <c r="S170" i="35" s="1"/>
  <c r="T170" i="35" s="1"/>
  <c r="U170" i="35" s="1"/>
  <c r="V170" i="35" s="1"/>
  <c r="D170" i="35"/>
  <c r="C170" i="35"/>
  <c r="M169" i="35"/>
  <c r="N169" i="35" s="1"/>
  <c r="O169" i="35" s="1"/>
  <c r="P169" i="35" s="1"/>
  <c r="Q169" i="35" s="1"/>
  <c r="R169" i="35" s="1"/>
  <c r="S169" i="35" s="1"/>
  <c r="T169" i="35" s="1"/>
  <c r="U169" i="35" s="1"/>
  <c r="V169" i="35" s="1"/>
  <c r="W169" i="35" s="1"/>
  <c r="X169" i="35" s="1"/>
  <c r="Y169" i="35" s="1"/>
  <c r="Z169" i="35" s="1"/>
  <c r="AA169" i="35" s="1"/>
  <c r="AB169" i="35" s="1"/>
  <c r="AC169" i="35" s="1"/>
  <c r="AD169" i="35" s="1"/>
  <c r="AE169" i="35" s="1"/>
  <c r="AF169" i="35" s="1"/>
  <c r="C169" i="35"/>
  <c r="D169" i="35" s="1"/>
  <c r="E169" i="35" s="1"/>
  <c r="F169" i="35" s="1"/>
  <c r="G169" i="35" s="1"/>
  <c r="H169" i="35" s="1"/>
  <c r="I169" i="35" s="1"/>
  <c r="J169" i="35" s="1"/>
  <c r="K169" i="35" s="1"/>
  <c r="L169" i="35" s="1"/>
  <c r="C168" i="35"/>
  <c r="D168" i="35" s="1"/>
  <c r="E168" i="35" s="1"/>
  <c r="F168" i="35" s="1"/>
  <c r="G168" i="35" s="1"/>
  <c r="H168" i="35" s="1"/>
  <c r="I168" i="35" s="1"/>
  <c r="J168" i="35" s="1"/>
  <c r="K168" i="35" s="1"/>
  <c r="L168" i="35" s="1"/>
  <c r="M168" i="35" s="1"/>
  <c r="N168" i="35" s="1"/>
  <c r="O168" i="35" s="1"/>
  <c r="P168" i="35" s="1"/>
  <c r="Q168" i="35" s="1"/>
  <c r="R168" i="35" s="1"/>
  <c r="S168" i="35" s="1"/>
  <c r="T168" i="35" s="1"/>
  <c r="U168" i="35" s="1"/>
  <c r="V168" i="35" s="1"/>
  <c r="W168" i="35" s="1"/>
  <c r="X168" i="35" s="1"/>
  <c r="Y168" i="35" s="1"/>
  <c r="Z168" i="35" s="1"/>
  <c r="AA168" i="35" s="1"/>
  <c r="AB168" i="35" s="1"/>
  <c r="AC168" i="35" s="1"/>
  <c r="AD168" i="35" s="1"/>
  <c r="AE168" i="35" s="1"/>
  <c r="AF168" i="35" s="1"/>
  <c r="W167" i="35"/>
  <c r="X167" i="35" s="1"/>
  <c r="Y167" i="35" s="1"/>
  <c r="Z167" i="35" s="1"/>
  <c r="AA167" i="35" s="1"/>
  <c r="AB167" i="35" s="1"/>
  <c r="AC167" i="35" s="1"/>
  <c r="AD167" i="35" s="1"/>
  <c r="AE167" i="35" s="1"/>
  <c r="AF167" i="35" s="1"/>
  <c r="G167" i="35"/>
  <c r="H167" i="35" s="1"/>
  <c r="I167" i="35" s="1"/>
  <c r="J167" i="35" s="1"/>
  <c r="K167" i="35" s="1"/>
  <c r="L167" i="35" s="1"/>
  <c r="M167" i="35" s="1"/>
  <c r="N167" i="35" s="1"/>
  <c r="O167" i="35" s="1"/>
  <c r="P167" i="35" s="1"/>
  <c r="Q167" i="35" s="1"/>
  <c r="R167" i="35" s="1"/>
  <c r="S167" i="35" s="1"/>
  <c r="T167" i="35" s="1"/>
  <c r="U167" i="35" s="1"/>
  <c r="V167" i="35" s="1"/>
  <c r="D167" i="35"/>
  <c r="E167" i="35" s="1"/>
  <c r="F167" i="35" s="1"/>
  <c r="C167" i="35"/>
  <c r="M166" i="35"/>
  <c r="N166" i="35" s="1"/>
  <c r="O166" i="35" s="1"/>
  <c r="P166" i="35" s="1"/>
  <c r="Q166" i="35" s="1"/>
  <c r="R166" i="35" s="1"/>
  <c r="S166" i="35" s="1"/>
  <c r="T166" i="35" s="1"/>
  <c r="U166" i="35" s="1"/>
  <c r="V166" i="35" s="1"/>
  <c r="W166" i="35" s="1"/>
  <c r="X166" i="35" s="1"/>
  <c r="Y166" i="35" s="1"/>
  <c r="Z166" i="35" s="1"/>
  <c r="AA166" i="35" s="1"/>
  <c r="AB166" i="35" s="1"/>
  <c r="AC166" i="35" s="1"/>
  <c r="AD166" i="35" s="1"/>
  <c r="AE166" i="35" s="1"/>
  <c r="AF166" i="35" s="1"/>
  <c r="J166" i="35"/>
  <c r="K166" i="35" s="1"/>
  <c r="L166" i="35" s="1"/>
  <c r="D166" i="35"/>
  <c r="E166" i="35" s="1"/>
  <c r="F166" i="35" s="1"/>
  <c r="G166" i="35" s="1"/>
  <c r="H166" i="35" s="1"/>
  <c r="I166" i="35" s="1"/>
  <c r="C166" i="35"/>
  <c r="C165" i="35"/>
  <c r="D165" i="35" s="1"/>
  <c r="E165" i="35" s="1"/>
  <c r="F165" i="35" s="1"/>
  <c r="G165" i="35" s="1"/>
  <c r="H165" i="35" s="1"/>
  <c r="I165" i="35" s="1"/>
  <c r="J165" i="35" s="1"/>
  <c r="K165" i="35" s="1"/>
  <c r="L165" i="35" s="1"/>
  <c r="M165" i="35" s="1"/>
  <c r="N165" i="35" s="1"/>
  <c r="O165" i="35" s="1"/>
  <c r="P165" i="35" s="1"/>
  <c r="Q165" i="35" s="1"/>
  <c r="R165" i="35" s="1"/>
  <c r="S165" i="35" s="1"/>
  <c r="T165" i="35" s="1"/>
  <c r="U165" i="35" s="1"/>
  <c r="V165" i="35" s="1"/>
  <c r="W165" i="35" s="1"/>
  <c r="X165" i="35" s="1"/>
  <c r="Y165" i="35" s="1"/>
  <c r="Z165" i="35" s="1"/>
  <c r="AA165" i="35" s="1"/>
  <c r="AB165" i="35" s="1"/>
  <c r="AC165" i="35" s="1"/>
  <c r="AD165" i="35" s="1"/>
  <c r="AE165" i="35" s="1"/>
  <c r="AF165" i="35" s="1"/>
  <c r="Q163" i="35"/>
  <c r="R163" i="35" s="1"/>
  <c r="S163" i="35" s="1"/>
  <c r="T163" i="35" s="1"/>
  <c r="U163" i="35" s="1"/>
  <c r="V163" i="35" s="1"/>
  <c r="W163" i="35" s="1"/>
  <c r="X163" i="35" s="1"/>
  <c r="Y163" i="35" s="1"/>
  <c r="Z163" i="35" s="1"/>
  <c r="AA163" i="35" s="1"/>
  <c r="AB163" i="35" s="1"/>
  <c r="AC163" i="35" s="1"/>
  <c r="AD163" i="35" s="1"/>
  <c r="AE163" i="35" s="1"/>
  <c r="AF163" i="35" s="1"/>
  <c r="C163" i="35"/>
  <c r="D163" i="35" s="1"/>
  <c r="E163" i="35" s="1"/>
  <c r="F163" i="35" s="1"/>
  <c r="G163" i="35" s="1"/>
  <c r="H163" i="35" s="1"/>
  <c r="I163" i="35" s="1"/>
  <c r="J163" i="35" s="1"/>
  <c r="K163" i="35" s="1"/>
  <c r="L163" i="35" s="1"/>
  <c r="M163" i="35" s="1"/>
  <c r="N163" i="35" s="1"/>
  <c r="O163" i="35" s="1"/>
  <c r="P163" i="35" s="1"/>
  <c r="W162" i="35"/>
  <c r="X162" i="35" s="1"/>
  <c r="Y162" i="35" s="1"/>
  <c r="Z162" i="35" s="1"/>
  <c r="AA162" i="35" s="1"/>
  <c r="AB162" i="35" s="1"/>
  <c r="AC162" i="35" s="1"/>
  <c r="AD162" i="35" s="1"/>
  <c r="AE162" i="35" s="1"/>
  <c r="AF162" i="35" s="1"/>
  <c r="E162" i="35"/>
  <c r="F162" i="35" s="1"/>
  <c r="G162" i="35" s="1"/>
  <c r="H162" i="35" s="1"/>
  <c r="I162" i="35" s="1"/>
  <c r="J162" i="35" s="1"/>
  <c r="K162" i="35" s="1"/>
  <c r="L162" i="35" s="1"/>
  <c r="M162" i="35" s="1"/>
  <c r="N162" i="35" s="1"/>
  <c r="O162" i="35" s="1"/>
  <c r="P162" i="35" s="1"/>
  <c r="Q162" i="35" s="1"/>
  <c r="R162" i="35" s="1"/>
  <c r="S162" i="35" s="1"/>
  <c r="T162" i="35" s="1"/>
  <c r="U162" i="35" s="1"/>
  <c r="V162" i="35" s="1"/>
  <c r="C162" i="35"/>
  <c r="D162" i="35" s="1"/>
  <c r="C161" i="35"/>
  <c r="D161" i="35" s="1"/>
  <c r="E161" i="35" s="1"/>
  <c r="F161" i="35" s="1"/>
  <c r="G161" i="35" s="1"/>
  <c r="H161" i="35" s="1"/>
  <c r="I161" i="35" s="1"/>
  <c r="J161" i="35" s="1"/>
  <c r="K161" i="35" s="1"/>
  <c r="L161" i="35" s="1"/>
  <c r="M161" i="35" s="1"/>
  <c r="N161" i="35" s="1"/>
  <c r="O161" i="35" s="1"/>
  <c r="P161" i="35" s="1"/>
  <c r="Q161" i="35" s="1"/>
  <c r="R161" i="35" s="1"/>
  <c r="S161" i="35" s="1"/>
  <c r="T161" i="35" s="1"/>
  <c r="U161" i="35" s="1"/>
  <c r="V161" i="35" s="1"/>
  <c r="W161" i="35" s="1"/>
  <c r="X161" i="35" s="1"/>
  <c r="Y161" i="35" s="1"/>
  <c r="Z161" i="35" s="1"/>
  <c r="AA161" i="35" s="1"/>
  <c r="AB161" i="35" s="1"/>
  <c r="AC161" i="35" s="1"/>
  <c r="AD161" i="35" s="1"/>
  <c r="AE161" i="35" s="1"/>
  <c r="AF161" i="35" s="1"/>
  <c r="J160" i="35"/>
  <c r="K160" i="35" s="1"/>
  <c r="L160" i="35" s="1"/>
  <c r="M160" i="35" s="1"/>
  <c r="N160" i="35" s="1"/>
  <c r="O160" i="35" s="1"/>
  <c r="P160" i="35" s="1"/>
  <c r="Q160" i="35" s="1"/>
  <c r="R160" i="35" s="1"/>
  <c r="S160" i="35" s="1"/>
  <c r="T160" i="35" s="1"/>
  <c r="U160" i="35" s="1"/>
  <c r="V160" i="35" s="1"/>
  <c r="W160" i="35" s="1"/>
  <c r="X160" i="35" s="1"/>
  <c r="Y160" i="35" s="1"/>
  <c r="Z160" i="35" s="1"/>
  <c r="AA160" i="35" s="1"/>
  <c r="AB160" i="35" s="1"/>
  <c r="AC160" i="35" s="1"/>
  <c r="AD160" i="35" s="1"/>
  <c r="AE160" i="35" s="1"/>
  <c r="AF160" i="35" s="1"/>
  <c r="H160" i="35"/>
  <c r="I160" i="35" s="1"/>
  <c r="D160" i="35"/>
  <c r="E160" i="35" s="1"/>
  <c r="F160" i="35" s="1"/>
  <c r="G160" i="35" s="1"/>
  <c r="C160" i="35"/>
  <c r="M159" i="35"/>
  <c r="N159" i="35" s="1"/>
  <c r="O159" i="35" s="1"/>
  <c r="P159" i="35" s="1"/>
  <c r="Q159" i="35" s="1"/>
  <c r="R159" i="35" s="1"/>
  <c r="S159" i="35" s="1"/>
  <c r="T159" i="35" s="1"/>
  <c r="U159" i="35" s="1"/>
  <c r="V159" i="35" s="1"/>
  <c r="W159" i="35" s="1"/>
  <c r="X159" i="35" s="1"/>
  <c r="Y159" i="35" s="1"/>
  <c r="Z159" i="35" s="1"/>
  <c r="AA159" i="35" s="1"/>
  <c r="AB159" i="35" s="1"/>
  <c r="AC159" i="35" s="1"/>
  <c r="AD159" i="35" s="1"/>
  <c r="AE159" i="35" s="1"/>
  <c r="AF159" i="35" s="1"/>
  <c r="C159" i="35"/>
  <c r="D159" i="35" s="1"/>
  <c r="E159" i="35" s="1"/>
  <c r="F159" i="35" s="1"/>
  <c r="G159" i="35" s="1"/>
  <c r="H159" i="35" s="1"/>
  <c r="I159" i="35" s="1"/>
  <c r="J159" i="35" s="1"/>
  <c r="K159" i="35" s="1"/>
  <c r="L159" i="35" s="1"/>
  <c r="X158" i="35"/>
  <c r="Y158" i="35" s="1"/>
  <c r="Z158" i="35" s="1"/>
  <c r="AA158" i="35" s="1"/>
  <c r="AB158" i="35" s="1"/>
  <c r="AC158" i="35" s="1"/>
  <c r="AD158" i="35" s="1"/>
  <c r="AE158" i="35" s="1"/>
  <c r="AF158" i="35" s="1"/>
  <c r="N158" i="35"/>
  <c r="O158" i="35" s="1"/>
  <c r="P158" i="35" s="1"/>
  <c r="Q158" i="35" s="1"/>
  <c r="R158" i="35" s="1"/>
  <c r="S158" i="35" s="1"/>
  <c r="T158" i="35" s="1"/>
  <c r="U158" i="35" s="1"/>
  <c r="V158" i="35" s="1"/>
  <c r="W158" i="35" s="1"/>
  <c r="H158" i="35"/>
  <c r="I158" i="35" s="1"/>
  <c r="J158" i="35" s="1"/>
  <c r="K158" i="35" s="1"/>
  <c r="L158" i="35" s="1"/>
  <c r="M158" i="35" s="1"/>
  <c r="F158" i="35"/>
  <c r="G158" i="35" s="1"/>
  <c r="C158" i="35"/>
  <c r="D158" i="35" s="1"/>
  <c r="E158" i="35" s="1"/>
  <c r="F157" i="35"/>
  <c r="G157" i="35" s="1"/>
  <c r="H157" i="35" s="1"/>
  <c r="I157" i="35" s="1"/>
  <c r="J157" i="35" s="1"/>
  <c r="K157" i="35" s="1"/>
  <c r="L157" i="35" s="1"/>
  <c r="M157" i="35" s="1"/>
  <c r="N157" i="35" s="1"/>
  <c r="O157" i="35" s="1"/>
  <c r="P157" i="35" s="1"/>
  <c r="Q157" i="35" s="1"/>
  <c r="R157" i="35" s="1"/>
  <c r="S157" i="35" s="1"/>
  <c r="T157" i="35" s="1"/>
  <c r="U157" i="35" s="1"/>
  <c r="V157" i="35" s="1"/>
  <c r="W157" i="35" s="1"/>
  <c r="X157" i="35" s="1"/>
  <c r="Y157" i="35" s="1"/>
  <c r="Z157" i="35" s="1"/>
  <c r="AA157" i="35" s="1"/>
  <c r="AB157" i="35" s="1"/>
  <c r="AC157" i="35" s="1"/>
  <c r="AD157" i="35" s="1"/>
  <c r="AE157" i="35" s="1"/>
  <c r="AF157" i="35" s="1"/>
  <c r="D157" i="35"/>
  <c r="E157" i="35" s="1"/>
  <c r="C157" i="35"/>
  <c r="L156" i="35"/>
  <c r="M156" i="35" s="1"/>
  <c r="N156" i="35" s="1"/>
  <c r="O156" i="35" s="1"/>
  <c r="P156" i="35" s="1"/>
  <c r="Q156" i="35" s="1"/>
  <c r="R156" i="35" s="1"/>
  <c r="S156" i="35" s="1"/>
  <c r="T156" i="35" s="1"/>
  <c r="U156" i="35" s="1"/>
  <c r="V156" i="35" s="1"/>
  <c r="W156" i="35" s="1"/>
  <c r="X156" i="35" s="1"/>
  <c r="Y156" i="35" s="1"/>
  <c r="Z156" i="35" s="1"/>
  <c r="AA156" i="35" s="1"/>
  <c r="AB156" i="35" s="1"/>
  <c r="AC156" i="35" s="1"/>
  <c r="AD156" i="35" s="1"/>
  <c r="AE156" i="35" s="1"/>
  <c r="AF156" i="35" s="1"/>
  <c r="F156" i="35"/>
  <c r="G156" i="35" s="1"/>
  <c r="H156" i="35" s="1"/>
  <c r="I156" i="35" s="1"/>
  <c r="J156" i="35" s="1"/>
  <c r="K156" i="35" s="1"/>
  <c r="D156" i="35"/>
  <c r="E156" i="35" s="1"/>
  <c r="C156" i="35"/>
  <c r="L155" i="35"/>
  <c r="M155" i="35" s="1"/>
  <c r="N155" i="35" s="1"/>
  <c r="O155" i="35" s="1"/>
  <c r="P155" i="35" s="1"/>
  <c r="Q155" i="35" s="1"/>
  <c r="R155" i="35" s="1"/>
  <c r="S155" i="35" s="1"/>
  <c r="T155" i="35" s="1"/>
  <c r="U155" i="35" s="1"/>
  <c r="V155" i="35" s="1"/>
  <c r="W155" i="35" s="1"/>
  <c r="X155" i="35" s="1"/>
  <c r="Y155" i="35" s="1"/>
  <c r="Z155" i="35" s="1"/>
  <c r="AA155" i="35" s="1"/>
  <c r="AB155" i="35" s="1"/>
  <c r="AC155" i="35" s="1"/>
  <c r="AD155" i="35" s="1"/>
  <c r="AE155" i="35" s="1"/>
  <c r="AF155" i="35" s="1"/>
  <c r="E155" i="35"/>
  <c r="F155" i="35" s="1"/>
  <c r="G155" i="35" s="1"/>
  <c r="H155" i="35" s="1"/>
  <c r="I155" i="35" s="1"/>
  <c r="J155" i="35" s="1"/>
  <c r="K155" i="35" s="1"/>
  <c r="D155" i="35"/>
  <c r="C155" i="35"/>
  <c r="V154" i="35"/>
  <c r="W154" i="35" s="1"/>
  <c r="X154" i="35" s="1"/>
  <c r="Y154" i="35" s="1"/>
  <c r="Z154" i="35" s="1"/>
  <c r="AA154" i="35" s="1"/>
  <c r="AB154" i="35" s="1"/>
  <c r="AC154" i="35" s="1"/>
  <c r="AD154" i="35" s="1"/>
  <c r="AE154" i="35" s="1"/>
  <c r="AF154" i="35" s="1"/>
  <c r="K154" i="35"/>
  <c r="L154" i="35" s="1"/>
  <c r="M154" i="35" s="1"/>
  <c r="N154" i="35" s="1"/>
  <c r="O154" i="35" s="1"/>
  <c r="P154" i="35" s="1"/>
  <c r="Q154" i="35" s="1"/>
  <c r="R154" i="35" s="1"/>
  <c r="S154" i="35" s="1"/>
  <c r="T154" i="35" s="1"/>
  <c r="U154" i="35" s="1"/>
  <c r="F154" i="35"/>
  <c r="G154" i="35" s="1"/>
  <c r="H154" i="35" s="1"/>
  <c r="I154" i="35" s="1"/>
  <c r="J154" i="35" s="1"/>
  <c r="C154" i="35"/>
  <c r="D154" i="35" s="1"/>
  <c r="E154" i="35" s="1"/>
  <c r="D153" i="35"/>
  <c r="E153" i="35" s="1"/>
  <c r="F153" i="35" s="1"/>
  <c r="G153" i="35" s="1"/>
  <c r="H153" i="35" s="1"/>
  <c r="I153" i="35" s="1"/>
  <c r="J153" i="35" s="1"/>
  <c r="K153" i="35" s="1"/>
  <c r="L153" i="35" s="1"/>
  <c r="M153" i="35" s="1"/>
  <c r="N153" i="35" s="1"/>
  <c r="O153" i="35" s="1"/>
  <c r="P153" i="35" s="1"/>
  <c r="Q153" i="35" s="1"/>
  <c r="R153" i="35" s="1"/>
  <c r="S153" i="35" s="1"/>
  <c r="T153" i="35" s="1"/>
  <c r="U153" i="35" s="1"/>
  <c r="V153" i="35" s="1"/>
  <c r="W153" i="35" s="1"/>
  <c r="X153" i="35" s="1"/>
  <c r="Y153" i="35" s="1"/>
  <c r="Z153" i="35" s="1"/>
  <c r="AA153" i="35" s="1"/>
  <c r="AB153" i="35" s="1"/>
  <c r="AC153" i="35" s="1"/>
  <c r="AD153" i="35" s="1"/>
  <c r="AE153" i="35" s="1"/>
  <c r="AF153" i="35" s="1"/>
  <c r="C153" i="35"/>
  <c r="J152" i="35"/>
  <c r="K152" i="35" s="1"/>
  <c r="L152" i="35" s="1"/>
  <c r="M152" i="35" s="1"/>
  <c r="N152" i="35" s="1"/>
  <c r="O152" i="35" s="1"/>
  <c r="P152" i="35" s="1"/>
  <c r="Q152" i="35" s="1"/>
  <c r="R152" i="35" s="1"/>
  <c r="S152" i="35" s="1"/>
  <c r="T152" i="35" s="1"/>
  <c r="U152" i="35" s="1"/>
  <c r="V152" i="35" s="1"/>
  <c r="W152" i="35" s="1"/>
  <c r="X152" i="35" s="1"/>
  <c r="Y152" i="35" s="1"/>
  <c r="Z152" i="35" s="1"/>
  <c r="AA152" i="35" s="1"/>
  <c r="AB152" i="35" s="1"/>
  <c r="AC152" i="35" s="1"/>
  <c r="AD152" i="35" s="1"/>
  <c r="AE152" i="35" s="1"/>
  <c r="AF152" i="35" s="1"/>
  <c r="D152" i="35"/>
  <c r="E152" i="35" s="1"/>
  <c r="F152" i="35" s="1"/>
  <c r="G152" i="35" s="1"/>
  <c r="H152" i="35" s="1"/>
  <c r="I152" i="35" s="1"/>
  <c r="C152" i="35"/>
  <c r="J151" i="35"/>
  <c r="K151" i="35" s="1"/>
  <c r="L151" i="35" s="1"/>
  <c r="M151" i="35" s="1"/>
  <c r="N151" i="35" s="1"/>
  <c r="O151" i="35" s="1"/>
  <c r="P151" i="35" s="1"/>
  <c r="Q151" i="35" s="1"/>
  <c r="R151" i="35" s="1"/>
  <c r="S151" i="35" s="1"/>
  <c r="T151" i="35" s="1"/>
  <c r="U151" i="35" s="1"/>
  <c r="V151" i="35" s="1"/>
  <c r="W151" i="35" s="1"/>
  <c r="X151" i="35" s="1"/>
  <c r="Y151" i="35" s="1"/>
  <c r="Z151" i="35" s="1"/>
  <c r="AA151" i="35" s="1"/>
  <c r="AB151" i="35" s="1"/>
  <c r="AC151" i="35" s="1"/>
  <c r="AD151" i="35" s="1"/>
  <c r="AE151" i="35" s="1"/>
  <c r="AF151" i="35" s="1"/>
  <c r="E151" i="35"/>
  <c r="F151" i="35" s="1"/>
  <c r="G151" i="35" s="1"/>
  <c r="H151" i="35" s="1"/>
  <c r="I151" i="35" s="1"/>
  <c r="D151" i="35"/>
  <c r="C151" i="35"/>
  <c r="C149" i="35"/>
  <c r="D149" i="35" s="1"/>
  <c r="E149" i="35" s="1"/>
  <c r="F149" i="35" s="1"/>
  <c r="G149" i="35" s="1"/>
  <c r="H149" i="35" s="1"/>
  <c r="I149" i="35" s="1"/>
  <c r="J149" i="35" s="1"/>
  <c r="K149" i="35" s="1"/>
  <c r="L149" i="35" s="1"/>
  <c r="M149" i="35" s="1"/>
  <c r="N149" i="35" s="1"/>
  <c r="O149" i="35" s="1"/>
  <c r="P149" i="35" s="1"/>
  <c r="Q149" i="35" s="1"/>
  <c r="R149" i="35" s="1"/>
  <c r="S149" i="35" s="1"/>
  <c r="T149" i="35" s="1"/>
  <c r="U149" i="35" s="1"/>
  <c r="V149" i="35" s="1"/>
  <c r="W149" i="35" s="1"/>
  <c r="X149" i="35" s="1"/>
  <c r="Y149" i="35" s="1"/>
  <c r="Z149" i="35" s="1"/>
  <c r="AA149" i="35" s="1"/>
  <c r="AB149" i="35" s="1"/>
  <c r="AC149" i="35" s="1"/>
  <c r="AD149" i="35" s="1"/>
  <c r="AE149" i="35" s="1"/>
  <c r="AF149" i="35" s="1"/>
  <c r="P148" i="35"/>
  <c r="Q148" i="35" s="1"/>
  <c r="R148" i="35" s="1"/>
  <c r="S148" i="35" s="1"/>
  <c r="T148" i="35" s="1"/>
  <c r="U148" i="35" s="1"/>
  <c r="V148" i="35" s="1"/>
  <c r="W148" i="35" s="1"/>
  <c r="X148" i="35" s="1"/>
  <c r="Y148" i="35" s="1"/>
  <c r="Z148" i="35" s="1"/>
  <c r="AA148" i="35" s="1"/>
  <c r="AB148" i="35" s="1"/>
  <c r="AC148" i="35" s="1"/>
  <c r="AD148" i="35" s="1"/>
  <c r="AE148" i="35" s="1"/>
  <c r="AF148" i="35" s="1"/>
  <c r="H148" i="35"/>
  <c r="I148" i="35" s="1"/>
  <c r="J148" i="35" s="1"/>
  <c r="K148" i="35" s="1"/>
  <c r="L148" i="35" s="1"/>
  <c r="M148" i="35" s="1"/>
  <c r="N148" i="35" s="1"/>
  <c r="O148" i="35" s="1"/>
  <c r="F148" i="35"/>
  <c r="G148" i="35" s="1"/>
  <c r="D148" i="35"/>
  <c r="E148" i="35" s="1"/>
  <c r="C148" i="35"/>
  <c r="H147" i="35"/>
  <c r="I147" i="35" s="1"/>
  <c r="J147" i="35" s="1"/>
  <c r="K147" i="35" s="1"/>
  <c r="L147" i="35" s="1"/>
  <c r="M147" i="35" s="1"/>
  <c r="N147" i="35" s="1"/>
  <c r="O147" i="35" s="1"/>
  <c r="P147" i="35" s="1"/>
  <c r="Q147" i="35" s="1"/>
  <c r="R147" i="35" s="1"/>
  <c r="S147" i="35" s="1"/>
  <c r="T147" i="35" s="1"/>
  <c r="U147" i="35" s="1"/>
  <c r="V147" i="35" s="1"/>
  <c r="W147" i="35" s="1"/>
  <c r="X147" i="35" s="1"/>
  <c r="Y147" i="35" s="1"/>
  <c r="Z147" i="35" s="1"/>
  <c r="AA147" i="35" s="1"/>
  <c r="AB147" i="35" s="1"/>
  <c r="AC147" i="35" s="1"/>
  <c r="AD147" i="35" s="1"/>
  <c r="AE147" i="35" s="1"/>
  <c r="AF147" i="35" s="1"/>
  <c r="D147" i="35"/>
  <c r="E147" i="35" s="1"/>
  <c r="F147" i="35" s="1"/>
  <c r="G147" i="35" s="1"/>
  <c r="C147" i="35"/>
  <c r="E146" i="35"/>
  <c r="F146" i="35" s="1"/>
  <c r="G146" i="35" s="1"/>
  <c r="H146" i="35" s="1"/>
  <c r="I146" i="35" s="1"/>
  <c r="J146" i="35" s="1"/>
  <c r="K146" i="35" s="1"/>
  <c r="L146" i="35" s="1"/>
  <c r="M146" i="35" s="1"/>
  <c r="N146" i="35" s="1"/>
  <c r="O146" i="35" s="1"/>
  <c r="P146" i="35" s="1"/>
  <c r="Q146" i="35" s="1"/>
  <c r="R146" i="35" s="1"/>
  <c r="S146" i="35" s="1"/>
  <c r="T146" i="35" s="1"/>
  <c r="U146" i="35" s="1"/>
  <c r="V146" i="35" s="1"/>
  <c r="W146" i="35" s="1"/>
  <c r="X146" i="35" s="1"/>
  <c r="Y146" i="35" s="1"/>
  <c r="Z146" i="35" s="1"/>
  <c r="AA146" i="35" s="1"/>
  <c r="AB146" i="35" s="1"/>
  <c r="AC146" i="35" s="1"/>
  <c r="AD146" i="35" s="1"/>
  <c r="AE146" i="35" s="1"/>
  <c r="AF146" i="35" s="1"/>
  <c r="D146" i="35"/>
  <c r="C146" i="35"/>
  <c r="D144" i="35"/>
  <c r="E144" i="35" s="1"/>
  <c r="F144" i="35" s="1"/>
  <c r="G144" i="35" s="1"/>
  <c r="H144" i="35" s="1"/>
  <c r="I144" i="35" s="1"/>
  <c r="J144" i="35" s="1"/>
  <c r="K144" i="35" s="1"/>
  <c r="L144" i="35" s="1"/>
  <c r="M144" i="35" s="1"/>
  <c r="N144" i="35" s="1"/>
  <c r="O144" i="35" s="1"/>
  <c r="P144" i="35" s="1"/>
  <c r="Q144" i="35" s="1"/>
  <c r="R144" i="35" s="1"/>
  <c r="S144" i="35" s="1"/>
  <c r="T144" i="35" s="1"/>
  <c r="U144" i="35" s="1"/>
  <c r="V144" i="35" s="1"/>
  <c r="W144" i="35" s="1"/>
  <c r="X144" i="35" s="1"/>
  <c r="Y144" i="35" s="1"/>
  <c r="Z144" i="35" s="1"/>
  <c r="AA144" i="35" s="1"/>
  <c r="AB144" i="35" s="1"/>
  <c r="AC144" i="35" s="1"/>
  <c r="AD144" i="35" s="1"/>
  <c r="AE144" i="35" s="1"/>
  <c r="AF144" i="35" s="1"/>
  <c r="C144" i="35"/>
  <c r="P143" i="35"/>
  <c r="Q143" i="35" s="1"/>
  <c r="R143" i="35" s="1"/>
  <c r="S143" i="35" s="1"/>
  <c r="T143" i="35" s="1"/>
  <c r="U143" i="35" s="1"/>
  <c r="V143" i="35" s="1"/>
  <c r="W143" i="35" s="1"/>
  <c r="X143" i="35" s="1"/>
  <c r="Y143" i="35" s="1"/>
  <c r="Z143" i="35" s="1"/>
  <c r="AA143" i="35" s="1"/>
  <c r="AB143" i="35" s="1"/>
  <c r="AC143" i="35" s="1"/>
  <c r="AD143" i="35" s="1"/>
  <c r="AE143" i="35" s="1"/>
  <c r="AF143" i="35" s="1"/>
  <c r="D143" i="35"/>
  <c r="E143" i="35" s="1"/>
  <c r="F143" i="35" s="1"/>
  <c r="G143" i="35" s="1"/>
  <c r="H143" i="35" s="1"/>
  <c r="I143" i="35" s="1"/>
  <c r="J143" i="35" s="1"/>
  <c r="K143" i="35" s="1"/>
  <c r="L143" i="35" s="1"/>
  <c r="M143" i="35" s="1"/>
  <c r="N143" i="35" s="1"/>
  <c r="O143" i="35" s="1"/>
  <c r="C143" i="35"/>
  <c r="V141" i="35"/>
  <c r="W141" i="35" s="1"/>
  <c r="X141" i="35" s="1"/>
  <c r="Y141" i="35" s="1"/>
  <c r="Z141" i="35" s="1"/>
  <c r="AA141" i="35" s="1"/>
  <c r="AB141" i="35" s="1"/>
  <c r="AC141" i="35" s="1"/>
  <c r="AD141" i="35" s="1"/>
  <c r="AE141" i="35" s="1"/>
  <c r="AF141" i="35" s="1"/>
  <c r="J141" i="35"/>
  <c r="K141" i="35" s="1"/>
  <c r="L141" i="35" s="1"/>
  <c r="M141" i="35" s="1"/>
  <c r="N141" i="35" s="1"/>
  <c r="O141" i="35" s="1"/>
  <c r="P141" i="35" s="1"/>
  <c r="Q141" i="35" s="1"/>
  <c r="R141" i="35" s="1"/>
  <c r="S141" i="35" s="1"/>
  <c r="T141" i="35" s="1"/>
  <c r="U141" i="35" s="1"/>
  <c r="D141" i="35"/>
  <c r="E141" i="35" s="1"/>
  <c r="F141" i="35" s="1"/>
  <c r="G141" i="35" s="1"/>
  <c r="H141" i="35" s="1"/>
  <c r="I141" i="35" s="1"/>
  <c r="C141" i="35"/>
  <c r="W140" i="35"/>
  <c r="X140" i="35" s="1"/>
  <c r="Y140" i="35" s="1"/>
  <c r="Z140" i="35" s="1"/>
  <c r="AA140" i="35" s="1"/>
  <c r="AB140" i="35" s="1"/>
  <c r="AC140" i="35" s="1"/>
  <c r="AD140" i="35" s="1"/>
  <c r="AE140" i="35" s="1"/>
  <c r="AF140" i="35" s="1"/>
  <c r="N140" i="35"/>
  <c r="O140" i="35" s="1"/>
  <c r="P140" i="35" s="1"/>
  <c r="Q140" i="35" s="1"/>
  <c r="R140" i="35" s="1"/>
  <c r="S140" i="35" s="1"/>
  <c r="T140" i="35" s="1"/>
  <c r="U140" i="35" s="1"/>
  <c r="V140" i="35" s="1"/>
  <c r="C140" i="35"/>
  <c r="D140" i="35" s="1"/>
  <c r="E140" i="35" s="1"/>
  <c r="F140" i="35" s="1"/>
  <c r="G140" i="35" s="1"/>
  <c r="H140" i="35" s="1"/>
  <c r="I140" i="35" s="1"/>
  <c r="J140" i="35" s="1"/>
  <c r="K140" i="35" s="1"/>
  <c r="L140" i="35" s="1"/>
  <c r="M140" i="35" s="1"/>
  <c r="P139" i="35"/>
  <c r="Q139" i="35" s="1"/>
  <c r="R139" i="35" s="1"/>
  <c r="S139" i="35" s="1"/>
  <c r="T139" i="35" s="1"/>
  <c r="U139" i="35" s="1"/>
  <c r="V139" i="35" s="1"/>
  <c r="W139" i="35" s="1"/>
  <c r="X139" i="35" s="1"/>
  <c r="Y139" i="35" s="1"/>
  <c r="Z139" i="35" s="1"/>
  <c r="AA139" i="35" s="1"/>
  <c r="AB139" i="35" s="1"/>
  <c r="AC139" i="35" s="1"/>
  <c r="AD139" i="35" s="1"/>
  <c r="AE139" i="35" s="1"/>
  <c r="AF139" i="35" s="1"/>
  <c r="I139" i="35"/>
  <c r="J139" i="35" s="1"/>
  <c r="K139" i="35" s="1"/>
  <c r="L139" i="35" s="1"/>
  <c r="M139" i="35" s="1"/>
  <c r="N139" i="35" s="1"/>
  <c r="O139" i="35" s="1"/>
  <c r="F139" i="35"/>
  <c r="G139" i="35" s="1"/>
  <c r="H139" i="35" s="1"/>
  <c r="C139" i="35"/>
  <c r="D139" i="35" s="1"/>
  <c r="E139" i="35" s="1"/>
  <c r="D138" i="35"/>
  <c r="E138" i="35" s="1"/>
  <c r="F138" i="35" s="1"/>
  <c r="G138" i="35" s="1"/>
  <c r="H138" i="35" s="1"/>
  <c r="I138" i="35" s="1"/>
  <c r="J138" i="35" s="1"/>
  <c r="K138" i="35" s="1"/>
  <c r="L138" i="35" s="1"/>
  <c r="M138" i="35" s="1"/>
  <c r="N138" i="35" s="1"/>
  <c r="O138" i="35" s="1"/>
  <c r="P138" i="35" s="1"/>
  <c r="Q138" i="35" s="1"/>
  <c r="R138" i="35" s="1"/>
  <c r="S138" i="35" s="1"/>
  <c r="T138" i="35" s="1"/>
  <c r="U138" i="35" s="1"/>
  <c r="V138" i="35" s="1"/>
  <c r="W138" i="35" s="1"/>
  <c r="X138" i="35" s="1"/>
  <c r="Y138" i="35" s="1"/>
  <c r="Z138" i="35" s="1"/>
  <c r="AA138" i="35" s="1"/>
  <c r="AB138" i="35" s="1"/>
  <c r="AC138" i="35" s="1"/>
  <c r="AD138" i="35" s="1"/>
  <c r="AE138" i="35" s="1"/>
  <c r="AF138" i="35" s="1"/>
  <c r="C138" i="35"/>
  <c r="M137" i="35"/>
  <c r="N137" i="35" s="1"/>
  <c r="O137" i="35" s="1"/>
  <c r="P137" i="35" s="1"/>
  <c r="Q137" i="35" s="1"/>
  <c r="R137" i="35" s="1"/>
  <c r="S137" i="35" s="1"/>
  <c r="T137" i="35" s="1"/>
  <c r="U137" i="35" s="1"/>
  <c r="V137" i="35" s="1"/>
  <c r="W137" i="35" s="1"/>
  <c r="X137" i="35" s="1"/>
  <c r="Y137" i="35" s="1"/>
  <c r="Z137" i="35" s="1"/>
  <c r="AA137" i="35" s="1"/>
  <c r="AB137" i="35" s="1"/>
  <c r="AC137" i="35" s="1"/>
  <c r="AD137" i="35" s="1"/>
  <c r="AE137" i="35" s="1"/>
  <c r="AF137" i="35" s="1"/>
  <c r="G137" i="35"/>
  <c r="H137" i="35" s="1"/>
  <c r="I137" i="35" s="1"/>
  <c r="J137" i="35" s="1"/>
  <c r="K137" i="35" s="1"/>
  <c r="L137" i="35" s="1"/>
  <c r="D137" i="35"/>
  <c r="E137" i="35" s="1"/>
  <c r="F137" i="35" s="1"/>
  <c r="C137" i="35"/>
  <c r="C136" i="35"/>
  <c r="D136" i="35" s="1"/>
  <c r="E136" i="35" s="1"/>
  <c r="F136" i="35" s="1"/>
  <c r="G136" i="35" s="1"/>
  <c r="H136" i="35" s="1"/>
  <c r="I136" i="35" s="1"/>
  <c r="J136" i="35" s="1"/>
  <c r="K136" i="35" s="1"/>
  <c r="L136" i="35" s="1"/>
  <c r="M136" i="35" s="1"/>
  <c r="N136" i="35" s="1"/>
  <c r="O136" i="35" s="1"/>
  <c r="P136" i="35" s="1"/>
  <c r="Q136" i="35" s="1"/>
  <c r="R136" i="35" s="1"/>
  <c r="S136" i="35" s="1"/>
  <c r="T136" i="35" s="1"/>
  <c r="U136" i="35" s="1"/>
  <c r="V136" i="35" s="1"/>
  <c r="W136" i="35" s="1"/>
  <c r="X136" i="35" s="1"/>
  <c r="Y136" i="35" s="1"/>
  <c r="Z136" i="35" s="1"/>
  <c r="AA136" i="35" s="1"/>
  <c r="AB136" i="35" s="1"/>
  <c r="AC136" i="35" s="1"/>
  <c r="AD136" i="35" s="1"/>
  <c r="AE136" i="35" s="1"/>
  <c r="AF136" i="35" s="1"/>
  <c r="G135" i="35"/>
  <c r="H135" i="35" s="1"/>
  <c r="I135" i="35" s="1"/>
  <c r="J135" i="35" s="1"/>
  <c r="K135" i="35" s="1"/>
  <c r="L135" i="35" s="1"/>
  <c r="M135" i="35" s="1"/>
  <c r="N135" i="35" s="1"/>
  <c r="O135" i="35" s="1"/>
  <c r="P135" i="35" s="1"/>
  <c r="Q135" i="35" s="1"/>
  <c r="R135" i="35" s="1"/>
  <c r="S135" i="35" s="1"/>
  <c r="T135" i="35" s="1"/>
  <c r="U135" i="35" s="1"/>
  <c r="V135" i="35" s="1"/>
  <c r="W135" i="35" s="1"/>
  <c r="X135" i="35" s="1"/>
  <c r="Y135" i="35" s="1"/>
  <c r="Z135" i="35" s="1"/>
  <c r="AA135" i="35" s="1"/>
  <c r="AB135" i="35" s="1"/>
  <c r="AC135" i="35" s="1"/>
  <c r="AD135" i="35" s="1"/>
  <c r="AE135" i="35" s="1"/>
  <c r="AF135" i="35" s="1"/>
  <c r="C135" i="35"/>
  <c r="D135" i="35" s="1"/>
  <c r="E135" i="35" s="1"/>
  <c r="F135" i="35" s="1"/>
  <c r="W133" i="35"/>
  <c r="X133" i="35" s="1"/>
  <c r="Y133" i="35" s="1"/>
  <c r="Z133" i="35" s="1"/>
  <c r="AA133" i="35" s="1"/>
  <c r="AB133" i="35" s="1"/>
  <c r="AC133" i="35" s="1"/>
  <c r="AD133" i="35" s="1"/>
  <c r="AE133" i="35" s="1"/>
  <c r="AF133" i="35" s="1"/>
  <c r="P133" i="35"/>
  <c r="Q133" i="35" s="1"/>
  <c r="R133" i="35" s="1"/>
  <c r="S133" i="35" s="1"/>
  <c r="T133" i="35" s="1"/>
  <c r="U133" i="35" s="1"/>
  <c r="V133" i="35" s="1"/>
  <c r="F133" i="35"/>
  <c r="G133" i="35" s="1"/>
  <c r="H133" i="35" s="1"/>
  <c r="I133" i="35" s="1"/>
  <c r="J133" i="35" s="1"/>
  <c r="K133" i="35" s="1"/>
  <c r="L133" i="35" s="1"/>
  <c r="M133" i="35" s="1"/>
  <c r="N133" i="35" s="1"/>
  <c r="O133" i="35" s="1"/>
  <c r="E133" i="35"/>
  <c r="D133" i="35"/>
  <c r="C133" i="35"/>
  <c r="E132" i="35"/>
  <c r="F132" i="35" s="1"/>
  <c r="G132" i="35" s="1"/>
  <c r="H132" i="35" s="1"/>
  <c r="I132" i="35" s="1"/>
  <c r="J132" i="35" s="1"/>
  <c r="K132" i="35" s="1"/>
  <c r="L132" i="35" s="1"/>
  <c r="M132" i="35" s="1"/>
  <c r="N132" i="35" s="1"/>
  <c r="O132" i="35" s="1"/>
  <c r="P132" i="35" s="1"/>
  <c r="Q132" i="35" s="1"/>
  <c r="R132" i="35" s="1"/>
  <c r="S132" i="35" s="1"/>
  <c r="T132" i="35" s="1"/>
  <c r="U132" i="35" s="1"/>
  <c r="V132" i="35" s="1"/>
  <c r="W132" i="35" s="1"/>
  <c r="X132" i="35" s="1"/>
  <c r="Y132" i="35" s="1"/>
  <c r="Z132" i="35" s="1"/>
  <c r="AA132" i="35" s="1"/>
  <c r="AB132" i="35" s="1"/>
  <c r="AC132" i="35" s="1"/>
  <c r="AD132" i="35" s="1"/>
  <c r="AE132" i="35" s="1"/>
  <c r="AF132" i="35" s="1"/>
  <c r="D132" i="35"/>
  <c r="C132" i="35"/>
  <c r="C131" i="35"/>
  <c r="D131" i="35" s="1"/>
  <c r="E131" i="35" s="1"/>
  <c r="F131" i="35" s="1"/>
  <c r="G131" i="35" s="1"/>
  <c r="H131" i="35" s="1"/>
  <c r="I131" i="35" s="1"/>
  <c r="J131" i="35" s="1"/>
  <c r="K131" i="35" s="1"/>
  <c r="L131" i="35" s="1"/>
  <c r="M131" i="35" s="1"/>
  <c r="N131" i="35" s="1"/>
  <c r="O131" i="35" s="1"/>
  <c r="P131" i="35" s="1"/>
  <c r="Q131" i="35" s="1"/>
  <c r="R131" i="35" s="1"/>
  <c r="S131" i="35" s="1"/>
  <c r="T131" i="35" s="1"/>
  <c r="U131" i="35" s="1"/>
  <c r="V131" i="35" s="1"/>
  <c r="W131" i="35" s="1"/>
  <c r="X131" i="35" s="1"/>
  <c r="Y131" i="35" s="1"/>
  <c r="Z131" i="35" s="1"/>
  <c r="AA131" i="35" s="1"/>
  <c r="AB131" i="35" s="1"/>
  <c r="AC131" i="35" s="1"/>
  <c r="AD131" i="35" s="1"/>
  <c r="AE131" i="35" s="1"/>
  <c r="AF131" i="35" s="1"/>
  <c r="F130" i="35"/>
  <c r="G130" i="35" s="1"/>
  <c r="H130" i="35" s="1"/>
  <c r="I130" i="35" s="1"/>
  <c r="J130" i="35" s="1"/>
  <c r="K130" i="35" s="1"/>
  <c r="L130" i="35" s="1"/>
  <c r="M130" i="35" s="1"/>
  <c r="N130" i="35" s="1"/>
  <c r="O130" i="35" s="1"/>
  <c r="P130" i="35" s="1"/>
  <c r="Q130" i="35" s="1"/>
  <c r="R130" i="35" s="1"/>
  <c r="S130" i="35" s="1"/>
  <c r="T130" i="35" s="1"/>
  <c r="U130" i="35" s="1"/>
  <c r="V130" i="35" s="1"/>
  <c r="W130" i="35" s="1"/>
  <c r="X130" i="35" s="1"/>
  <c r="Y130" i="35" s="1"/>
  <c r="Z130" i="35" s="1"/>
  <c r="AA130" i="35" s="1"/>
  <c r="AB130" i="35" s="1"/>
  <c r="AC130" i="35" s="1"/>
  <c r="AD130" i="35" s="1"/>
  <c r="AE130" i="35" s="1"/>
  <c r="AF130" i="35" s="1"/>
  <c r="C130" i="35"/>
  <c r="D130" i="35" s="1"/>
  <c r="E130" i="35" s="1"/>
  <c r="F129" i="35"/>
  <c r="G129" i="35" s="1"/>
  <c r="H129" i="35" s="1"/>
  <c r="I129" i="35" s="1"/>
  <c r="J129" i="35" s="1"/>
  <c r="K129" i="35" s="1"/>
  <c r="L129" i="35" s="1"/>
  <c r="M129" i="35" s="1"/>
  <c r="N129" i="35" s="1"/>
  <c r="O129" i="35" s="1"/>
  <c r="P129" i="35" s="1"/>
  <c r="Q129" i="35" s="1"/>
  <c r="R129" i="35" s="1"/>
  <c r="S129" i="35" s="1"/>
  <c r="T129" i="35" s="1"/>
  <c r="U129" i="35" s="1"/>
  <c r="V129" i="35" s="1"/>
  <c r="W129" i="35" s="1"/>
  <c r="X129" i="35" s="1"/>
  <c r="Y129" i="35" s="1"/>
  <c r="Z129" i="35" s="1"/>
  <c r="AA129" i="35" s="1"/>
  <c r="AB129" i="35" s="1"/>
  <c r="AC129" i="35" s="1"/>
  <c r="AD129" i="35" s="1"/>
  <c r="AE129" i="35" s="1"/>
  <c r="AF129" i="35" s="1"/>
  <c r="D129" i="35"/>
  <c r="E129" i="35" s="1"/>
  <c r="C129" i="35"/>
  <c r="C128" i="35"/>
  <c r="D128" i="35" s="1"/>
  <c r="E128" i="35" s="1"/>
  <c r="F128" i="35" s="1"/>
  <c r="G128" i="35" s="1"/>
  <c r="H128" i="35" s="1"/>
  <c r="I128" i="35" s="1"/>
  <c r="J128" i="35" s="1"/>
  <c r="K128" i="35" s="1"/>
  <c r="L128" i="35" s="1"/>
  <c r="M128" i="35" s="1"/>
  <c r="N128" i="35" s="1"/>
  <c r="O128" i="35" s="1"/>
  <c r="P128" i="35" s="1"/>
  <c r="Q128" i="35" s="1"/>
  <c r="R128" i="35" s="1"/>
  <c r="S128" i="35" s="1"/>
  <c r="T128" i="35" s="1"/>
  <c r="U128" i="35" s="1"/>
  <c r="V128" i="35" s="1"/>
  <c r="W128" i="35" s="1"/>
  <c r="X128" i="35" s="1"/>
  <c r="Y128" i="35" s="1"/>
  <c r="Z128" i="35" s="1"/>
  <c r="AA128" i="35" s="1"/>
  <c r="AB128" i="35" s="1"/>
  <c r="AC128" i="35" s="1"/>
  <c r="AD128" i="35" s="1"/>
  <c r="AE128" i="35" s="1"/>
  <c r="AF128" i="35" s="1"/>
  <c r="M127" i="35"/>
  <c r="N127" i="35" s="1"/>
  <c r="O127" i="35" s="1"/>
  <c r="P127" i="35" s="1"/>
  <c r="Q127" i="35" s="1"/>
  <c r="R127" i="35" s="1"/>
  <c r="S127" i="35" s="1"/>
  <c r="T127" i="35" s="1"/>
  <c r="U127" i="35" s="1"/>
  <c r="V127" i="35" s="1"/>
  <c r="W127" i="35" s="1"/>
  <c r="X127" i="35" s="1"/>
  <c r="Y127" i="35" s="1"/>
  <c r="Z127" i="35" s="1"/>
  <c r="AA127" i="35" s="1"/>
  <c r="AB127" i="35" s="1"/>
  <c r="AC127" i="35" s="1"/>
  <c r="AD127" i="35" s="1"/>
  <c r="AE127" i="35" s="1"/>
  <c r="AF127" i="35" s="1"/>
  <c r="E127" i="35"/>
  <c r="F127" i="35" s="1"/>
  <c r="G127" i="35" s="1"/>
  <c r="H127" i="35" s="1"/>
  <c r="I127" i="35" s="1"/>
  <c r="J127" i="35" s="1"/>
  <c r="K127" i="35" s="1"/>
  <c r="L127" i="35" s="1"/>
  <c r="C127" i="35"/>
  <c r="D127" i="35" s="1"/>
  <c r="F126" i="35"/>
  <c r="G126" i="35" s="1"/>
  <c r="H126" i="35" s="1"/>
  <c r="I126" i="35" s="1"/>
  <c r="J126" i="35" s="1"/>
  <c r="K126" i="35" s="1"/>
  <c r="L126" i="35" s="1"/>
  <c r="M126" i="35" s="1"/>
  <c r="N126" i="35" s="1"/>
  <c r="O126" i="35" s="1"/>
  <c r="P126" i="35" s="1"/>
  <c r="Q126" i="35" s="1"/>
  <c r="R126" i="35" s="1"/>
  <c r="S126" i="35" s="1"/>
  <c r="T126" i="35" s="1"/>
  <c r="U126" i="35" s="1"/>
  <c r="V126" i="35" s="1"/>
  <c r="W126" i="35" s="1"/>
  <c r="X126" i="35" s="1"/>
  <c r="Y126" i="35" s="1"/>
  <c r="Z126" i="35" s="1"/>
  <c r="AA126" i="35" s="1"/>
  <c r="AB126" i="35" s="1"/>
  <c r="AC126" i="35" s="1"/>
  <c r="AD126" i="35" s="1"/>
  <c r="AE126" i="35" s="1"/>
  <c r="AF126" i="35" s="1"/>
  <c r="D126" i="35"/>
  <c r="E126" i="35" s="1"/>
  <c r="C126" i="35"/>
  <c r="D124" i="35"/>
  <c r="E124" i="35" s="1"/>
  <c r="F124" i="35" s="1"/>
  <c r="G124" i="35" s="1"/>
  <c r="H124" i="35" s="1"/>
  <c r="I124" i="35" s="1"/>
  <c r="J124" i="35" s="1"/>
  <c r="K124" i="35" s="1"/>
  <c r="L124" i="35" s="1"/>
  <c r="M124" i="35" s="1"/>
  <c r="N124" i="35" s="1"/>
  <c r="O124" i="35" s="1"/>
  <c r="P124" i="35" s="1"/>
  <c r="Q124" i="35" s="1"/>
  <c r="R124" i="35" s="1"/>
  <c r="S124" i="35" s="1"/>
  <c r="T124" i="35" s="1"/>
  <c r="U124" i="35" s="1"/>
  <c r="V124" i="35" s="1"/>
  <c r="W124" i="35" s="1"/>
  <c r="X124" i="35" s="1"/>
  <c r="Y124" i="35" s="1"/>
  <c r="Z124" i="35" s="1"/>
  <c r="AA124" i="35" s="1"/>
  <c r="AB124" i="35" s="1"/>
  <c r="AC124" i="35" s="1"/>
  <c r="AD124" i="35" s="1"/>
  <c r="AE124" i="35" s="1"/>
  <c r="AF124" i="35" s="1"/>
  <c r="C124" i="35"/>
  <c r="J123" i="35"/>
  <c r="K123" i="35" s="1"/>
  <c r="L123" i="35" s="1"/>
  <c r="M123" i="35" s="1"/>
  <c r="N123" i="35" s="1"/>
  <c r="O123" i="35" s="1"/>
  <c r="P123" i="35" s="1"/>
  <c r="Q123" i="35" s="1"/>
  <c r="R123" i="35" s="1"/>
  <c r="S123" i="35" s="1"/>
  <c r="T123" i="35" s="1"/>
  <c r="U123" i="35" s="1"/>
  <c r="V123" i="35" s="1"/>
  <c r="W123" i="35" s="1"/>
  <c r="X123" i="35" s="1"/>
  <c r="Y123" i="35" s="1"/>
  <c r="Z123" i="35" s="1"/>
  <c r="AA123" i="35" s="1"/>
  <c r="AB123" i="35" s="1"/>
  <c r="AC123" i="35" s="1"/>
  <c r="AD123" i="35" s="1"/>
  <c r="AE123" i="35" s="1"/>
  <c r="AF123" i="35" s="1"/>
  <c r="E123" i="35"/>
  <c r="F123" i="35" s="1"/>
  <c r="G123" i="35" s="1"/>
  <c r="H123" i="35" s="1"/>
  <c r="I123" i="35" s="1"/>
  <c r="D123" i="35"/>
  <c r="C123" i="35"/>
  <c r="C122" i="35"/>
  <c r="D122" i="35" s="1"/>
  <c r="E122" i="35" s="1"/>
  <c r="F122" i="35" s="1"/>
  <c r="G122" i="35" s="1"/>
  <c r="H122" i="35" s="1"/>
  <c r="I122" i="35" s="1"/>
  <c r="J122" i="35" s="1"/>
  <c r="K122" i="35" s="1"/>
  <c r="L122" i="35" s="1"/>
  <c r="M122" i="35" s="1"/>
  <c r="N122" i="35" s="1"/>
  <c r="O122" i="35" s="1"/>
  <c r="P122" i="35" s="1"/>
  <c r="Q122" i="35" s="1"/>
  <c r="R122" i="35" s="1"/>
  <c r="S122" i="35" s="1"/>
  <c r="T122" i="35" s="1"/>
  <c r="U122" i="35" s="1"/>
  <c r="V122" i="35" s="1"/>
  <c r="W122" i="35" s="1"/>
  <c r="X122" i="35" s="1"/>
  <c r="Y122" i="35" s="1"/>
  <c r="Z122" i="35" s="1"/>
  <c r="AA122" i="35" s="1"/>
  <c r="AB122" i="35" s="1"/>
  <c r="AC122" i="35" s="1"/>
  <c r="AD122" i="35" s="1"/>
  <c r="AE122" i="35" s="1"/>
  <c r="AF122" i="35" s="1"/>
  <c r="D121" i="35"/>
  <c r="E121" i="35" s="1"/>
  <c r="F121" i="35" s="1"/>
  <c r="G121" i="35" s="1"/>
  <c r="H121" i="35" s="1"/>
  <c r="I121" i="35" s="1"/>
  <c r="J121" i="35" s="1"/>
  <c r="K121" i="35" s="1"/>
  <c r="L121" i="35" s="1"/>
  <c r="M121" i="35" s="1"/>
  <c r="N121" i="35" s="1"/>
  <c r="O121" i="35" s="1"/>
  <c r="P121" i="35" s="1"/>
  <c r="Q121" i="35" s="1"/>
  <c r="R121" i="35" s="1"/>
  <c r="S121" i="35" s="1"/>
  <c r="T121" i="35" s="1"/>
  <c r="U121" i="35" s="1"/>
  <c r="V121" i="35" s="1"/>
  <c r="W121" i="35" s="1"/>
  <c r="X121" i="35" s="1"/>
  <c r="Y121" i="35" s="1"/>
  <c r="Z121" i="35" s="1"/>
  <c r="AA121" i="35" s="1"/>
  <c r="AB121" i="35" s="1"/>
  <c r="AC121" i="35" s="1"/>
  <c r="AD121" i="35" s="1"/>
  <c r="AE121" i="35" s="1"/>
  <c r="AF121" i="35" s="1"/>
  <c r="C121" i="35"/>
  <c r="D120" i="35"/>
  <c r="E120" i="35" s="1"/>
  <c r="F120" i="35" s="1"/>
  <c r="G120" i="35" s="1"/>
  <c r="H120" i="35" s="1"/>
  <c r="I120" i="35" s="1"/>
  <c r="J120" i="35" s="1"/>
  <c r="K120" i="35" s="1"/>
  <c r="L120" i="35" s="1"/>
  <c r="M120" i="35" s="1"/>
  <c r="N120" i="35" s="1"/>
  <c r="O120" i="35" s="1"/>
  <c r="P120" i="35" s="1"/>
  <c r="Q120" i="35" s="1"/>
  <c r="R120" i="35" s="1"/>
  <c r="S120" i="35" s="1"/>
  <c r="T120" i="35" s="1"/>
  <c r="U120" i="35" s="1"/>
  <c r="V120" i="35" s="1"/>
  <c r="W120" i="35" s="1"/>
  <c r="X120" i="35" s="1"/>
  <c r="Y120" i="35" s="1"/>
  <c r="Z120" i="35" s="1"/>
  <c r="AA120" i="35" s="1"/>
  <c r="AB120" i="35" s="1"/>
  <c r="AC120" i="35" s="1"/>
  <c r="AD120" i="35" s="1"/>
  <c r="AE120" i="35" s="1"/>
  <c r="AF120" i="35" s="1"/>
  <c r="C120" i="35"/>
  <c r="D119" i="35"/>
  <c r="E119" i="35" s="1"/>
  <c r="F119" i="35" s="1"/>
  <c r="G119" i="35" s="1"/>
  <c r="H119" i="35" s="1"/>
  <c r="I119" i="35" s="1"/>
  <c r="J119" i="35" s="1"/>
  <c r="K119" i="35" s="1"/>
  <c r="L119" i="35" s="1"/>
  <c r="M119" i="35" s="1"/>
  <c r="N119" i="35" s="1"/>
  <c r="O119" i="35" s="1"/>
  <c r="P119" i="35" s="1"/>
  <c r="Q119" i="35" s="1"/>
  <c r="R119" i="35" s="1"/>
  <c r="S119" i="35" s="1"/>
  <c r="T119" i="35" s="1"/>
  <c r="U119" i="35" s="1"/>
  <c r="V119" i="35" s="1"/>
  <c r="W119" i="35" s="1"/>
  <c r="X119" i="35" s="1"/>
  <c r="Y119" i="35" s="1"/>
  <c r="Z119" i="35" s="1"/>
  <c r="AA119" i="35" s="1"/>
  <c r="AB119" i="35" s="1"/>
  <c r="AC119" i="35" s="1"/>
  <c r="AD119" i="35" s="1"/>
  <c r="AE119" i="35" s="1"/>
  <c r="AF119" i="35" s="1"/>
  <c r="C119" i="35"/>
  <c r="S118" i="35"/>
  <c r="T118" i="35" s="1"/>
  <c r="U118" i="35" s="1"/>
  <c r="V118" i="35" s="1"/>
  <c r="W118" i="35" s="1"/>
  <c r="X118" i="35" s="1"/>
  <c r="Y118" i="35" s="1"/>
  <c r="Z118" i="35" s="1"/>
  <c r="AA118" i="35" s="1"/>
  <c r="AB118" i="35" s="1"/>
  <c r="AC118" i="35" s="1"/>
  <c r="AD118" i="35" s="1"/>
  <c r="AE118" i="35" s="1"/>
  <c r="AF118" i="35" s="1"/>
  <c r="F118" i="35"/>
  <c r="G118" i="35" s="1"/>
  <c r="H118" i="35" s="1"/>
  <c r="I118" i="35" s="1"/>
  <c r="J118" i="35" s="1"/>
  <c r="K118" i="35" s="1"/>
  <c r="L118" i="35" s="1"/>
  <c r="M118" i="35" s="1"/>
  <c r="N118" i="35" s="1"/>
  <c r="O118" i="35" s="1"/>
  <c r="P118" i="35" s="1"/>
  <c r="Q118" i="35" s="1"/>
  <c r="R118" i="35" s="1"/>
  <c r="C118" i="35"/>
  <c r="D118" i="35" s="1"/>
  <c r="E118" i="35" s="1"/>
  <c r="D117" i="35"/>
  <c r="E117" i="35" s="1"/>
  <c r="F117" i="35" s="1"/>
  <c r="G117" i="35" s="1"/>
  <c r="H117" i="35" s="1"/>
  <c r="I117" i="35" s="1"/>
  <c r="J117" i="35" s="1"/>
  <c r="K117" i="35" s="1"/>
  <c r="L117" i="35" s="1"/>
  <c r="M117" i="35" s="1"/>
  <c r="N117" i="35" s="1"/>
  <c r="O117" i="35" s="1"/>
  <c r="P117" i="35" s="1"/>
  <c r="Q117" i="35" s="1"/>
  <c r="R117" i="35" s="1"/>
  <c r="S117" i="35" s="1"/>
  <c r="T117" i="35" s="1"/>
  <c r="U117" i="35" s="1"/>
  <c r="V117" i="35" s="1"/>
  <c r="W117" i="35" s="1"/>
  <c r="X117" i="35" s="1"/>
  <c r="Y117" i="35" s="1"/>
  <c r="Z117" i="35" s="1"/>
  <c r="AA117" i="35" s="1"/>
  <c r="AB117" i="35" s="1"/>
  <c r="AC117" i="35" s="1"/>
  <c r="AD117" i="35" s="1"/>
  <c r="AE117" i="35" s="1"/>
  <c r="AF117" i="35" s="1"/>
  <c r="C117" i="35"/>
  <c r="R116" i="35"/>
  <c r="S116" i="35" s="1"/>
  <c r="T116" i="35" s="1"/>
  <c r="U116" i="35" s="1"/>
  <c r="V116" i="35" s="1"/>
  <c r="W116" i="35" s="1"/>
  <c r="X116" i="35" s="1"/>
  <c r="Y116" i="35" s="1"/>
  <c r="Z116" i="35" s="1"/>
  <c r="AA116" i="35" s="1"/>
  <c r="AB116" i="35" s="1"/>
  <c r="AC116" i="35" s="1"/>
  <c r="AD116" i="35" s="1"/>
  <c r="AE116" i="35" s="1"/>
  <c r="AF116" i="35" s="1"/>
  <c r="D116" i="35"/>
  <c r="E116" i="35" s="1"/>
  <c r="F116" i="35" s="1"/>
  <c r="G116" i="35" s="1"/>
  <c r="H116" i="35" s="1"/>
  <c r="I116" i="35" s="1"/>
  <c r="J116" i="35" s="1"/>
  <c r="K116" i="35" s="1"/>
  <c r="L116" i="35" s="1"/>
  <c r="M116" i="35" s="1"/>
  <c r="N116" i="35" s="1"/>
  <c r="O116" i="35" s="1"/>
  <c r="P116" i="35" s="1"/>
  <c r="Q116" i="35" s="1"/>
  <c r="C116" i="35"/>
  <c r="D115" i="35"/>
  <c r="E115" i="35" s="1"/>
  <c r="F115" i="35" s="1"/>
  <c r="G115" i="35" s="1"/>
  <c r="H115" i="35" s="1"/>
  <c r="I115" i="35" s="1"/>
  <c r="J115" i="35" s="1"/>
  <c r="K115" i="35" s="1"/>
  <c r="L115" i="35" s="1"/>
  <c r="M115" i="35" s="1"/>
  <c r="N115" i="35" s="1"/>
  <c r="O115" i="35" s="1"/>
  <c r="P115" i="35" s="1"/>
  <c r="Q115" i="35" s="1"/>
  <c r="R115" i="35" s="1"/>
  <c r="S115" i="35" s="1"/>
  <c r="T115" i="35" s="1"/>
  <c r="U115" i="35" s="1"/>
  <c r="V115" i="35" s="1"/>
  <c r="W115" i="35" s="1"/>
  <c r="X115" i="35" s="1"/>
  <c r="Y115" i="35" s="1"/>
  <c r="Z115" i="35" s="1"/>
  <c r="AA115" i="35" s="1"/>
  <c r="AB115" i="35" s="1"/>
  <c r="AC115" i="35" s="1"/>
  <c r="AD115" i="35" s="1"/>
  <c r="AE115" i="35" s="1"/>
  <c r="AF115" i="35" s="1"/>
  <c r="C115" i="35"/>
  <c r="C114" i="35"/>
  <c r="D114" i="35" s="1"/>
  <c r="E114" i="35" s="1"/>
  <c r="F114" i="35" s="1"/>
  <c r="G114" i="35" s="1"/>
  <c r="H114" i="35" s="1"/>
  <c r="I114" i="35" s="1"/>
  <c r="J114" i="35" s="1"/>
  <c r="K114" i="35" s="1"/>
  <c r="L114" i="35" s="1"/>
  <c r="M114" i="35" s="1"/>
  <c r="N114" i="35" s="1"/>
  <c r="O114" i="35" s="1"/>
  <c r="P114" i="35" s="1"/>
  <c r="Q114" i="35" s="1"/>
  <c r="R114" i="35" s="1"/>
  <c r="S114" i="35" s="1"/>
  <c r="T114" i="35" s="1"/>
  <c r="U114" i="35" s="1"/>
  <c r="V114" i="35" s="1"/>
  <c r="W114" i="35" s="1"/>
  <c r="X114" i="35" s="1"/>
  <c r="Y114" i="35" s="1"/>
  <c r="Z114" i="35" s="1"/>
  <c r="AA114" i="35" s="1"/>
  <c r="AB114" i="35" s="1"/>
  <c r="AC114" i="35" s="1"/>
  <c r="AD114" i="35" s="1"/>
  <c r="AE114" i="35" s="1"/>
  <c r="AF114" i="35" s="1"/>
  <c r="N113" i="35"/>
  <c r="O113" i="35" s="1"/>
  <c r="P113" i="35" s="1"/>
  <c r="Q113" i="35" s="1"/>
  <c r="R113" i="35" s="1"/>
  <c r="S113" i="35" s="1"/>
  <c r="T113" i="35" s="1"/>
  <c r="U113" i="35" s="1"/>
  <c r="V113" i="35" s="1"/>
  <c r="W113" i="35" s="1"/>
  <c r="X113" i="35" s="1"/>
  <c r="Y113" i="35" s="1"/>
  <c r="Z113" i="35" s="1"/>
  <c r="AA113" i="35" s="1"/>
  <c r="AB113" i="35" s="1"/>
  <c r="AC113" i="35" s="1"/>
  <c r="AD113" i="35" s="1"/>
  <c r="AE113" i="35" s="1"/>
  <c r="AF113" i="35" s="1"/>
  <c r="H113" i="35"/>
  <c r="I113" i="35" s="1"/>
  <c r="J113" i="35" s="1"/>
  <c r="K113" i="35" s="1"/>
  <c r="L113" i="35" s="1"/>
  <c r="M113" i="35" s="1"/>
  <c r="F113" i="35"/>
  <c r="G113" i="35" s="1"/>
  <c r="D113" i="35"/>
  <c r="E113" i="35" s="1"/>
  <c r="C113" i="35"/>
  <c r="H112" i="35"/>
  <c r="I112" i="35" s="1"/>
  <c r="J112" i="35" s="1"/>
  <c r="K112" i="35" s="1"/>
  <c r="L112" i="35" s="1"/>
  <c r="M112" i="35" s="1"/>
  <c r="N112" i="35" s="1"/>
  <c r="O112" i="35" s="1"/>
  <c r="P112" i="35" s="1"/>
  <c r="Q112" i="35" s="1"/>
  <c r="R112" i="35" s="1"/>
  <c r="S112" i="35" s="1"/>
  <c r="T112" i="35" s="1"/>
  <c r="U112" i="35" s="1"/>
  <c r="V112" i="35" s="1"/>
  <c r="W112" i="35" s="1"/>
  <c r="X112" i="35" s="1"/>
  <c r="Y112" i="35" s="1"/>
  <c r="Z112" i="35" s="1"/>
  <c r="AA112" i="35" s="1"/>
  <c r="AB112" i="35" s="1"/>
  <c r="AC112" i="35" s="1"/>
  <c r="AD112" i="35" s="1"/>
  <c r="AE112" i="35" s="1"/>
  <c r="AF112" i="35" s="1"/>
  <c r="G112" i="35"/>
  <c r="D112" i="35"/>
  <c r="E112" i="35" s="1"/>
  <c r="F112" i="35" s="1"/>
  <c r="C112" i="35"/>
  <c r="F111" i="35"/>
  <c r="G111" i="35" s="1"/>
  <c r="H111" i="35" s="1"/>
  <c r="I111" i="35" s="1"/>
  <c r="J111" i="35" s="1"/>
  <c r="K111" i="35" s="1"/>
  <c r="L111" i="35" s="1"/>
  <c r="M111" i="35" s="1"/>
  <c r="N111" i="35" s="1"/>
  <c r="O111" i="35" s="1"/>
  <c r="P111" i="35" s="1"/>
  <c r="Q111" i="35" s="1"/>
  <c r="R111" i="35" s="1"/>
  <c r="S111" i="35" s="1"/>
  <c r="T111" i="35" s="1"/>
  <c r="U111" i="35" s="1"/>
  <c r="V111" i="35" s="1"/>
  <c r="W111" i="35" s="1"/>
  <c r="X111" i="35" s="1"/>
  <c r="Y111" i="35" s="1"/>
  <c r="Z111" i="35" s="1"/>
  <c r="AA111" i="35" s="1"/>
  <c r="AB111" i="35" s="1"/>
  <c r="AC111" i="35" s="1"/>
  <c r="AD111" i="35" s="1"/>
  <c r="AE111" i="35" s="1"/>
  <c r="AF111" i="35" s="1"/>
  <c r="E111" i="35"/>
  <c r="D111" i="35"/>
  <c r="C111" i="35"/>
  <c r="J110" i="35"/>
  <c r="K110" i="35" s="1"/>
  <c r="L110" i="35" s="1"/>
  <c r="M110" i="35" s="1"/>
  <c r="N110" i="35" s="1"/>
  <c r="O110" i="35" s="1"/>
  <c r="P110" i="35" s="1"/>
  <c r="Q110" i="35" s="1"/>
  <c r="R110" i="35" s="1"/>
  <c r="S110" i="35" s="1"/>
  <c r="T110" i="35" s="1"/>
  <c r="U110" i="35" s="1"/>
  <c r="V110" i="35" s="1"/>
  <c r="W110" i="35" s="1"/>
  <c r="X110" i="35" s="1"/>
  <c r="Y110" i="35" s="1"/>
  <c r="Z110" i="35" s="1"/>
  <c r="AA110" i="35" s="1"/>
  <c r="AB110" i="35" s="1"/>
  <c r="AC110" i="35" s="1"/>
  <c r="AD110" i="35" s="1"/>
  <c r="AE110" i="35" s="1"/>
  <c r="AF110" i="35" s="1"/>
  <c r="H110" i="35"/>
  <c r="I110" i="35" s="1"/>
  <c r="D110" i="35"/>
  <c r="E110" i="35" s="1"/>
  <c r="F110" i="35" s="1"/>
  <c r="G110" i="35" s="1"/>
  <c r="C110" i="35"/>
  <c r="L109" i="35"/>
  <c r="M109" i="35" s="1"/>
  <c r="N109" i="35" s="1"/>
  <c r="O109" i="35" s="1"/>
  <c r="P109" i="35" s="1"/>
  <c r="Q109" i="35" s="1"/>
  <c r="R109" i="35" s="1"/>
  <c r="S109" i="35" s="1"/>
  <c r="T109" i="35" s="1"/>
  <c r="U109" i="35" s="1"/>
  <c r="V109" i="35" s="1"/>
  <c r="W109" i="35" s="1"/>
  <c r="X109" i="35" s="1"/>
  <c r="Y109" i="35" s="1"/>
  <c r="Z109" i="35" s="1"/>
  <c r="AA109" i="35" s="1"/>
  <c r="AB109" i="35" s="1"/>
  <c r="AC109" i="35" s="1"/>
  <c r="AD109" i="35" s="1"/>
  <c r="AE109" i="35" s="1"/>
  <c r="AF109" i="35" s="1"/>
  <c r="K109" i="35"/>
  <c r="J109" i="35"/>
  <c r="E109" i="35"/>
  <c r="F109" i="35" s="1"/>
  <c r="G109" i="35" s="1"/>
  <c r="H109" i="35" s="1"/>
  <c r="D109" i="35"/>
  <c r="C109" i="35"/>
  <c r="C108" i="35"/>
  <c r="D108" i="35" s="1"/>
  <c r="E108" i="35" s="1"/>
  <c r="F108" i="35" s="1"/>
  <c r="G108" i="35" s="1"/>
  <c r="H108" i="35" s="1"/>
  <c r="I108" i="35" s="1"/>
  <c r="J108" i="35" s="1"/>
  <c r="K108" i="35" s="1"/>
  <c r="L108" i="35" s="1"/>
  <c r="M108" i="35" s="1"/>
  <c r="N108" i="35" s="1"/>
  <c r="O108" i="35" s="1"/>
  <c r="P108" i="35" s="1"/>
  <c r="Q108" i="35" s="1"/>
  <c r="R108" i="35" s="1"/>
  <c r="S108" i="35" s="1"/>
  <c r="T108" i="35" s="1"/>
  <c r="U108" i="35" s="1"/>
  <c r="V108" i="35" s="1"/>
  <c r="W108" i="35" s="1"/>
  <c r="X108" i="35" s="1"/>
  <c r="Y108" i="35" s="1"/>
  <c r="Z108" i="35" s="1"/>
  <c r="AA108" i="35" s="1"/>
  <c r="AB108" i="35" s="1"/>
  <c r="AC108" i="35" s="1"/>
  <c r="AD108" i="35" s="1"/>
  <c r="AE108" i="35" s="1"/>
  <c r="AF108" i="35" s="1"/>
  <c r="C107" i="35"/>
  <c r="D107" i="35" s="1"/>
  <c r="E107" i="35" s="1"/>
  <c r="F107" i="35" s="1"/>
  <c r="G107" i="35" s="1"/>
  <c r="H107" i="35" s="1"/>
  <c r="I107" i="35" s="1"/>
  <c r="J107" i="35" s="1"/>
  <c r="K107" i="35" s="1"/>
  <c r="L107" i="35" s="1"/>
  <c r="M107" i="35" s="1"/>
  <c r="N107" i="35" s="1"/>
  <c r="O107" i="35" s="1"/>
  <c r="P107" i="35" s="1"/>
  <c r="Q107" i="35" s="1"/>
  <c r="R107" i="35" s="1"/>
  <c r="S107" i="35" s="1"/>
  <c r="T107" i="35" s="1"/>
  <c r="U107" i="35" s="1"/>
  <c r="V107" i="35" s="1"/>
  <c r="W107" i="35" s="1"/>
  <c r="X107" i="35" s="1"/>
  <c r="Y107" i="35" s="1"/>
  <c r="Z107" i="35" s="1"/>
  <c r="AA107" i="35" s="1"/>
  <c r="AB107" i="35" s="1"/>
  <c r="AC107" i="35" s="1"/>
  <c r="AD107" i="35" s="1"/>
  <c r="AE107" i="35" s="1"/>
  <c r="AF107" i="35" s="1"/>
  <c r="C105" i="35"/>
  <c r="D105" i="35" s="1"/>
  <c r="E105" i="35" s="1"/>
  <c r="F105" i="35" s="1"/>
  <c r="G105" i="35" s="1"/>
  <c r="H105" i="35" s="1"/>
  <c r="I105" i="35" s="1"/>
  <c r="J105" i="35" s="1"/>
  <c r="K105" i="35" s="1"/>
  <c r="L105" i="35" s="1"/>
  <c r="M105" i="35" s="1"/>
  <c r="N105" i="35" s="1"/>
  <c r="O105" i="35" s="1"/>
  <c r="P105" i="35" s="1"/>
  <c r="Q105" i="35" s="1"/>
  <c r="R105" i="35" s="1"/>
  <c r="S105" i="35" s="1"/>
  <c r="T105" i="35" s="1"/>
  <c r="U105" i="35" s="1"/>
  <c r="V105" i="35" s="1"/>
  <c r="W105" i="35" s="1"/>
  <c r="X105" i="35" s="1"/>
  <c r="Y105" i="35" s="1"/>
  <c r="Z105" i="35" s="1"/>
  <c r="AA105" i="35" s="1"/>
  <c r="AB105" i="35" s="1"/>
  <c r="AC105" i="35" s="1"/>
  <c r="AD105" i="35" s="1"/>
  <c r="AE105" i="35" s="1"/>
  <c r="AF105" i="35" s="1"/>
  <c r="C104" i="35"/>
  <c r="C90" i="35" s="1"/>
  <c r="E102" i="35"/>
  <c r="F102" i="35" s="1"/>
  <c r="G102" i="35" s="1"/>
  <c r="H102" i="35" s="1"/>
  <c r="I102" i="35" s="1"/>
  <c r="J102" i="35" s="1"/>
  <c r="K102" i="35" s="1"/>
  <c r="L102" i="35" s="1"/>
  <c r="M102" i="35" s="1"/>
  <c r="N102" i="35" s="1"/>
  <c r="O102" i="35" s="1"/>
  <c r="P102" i="35" s="1"/>
  <c r="Q102" i="35" s="1"/>
  <c r="R102" i="35" s="1"/>
  <c r="S102" i="35" s="1"/>
  <c r="T102" i="35" s="1"/>
  <c r="U102" i="35" s="1"/>
  <c r="V102" i="35" s="1"/>
  <c r="W102" i="35" s="1"/>
  <c r="X102" i="35" s="1"/>
  <c r="Y102" i="35" s="1"/>
  <c r="Z102" i="35" s="1"/>
  <c r="AA102" i="35" s="1"/>
  <c r="AB102" i="35" s="1"/>
  <c r="AC102" i="35" s="1"/>
  <c r="AD102" i="35" s="1"/>
  <c r="AE102" i="35" s="1"/>
  <c r="AF102" i="35" s="1"/>
  <c r="D102" i="35"/>
  <c r="C102" i="35"/>
  <c r="C101" i="35"/>
  <c r="D101" i="35" s="1"/>
  <c r="E101" i="35" s="1"/>
  <c r="F101" i="35" s="1"/>
  <c r="G101" i="35" s="1"/>
  <c r="H101" i="35" s="1"/>
  <c r="I101" i="35" s="1"/>
  <c r="J101" i="35" s="1"/>
  <c r="K101" i="35" s="1"/>
  <c r="L101" i="35" s="1"/>
  <c r="M101" i="35" s="1"/>
  <c r="N101" i="35" s="1"/>
  <c r="O101" i="35" s="1"/>
  <c r="P101" i="35" s="1"/>
  <c r="Q101" i="35" s="1"/>
  <c r="R101" i="35" s="1"/>
  <c r="S101" i="35" s="1"/>
  <c r="T101" i="35" s="1"/>
  <c r="U101" i="35" s="1"/>
  <c r="V101" i="35" s="1"/>
  <c r="W101" i="35" s="1"/>
  <c r="X101" i="35" s="1"/>
  <c r="Y101" i="35" s="1"/>
  <c r="Z101" i="35" s="1"/>
  <c r="AA101" i="35" s="1"/>
  <c r="AB101" i="35" s="1"/>
  <c r="AC101" i="35" s="1"/>
  <c r="AD101" i="35" s="1"/>
  <c r="AE101" i="35" s="1"/>
  <c r="AF101" i="35" s="1"/>
  <c r="C100" i="35"/>
  <c r="D100" i="35" s="1"/>
  <c r="E100" i="35" s="1"/>
  <c r="F100" i="35" s="1"/>
  <c r="G100" i="35" s="1"/>
  <c r="H100" i="35" s="1"/>
  <c r="I100" i="35" s="1"/>
  <c r="J100" i="35" s="1"/>
  <c r="K100" i="35" s="1"/>
  <c r="L100" i="35" s="1"/>
  <c r="M100" i="35" s="1"/>
  <c r="N100" i="35" s="1"/>
  <c r="O100" i="35" s="1"/>
  <c r="P100" i="35" s="1"/>
  <c r="Q100" i="35" s="1"/>
  <c r="R100" i="35" s="1"/>
  <c r="S100" i="35" s="1"/>
  <c r="T100" i="35" s="1"/>
  <c r="U100" i="35" s="1"/>
  <c r="V100" i="35" s="1"/>
  <c r="W100" i="35" s="1"/>
  <c r="X100" i="35" s="1"/>
  <c r="Y100" i="35" s="1"/>
  <c r="Z100" i="35" s="1"/>
  <c r="AA100" i="35" s="1"/>
  <c r="AB100" i="35" s="1"/>
  <c r="AC100" i="35" s="1"/>
  <c r="AD100" i="35" s="1"/>
  <c r="AE100" i="35" s="1"/>
  <c r="AF100" i="35" s="1"/>
  <c r="C99" i="35"/>
  <c r="D99" i="35" s="1"/>
  <c r="E99" i="35" s="1"/>
  <c r="F99" i="35" s="1"/>
  <c r="G99" i="35" s="1"/>
  <c r="H99" i="35" s="1"/>
  <c r="I99" i="35" s="1"/>
  <c r="J99" i="35" s="1"/>
  <c r="K99" i="35" s="1"/>
  <c r="L99" i="35" s="1"/>
  <c r="M99" i="35" s="1"/>
  <c r="N99" i="35" s="1"/>
  <c r="O99" i="35" s="1"/>
  <c r="P99" i="35" s="1"/>
  <c r="Q99" i="35" s="1"/>
  <c r="R99" i="35" s="1"/>
  <c r="S99" i="35" s="1"/>
  <c r="T99" i="35" s="1"/>
  <c r="U99" i="35" s="1"/>
  <c r="V99" i="35" s="1"/>
  <c r="W99" i="35" s="1"/>
  <c r="X99" i="35" s="1"/>
  <c r="Y99" i="35" s="1"/>
  <c r="Z99" i="35" s="1"/>
  <c r="AA99" i="35" s="1"/>
  <c r="AB99" i="35" s="1"/>
  <c r="AC99" i="35" s="1"/>
  <c r="AD99" i="35" s="1"/>
  <c r="AE99" i="35" s="1"/>
  <c r="AF99" i="35" s="1"/>
  <c r="E98" i="35"/>
  <c r="F98" i="35" s="1"/>
  <c r="D98" i="35"/>
  <c r="C98" i="35"/>
  <c r="C97" i="35"/>
  <c r="AH95" i="35"/>
  <c r="AI95" i="35" s="1"/>
  <c r="AH94" i="35"/>
  <c r="AI94" i="35" s="1"/>
  <c r="AH93" i="35"/>
  <c r="AI93" i="35" s="1"/>
  <c r="AH92" i="35"/>
  <c r="AI92" i="35" s="1"/>
  <c r="AH91" i="35"/>
  <c r="AI91" i="35" s="1"/>
  <c r="B90" i="35"/>
  <c r="AI88" i="35"/>
  <c r="AH88" i="35"/>
  <c r="AI87" i="35"/>
  <c r="AH87" i="35"/>
  <c r="AI86" i="35"/>
  <c r="AH86" i="35"/>
  <c r="AI85" i="35"/>
  <c r="AH85" i="35"/>
  <c r="AI84" i="35"/>
  <c r="AH84" i="35"/>
  <c r="AI83" i="35"/>
  <c r="AH83" i="35"/>
  <c r="AI82" i="35"/>
  <c r="AH82" i="35"/>
  <c r="AI81" i="35"/>
  <c r="AH81" i="35"/>
  <c r="AG79" i="35"/>
  <c r="AI78" i="35"/>
  <c r="AH78" i="35"/>
  <c r="AF77" i="35"/>
  <c r="AE77" i="35"/>
  <c r="AD77" i="35"/>
  <c r="AC77" i="35"/>
  <c r="AB77" i="35"/>
  <c r="AA77" i="35"/>
  <c r="Z77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AF76" i="35"/>
  <c r="AE76" i="35"/>
  <c r="AD76" i="35"/>
  <c r="AC76" i="35"/>
  <c r="AB76" i="35"/>
  <c r="AA76" i="35"/>
  <c r="Z76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AF75" i="35"/>
  <c r="AE75" i="35"/>
  <c r="AD75" i="35"/>
  <c r="AC75" i="35"/>
  <c r="AB75" i="35"/>
  <c r="AA75" i="35"/>
  <c r="Z75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AF74" i="35"/>
  <c r="AE74" i="35"/>
  <c r="AD74" i="35"/>
  <c r="AC74" i="35"/>
  <c r="AB74" i="35"/>
  <c r="AA74" i="35"/>
  <c r="Z74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AF73" i="35"/>
  <c r="AE73" i="35"/>
  <c r="AD73" i="35"/>
  <c r="AC73" i="35"/>
  <c r="AB73" i="35"/>
  <c r="AA73" i="35"/>
  <c r="Z73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C79" i="35" s="1"/>
  <c r="B73" i="35"/>
  <c r="AI71" i="35"/>
  <c r="AH71" i="35"/>
  <c r="AG69" i="35"/>
  <c r="AF69" i="35"/>
  <c r="AE69" i="35"/>
  <c r="AD69" i="35"/>
  <c r="AC69" i="35"/>
  <c r="AB69" i="35"/>
  <c r="AA69" i="35"/>
  <c r="Z69" i="35"/>
  <c r="Y69" i="35"/>
  <c r="X69" i="35"/>
  <c r="W69" i="35"/>
  <c r="V69" i="35"/>
  <c r="U69" i="35"/>
  <c r="T69" i="35"/>
  <c r="S69" i="35"/>
  <c r="R69" i="35"/>
  <c r="Q69" i="35"/>
  <c r="P69" i="35"/>
  <c r="O69" i="35"/>
  <c r="N69" i="35"/>
  <c r="M69" i="35"/>
  <c r="L69" i="35"/>
  <c r="K69" i="35"/>
  <c r="J69" i="35"/>
  <c r="I69" i="35"/>
  <c r="H69" i="35"/>
  <c r="G69" i="35"/>
  <c r="F69" i="35"/>
  <c r="E69" i="35"/>
  <c r="D69" i="35"/>
  <c r="C69" i="35"/>
  <c r="B69" i="35"/>
  <c r="AI68" i="35"/>
  <c r="AH68" i="35"/>
  <c r="AI67" i="35"/>
  <c r="AH67" i="35"/>
  <c r="AI66" i="35"/>
  <c r="AH66" i="35"/>
  <c r="AG65" i="35"/>
  <c r="AF65" i="35"/>
  <c r="AF5" i="35" s="1"/>
  <c r="AE65" i="35"/>
  <c r="AD65" i="35"/>
  <c r="AD5" i="35" s="1"/>
  <c r="AC65" i="35"/>
  <c r="AC5" i="35" s="1"/>
  <c r="AB65" i="35"/>
  <c r="AB5" i="35" s="1"/>
  <c r="AA65" i="35"/>
  <c r="AA5" i="35" s="1"/>
  <c r="Y65" i="35"/>
  <c r="X65" i="35"/>
  <c r="W65" i="35"/>
  <c r="V65" i="35"/>
  <c r="U65" i="35"/>
  <c r="T65" i="35"/>
  <c r="T5" i="35" s="1"/>
  <c r="S65" i="35"/>
  <c r="S5" i="35" s="1"/>
  <c r="R65" i="35"/>
  <c r="Q65" i="35"/>
  <c r="Q5" i="35" s="1"/>
  <c r="P65" i="35"/>
  <c r="O65" i="35"/>
  <c r="N65" i="35"/>
  <c r="N5" i="35" s="1"/>
  <c r="M65" i="35"/>
  <c r="M5" i="35" s="1"/>
  <c r="L65" i="35"/>
  <c r="L5" i="35" s="1"/>
  <c r="K65" i="35"/>
  <c r="K5" i="35" s="1"/>
  <c r="J65" i="35"/>
  <c r="I65" i="35"/>
  <c r="H65" i="35"/>
  <c r="H5" i="35" s="1"/>
  <c r="G65" i="35"/>
  <c r="G5" i="35" s="1"/>
  <c r="F65" i="35"/>
  <c r="F5" i="35" s="1"/>
  <c r="E65" i="35"/>
  <c r="D65" i="35"/>
  <c r="D5" i="35" s="1"/>
  <c r="C65" i="35"/>
  <c r="C5" i="35" s="1"/>
  <c r="B65" i="35"/>
  <c r="AI64" i="35"/>
  <c r="AH64" i="35"/>
  <c r="AI63" i="35"/>
  <c r="AH63" i="35"/>
  <c r="AI62" i="35"/>
  <c r="AH62" i="35"/>
  <c r="AI61" i="35"/>
  <c r="AH61" i="35"/>
  <c r="AI60" i="35"/>
  <c r="AH60" i="35"/>
  <c r="AI59" i="35"/>
  <c r="AH59" i="35"/>
  <c r="AI58" i="35"/>
  <c r="AH58" i="35"/>
  <c r="AI57" i="35"/>
  <c r="AH57" i="35"/>
  <c r="AI56" i="35"/>
  <c r="AH56" i="35"/>
  <c r="AI55" i="35"/>
  <c r="AH55" i="35"/>
  <c r="AI54" i="35"/>
  <c r="AH54" i="35"/>
  <c r="AG53" i="35"/>
  <c r="AF53" i="35"/>
  <c r="AE53" i="35"/>
  <c r="AD53" i="35"/>
  <c r="AC53" i="35"/>
  <c r="AB53" i="35"/>
  <c r="AA53" i="35"/>
  <c r="Z53" i="35"/>
  <c r="Y53" i="35"/>
  <c r="X53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AI52" i="35"/>
  <c r="AH52" i="35"/>
  <c r="AI51" i="35"/>
  <c r="AH51" i="35"/>
  <c r="AI50" i="35"/>
  <c r="AH50" i="35"/>
  <c r="S49" i="35"/>
  <c r="R49" i="35"/>
  <c r="Q49" i="35"/>
  <c r="P49" i="35"/>
  <c r="O49" i="35"/>
  <c r="N49" i="35"/>
  <c r="M49" i="35"/>
  <c r="L49" i="35"/>
  <c r="K49" i="35"/>
  <c r="J49" i="35"/>
  <c r="I49" i="35"/>
  <c r="H49" i="35"/>
  <c r="G49" i="35"/>
  <c r="D49" i="35"/>
  <c r="C49" i="35"/>
  <c r="B49" i="35"/>
  <c r="AG48" i="35"/>
  <c r="AG49" i="35" s="1"/>
  <c r="AI47" i="35"/>
  <c r="AH47" i="35"/>
  <c r="AI46" i="35"/>
  <c r="AH46" i="35"/>
  <c r="AI45" i="35"/>
  <c r="AH45" i="35"/>
  <c r="AI44" i="35"/>
  <c r="AH44" i="35"/>
  <c r="AI43" i="35"/>
  <c r="AH43" i="35"/>
  <c r="AI42" i="35"/>
  <c r="AH42" i="35"/>
  <c r="AI41" i="35"/>
  <c r="AH41" i="35"/>
  <c r="AI40" i="35"/>
  <c r="AH40" i="35"/>
  <c r="AI39" i="35"/>
  <c r="AH39" i="35"/>
  <c r="AI38" i="35"/>
  <c r="AH38" i="35"/>
  <c r="AI37" i="35"/>
  <c r="AH37" i="35"/>
  <c r="AI36" i="35"/>
  <c r="AH36" i="35"/>
  <c r="AG35" i="35"/>
  <c r="AG2" i="35" s="1"/>
  <c r="AF35" i="35"/>
  <c r="AE35" i="35"/>
  <c r="AD35" i="35"/>
  <c r="AC35" i="35"/>
  <c r="AB35" i="35"/>
  <c r="AA35" i="35"/>
  <c r="Z35" i="35"/>
  <c r="Y35" i="35"/>
  <c r="X35" i="35"/>
  <c r="W35" i="35"/>
  <c r="V35" i="35"/>
  <c r="U35" i="35"/>
  <c r="T35" i="35"/>
  <c r="S35" i="35"/>
  <c r="R35" i="35"/>
  <c r="Q35" i="35"/>
  <c r="P35" i="35"/>
  <c r="O35" i="35"/>
  <c r="N35" i="35"/>
  <c r="M35" i="35"/>
  <c r="L35" i="35"/>
  <c r="K35" i="35"/>
  <c r="J35" i="35"/>
  <c r="H35" i="35"/>
  <c r="G35" i="35"/>
  <c r="F35" i="35"/>
  <c r="D35" i="35"/>
  <c r="C35" i="35"/>
  <c r="B35" i="35"/>
  <c r="AI34" i="35"/>
  <c r="AH34" i="35"/>
  <c r="AI33" i="35"/>
  <c r="AH33" i="35"/>
  <c r="AI32" i="35"/>
  <c r="AH32" i="35"/>
  <c r="AI31" i="35"/>
  <c r="AH31" i="35"/>
  <c r="AI30" i="35"/>
  <c r="AH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AI23" i="35"/>
  <c r="AH23" i="35"/>
  <c r="AI22" i="35"/>
  <c r="AH22" i="35"/>
  <c r="AI21" i="35"/>
  <c r="AH21" i="35"/>
  <c r="AI20" i="35"/>
  <c r="AH20" i="35"/>
  <c r="AI19" i="35"/>
  <c r="AH19" i="35"/>
  <c r="AI18" i="35"/>
  <c r="AH18" i="35"/>
  <c r="AI17" i="35"/>
  <c r="AH17" i="35"/>
  <c r="AI16" i="35"/>
  <c r="AH16" i="35"/>
  <c r="AI15" i="35"/>
  <c r="AH15" i="35"/>
  <c r="AI14" i="35"/>
  <c r="AH14" i="35"/>
  <c r="AI13" i="35"/>
  <c r="AH13" i="35"/>
  <c r="AI12" i="35"/>
  <c r="AH12" i="35"/>
  <c r="AI11" i="35"/>
  <c r="AH11" i="35"/>
  <c r="AE5" i="35"/>
  <c r="Z5" i="35"/>
  <c r="Y5" i="35"/>
  <c r="X5" i="35"/>
  <c r="W5" i="35"/>
  <c r="V5" i="35"/>
  <c r="U5" i="35"/>
  <c r="R5" i="35"/>
  <c r="P5" i="35"/>
  <c r="O5" i="35"/>
  <c r="J5" i="35"/>
  <c r="I5" i="35"/>
  <c r="E5" i="35"/>
  <c r="AG4" i="35"/>
  <c r="K4" i="35"/>
  <c r="B4" i="35"/>
  <c r="B90" i="34"/>
  <c r="B65" i="34"/>
  <c r="B53" i="34"/>
  <c r="B49" i="34"/>
  <c r="B35" i="34"/>
  <c r="B72" i="34" s="1"/>
  <c r="F65" i="34"/>
  <c r="C53" i="34"/>
  <c r="D53" i="34"/>
  <c r="E53" i="34"/>
  <c r="F53" i="34"/>
  <c r="F35" i="34"/>
  <c r="F49" i="34"/>
  <c r="AF234" i="34"/>
  <c r="AE234" i="34"/>
  <c r="AD234" i="34"/>
  <c r="AC234" i="34"/>
  <c r="AB234" i="34"/>
  <c r="AA234" i="34"/>
  <c r="Z234" i="34"/>
  <c r="Y234" i="34"/>
  <c r="X234" i="34"/>
  <c r="W234" i="34"/>
  <c r="V234" i="34"/>
  <c r="U234" i="34"/>
  <c r="T234" i="34"/>
  <c r="S234" i="34"/>
  <c r="R234" i="34"/>
  <c r="Q234" i="34"/>
  <c r="P234" i="34"/>
  <c r="O234" i="34"/>
  <c r="N234" i="34"/>
  <c r="M234" i="34"/>
  <c r="L234" i="34"/>
  <c r="K234" i="34"/>
  <c r="J234" i="34"/>
  <c r="I234" i="34"/>
  <c r="H234" i="34"/>
  <c r="G234" i="34"/>
  <c r="F234" i="34"/>
  <c r="E234" i="34"/>
  <c r="D234" i="34"/>
  <c r="C234" i="34"/>
  <c r="B234" i="34"/>
  <c r="A234" i="34"/>
  <c r="AF233" i="34"/>
  <c r="AE233" i="34"/>
  <c r="AD233" i="34"/>
  <c r="AC233" i="34"/>
  <c r="AB233" i="34"/>
  <c r="AA233" i="34"/>
  <c r="Z233" i="34"/>
  <c r="Y233" i="34"/>
  <c r="X233" i="34"/>
  <c r="W233" i="34"/>
  <c r="V233" i="34"/>
  <c r="U233" i="34"/>
  <c r="T233" i="34"/>
  <c r="S233" i="34"/>
  <c r="R233" i="34"/>
  <c r="Q233" i="34"/>
  <c r="P233" i="34"/>
  <c r="O233" i="34"/>
  <c r="N233" i="34"/>
  <c r="M233" i="34"/>
  <c r="L233" i="34"/>
  <c r="K233" i="34"/>
  <c r="J233" i="34"/>
  <c r="I233" i="34"/>
  <c r="H233" i="34"/>
  <c r="G233" i="34"/>
  <c r="F233" i="34"/>
  <c r="E233" i="34"/>
  <c r="D233" i="34"/>
  <c r="C233" i="34"/>
  <c r="B233" i="34"/>
  <c r="A233" i="34"/>
  <c r="AF232" i="34"/>
  <c r="AE232" i="34"/>
  <c r="AD232" i="34"/>
  <c r="AC232" i="34"/>
  <c r="AB232" i="34"/>
  <c r="AA232" i="34"/>
  <c r="Z232" i="34"/>
  <c r="Y232" i="34"/>
  <c r="X232" i="34"/>
  <c r="W232" i="34"/>
  <c r="V232" i="34"/>
  <c r="U232" i="34"/>
  <c r="T232" i="34"/>
  <c r="S232" i="34"/>
  <c r="R232" i="34"/>
  <c r="Q232" i="34"/>
  <c r="P232" i="34"/>
  <c r="O232" i="34"/>
  <c r="N232" i="34"/>
  <c r="M232" i="34"/>
  <c r="L232" i="34"/>
  <c r="K232" i="34"/>
  <c r="J232" i="34"/>
  <c r="I232" i="34"/>
  <c r="H232" i="34"/>
  <c r="G232" i="34"/>
  <c r="F232" i="34"/>
  <c r="E232" i="34"/>
  <c r="D232" i="34"/>
  <c r="C232" i="34"/>
  <c r="B232" i="34"/>
  <c r="A232" i="34"/>
  <c r="AF231" i="34"/>
  <c r="AE231" i="34"/>
  <c r="AD231" i="34"/>
  <c r="AC231" i="34"/>
  <c r="AB231" i="34"/>
  <c r="AA231" i="34"/>
  <c r="Z231" i="34"/>
  <c r="Y231" i="34"/>
  <c r="X231" i="34"/>
  <c r="W231" i="34"/>
  <c r="V231" i="34"/>
  <c r="U231" i="34"/>
  <c r="T231" i="34"/>
  <c r="S231" i="34"/>
  <c r="R231" i="34"/>
  <c r="Q231" i="34"/>
  <c r="P231" i="34"/>
  <c r="O231" i="34"/>
  <c r="N231" i="34"/>
  <c r="M231" i="34"/>
  <c r="L231" i="34"/>
  <c r="K231" i="34"/>
  <c r="J231" i="34"/>
  <c r="I231" i="34"/>
  <c r="H231" i="34"/>
  <c r="G231" i="34"/>
  <c r="F231" i="34"/>
  <c r="E231" i="34"/>
  <c r="D231" i="34"/>
  <c r="C231" i="34"/>
  <c r="B231" i="34"/>
  <c r="A231" i="34"/>
  <c r="E230" i="34"/>
  <c r="D230" i="34"/>
  <c r="C230" i="34"/>
  <c r="B230" i="34"/>
  <c r="S205" i="34"/>
  <c r="AG195" i="34"/>
  <c r="B195" i="34"/>
  <c r="F194" i="34"/>
  <c r="F230" i="34" s="1"/>
  <c r="C194" i="34"/>
  <c r="D194" i="34" s="1"/>
  <c r="E194" i="34" s="1"/>
  <c r="M193" i="34"/>
  <c r="N193" i="34" s="1"/>
  <c r="O193" i="34" s="1"/>
  <c r="P193" i="34" s="1"/>
  <c r="Q193" i="34" s="1"/>
  <c r="R193" i="34" s="1"/>
  <c r="S193" i="34" s="1"/>
  <c r="T193" i="34" s="1"/>
  <c r="U193" i="34" s="1"/>
  <c r="V193" i="34" s="1"/>
  <c r="W193" i="34" s="1"/>
  <c r="X193" i="34" s="1"/>
  <c r="Y193" i="34" s="1"/>
  <c r="Z193" i="34" s="1"/>
  <c r="AA193" i="34" s="1"/>
  <c r="AB193" i="34" s="1"/>
  <c r="AC193" i="34" s="1"/>
  <c r="AD193" i="34" s="1"/>
  <c r="AE193" i="34" s="1"/>
  <c r="AF193" i="34" s="1"/>
  <c r="L193" i="34"/>
  <c r="C193" i="34"/>
  <c r="D193" i="34" s="1"/>
  <c r="E193" i="34" s="1"/>
  <c r="F193" i="34" s="1"/>
  <c r="G193" i="34" s="1"/>
  <c r="H193" i="34" s="1"/>
  <c r="I193" i="34" s="1"/>
  <c r="J193" i="34" s="1"/>
  <c r="K193" i="34" s="1"/>
  <c r="G192" i="34"/>
  <c r="H192" i="34" s="1"/>
  <c r="I192" i="34" s="1"/>
  <c r="J192" i="34" s="1"/>
  <c r="K192" i="34" s="1"/>
  <c r="L192" i="34" s="1"/>
  <c r="M192" i="34" s="1"/>
  <c r="N192" i="34" s="1"/>
  <c r="O192" i="34" s="1"/>
  <c r="P192" i="34" s="1"/>
  <c r="Q192" i="34" s="1"/>
  <c r="R192" i="34" s="1"/>
  <c r="S192" i="34" s="1"/>
  <c r="T192" i="34" s="1"/>
  <c r="U192" i="34" s="1"/>
  <c r="V192" i="34" s="1"/>
  <c r="W192" i="34" s="1"/>
  <c r="X192" i="34" s="1"/>
  <c r="Y192" i="34" s="1"/>
  <c r="Z192" i="34" s="1"/>
  <c r="AA192" i="34" s="1"/>
  <c r="AB192" i="34" s="1"/>
  <c r="AC192" i="34" s="1"/>
  <c r="AD192" i="34" s="1"/>
  <c r="AE192" i="34" s="1"/>
  <c r="AF192" i="34" s="1"/>
  <c r="D192" i="34"/>
  <c r="E192" i="34" s="1"/>
  <c r="F192" i="34" s="1"/>
  <c r="C192" i="34"/>
  <c r="W191" i="34"/>
  <c r="X191" i="34" s="1"/>
  <c r="Y191" i="34" s="1"/>
  <c r="Z191" i="34" s="1"/>
  <c r="AA191" i="34" s="1"/>
  <c r="AB191" i="34" s="1"/>
  <c r="AC191" i="34" s="1"/>
  <c r="AD191" i="34" s="1"/>
  <c r="AE191" i="34" s="1"/>
  <c r="AF191" i="34" s="1"/>
  <c r="J191" i="34"/>
  <c r="K191" i="34" s="1"/>
  <c r="L191" i="34" s="1"/>
  <c r="M191" i="34" s="1"/>
  <c r="N191" i="34" s="1"/>
  <c r="O191" i="34" s="1"/>
  <c r="P191" i="34" s="1"/>
  <c r="Q191" i="34" s="1"/>
  <c r="R191" i="34" s="1"/>
  <c r="S191" i="34" s="1"/>
  <c r="T191" i="34" s="1"/>
  <c r="U191" i="34" s="1"/>
  <c r="V191" i="34" s="1"/>
  <c r="C191" i="34"/>
  <c r="D191" i="34" s="1"/>
  <c r="E191" i="34" s="1"/>
  <c r="F191" i="34" s="1"/>
  <c r="G191" i="34" s="1"/>
  <c r="H191" i="34" s="1"/>
  <c r="I191" i="34" s="1"/>
  <c r="E190" i="34"/>
  <c r="F190" i="34" s="1"/>
  <c r="G190" i="34" s="1"/>
  <c r="H190" i="34" s="1"/>
  <c r="I190" i="34" s="1"/>
  <c r="J190" i="34" s="1"/>
  <c r="K190" i="34" s="1"/>
  <c r="L190" i="34" s="1"/>
  <c r="M190" i="34" s="1"/>
  <c r="N190" i="34" s="1"/>
  <c r="O190" i="34" s="1"/>
  <c r="P190" i="34" s="1"/>
  <c r="Q190" i="34" s="1"/>
  <c r="R190" i="34" s="1"/>
  <c r="S190" i="34" s="1"/>
  <c r="T190" i="34" s="1"/>
  <c r="U190" i="34" s="1"/>
  <c r="V190" i="34" s="1"/>
  <c r="W190" i="34" s="1"/>
  <c r="X190" i="34" s="1"/>
  <c r="Y190" i="34" s="1"/>
  <c r="Z190" i="34" s="1"/>
  <c r="AA190" i="34" s="1"/>
  <c r="AB190" i="34" s="1"/>
  <c r="AC190" i="34" s="1"/>
  <c r="AD190" i="34" s="1"/>
  <c r="AE190" i="34" s="1"/>
  <c r="AF190" i="34" s="1"/>
  <c r="C190" i="34"/>
  <c r="D190" i="34" s="1"/>
  <c r="D189" i="34"/>
  <c r="C189" i="34"/>
  <c r="AG187" i="34"/>
  <c r="B187" i="34"/>
  <c r="D186" i="34"/>
  <c r="E186" i="34" s="1"/>
  <c r="F186" i="34" s="1"/>
  <c r="G186" i="34" s="1"/>
  <c r="H186" i="34" s="1"/>
  <c r="I186" i="34" s="1"/>
  <c r="J186" i="34" s="1"/>
  <c r="K186" i="34" s="1"/>
  <c r="L186" i="34" s="1"/>
  <c r="M186" i="34" s="1"/>
  <c r="N186" i="34" s="1"/>
  <c r="O186" i="34" s="1"/>
  <c r="P186" i="34" s="1"/>
  <c r="Q186" i="34" s="1"/>
  <c r="R186" i="34" s="1"/>
  <c r="S186" i="34" s="1"/>
  <c r="T186" i="34" s="1"/>
  <c r="U186" i="34" s="1"/>
  <c r="V186" i="34" s="1"/>
  <c r="W186" i="34" s="1"/>
  <c r="X186" i="34" s="1"/>
  <c r="Y186" i="34" s="1"/>
  <c r="Z186" i="34" s="1"/>
  <c r="AA186" i="34" s="1"/>
  <c r="AB186" i="34" s="1"/>
  <c r="AC186" i="34" s="1"/>
  <c r="AD186" i="34" s="1"/>
  <c r="AE186" i="34" s="1"/>
  <c r="AF186" i="34" s="1"/>
  <c r="C186" i="34"/>
  <c r="H185" i="34"/>
  <c r="I185" i="34" s="1"/>
  <c r="J185" i="34" s="1"/>
  <c r="K185" i="34" s="1"/>
  <c r="L185" i="34" s="1"/>
  <c r="M185" i="34" s="1"/>
  <c r="N185" i="34" s="1"/>
  <c r="O185" i="34" s="1"/>
  <c r="P185" i="34" s="1"/>
  <c r="Q185" i="34" s="1"/>
  <c r="R185" i="34" s="1"/>
  <c r="S185" i="34" s="1"/>
  <c r="T185" i="34" s="1"/>
  <c r="U185" i="34" s="1"/>
  <c r="V185" i="34" s="1"/>
  <c r="W185" i="34" s="1"/>
  <c r="X185" i="34" s="1"/>
  <c r="Y185" i="34" s="1"/>
  <c r="Z185" i="34" s="1"/>
  <c r="AA185" i="34" s="1"/>
  <c r="AB185" i="34" s="1"/>
  <c r="AC185" i="34" s="1"/>
  <c r="AD185" i="34" s="1"/>
  <c r="AE185" i="34" s="1"/>
  <c r="AF185" i="34" s="1"/>
  <c r="G185" i="34"/>
  <c r="E185" i="34"/>
  <c r="F185" i="34" s="1"/>
  <c r="C185" i="34"/>
  <c r="D185" i="34" s="1"/>
  <c r="E184" i="34"/>
  <c r="F184" i="34" s="1"/>
  <c r="G184" i="34" s="1"/>
  <c r="H184" i="34" s="1"/>
  <c r="I184" i="34" s="1"/>
  <c r="J184" i="34" s="1"/>
  <c r="K184" i="34" s="1"/>
  <c r="L184" i="34" s="1"/>
  <c r="M184" i="34" s="1"/>
  <c r="N184" i="34" s="1"/>
  <c r="O184" i="34" s="1"/>
  <c r="P184" i="34" s="1"/>
  <c r="Q184" i="34" s="1"/>
  <c r="R184" i="34" s="1"/>
  <c r="S184" i="34" s="1"/>
  <c r="T184" i="34" s="1"/>
  <c r="U184" i="34" s="1"/>
  <c r="V184" i="34" s="1"/>
  <c r="W184" i="34" s="1"/>
  <c r="X184" i="34" s="1"/>
  <c r="Y184" i="34" s="1"/>
  <c r="Z184" i="34" s="1"/>
  <c r="AA184" i="34" s="1"/>
  <c r="AB184" i="34" s="1"/>
  <c r="AC184" i="34" s="1"/>
  <c r="AD184" i="34" s="1"/>
  <c r="AE184" i="34" s="1"/>
  <c r="AF184" i="34" s="1"/>
  <c r="C184" i="34"/>
  <c r="D184" i="34" s="1"/>
  <c r="F183" i="34"/>
  <c r="G183" i="34" s="1"/>
  <c r="H183" i="34" s="1"/>
  <c r="I183" i="34" s="1"/>
  <c r="J183" i="34" s="1"/>
  <c r="K183" i="34" s="1"/>
  <c r="L183" i="34" s="1"/>
  <c r="M183" i="34" s="1"/>
  <c r="N183" i="34" s="1"/>
  <c r="O183" i="34" s="1"/>
  <c r="P183" i="34" s="1"/>
  <c r="Q183" i="34" s="1"/>
  <c r="R183" i="34" s="1"/>
  <c r="S183" i="34" s="1"/>
  <c r="T183" i="34" s="1"/>
  <c r="U183" i="34" s="1"/>
  <c r="V183" i="34" s="1"/>
  <c r="W183" i="34" s="1"/>
  <c r="X183" i="34" s="1"/>
  <c r="Y183" i="34" s="1"/>
  <c r="Z183" i="34" s="1"/>
  <c r="AA183" i="34" s="1"/>
  <c r="AB183" i="34" s="1"/>
  <c r="AC183" i="34" s="1"/>
  <c r="AD183" i="34" s="1"/>
  <c r="AE183" i="34" s="1"/>
  <c r="AF183" i="34" s="1"/>
  <c r="E183" i="34"/>
  <c r="D183" i="34"/>
  <c r="C183" i="34"/>
  <c r="J182" i="34"/>
  <c r="K182" i="34" s="1"/>
  <c r="L182" i="34" s="1"/>
  <c r="M182" i="34" s="1"/>
  <c r="N182" i="34" s="1"/>
  <c r="O182" i="34" s="1"/>
  <c r="P182" i="34" s="1"/>
  <c r="Q182" i="34" s="1"/>
  <c r="R182" i="34" s="1"/>
  <c r="S182" i="34" s="1"/>
  <c r="T182" i="34" s="1"/>
  <c r="U182" i="34" s="1"/>
  <c r="V182" i="34" s="1"/>
  <c r="W182" i="34" s="1"/>
  <c r="X182" i="34" s="1"/>
  <c r="Y182" i="34" s="1"/>
  <c r="Z182" i="34" s="1"/>
  <c r="AA182" i="34" s="1"/>
  <c r="AB182" i="34" s="1"/>
  <c r="AC182" i="34" s="1"/>
  <c r="AD182" i="34" s="1"/>
  <c r="AE182" i="34" s="1"/>
  <c r="AF182" i="34" s="1"/>
  <c r="C182" i="34"/>
  <c r="D182" i="34" s="1"/>
  <c r="E182" i="34" s="1"/>
  <c r="F182" i="34" s="1"/>
  <c r="G182" i="34" s="1"/>
  <c r="H182" i="34" s="1"/>
  <c r="I182" i="34" s="1"/>
  <c r="H181" i="34"/>
  <c r="I181" i="34" s="1"/>
  <c r="J181" i="34" s="1"/>
  <c r="K181" i="34" s="1"/>
  <c r="L181" i="34" s="1"/>
  <c r="M181" i="34" s="1"/>
  <c r="N181" i="34" s="1"/>
  <c r="O181" i="34" s="1"/>
  <c r="P181" i="34" s="1"/>
  <c r="Q181" i="34" s="1"/>
  <c r="R181" i="34" s="1"/>
  <c r="S181" i="34" s="1"/>
  <c r="T181" i="34" s="1"/>
  <c r="U181" i="34" s="1"/>
  <c r="V181" i="34" s="1"/>
  <c r="W181" i="34" s="1"/>
  <c r="X181" i="34" s="1"/>
  <c r="Y181" i="34" s="1"/>
  <c r="Z181" i="34" s="1"/>
  <c r="AA181" i="34" s="1"/>
  <c r="AB181" i="34" s="1"/>
  <c r="AC181" i="34" s="1"/>
  <c r="AD181" i="34" s="1"/>
  <c r="AE181" i="34" s="1"/>
  <c r="AF181" i="34" s="1"/>
  <c r="G181" i="34"/>
  <c r="E181" i="34"/>
  <c r="F181" i="34" s="1"/>
  <c r="C181" i="34"/>
  <c r="D181" i="34" s="1"/>
  <c r="U180" i="34"/>
  <c r="V180" i="34" s="1"/>
  <c r="W180" i="34" s="1"/>
  <c r="X180" i="34" s="1"/>
  <c r="Y180" i="34" s="1"/>
  <c r="Z180" i="34" s="1"/>
  <c r="AA180" i="34" s="1"/>
  <c r="AB180" i="34" s="1"/>
  <c r="AC180" i="34" s="1"/>
  <c r="AD180" i="34" s="1"/>
  <c r="AE180" i="34" s="1"/>
  <c r="AF180" i="34" s="1"/>
  <c r="E180" i="34"/>
  <c r="F180" i="34" s="1"/>
  <c r="G180" i="34" s="1"/>
  <c r="H180" i="34" s="1"/>
  <c r="I180" i="34" s="1"/>
  <c r="J180" i="34" s="1"/>
  <c r="K180" i="34" s="1"/>
  <c r="L180" i="34" s="1"/>
  <c r="M180" i="34" s="1"/>
  <c r="N180" i="34" s="1"/>
  <c r="O180" i="34" s="1"/>
  <c r="P180" i="34" s="1"/>
  <c r="Q180" i="34" s="1"/>
  <c r="R180" i="34" s="1"/>
  <c r="S180" i="34" s="1"/>
  <c r="T180" i="34" s="1"/>
  <c r="C180" i="34"/>
  <c r="D180" i="34" s="1"/>
  <c r="I179" i="34"/>
  <c r="J179" i="34" s="1"/>
  <c r="K179" i="34" s="1"/>
  <c r="L179" i="34" s="1"/>
  <c r="M179" i="34" s="1"/>
  <c r="N179" i="34" s="1"/>
  <c r="O179" i="34" s="1"/>
  <c r="P179" i="34" s="1"/>
  <c r="Q179" i="34" s="1"/>
  <c r="R179" i="34" s="1"/>
  <c r="S179" i="34" s="1"/>
  <c r="T179" i="34" s="1"/>
  <c r="U179" i="34" s="1"/>
  <c r="V179" i="34" s="1"/>
  <c r="W179" i="34" s="1"/>
  <c r="X179" i="34" s="1"/>
  <c r="Y179" i="34" s="1"/>
  <c r="Z179" i="34" s="1"/>
  <c r="AA179" i="34" s="1"/>
  <c r="AB179" i="34" s="1"/>
  <c r="AC179" i="34" s="1"/>
  <c r="AD179" i="34" s="1"/>
  <c r="AE179" i="34" s="1"/>
  <c r="AF179" i="34" s="1"/>
  <c r="D179" i="34"/>
  <c r="E179" i="34" s="1"/>
  <c r="F179" i="34" s="1"/>
  <c r="G179" i="34" s="1"/>
  <c r="H179" i="34" s="1"/>
  <c r="C179" i="34"/>
  <c r="W178" i="34"/>
  <c r="X178" i="34" s="1"/>
  <c r="Y178" i="34" s="1"/>
  <c r="Z178" i="34" s="1"/>
  <c r="AA178" i="34" s="1"/>
  <c r="AB178" i="34" s="1"/>
  <c r="AC178" i="34" s="1"/>
  <c r="AD178" i="34" s="1"/>
  <c r="AE178" i="34" s="1"/>
  <c r="AF178" i="34" s="1"/>
  <c r="D178" i="34"/>
  <c r="E178" i="34" s="1"/>
  <c r="F178" i="34" s="1"/>
  <c r="G178" i="34" s="1"/>
  <c r="H178" i="34" s="1"/>
  <c r="I178" i="34" s="1"/>
  <c r="J178" i="34" s="1"/>
  <c r="K178" i="34" s="1"/>
  <c r="L178" i="34" s="1"/>
  <c r="M178" i="34" s="1"/>
  <c r="N178" i="34" s="1"/>
  <c r="O178" i="34" s="1"/>
  <c r="P178" i="34" s="1"/>
  <c r="Q178" i="34" s="1"/>
  <c r="R178" i="34" s="1"/>
  <c r="S178" i="34" s="1"/>
  <c r="T178" i="34" s="1"/>
  <c r="U178" i="34" s="1"/>
  <c r="V178" i="34" s="1"/>
  <c r="C178" i="34"/>
  <c r="C177" i="34"/>
  <c r="D177" i="34" s="1"/>
  <c r="E177" i="34" s="1"/>
  <c r="F177" i="34" s="1"/>
  <c r="G177" i="34" s="1"/>
  <c r="H177" i="34" s="1"/>
  <c r="I177" i="34" s="1"/>
  <c r="J177" i="34" s="1"/>
  <c r="K177" i="34" s="1"/>
  <c r="L177" i="34" s="1"/>
  <c r="M177" i="34" s="1"/>
  <c r="N177" i="34" s="1"/>
  <c r="O177" i="34" s="1"/>
  <c r="P177" i="34" s="1"/>
  <c r="Q177" i="34" s="1"/>
  <c r="R177" i="34" s="1"/>
  <c r="S177" i="34" s="1"/>
  <c r="T177" i="34" s="1"/>
  <c r="U177" i="34" s="1"/>
  <c r="V177" i="34" s="1"/>
  <c r="W177" i="34" s="1"/>
  <c r="X177" i="34" s="1"/>
  <c r="Y177" i="34" s="1"/>
  <c r="Z177" i="34" s="1"/>
  <c r="AA177" i="34" s="1"/>
  <c r="AB177" i="34" s="1"/>
  <c r="AC177" i="34" s="1"/>
  <c r="AD177" i="34" s="1"/>
  <c r="AE177" i="34" s="1"/>
  <c r="AF177" i="34" s="1"/>
  <c r="L176" i="34"/>
  <c r="M176" i="34" s="1"/>
  <c r="N176" i="34" s="1"/>
  <c r="O176" i="34" s="1"/>
  <c r="P176" i="34" s="1"/>
  <c r="Q176" i="34" s="1"/>
  <c r="R176" i="34" s="1"/>
  <c r="S176" i="34" s="1"/>
  <c r="T176" i="34" s="1"/>
  <c r="U176" i="34" s="1"/>
  <c r="V176" i="34" s="1"/>
  <c r="W176" i="34" s="1"/>
  <c r="X176" i="34" s="1"/>
  <c r="Y176" i="34" s="1"/>
  <c r="Z176" i="34" s="1"/>
  <c r="AA176" i="34" s="1"/>
  <c r="AB176" i="34" s="1"/>
  <c r="AC176" i="34" s="1"/>
  <c r="AD176" i="34" s="1"/>
  <c r="AE176" i="34" s="1"/>
  <c r="AF176" i="34" s="1"/>
  <c r="I176" i="34"/>
  <c r="J176" i="34" s="1"/>
  <c r="K176" i="34" s="1"/>
  <c r="F176" i="34"/>
  <c r="G176" i="34" s="1"/>
  <c r="H176" i="34" s="1"/>
  <c r="C176" i="34"/>
  <c r="D176" i="34" s="1"/>
  <c r="E176" i="34" s="1"/>
  <c r="C175" i="34"/>
  <c r="D175" i="34" s="1"/>
  <c r="E175" i="34" s="1"/>
  <c r="F175" i="34" s="1"/>
  <c r="G175" i="34" s="1"/>
  <c r="H175" i="34" s="1"/>
  <c r="I175" i="34" s="1"/>
  <c r="J175" i="34" s="1"/>
  <c r="K175" i="34" s="1"/>
  <c r="L175" i="34" s="1"/>
  <c r="M175" i="34" s="1"/>
  <c r="N175" i="34" s="1"/>
  <c r="O175" i="34" s="1"/>
  <c r="P175" i="34" s="1"/>
  <c r="Q175" i="34" s="1"/>
  <c r="R175" i="34" s="1"/>
  <c r="S175" i="34" s="1"/>
  <c r="T175" i="34" s="1"/>
  <c r="U175" i="34" s="1"/>
  <c r="V175" i="34" s="1"/>
  <c r="W175" i="34" s="1"/>
  <c r="X175" i="34" s="1"/>
  <c r="Y175" i="34" s="1"/>
  <c r="Z175" i="34" s="1"/>
  <c r="AA175" i="34" s="1"/>
  <c r="AB175" i="34" s="1"/>
  <c r="AC175" i="34" s="1"/>
  <c r="AD175" i="34" s="1"/>
  <c r="AE175" i="34" s="1"/>
  <c r="AF175" i="34" s="1"/>
  <c r="Y174" i="34"/>
  <c r="Z174" i="34" s="1"/>
  <c r="AA174" i="34" s="1"/>
  <c r="AB174" i="34" s="1"/>
  <c r="AC174" i="34" s="1"/>
  <c r="AD174" i="34" s="1"/>
  <c r="AE174" i="34" s="1"/>
  <c r="AF174" i="34" s="1"/>
  <c r="T174" i="34"/>
  <c r="U174" i="34" s="1"/>
  <c r="V174" i="34" s="1"/>
  <c r="W174" i="34" s="1"/>
  <c r="X174" i="34" s="1"/>
  <c r="D174" i="34"/>
  <c r="E174" i="34" s="1"/>
  <c r="F174" i="34" s="1"/>
  <c r="G174" i="34" s="1"/>
  <c r="H174" i="34" s="1"/>
  <c r="I174" i="34" s="1"/>
  <c r="J174" i="34" s="1"/>
  <c r="K174" i="34" s="1"/>
  <c r="L174" i="34" s="1"/>
  <c r="M174" i="34" s="1"/>
  <c r="N174" i="34" s="1"/>
  <c r="O174" i="34" s="1"/>
  <c r="P174" i="34" s="1"/>
  <c r="Q174" i="34" s="1"/>
  <c r="R174" i="34" s="1"/>
  <c r="S174" i="34" s="1"/>
  <c r="C174" i="34"/>
  <c r="G172" i="34"/>
  <c r="H172" i="34" s="1"/>
  <c r="I172" i="34" s="1"/>
  <c r="J172" i="34" s="1"/>
  <c r="K172" i="34" s="1"/>
  <c r="L172" i="34" s="1"/>
  <c r="M172" i="34" s="1"/>
  <c r="N172" i="34" s="1"/>
  <c r="O172" i="34" s="1"/>
  <c r="P172" i="34" s="1"/>
  <c r="Q172" i="34" s="1"/>
  <c r="R172" i="34" s="1"/>
  <c r="S172" i="34" s="1"/>
  <c r="T172" i="34" s="1"/>
  <c r="U172" i="34" s="1"/>
  <c r="V172" i="34" s="1"/>
  <c r="W172" i="34" s="1"/>
  <c r="X172" i="34" s="1"/>
  <c r="Y172" i="34" s="1"/>
  <c r="Z172" i="34" s="1"/>
  <c r="AA172" i="34" s="1"/>
  <c r="AB172" i="34" s="1"/>
  <c r="AC172" i="34" s="1"/>
  <c r="AD172" i="34" s="1"/>
  <c r="AE172" i="34" s="1"/>
  <c r="AF172" i="34" s="1"/>
  <c r="D172" i="34"/>
  <c r="E172" i="34" s="1"/>
  <c r="F172" i="34" s="1"/>
  <c r="C172" i="34"/>
  <c r="J171" i="34"/>
  <c r="K171" i="34" s="1"/>
  <c r="L171" i="34" s="1"/>
  <c r="M171" i="34" s="1"/>
  <c r="N171" i="34" s="1"/>
  <c r="O171" i="34" s="1"/>
  <c r="P171" i="34" s="1"/>
  <c r="Q171" i="34" s="1"/>
  <c r="R171" i="34" s="1"/>
  <c r="S171" i="34" s="1"/>
  <c r="T171" i="34" s="1"/>
  <c r="U171" i="34" s="1"/>
  <c r="V171" i="34" s="1"/>
  <c r="W171" i="34" s="1"/>
  <c r="X171" i="34" s="1"/>
  <c r="Y171" i="34" s="1"/>
  <c r="Z171" i="34" s="1"/>
  <c r="AA171" i="34" s="1"/>
  <c r="AB171" i="34" s="1"/>
  <c r="AC171" i="34" s="1"/>
  <c r="AD171" i="34" s="1"/>
  <c r="AE171" i="34" s="1"/>
  <c r="AF171" i="34" s="1"/>
  <c r="D171" i="34"/>
  <c r="E171" i="34" s="1"/>
  <c r="F171" i="34" s="1"/>
  <c r="G171" i="34" s="1"/>
  <c r="H171" i="34" s="1"/>
  <c r="I171" i="34" s="1"/>
  <c r="C171" i="34"/>
  <c r="I170" i="34"/>
  <c r="J170" i="34" s="1"/>
  <c r="K170" i="34" s="1"/>
  <c r="L170" i="34" s="1"/>
  <c r="M170" i="34" s="1"/>
  <c r="N170" i="34" s="1"/>
  <c r="O170" i="34" s="1"/>
  <c r="P170" i="34" s="1"/>
  <c r="Q170" i="34" s="1"/>
  <c r="R170" i="34" s="1"/>
  <c r="S170" i="34" s="1"/>
  <c r="T170" i="34" s="1"/>
  <c r="U170" i="34" s="1"/>
  <c r="V170" i="34" s="1"/>
  <c r="W170" i="34" s="1"/>
  <c r="X170" i="34" s="1"/>
  <c r="Y170" i="34" s="1"/>
  <c r="Z170" i="34" s="1"/>
  <c r="AA170" i="34" s="1"/>
  <c r="AB170" i="34" s="1"/>
  <c r="AC170" i="34" s="1"/>
  <c r="AD170" i="34" s="1"/>
  <c r="AE170" i="34" s="1"/>
  <c r="AF170" i="34" s="1"/>
  <c r="H170" i="34"/>
  <c r="D170" i="34"/>
  <c r="E170" i="34" s="1"/>
  <c r="F170" i="34" s="1"/>
  <c r="G170" i="34" s="1"/>
  <c r="C170" i="34"/>
  <c r="J169" i="34"/>
  <c r="K169" i="34" s="1"/>
  <c r="L169" i="34" s="1"/>
  <c r="M169" i="34" s="1"/>
  <c r="N169" i="34" s="1"/>
  <c r="O169" i="34" s="1"/>
  <c r="P169" i="34" s="1"/>
  <c r="Q169" i="34" s="1"/>
  <c r="R169" i="34" s="1"/>
  <c r="S169" i="34" s="1"/>
  <c r="T169" i="34" s="1"/>
  <c r="U169" i="34" s="1"/>
  <c r="V169" i="34" s="1"/>
  <c r="W169" i="34" s="1"/>
  <c r="X169" i="34" s="1"/>
  <c r="Y169" i="34" s="1"/>
  <c r="Z169" i="34" s="1"/>
  <c r="AA169" i="34" s="1"/>
  <c r="AB169" i="34" s="1"/>
  <c r="AC169" i="34" s="1"/>
  <c r="AD169" i="34" s="1"/>
  <c r="AE169" i="34" s="1"/>
  <c r="AF169" i="34" s="1"/>
  <c r="D169" i="34"/>
  <c r="E169" i="34" s="1"/>
  <c r="F169" i="34" s="1"/>
  <c r="G169" i="34" s="1"/>
  <c r="H169" i="34" s="1"/>
  <c r="I169" i="34" s="1"/>
  <c r="C169" i="34"/>
  <c r="J168" i="34"/>
  <c r="K168" i="34" s="1"/>
  <c r="L168" i="34" s="1"/>
  <c r="M168" i="34" s="1"/>
  <c r="N168" i="34" s="1"/>
  <c r="O168" i="34" s="1"/>
  <c r="P168" i="34" s="1"/>
  <c r="Q168" i="34" s="1"/>
  <c r="R168" i="34" s="1"/>
  <c r="S168" i="34" s="1"/>
  <c r="T168" i="34" s="1"/>
  <c r="U168" i="34" s="1"/>
  <c r="V168" i="34" s="1"/>
  <c r="W168" i="34" s="1"/>
  <c r="X168" i="34" s="1"/>
  <c r="Y168" i="34" s="1"/>
  <c r="Z168" i="34" s="1"/>
  <c r="AA168" i="34" s="1"/>
  <c r="AB168" i="34" s="1"/>
  <c r="AC168" i="34" s="1"/>
  <c r="AD168" i="34" s="1"/>
  <c r="AE168" i="34" s="1"/>
  <c r="AF168" i="34" s="1"/>
  <c r="E168" i="34"/>
  <c r="F168" i="34" s="1"/>
  <c r="G168" i="34" s="1"/>
  <c r="H168" i="34" s="1"/>
  <c r="I168" i="34" s="1"/>
  <c r="D168" i="34"/>
  <c r="C168" i="34"/>
  <c r="Y167" i="34"/>
  <c r="Z167" i="34" s="1"/>
  <c r="AA167" i="34" s="1"/>
  <c r="AB167" i="34" s="1"/>
  <c r="AC167" i="34" s="1"/>
  <c r="AD167" i="34" s="1"/>
  <c r="AE167" i="34" s="1"/>
  <c r="AF167" i="34" s="1"/>
  <c r="C167" i="34"/>
  <c r="D167" i="34" s="1"/>
  <c r="E167" i="34" s="1"/>
  <c r="F167" i="34" s="1"/>
  <c r="G167" i="34" s="1"/>
  <c r="H167" i="34" s="1"/>
  <c r="I167" i="34" s="1"/>
  <c r="J167" i="34" s="1"/>
  <c r="K167" i="34" s="1"/>
  <c r="L167" i="34" s="1"/>
  <c r="M167" i="34" s="1"/>
  <c r="N167" i="34" s="1"/>
  <c r="O167" i="34" s="1"/>
  <c r="P167" i="34" s="1"/>
  <c r="Q167" i="34" s="1"/>
  <c r="R167" i="34" s="1"/>
  <c r="S167" i="34" s="1"/>
  <c r="T167" i="34" s="1"/>
  <c r="U167" i="34" s="1"/>
  <c r="V167" i="34" s="1"/>
  <c r="W167" i="34" s="1"/>
  <c r="X167" i="34" s="1"/>
  <c r="R166" i="34"/>
  <c r="S166" i="34" s="1"/>
  <c r="T166" i="34" s="1"/>
  <c r="U166" i="34" s="1"/>
  <c r="V166" i="34" s="1"/>
  <c r="W166" i="34" s="1"/>
  <c r="X166" i="34" s="1"/>
  <c r="Y166" i="34" s="1"/>
  <c r="Z166" i="34" s="1"/>
  <c r="AA166" i="34" s="1"/>
  <c r="AB166" i="34" s="1"/>
  <c r="AC166" i="34" s="1"/>
  <c r="AD166" i="34" s="1"/>
  <c r="AE166" i="34" s="1"/>
  <c r="AF166" i="34" s="1"/>
  <c r="I166" i="34"/>
  <c r="J166" i="34" s="1"/>
  <c r="K166" i="34" s="1"/>
  <c r="L166" i="34" s="1"/>
  <c r="M166" i="34" s="1"/>
  <c r="N166" i="34" s="1"/>
  <c r="O166" i="34" s="1"/>
  <c r="P166" i="34" s="1"/>
  <c r="Q166" i="34" s="1"/>
  <c r="F166" i="34"/>
  <c r="G166" i="34" s="1"/>
  <c r="H166" i="34" s="1"/>
  <c r="C166" i="34"/>
  <c r="D166" i="34" s="1"/>
  <c r="E166" i="34" s="1"/>
  <c r="M165" i="34"/>
  <c r="N165" i="34" s="1"/>
  <c r="O165" i="34" s="1"/>
  <c r="P165" i="34" s="1"/>
  <c r="Q165" i="34" s="1"/>
  <c r="R165" i="34" s="1"/>
  <c r="S165" i="34" s="1"/>
  <c r="T165" i="34" s="1"/>
  <c r="U165" i="34" s="1"/>
  <c r="V165" i="34" s="1"/>
  <c r="W165" i="34" s="1"/>
  <c r="X165" i="34" s="1"/>
  <c r="Y165" i="34" s="1"/>
  <c r="Z165" i="34" s="1"/>
  <c r="AA165" i="34" s="1"/>
  <c r="AB165" i="34" s="1"/>
  <c r="AC165" i="34" s="1"/>
  <c r="AD165" i="34" s="1"/>
  <c r="AE165" i="34" s="1"/>
  <c r="AF165" i="34" s="1"/>
  <c r="F165" i="34"/>
  <c r="G165" i="34" s="1"/>
  <c r="H165" i="34" s="1"/>
  <c r="I165" i="34" s="1"/>
  <c r="J165" i="34" s="1"/>
  <c r="K165" i="34" s="1"/>
  <c r="L165" i="34" s="1"/>
  <c r="E165" i="34"/>
  <c r="C165" i="34"/>
  <c r="D165" i="34" s="1"/>
  <c r="C163" i="34"/>
  <c r="D163" i="34" s="1"/>
  <c r="E163" i="34" s="1"/>
  <c r="F163" i="34" s="1"/>
  <c r="G163" i="34" s="1"/>
  <c r="H163" i="34" s="1"/>
  <c r="I163" i="34" s="1"/>
  <c r="J163" i="34" s="1"/>
  <c r="K163" i="34" s="1"/>
  <c r="L163" i="34" s="1"/>
  <c r="M163" i="34" s="1"/>
  <c r="N163" i="34" s="1"/>
  <c r="O163" i="34" s="1"/>
  <c r="P163" i="34" s="1"/>
  <c r="Q163" i="34" s="1"/>
  <c r="R163" i="34" s="1"/>
  <c r="S163" i="34" s="1"/>
  <c r="T163" i="34" s="1"/>
  <c r="U163" i="34" s="1"/>
  <c r="V163" i="34" s="1"/>
  <c r="W163" i="34" s="1"/>
  <c r="X163" i="34" s="1"/>
  <c r="Y163" i="34" s="1"/>
  <c r="Z163" i="34" s="1"/>
  <c r="AA163" i="34" s="1"/>
  <c r="AB163" i="34" s="1"/>
  <c r="AC163" i="34" s="1"/>
  <c r="AD163" i="34" s="1"/>
  <c r="AE163" i="34" s="1"/>
  <c r="AF163" i="34" s="1"/>
  <c r="S162" i="34"/>
  <c r="T162" i="34" s="1"/>
  <c r="U162" i="34" s="1"/>
  <c r="V162" i="34" s="1"/>
  <c r="W162" i="34" s="1"/>
  <c r="X162" i="34" s="1"/>
  <c r="Y162" i="34" s="1"/>
  <c r="Z162" i="34" s="1"/>
  <c r="AA162" i="34" s="1"/>
  <c r="AB162" i="34" s="1"/>
  <c r="AC162" i="34" s="1"/>
  <c r="AD162" i="34" s="1"/>
  <c r="AE162" i="34" s="1"/>
  <c r="AF162" i="34" s="1"/>
  <c r="C162" i="34"/>
  <c r="D162" i="34" s="1"/>
  <c r="E162" i="34" s="1"/>
  <c r="F162" i="34" s="1"/>
  <c r="G162" i="34" s="1"/>
  <c r="H162" i="34" s="1"/>
  <c r="I162" i="34" s="1"/>
  <c r="J162" i="34" s="1"/>
  <c r="K162" i="34" s="1"/>
  <c r="L162" i="34" s="1"/>
  <c r="M162" i="34" s="1"/>
  <c r="N162" i="34" s="1"/>
  <c r="O162" i="34" s="1"/>
  <c r="P162" i="34" s="1"/>
  <c r="Q162" i="34" s="1"/>
  <c r="R162" i="34" s="1"/>
  <c r="D161" i="34"/>
  <c r="E161" i="34" s="1"/>
  <c r="F161" i="34" s="1"/>
  <c r="G161" i="34" s="1"/>
  <c r="H161" i="34" s="1"/>
  <c r="I161" i="34" s="1"/>
  <c r="J161" i="34" s="1"/>
  <c r="K161" i="34" s="1"/>
  <c r="L161" i="34" s="1"/>
  <c r="M161" i="34" s="1"/>
  <c r="N161" i="34" s="1"/>
  <c r="O161" i="34" s="1"/>
  <c r="P161" i="34" s="1"/>
  <c r="Q161" i="34" s="1"/>
  <c r="R161" i="34" s="1"/>
  <c r="S161" i="34" s="1"/>
  <c r="T161" i="34" s="1"/>
  <c r="U161" i="34" s="1"/>
  <c r="V161" i="34" s="1"/>
  <c r="W161" i="34" s="1"/>
  <c r="X161" i="34" s="1"/>
  <c r="Y161" i="34" s="1"/>
  <c r="Z161" i="34" s="1"/>
  <c r="AA161" i="34" s="1"/>
  <c r="AB161" i="34" s="1"/>
  <c r="AC161" i="34" s="1"/>
  <c r="AD161" i="34" s="1"/>
  <c r="AE161" i="34" s="1"/>
  <c r="AF161" i="34" s="1"/>
  <c r="C161" i="34"/>
  <c r="F160" i="34"/>
  <c r="G160" i="34" s="1"/>
  <c r="H160" i="34" s="1"/>
  <c r="I160" i="34" s="1"/>
  <c r="J160" i="34" s="1"/>
  <c r="K160" i="34" s="1"/>
  <c r="L160" i="34" s="1"/>
  <c r="M160" i="34" s="1"/>
  <c r="N160" i="34" s="1"/>
  <c r="O160" i="34" s="1"/>
  <c r="P160" i="34" s="1"/>
  <c r="Q160" i="34" s="1"/>
  <c r="R160" i="34" s="1"/>
  <c r="S160" i="34" s="1"/>
  <c r="T160" i="34" s="1"/>
  <c r="U160" i="34" s="1"/>
  <c r="V160" i="34" s="1"/>
  <c r="W160" i="34" s="1"/>
  <c r="X160" i="34" s="1"/>
  <c r="Y160" i="34" s="1"/>
  <c r="Z160" i="34" s="1"/>
  <c r="AA160" i="34" s="1"/>
  <c r="AB160" i="34" s="1"/>
  <c r="AC160" i="34" s="1"/>
  <c r="AD160" i="34" s="1"/>
  <c r="AE160" i="34" s="1"/>
  <c r="AF160" i="34" s="1"/>
  <c r="C160" i="34"/>
  <c r="D160" i="34" s="1"/>
  <c r="E160" i="34" s="1"/>
  <c r="S159" i="34"/>
  <c r="T159" i="34" s="1"/>
  <c r="U159" i="34" s="1"/>
  <c r="V159" i="34" s="1"/>
  <c r="W159" i="34" s="1"/>
  <c r="X159" i="34" s="1"/>
  <c r="Y159" i="34" s="1"/>
  <c r="Z159" i="34" s="1"/>
  <c r="AA159" i="34" s="1"/>
  <c r="AB159" i="34" s="1"/>
  <c r="AC159" i="34" s="1"/>
  <c r="AD159" i="34" s="1"/>
  <c r="AE159" i="34" s="1"/>
  <c r="AF159" i="34" s="1"/>
  <c r="D159" i="34"/>
  <c r="E159" i="34" s="1"/>
  <c r="F159" i="34" s="1"/>
  <c r="G159" i="34" s="1"/>
  <c r="H159" i="34" s="1"/>
  <c r="I159" i="34" s="1"/>
  <c r="J159" i="34" s="1"/>
  <c r="K159" i="34" s="1"/>
  <c r="L159" i="34" s="1"/>
  <c r="M159" i="34" s="1"/>
  <c r="N159" i="34" s="1"/>
  <c r="O159" i="34" s="1"/>
  <c r="P159" i="34" s="1"/>
  <c r="Q159" i="34" s="1"/>
  <c r="R159" i="34" s="1"/>
  <c r="C159" i="34"/>
  <c r="O158" i="34"/>
  <c r="P158" i="34" s="1"/>
  <c r="Q158" i="34" s="1"/>
  <c r="R158" i="34" s="1"/>
  <c r="S158" i="34" s="1"/>
  <c r="T158" i="34" s="1"/>
  <c r="U158" i="34" s="1"/>
  <c r="V158" i="34" s="1"/>
  <c r="W158" i="34" s="1"/>
  <c r="X158" i="34" s="1"/>
  <c r="Y158" i="34" s="1"/>
  <c r="Z158" i="34" s="1"/>
  <c r="AA158" i="34" s="1"/>
  <c r="AB158" i="34" s="1"/>
  <c r="AC158" i="34" s="1"/>
  <c r="AD158" i="34" s="1"/>
  <c r="AE158" i="34" s="1"/>
  <c r="AF158" i="34" s="1"/>
  <c r="F158" i="34"/>
  <c r="G158" i="34" s="1"/>
  <c r="H158" i="34" s="1"/>
  <c r="I158" i="34" s="1"/>
  <c r="J158" i="34" s="1"/>
  <c r="K158" i="34" s="1"/>
  <c r="L158" i="34" s="1"/>
  <c r="M158" i="34" s="1"/>
  <c r="N158" i="34" s="1"/>
  <c r="D158" i="34"/>
  <c r="E158" i="34" s="1"/>
  <c r="C158" i="34"/>
  <c r="D157" i="34"/>
  <c r="E157" i="34" s="1"/>
  <c r="F157" i="34" s="1"/>
  <c r="G157" i="34" s="1"/>
  <c r="H157" i="34" s="1"/>
  <c r="I157" i="34" s="1"/>
  <c r="J157" i="34" s="1"/>
  <c r="K157" i="34" s="1"/>
  <c r="L157" i="34" s="1"/>
  <c r="M157" i="34" s="1"/>
  <c r="N157" i="34" s="1"/>
  <c r="O157" i="34" s="1"/>
  <c r="P157" i="34" s="1"/>
  <c r="Q157" i="34" s="1"/>
  <c r="R157" i="34" s="1"/>
  <c r="S157" i="34" s="1"/>
  <c r="T157" i="34" s="1"/>
  <c r="U157" i="34" s="1"/>
  <c r="V157" i="34" s="1"/>
  <c r="W157" i="34" s="1"/>
  <c r="X157" i="34" s="1"/>
  <c r="Y157" i="34" s="1"/>
  <c r="Z157" i="34" s="1"/>
  <c r="AA157" i="34" s="1"/>
  <c r="AB157" i="34" s="1"/>
  <c r="AC157" i="34" s="1"/>
  <c r="AD157" i="34" s="1"/>
  <c r="AE157" i="34" s="1"/>
  <c r="AF157" i="34" s="1"/>
  <c r="C157" i="34"/>
  <c r="M156" i="34"/>
  <c r="N156" i="34" s="1"/>
  <c r="O156" i="34" s="1"/>
  <c r="P156" i="34" s="1"/>
  <c r="Q156" i="34" s="1"/>
  <c r="R156" i="34" s="1"/>
  <c r="S156" i="34" s="1"/>
  <c r="T156" i="34" s="1"/>
  <c r="U156" i="34" s="1"/>
  <c r="V156" i="34" s="1"/>
  <c r="W156" i="34" s="1"/>
  <c r="X156" i="34" s="1"/>
  <c r="Y156" i="34" s="1"/>
  <c r="Z156" i="34" s="1"/>
  <c r="AA156" i="34" s="1"/>
  <c r="AB156" i="34" s="1"/>
  <c r="AC156" i="34" s="1"/>
  <c r="AD156" i="34" s="1"/>
  <c r="AE156" i="34" s="1"/>
  <c r="AF156" i="34" s="1"/>
  <c r="F156" i="34"/>
  <c r="G156" i="34" s="1"/>
  <c r="H156" i="34" s="1"/>
  <c r="I156" i="34" s="1"/>
  <c r="J156" i="34" s="1"/>
  <c r="K156" i="34" s="1"/>
  <c r="L156" i="34" s="1"/>
  <c r="D156" i="34"/>
  <c r="E156" i="34" s="1"/>
  <c r="C156" i="34"/>
  <c r="S155" i="34"/>
  <c r="T155" i="34" s="1"/>
  <c r="U155" i="34" s="1"/>
  <c r="V155" i="34" s="1"/>
  <c r="W155" i="34" s="1"/>
  <c r="X155" i="34" s="1"/>
  <c r="Y155" i="34" s="1"/>
  <c r="Z155" i="34" s="1"/>
  <c r="AA155" i="34" s="1"/>
  <c r="AB155" i="34" s="1"/>
  <c r="AC155" i="34" s="1"/>
  <c r="AD155" i="34" s="1"/>
  <c r="AE155" i="34" s="1"/>
  <c r="AF155" i="34" s="1"/>
  <c r="I155" i="34"/>
  <c r="J155" i="34" s="1"/>
  <c r="K155" i="34" s="1"/>
  <c r="L155" i="34" s="1"/>
  <c r="M155" i="34" s="1"/>
  <c r="N155" i="34" s="1"/>
  <c r="O155" i="34" s="1"/>
  <c r="P155" i="34" s="1"/>
  <c r="Q155" i="34" s="1"/>
  <c r="R155" i="34" s="1"/>
  <c r="C155" i="34"/>
  <c r="D155" i="34" s="1"/>
  <c r="E155" i="34" s="1"/>
  <c r="F155" i="34" s="1"/>
  <c r="G155" i="34" s="1"/>
  <c r="H155" i="34" s="1"/>
  <c r="R154" i="34"/>
  <c r="S154" i="34" s="1"/>
  <c r="T154" i="34" s="1"/>
  <c r="U154" i="34" s="1"/>
  <c r="V154" i="34" s="1"/>
  <c r="W154" i="34" s="1"/>
  <c r="X154" i="34" s="1"/>
  <c r="Y154" i="34" s="1"/>
  <c r="Z154" i="34" s="1"/>
  <c r="AA154" i="34" s="1"/>
  <c r="AB154" i="34" s="1"/>
  <c r="AC154" i="34" s="1"/>
  <c r="AD154" i="34" s="1"/>
  <c r="AE154" i="34" s="1"/>
  <c r="AF154" i="34" s="1"/>
  <c r="C154" i="34"/>
  <c r="D154" i="34" s="1"/>
  <c r="E154" i="34" s="1"/>
  <c r="F154" i="34" s="1"/>
  <c r="G154" i="34" s="1"/>
  <c r="H154" i="34" s="1"/>
  <c r="I154" i="34" s="1"/>
  <c r="J154" i="34" s="1"/>
  <c r="K154" i="34" s="1"/>
  <c r="L154" i="34" s="1"/>
  <c r="M154" i="34" s="1"/>
  <c r="N154" i="34" s="1"/>
  <c r="O154" i="34" s="1"/>
  <c r="P154" i="34" s="1"/>
  <c r="Q154" i="34" s="1"/>
  <c r="AD153" i="34"/>
  <c r="AE153" i="34" s="1"/>
  <c r="AF153" i="34" s="1"/>
  <c r="E153" i="34"/>
  <c r="F153" i="34" s="1"/>
  <c r="G153" i="34" s="1"/>
  <c r="H153" i="34" s="1"/>
  <c r="I153" i="34" s="1"/>
  <c r="J153" i="34" s="1"/>
  <c r="K153" i="34" s="1"/>
  <c r="L153" i="34" s="1"/>
  <c r="M153" i="34" s="1"/>
  <c r="N153" i="34" s="1"/>
  <c r="O153" i="34" s="1"/>
  <c r="P153" i="34" s="1"/>
  <c r="Q153" i="34" s="1"/>
  <c r="R153" i="34" s="1"/>
  <c r="S153" i="34" s="1"/>
  <c r="T153" i="34" s="1"/>
  <c r="U153" i="34" s="1"/>
  <c r="V153" i="34" s="1"/>
  <c r="W153" i="34" s="1"/>
  <c r="X153" i="34" s="1"/>
  <c r="Y153" i="34" s="1"/>
  <c r="Z153" i="34" s="1"/>
  <c r="AA153" i="34" s="1"/>
  <c r="AB153" i="34" s="1"/>
  <c r="AC153" i="34" s="1"/>
  <c r="D153" i="34"/>
  <c r="C153" i="34"/>
  <c r="C152" i="34"/>
  <c r="D152" i="34" s="1"/>
  <c r="E152" i="34" s="1"/>
  <c r="F152" i="34" s="1"/>
  <c r="G152" i="34" s="1"/>
  <c r="H152" i="34" s="1"/>
  <c r="I152" i="34" s="1"/>
  <c r="J152" i="34" s="1"/>
  <c r="K152" i="34" s="1"/>
  <c r="L152" i="34" s="1"/>
  <c r="M152" i="34" s="1"/>
  <c r="N152" i="34" s="1"/>
  <c r="O152" i="34" s="1"/>
  <c r="P152" i="34" s="1"/>
  <c r="Q152" i="34" s="1"/>
  <c r="R152" i="34" s="1"/>
  <c r="S152" i="34" s="1"/>
  <c r="T152" i="34" s="1"/>
  <c r="U152" i="34" s="1"/>
  <c r="V152" i="34" s="1"/>
  <c r="W152" i="34" s="1"/>
  <c r="X152" i="34" s="1"/>
  <c r="Y152" i="34" s="1"/>
  <c r="Z152" i="34" s="1"/>
  <c r="AA152" i="34" s="1"/>
  <c r="AB152" i="34" s="1"/>
  <c r="AC152" i="34" s="1"/>
  <c r="AD152" i="34" s="1"/>
  <c r="AE152" i="34" s="1"/>
  <c r="AF152" i="34" s="1"/>
  <c r="C151" i="34"/>
  <c r="D151" i="34" s="1"/>
  <c r="E151" i="34" s="1"/>
  <c r="F151" i="34" s="1"/>
  <c r="G151" i="34" s="1"/>
  <c r="H151" i="34" s="1"/>
  <c r="I151" i="34" s="1"/>
  <c r="J151" i="34" s="1"/>
  <c r="K151" i="34" s="1"/>
  <c r="L151" i="34" s="1"/>
  <c r="M151" i="34" s="1"/>
  <c r="N151" i="34" s="1"/>
  <c r="O151" i="34" s="1"/>
  <c r="P151" i="34" s="1"/>
  <c r="Q151" i="34" s="1"/>
  <c r="R151" i="34" s="1"/>
  <c r="S151" i="34" s="1"/>
  <c r="T151" i="34" s="1"/>
  <c r="U151" i="34" s="1"/>
  <c r="V151" i="34" s="1"/>
  <c r="W151" i="34" s="1"/>
  <c r="X151" i="34" s="1"/>
  <c r="Y151" i="34" s="1"/>
  <c r="Z151" i="34" s="1"/>
  <c r="AA151" i="34" s="1"/>
  <c r="AB151" i="34" s="1"/>
  <c r="AC151" i="34" s="1"/>
  <c r="AD151" i="34" s="1"/>
  <c r="AE151" i="34" s="1"/>
  <c r="AF151" i="34" s="1"/>
  <c r="O149" i="34"/>
  <c r="P149" i="34" s="1"/>
  <c r="Q149" i="34" s="1"/>
  <c r="R149" i="34" s="1"/>
  <c r="S149" i="34" s="1"/>
  <c r="T149" i="34" s="1"/>
  <c r="U149" i="34" s="1"/>
  <c r="V149" i="34" s="1"/>
  <c r="W149" i="34" s="1"/>
  <c r="X149" i="34" s="1"/>
  <c r="Y149" i="34" s="1"/>
  <c r="Z149" i="34" s="1"/>
  <c r="AA149" i="34" s="1"/>
  <c r="AB149" i="34" s="1"/>
  <c r="AC149" i="34" s="1"/>
  <c r="AD149" i="34" s="1"/>
  <c r="AE149" i="34" s="1"/>
  <c r="AF149" i="34" s="1"/>
  <c r="N149" i="34"/>
  <c r="K149" i="34"/>
  <c r="L149" i="34" s="1"/>
  <c r="M149" i="34" s="1"/>
  <c r="F149" i="34"/>
  <c r="G149" i="34" s="1"/>
  <c r="H149" i="34" s="1"/>
  <c r="I149" i="34" s="1"/>
  <c r="J149" i="34" s="1"/>
  <c r="D149" i="34"/>
  <c r="E149" i="34" s="1"/>
  <c r="C149" i="34"/>
  <c r="G148" i="34"/>
  <c r="H148" i="34" s="1"/>
  <c r="I148" i="34" s="1"/>
  <c r="J148" i="34" s="1"/>
  <c r="K148" i="34" s="1"/>
  <c r="L148" i="34" s="1"/>
  <c r="M148" i="34" s="1"/>
  <c r="N148" i="34" s="1"/>
  <c r="O148" i="34" s="1"/>
  <c r="P148" i="34" s="1"/>
  <c r="Q148" i="34" s="1"/>
  <c r="R148" i="34" s="1"/>
  <c r="S148" i="34" s="1"/>
  <c r="T148" i="34" s="1"/>
  <c r="U148" i="34" s="1"/>
  <c r="V148" i="34" s="1"/>
  <c r="W148" i="34" s="1"/>
  <c r="X148" i="34" s="1"/>
  <c r="Y148" i="34" s="1"/>
  <c r="Z148" i="34" s="1"/>
  <c r="AA148" i="34" s="1"/>
  <c r="AB148" i="34" s="1"/>
  <c r="AC148" i="34" s="1"/>
  <c r="AD148" i="34" s="1"/>
  <c r="AE148" i="34" s="1"/>
  <c r="AF148" i="34" s="1"/>
  <c r="D148" i="34"/>
  <c r="E148" i="34" s="1"/>
  <c r="F148" i="34" s="1"/>
  <c r="C148" i="34"/>
  <c r="D147" i="34"/>
  <c r="E147" i="34" s="1"/>
  <c r="F147" i="34" s="1"/>
  <c r="G147" i="34" s="1"/>
  <c r="H147" i="34" s="1"/>
  <c r="I147" i="34" s="1"/>
  <c r="J147" i="34" s="1"/>
  <c r="K147" i="34" s="1"/>
  <c r="L147" i="34" s="1"/>
  <c r="M147" i="34" s="1"/>
  <c r="N147" i="34" s="1"/>
  <c r="O147" i="34" s="1"/>
  <c r="P147" i="34" s="1"/>
  <c r="Q147" i="34" s="1"/>
  <c r="R147" i="34" s="1"/>
  <c r="S147" i="34" s="1"/>
  <c r="T147" i="34" s="1"/>
  <c r="U147" i="34" s="1"/>
  <c r="V147" i="34" s="1"/>
  <c r="W147" i="34" s="1"/>
  <c r="X147" i="34" s="1"/>
  <c r="Y147" i="34" s="1"/>
  <c r="Z147" i="34" s="1"/>
  <c r="AA147" i="34" s="1"/>
  <c r="AB147" i="34" s="1"/>
  <c r="AC147" i="34" s="1"/>
  <c r="AD147" i="34" s="1"/>
  <c r="AE147" i="34" s="1"/>
  <c r="AF147" i="34" s="1"/>
  <c r="C147" i="34"/>
  <c r="D146" i="34"/>
  <c r="E146" i="34" s="1"/>
  <c r="F146" i="34" s="1"/>
  <c r="G146" i="34" s="1"/>
  <c r="H146" i="34" s="1"/>
  <c r="I146" i="34" s="1"/>
  <c r="J146" i="34" s="1"/>
  <c r="K146" i="34" s="1"/>
  <c r="L146" i="34" s="1"/>
  <c r="M146" i="34" s="1"/>
  <c r="N146" i="34" s="1"/>
  <c r="O146" i="34" s="1"/>
  <c r="P146" i="34" s="1"/>
  <c r="Q146" i="34" s="1"/>
  <c r="R146" i="34" s="1"/>
  <c r="S146" i="34" s="1"/>
  <c r="T146" i="34" s="1"/>
  <c r="U146" i="34" s="1"/>
  <c r="V146" i="34" s="1"/>
  <c r="W146" i="34" s="1"/>
  <c r="X146" i="34" s="1"/>
  <c r="Y146" i="34" s="1"/>
  <c r="Z146" i="34" s="1"/>
  <c r="AA146" i="34" s="1"/>
  <c r="AB146" i="34" s="1"/>
  <c r="AC146" i="34" s="1"/>
  <c r="AD146" i="34" s="1"/>
  <c r="AE146" i="34" s="1"/>
  <c r="AF146" i="34" s="1"/>
  <c r="C146" i="34"/>
  <c r="M144" i="34"/>
  <c r="N144" i="34" s="1"/>
  <c r="O144" i="34" s="1"/>
  <c r="P144" i="34" s="1"/>
  <c r="Q144" i="34" s="1"/>
  <c r="R144" i="34" s="1"/>
  <c r="S144" i="34" s="1"/>
  <c r="T144" i="34" s="1"/>
  <c r="U144" i="34" s="1"/>
  <c r="V144" i="34" s="1"/>
  <c r="W144" i="34" s="1"/>
  <c r="X144" i="34" s="1"/>
  <c r="Y144" i="34" s="1"/>
  <c r="Z144" i="34" s="1"/>
  <c r="AA144" i="34" s="1"/>
  <c r="AB144" i="34" s="1"/>
  <c r="AC144" i="34" s="1"/>
  <c r="AD144" i="34" s="1"/>
  <c r="AE144" i="34" s="1"/>
  <c r="AF144" i="34" s="1"/>
  <c r="F144" i="34"/>
  <c r="G144" i="34" s="1"/>
  <c r="H144" i="34" s="1"/>
  <c r="I144" i="34" s="1"/>
  <c r="J144" i="34" s="1"/>
  <c r="K144" i="34" s="1"/>
  <c r="L144" i="34" s="1"/>
  <c r="C144" i="34"/>
  <c r="D144" i="34" s="1"/>
  <c r="E144" i="34" s="1"/>
  <c r="C143" i="34"/>
  <c r="D143" i="34" s="1"/>
  <c r="E143" i="34" s="1"/>
  <c r="F143" i="34" s="1"/>
  <c r="G143" i="34" s="1"/>
  <c r="H143" i="34" s="1"/>
  <c r="I143" i="34" s="1"/>
  <c r="J143" i="34" s="1"/>
  <c r="K143" i="34" s="1"/>
  <c r="L143" i="34" s="1"/>
  <c r="M143" i="34" s="1"/>
  <c r="N143" i="34" s="1"/>
  <c r="O143" i="34" s="1"/>
  <c r="P143" i="34" s="1"/>
  <c r="Q143" i="34" s="1"/>
  <c r="R143" i="34" s="1"/>
  <c r="S143" i="34" s="1"/>
  <c r="T143" i="34" s="1"/>
  <c r="U143" i="34" s="1"/>
  <c r="V143" i="34" s="1"/>
  <c r="W143" i="34" s="1"/>
  <c r="X143" i="34" s="1"/>
  <c r="Y143" i="34" s="1"/>
  <c r="Z143" i="34" s="1"/>
  <c r="AA143" i="34" s="1"/>
  <c r="AB143" i="34" s="1"/>
  <c r="AC143" i="34" s="1"/>
  <c r="AD143" i="34" s="1"/>
  <c r="AE143" i="34" s="1"/>
  <c r="AF143" i="34" s="1"/>
  <c r="K141" i="34"/>
  <c r="L141" i="34" s="1"/>
  <c r="M141" i="34" s="1"/>
  <c r="N141" i="34" s="1"/>
  <c r="O141" i="34" s="1"/>
  <c r="P141" i="34" s="1"/>
  <c r="Q141" i="34" s="1"/>
  <c r="R141" i="34" s="1"/>
  <c r="S141" i="34" s="1"/>
  <c r="T141" i="34" s="1"/>
  <c r="U141" i="34" s="1"/>
  <c r="V141" i="34" s="1"/>
  <c r="W141" i="34" s="1"/>
  <c r="X141" i="34" s="1"/>
  <c r="Y141" i="34" s="1"/>
  <c r="Z141" i="34" s="1"/>
  <c r="AA141" i="34" s="1"/>
  <c r="AB141" i="34" s="1"/>
  <c r="AC141" i="34" s="1"/>
  <c r="AD141" i="34" s="1"/>
  <c r="AE141" i="34" s="1"/>
  <c r="AF141" i="34" s="1"/>
  <c r="F141" i="34"/>
  <c r="G141" i="34" s="1"/>
  <c r="H141" i="34" s="1"/>
  <c r="I141" i="34" s="1"/>
  <c r="J141" i="34" s="1"/>
  <c r="E141" i="34"/>
  <c r="C141" i="34"/>
  <c r="D141" i="34" s="1"/>
  <c r="Q140" i="34"/>
  <c r="R140" i="34" s="1"/>
  <c r="S140" i="34" s="1"/>
  <c r="T140" i="34" s="1"/>
  <c r="U140" i="34" s="1"/>
  <c r="V140" i="34" s="1"/>
  <c r="W140" i="34" s="1"/>
  <c r="X140" i="34" s="1"/>
  <c r="Y140" i="34" s="1"/>
  <c r="Z140" i="34" s="1"/>
  <c r="AA140" i="34" s="1"/>
  <c r="AB140" i="34" s="1"/>
  <c r="AC140" i="34" s="1"/>
  <c r="AD140" i="34" s="1"/>
  <c r="AE140" i="34" s="1"/>
  <c r="AF140" i="34" s="1"/>
  <c r="D140" i="34"/>
  <c r="E140" i="34" s="1"/>
  <c r="F140" i="34" s="1"/>
  <c r="G140" i="34" s="1"/>
  <c r="H140" i="34" s="1"/>
  <c r="I140" i="34" s="1"/>
  <c r="J140" i="34" s="1"/>
  <c r="K140" i="34" s="1"/>
  <c r="L140" i="34" s="1"/>
  <c r="M140" i="34" s="1"/>
  <c r="N140" i="34" s="1"/>
  <c r="O140" i="34" s="1"/>
  <c r="P140" i="34" s="1"/>
  <c r="C140" i="34"/>
  <c r="S139" i="34"/>
  <c r="T139" i="34" s="1"/>
  <c r="U139" i="34" s="1"/>
  <c r="V139" i="34" s="1"/>
  <c r="W139" i="34" s="1"/>
  <c r="X139" i="34" s="1"/>
  <c r="Y139" i="34" s="1"/>
  <c r="Z139" i="34" s="1"/>
  <c r="AA139" i="34" s="1"/>
  <c r="AB139" i="34" s="1"/>
  <c r="AC139" i="34" s="1"/>
  <c r="AD139" i="34" s="1"/>
  <c r="AE139" i="34" s="1"/>
  <c r="AF139" i="34" s="1"/>
  <c r="F139" i="34"/>
  <c r="G139" i="34" s="1"/>
  <c r="H139" i="34" s="1"/>
  <c r="I139" i="34" s="1"/>
  <c r="J139" i="34" s="1"/>
  <c r="K139" i="34" s="1"/>
  <c r="L139" i="34" s="1"/>
  <c r="M139" i="34" s="1"/>
  <c r="N139" i="34" s="1"/>
  <c r="O139" i="34" s="1"/>
  <c r="P139" i="34" s="1"/>
  <c r="Q139" i="34" s="1"/>
  <c r="R139" i="34" s="1"/>
  <c r="C139" i="34"/>
  <c r="D139" i="34" s="1"/>
  <c r="E139" i="34" s="1"/>
  <c r="C138" i="34"/>
  <c r="D138" i="34" s="1"/>
  <c r="E138" i="34" s="1"/>
  <c r="F138" i="34" s="1"/>
  <c r="G138" i="34" s="1"/>
  <c r="H138" i="34" s="1"/>
  <c r="I138" i="34" s="1"/>
  <c r="J138" i="34" s="1"/>
  <c r="K138" i="34" s="1"/>
  <c r="L138" i="34" s="1"/>
  <c r="M138" i="34" s="1"/>
  <c r="N138" i="34" s="1"/>
  <c r="O138" i="34" s="1"/>
  <c r="P138" i="34" s="1"/>
  <c r="Q138" i="34" s="1"/>
  <c r="R138" i="34" s="1"/>
  <c r="S138" i="34" s="1"/>
  <c r="T138" i="34" s="1"/>
  <c r="U138" i="34" s="1"/>
  <c r="V138" i="34" s="1"/>
  <c r="W138" i="34" s="1"/>
  <c r="X138" i="34" s="1"/>
  <c r="Y138" i="34" s="1"/>
  <c r="Z138" i="34" s="1"/>
  <c r="AA138" i="34" s="1"/>
  <c r="AB138" i="34" s="1"/>
  <c r="AC138" i="34" s="1"/>
  <c r="AD138" i="34" s="1"/>
  <c r="AE138" i="34" s="1"/>
  <c r="AF138" i="34" s="1"/>
  <c r="C137" i="34"/>
  <c r="D137" i="34" s="1"/>
  <c r="E137" i="34" s="1"/>
  <c r="F137" i="34" s="1"/>
  <c r="G137" i="34" s="1"/>
  <c r="H137" i="34" s="1"/>
  <c r="I137" i="34" s="1"/>
  <c r="J137" i="34" s="1"/>
  <c r="K137" i="34" s="1"/>
  <c r="L137" i="34" s="1"/>
  <c r="M137" i="34" s="1"/>
  <c r="N137" i="34" s="1"/>
  <c r="O137" i="34" s="1"/>
  <c r="P137" i="34" s="1"/>
  <c r="Q137" i="34" s="1"/>
  <c r="R137" i="34" s="1"/>
  <c r="S137" i="34" s="1"/>
  <c r="T137" i="34" s="1"/>
  <c r="U137" i="34" s="1"/>
  <c r="V137" i="34" s="1"/>
  <c r="W137" i="34" s="1"/>
  <c r="X137" i="34" s="1"/>
  <c r="Y137" i="34" s="1"/>
  <c r="Z137" i="34" s="1"/>
  <c r="AA137" i="34" s="1"/>
  <c r="AB137" i="34" s="1"/>
  <c r="AC137" i="34" s="1"/>
  <c r="AD137" i="34" s="1"/>
  <c r="AE137" i="34" s="1"/>
  <c r="AF137" i="34" s="1"/>
  <c r="C136" i="34"/>
  <c r="D136" i="34" s="1"/>
  <c r="E136" i="34" s="1"/>
  <c r="F136" i="34" s="1"/>
  <c r="G136" i="34" s="1"/>
  <c r="H136" i="34" s="1"/>
  <c r="I136" i="34" s="1"/>
  <c r="J136" i="34" s="1"/>
  <c r="K136" i="34" s="1"/>
  <c r="L136" i="34" s="1"/>
  <c r="M136" i="34" s="1"/>
  <c r="N136" i="34" s="1"/>
  <c r="O136" i="34" s="1"/>
  <c r="P136" i="34" s="1"/>
  <c r="Q136" i="34" s="1"/>
  <c r="R136" i="34" s="1"/>
  <c r="S136" i="34" s="1"/>
  <c r="T136" i="34" s="1"/>
  <c r="U136" i="34" s="1"/>
  <c r="V136" i="34" s="1"/>
  <c r="W136" i="34" s="1"/>
  <c r="X136" i="34" s="1"/>
  <c r="Y136" i="34" s="1"/>
  <c r="Z136" i="34" s="1"/>
  <c r="AA136" i="34" s="1"/>
  <c r="AB136" i="34" s="1"/>
  <c r="AC136" i="34" s="1"/>
  <c r="AD136" i="34" s="1"/>
  <c r="AE136" i="34" s="1"/>
  <c r="AF136" i="34" s="1"/>
  <c r="K135" i="34"/>
  <c r="L135" i="34" s="1"/>
  <c r="M135" i="34" s="1"/>
  <c r="N135" i="34" s="1"/>
  <c r="O135" i="34" s="1"/>
  <c r="P135" i="34" s="1"/>
  <c r="Q135" i="34" s="1"/>
  <c r="R135" i="34" s="1"/>
  <c r="S135" i="34" s="1"/>
  <c r="T135" i="34" s="1"/>
  <c r="U135" i="34" s="1"/>
  <c r="V135" i="34" s="1"/>
  <c r="W135" i="34" s="1"/>
  <c r="X135" i="34" s="1"/>
  <c r="Y135" i="34" s="1"/>
  <c r="Z135" i="34" s="1"/>
  <c r="AA135" i="34" s="1"/>
  <c r="AB135" i="34" s="1"/>
  <c r="AC135" i="34" s="1"/>
  <c r="AD135" i="34" s="1"/>
  <c r="AE135" i="34" s="1"/>
  <c r="AF135" i="34" s="1"/>
  <c r="F135" i="34"/>
  <c r="G135" i="34" s="1"/>
  <c r="H135" i="34" s="1"/>
  <c r="I135" i="34" s="1"/>
  <c r="J135" i="34" s="1"/>
  <c r="E135" i="34"/>
  <c r="C135" i="34"/>
  <c r="D135" i="34" s="1"/>
  <c r="C133" i="34"/>
  <c r="D133" i="34" s="1"/>
  <c r="E133" i="34" s="1"/>
  <c r="F133" i="34" s="1"/>
  <c r="G133" i="34" s="1"/>
  <c r="H133" i="34" s="1"/>
  <c r="I133" i="34" s="1"/>
  <c r="J133" i="34" s="1"/>
  <c r="K133" i="34" s="1"/>
  <c r="L133" i="34" s="1"/>
  <c r="M133" i="34" s="1"/>
  <c r="N133" i="34" s="1"/>
  <c r="O133" i="34" s="1"/>
  <c r="P133" i="34" s="1"/>
  <c r="Q133" i="34" s="1"/>
  <c r="R133" i="34" s="1"/>
  <c r="S133" i="34" s="1"/>
  <c r="T133" i="34" s="1"/>
  <c r="U133" i="34" s="1"/>
  <c r="V133" i="34" s="1"/>
  <c r="W133" i="34" s="1"/>
  <c r="X133" i="34" s="1"/>
  <c r="Y133" i="34" s="1"/>
  <c r="Z133" i="34" s="1"/>
  <c r="AA133" i="34" s="1"/>
  <c r="AB133" i="34" s="1"/>
  <c r="AC133" i="34" s="1"/>
  <c r="AD133" i="34" s="1"/>
  <c r="AE133" i="34" s="1"/>
  <c r="AF133" i="34" s="1"/>
  <c r="C132" i="34"/>
  <c r="D132" i="34" s="1"/>
  <c r="E132" i="34" s="1"/>
  <c r="F132" i="34" s="1"/>
  <c r="G132" i="34" s="1"/>
  <c r="H132" i="34" s="1"/>
  <c r="I132" i="34" s="1"/>
  <c r="J132" i="34" s="1"/>
  <c r="K132" i="34" s="1"/>
  <c r="L132" i="34" s="1"/>
  <c r="M132" i="34" s="1"/>
  <c r="N132" i="34" s="1"/>
  <c r="O132" i="34" s="1"/>
  <c r="P132" i="34" s="1"/>
  <c r="Q132" i="34" s="1"/>
  <c r="R132" i="34" s="1"/>
  <c r="S132" i="34" s="1"/>
  <c r="T132" i="34" s="1"/>
  <c r="U132" i="34" s="1"/>
  <c r="V132" i="34" s="1"/>
  <c r="W132" i="34" s="1"/>
  <c r="X132" i="34" s="1"/>
  <c r="Y132" i="34" s="1"/>
  <c r="Z132" i="34" s="1"/>
  <c r="AA132" i="34" s="1"/>
  <c r="AB132" i="34" s="1"/>
  <c r="AC132" i="34" s="1"/>
  <c r="AD132" i="34" s="1"/>
  <c r="AE132" i="34" s="1"/>
  <c r="AF132" i="34" s="1"/>
  <c r="D131" i="34"/>
  <c r="E131" i="34" s="1"/>
  <c r="F131" i="34" s="1"/>
  <c r="G131" i="34" s="1"/>
  <c r="H131" i="34" s="1"/>
  <c r="I131" i="34" s="1"/>
  <c r="J131" i="34" s="1"/>
  <c r="K131" i="34" s="1"/>
  <c r="L131" i="34" s="1"/>
  <c r="M131" i="34" s="1"/>
  <c r="N131" i="34" s="1"/>
  <c r="O131" i="34" s="1"/>
  <c r="P131" i="34" s="1"/>
  <c r="Q131" i="34" s="1"/>
  <c r="R131" i="34" s="1"/>
  <c r="S131" i="34" s="1"/>
  <c r="T131" i="34" s="1"/>
  <c r="U131" i="34" s="1"/>
  <c r="V131" i="34" s="1"/>
  <c r="W131" i="34" s="1"/>
  <c r="X131" i="34" s="1"/>
  <c r="Y131" i="34" s="1"/>
  <c r="Z131" i="34" s="1"/>
  <c r="AA131" i="34" s="1"/>
  <c r="AB131" i="34" s="1"/>
  <c r="AC131" i="34" s="1"/>
  <c r="AD131" i="34" s="1"/>
  <c r="AE131" i="34" s="1"/>
  <c r="AF131" i="34" s="1"/>
  <c r="C131" i="34"/>
  <c r="U130" i="34"/>
  <c r="V130" i="34" s="1"/>
  <c r="W130" i="34" s="1"/>
  <c r="X130" i="34" s="1"/>
  <c r="Y130" i="34" s="1"/>
  <c r="Z130" i="34" s="1"/>
  <c r="AA130" i="34" s="1"/>
  <c r="AB130" i="34" s="1"/>
  <c r="AC130" i="34" s="1"/>
  <c r="AD130" i="34" s="1"/>
  <c r="AE130" i="34" s="1"/>
  <c r="AF130" i="34" s="1"/>
  <c r="G130" i="34"/>
  <c r="H130" i="34" s="1"/>
  <c r="I130" i="34" s="1"/>
  <c r="J130" i="34" s="1"/>
  <c r="K130" i="34" s="1"/>
  <c r="L130" i="34" s="1"/>
  <c r="M130" i="34" s="1"/>
  <c r="N130" i="34" s="1"/>
  <c r="O130" i="34" s="1"/>
  <c r="P130" i="34" s="1"/>
  <c r="Q130" i="34" s="1"/>
  <c r="R130" i="34" s="1"/>
  <c r="S130" i="34" s="1"/>
  <c r="T130" i="34" s="1"/>
  <c r="C130" i="34"/>
  <c r="D130" i="34" s="1"/>
  <c r="E130" i="34" s="1"/>
  <c r="F130" i="34" s="1"/>
  <c r="H129" i="34"/>
  <c r="I129" i="34" s="1"/>
  <c r="J129" i="34" s="1"/>
  <c r="K129" i="34" s="1"/>
  <c r="L129" i="34" s="1"/>
  <c r="M129" i="34" s="1"/>
  <c r="N129" i="34" s="1"/>
  <c r="O129" i="34" s="1"/>
  <c r="P129" i="34" s="1"/>
  <c r="Q129" i="34" s="1"/>
  <c r="R129" i="34" s="1"/>
  <c r="S129" i="34" s="1"/>
  <c r="T129" i="34" s="1"/>
  <c r="U129" i="34" s="1"/>
  <c r="V129" i="34" s="1"/>
  <c r="W129" i="34" s="1"/>
  <c r="X129" i="34" s="1"/>
  <c r="Y129" i="34" s="1"/>
  <c r="Z129" i="34" s="1"/>
  <c r="AA129" i="34" s="1"/>
  <c r="AB129" i="34" s="1"/>
  <c r="AC129" i="34" s="1"/>
  <c r="AD129" i="34" s="1"/>
  <c r="AE129" i="34" s="1"/>
  <c r="AF129" i="34" s="1"/>
  <c r="E129" i="34"/>
  <c r="F129" i="34" s="1"/>
  <c r="G129" i="34" s="1"/>
  <c r="D129" i="34"/>
  <c r="C129" i="34"/>
  <c r="C128" i="34"/>
  <c r="D128" i="34" s="1"/>
  <c r="E128" i="34" s="1"/>
  <c r="F128" i="34" s="1"/>
  <c r="G128" i="34" s="1"/>
  <c r="H128" i="34" s="1"/>
  <c r="I128" i="34" s="1"/>
  <c r="J128" i="34" s="1"/>
  <c r="K128" i="34" s="1"/>
  <c r="L128" i="34" s="1"/>
  <c r="M128" i="34" s="1"/>
  <c r="N128" i="34" s="1"/>
  <c r="O128" i="34" s="1"/>
  <c r="P128" i="34" s="1"/>
  <c r="Q128" i="34" s="1"/>
  <c r="R128" i="34" s="1"/>
  <c r="S128" i="34" s="1"/>
  <c r="T128" i="34" s="1"/>
  <c r="U128" i="34" s="1"/>
  <c r="V128" i="34" s="1"/>
  <c r="W128" i="34" s="1"/>
  <c r="X128" i="34" s="1"/>
  <c r="Y128" i="34" s="1"/>
  <c r="Z128" i="34" s="1"/>
  <c r="AA128" i="34" s="1"/>
  <c r="AB128" i="34" s="1"/>
  <c r="AC128" i="34" s="1"/>
  <c r="AD128" i="34" s="1"/>
  <c r="AE128" i="34" s="1"/>
  <c r="AF128" i="34" s="1"/>
  <c r="O127" i="34"/>
  <c r="P127" i="34" s="1"/>
  <c r="Q127" i="34" s="1"/>
  <c r="R127" i="34" s="1"/>
  <c r="S127" i="34" s="1"/>
  <c r="T127" i="34" s="1"/>
  <c r="U127" i="34" s="1"/>
  <c r="V127" i="34" s="1"/>
  <c r="W127" i="34" s="1"/>
  <c r="X127" i="34" s="1"/>
  <c r="Y127" i="34" s="1"/>
  <c r="Z127" i="34" s="1"/>
  <c r="AA127" i="34" s="1"/>
  <c r="AB127" i="34" s="1"/>
  <c r="AC127" i="34" s="1"/>
  <c r="AD127" i="34" s="1"/>
  <c r="AE127" i="34" s="1"/>
  <c r="AF127" i="34" s="1"/>
  <c r="D127" i="34"/>
  <c r="E127" i="34" s="1"/>
  <c r="F127" i="34" s="1"/>
  <c r="G127" i="34" s="1"/>
  <c r="H127" i="34" s="1"/>
  <c r="I127" i="34" s="1"/>
  <c r="J127" i="34" s="1"/>
  <c r="K127" i="34" s="1"/>
  <c r="L127" i="34" s="1"/>
  <c r="M127" i="34" s="1"/>
  <c r="N127" i="34" s="1"/>
  <c r="C127" i="34"/>
  <c r="AE126" i="34"/>
  <c r="AF126" i="34" s="1"/>
  <c r="O126" i="34"/>
  <c r="P126" i="34" s="1"/>
  <c r="Q126" i="34" s="1"/>
  <c r="R126" i="34" s="1"/>
  <c r="S126" i="34" s="1"/>
  <c r="T126" i="34" s="1"/>
  <c r="U126" i="34" s="1"/>
  <c r="V126" i="34" s="1"/>
  <c r="W126" i="34" s="1"/>
  <c r="X126" i="34" s="1"/>
  <c r="Y126" i="34" s="1"/>
  <c r="Z126" i="34" s="1"/>
  <c r="AA126" i="34" s="1"/>
  <c r="AB126" i="34" s="1"/>
  <c r="AC126" i="34" s="1"/>
  <c r="AD126" i="34" s="1"/>
  <c r="E126" i="34"/>
  <c r="F126" i="34" s="1"/>
  <c r="G126" i="34" s="1"/>
  <c r="H126" i="34" s="1"/>
  <c r="I126" i="34" s="1"/>
  <c r="J126" i="34" s="1"/>
  <c r="K126" i="34" s="1"/>
  <c r="L126" i="34" s="1"/>
  <c r="M126" i="34" s="1"/>
  <c r="N126" i="34" s="1"/>
  <c r="C126" i="34"/>
  <c r="D126" i="34" s="1"/>
  <c r="S124" i="34"/>
  <c r="T124" i="34" s="1"/>
  <c r="U124" i="34" s="1"/>
  <c r="V124" i="34" s="1"/>
  <c r="W124" i="34" s="1"/>
  <c r="X124" i="34" s="1"/>
  <c r="Y124" i="34" s="1"/>
  <c r="Z124" i="34" s="1"/>
  <c r="AA124" i="34" s="1"/>
  <c r="AB124" i="34" s="1"/>
  <c r="AC124" i="34" s="1"/>
  <c r="AD124" i="34" s="1"/>
  <c r="AE124" i="34" s="1"/>
  <c r="AF124" i="34" s="1"/>
  <c r="C124" i="34"/>
  <c r="D124" i="34" s="1"/>
  <c r="E124" i="34" s="1"/>
  <c r="F124" i="34" s="1"/>
  <c r="G124" i="34" s="1"/>
  <c r="H124" i="34" s="1"/>
  <c r="I124" i="34" s="1"/>
  <c r="J124" i="34" s="1"/>
  <c r="K124" i="34" s="1"/>
  <c r="L124" i="34" s="1"/>
  <c r="M124" i="34" s="1"/>
  <c r="N124" i="34" s="1"/>
  <c r="O124" i="34" s="1"/>
  <c r="P124" i="34" s="1"/>
  <c r="Q124" i="34" s="1"/>
  <c r="R124" i="34" s="1"/>
  <c r="F123" i="34"/>
  <c r="G123" i="34" s="1"/>
  <c r="H123" i="34" s="1"/>
  <c r="I123" i="34" s="1"/>
  <c r="J123" i="34" s="1"/>
  <c r="K123" i="34" s="1"/>
  <c r="L123" i="34" s="1"/>
  <c r="M123" i="34" s="1"/>
  <c r="N123" i="34" s="1"/>
  <c r="O123" i="34" s="1"/>
  <c r="P123" i="34" s="1"/>
  <c r="Q123" i="34" s="1"/>
  <c r="R123" i="34" s="1"/>
  <c r="S123" i="34" s="1"/>
  <c r="T123" i="34" s="1"/>
  <c r="U123" i="34" s="1"/>
  <c r="V123" i="34" s="1"/>
  <c r="W123" i="34" s="1"/>
  <c r="X123" i="34" s="1"/>
  <c r="Y123" i="34" s="1"/>
  <c r="Z123" i="34" s="1"/>
  <c r="AA123" i="34" s="1"/>
  <c r="AB123" i="34" s="1"/>
  <c r="AC123" i="34" s="1"/>
  <c r="AD123" i="34" s="1"/>
  <c r="AE123" i="34" s="1"/>
  <c r="AF123" i="34" s="1"/>
  <c r="E123" i="34"/>
  <c r="C123" i="34"/>
  <c r="D123" i="34" s="1"/>
  <c r="D122" i="34"/>
  <c r="E122" i="34" s="1"/>
  <c r="F122" i="34" s="1"/>
  <c r="G122" i="34" s="1"/>
  <c r="H122" i="34" s="1"/>
  <c r="I122" i="34" s="1"/>
  <c r="J122" i="34" s="1"/>
  <c r="K122" i="34" s="1"/>
  <c r="L122" i="34" s="1"/>
  <c r="M122" i="34" s="1"/>
  <c r="N122" i="34" s="1"/>
  <c r="O122" i="34" s="1"/>
  <c r="P122" i="34" s="1"/>
  <c r="Q122" i="34" s="1"/>
  <c r="R122" i="34" s="1"/>
  <c r="S122" i="34" s="1"/>
  <c r="T122" i="34" s="1"/>
  <c r="U122" i="34" s="1"/>
  <c r="V122" i="34" s="1"/>
  <c r="W122" i="34" s="1"/>
  <c r="X122" i="34" s="1"/>
  <c r="Y122" i="34" s="1"/>
  <c r="Z122" i="34" s="1"/>
  <c r="AA122" i="34" s="1"/>
  <c r="AB122" i="34" s="1"/>
  <c r="AC122" i="34" s="1"/>
  <c r="AD122" i="34" s="1"/>
  <c r="AE122" i="34" s="1"/>
  <c r="AF122" i="34" s="1"/>
  <c r="C122" i="34"/>
  <c r="N121" i="34"/>
  <c r="O121" i="34" s="1"/>
  <c r="P121" i="34" s="1"/>
  <c r="Q121" i="34" s="1"/>
  <c r="R121" i="34" s="1"/>
  <c r="S121" i="34" s="1"/>
  <c r="T121" i="34" s="1"/>
  <c r="U121" i="34" s="1"/>
  <c r="V121" i="34" s="1"/>
  <c r="W121" i="34" s="1"/>
  <c r="X121" i="34" s="1"/>
  <c r="Y121" i="34" s="1"/>
  <c r="Z121" i="34" s="1"/>
  <c r="AA121" i="34" s="1"/>
  <c r="AB121" i="34" s="1"/>
  <c r="AC121" i="34" s="1"/>
  <c r="AD121" i="34" s="1"/>
  <c r="AE121" i="34" s="1"/>
  <c r="AF121" i="34" s="1"/>
  <c r="C121" i="34"/>
  <c r="D121" i="34" s="1"/>
  <c r="E121" i="34" s="1"/>
  <c r="F121" i="34" s="1"/>
  <c r="G121" i="34" s="1"/>
  <c r="H121" i="34" s="1"/>
  <c r="I121" i="34" s="1"/>
  <c r="J121" i="34" s="1"/>
  <c r="K121" i="34" s="1"/>
  <c r="L121" i="34" s="1"/>
  <c r="M121" i="34" s="1"/>
  <c r="O120" i="34"/>
  <c r="P120" i="34" s="1"/>
  <c r="Q120" i="34" s="1"/>
  <c r="R120" i="34" s="1"/>
  <c r="S120" i="34" s="1"/>
  <c r="T120" i="34" s="1"/>
  <c r="U120" i="34" s="1"/>
  <c r="V120" i="34" s="1"/>
  <c r="W120" i="34" s="1"/>
  <c r="X120" i="34" s="1"/>
  <c r="Y120" i="34" s="1"/>
  <c r="Z120" i="34" s="1"/>
  <c r="AA120" i="34" s="1"/>
  <c r="AB120" i="34" s="1"/>
  <c r="AC120" i="34" s="1"/>
  <c r="AD120" i="34" s="1"/>
  <c r="AE120" i="34" s="1"/>
  <c r="AF120" i="34" s="1"/>
  <c r="D120" i="34"/>
  <c r="E120" i="34" s="1"/>
  <c r="F120" i="34" s="1"/>
  <c r="G120" i="34" s="1"/>
  <c r="H120" i="34" s="1"/>
  <c r="I120" i="34" s="1"/>
  <c r="J120" i="34" s="1"/>
  <c r="K120" i="34" s="1"/>
  <c r="L120" i="34" s="1"/>
  <c r="M120" i="34" s="1"/>
  <c r="N120" i="34" s="1"/>
  <c r="C120" i="34"/>
  <c r="E119" i="34"/>
  <c r="F119" i="34" s="1"/>
  <c r="G119" i="34" s="1"/>
  <c r="H119" i="34" s="1"/>
  <c r="I119" i="34" s="1"/>
  <c r="J119" i="34" s="1"/>
  <c r="K119" i="34" s="1"/>
  <c r="L119" i="34" s="1"/>
  <c r="M119" i="34" s="1"/>
  <c r="N119" i="34" s="1"/>
  <c r="O119" i="34" s="1"/>
  <c r="P119" i="34" s="1"/>
  <c r="Q119" i="34" s="1"/>
  <c r="R119" i="34" s="1"/>
  <c r="S119" i="34" s="1"/>
  <c r="T119" i="34" s="1"/>
  <c r="U119" i="34" s="1"/>
  <c r="V119" i="34" s="1"/>
  <c r="W119" i="34" s="1"/>
  <c r="X119" i="34" s="1"/>
  <c r="Y119" i="34" s="1"/>
  <c r="Z119" i="34" s="1"/>
  <c r="AA119" i="34" s="1"/>
  <c r="AB119" i="34" s="1"/>
  <c r="AC119" i="34" s="1"/>
  <c r="AD119" i="34" s="1"/>
  <c r="AE119" i="34" s="1"/>
  <c r="AF119" i="34" s="1"/>
  <c r="C119" i="34"/>
  <c r="D119" i="34" s="1"/>
  <c r="S118" i="34"/>
  <c r="T118" i="34" s="1"/>
  <c r="U118" i="34" s="1"/>
  <c r="V118" i="34" s="1"/>
  <c r="W118" i="34" s="1"/>
  <c r="X118" i="34" s="1"/>
  <c r="Y118" i="34" s="1"/>
  <c r="Z118" i="34" s="1"/>
  <c r="AA118" i="34" s="1"/>
  <c r="AB118" i="34" s="1"/>
  <c r="AC118" i="34" s="1"/>
  <c r="AD118" i="34" s="1"/>
  <c r="AE118" i="34" s="1"/>
  <c r="AF118" i="34" s="1"/>
  <c r="C118" i="34"/>
  <c r="D118" i="34" s="1"/>
  <c r="E118" i="34" s="1"/>
  <c r="F118" i="34" s="1"/>
  <c r="G118" i="34" s="1"/>
  <c r="H118" i="34" s="1"/>
  <c r="I118" i="34" s="1"/>
  <c r="J118" i="34" s="1"/>
  <c r="K118" i="34" s="1"/>
  <c r="L118" i="34" s="1"/>
  <c r="M118" i="34" s="1"/>
  <c r="N118" i="34" s="1"/>
  <c r="O118" i="34" s="1"/>
  <c r="P118" i="34" s="1"/>
  <c r="Q118" i="34" s="1"/>
  <c r="R118" i="34" s="1"/>
  <c r="S117" i="34"/>
  <c r="T117" i="34" s="1"/>
  <c r="U117" i="34" s="1"/>
  <c r="V117" i="34" s="1"/>
  <c r="W117" i="34" s="1"/>
  <c r="X117" i="34" s="1"/>
  <c r="Y117" i="34" s="1"/>
  <c r="Z117" i="34" s="1"/>
  <c r="AA117" i="34" s="1"/>
  <c r="AB117" i="34" s="1"/>
  <c r="AC117" i="34" s="1"/>
  <c r="AD117" i="34" s="1"/>
  <c r="AE117" i="34" s="1"/>
  <c r="AF117" i="34" s="1"/>
  <c r="F117" i="34"/>
  <c r="G117" i="34" s="1"/>
  <c r="H117" i="34" s="1"/>
  <c r="I117" i="34" s="1"/>
  <c r="J117" i="34" s="1"/>
  <c r="K117" i="34" s="1"/>
  <c r="L117" i="34" s="1"/>
  <c r="M117" i="34" s="1"/>
  <c r="N117" i="34" s="1"/>
  <c r="O117" i="34" s="1"/>
  <c r="P117" i="34" s="1"/>
  <c r="Q117" i="34" s="1"/>
  <c r="R117" i="34" s="1"/>
  <c r="E117" i="34"/>
  <c r="C117" i="34"/>
  <c r="D117" i="34" s="1"/>
  <c r="C116" i="34"/>
  <c r="D116" i="34" s="1"/>
  <c r="E116" i="34" s="1"/>
  <c r="F116" i="34" s="1"/>
  <c r="G116" i="34" s="1"/>
  <c r="H116" i="34" s="1"/>
  <c r="I116" i="34" s="1"/>
  <c r="J116" i="34" s="1"/>
  <c r="K116" i="34" s="1"/>
  <c r="L116" i="34" s="1"/>
  <c r="M116" i="34" s="1"/>
  <c r="N116" i="34" s="1"/>
  <c r="O116" i="34" s="1"/>
  <c r="P116" i="34" s="1"/>
  <c r="Q116" i="34" s="1"/>
  <c r="R116" i="34" s="1"/>
  <c r="S116" i="34" s="1"/>
  <c r="T116" i="34" s="1"/>
  <c r="U116" i="34" s="1"/>
  <c r="V116" i="34" s="1"/>
  <c r="W116" i="34" s="1"/>
  <c r="X116" i="34" s="1"/>
  <c r="Y116" i="34" s="1"/>
  <c r="Z116" i="34" s="1"/>
  <c r="AA116" i="34" s="1"/>
  <c r="AB116" i="34" s="1"/>
  <c r="AC116" i="34" s="1"/>
  <c r="AD116" i="34" s="1"/>
  <c r="AE116" i="34" s="1"/>
  <c r="AF116" i="34" s="1"/>
  <c r="K115" i="34"/>
  <c r="L115" i="34" s="1"/>
  <c r="M115" i="34" s="1"/>
  <c r="N115" i="34" s="1"/>
  <c r="O115" i="34" s="1"/>
  <c r="P115" i="34" s="1"/>
  <c r="Q115" i="34" s="1"/>
  <c r="R115" i="34" s="1"/>
  <c r="S115" i="34" s="1"/>
  <c r="T115" i="34" s="1"/>
  <c r="U115" i="34" s="1"/>
  <c r="V115" i="34" s="1"/>
  <c r="W115" i="34" s="1"/>
  <c r="X115" i="34" s="1"/>
  <c r="Y115" i="34" s="1"/>
  <c r="Z115" i="34" s="1"/>
  <c r="AA115" i="34" s="1"/>
  <c r="AB115" i="34" s="1"/>
  <c r="AC115" i="34" s="1"/>
  <c r="AD115" i="34" s="1"/>
  <c r="AE115" i="34" s="1"/>
  <c r="AF115" i="34" s="1"/>
  <c r="C115" i="34"/>
  <c r="D115" i="34" s="1"/>
  <c r="E115" i="34" s="1"/>
  <c r="F115" i="34" s="1"/>
  <c r="G115" i="34" s="1"/>
  <c r="H115" i="34" s="1"/>
  <c r="I115" i="34" s="1"/>
  <c r="J115" i="34" s="1"/>
  <c r="L114" i="34"/>
  <c r="M114" i="34" s="1"/>
  <c r="N114" i="34" s="1"/>
  <c r="O114" i="34" s="1"/>
  <c r="P114" i="34" s="1"/>
  <c r="Q114" i="34" s="1"/>
  <c r="R114" i="34" s="1"/>
  <c r="S114" i="34" s="1"/>
  <c r="T114" i="34" s="1"/>
  <c r="U114" i="34" s="1"/>
  <c r="V114" i="34" s="1"/>
  <c r="W114" i="34" s="1"/>
  <c r="X114" i="34" s="1"/>
  <c r="Y114" i="34" s="1"/>
  <c r="Z114" i="34" s="1"/>
  <c r="AA114" i="34" s="1"/>
  <c r="AB114" i="34" s="1"/>
  <c r="AC114" i="34" s="1"/>
  <c r="AD114" i="34" s="1"/>
  <c r="AE114" i="34" s="1"/>
  <c r="AF114" i="34" s="1"/>
  <c r="C114" i="34"/>
  <c r="D114" i="34" s="1"/>
  <c r="E114" i="34" s="1"/>
  <c r="F114" i="34" s="1"/>
  <c r="G114" i="34" s="1"/>
  <c r="H114" i="34" s="1"/>
  <c r="I114" i="34" s="1"/>
  <c r="J114" i="34" s="1"/>
  <c r="K114" i="34" s="1"/>
  <c r="M113" i="34"/>
  <c r="N113" i="34" s="1"/>
  <c r="O113" i="34" s="1"/>
  <c r="P113" i="34" s="1"/>
  <c r="Q113" i="34" s="1"/>
  <c r="R113" i="34" s="1"/>
  <c r="S113" i="34" s="1"/>
  <c r="T113" i="34" s="1"/>
  <c r="U113" i="34" s="1"/>
  <c r="V113" i="34" s="1"/>
  <c r="W113" i="34" s="1"/>
  <c r="X113" i="34" s="1"/>
  <c r="Y113" i="34" s="1"/>
  <c r="Z113" i="34" s="1"/>
  <c r="AA113" i="34" s="1"/>
  <c r="AB113" i="34" s="1"/>
  <c r="AC113" i="34" s="1"/>
  <c r="AD113" i="34" s="1"/>
  <c r="AE113" i="34" s="1"/>
  <c r="AF113" i="34" s="1"/>
  <c r="C113" i="34"/>
  <c r="D113" i="34" s="1"/>
  <c r="E113" i="34" s="1"/>
  <c r="F113" i="34" s="1"/>
  <c r="G113" i="34" s="1"/>
  <c r="H113" i="34" s="1"/>
  <c r="I113" i="34" s="1"/>
  <c r="J113" i="34" s="1"/>
  <c r="K113" i="34" s="1"/>
  <c r="L113" i="34" s="1"/>
  <c r="C112" i="34"/>
  <c r="D112" i="34" s="1"/>
  <c r="E112" i="34" s="1"/>
  <c r="F112" i="34" s="1"/>
  <c r="G112" i="34" s="1"/>
  <c r="H112" i="34" s="1"/>
  <c r="I112" i="34" s="1"/>
  <c r="J112" i="34" s="1"/>
  <c r="K112" i="34" s="1"/>
  <c r="L112" i="34" s="1"/>
  <c r="M112" i="34" s="1"/>
  <c r="N112" i="34" s="1"/>
  <c r="O112" i="34" s="1"/>
  <c r="P112" i="34" s="1"/>
  <c r="Q112" i="34" s="1"/>
  <c r="R112" i="34" s="1"/>
  <c r="S112" i="34" s="1"/>
  <c r="T112" i="34" s="1"/>
  <c r="U112" i="34" s="1"/>
  <c r="V112" i="34" s="1"/>
  <c r="W112" i="34" s="1"/>
  <c r="X112" i="34" s="1"/>
  <c r="Y112" i="34" s="1"/>
  <c r="Z112" i="34" s="1"/>
  <c r="AA112" i="34" s="1"/>
  <c r="AB112" i="34" s="1"/>
  <c r="AC112" i="34" s="1"/>
  <c r="AD112" i="34" s="1"/>
  <c r="AE112" i="34" s="1"/>
  <c r="AF112" i="34" s="1"/>
  <c r="G111" i="34"/>
  <c r="H111" i="34" s="1"/>
  <c r="I111" i="34" s="1"/>
  <c r="J111" i="34" s="1"/>
  <c r="K111" i="34" s="1"/>
  <c r="L111" i="34" s="1"/>
  <c r="M111" i="34" s="1"/>
  <c r="N111" i="34" s="1"/>
  <c r="O111" i="34" s="1"/>
  <c r="P111" i="34" s="1"/>
  <c r="Q111" i="34" s="1"/>
  <c r="R111" i="34" s="1"/>
  <c r="S111" i="34" s="1"/>
  <c r="T111" i="34" s="1"/>
  <c r="U111" i="34" s="1"/>
  <c r="V111" i="34" s="1"/>
  <c r="W111" i="34" s="1"/>
  <c r="X111" i="34" s="1"/>
  <c r="Y111" i="34" s="1"/>
  <c r="Z111" i="34" s="1"/>
  <c r="AA111" i="34" s="1"/>
  <c r="AB111" i="34" s="1"/>
  <c r="AC111" i="34" s="1"/>
  <c r="AD111" i="34" s="1"/>
  <c r="AE111" i="34" s="1"/>
  <c r="AF111" i="34" s="1"/>
  <c r="C111" i="34"/>
  <c r="D111" i="34" s="1"/>
  <c r="E111" i="34" s="1"/>
  <c r="F111" i="34" s="1"/>
  <c r="D110" i="34"/>
  <c r="E110" i="34" s="1"/>
  <c r="F110" i="34" s="1"/>
  <c r="G110" i="34" s="1"/>
  <c r="H110" i="34" s="1"/>
  <c r="I110" i="34" s="1"/>
  <c r="J110" i="34" s="1"/>
  <c r="K110" i="34" s="1"/>
  <c r="L110" i="34" s="1"/>
  <c r="M110" i="34" s="1"/>
  <c r="N110" i="34" s="1"/>
  <c r="O110" i="34" s="1"/>
  <c r="P110" i="34" s="1"/>
  <c r="Q110" i="34" s="1"/>
  <c r="R110" i="34" s="1"/>
  <c r="S110" i="34" s="1"/>
  <c r="T110" i="34" s="1"/>
  <c r="U110" i="34" s="1"/>
  <c r="V110" i="34" s="1"/>
  <c r="W110" i="34" s="1"/>
  <c r="X110" i="34" s="1"/>
  <c r="Y110" i="34" s="1"/>
  <c r="Z110" i="34" s="1"/>
  <c r="AA110" i="34" s="1"/>
  <c r="AB110" i="34" s="1"/>
  <c r="AC110" i="34" s="1"/>
  <c r="AD110" i="34" s="1"/>
  <c r="AE110" i="34" s="1"/>
  <c r="AF110" i="34" s="1"/>
  <c r="C110" i="34"/>
  <c r="Q109" i="34"/>
  <c r="R109" i="34" s="1"/>
  <c r="S109" i="34" s="1"/>
  <c r="T109" i="34" s="1"/>
  <c r="U109" i="34" s="1"/>
  <c r="V109" i="34" s="1"/>
  <c r="W109" i="34" s="1"/>
  <c r="X109" i="34" s="1"/>
  <c r="Y109" i="34" s="1"/>
  <c r="Z109" i="34" s="1"/>
  <c r="AA109" i="34" s="1"/>
  <c r="AB109" i="34" s="1"/>
  <c r="AC109" i="34" s="1"/>
  <c r="AD109" i="34" s="1"/>
  <c r="AE109" i="34" s="1"/>
  <c r="AF109" i="34" s="1"/>
  <c r="J109" i="34"/>
  <c r="K109" i="34" s="1"/>
  <c r="L109" i="34" s="1"/>
  <c r="M109" i="34" s="1"/>
  <c r="N109" i="34" s="1"/>
  <c r="O109" i="34" s="1"/>
  <c r="P109" i="34" s="1"/>
  <c r="H109" i="34"/>
  <c r="F109" i="34"/>
  <c r="G109" i="34" s="1"/>
  <c r="D109" i="34"/>
  <c r="E109" i="34" s="1"/>
  <c r="C109" i="34"/>
  <c r="C108" i="34"/>
  <c r="D108" i="34" s="1"/>
  <c r="E108" i="34" s="1"/>
  <c r="F108" i="34" s="1"/>
  <c r="G108" i="34" s="1"/>
  <c r="H108" i="34" s="1"/>
  <c r="I108" i="34" s="1"/>
  <c r="J108" i="34" s="1"/>
  <c r="K108" i="34" s="1"/>
  <c r="L108" i="34" s="1"/>
  <c r="M108" i="34" s="1"/>
  <c r="N108" i="34" s="1"/>
  <c r="O108" i="34" s="1"/>
  <c r="P108" i="34" s="1"/>
  <c r="Q108" i="34" s="1"/>
  <c r="R108" i="34" s="1"/>
  <c r="S108" i="34" s="1"/>
  <c r="T108" i="34" s="1"/>
  <c r="U108" i="34" s="1"/>
  <c r="V108" i="34" s="1"/>
  <c r="W108" i="34" s="1"/>
  <c r="X108" i="34" s="1"/>
  <c r="Y108" i="34" s="1"/>
  <c r="Z108" i="34" s="1"/>
  <c r="AA108" i="34" s="1"/>
  <c r="AB108" i="34" s="1"/>
  <c r="AC108" i="34" s="1"/>
  <c r="AD108" i="34" s="1"/>
  <c r="AE108" i="34" s="1"/>
  <c r="AF108" i="34" s="1"/>
  <c r="D107" i="34"/>
  <c r="E107" i="34" s="1"/>
  <c r="F107" i="34" s="1"/>
  <c r="G107" i="34" s="1"/>
  <c r="H107" i="34" s="1"/>
  <c r="I107" i="34" s="1"/>
  <c r="J107" i="34" s="1"/>
  <c r="K107" i="34" s="1"/>
  <c r="L107" i="34" s="1"/>
  <c r="M107" i="34" s="1"/>
  <c r="N107" i="34" s="1"/>
  <c r="O107" i="34" s="1"/>
  <c r="P107" i="34" s="1"/>
  <c r="Q107" i="34" s="1"/>
  <c r="R107" i="34" s="1"/>
  <c r="S107" i="34" s="1"/>
  <c r="T107" i="34" s="1"/>
  <c r="U107" i="34" s="1"/>
  <c r="V107" i="34" s="1"/>
  <c r="W107" i="34" s="1"/>
  <c r="X107" i="34" s="1"/>
  <c r="Y107" i="34" s="1"/>
  <c r="Z107" i="34" s="1"/>
  <c r="AA107" i="34" s="1"/>
  <c r="AB107" i="34" s="1"/>
  <c r="AC107" i="34" s="1"/>
  <c r="AD107" i="34" s="1"/>
  <c r="AE107" i="34" s="1"/>
  <c r="AF107" i="34" s="1"/>
  <c r="C107" i="34"/>
  <c r="F105" i="34"/>
  <c r="G105" i="34" s="1"/>
  <c r="H105" i="34" s="1"/>
  <c r="I105" i="34" s="1"/>
  <c r="J105" i="34" s="1"/>
  <c r="K105" i="34" s="1"/>
  <c r="L105" i="34" s="1"/>
  <c r="M105" i="34" s="1"/>
  <c r="N105" i="34" s="1"/>
  <c r="O105" i="34" s="1"/>
  <c r="P105" i="34" s="1"/>
  <c r="Q105" i="34" s="1"/>
  <c r="R105" i="34" s="1"/>
  <c r="S105" i="34" s="1"/>
  <c r="T105" i="34" s="1"/>
  <c r="U105" i="34" s="1"/>
  <c r="V105" i="34" s="1"/>
  <c r="W105" i="34" s="1"/>
  <c r="X105" i="34" s="1"/>
  <c r="Y105" i="34" s="1"/>
  <c r="Z105" i="34" s="1"/>
  <c r="AA105" i="34" s="1"/>
  <c r="AB105" i="34" s="1"/>
  <c r="AC105" i="34" s="1"/>
  <c r="AD105" i="34" s="1"/>
  <c r="AE105" i="34" s="1"/>
  <c r="AF105" i="34" s="1"/>
  <c r="C105" i="34"/>
  <c r="D105" i="34" s="1"/>
  <c r="E105" i="34" s="1"/>
  <c r="D104" i="34"/>
  <c r="E104" i="34" s="1"/>
  <c r="F104" i="34" s="1"/>
  <c r="G104" i="34" s="1"/>
  <c r="H104" i="34" s="1"/>
  <c r="I104" i="34" s="1"/>
  <c r="J104" i="34" s="1"/>
  <c r="K104" i="34" s="1"/>
  <c r="L104" i="34" s="1"/>
  <c r="M104" i="34" s="1"/>
  <c r="N104" i="34" s="1"/>
  <c r="O104" i="34" s="1"/>
  <c r="P104" i="34" s="1"/>
  <c r="Q104" i="34" s="1"/>
  <c r="R104" i="34" s="1"/>
  <c r="S104" i="34" s="1"/>
  <c r="T104" i="34" s="1"/>
  <c r="U104" i="34" s="1"/>
  <c r="V104" i="34" s="1"/>
  <c r="W104" i="34" s="1"/>
  <c r="X104" i="34" s="1"/>
  <c r="Y104" i="34" s="1"/>
  <c r="Z104" i="34" s="1"/>
  <c r="AA104" i="34" s="1"/>
  <c r="AB104" i="34" s="1"/>
  <c r="AC104" i="34" s="1"/>
  <c r="AD104" i="34" s="1"/>
  <c r="AE104" i="34" s="1"/>
  <c r="AF104" i="34" s="1"/>
  <c r="C104" i="34"/>
  <c r="D102" i="34"/>
  <c r="E102" i="34" s="1"/>
  <c r="F102" i="34" s="1"/>
  <c r="G102" i="34" s="1"/>
  <c r="H102" i="34" s="1"/>
  <c r="I102" i="34" s="1"/>
  <c r="J102" i="34" s="1"/>
  <c r="K102" i="34" s="1"/>
  <c r="L102" i="34" s="1"/>
  <c r="M102" i="34" s="1"/>
  <c r="N102" i="34" s="1"/>
  <c r="O102" i="34" s="1"/>
  <c r="P102" i="34" s="1"/>
  <c r="Q102" i="34" s="1"/>
  <c r="R102" i="34" s="1"/>
  <c r="S102" i="34" s="1"/>
  <c r="T102" i="34" s="1"/>
  <c r="U102" i="34" s="1"/>
  <c r="V102" i="34" s="1"/>
  <c r="W102" i="34" s="1"/>
  <c r="X102" i="34" s="1"/>
  <c r="Y102" i="34" s="1"/>
  <c r="Z102" i="34" s="1"/>
  <c r="AA102" i="34" s="1"/>
  <c r="AB102" i="34" s="1"/>
  <c r="AC102" i="34" s="1"/>
  <c r="AD102" i="34" s="1"/>
  <c r="AE102" i="34" s="1"/>
  <c r="AF102" i="34" s="1"/>
  <c r="C102" i="34"/>
  <c r="C101" i="34"/>
  <c r="D101" i="34" s="1"/>
  <c r="E101" i="34" s="1"/>
  <c r="F101" i="34" s="1"/>
  <c r="G101" i="34" s="1"/>
  <c r="H101" i="34" s="1"/>
  <c r="I101" i="34" s="1"/>
  <c r="J101" i="34" s="1"/>
  <c r="K101" i="34" s="1"/>
  <c r="L101" i="34" s="1"/>
  <c r="M101" i="34" s="1"/>
  <c r="N101" i="34" s="1"/>
  <c r="O101" i="34" s="1"/>
  <c r="P101" i="34" s="1"/>
  <c r="Q101" i="34" s="1"/>
  <c r="R101" i="34" s="1"/>
  <c r="S101" i="34" s="1"/>
  <c r="T101" i="34" s="1"/>
  <c r="U101" i="34" s="1"/>
  <c r="V101" i="34" s="1"/>
  <c r="W101" i="34" s="1"/>
  <c r="X101" i="34" s="1"/>
  <c r="Y101" i="34" s="1"/>
  <c r="Z101" i="34" s="1"/>
  <c r="AA101" i="34" s="1"/>
  <c r="AB101" i="34" s="1"/>
  <c r="AC101" i="34" s="1"/>
  <c r="AD101" i="34" s="1"/>
  <c r="AE101" i="34" s="1"/>
  <c r="AF101" i="34" s="1"/>
  <c r="F100" i="34"/>
  <c r="G100" i="34" s="1"/>
  <c r="H100" i="34" s="1"/>
  <c r="I100" i="34" s="1"/>
  <c r="J100" i="34" s="1"/>
  <c r="K100" i="34" s="1"/>
  <c r="L100" i="34" s="1"/>
  <c r="M100" i="34" s="1"/>
  <c r="N100" i="34" s="1"/>
  <c r="O100" i="34" s="1"/>
  <c r="P100" i="34" s="1"/>
  <c r="Q100" i="34" s="1"/>
  <c r="R100" i="34" s="1"/>
  <c r="S100" i="34" s="1"/>
  <c r="T100" i="34" s="1"/>
  <c r="U100" i="34" s="1"/>
  <c r="V100" i="34" s="1"/>
  <c r="W100" i="34" s="1"/>
  <c r="X100" i="34" s="1"/>
  <c r="Y100" i="34" s="1"/>
  <c r="Z100" i="34" s="1"/>
  <c r="AA100" i="34" s="1"/>
  <c r="AB100" i="34" s="1"/>
  <c r="AC100" i="34" s="1"/>
  <c r="AD100" i="34" s="1"/>
  <c r="AE100" i="34" s="1"/>
  <c r="AF100" i="34" s="1"/>
  <c r="D100" i="34"/>
  <c r="E100" i="34" s="1"/>
  <c r="C100" i="34"/>
  <c r="G99" i="34"/>
  <c r="H99" i="34" s="1"/>
  <c r="I99" i="34" s="1"/>
  <c r="J99" i="34" s="1"/>
  <c r="K99" i="34" s="1"/>
  <c r="L99" i="34" s="1"/>
  <c r="M99" i="34" s="1"/>
  <c r="N99" i="34" s="1"/>
  <c r="O99" i="34" s="1"/>
  <c r="P99" i="34" s="1"/>
  <c r="Q99" i="34" s="1"/>
  <c r="R99" i="34" s="1"/>
  <c r="S99" i="34" s="1"/>
  <c r="T99" i="34" s="1"/>
  <c r="U99" i="34" s="1"/>
  <c r="V99" i="34" s="1"/>
  <c r="W99" i="34" s="1"/>
  <c r="X99" i="34" s="1"/>
  <c r="Y99" i="34" s="1"/>
  <c r="Z99" i="34" s="1"/>
  <c r="AA99" i="34" s="1"/>
  <c r="AB99" i="34" s="1"/>
  <c r="AC99" i="34" s="1"/>
  <c r="AD99" i="34" s="1"/>
  <c r="AE99" i="34" s="1"/>
  <c r="AF99" i="34" s="1"/>
  <c r="C99" i="34"/>
  <c r="D99" i="34" s="1"/>
  <c r="E99" i="34" s="1"/>
  <c r="F99" i="34" s="1"/>
  <c r="C98" i="34"/>
  <c r="D98" i="34" s="1"/>
  <c r="C97" i="34"/>
  <c r="AH95" i="34"/>
  <c r="AI95" i="34" s="1"/>
  <c r="AH94" i="34"/>
  <c r="AI94" i="34" s="1"/>
  <c r="AH93" i="34"/>
  <c r="AI93" i="34" s="1"/>
  <c r="AH92" i="34"/>
  <c r="AI92" i="34" s="1"/>
  <c r="AH91" i="34"/>
  <c r="AI91" i="34" s="1"/>
  <c r="C90" i="34"/>
  <c r="AI88" i="34"/>
  <c r="AH88" i="34"/>
  <c r="AI87" i="34"/>
  <c r="AH87" i="34"/>
  <c r="AI86" i="34"/>
  <c r="AH86" i="34"/>
  <c r="AI85" i="34"/>
  <c r="AH85" i="34"/>
  <c r="AI84" i="34"/>
  <c r="AH84" i="34"/>
  <c r="AI83" i="34"/>
  <c r="AH83" i="34"/>
  <c r="AI82" i="34"/>
  <c r="AH82" i="34"/>
  <c r="AI81" i="34"/>
  <c r="AH81" i="34"/>
  <c r="AG79" i="34"/>
  <c r="AI78" i="34"/>
  <c r="AH78" i="34"/>
  <c r="AF77" i="34"/>
  <c r="AE77" i="34"/>
  <c r="AD77" i="34"/>
  <c r="AC77" i="34"/>
  <c r="AB77" i="34"/>
  <c r="AA77" i="34"/>
  <c r="Z77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E77" i="34"/>
  <c r="D77" i="34"/>
  <c r="C77" i="34"/>
  <c r="AF76" i="34"/>
  <c r="AE76" i="34"/>
  <c r="AD76" i="34"/>
  <c r="AC76" i="34"/>
  <c r="AB76" i="34"/>
  <c r="AA76" i="34"/>
  <c r="Z76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E76" i="34"/>
  <c r="D76" i="34"/>
  <c r="C76" i="34"/>
  <c r="AF75" i="34"/>
  <c r="AE75" i="34"/>
  <c r="AD75" i="34"/>
  <c r="AC75" i="34"/>
  <c r="AB75" i="34"/>
  <c r="AA75" i="34"/>
  <c r="Z75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E75" i="34"/>
  <c r="D75" i="34"/>
  <c r="C75" i="34"/>
  <c r="AF74" i="34"/>
  <c r="AE74" i="34"/>
  <c r="AE79" i="34" s="1"/>
  <c r="AD74" i="34"/>
  <c r="AC74" i="34"/>
  <c r="AB74" i="34"/>
  <c r="AA74" i="34"/>
  <c r="Z74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G79" i="34" s="1"/>
  <c r="E74" i="34"/>
  <c r="D74" i="34"/>
  <c r="C74" i="34"/>
  <c r="AF73" i="34"/>
  <c r="AF79" i="34" s="1"/>
  <c r="AE73" i="34"/>
  <c r="AD73" i="34"/>
  <c r="AC73" i="34"/>
  <c r="AC79" i="34" s="1"/>
  <c r="AB73" i="34"/>
  <c r="AA73" i="34"/>
  <c r="Z73" i="34"/>
  <c r="Y73" i="34"/>
  <c r="X73" i="34"/>
  <c r="W73" i="34"/>
  <c r="V73" i="34"/>
  <c r="U73" i="34"/>
  <c r="T73" i="34"/>
  <c r="S73" i="34"/>
  <c r="R73" i="34"/>
  <c r="Q73" i="34"/>
  <c r="P73" i="34"/>
  <c r="O73" i="34"/>
  <c r="O79" i="34" s="1"/>
  <c r="N73" i="34"/>
  <c r="M73" i="34"/>
  <c r="L73" i="34"/>
  <c r="K73" i="34"/>
  <c r="J73" i="34"/>
  <c r="I73" i="34"/>
  <c r="H73" i="34"/>
  <c r="G73" i="34"/>
  <c r="E73" i="34"/>
  <c r="D73" i="34"/>
  <c r="C73" i="34"/>
  <c r="AI71" i="34"/>
  <c r="AH71" i="34"/>
  <c r="AG69" i="34"/>
  <c r="AF69" i="34"/>
  <c r="AE69" i="34"/>
  <c r="AD69" i="34"/>
  <c r="AC69" i="34"/>
  <c r="AB69" i="34"/>
  <c r="AA69" i="34"/>
  <c r="Z69" i="34"/>
  <c r="Y69" i="34"/>
  <c r="X69" i="34"/>
  <c r="W69" i="34"/>
  <c r="V69" i="34"/>
  <c r="U69" i="34"/>
  <c r="T69" i="34"/>
  <c r="S69" i="34"/>
  <c r="R69" i="34"/>
  <c r="Q69" i="34"/>
  <c r="P69" i="34"/>
  <c r="O69" i="34"/>
  <c r="N69" i="34"/>
  <c r="M69" i="34"/>
  <c r="L69" i="34"/>
  <c r="K69" i="34"/>
  <c r="J69" i="34"/>
  <c r="I69" i="34"/>
  <c r="H69" i="34"/>
  <c r="G69" i="34"/>
  <c r="E69" i="34"/>
  <c r="D69" i="34"/>
  <c r="C69" i="34"/>
  <c r="AI68" i="34"/>
  <c r="AH68" i="34"/>
  <c r="AI67" i="34"/>
  <c r="AH67" i="34"/>
  <c r="AI66" i="34"/>
  <c r="AH66" i="34"/>
  <c r="AG65" i="34"/>
  <c r="AF65" i="34"/>
  <c r="AE65" i="34"/>
  <c r="AE5" i="34" s="1"/>
  <c r="AD65" i="34"/>
  <c r="AC65" i="34"/>
  <c r="AB65" i="34"/>
  <c r="AB5" i="34" s="1"/>
  <c r="AA65" i="34"/>
  <c r="AA5" i="34" s="1"/>
  <c r="Z65" i="34"/>
  <c r="Z5" i="34" s="1"/>
  <c r="Y65" i="34"/>
  <c r="Y5" i="34" s="1"/>
  <c r="X65" i="34"/>
  <c r="X5" i="34" s="1"/>
  <c r="W65" i="34"/>
  <c r="W5" i="34" s="1"/>
  <c r="V65" i="34"/>
  <c r="V5" i="34" s="1"/>
  <c r="U65" i="34"/>
  <c r="U5" i="34" s="1"/>
  <c r="T65" i="34"/>
  <c r="S65" i="34"/>
  <c r="S5" i="34" s="1"/>
  <c r="R65" i="34"/>
  <c r="R5" i="34" s="1"/>
  <c r="Q65" i="34"/>
  <c r="Q5" i="34" s="1"/>
  <c r="P65" i="34"/>
  <c r="P5" i="34" s="1"/>
  <c r="O65" i="34"/>
  <c r="O5" i="34" s="1"/>
  <c r="N65" i="34"/>
  <c r="N5" i="34" s="1"/>
  <c r="M65" i="34"/>
  <c r="M5" i="34" s="1"/>
  <c r="L65" i="34"/>
  <c r="K65" i="34"/>
  <c r="J65" i="34"/>
  <c r="J5" i="34" s="1"/>
  <c r="I65" i="34"/>
  <c r="I5" i="34" s="1"/>
  <c r="H65" i="34"/>
  <c r="H5" i="34" s="1"/>
  <c r="G65" i="34"/>
  <c r="E65" i="34"/>
  <c r="E5" i="34" s="1"/>
  <c r="D65" i="34"/>
  <c r="D5" i="34" s="1"/>
  <c r="C65" i="34"/>
  <c r="C5" i="34" s="1"/>
  <c r="AI64" i="34"/>
  <c r="AH64" i="34"/>
  <c r="AI63" i="34"/>
  <c r="AH63" i="34"/>
  <c r="AI62" i="34"/>
  <c r="AH62" i="34"/>
  <c r="AI61" i="34"/>
  <c r="AH61" i="34"/>
  <c r="AI60" i="34"/>
  <c r="AH60" i="34"/>
  <c r="AI59" i="34"/>
  <c r="AH59" i="34"/>
  <c r="AI58" i="34"/>
  <c r="AH58" i="34"/>
  <c r="AI57" i="34"/>
  <c r="AH57" i="34"/>
  <c r="AI56" i="34"/>
  <c r="AH56" i="34"/>
  <c r="AI55" i="34"/>
  <c r="AH55" i="34"/>
  <c r="AI54" i="34"/>
  <c r="AH54" i="34"/>
  <c r="AG53" i="34"/>
  <c r="AF53" i="34"/>
  <c r="AE53" i="34"/>
  <c r="AD53" i="34"/>
  <c r="AC53" i="34"/>
  <c r="AB53" i="34"/>
  <c r="AA53" i="34"/>
  <c r="Z53" i="34"/>
  <c r="Y53" i="34"/>
  <c r="X53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AI52" i="34"/>
  <c r="AH52" i="34"/>
  <c r="AI51" i="34"/>
  <c r="AH51" i="34"/>
  <c r="AI50" i="34"/>
  <c r="AH50" i="34"/>
  <c r="AG49" i="34"/>
  <c r="AG3" i="34" s="1"/>
  <c r="S49" i="34"/>
  <c r="R49" i="34"/>
  <c r="Q49" i="34"/>
  <c r="P49" i="34"/>
  <c r="O49" i="34"/>
  <c r="N49" i="34"/>
  <c r="M49" i="34"/>
  <c r="L49" i="34"/>
  <c r="K49" i="34"/>
  <c r="J49" i="34"/>
  <c r="I49" i="34"/>
  <c r="H49" i="34"/>
  <c r="G49" i="34"/>
  <c r="E49" i="34"/>
  <c r="D49" i="34"/>
  <c r="C49" i="34"/>
  <c r="AG48" i="34"/>
  <c r="AI47" i="34"/>
  <c r="AH47" i="34"/>
  <c r="AI46" i="34"/>
  <c r="AH46" i="34"/>
  <c r="AI45" i="34"/>
  <c r="AH45" i="34"/>
  <c r="AI44" i="34"/>
  <c r="AH44" i="34"/>
  <c r="AI43" i="34"/>
  <c r="AH43" i="34"/>
  <c r="AI42" i="34"/>
  <c r="AH42" i="34"/>
  <c r="AI41" i="34"/>
  <c r="AH41" i="34"/>
  <c r="AI40" i="34"/>
  <c r="AH40" i="34"/>
  <c r="AI39" i="34"/>
  <c r="AH39" i="34"/>
  <c r="AI38" i="34"/>
  <c r="AH38" i="34"/>
  <c r="AI37" i="34"/>
  <c r="AH37" i="34"/>
  <c r="AI36" i="34"/>
  <c r="AH36" i="34"/>
  <c r="AG35" i="34"/>
  <c r="AF35" i="34"/>
  <c r="AE35" i="34"/>
  <c r="AD35" i="34"/>
  <c r="AC35" i="34"/>
  <c r="AB35" i="34"/>
  <c r="AA35" i="34"/>
  <c r="Z35" i="34"/>
  <c r="Y35" i="34"/>
  <c r="X35" i="34"/>
  <c r="W35" i="34"/>
  <c r="V35" i="34"/>
  <c r="U35" i="34"/>
  <c r="T35" i="34"/>
  <c r="S35" i="34"/>
  <c r="R35" i="34"/>
  <c r="Q35" i="34"/>
  <c r="P35" i="34"/>
  <c r="O35" i="34"/>
  <c r="N35" i="34"/>
  <c r="M35" i="34"/>
  <c r="L35" i="34"/>
  <c r="K35" i="34"/>
  <c r="J35" i="34"/>
  <c r="I35" i="34"/>
  <c r="H35" i="34"/>
  <c r="G35" i="34"/>
  <c r="E35" i="34"/>
  <c r="D35" i="34"/>
  <c r="C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I23" i="34"/>
  <c r="AH23" i="34"/>
  <c r="AI22" i="34"/>
  <c r="AH22" i="34"/>
  <c r="AI21" i="34"/>
  <c r="AH21" i="34"/>
  <c r="AI20" i="34"/>
  <c r="AH20" i="34"/>
  <c r="AI19" i="34"/>
  <c r="AH19" i="34"/>
  <c r="AI18" i="34"/>
  <c r="AH18" i="34"/>
  <c r="AI17" i="34"/>
  <c r="AH17" i="34"/>
  <c r="AI16" i="34"/>
  <c r="AH16" i="34"/>
  <c r="AI15" i="34"/>
  <c r="AH15" i="34"/>
  <c r="AI14" i="34"/>
  <c r="AH14" i="34"/>
  <c r="AI13" i="34"/>
  <c r="AH13" i="34"/>
  <c r="AI12" i="34"/>
  <c r="AH12" i="34"/>
  <c r="AI11" i="34"/>
  <c r="AH11" i="34"/>
  <c r="AF5" i="34"/>
  <c r="AD5" i="34"/>
  <c r="AC5" i="34"/>
  <c r="T5" i="34"/>
  <c r="L5" i="34"/>
  <c r="K5" i="34"/>
  <c r="G5" i="34"/>
  <c r="F5" i="34"/>
  <c r="B5" i="34"/>
  <c r="AG4" i="34"/>
  <c r="K4" i="34"/>
  <c r="B4" i="34"/>
  <c r="AG2" i="34"/>
  <c r="E4" i="36"/>
  <c r="E4" i="35"/>
  <c r="E4" i="34"/>
  <c r="AF79" i="36" l="1"/>
  <c r="AE79" i="36"/>
  <c r="AD79" i="36"/>
  <c r="AC79" i="36"/>
  <c r="AB79" i="36"/>
  <c r="Z79" i="36"/>
  <c r="Y79" i="36"/>
  <c r="X79" i="36"/>
  <c r="W79" i="36"/>
  <c r="V79" i="36"/>
  <c r="U79" i="36"/>
  <c r="T79" i="36"/>
  <c r="S79" i="36"/>
  <c r="R79" i="36"/>
  <c r="R70" i="36"/>
  <c r="Q72" i="36"/>
  <c r="Q7" i="36" s="1"/>
  <c r="P79" i="36"/>
  <c r="P72" i="36"/>
  <c r="P7" i="36" s="1"/>
  <c r="O79" i="36"/>
  <c r="O72" i="36"/>
  <c r="AG209" i="36" s="1"/>
  <c r="N79" i="36"/>
  <c r="N70" i="36"/>
  <c r="M79" i="36"/>
  <c r="M70" i="36"/>
  <c r="L79" i="36"/>
  <c r="L70" i="36"/>
  <c r="L72" i="36"/>
  <c r="L80" i="36" s="1"/>
  <c r="K79" i="36"/>
  <c r="J79" i="36"/>
  <c r="J70" i="36"/>
  <c r="I72" i="36"/>
  <c r="AA209" i="36" s="1"/>
  <c r="AI73" i="36"/>
  <c r="H79" i="36"/>
  <c r="AI74" i="36"/>
  <c r="H72" i="36"/>
  <c r="Z209" i="36" s="1"/>
  <c r="G79" i="36"/>
  <c r="G70" i="36"/>
  <c r="G72" i="36"/>
  <c r="G7" i="36" s="1"/>
  <c r="F79" i="36"/>
  <c r="F72" i="36"/>
  <c r="X209" i="36" s="1"/>
  <c r="F70" i="36"/>
  <c r="E79" i="36"/>
  <c r="E70" i="36"/>
  <c r="D79" i="36"/>
  <c r="AI77" i="36"/>
  <c r="AI76" i="36"/>
  <c r="AI53" i="36"/>
  <c r="D70" i="36"/>
  <c r="D72" i="36"/>
  <c r="AH75" i="36"/>
  <c r="AI75" i="36"/>
  <c r="C79" i="36"/>
  <c r="AH53" i="36"/>
  <c r="AH35" i="36"/>
  <c r="B70" i="36"/>
  <c r="B72" i="36" s="1"/>
  <c r="AI35" i="36"/>
  <c r="H4" i="36"/>
  <c r="AH209" i="36"/>
  <c r="H104" i="36"/>
  <c r="I104" i="36" s="1"/>
  <c r="J104" i="36" s="1"/>
  <c r="K104" i="36" s="1"/>
  <c r="L104" i="36" s="1"/>
  <c r="M104" i="36" s="1"/>
  <c r="N104" i="36" s="1"/>
  <c r="O104" i="36" s="1"/>
  <c r="P104" i="36" s="1"/>
  <c r="Q104" i="36" s="1"/>
  <c r="R104" i="36" s="1"/>
  <c r="S104" i="36" s="1"/>
  <c r="T104" i="36" s="1"/>
  <c r="U104" i="36" s="1"/>
  <c r="V104" i="36" s="1"/>
  <c r="W104" i="36" s="1"/>
  <c r="X104" i="36" s="1"/>
  <c r="Y104" i="36" s="1"/>
  <c r="Z104" i="36" s="1"/>
  <c r="AA104" i="36" s="1"/>
  <c r="AB104" i="36" s="1"/>
  <c r="AC104" i="36" s="1"/>
  <c r="AD104" i="36" s="1"/>
  <c r="AE104" i="36" s="1"/>
  <c r="AF104" i="36" s="1"/>
  <c r="AG6" i="36"/>
  <c r="Y209" i="36"/>
  <c r="K98" i="36"/>
  <c r="I7" i="36"/>
  <c r="AI209" i="36"/>
  <c r="O70" i="36"/>
  <c r="C72" i="36"/>
  <c r="K72" i="36"/>
  <c r="S72" i="36"/>
  <c r="AH73" i="36"/>
  <c r="B79" i="36"/>
  <c r="E187" i="36"/>
  <c r="F97" i="36"/>
  <c r="D206" i="36"/>
  <c r="S206" i="36"/>
  <c r="AH65" i="36"/>
  <c r="H70" i="36"/>
  <c r="H80" i="36" s="1"/>
  <c r="P70" i="36"/>
  <c r="AH74" i="36"/>
  <c r="AI69" i="36"/>
  <c r="Q70" i="36"/>
  <c r="M72" i="36"/>
  <c r="N72" i="36"/>
  <c r="AH76" i="36"/>
  <c r="C70" i="36"/>
  <c r="K70" i="36"/>
  <c r="S70" i="36"/>
  <c r="AH77" i="36"/>
  <c r="AI65" i="36"/>
  <c r="I70" i="36"/>
  <c r="I80" i="36" s="1"/>
  <c r="E72" i="36"/>
  <c r="AG80" i="36"/>
  <c r="C90" i="36"/>
  <c r="J72" i="36"/>
  <c r="R72" i="36"/>
  <c r="D187" i="36"/>
  <c r="C187" i="36"/>
  <c r="E230" i="36"/>
  <c r="F194" i="36"/>
  <c r="C195" i="36"/>
  <c r="D189" i="36"/>
  <c r="AE79" i="35"/>
  <c r="AD79" i="35"/>
  <c r="AC79" i="35"/>
  <c r="AB79" i="35"/>
  <c r="AA79" i="35"/>
  <c r="Y79" i="35"/>
  <c r="V79" i="35"/>
  <c r="U79" i="35"/>
  <c r="T79" i="35"/>
  <c r="S79" i="35"/>
  <c r="S72" i="35"/>
  <c r="AK209" i="35" s="1"/>
  <c r="R70" i="35"/>
  <c r="P70" i="35"/>
  <c r="Q70" i="35"/>
  <c r="Q79" i="35"/>
  <c r="Q72" i="35"/>
  <c r="O70" i="35"/>
  <c r="N79" i="35"/>
  <c r="N80" i="35" s="1"/>
  <c r="N72" i="35"/>
  <c r="N70" i="35"/>
  <c r="M79" i="35"/>
  <c r="AH75" i="35"/>
  <c r="M72" i="35"/>
  <c r="M7" i="35" s="1"/>
  <c r="M70" i="35"/>
  <c r="L79" i="35"/>
  <c r="K79" i="35"/>
  <c r="K72" i="35"/>
  <c r="K7" i="35" s="1"/>
  <c r="J70" i="35"/>
  <c r="I70" i="35"/>
  <c r="I79" i="35"/>
  <c r="I72" i="35"/>
  <c r="H79" i="35"/>
  <c r="AI53" i="35"/>
  <c r="G70" i="35"/>
  <c r="AI75" i="35"/>
  <c r="F79" i="35"/>
  <c r="F72" i="35"/>
  <c r="X209" i="35" s="1"/>
  <c r="AI74" i="35"/>
  <c r="H72" i="35"/>
  <c r="Z209" i="35" s="1"/>
  <c r="E79" i="35"/>
  <c r="AI76" i="35"/>
  <c r="F70" i="35"/>
  <c r="E72" i="35"/>
  <c r="E70" i="35"/>
  <c r="E80" i="35" s="1"/>
  <c r="D79" i="35"/>
  <c r="AI77" i="35"/>
  <c r="AH53" i="35"/>
  <c r="AI35" i="35"/>
  <c r="AH65" i="35"/>
  <c r="C72" i="35"/>
  <c r="B5" i="35"/>
  <c r="B70" i="35"/>
  <c r="B72" i="35" s="1"/>
  <c r="B7" i="35" s="1"/>
  <c r="H4" i="35"/>
  <c r="AF209" i="35"/>
  <c r="N7" i="35"/>
  <c r="T209" i="35"/>
  <c r="U209" i="35"/>
  <c r="C7" i="35"/>
  <c r="AC209" i="35"/>
  <c r="I80" i="35"/>
  <c r="W209" i="35"/>
  <c r="E7" i="35"/>
  <c r="AA209" i="35"/>
  <c r="I7" i="35"/>
  <c r="AI209" i="35"/>
  <c r="Q7" i="35"/>
  <c r="AE209" i="35"/>
  <c r="AG3" i="35"/>
  <c r="AG6" i="35" s="1"/>
  <c r="AG72" i="35"/>
  <c r="AG70" i="35"/>
  <c r="Q80" i="35"/>
  <c r="P72" i="35"/>
  <c r="S206" i="35"/>
  <c r="D206" i="35"/>
  <c r="AH69" i="35"/>
  <c r="H70" i="35"/>
  <c r="D72" i="35"/>
  <c r="L72" i="35"/>
  <c r="B79" i="35"/>
  <c r="B80" i="35" s="1"/>
  <c r="J79" i="35"/>
  <c r="R79" i="35"/>
  <c r="Z79" i="35"/>
  <c r="AI73" i="35"/>
  <c r="AH74" i="35"/>
  <c r="AI69" i="35"/>
  <c r="AH76" i="35"/>
  <c r="C70" i="35"/>
  <c r="C80" i="35" s="1"/>
  <c r="K70" i="35"/>
  <c r="K80" i="35" s="1"/>
  <c r="S70" i="35"/>
  <c r="G72" i="35"/>
  <c r="O72" i="35"/>
  <c r="AH77" i="35"/>
  <c r="G98" i="35"/>
  <c r="G79" i="35"/>
  <c r="O79" i="35"/>
  <c r="W79" i="35"/>
  <c r="AI65" i="35"/>
  <c r="L70" i="35"/>
  <c r="AH35" i="35"/>
  <c r="J72" i="35"/>
  <c r="R72" i="35"/>
  <c r="P79" i="35"/>
  <c r="X79" i="35"/>
  <c r="AF79" i="35"/>
  <c r="C187" i="35"/>
  <c r="D97" i="35"/>
  <c r="D70" i="35"/>
  <c r="D80" i="35" s="1"/>
  <c r="AH73" i="35"/>
  <c r="D104" i="35"/>
  <c r="D230" i="35"/>
  <c r="E194" i="35"/>
  <c r="D189" i="35"/>
  <c r="AD79" i="34"/>
  <c r="AA79" i="34"/>
  <c r="Z79" i="34"/>
  <c r="Y79" i="34"/>
  <c r="X79" i="34"/>
  <c r="W79" i="34"/>
  <c r="V79" i="34"/>
  <c r="U79" i="34"/>
  <c r="S79" i="34"/>
  <c r="S72" i="34"/>
  <c r="AK209" i="34" s="1"/>
  <c r="S70" i="34"/>
  <c r="R79" i="34"/>
  <c r="AH76" i="34"/>
  <c r="R70" i="34"/>
  <c r="Q79" i="34"/>
  <c r="Q70" i="34"/>
  <c r="P79" i="34"/>
  <c r="P72" i="34"/>
  <c r="AH209" i="34" s="1"/>
  <c r="P70" i="34"/>
  <c r="O72" i="34"/>
  <c r="AG209" i="34" s="1"/>
  <c r="N79" i="34"/>
  <c r="N72" i="34"/>
  <c r="N70" i="34"/>
  <c r="M79" i="34"/>
  <c r="M70" i="34"/>
  <c r="L72" i="34"/>
  <c r="K79" i="34"/>
  <c r="K72" i="34"/>
  <c r="AC209" i="34" s="1"/>
  <c r="AI73" i="34"/>
  <c r="J79" i="34"/>
  <c r="J70" i="34"/>
  <c r="I79" i="34"/>
  <c r="I70" i="34"/>
  <c r="I72" i="34"/>
  <c r="AI77" i="34"/>
  <c r="H79" i="34"/>
  <c r="H70" i="34"/>
  <c r="G70" i="34"/>
  <c r="F72" i="34"/>
  <c r="F70" i="34"/>
  <c r="E79" i="34"/>
  <c r="E72" i="34"/>
  <c r="E70" i="34"/>
  <c r="E80" i="34" s="1"/>
  <c r="AH77" i="34"/>
  <c r="D70" i="34"/>
  <c r="C79" i="34"/>
  <c r="AH74" i="34"/>
  <c r="B70" i="34"/>
  <c r="B80" i="34" s="1"/>
  <c r="C72" i="34"/>
  <c r="U209" i="34" s="1"/>
  <c r="AI35" i="34"/>
  <c r="C70" i="34"/>
  <c r="H4" i="34"/>
  <c r="AD209" i="34"/>
  <c r="L7" i="34"/>
  <c r="AF209" i="34"/>
  <c r="N7" i="34"/>
  <c r="AG6" i="34"/>
  <c r="AA209" i="34"/>
  <c r="I7" i="34"/>
  <c r="D90" i="34"/>
  <c r="E98" i="34"/>
  <c r="S80" i="34"/>
  <c r="AG70" i="34"/>
  <c r="AI69" i="34"/>
  <c r="AH69" i="34"/>
  <c r="J72" i="34"/>
  <c r="AI74" i="34"/>
  <c r="AH75" i="34"/>
  <c r="AI76" i="34"/>
  <c r="AI65" i="34"/>
  <c r="AH65" i="34"/>
  <c r="K70" i="34"/>
  <c r="D79" i="34"/>
  <c r="L79" i="34"/>
  <c r="T79" i="34"/>
  <c r="AB79" i="34"/>
  <c r="AH35" i="34"/>
  <c r="AI53" i="34"/>
  <c r="AH53" i="34"/>
  <c r="L70" i="34"/>
  <c r="M72" i="34"/>
  <c r="M80" i="34" s="1"/>
  <c r="D72" i="34"/>
  <c r="D206" i="34"/>
  <c r="S206" i="34"/>
  <c r="S7" i="34"/>
  <c r="N80" i="34"/>
  <c r="AG72" i="34"/>
  <c r="O70" i="34"/>
  <c r="G72" i="34"/>
  <c r="H72" i="34"/>
  <c r="H80" i="34" s="1"/>
  <c r="Q72" i="34"/>
  <c r="AH73" i="34"/>
  <c r="R72" i="34"/>
  <c r="AI75" i="34"/>
  <c r="C187" i="34"/>
  <c r="D97" i="34"/>
  <c r="D195" i="34"/>
  <c r="E189" i="34"/>
  <c r="G194" i="34"/>
  <c r="C195" i="34"/>
  <c r="S80" i="36" l="1"/>
  <c r="R80" i="36"/>
  <c r="Q80" i="36"/>
  <c r="P80" i="36"/>
  <c r="O80" i="36"/>
  <c r="O7" i="36"/>
  <c r="N80" i="36"/>
  <c r="M80" i="36"/>
  <c r="L7" i="36"/>
  <c r="AD209" i="36"/>
  <c r="K80" i="36"/>
  <c r="H7" i="36"/>
  <c r="G80" i="36"/>
  <c r="F7" i="36"/>
  <c r="F80" i="36"/>
  <c r="D80" i="36"/>
  <c r="D7" i="36"/>
  <c r="V209" i="36"/>
  <c r="C80" i="36"/>
  <c r="B80" i="36"/>
  <c r="D195" i="36"/>
  <c r="E189" i="36"/>
  <c r="AB209" i="36"/>
  <c r="J7" i="36"/>
  <c r="AI79" i="36"/>
  <c r="AH79" i="36"/>
  <c r="J80" i="36"/>
  <c r="G194" i="36"/>
  <c r="F230" i="36"/>
  <c r="W209" i="36"/>
  <c r="E7" i="36"/>
  <c r="E80" i="36"/>
  <c r="AK209" i="36"/>
  <c r="S7" i="36"/>
  <c r="AC209" i="36"/>
  <c r="K7" i="36"/>
  <c r="D90" i="36"/>
  <c r="F187" i="36"/>
  <c r="G97" i="36"/>
  <c r="U209" i="36"/>
  <c r="C7" i="36"/>
  <c r="B204" i="36"/>
  <c r="T209" i="36"/>
  <c r="B7" i="36"/>
  <c r="AF209" i="36"/>
  <c r="N7" i="36"/>
  <c r="C204" i="36"/>
  <c r="AJ209" i="36"/>
  <c r="R7" i="36"/>
  <c r="AE209" i="36"/>
  <c r="M7" i="36"/>
  <c r="L98" i="36"/>
  <c r="S7" i="35"/>
  <c r="S80" i="35"/>
  <c r="M80" i="35"/>
  <c r="L80" i="35"/>
  <c r="H80" i="35"/>
  <c r="H7" i="35"/>
  <c r="G80" i="35"/>
  <c r="F7" i="35"/>
  <c r="F80" i="35"/>
  <c r="AG209" i="35"/>
  <c r="O7" i="35"/>
  <c r="AH209" i="35"/>
  <c r="P7" i="35"/>
  <c r="Y209" i="35"/>
  <c r="G7" i="35"/>
  <c r="D195" i="35"/>
  <c r="E189" i="35"/>
  <c r="AJ209" i="35"/>
  <c r="R7" i="35"/>
  <c r="H98" i="35"/>
  <c r="AH79" i="35"/>
  <c r="AI79" i="35"/>
  <c r="R80" i="35"/>
  <c r="E230" i="35"/>
  <c r="F194" i="35"/>
  <c r="D187" i="35"/>
  <c r="E97" i="35"/>
  <c r="AB209" i="35"/>
  <c r="J7" i="35"/>
  <c r="J80" i="35"/>
  <c r="AG80" i="35"/>
  <c r="B204" i="35"/>
  <c r="C204" i="35"/>
  <c r="D90" i="35"/>
  <c r="E104" i="35"/>
  <c r="AD209" i="35"/>
  <c r="L7" i="35"/>
  <c r="P80" i="35"/>
  <c r="V209" i="35"/>
  <c r="D7" i="35"/>
  <c r="O80" i="35"/>
  <c r="I80" i="34"/>
  <c r="C80" i="34"/>
  <c r="J80" i="34"/>
  <c r="F80" i="34"/>
  <c r="C7" i="34"/>
  <c r="O7" i="34"/>
  <c r="O80" i="34"/>
  <c r="P80" i="34"/>
  <c r="P7" i="34"/>
  <c r="K80" i="34"/>
  <c r="K7" i="34"/>
  <c r="L80" i="34"/>
  <c r="G80" i="34"/>
  <c r="AI209" i="34"/>
  <c r="Q80" i="34"/>
  <c r="Q7" i="34"/>
  <c r="V209" i="34"/>
  <c r="D7" i="34"/>
  <c r="AG80" i="34"/>
  <c r="D80" i="34"/>
  <c r="D187" i="34"/>
  <c r="E97" i="34"/>
  <c r="Z209" i="34"/>
  <c r="H7" i="34"/>
  <c r="AB209" i="34"/>
  <c r="J7" i="34"/>
  <c r="AI79" i="34"/>
  <c r="AH79" i="34"/>
  <c r="AE209" i="34"/>
  <c r="M7" i="34"/>
  <c r="AJ209" i="34"/>
  <c r="R7" i="34"/>
  <c r="W209" i="34"/>
  <c r="E7" i="34"/>
  <c r="R80" i="34"/>
  <c r="E90" i="34"/>
  <c r="F98" i="34"/>
  <c r="X209" i="34"/>
  <c r="C204" i="34"/>
  <c r="B204" i="34"/>
  <c r="F7" i="34"/>
  <c r="G230" i="34"/>
  <c r="H194" i="34"/>
  <c r="Y209" i="34"/>
  <c r="G7" i="34"/>
  <c r="E195" i="34"/>
  <c r="F189" i="34"/>
  <c r="E195" i="36" l="1"/>
  <c r="F189" i="36"/>
  <c r="E90" i="36"/>
  <c r="K6" i="36"/>
  <c r="G230" i="36"/>
  <c r="H194" i="36"/>
  <c r="M98" i="36"/>
  <c r="G187" i="36"/>
  <c r="H97" i="36"/>
  <c r="F230" i="35"/>
  <c r="G194" i="35"/>
  <c r="E187" i="35"/>
  <c r="F97" i="35"/>
  <c r="K6" i="35"/>
  <c r="F189" i="35"/>
  <c r="E195" i="35"/>
  <c r="I98" i="35"/>
  <c r="F104" i="35"/>
  <c r="E90" i="35"/>
  <c r="K6" i="34"/>
  <c r="E187" i="34"/>
  <c r="F97" i="34"/>
  <c r="G98" i="34"/>
  <c r="G189" i="34"/>
  <c r="F195" i="34"/>
  <c r="H230" i="34"/>
  <c r="I194" i="34"/>
  <c r="T209" i="34"/>
  <c r="B7" i="34"/>
  <c r="H230" i="36" l="1"/>
  <c r="I194" i="36"/>
  <c r="N98" i="36"/>
  <c r="F195" i="36"/>
  <c r="G189" i="36"/>
  <c r="F90" i="36"/>
  <c r="H187" i="36"/>
  <c r="I97" i="36"/>
  <c r="G104" i="35"/>
  <c r="F90" i="35"/>
  <c r="G230" i="35"/>
  <c r="H194" i="35"/>
  <c r="F187" i="35"/>
  <c r="G97" i="35"/>
  <c r="J98" i="35"/>
  <c r="G189" i="35"/>
  <c r="F195" i="35"/>
  <c r="H98" i="34"/>
  <c r="G90" i="34"/>
  <c r="H189" i="34"/>
  <c r="G195" i="34"/>
  <c r="F187" i="34"/>
  <c r="G97" i="34"/>
  <c r="J194" i="34"/>
  <c r="I230" i="34"/>
  <c r="H189" i="36" l="1"/>
  <c r="G195" i="36"/>
  <c r="G90" i="36"/>
  <c r="O98" i="36"/>
  <c r="J194" i="36"/>
  <c r="I230" i="36"/>
  <c r="I187" i="36"/>
  <c r="J97" i="36"/>
  <c r="G187" i="35"/>
  <c r="H97" i="35"/>
  <c r="H230" i="35"/>
  <c r="I194" i="35"/>
  <c r="H189" i="35"/>
  <c r="G195" i="35"/>
  <c r="H104" i="35"/>
  <c r="G90" i="35"/>
  <c r="K98" i="35"/>
  <c r="H195" i="34"/>
  <c r="I189" i="34"/>
  <c r="J230" i="34"/>
  <c r="K194" i="34"/>
  <c r="I98" i="34"/>
  <c r="H90" i="34"/>
  <c r="G187" i="34"/>
  <c r="H97" i="34"/>
  <c r="P98" i="36" l="1"/>
  <c r="K194" i="36"/>
  <c r="J230" i="36"/>
  <c r="J187" i="36"/>
  <c r="K97" i="36"/>
  <c r="I189" i="36"/>
  <c r="H195" i="36"/>
  <c r="H90" i="36"/>
  <c r="I104" i="35"/>
  <c r="H90" i="35"/>
  <c r="H195" i="35"/>
  <c r="I189" i="35"/>
  <c r="H187" i="35"/>
  <c r="I97" i="35"/>
  <c r="J194" i="35"/>
  <c r="I230" i="35"/>
  <c r="L98" i="35"/>
  <c r="J189" i="34"/>
  <c r="I195" i="34"/>
  <c r="I90" i="34"/>
  <c r="J98" i="34"/>
  <c r="L194" i="34"/>
  <c r="K230" i="34"/>
  <c r="H187" i="34"/>
  <c r="I97" i="34"/>
  <c r="J189" i="36" l="1"/>
  <c r="I195" i="36"/>
  <c r="I90" i="36"/>
  <c r="K187" i="36"/>
  <c r="L97" i="36"/>
  <c r="L194" i="36"/>
  <c r="K230" i="36"/>
  <c r="Q98" i="36"/>
  <c r="K194" i="35"/>
  <c r="J230" i="35"/>
  <c r="I187" i="35"/>
  <c r="J97" i="35"/>
  <c r="I195" i="35"/>
  <c r="J189" i="35"/>
  <c r="M98" i="35"/>
  <c r="J104" i="35"/>
  <c r="I90" i="35"/>
  <c r="I187" i="34"/>
  <c r="J97" i="34"/>
  <c r="L230" i="34"/>
  <c r="M194" i="34"/>
  <c r="K98" i="34"/>
  <c r="J90" i="34"/>
  <c r="J195" i="34"/>
  <c r="K189" i="34"/>
  <c r="M194" i="36" l="1"/>
  <c r="L230" i="36"/>
  <c r="L187" i="36"/>
  <c r="M97" i="36"/>
  <c r="R98" i="36"/>
  <c r="J195" i="36"/>
  <c r="K189" i="36"/>
  <c r="J90" i="36"/>
  <c r="J187" i="35"/>
  <c r="K97" i="35"/>
  <c r="J195" i="35"/>
  <c r="K189" i="35"/>
  <c r="N98" i="35"/>
  <c r="K104" i="35"/>
  <c r="J90" i="35"/>
  <c r="K230" i="35"/>
  <c r="L194" i="35"/>
  <c r="K195" i="34"/>
  <c r="L189" i="34"/>
  <c r="L98" i="34"/>
  <c r="K90" i="34"/>
  <c r="M230" i="34"/>
  <c r="N194" i="34"/>
  <c r="J187" i="34"/>
  <c r="K97" i="34"/>
  <c r="M187" i="36" l="1"/>
  <c r="N97" i="36"/>
  <c r="K195" i="36"/>
  <c r="L189" i="36"/>
  <c r="K90" i="36"/>
  <c r="S98" i="36"/>
  <c r="N194" i="36"/>
  <c r="M230" i="36"/>
  <c r="L104" i="35"/>
  <c r="K90" i="35"/>
  <c r="O98" i="35"/>
  <c r="K195" i="35"/>
  <c r="L189" i="35"/>
  <c r="L230" i="35"/>
  <c r="M194" i="35"/>
  <c r="K187" i="35"/>
  <c r="L97" i="35"/>
  <c r="K187" i="34"/>
  <c r="L97" i="34"/>
  <c r="N230" i="34"/>
  <c r="O194" i="34"/>
  <c r="L90" i="34"/>
  <c r="M98" i="34"/>
  <c r="M189" i="34"/>
  <c r="L195" i="34"/>
  <c r="T98" i="36" l="1"/>
  <c r="N230" i="36"/>
  <c r="O194" i="36"/>
  <c r="N187" i="36"/>
  <c r="O97" i="36"/>
  <c r="M189" i="36"/>
  <c r="L195" i="36"/>
  <c r="L90" i="36"/>
  <c r="M230" i="35"/>
  <c r="N194" i="35"/>
  <c r="L195" i="35"/>
  <c r="M189" i="35"/>
  <c r="P98" i="35"/>
  <c r="L187" i="35"/>
  <c r="M97" i="35"/>
  <c r="M104" i="35"/>
  <c r="L90" i="35"/>
  <c r="O230" i="34"/>
  <c r="P194" i="34"/>
  <c r="L187" i="34"/>
  <c r="M97" i="34"/>
  <c r="M195" i="34"/>
  <c r="N189" i="34"/>
  <c r="M90" i="34"/>
  <c r="N98" i="34"/>
  <c r="O230" i="36" l="1"/>
  <c r="P194" i="36"/>
  <c r="O187" i="36"/>
  <c r="P97" i="36"/>
  <c r="M195" i="36"/>
  <c r="N189" i="36"/>
  <c r="M90" i="36"/>
  <c r="U98" i="36"/>
  <c r="N189" i="35"/>
  <c r="M195" i="35"/>
  <c r="Q98" i="35"/>
  <c r="M187" i="35"/>
  <c r="N97" i="35"/>
  <c r="N230" i="35"/>
  <c r="O194" i="35"/>
  <c r="N104" i="35"/>
  <c r="M90" i="35"/>
  <c r="M187" i="34"/>
  <c r="N97" i="34"/>
  <c r="O98" i="34"/>
  <c r="N90" i="34"/>
  <c r="O189" i="34"/>
  <c r="N195" i="34"/>
  <c r="P230" i="34"/>
  <c r="Q194" i="34"/>
  <c r="N195" i="36" l="1"/>
  <c r="O189" i="36"/>
  <c r="N90" i="36"/>
  <c r="P187" i="36"/>
  <c r="Q97" i="36"/>
  <c r="P230" i="36"/>
  <c r="Q194" i="36"/>
  <c r="V98" i="36"/>
  <c r="R98" i="35"/>
  <c r="O230" i="35"/>
  <c r="P194" i="35"/>
  <c r="N187" i="35"/>
  <c r="O97" i="35"/>
  <c r="O104" i="35"/>
  <c r="N90" i="35"/>
  <c r="O189" i="35"/>
  <c r="N195" i="35"/>
  <c r="P189" i="34"/>
  <c r="O195" i="34"/>
  <c r="R194" i="34"/>
  <c r="Q230" i="34"/>
  <c r="P98" i="34"/>
  <c r="O90" i="34"/>
  <c r="N187" i="34"/>
  <c r="O97" i="34"/>
  <c r="P189" i="36" l="1"/>
  <c r="O195" i="36"/>
  <c r="O90" i="36"/>
  <c r="R194" i="36"/>
  <c r="Q230" i="36"/>
  <c r="Q187" i="36"/>
  <c r="R97" i="36"/>
  <c r="W98" i="36"/>
  <c r="P104" i="35"/>
  <c r="O90" i="35"/>
  <c r="O187" i="35"/>
  <c r="P97" i="35"/>
  <c r="P230" i="35"/>
  <c r="Q194" i="35"/>
  <c r="P189" i="35"/>
  <c r="O195" i="35"/>
  <c r="S98" i="35"/>
  <c r="O187" i="34"/>
  <c r="P97" i="34"/>
  <c r="Q98" i="34"/>
  <c r="P90" i="34"/>
  <c r="S194" i="34"/>
  <c r="R230" i="34"/>
  <c r="P195" i="34"/>
  <c r="Q189" i="34"/>
  <c r="R187" i="36" l="1"/>
  <c r="S97" i="36"/>
  <c r="R230" i="36"/>
  <c r="S194" i="36"/>
  <c r="X98" i="36"/>
  <c r="Q189" i="36"/>
  <c r="P195" i="36"/>
  <c r="P90" i="36"/>
  <c r="P195" i="35"/>
  <c r="Q189" i="35"/>
  <c r="R194" i="35"/>
  <c r="Q230" i="35"/>
  <c r="P187" i="35"/>
  <c r="Q97" i="35"/>
  <c r="T98" i="35"/>
  <c r="Q104" i="35"/>
  <c r="P90" i="35"/>
  <c r="R189" i="34"/>
  <c r="Q195" i="34"/>
  <c r="T194" i="34"/>
  <c r="S230" i="34"/>
  <c r="R98" i="34"/>
  <c r="Q90" i="34"/>
  <c r="P187" i="34"/>
  <c r="Q97" i="34"/>
  <c r="R189" i="36" l="1"/>
  <c r="Q195" i="36"/>
  <c r="Q90" i="36"/>
  <c r="Y98" i="36"/>
  <c r="T194" i="36"/>
  <c r="S230" i="36"/>
  <c r="S187" i="36"/>
  <c r="T97" i="36"/>
  <c r="U98" i="35"/>
  <c r="Q187" i="35"/>
  <c r="R97" i="35"/>
  <c r="Q195" i="35"/>
  <c r="R189" i="35"/>
  <c r="S194" i="35"/>
  <c r="R230" i="35"/>
  <c r="R104" i="35"/>
  <c r="Q90" i="35"/>
  <c r="Q187" i="34"/>
  <c r="R97" i="34"/>
  <c r="R90" i="34"/>
  <c r="S98" i="34"/>
  <c r="U194" i="34"/>
  <c r="T230" i="34"/>
  <c r="R195" i="34"/>
  <c r="S189" i="34"/>
  <c r="U194" i="36" l="1"/>
  <c r="T230" i="36"/>
  <c r="Z98" i="36"/>
  <c r="T187" i="36"/>
  <c r="U97" i="36"/>
  <c r="R195" i="36"/>
  <c r="S189" i="36"/>
  <c r="R90" i="36"/>
  <c r="S230" i="35"/>
  <c r="T194" i="35"/>
  <c r="R195" i="35"/>
  <c r="S189" i="35"/>
  <c r="R187" i="35"/>
  <c r="S97" i="35"/>
  <c r="V98" i="35"/>
  <c r="S104" i="35"/>
  <c r="R90" i="35"/>
  <c r="S195" i="34"/>
  <c r="T189" i="34"/>
  <c r="U230" i="34"/>
  <c r="V194" i="34"/>
  <c r="T98" i="34"/>
  <c r="S90" i="34"/>
  <c r="R187" i="34"/>
  <c r="S97" i="34"/>
  <c r="S195" i="36" l="1"/>
  <c r="T189" i="36"/>
  <c r="S90" i="36"/>
  <c r="U187" i="36"/>
  <c r="V97" i="36"/>
  <c r="AA98" i="36"/>
  <c r="V194" i="36"/>
  <c r="U230" i="36"/>
  <c r="W98" i="35"/>
  <c r="S187" i="35"/>
  <c r="T97" i="35"/>
  <c r="T230" i="35"/>
  <c r="U194" i="35"/>
  <c r="S195" i="35"/>
  <c r="T189" i="35"/>
  <c r="T104" i="35"/>
  <c r="S90" i="35"/>
  <c r="S187" i="34"/>
  <c r="T97" i="34"/>
  <c r="T90" i="34"/>
  <c r="U98" i="34"/>
  <c r="T195" i="34"/>
  <c r="T48" i="34" s="1"/>
  <c r="U189" i="34"/>
  <c r="V230" i="34"/>
  <c r="W194" i="34"/>
  <c r="W194" i="36" l="1"/>
  <c r="V230" i="36"/>
  <c r="V187" i="36"/>
  <c r="W97" i="36"/>
  <c r="T195" i="36"/>
  <c r="T48" i="36" s="1"/>
  <c r="U189" i="36"/>
  <c r="T90" i="36"/>
  <c r="AB98" i="36"/>
  <c r="T195" i="35"/>
  <c r="T48" i="35" s="1"/>
  <c r="U189" i="35"/>
  <c r="U230" i="35"/>
  <c r="V194" i="35"/>
  <c r="T187" i="35"/>
  <c r="U97" i="35"/>
  <c r="U104" i="35"/>
  <c r="T90" i="35"/>
  <c r="X98" i="35"/>
  <c r="U195" i="34"/>
  <c r="U48" i="34" s="1"/>
  <c r="U49" i="34" s="1"/>
  <c r="V189" i="34"/>
  <c r="U90" i="34"/>
  <c r="V98" i="34"/>
  <c r="W230" i="34"/>
  <c r="X194" i="34"/>
  <c r="T187" i="34"/>
  <c r="U97" i="34"/>
  <c r="T49" i="34"/>
  <c r="T49" i="36" l="1"/>
  <c r="W187" i="36"/>
  <c r="X97" i="36"/>
  <c r="U195" i="36"/>
  <c r="U48" i="36" s="1"/>
  <c r="U49" i="36" s="1"/>
  <c r="V189" i="36"/>
  <c r="U90" i="36"/>
  <c r="AC98" i="36"/>
  <c r="W230" i="36"/>
  <c r="X194" i="36"/>
  <c r="V189" i="35"/>
  <c r="U195" i="35"/>
  <c r="U48" i="35" s="1"/>
  <c r="U49" i="35" s="1"/>
  <c r="V104" i="35"/>
  <c r="U90" i="35"/>
  <c r="U187" i="35"/>
  <c r="V97" i="35"/>
  <c r="V230" i="35"/>
  <c r="W194" i="35"/>
  <c r="Y98" i="35"/>
  <c r="T49" i="35"/>
  <c r="U187" i="34"/>
  <c r="V97" i="34"/>
  <c r="X230" i="34"/>
  <c r="Y194" i="34"/>
  <c r="W98" i="34"/>
  <c r="V90" i="34"/>
  <c r="W189" i="34"/>
  <c r="V195" i="34"/>
  <c r="V48" i="34" s="1"/>
  <c r="T72" i="34"/>
  <c r="T70" i="34"/>
  <c r="U70" i="34"/>
  <c r="U72" i="34"/>
  <c r="W189" i="36" l="1"/>
  <c r="V195" i="36"/>
  <c r="V48" i="36" s="1"/>
  <c r="V49" i="36" s="1"/>
  <c r="V90" i="36"/>
  <c r="X230" i="36"/>
  <c r="Y194" i="36"/>
  <c r="T70" i="36"/>
  <c r="T72" i="36"/>
  <c r="U70" i="36"/>
  <c r="U72" i="36"/>
  <c r="X187" i="36"/>
  <c r="Y97" i="36"/>
  <c r="AD98" i="36"/>
  <c r="W230" i="35"/>
  <c r="X194" i="35"/>
  <c r="V187" i="35"/>
  <c r="W97" i="35"/>
  <c r="T72" i="35"/>
  <c r="T70" i="35"/>
  <c r="W104" i="35"/>
  <c r="V90" i="35"/>
  <c r="U72" i="35"/>
  <c r="U70" i="35"/>
  <c r="U80" i="35" s="1"/>
  <c r="Z98" i="35"/>
  <c r="W189" i="35"/>
  <c r="V195" i="35"/>
  <c r="V48" i="35" s="1"/>
  <c r="X189" i="34"/>
  <c r="W195" i="34"/>
  <c r="W48" i="34" s="1"/>
  <c r="W49" i="34" s="1"/>
  <c r="V49" i="34"/>
  <c r="T80" i="34"/>
  <c r="V187" i="34"/>
  <c r="W97" i="34"/>
  <c r="AM209" i="34"/>
  <c r="U7" i="34"/>
  <c r="U80" i="34"/>
  <c r="X98" i="34"/>
  <c r="W90" i="34"/>
  <c r="Z194" i="34"/>
  <c r="Y230" i="34"/>
  <c r="AL209" i="34"/>
  <c r="T7" i="34"/>
  <c r="Y187" i="36" l="1"/>
  <c r="Z97" i="36"/>
  <c r="Z194" i="36"/>
  <c r="Y230" i="36"/>
  <c r="AL209" i="36"/>
  <c r="T7" i="36"/>
  <c r="AE98" i="36"/>
  <c r="U80" i="36"/>
  <c r="V72" i="36"/>
  <c r="V70" i="36"/>
  <c r="V80" i="36" s="1"/>
  <c r="T80" i="36"/>
  <c r="AM209" i="36"/>
  <c r="U7" i="36"/>
  <c r="X189" i="36"/>
  <c r="W195" i="36"/>
  <c r="W48" i="36" s="1"/>
  <c r="W90" i="36"/>
  <c r="V49" i="35"/>
  <c r="AA98" i="35"/>
  <c r="W187" i="35"/>
  <c r="X97" i="35"/>
  <c r="AM209" i="35"/>
  <c r="U7" i="35"/>
  <c r="T80" i="35"/>
  <c r="X189" i="35"/>
  <c r="W195" i="35"/>
  <c r="W48" i="35" s="1"/>
  <c r="W49" i="35" s="1"/>
  <c r="AL209" i="35"/>
  <c r="T7" i="35"/>
  <c r="X230" i="35"/>
  <c r="Y194" i="35"/>
  <c r="X104" i="35"/>
  <c r="W90" i="35"/>
  <c r="V72" i="34"/>
  <c r="V70" i="34"/>
  <c r="W187" i="34"/>
  <c r="X97" i="34"/>
  <c r="W72" i="34"/>
  <c r="W70" i="34"/>
  <c r="AA194" i="34"/>
  <c r="Z230" i="34"/>
  <c r="Y98" i="34"/>
  <c r="X90" i="34"/>
  <c r="Y189" i="34"/>
  <c r="X195" i="34"/>
  <c r="X48" i="34" s="1"/>
  <c r="W49" i="36" l="1"/>
  <c r="Y189" i="36"/>
  <c r="X195" i="36"/>
  <c r="X48" i="36" s="1"/>
  <c r="X49" i="36" s="1"/>
  <c r="X90" i="36"/>
  <c r="Z230" i="36"/>
  <c r="AA194" i="36"/>
  <c r="Z187" i="36"/>
  <c r="AA97" i="36"/>
  <c r="AN209" i="36"/>
  <c r="V7" i="36"/>
  <c r="AF98" i="36"/>
  <c r="X187" i="35"/>
  <c r="Y97" i="35"/>
  <c r="W72" i="35"/>
  <c r="W70" i="35"/>
  <c r="Y104" i="35"/>
  <c r="X90" i="35"/>
  <c r="Z194" i="35"/>
  <c r="Y230" i="35"/>
  <c r="X195" i="35"/>
  <c r="X48" i="35" s="1"/>
  <c r="X49" i="35" s="1"/>
  <c r="Y189" i="35"/>
  <c r="AB98" i="35"/>
  <c r="V72" i="35"/>
  <c r="V70" i="35"/>
  <c r="Z98" i="34"/>
  <c r="Y90" i="34"/>
  <c r="AN209" i="34"/>
  <c r="V7" i="34"/>
  <c r="Z189" i="34"/>
  <c r="Y195" i="34"/>
  <c r="Y48" i="34" s="1"/>
  <c r="Y49" i="34" s="1"/>
  <c r="W80" i="34"/>
  <c r="V80" i="34"/>
  <c r="AB194" i="34"/>
  <c r="AA230" i="34"/>
  <c r="AO209" i="34"/>
  <c r="W7" i="34"/>
  <c r="X49" i="34"/>
  <c r="X187" i="34"/>
  <c r="Y97" i="34"/>
  <c r="Z189" i="36" l="1"/>
  <c r="Y195" i="36"/>
  <c r="Y48" i="36" s="1"/>
  <c r="Y49" i="36" s="1"/>
  <c r="Y90" i="36"/>
  <c r="AA187" i="36"/>
  <c r="AB97" i="36"/>
  <c r="X72" i="36"/>
  <c r="X70" i="36"/>
  <c r="AB194" i="36"/>
  <c r="AA230" i="36"/>
  <c r="W70" i="36"/>
  <c r="W72" i="36"/>
  <c r="W80" i="35"/>
  <c r="AA194" i="35"/>
  <c r="Z230" i="35"/>
  <c r="AO209" i="35"/>
  <c r="W7" i="35"/>
  <c r="X72" i="35"/>
  <c r="X70" i="35"/>
  <c r="Z104" i="35"/>
  <c r="Y90" i="35"/>
  <c r="V80" i="35"/>
  <c r="Y187" i="35"/>
  <c r="Z97" i="35"/>
  <c r="AC98" i="35"/>
  <c r="Y195" i="35"/>
  <c r="Y48" i="35" s="1"/>
  <c r="Y49" i="35" s="1"/>
  <c r="Z189" i="35"/>
  <c r="AN209" i="35"/>
  <c r="V7" i="35"/>
  <c r="Z195" i="34"/>
  <c r="Z48" i="34" s="1"/>
  <c r="Z49" i="34" s="1"/>
  <c r="AA189" i="34"/>
  <c r="Y72" i="34"/>
  <c r="Y70" i="34"/>
  <c r="Y187" i="34"/>
  <c r="Z97" i="34"/>
  <c r="AB230" i="34"/>
  <c r="AC194" i="34"/>
  <c r="X70" i="34"/>
  <c r="X72" i="34"/>
  <c r="AA98" i="34"/>
  <c r="Z90" i="34"/>
  <c r="AP209" i="36" l="1"/>
  <c r="X7" i="36"/>
  <c r="AO209" i="36"/>
  <c r="W7" i="36"/>
  <c r="AB187" i="36"/>
  <c r="AC97" i="36"/>
  <c r="W80" i="36"/>
  <c r="Y72" i="36"/>
  <c r="Y70" i="36"/>
  <c r="AA189" i="36"/>
  <c r="Z195" i="36"/>
  <c r="Z48" i="36" s="1"/>
  <c r="Z90" i="36"/>
  <c r="AB230" i="36"/>
  <c r="AC194" i="36"/>
  <c r="X80" i="36"/>
  <c r="X80" i="35"/>
  <c r="AD98" i="35"/>
  <c r="Z195" i="35"/>
  <c r="Z48" i="35" s="1"/>
  <c r="AA189" i="35"/>
  <c r="Y70" i="35"/>
  <c r="Y72" i="35"/>
  <c r="AA104" i="35"/>
  <c r="Z90" i="35"/>
  <c r="Z187" i="35"/>
  <c r="AA97" i="35"/>
  <c r="AP209" i="35"/>
  <c r="X7" i="35"/>
  <c r="AA230" i="35"/>
  <c r="AB194" i="35"/>
  <c r="Y80" i="34"/>
  <c r="AQ209" i="34"/>
  <c r="Y7" i="34"/>
  <c r="X80" i="34"/>
  <c r="AC230" i="34"/>
  <c r="AD194" i="34"/>
  <c r="AB98" i="34"/>
  <c r="AA90" i="34"/>
  <c r="Z187" i="34"/>
  <c r="AA97" i="34"/>
  <c r="AA195" i="34"/>
  <c r="AA48" i="34" s="1"/>
  <c r="AB189" i="34"/>
  <c r="AP209" i="34"/>
  <c r="X7" i="34"/>
  <c r="Z72" i="34"/>
  <c r="Z70" i="34"/>
  <c r="Y80" i="36" l="1"/>
  <c r="AC187" i="36"/>
  <c r="AD97" i="36"/>
  <c r="Z49" i="36"/>
  <c r="AA195" i="36"/>
  <c r="AA48" i="36" s="1"/>
  <c r="AA49" i="36" s="1"/>
  <c r="AB189" i="36"/>
  <c r="AA90" i="36"/>
  <c r="AQ209" i="36"/>
  <c r="Y7" i="36"/>
  <c r="AC230" i="36"/>
  <c r="AD194" i="36"/>
  <c r="AB104" i="35"/>
  <c r="AA90" i="35"/>
  <c r="Y80" i="35"/>
  <c r="AA195" i="35"/>
  <c r="AA48" i="35" s="1"/>
  <c r="AA49" i="35" s="1"/>
  <c r="AB189" i="35"/>
  <c r="AB230" i="35"/>
  <c r="AC194" i="35"/>
  <c r="AA187" i="35"/>
  <c r="AB97" i="35"/>
  <c r="Z49" i="35"/>
  <c r="AQ209" i="35"/>
  <c r="Y7" i="35"/>
  <c r="AE98" i="35"/>
  <c r="AD230" i="34"/>
  <c r="AE194" i="34"/>
  <c r="AA49" i="34"/>
  <c r="Z80" i="34"/>
  <c r="AA187" i="34"/>
  <c r="AB97" i="34"/>
  <c r="AB195" i="34"/>
  <c r="AB48" i="34" s="1"/>
  <c r="AB49" i="34" s="1"/>
  <c r="AC189" i="34"/>
  <c r="AR209" i="34"/>
  <c r="Z7" i="34"/>
  <c r="AB90" i="34"/>
  <c r="AC98" i="34"/>
  <c r="Z72" i="36" l="1"/>
  <c r="Z70" i="36"/>
  <c r="AB195" i="36"/>
  <c r="AB48" i="36" s="1"/>
  <c r="AB49" i="36" s="1"/>
  <c r="AC189" i="36"/>
  <c r="AB90" i="36"/>
  <c r="AD230" i="36"/>
  <c r="AE194" i="36"/>
  <c r="AA70" i="36"/>
  <c r="AA72" i="36"/>
  <c r="AD187" i="36"/>
  <c r="AE97" i="36"/>
  <c r="AA70" i="35"/>
  <c r="AA72" i="35"/>
  <c r="AC230" i="35"/>
  <c r="AD194" i="35"/>
  <c r="AF98" i="35"/>
  <c r="AB195" i="35"/>
  <c r="AB48" i="35" s="1"/>
  <c r="AB49" i="35" s="1"/>
  <c r="AC189" i="35"/>
  <c r="Z70" i="35"/>
  <c r="Z72" i="35"/>
  <c r="AB187" i="35"/>
  <c r="AC97" i="35"/>
  <c r="AC104" i="35"/>
  <c r="AB90" i="35"/>
  <c r="AC90" i="34"/>
  <c r="AD98" i="34"/>
  <c r="AB187" i="34"/>
  <c r="AC97" i="34"/>
  <c r="AC195" i="34"/>
  <c r="AC48" i="34" s="1"/>
  <c r="AC49" i="34" s="1"/>
  <c r="AD189" i="34"/>
  <c r="AB70" i="34"/>
  <c r="AB72" i="34"/>
  <c r="AA72" i="34"/>
  <c r="AA70" i="34"/>
  <c r="AE230" i="34"/>
  <c r="AF194" i="34"/>
  <c r="AF230" i="34" s="1"/>
  <c r="Z80" i="36" l="1"/>
  <c r="AB70" i="36"/>
  <c r="AB72" i="36"/>
  <c r="AE230" i="36"/>
  <c r="AF194" i="36"/>
  <c r="AF230" i="36" s="1"/>
  <c r="AC195" i="36"/>
  <c r="AC48" i="36" s="1"/>
  <c r="AC49" i="36" s="1"/>
  <c r="AD189" i="36"/>
  <c r="AC90" i="36"/>
  <c r="AE187" i="36"/>
  <c r="AF97" i="36"/>
  <c r="AF187" i="36" s="1"/>
  <c r="AS209" i="36"/>
  <c r="AA7" i="36"/>
  <c r="AA80" i="36"/>
  <c r="AR209" i="36"/>
  <c r="Z7" i="36"/>
  <c r="AB72" i="35"/>
  <c r="AB70" i="35"/>
  <c r="AC187" i="35"/>
  <c r="AD97" i="35"/>
  <c r="AD230" i="35"/>
  <c r="AE194" i="35"/>
  <c r="AR209" i="35"/>
  <c r="Z7" i="35"/>
  <c r="AS209" i="35"/>
  <c r="AA7" i="35"/>
  <c r="AD104" i="35"/>
  <c r="AC90" i="35"/>
  <c r="Z80" i="35"/>
  <c r="AD189" i="35"/>
  <c r="AC195" i="35"/>
  <c r="AC48" i="35" s="1"/>
  <c r="AC49" i="35" s="1"/>
  <c r="AA80" i="35"/>
  <c r="AB80" i="34"/>
  <c r="AE189" i="34"/>
  <c r="AD195" i="34"/>
  <c r="AD48" i="34" s="1"/>
  <c r="AD49" i="34" s="1"/>
  <c r="AE98" i="34"/>
  <c r="AD90" i="34"/>
  <c r="AC70" i="34"/>
  <c r="AC72" i="34"/>
  <c r="AC187" i="34"/>
  <c r="AD97" i="34"/>
  <c r="AS209" i="34"/>
  <c r="AA7" i="34"/>
  <c r="AA80" i="34"/>
  <c r="AT209" i="34"/>
  <c r="AB7" i="34"/>
  <c r="AE189" i="36" l="1"/>
  <c r="AD195" i="36"/>
  <c r="AD48" i="36" s="1"/>
  <c r="AD49" i="36" s="1"/>
  <c r="AD90" i="36"/>
  <c r="AC70" i="36"/>
  <c r="AC72" i="36"/>
  <c r="AT209" i="36"/>
  <c r="AB7" i="36"/>
  <c r="AB80" i="36"/>
  <c r="AB80" i="35"/>
  <c r="AD187" i="35"/>
  <c r="AE97" i="35"/>
  <c r="AE104" i="35"/>
  <c r="AD90" i="35"/>
  <c r="AC72" i="35"/>
  <c r="AC70" i="35"/>
  <c r="AE189" i="35"/>
  <c r="AD195" i="35"/>
  <c r="AD48" i="35" s="1"/>
  <c r="AD49" i="35" s="1"/>
  <c r="AE230" i="35"/>
  <c r="AF194" i="35"/>
  <c r="AF230" i="35" s="1"/>
  <c r="AT209" i="35"/>
  <c r="AB7" i="35"/>
  <c r="AD187" i="34"/>
  <c r="AE97" i="34"/>
  <c r="AU209" i="34"/>
  <c r="AC7" i="34"/>
  <c r="AC80" i="34"/>
  <c r="AD72" i="34"/>
  <c r="AD70" i="34"/>
  <c r="AD80" i="34" s="1"/>
  <c r="AE90" i="34"/>
  <c r="AF98" i="34"/>
  <c r="AF90" i="34" s="1"/>
  <c r="AF189" i="34"/>
  <c r="AF195" i="34" s="1"/>
  <c r="AF48" i="34" s="1"/>
  <c r="AE195" i="34"/>
  <c r="AE48" i="34" s="1"/>
  <c r="AE49" i="34" s="1"/>
  <c r="AU209" i="36" l="1"/>
  <c r="AC7" i="36"/>
  <c r="AC80" i="36"/>
  <c r="AD72" i="36"/>
  <c r="AD70" i="36"/>
  <c r="AF189" i="36"/>
  <c r="AE195" i="36"/>
  <c r="AE48" i="36" s="1"/>
  <c r="AE49" i="36" s="1"/>
  <c r="AE90" i="36"/>
  <c r="AC80" i="35"/>
  <c r="AD72" i="35"/>
  <c r="AD70" i="35"/>
  <c r="AF189" i="35"/>
  <c r="AF195" i="35" s="1"/>
  <c r="AF48" i="35" s="1"/>
  <c r="AE195" i="35"/>
  <c r="AE48" i="35" s="1"/>
  <c r="AE49" i="35" s="1"/>
  <c r="AU209" i="35"/>
  <c r="AC7" i="35"/>
  <c r="AF104" i="35"/>
  <c r="AF90" i="35" s="1"/>
  <c r="AE90" i="35"/>
  <c r="AE187" i="35"/>
  <c r="AF97" i="35"/>
  <c r="AV209" i="34"/>
  <c r="AD7" i="34"/>
  <c r="AE72" i="34"/>
  <c r="AE70" i="34"/>
  <c r="AF49" i="34"/>
  <c r="AI48" i="34"/>
  <c r="AH48" i="34"/>
  <c r="AE187" i="34"/>
  <c r="AF97" i="34"/>
  <c r="AF187" i="34" s="1"/>
  <c r="AI90" i="34"/>
  <c r="AH90" i="34"/>
  <c r="AD80" i="36" l="1"/>
  <c r="AF195" i="36"/>
  <c r="AF48" i="36" s="1"/>
  <c r="AF90" i="36"/>
  <c r="AV209" i="36"/>
  <c r="AD7" i="36"/>
  <c r="AE70" i="36"/>
  <c r="AE72" i="36"/>
  <c r="AD80" i="35"/>
  <c r="AI90" i="35"/>
  <c r="AH90" i="35"/>
  <c r="AE72" i="35"/>
  <c r="AE70" i="35"/>
  <c r="AF49" i="35"/>
  <c r="AH48" i="35"/>
  <c r="AI48" i="35"/>
  <c r="AF187" i="35"/>
  <c r="AV209" i="35"/>
  <c r="AD7" i="35"/>
  <c r="AE80" i="34"/>
  <c r="AF72" i="34"/>
  <c r="AF70" i="34"/>
  <c r="AH49" i="34"/>
  <c r="AI49" i="34"/>
  <c r="AW209" i="34"/>
  <c r="AE7" i="34"/>
  <c r="AH90" i="36" l="1"/>
  <c r="AI90" i="36"/>
  <c r="AW209" i="36"/>
  <c r="AE7" i="36"/>
  <c r="AE80" i="36"/>
  <c r="AF49" i="36"/>
  <c r="AH48" i="36"/>
  <c r="AI48" i="36"/>
  <c r="AE80" i="35"/>
  <c r="AF72" i="35"/>
  <c r="AF70" i="35"/>
  <c r="AI49" i="35"/>
  <c r="AH49" i="35"/>
  <c r="AW209" i="35"/>
  <c r="AE7" i="35"/>
  <c r="AF80" i="34"/>
  <c r="AH70" i="34"/>
  <c r="AI70" i="34"/>
  <c r="AX209" i="34"/>
  <c r="AF7" i="34"/>
  <c r="A7" i="34" s="1"/>
  <c r="AH72" i="34"/>
  <c r="AI72" i="34"/>
  <c r="AF72" i="36" l="1"/>
  <c r="AF70" i="36"/>
  <c r="AI49" i="36"/>
  <c r="AH49" i="36"/>
  <c r="AF80" i="35"/>
  <c r="AH70" i="35"/>
  <c r="AI70" i="35"/>
  <c r="AX209" i="35"/>
  <c r="AF7" i="35"/>
  <c r="A7" i="35" s="1"/>
  <c r="AI72" i="35"/>
  <c r="AH72" i="35"/>
  <c r="AH80" i="34"/>
  <c r="AI80" i="34"/>
  <c r="AF80" i="36" l="1"/>
  <c r="AH70" i="36"/>
  <c r="AI70" i="36"/>
  <c r="AX209" i="36"/>
  <c r="AF7" i="36"/>
  <c r="A7" i="36" s="1"/>
  <c r="AH72" i="36"/>
  <c r="AI72" i="36"/>
  <c r="AI80" i="35"/>
  <c r="AH80" i="35"/>
  <c r="AH80" i="36" l="1"/>
  <c r="AI80" i="36"/>
  <c r="P53" i="33" l="1"/>
  <c r="Q53" i="33"/>
  <c r="B48" i="33"/>
  <c r="AF234" i="33"/>
  <c r="AE234" i="33"/>
  <c r="AD234" i="33"/>
  <c r="AC234" i="33"/>
  <c r="AB234" i="33"/>
  <c r="AA234" i="33"/>
  <c r="Z234" i="33"/>
  <c r="Y234" i="33"/>
  <c r="X234" i="33"/>
  <c r="W234" i="33"/>
  <c r="V234" i="33"/>
  <c r="U234" i="33"/>
  <c r="T234" i="33"/>
  <c r="S234" i="33"/>
  <c r="R234" i="33"/>
  <c r="Q234" i="33"/>
  <c r="P234" i="33"/>
  <c r="O234" i="33"/>
  <c r="N234" i="33"/>
  <c r="M234" i="33"/>
  <c r="L234" i="33"/>
  <c r="K234" i="33"/>
  <c r="J234" i="33"/>
  <c r="I234" i="33"/>
  <c r="H234" i="33"/>
  <c r="G234" i="33"/>
  <c r="F234" i="33"/>
  <c r="E234" i="33"/>
  <c r="D234" i="33"/>
  <c r="C234" i="33"/>
  <c r="B234" i="33"/>
  <c r="A234" i="33"/>
  <c r="AF233" i="33"/>
  <c r="AE233" i="33"/>
  <c r="AD233" i="33"/>
  <c r="AC233" i="33"/>
  <c r="AB233" i="33"/>
  <c r="AA233" i="33"/>
  <c r="Z233" i="33"/>
  <c r="Y233" i="33"/>
  <c r="X233" i="33"/>
  <c r="W233" i="33"/>
  <c r="V233" i="33"/>
  <c r="U233" i="33"/>
  <c r="T233" i="33"/>
  <c r="S233" i="33"/>
  <c r="R233" i="33"/>
  <c r="Q233" i="33"/>
  <c r="P233" i="33"/>
  <c r="O233" i="33"/>
  <c r="N233" i="33"/>
  <c r="M233" i="33"/>
  <c r="L233" i="33"/>
  <c r="K233" i="33"/>
  <c r="J233" i="33"/>
  <c r="I233" i="33"/>
  <c r="H233" i="33"/>
  <c r="G233" i="33"/>
  <c r="F233" i="33"/>
  <c r="E233" i="33"/>
  <c r="D233" i="33"/>
  <c r="C233" i="33"/>
  <c r="B233" i="33"/>
  <c r="A233" i="33"/>
  <c r="AF232" i="33"/>
  <c r="AE232" i="33"/>
  <c r="AD232" i="33"/>
  <c r="AC232" i="33"/>
  <c r="AB232" i="33"/>
  <c r="AA232" i="33"/>
  <c r="Z232" i="33"/>
  <c r="Y232" i="33"/>
  <c r="X232" i="33"/>
  <c r="W232" i="33"/>
  <c r="V232" i="33"/>
  <c r="U232" i="33"/>
  <c r="T232" i="33"/>
  <c r="S232" i="33"/>
  <c r="R232" i="33"/>
  <c r="Q232" i="33"/>
  <c r="P232" i="33"/>
  <c r="O232" i="33"/>
  <c r="N232" i="33"/>
  <c r="M232" i="33"/>
  <c r="L232" i="33"/>
  <c r="K232" i="33"/>
  <c r="J232" i="33"/>
  <c r="I232" i="33"/>
  <c r="H232" i="33"/>
  <c r="G232" i="33"/>
  <c r="F232" i="33"/>
  <c r="E232" i="33"/>
  <c r="D232" i="33"/>
  <c r="C232" i="33"/>
  <c r="B232" i="33"/>
  <c r="A232" i="33"/>
  <c r="AF231" i="33"/>
  <c r="AE231" i="33"/>
  <c r="AD231" i="33"/>
  <c r="AC231" i="33"/>
  <c r="AB231" i="33"/>
  <c r="AA231" i="33"/>
  <c r="Z231" i="33"/>
  <c r="Y231" i="33"/>
  <c r="X231" i="33"/>
  <c r="W231" i="33"/>
  <c r="V231" i="33"/>
  <c r="U231" i="33"/>
  <c r="T231" i="33"/>
  <c r="S231" i="33"/>
  <c r="R231" i="33"/>
  <c r="Q231" i="33"/>
  <c r="P231" i="33"/>
  <c r="O231" i="33"/>
  <c r="N231" i="33"/>
  <c r="M231" i="33"/>
  <c r="L231" i="33"/>
  <c r="K231" i="33"/>
  <c r="J231" i="33"/>
  <c r="I231" i="33"/>
  <c r="H231" i="33"/>
  <c r="G231" i="33"/>
  <c r="F231" i="33"/>
  <c r="E231" i="33"/>
  <c r="D231" i="33"/>
  <c r="C231" i="33"/>
  <c r="B231" i="33"/>
  <c r="A231" i="33"/>
  <c r="B230" i="33"/>
  <c r="S205" i="33"/>
  <c r="AG195" i="33"/>
  <c r="B195" i="33"/>
  <c r="C194" i="33"/>
  <c r="D193" i="33"/>
  <c r="E193" i="33" s="1"/>
  <c r="F193" i="33" s="1"/>
  <c r="G193" i="33" s="1"/>
  <c r="H193" i="33" s="1"/>
  <c r="I193" i="33" s="1"/>
  <c r="J193" i="33" s="1"/>
  <c r="K193" i="33" s="1"/>
  <c r="L193" i="33" s="1"/>
  <c r="M193" i="33" s="1"/>
  <c r="N193" i="33" s="1"/>
  <c r="O193" i="33" s="1"/>
  <c r="P193" i="33" s="1"/>
  <c r="Q193" i="33" s="1"/>
  <c r="R193" i="33" s="1"/>
  <c r="S193" i="33" s="1"/>
  <c r="T193" i="33" s="1"/>
  <c r="U193" i="33" s="1"/>
  <c r="V193" i="33" s="1"/>
  <c r="W193" i="33" s="1"/>
  <c r="X193" i="33" s="1"/>
  <c r="Y193" i="33" s="1"/>
  <c r="Z193" i="33" s="1"/>
  <c r="AA193" i="33" s="1"/>
  <c r="AB193" i="33" s="1"/>
  <c r="AC193" i="33" s="1"/>
  <c r="AD193" i="33" s="1"/>
  <c r="AE193" i="33" s="1"/>
  <c r="AF193" i="33" s="1"/>
  <c r="C193" i="33"/>
  <c r="C192" i="33"/>
  <c r="D192" i="33" s="1"/>
  <c r="E192" i="33" s="1"/>
  <c r="F192" i="33" s="1"/>
  <c r="G192" i="33" s="1"/>
  <c r="H192" i="33" s="1"/>
  <c r="I192" i="33" s="1"/>
  <c r="J192" i="33" s="1"/>
  <c r="K192" i="33" s="1"/>
  <c r="L192" i="33" s="1"/>
  <c r="M192" i="33" s="1"/>
  <c r="N192" i="33" s="1"/>
  <c r="O192" i="33" s="1"/>
  <c r="P192" i="33" s="1"/>
  <c r="Q192" i="33" s="1"/>
  <c r="R192" i="33" s="1"/>
  <c r="S192" i="33" s="1"/>
  <c r="T192" i="33" s="1"/>
  <c r="U192" i="33" s="1"/>
  <c r="V192" i="33" s="1"/>
  <c r="W192" i="33" s="1"/>
  <c r="X192" i="33" s="1"/>
  <c r="Y192" i="33" s="1"/>
  <c r="Z192" i="33" s="1"/>
  <c r="AA192" i="33" s="1"/>
  <c r="AB192" i="33" s="1"/>
  <c r="AC192" i="33" s="1"/>
  <c r="AD192" i="33" s="1"/>
  <c r="AE192" i="33" s="1"/>
  <c r="AF192" i="33" s="1"/>
  <c r="E191" i="33"/>
  <c r="F191" i="33" s="1"/>
  <c r="G191" i="33" s="1"/>
  <c r="H191" i="33" s="1"/>
  <c r="I191" i="33" s="1"/>
  <c r="J191" i="33" s="1"/>
  <c r="K191" i="33" s="1"/>
  <c r="L191" i="33" s="1"/>
  <c r="M191" i="33" s="1"/>
  <c r="N191" i="33" s="1"/>
  <c r="O191" i="33" s="1"/>
  <c r="P191" i="33" s="1"/>
  <c r="Q191" i="33" s="1"/>
  <c r="R191" i="33" s="1"/>
  <c r="S191" i="33" s="1"/>
  <c r="T191" i="33" s="1"/>
  <c r="U191" i="33" s="1"/>
  <c r="V191" i="33" s="1"/>
  <c r="W191" i="33" s="1"/>
  <c r="X191" i="33" s="1"/>
  <c r="Y191" i="33" s="1"/>
  <c r="Z191" i="33" s="1"/>
  <c r="AA191" i="33" s="1"/>
  <c r="AB191" i="33" s="1"/>
  <c r="AC191" i="33" s="1"/>
  <c r="AD191" i="33" s="1"/>
  <c r="AE191" i="33" s="1"/>
  <c r="AF191" i="33" s="1"/>
  <c r="D191" i="33"/>
  <c r="C191" i="33"/>
  <c r="C190" i="33"/>
  <c r="D190" i="33" s="1"/>
  <c r="E190" i="33" s="1"/>
  <c r="F190" i="33" s="1"/>
  <c r="G190" i="33" s="1"/>
  <c r="H190" i="33" s="1"/>
  <c r="I190" i="33" s="1"/>
  <c r="J190" i="33" s="1"/>
  <c r="K190" i="33" s="1"/>
  <c r="L190" i="33" s="1"/>
  <c r="M190" i="33" s="1"/>
  <c r="N190" i="33" s="1"/>
  <c r="O190" i="33" s="1"/>
  <c r="P190" i="33" s="1"/>
  <c r="Q190" i="33" s="1"/>
  <c r="R190" i="33" s="1"/>
  <c r="S190" i="33" s="1"/>
  <c r="T190" i="33" s="1"/>
  <c r="U190" i="33" s="1"/>
  <c r="V190" i="33" s="1"/>
  <c r="W190" i="33" s="1"/>
  <c r="X190" i="33" s="1"/>
  <c r="Y190" i="33" s="1"/>
  <c r="Z190" i="33" s="1"/>
  <c r="AA190" i="33" s="1"/>
  <c r="AB190" i="33" s="1"/>
  <c r="AC190" i="33" s="1"/>
  <c r="AD190" i="33" s="1"/>
  <c r="AE190" i="33" s="1"/>
  <c r="AF190" i="33" s="1"/>
  <c r="E189" i="33"/>
  <c r="D189" i="33"/>
  <c r="C189" i="33"/>
  <c r="C195" i="33" s="1"/>
  <c r="AG187" i="33"/>
  <c r="B187" i="33"/>
  <c r="C186" i="33"/>
  <c r="D186" i="33" s="1"/>
  <c r="E186" i="33" s="1"/>
  <c r="F186" i="33" s="1"/>
  <c r="G186" i="33" s="1"/>
  <c r="H186" i="33" s="1"/>
  <c r="I186" i="33" s="1"/>
  <c r="J186" i="33" s="1"/>
  <c r="K186" i="33" s="1"/>
  <c r="L186" i="33" s="1"/>
  <c r="M186" i="33" s="1"/>
  <c r="N186" i="33" s="1"/>
  <c r="O186" i="33" s="1"/>
  <c r="P186" i="33" s="1"/>
  <c r="Q186" i="33" s="1"/>
  <c r="R186" i="33" s="1"/>
  <c r="S186" i="33" s="1"/>
  <c r="T186" i="33" s="1"/>
  <c r="U186" i="33" s="1"/>
  <c r="V186" i="33" s="1"/>
  <c r="W186" i="33" s="1"/>
  <c r="X186" i="33" s="1"/>
  <c r="Y186" i="33" s="1"/>
  <c r="Z186" i="33" s="1"/>
  <c r="AA186" i="33" s="1"/>
  <c r="AB186" i="33" s="1"/>
  <c r="AC186" i="33" s="1"/>
  <c r="AD186" i="33" s="1"/>
  <c r="AE186" i="33" s="1"/>
  <c r="AF186" i="33" s="1"/>
  <c r="J185" i="33"/>
  <c r="K185" i="33" s="1"/>
  <c r="L185" i="33" s="1"/>
  <c r="M185" i="33" s="1"/>
  <c r="N185" i="33" s="1"/>
  <c r="O185" i="33" s="1"/>
  <c r="P185" i="33" s="1"/>
  <c r="Q185" i="33" s="1"/>
  <c r="R185" i="33" s="1"/>
  <c r="S185" i="33" s="1"/>
  <c r="T185" i="33" s="1"/>
  <c r="U185" i="33" s="1"/>
  <c r="V185" i="33" s="1"/>
  <c r="W185" i="33" s="1"/>
  <c r="X185" i="33" s="1"/>
  <c r="Y185" i="33" s="1"/>
  <c r="Z185" i="33" s="1"/>
  <c r="AA185" i="33" s="1"/>
  <c r="AB185" i="33" s="1"/>
  <c r="AC185" i="33" s="1"/>
  <c r="AD185" i="33" s="1"/>
  <c r="AE185" i="33" s="1"/>
  <c r="AF185" i="33" s="1"/>
  <c r="E185" i="33"/>
  <c r="F185" i="33" s="1"/>
  <c r="G185" i="33" s="1"/>
  <c r="H185" i="33" s="1"/>
  <c r="I185" i="33" s="1"/>
  <c r="D185" i="33"/>
  <c r="C185" i="33"/>
  <c r="F184" i="33"/>
  <c r="G184" i="33" s="1"/>
  <c r="H184" i="33" s="1"/>
  <c r="I184" i="33" s="1"/>
  <c r="J184" i="33" s="1"/>
  <c r="K184" i="33" s="1"/>
  <c r="L184" i="33" s="1"/>
  <c r="M184" i="33" s="1"/>
  <c r="N184" i="33" s="1"/>
  <c r="O184" i="33" s="1"/>
  <c r="P184" i="33" s="1"/>
  <c r="Q184" i="33" s="1"/>
  <c r="R184" i="33" s="1"/>
  <c r="S184" i="33" s="1"/>
  <c r="T184" i="33" s="1"/>
  <c r="U184" i="33" s="1"/>
  <c r="V184" i="33" s="1"/>
  <c r="W184" i="33" s="1"/>
  <c r="X184" i="33" s="1"/>
  <c r="Y184" i="33" s="1"/>
  <c r="Z184" i="33" s="1"/>
  <c r="AA184" i="33" s="1"/>
  <c r="AB184" i="33" s="1"/>
  <c r="AC184" i="33" s="1"/>
  <c r="AD184" i="33" s="1"/>
  <c r="AE184" i="33" s="1"/>
  <c r="AF184" i="33" s="1"/>
  <c r="C184" i="33"/>
  <c r="D184" i="33" s="1"/>
  <c r="E184" i="33" s="1"/>
  <c r="K183" i="33"/>
  <c r="L183" i="33" s="1"/>
  <c r="M183" i="33" s="1"/>
  <c r="N183" i="33" s="1"/>
  <c r="O183" i="33" s="1"/>
  <c r="P183" i="33" s="1"/>
  <c r="Q183" i="33" s="1"/>
  <c r="R183" i="33" s="1"/>
  <c r="S183" i="33" s="1"/>
  <c r="T183" i="33" s="1"/>
  <c r="U183" i="33" s="1"/>
  <c r="V183" i="33" s="1"/>
  <c r="W183" i="33" s="1"/>
  <c r="X183" i="33" s="1"/>
  <c r="Y183" i="33" s="1"/>
  <c r="Z183" i="33" s="1"/>
  <c r="AA183" i="33" s="1"/>
  <c r="AB183" i="33" s="1"/>
  <c r="AC183" i="33" s="1"/>
  <c r="AD183" i="33" s="1"/>
  <c r="AE183" i="33" s="1"/>
  <c r="AF183" i="33" s="1"/>
  <c r="D183" i="33"/>
  <c r="E183" i="33" s="1"/>
  <c r="F183" i="33" s="1"/>
  <c r="G183" i="33" s="1"/>
  <c r="H183" i="33" s="1"/>
  <c r="I183" i="33" s="1"/>
  <c r="J183" i="33" s="1"/>
  <c r="C183" i="33"/>
  <c r="C182" i="33"/>
  <c r="D182" i="33" s="1"/>
  <c r="E182" i="33" s="1"/>
  <c r="F182" i="33" s="1"/>
  <c r="G182" i="33" s="1"/>
  <c r="H182" i="33" s="1"/>
  <c r="I182" i="33" s="1"/>
  <c r="J182" i="33" s="1"/>
  <c r="K182" i="33" s="1"/>
  <c r="L182" i="33" s="1"/>
  <c r="M182" i="33" s="1"/>
  <c r="N182" i="33" s="1"/>
  <c r="O182" i="33" s="1"/>
  <c r="P182" i="33" s="1"/>
  <c r="Q182" i="33" s="1"/>
  <c r="R182" i="33" s="1"/>
  <c r="S182" i="33" s="1"/>
  <c r="T182" i="33" s="1"/>
  <c r="U182" i="33" s="1"/>
  <c r="V182" i="33" s="1"/>
  <c r="W182" i="33" s="1"/>
  <c r="X182" i="33" s="1"/>
  <c r="Y182" i="33" s="1"/>
  <c r="Z182" i="33" s="1"/>
  <c r="AA182" i="33" s="1"/>
  <c r="AB182" i="33" s="1"/>
  <c r="AC182" i="33" s="1"/>
  <c r="AD182" i="33" s="1"/>
  <c r="AE182" i="33" s="1"/>
  <c r="AF182" i="33" s="1"/>
  <c r="G181" i="33"/>
  <c r="H181" i="33" s="1"/>
  <c r="I181" i="33" s="1"/>
  <c r="J181" i="33" s="1"/>
  <c r="K181" i="33" s="1"/>
  <c r="L181" i="33" s="1"/>
  <c r="M181" i="33" s="1"/>
  <c r="N181" i="33" s="1"/>
  <c r="O181" i="33" s="1"/>
  <c r="P181" i="33" s="1"/>
  <c r="Q181" i="33" s="1"/>
  <c r="R181" i="33" s="1"/>
  <c r="S181" i="33" s="1"/>
  <c r="T181" i="33" s="1"/>
  <c r="U181" i="33" s="1"/>
  <c r="V181" i="33" s="1"/>
  <c r="W181" i="33" s="1"/>
  <c r="X181" i="33" s="1"/>
  <c r="Y181" i="33" s="1"/>
  <c r="Z181" i="33" s="1"/>
  <c r="AA181" i="33" s="1"/>
  <c r="AB181" i="33" s="1"/>
  <c r="AC181" i="33" s="1"/>
  <c r="AD181" i="33" s="1"/>
  <c r="AE181" i="33" s="1"/>
  <c r="AF181" i="33" s="1"/>
  <c r="E181" i="33"/>
  <c r="F181" i="33" s="1"/>
  <c r="D181" i="33"/>
  <c r="C181" i="33"/>
  <c r="D180" i="33"/>
  <c r="E180" i="33" s="1"/>
  <c r="F180" i="33" s="1"/>
  <c r="G180" i="33" s="1"/>
  <c r="H180" i="33" s="1"/>
  <c r="I180" i="33" s="1"/>
  <c r="J180" i="33" s="1"/>
  <c r="K180" i="33" s="1"/>
  <c r="L180" i="33" s="1"/>
  <c r="M180" i="33" s="1"/>
  <c r="N180" i="33" s="1"/>
  <c r="O180" i="33" s="1"/>
  <c r="P180" i="33" s="1"/>
  <c r="Q180" i="33" s="1"/>
  <c r="R180" i="33" s="1"/>
  <c r="S180" i="33" s="1"/>
  <c r="T180" i="33" s="1"/>
  <c r="U180" i="33" s="1"/>
  <c r="V180" i="33" s="1"/>
  <c r="W180" i="33" s="1"/>
  <c r="X180" i="33" s="1"/>
  <c r="Y180" i="33" s="1"/>
  <c r="Z180" i="33" s="1"/>
  <c r="AA180" i="33" s="1"/>
  <c r="AB180" i="33" s="1"/>
  <c r="AC180" i="33" s="1"/>
  <c r="AD180" i="33" s="1"/>
  <c r="AE180" i="33" s="1"/>
  <c r="AF180" i="33" s="1"/>
  <c r="C180" i="33"/>
  <c r="C179" i="33"/>
  <c r="D179" i="33" s="1"/>
  <c r="E179" i="33" s="1"/>
  <c r="F179" i="33" s="1"/>
  <c r="G179" i="33" s="1"/>
  <c r="H179" i="33" s="1"/>
  <c r="I179" i="33" s="1"/>
  <c r="J179" i="33" s="1"/>
  <c r="K179" i="33" s="1"/>
  <c r="L179" i="33" s="1"/>
  <c r="M179" i="33" s="1"/>
  <c r="N179" i="33" s="1"/>
  <c r="O179" i="33" s="1"/>
  <c r="P179" i="33" s="1"/>
  <c r="Q179" i="33" s="1"/>
  <c r="R179" i="33" s="1"/>
  <c r="S179" i="33" s="1"/>
  <c r="T179" i="33" s="1"/>
  <c r="U179" i="33" s="1"/>
  <c r="V179" i="33" s="1"/>
  <c r="W179" i="33" s="1"/>
  <c r="X179" i="33" s="1"/>
  <c r="Y179" i="33" s="1"/>
  <c r="Z179" i="33" s="1"/>
  <c r="AA179" i="33" s="1"/>
  <c r="AB179" i="33" s="1"/>
  <c r="AC179" i="33" s="1"/>
  <c r="AD179" i="33" s="1"/>
  <c r="AE179" i="33" s="1"/>
  <c r="AF179" i="33" s="1"/>
  <c r="J178" i="33"/>
  <c r="K178" i="33" s="1"/>
  <c r="L178" i="33" s="1"/>
  <c r="M178" i="33" s="1"/>
  <c r="N178" i="33" s="1"/>
  <c r="O178" i="33" s="1"/>
  <c r="P178" i="33" s="1"/>
  <c r="Q178" i="33" s="1"/>
  <c r="R178" i="33" s="1"/>
  <c r="S178" i="33" s="1"/>
  <c r="T178" i="33" s="1"/>
  <c r="U178" i="33" s="1"/>
  <c r="V178" i="33" s="1"/>
  <c r="W178" i="33" s="1"/>
  <c r="X178" i="33" s="1"/>
  <c r="Y178" i="33" s="1"/>
  <c r="Z178" i="33" s="1"/>
  <c r="AA178" i="33" s="1"/>
  <c r="AB178" i="33" s="1"/>
  <c r="AC178" i="33" s="1"/>
  <c r="AD178" i="33" s="1"/>
  <c r="AE178" i="33" s="1"/>
  <c r="AF178" i="33" s="1"/>
  <c r="D178" i="33"/>
  <c r="E178" i="33" s="1"/>
  <c r="F178" i="33" s="1"/>
  <c r="G178" i="33" s="1"/>
  <c r="H178" i="33" s="1"/>
  <c r="I178" i="33" s="1"/>
  <c r="C178" i="33"/>
  <c r="I177" i="33"/>
  <c r="J177" i="33" s="1"/>
  <c r="K177" i="33" s="1"/>
  <c r="L177" i="33" s="1"/>
  <c r="M177" i="33" s="1"/>
  <c r="N177" i="33" s="1"/>
  <c r="O177" i="33" s="1"/>
  <c r="P177" i="33" s="1"/>
  <c r="Q177" i="33" s="1"/>
  <c r="R177" i="33" s="1"/>
  <c r="S177" i="33" s="1"/>
  <c r="T177" i="33" s="1"/>
  <c r="U177" i="33" s="1"/>
  <c r="V177" i="33" s="1"/>
  <c r="W177" i="33" s="1"/>
  <c r="X177" i="33" s="1"/>
  <c r="Y177" i="33" s="1"/>
  <c r="Z177" i="33" s="1"/>
  <c r="AA177" i="33" s="1"/>
  <c r="AB177" i="33" s="1"/>
  <c r="AC177" i="33" s="1"/>
  <c r="AD177" i="33" s="1"/>
  <c r="AE177" i="33" s="1"/>
  <c r="AF177" i="33" s="1"/>
  <c r="F177" i="33"/>
  <c r="G177" i="33" s="1"/>
  <c r="H177" i="33" s="1"/>
  <c r="E177" i="33"/>
  <c r="D177" i="33"/>
  <c r="C177" i="33"/>
  <c r="D176" i="33"/>
  <c r="E176" i="33" s="1"/>
  <c r="F176" i="33" s="1"/>
  <c r="G176" i="33" s="1"/>
  <c r="H176" i="33" s="1"/>
  <c r="I176" i="33" s="1"/>
  <c r="J176" i="33" s="1"/>
  <c r="K176" i="33" s="1"/>
  <c r="L176" i="33" s="1"/>
  <c r="M176" i="33" s="1"/>
  <c r="N176" i="33" s="1"/>
  <c r="O176" i="33" s="1"/>
  <c r="P176" i="33" s="1"/>
  <c r="Q176" i="33" s="1"/>
  <c r="R176" i="33" s="1"/>
  <c r="S176" i="33" s="1"/>
  <c r="T176" i="33" s="1"/>
  <c r="U176" i="33" s="1"/>
  <c r="V176" i="33" s="1"/>
  <c r="W176" i="33" s="1"/>
  <c r="X176" i="33" s="1"/>
  <c r="Y176" i="33" s="1"/>
  <c r="Z176" i="33" s="1"/>
  <c r="AA176" i="33" s="1"/>
  <c r="AB176" i="33" s="1"/>
  <c r="AC176" i="33" s="1"/>
  <c r="AD176" i="33" s="1"/>
  <c r="AE176" i="33" s="1"/>
  <c r="AF176" i="33" s="1"/>
  <c r="C176" i="33"/>
  <c r="R175" i="33"/>
  <c r="S175" i="33" s="1"/>
  <c r="T175" i="33" s="1"/>
  <c r="U175" i="33" s="1"/>
  <c r="V175" i="33" s="1"/>
  <c r="W175" i="33" s="1"/>
  <c r="X175" i="33" s="1"/>
  <c r="Y175" i="33" s="1"/>
  <c r="Z175" i="33" s="1"/>
  <c r="AA175" i="33" s="1"/>
  <c r="AB175" i="33" s="1"/>
  <c r="AC175" i="33" s="1"/>
  <c r="AD175" i="33" s="1"/>
  <c r="AE175" i="33" s="1"/>
  <c r="AF175" i="33" s="1"/>
  <c r="D175" i="33"/>
  <c r="E175" i="33" s="1"/>
  <c r="F175" i="33" s="1"/>
  <c r="G175" i="33" s="1"/>
  <c r="H175" i="33" s="1"/>
  <c r="I175" i="33" s="1"/>
  <c r="J175" i="33" s="1"/>
  <c r="K175" i="33" s="1"/>
  <c r="L175" i="33" s="1"/>
  <c r="M175" i="33" s="1"/>
  <c r="N175" i="33" s="1"/>
  <c r="O175" i="33" s="1"/>
  <c r="P175" i="33" s="1"/>
  <c r="Q175" i="33" s="1"/>
  <c r="C175" i="33"/>
  <c r="C174" i="33"/>
  <c r="D174" i="33" s="1"/>
  <c r="E174" i="33" s="1"/>
  <c r="F174" i="33" s="1"/>
  <c r="G174" i="33" s="1"/>
  <c r="H174" i="33" s="1"/>
  <c r="I174" i="33" s="1"/>
  <c r="J174" i="33" s="1"/>
  <c r="K174" i="33" s="1"/>
  <c r="L174" i="33" s="1"/>
  <c r="M174" i="33" s="1"/>
  <c r="N174" i="33" s="1"/>
  <c r="O174" i="33" s="1"/>
  <c r="P174" i="33" s="1"/>
  <c r="Q174" i="33" s="1"/>
  <c r="R174" i="33" s="1"/>
  <c r="S174" i="33" s="1"/>
  <c r="T174" i="33" s="1"/>
  <c r="U174" i="33" s="1"/>
  <c r="V174" i="33" s="1"/>
  <c r="W174" i="33" s="1"/>
  <c r="X174" i="33" s="1"/>
  <c r="Y174" i="33" s="1"/>
  <c r="Z174" i="33" s="1"/>
  <c r="AA174" i="33" s="1"/>
  <c r="AB174" i="33" s="1"/>
  <c r="AC174" i="33" s="1"/>
  <c r="AD174" i="33" s="1"/>
  <c r="AE174" i="33" s="1"/>
  <c r="AF174" i="33" s="1"/>
  <c r="E172" i="33"/>
  <c r="F172" i="33" s="1"/>
  <c r="G172" i="33" s="1"/>
  <c r="H172" i="33" s="1"/>
  <c r="I172" i="33" s="1"/>
  <c r="J172" i="33" s="1"/>
  <c r="K172" i="33" s="1"/>
  <c r="L172" i="33" s="1"/>
  <c r="M172" i="33" s="1"/>
  <c r="N172" i="33" s="1"/>
  <c r="O172" i="33" s="1"/>
  <c r="P172" i="33" s="1"/>
  <c r="Q172" i="33" s="1"/>
  <c r="R172" i="33" s="1"/>
  <c r="S172" i="33" s="1"/>
  <c r="T172" i="33" s="1"/>
  <c r="U172" i="33" s="1"/>
  <c r="V172" i="33" s="1"/>
  <c r="W172" i="33" s="1"/>
  <c r="X172" i="33" s="1"/>
  <c r="Y172" i="33" s="1"/>
  <c r="Z172" i="33" s="1"/>
  <c r="AA172" i="33" s="1"/>
  <c r="AB172" i="33" s="1"/>
  <c r="AC172" i="33" s="1"/>
  <c r="AD172" i="33" s="1"/>
  <c r="AE172" i="33" s="1"/>
  <c r="AF172" i="33" s="1"/>
  <c r="C172" i="33"/>
  <c r="D172" i="33" s="1"/>
  <c r="C171" i="33"/>
  <c r="D171" i="33" s="1"/>
  <c r="E171" i="33" s="1"/>
  <c r="F171" i="33" s="1"/>
  <c r="G171" i="33" s="1"/>
  <c r="H171" i="33" s="1"/>
  <c r="I171" i="33" s="1"/>
  <c r="J171" i="33" s="1"/>
  <c r="K171" i="33" s="1"/>
  <c r="L171" i="33" s="1"/>
  <c r="M171" i="33" s="1"/>
  <c r="N171" i="33" s="1"/>
  <c r="O171" i="33" s="1"/>
  <c r="P171" i="33" s="1"/>
  <c r="Q171" i="33" s="1"/>
  <c r="R171" i="33" s="1"/>
  <c r="S171" i="33" s="1"/>
  <c r="T171" i="33" s="1"/>
  <c r="U171" i="33" s="1"/>
  <c r="V171" i="33" s="1"/>
  <c r="W171" i="33" s="1"/>
  <c r="X171" i="33" s="1"/>
  <c r="Y171" i="33" s="1"/>
  <c r="Z171" i="33" s="1"/>
  <c r="AA171" i="33" s="1"/>
  <c r="AB171" i="33" s="1"/>
  <c r="AC171" i="33" s="1"/>
  <c r="AD171" i="33" s="1"/>
  <c r="AE171" i="33" s="1"/>
  <c r="AF171" i="33" s="1"/>
  <c r="V170" i="33"/>
  <c r="W170" i="33" s="1"/>
  <c r="X170" i="33" s="1"/>
  <c r="Y170" i="33" s="1"/>
  <c r="Z170" i="33" s="1"/>
  <c r="AA170" i="33" s="1"/>
  <c r="AB170" i="33" s="1"/>
  <c r="AC170" i="33" s="1"/>
  <c r="AD170" i="33" s="1"/>
  <c r="AE170" i="33" s="1"/>
  <c r="AF170" i="33" s="1"/>
  <c r="C170" i="33"/>
  <c r="D170" i="33" s="1"/>
  <c r="E170" i="33" s="1"/>
  <c r="F170" i="33" s="1"/>
  <c r="G170" i="33" s="1"/>
  <c r="H170" i="33" s="1"/>
  <c r="I170" i="33" s="1"/>
  <c r="J170" i="33" s="1"/>
  <c r="K170" i="33" s="1"/>
  <c r="L170" i="33" s="1"/>
  <c r="M170" i="33" s="1"/>
  <c r="N170" i="33" s="1"/>
  <c r="O170" i="33" s="1"/>
  <c r="P170" i="33" s="1"/>
  <c r="Q170" i="33" s="1"/>
  <c r="R170" i="33" s="1"/>
  <c r="S170" i="33" s="1"/>
  <c r="T170" i="33" s="1"/>
  <c r="U170" i="33" s="1"/>
  <c r="M169" i="33"/>
  <c r="N169" i="33" s="1"/>
  <c r="O169" i="33" s="1"/>
  <c r="P169" i="33" s="1"/>
  <c r="Q169" i="33" s="1"/>
  <c r="R169" i="33" s="1"/>
  <c r="S169" i="33" s="1"/>
  <c r="T169" i="33" s="1"/>
  <c r="U169" i="33" s="1"/>
  <c r="V169" i="33" s="1"/>
  <c r="W169" i="33" s="1"/>
  <c r="X169" i="33" s="1"/>
  <c r="Y169" i="33" s="1"/>
  <c r="Z169" i="33" s="1"/>
  <c r="AA169" i="33" s="1"/>
  <c r="AB169" i="33" s="1"/>
  <c r="AC169" i="33" s="1"/>
  <c r="AD169" i="33" s="1"/>
  <c r="AE169" i="33" s="1"/>
  <c r="AF169" i="33" s="1"/>
  <c r="L169" i="33"/>
  <c r="C169" i="33"/>
  <c r="D169" i="33" s="1"/>
  <c r="E169" i="33" s="1"/>
  <c r="F169" i="33" s="1"/>
  <c r="G169" i="33" s="1"/>
  <c r="H169" i="33" s="1"/>
  <c r="I169" i="33" s="1"/>
  <c r="J169" i="33" s="1"/>
  <c r="K169" i="33" s="1"/>
  <c r="C168" i="33"/>
  <c r="D168" i="33" s="1"/>
  <c r="E168" i="33" s="1"/>
  <c r="F168" i="33" s="1"/>
  <c r="G168" i="33" s="1"/>
  <c r="H168" i="33" s="1"/>
  <c r="I168" i="33" s="1"/>
  <c r="J168" i="33" s="1"/>
  <c r="K168" i="33" s="1"/>
  <c r="L168" i="33" s="1"/>
  <c r="M168" i="33" s="1"/>
  <c r="N168" i="33" s="1"/>
  <c r="O168" i="33" s="1"/>
  <c r="P168" i="33" s="1"/>
  <c r="Q168" i="33" s="1"/>
  <c r="R168" i="33" s="1"/>
  <c r="S168" i="33" s="1"/>
  <c r="T168" i="33" s="1"/>
  <c r="U168" i="33" s="1"/>
  <c r="V168" i="33" s="1"/>
  <c r="W168" i="33" s="1"/>
  <c r="X168" i="33" s="1"/>
  <c r="Y168" i="33" s="1"/>
  <c r="Z168" i="33" s="1"/>
  <c r="AA168" i="33" s="1"/>
  <c r="AB168" i="33" s="1"/>
  <c r="AC168" i="33" s="1"/>
  <c r="AD168" i="33" s="1"/>
  <c r="AE168" i="33" s="1"/>
  <c r="AF168" i="33" s="1"/>
  <c r="C167" i="33"/>
  <c r="D167" i="33" s="1"/>
  <c r="E167" i="33" s="1"/>
  <c r="F167" i="33" s="1"/>
  <c r="G167" i="33" s="1"/>
  <c r="H167" i="33" s="1"/>
  <c r="I167" i="33" s="1"/>
  <c r="J167" i="33" s="1"/>
  <c r="K167" i="33" s="1"/>
  <c r="L167" i="33" s="1"/>
  <c r="M167" i="33" s="1"/>
  <c r="N167" i="33" s="1"/>
  <c r="O167" i="33" s="1"/>
  <c r="P167" i="33" s="1"/>
  <c r="Q167" i="33" s="1"/>
  <c r="R167" i="33" s="1"/>
  <c r="S167" i="33" s="1"/>
  <c r="T167" i="33" s="1"/>
  <c r="U167" i="33" s="1"/>
  <c r="V167" i="33" s="1"/>
  <c r="W167" i="33" s="1"/>
  <c r="X167" i="33" s="1"/>
  <c r="Y167" i="33" s="1"/>
  <c r="Z167" i="33" s="1"/>
  <c r="AA167" i="33" s="1"/>
  <c r="AB167" i="33" s="1"/>
  <c r="AC167" i="33" s="1"/>
  <c r="AD167" i="33" s="1"/>
  <c r="AE167" i="33" s="1"/>
  <c r="AF167" i="33" s="1"/>
  <c r="F166" i="33"/>
  <c r="G166" i="33" s="1"/>
  <c r="H166" i="33" s="1"/>
  <c r="I166" i="33" s="1"/>
  <c r="J166" i="33" s="1"/>
  <c r="K166" i="33" s="1"/>
  <c r="L166" i="33" s="1"/>
  <c r="M166" i="33" s="1"/>
  <c r="N166" i="33" s="1"/>
  <c r="O166" i="33" s="1"/>
  <c r="P166" i="33" s="1"/>
  <c r="Q166" i="33" s="1"/>
  <c r="R166" i="33" s="1"/>
  <c r="S166" i="33" s="1"/>
  <c r="T166" i="33" s="1"/>
  <c r="U166" i="33" s="1"/>
  <c r="V166" i="33" s="1"/>
  <c r="W166" i="33" s="1"/>
  <c r="X166" i="33" s="1"/>
  <c r="Y166" i="33" s="1"/>
  <c r="Z166" i="33" s="1"/>
  <c r="AA166" i="33" s="1"/>
  <c r="AB166" i="33" s="1"/>
  <c r="AC166" i="33" s="1"/>
  <c r="AD166" i="33" s="1"/>
  <c r="AE166" i="33" s="1"/>
  <c r="AF166" i="33" s="1"/>
  <c r="C166" i="33"/>
  <c r="D166" i="33" s="1"/>
  <c r="E166" i="33" s="1"/>
  <c r="P165" i="33"/>
  <c r="Q165" i="33" s="1"/>
  <c r="R165" i="33" s="1"/>
  <c r="S165" i="33" s="1"/>
  <c r="T165" i="33" s="1"/>
  <c r="U165" i="33" s="1"/>
  <c r="V165" i="33" s="1"/>
  <c r="W165" i="33" s="1"/>
  <c r="X165" i="33" s="1"/>
  <c r="Y165" i="33" s="1"/>
  <c r="Z165" i="33" s="1"/>
  <c r="AA165" i="33" s="1"/>
  <c r="AB165" i="33" s="1"/>
  <c r="AC165" i="33" s="1"/>
  <c r="AD165" i="33" s="1"/>
  <c r="AE165" i="33" s="1"/>
  <c r="AF165" i="33" s="1"/>
  <c r="D165" i="33"/>
  <c r="E165" i="33" s="1"/>
  <c r="F165" i="33" s="1"/>
  <c r="G165" i="33" s="1"/>
  <c r="H165" i="33" s="1"/>
  <c r="I165" i="33" s="1"/>
  <c r="J165" i="33" s="1"/>
  <c r="K165" i="33" s="1"/>
  <c r="L165" i="33" s="1"/>
  <c r="M165" i="33" s="1"/>
  <c r="N165" i="33" s="1"/>
  <c r="O165" i="33" s="1"/>
  <c r="C165" i="33"/>
  <c r="C163" i="33"/>
  <c r="D163" i="33" s="1"/>
  <c r="E163" i="33" s="1"/>
  <c r="F163" i="33" s="1"/>
  <c r="G163" i="33" s="1"/>
  <c r="H163" i="33" s="1"/>
  <c r="I163" i="33" s="1"/>
  <c r="J163" i="33" s="1"/>
  <c r="K163" i="33" s="1"/>
  <c r="L163" i="33" s="1"/>
  <c r="M163" i="33" s="1"/>
  <c r="N163" i="33" s="1"/>
  <c r="O163" i="33" s="1"/>
  <c r="P163" i="33" s="1"/>
  <c r="Q163" i="33" s="1"/>
  <c r="R163" i="33" s="1"/>
  <c r="S163" i="33" s="1"/>
  <c r="T163" i="33" s="1"/>
  <c r="U163" i="33" s="1"/>
  <c r="V163" i="33" s="1"/>
  <c r="W163" i="33" s="1"/>
  <c r="X163" i="33" s="1"/>
  <c r="Y163" i="33" s="1"/>
  <c r="Z163" i="33" s="1"/>
  <c r="AA163" i="33" s="1"/>
  <c r="AB163" i="33" s="1"/>
  <c r="AC163" i="33" s="1"/>
  <c r="AD163" i="33" s="1"/>
  <c r="AE163" i="33" s="1"/>
  <c r="AF163" i="33" s="1"/>
  <c r="D162" i="33"/>
  <c r="E162" i="33" s="1"/>
  <c r="F162" i="33" s="1"/>
  <c r="G162" i="33" s="1"/>
  <c r="H162" i="33" s="1"/>
  <c r="I162" i="33" s="1"/>
  <c r="J162" i="33" s="1"/>
  <c r="K162" i="33" s="1"/>
  <c r="L162" i="33" s="1"/>
  <c r="M162" i="33" s="1"/>
  <c r="N162" i="33" s="1"/>
  <c r="O162" i="33" s="1"/>
  <c r="P162" i="33" s="1"/>
  <c r="Q162" i="33" s="1"/>
  <c r="R162" i="33" s="1"/>
  <c r="S162" i="33" s="1"/>
  <c r="T162" i="33" s="1"/>
  <c r="U162" i="33" s="1"/>
  <c r="V162" i="33" s="1"/>
  <c r="W162" i="33" s="1"/>
  <c r="X162" i="33" s="1"/>
  <c r="Y162" i="33" s="1"/>
  <c r="Z162" i="33" s="1"/>
  <c r="AA162" i="33" s="1"/>
  <c r="AB162" i="33" s="1"/>
  <c r="AC162" i="33" s="1"/>
  <c r="AD162" i="33" s="1"/>
  <c r="AE162" i="33" s="1"/>
  <c r="AF162" i="33" s="1"/>
  <c r="C162" i="33"/>
  <c r="V161" i="33"/>
  <c r="W161" i="33" s="1"/>
  <c r="X161" i="33" s="1"/>
  <c r="Y161" i="33" s="1"/>
  <c r="Z161" i="33" s="1"/>
  <c r="AA161" i="33" s="1"/>
  <c r="AB161" i="33" s="1"/>
  <c r="AC161" i="33" s="1"/>
  <c r="AD161" i="33" s="1"/>
  <c r="AE161" i="33" s="1"/>
  <c r="AF161" i="33" s="1"/>
  <c r="U161" i="33"/>
  <c r="C161" i="33"/>
  <c r="D161" i="33" s="1"/>
  <c r="E161" i="33" s="1"/>
  <c r="F161" i="33" s="1"/>
  <c r="G161" i="33" s="1"/>
  <c r="H161" i="33" s="1"/>
  <c r="I161" i="33" s="1"/>
  <c r="J161" i="33" s="1"/>
  <c r="K161" i="33" s="1"/>
  <c r="L161" i="33" s="1"/>
  <c r="M161" i="33" s="1"/>
  <c r="N161" i="33" s="1"/>
  <c r="O161" i="33" s="1"/>
  <c r="P161" i="33" s="1"/>
  <c r="Q161" i="33" s="1"/>
  <c r="R161" i="33" s="1"/>
  <c r="S161" i="33" s="1"/>
  <c r="T161" i="33" s="1"/>
  <c r="C160" i="33"/>
  <c r="D160" i="33" s="1"/>
  <c r="E160" i="33" s="1"/>
  <c r="F160" i="33" s="1"/>
  <c r="G160" i="33" s="1"/>
  <c r="H160" i="33" s="1"/>
  <c r="I160" i="33" s="1"/>
  <c r="J160" i="33" s="1"/>
  <c r="K160" i="33" s="1"/>
  <c r="L160" i="33" s="1"/>
  <c r="M160" i="33" s="1"/>
  <c r="N160" i="33" s="1"/>
  <c r="O160" i="33" s="1"/>
  <c r="P160" i="33" s="1"/>
  <c r="Q160" i="33" s="1"/>
  <c r="R160" i="33" s="1"/>
  <c r="S160" i="33" s="1"/>
  <c r="T160" i="33" s="1"/>
  <c r="U160" i="33" s="1"/>
  <c r="V160" i="33" s="1"/>
  <c r="W160" i="33" s="1"/>
  <c r="X160" i="33" s="1"/>
  <c r="Y160" i="33" s="1"/>
  <c r="Z160" i="33" s="1"/>
  <c r="AA160" i="33" s="1"/>
  <c r="AB160" i="33" s="1"/>
  <c r="AC160" i="33" s="1"/>
  <c r="AD160" i="33" s="1"/>
  <c r="AE160" i="33" s="1"/>
  <c r="AF160" i="33" s="1"/>
  <c r="R159" i="33"/>
  <c r="S159" i="33" s="1"/>
  <c r="T159" i="33" s="1"/>
  <c r="U159" i="33" s="1"/>
  <c r="V159" i="33" s="1"/>
  <c r="W159" i="33" s="1"/>
  <c r="X159" i="33" s="1"/>
  <c r="Y159" i="33" s="1"/>
  <c r="Z159" i="33" s="1"/>
  <c r="AA159" i="33" s="1"/>
  <c r="AB159" i="33" s="1"/>
  <c r="AC159" i="33" s="1"/>
  <c r="AD159" i="33" s="1"/>
  <c r="AE159" i="33" s="1"/>
  <c r="AF159" i="33" s="1"/>
  <c r="I159" i="33"/>
  <c r="J159" i="33" s="1"/>
  <c r="K159" i="33" s="1"/>
  <c r="L159" i="33" s="1"/>
  <c r="M159" i="33" s="1"/>
  <c r="N159" i="33" s="1"/>
  <c r="O159" i="33" s="1"/>
  <c r="P159" i="33" s="1"/>
  <c r="Q159" i="33" s="1"/>
  <c r="D159" i="33"/>
  <c r="E159" i="33" s="1"/>
  <c r="F159" i="33" s="1"/>
  <c r="G159" i="33" s="1"/>
  <c r="H159" i="33" s="1"/>
  <c r="C159" i="33"/>
  <c r="J158" i="33"/>
  <c r="K158" i="33" s="1"/>
  <c r="L158" i="33" s="1"/>
  <c r="M158" i="33" s="1"/>
  <c r="N158" i="33" s="1"/>
  <c r="O158" i="33" s="1"/>
  <c r="P158" i="33" s="1"/>
  <c r="Q158" i="33" s="1"/>
  <c r="R158" i="33" s="1"/>
  <c r="S158" i="33" s="1"/>
  <c r="T158" i="33" s="1"/>
  <c r="U158" i="33" s="1"/>
  <c r="V158" i="33" s="1"/>
  <c r="W158" i="33" s="1"/>
  <c r="X158" i="33" s="1"/>
  <c r="Y158" i="33" s="1"/>
  <c r="Z158" i="33" s="1"/>
  <c r="AA158" i="33" s="1"/>
  <c r="AB158" i="33" s="1"/>
  <c r="AC158" i="33" s="1"/>
  <c r="AD158" i="33" s="1"/>
  <c r="AE158" i="33" s="1"/>
  <c r="AF158" i="33" s="1"/>
  <c r="D158" i="33"/>
  <c r="E158" i="33" s="1"/>
  <c r="F158" i="33" s="1"/>
  <c r="G158" i="33" s="1"/>
  <c r="H158" i="33" s="1"/>
  <c r="I158" i="33" s="1"/>
  <c r="C158" i="33"/>
  <c r="V157" i="33"/>
  <c r="W157" i="33" s="1"/>
  <c r="X157" i="33" s="1"/>
  <c r="Y157" i="33" s="1"/>
  <c r="Z157" i="33" s="1"/>
  <c r="AA157" i="33" s="1"/>
  <c r="AB157" i="33" s="1"/>
  <c r="AC157" i="33" s="1"/>
  <c r="AD157" i="33" s="1"/>
  <c r="AE157" i="33" s="1"/>
  <c r="AF157" i="33" s="1"/>
  <c r="E157" i="33"/>
  <c r="F157" i="33" s="1"/>
  <c r="G157" i="33" s="1"/>
  <c r="H157" i="33" s="1"/>
  <c r="I157" i="33" s="1"/>
  <c r="J157" i="33" s="1"/>
  <c r="K157" i="33" s="1"/>
  <c r="L157" i="33" s="1"/>
  <c r="M157" i="33" s="1"/>
  <c r="N157" i="33" s="1"/>
  <c r="O157" i="33" s="1"/>
  <c r="P157" i="33" s="1"/>
  <c r="Q157" i="33" s="1"/>
  <c r="R157" i="33" s="1"/>
  <c r="S157" i="33" s="1"/>
  <c r="T157" i="33" s="1"/>
  <c r="U157" i="33" s="1"/>
  <c r="C157" i="33"/>
  <c r="D157" i="33" s="1"/>
  <c r="N156" i="33"/>
  <c r="O156" i="33" s="1"/>
  <c r="P156" i="33" s="1"/>
  <c r="Q156" i="33" s="1"/>
  <c r="R156" i="33" s="1"/>
  <c r="S156" i="33" s="1"/>
  <c r="T156" i="33" s="1"/>
  <c r="U156" i="33" s="1"/>
  <c r="V156" i="33" s="1"/>
  <c r="W156" i="33" s="1"/>
  <c r="X156" i="33" s="1"/>
  <c r="Y156" i="33" s="1"/>
  <c r="Z156" i="33" s="1"/>
  <c r="AA156" i="33" s="1"/>
  <c r="AB156" i="33" s="1"/>
  <c r="AC156" i="33" s="1"/>
  <c r="AD156" i="33" s="1"/>
  <c r="AE156" i="33" s="1"/>
  <c r="AF156" i="33" s="1"/>
  <c r="C156" i="33"/>
  <c r="D156" i="33" s="1"/>
  <c r="E156" i="33" s="1"/>
  <c r="F156" i="33" s="1"/>
  <c r="G156" i="33" s="1"/>
  <c r="H156" i="33" s="1"/>
  <c r="I156" i="33" s="1"/>
  <c r="J156" i="33" s="1"/>
  <c r="K156" i="33" s="1"/>
  <c r="L156" i="33" s="1"/>
  <c r="M156" i="33" s="1"/>
  <c r="D155" i="33"/>
  <c r="E155" i="33" s="1"/>
  <c r="F155" i="33" s="1"/>
  <c r="G155" i="33" s="1"/>
  <c r="H155" i="33" s="1"/>
  <c r="I155" i="33" s="1"/>
  <c r="J155" i="33" s="1"/>
  <c r="K155" i="33" s="1"/>
  <c r="L155" i="33" s="1"/>
  <c r="M155" i="33" s="1"/>
  <c r="N155" i="33" s="1"/>
  <c r="O155" i="33" s="1"/>
  <c r="P155" i="33" s="1"/>
  <c r="Q155" i="33" s="1"/>
  <c r="R155" i="33" s="1"/>
  <c r="S155" i="33" s="1"/>
  <c r="T155" i="33" s="1"/>
  <c r="U155" i="33" s="1"/>
  <c r="V155" i="33" s="1"/>
  <c r="W155" i="33" s="1"/>
  <c r="X155" i="33" s="1"/>
  <c r="Y155" i="33" s="1"/>
  <c r="Z155" i="33" s="1"/>
  <c r="AA155" i="33" s="1"/>
  <c r="AB155" i="33" s="1"/>
  <c r="AC155" i="33" s="1"/>
  <c r="AD155" i="33" s="1"/>
  <c r="AE155" i="33" s="1"/>
  <c r="AF155" i="33" s="1"/>
  <c r="C155" i="33"/>
  <c r="O154" i="33"/>
  <c r="P154" i="33" s="1"/>
  <c r="Q154" i="33" s="1"/>
  <c r="R154" i="33" s="1"/>
  <c r="S154" i="33" s="1"/>
  <c r="T154" i="33" s="1"/>
  <c r="U154" i="33" s="1"/>
  <c r="V154" i="33" s="1"/>
  <c r="W154" i="33" s="1"/>
  <c r="X154" i="33" s="1"/>
  <c r="Y154" i="33" s="1"/>
  <c r="Z154" i="33" s="1"/>
  <c r="AA154" i="33" s="1"/>
  <c r="AB154" i="33" s="1"/>
  <c r="AC154" i="33" s="1"/>
  <c r="AD154" i="33" s="1"/>
  <c r="AE154" i="33" s="1"/>
  <c r="AF154" i="33" s="1"/>
  <c r="D154" i="33"/>
  <c r="E154" i="33" s="1"/>
  <c r="F154" i="33" s="1"/>
  <c r="G154" i="33" s="1"/>
  <c r="H154" i="33" s="1"/>
  <c r="I154" i="33" s="1"/>
  <c r="J154" i="33" s="1"/>
  <c r="K154" i="33" s="1"/>
  <c r="L154" i="33" s="1"/>
  <c r="M154" i="33" s="1"/>
  <c r="N154" i="33" s="1"/>
  <c r="C154" i="33"/>
  <c r="X153" i="33"/>
  <c r="Y153" i="33" s="1"/>
  <c r="Z153" i="33" s="1"/>
  <c r="AA153" i="33" s="1"/>
  <c r="AB153" i="33" s="1"/>
  <c r="AC153" i="33" s="1"/>
  <c r="AD153" i="33" s="1"/>
  <c r="AE153" i="33" s="1"/>
  <c r="AF153" i="33" s="1"/>
  <c r="F153" i="33"/>
  <c r="G153" i="33" s="1"/>
  <c r="H153" i="33" s="1"/>
  <c r="I153" i="33" s="1"/>
  <c r="J153" i="33" s="1"/>
  <c r="K153" i="33" s="1"/>
  <c r="L153" i="33" s="1"/>
  <c r="M153" i="33" s="1"/>
  <c r="N153" i="33" s="1"/>
  <c r="O153" i="33" s="1"/>
  <c r="P153" i="33" s="1"/>
  <c r="Q153" i="33" s="1"/>
  <c r="R153" i="33" s="1"/>
  <c r="S153" i="33" s="1"/>
  <c r="T153" i="33" s="1"/>
  <c r="U153" i="33" s="1"/>
  <c r="V153" i="33" s="1"/>
  <c r="W153" i="33" s="1"/>
  <c r="E153" i="33"/>
  <c r="C153" i="33"/>
  <c r="D153" i="33" s="1"/>
  <c r="P152" i="33"/>
  <c r="Q152" i="33" s="1"/>
  <c r="R152" i="33" s="1"/>
  <c r="S152" i="33" s="1"/>
  <c r="T152" i="33" s="1"/>
  <c r="U152" i="33" s="1"/>
  <c r="V152" i="33" s="1"/>
  <c r="W152" i="33" s="1"/>
  <c r="X152" i="33" s="1"/>
  <c r="Y152" i="33" s="1"/>
  <c r="Z152" i="33" s="1"/>
  <c r="AA152" i="33" s="1"/>
  <c r="AB152" i="33" s="1"/>
  <c r="AC152" i="33" s="1"/>
  <c r="AD152" i="33" s="1"/>
  <c r="AE152" i="33" s="1"/>
  <c r="AF152" i="33" s="1"/>
  <c r="C152" i="33"/>
  <c r="D152" i="33" s="1"/>
  <c r="E152" i="33" s="1"/>
  <c r="F152" i="33" s="1"/>
  <c r="G152" i="33" s="1"/>
  <c r="H152" i="33" s="1"/>
  <c r="I152" i="33" s="1"/>
  <c r="J152" i="33" s="1"/>
  <c r="K152" i="33" s="1"/>
  <c r="L152" i="33" s="1"/>
  <c r="M152" i="33" s="1"/>
  <c r="N152" i="33" s="1"/>
  <c r="O152" i="33" s="1"/>
  <c r="Q151" i="33"/>
  <c r="R151" i="33" s="1"/>
  <c r="S151" i="33" s="1"/>
  <c r="T151" i="33" s="1"/>
  <c r="U151" i="33" s="1"/>
  <c r="V151" i="33" s="1"/>
  <c r="W151" i="33" s="1"/>
  <c r="X151" i="33" s="1"/>
  <c r="Y151" i="33" s="1"/>
  <c r="Z151" i="33" s="1"/>
  <c r="AA151" i="33" s="1"/>
  <c r="AB151" i="33" s="1"/>
  <c r="AC151" i="33" s="1"/>
  <c r="AD151" i="33" s="1"/>
  <c r="AE151" i="33" s="1"/>
  <c r="AF151" i="33" s="1"/>
  <c r="N151" i="33"/>
  <c r="O151" i="33" s="1"/>
  <c r="P151" i="33" s="1"/>
  <c r="D151" i="33"/>
  <c r="E151" i="33" s="1"/>
  <c r="F151" i="33" s="1"/>
  <c r="G151" i="33" s="1"/>
  <c r="H151" i="33" s="1"/>
  <c r="I151" i="33" s="1"/>
  <c r="J151" i="33" s="1"/>
  <c r="K151" i="33" s="1"/>
  <c r="L151" i="33" s="1"/>
  <c r="M151" i="33" s="1"/>
  <c r="C151" i="33"/>
  <c r="H149" i="33"/>
  <c r="I149" i="33" s="1"/>
  <c r="J149" i="33" s="1"/>
  <c r="K149" i="33" s="1"/>
  <c r="L149" i="33" s="1"/>
  <c r="M149" i="33" s="1"/>
  <c r="N149" i="33" s="1"/>
  <c r="O149" i="33" s="1"/>
  <c r="P149" i="33" s="1"/>
  <c r="Q149" i="33" s="1"/>
  <c r="R149" i="33" s="1"/>
  <c r="S149" i="33" s="1"/>
  <c r="T149" i="33" s="1"/>
  <c r="U149" i="33" s="1"/>
  <c r="V149" i="33" s="1"/>
  <c r="W149" i="33" s="1"/>
  <c r="X149" i="33" s="1"/>
  <c r="Y149" i="33" s="1"/>
  <c r="Z149" i="33" s="1"/>
  <c r="AA149" i="33" s="1"/>
  <c r="AB149" i="33" s="1"/>
  <c r="AC149" i="33" s="1"/>
  <c r="AD149" i="33" s="1"/>
  <c r="AE149" i="33" s="1"/>
  <c r="AF149" i="33" s="1"/>
  <c r="G149" i="33"/>
  <c r="C149" i="33"/>
  <c r="D149" i="33" s="1"/>
  <c r="E149" i="33" s="1"/>
  <c r="F149" i="33" s="1"/>
  <c r="P148" i="33"/>
  <c r="Q148" i="33" s="1"/>
  <c r="R148" i="33" s="1"/>
  <c r="S148" i="33" s="1"/>
  <c r="T148" i="33" s="1"/>
  <c r="U148" i="33" s="1"/>
  <c r="V148" i="33" s="1"/>
  <c r="W148" i="33" s="1"/>
  <c r="X148" i="33" s="1"/>
  <c r="Y148" i="33" s="1"/>
  <c r="Z148" i="33" s="1"/>
  <c r="AA148" i="33" s="1"/>
  <c r="AB148" i="33" s="1"/>
  <c r="AC148" i="33" s="1"/>
  <c r="AD148" i="33" s="1"/>
  <c r="AE148" i="33" s="1"/>
  <c r="AF148" i="33" s="1"/>
  <c r="E148" i="33"/>
  <c r="F148" i="33" s="1"/>
  <c r="G148" i="33" s="1"/>
  <c r="H148" i="33" s="1"/>
  <c r="I148" i="33" s="1"/>
  <c r="J148" i="33" s="1"/>
  <c r="K148" i="33" s="1"/>
  <c r="L148" i="33" s="1"/>
  <c r="M148" i="33" s="1"/>
  <c r="N148" i="33" s="1"/>
  <c r="O148" i="33" s="1"/>
  <c r="C148" i="33"/>
  <c r="D148" i="33" s="1"/>
  <c r="N147" i="33"/>
  <c r="O147" i="33" s="1"/>
  <c r="P147" i="33" s="1"/>
  <c r="Q147" i="33" s="1"/>
  <c r="R147" i="33" s="1"/>
  <c r="S147" i="33" s="1"/>
  <c r="T147" i="33" s="1"/>
  <c r="U147" i="33" s="1"/>
  <c r="V147" i="33" s="1"/>
  <c r="W147" i="33" s="1"/>
  <c r="X147" i="33" s="1"/>
  <c r="Y147" i="33" s="1"/>
  <c r="Z147" i="33" s="1"/>
  <c r="AA147" i="33" s="1"/>
  <c r="AB147" i="33" s="1"/>
  <c r="AC147" i="33" s="1"/>
  <c r="AD147" i="33" s="1"/>
  <c r="AE147" i="33" s="1"/>
  <c r="AF147" i="33" s="1"/>
  <c r="C147" i="33"/>
  <c r="D147" i="33" s="1"/>
  <c r="E147" i="33" s="1"/>
  <c r="F147" i="33" s="1"/>
  <c r="G147" i="33" s="1"/>
  <c r="H147" i="33" s="1"/>
  <c r="I147" i="33" s="1"/>
  <c r="J147" i="33" s="1"/>
  <c r="K147" i="33" s="1"/>
  <c r="L147" i="33" s="1"/>
  <c r="M147" i="33" s="1"/>
  <c r="S146" i="33"/>
  <c r="T146" i="33" s="1"/>
  <c r="U146" i="33" s="1"/>
  <c r="V146" i="33" s="1"/>
  <c r="W146" i="33" s="1"/>
  <c r="X146" i="33" s="1"/>
  <c r="Y146" i="33" s="1"/>
  <c r="Z146" i="33" s="1"/>
  <c r="AA146" i="33" s="1"/>
  <c r="AB146" i="33" s="1"/>
  <c r="AC146" i="33" s="1"/>
  <c r="AD146" i="33" s="1"/>
  <c r="AE146" i="33" s="1"/>
  <c r="AF146" i="33" s="1"/>
  <c r="K146" i="33"/>
  <c r="L146" i="33" s="1"/>
  <c r="M146" i="33" s="1"/>
  <c r="N146" i="33" s="1"/>
  <c r="O146" i="33" s="1"/>
  <c r="P146" i="33" s="1"/>
  <c r="Q146" i="33" s="1"/>
  <c r="R146" i="33" s="1"/>
  <c r="J146" i="33"/>
  <c r="C146" i="33"/>
  <c r="D146" i="33" s="1"/>
  <c r="E146" i="33" s="1"/>
  <c r="F146" i="33" s="1"/>
  <c r="G146" i="33" s="1"/>
  <c r="H146" i="33" s="1"/>
  <c r="I146" i="33" s="1"/>
  <c r="Q144" i="33"/>
  <c r="R144" i="33" s="1"/>
  <c r="S144" i="33" s="1"/>
  <c r="T144" i="33" s="1"/>
  <c r="U144" i="33" s="1"/>
  <c r="V144" i="33" s="1"/>
  <c r="W144" i="33" s="1"/>
  <c r="X144" i="33" s="1"/>
  <c r="Y144" i="33" s="1"/>
  <c r="Z144" i="33" s="1"/>
  <c r="AA144" i="33" s="1"/>
  <c r="AB144" i="33" s="1"/>
  <c r="AC144" i="33" s="1"/>
  <c r="AD144" i="33" s="1"/>
  <c r="AE144" i="33" s="1"/>
  <c r="AF144" i="33" s="1"/>
  <c r="I144" i="33"/>
  <c r="J144" i="33" s="1"/>
  <c r="K144" i="33" s="1"/>
  <c r="L144" i="33" s="1"/>
  <c r="M144" i="33" s="1"/>
  <c r="N144" i="33" s="1"/>
  <c r="O144" i="33" s="1"/>
  <c r="P144" i="33" s="1"/>
  <c r="H144" i="33"/>
  <c r="C144" i="33"/>
  <c r="D144" i="33" s="1"/>
  <c r="E144" i="33" s="1"/>
  <c r="F144" i="33" s="1"/>
  <c r="G144" i="33" s="1"/>
  <c r="C143" i="33"/>
  <c r="D143" i="33" s="1"/>
  <c r="E143" i="33" s="1"/>
  <c r="F143" i="33" s="1"/>
  <c r="G143" i="33" s="1"/>
  <c r="H143" i="33" s="1"/>
  <c r="I143" i="33" s="1"/>
  <c r="J143" i="33" s="1"/>
  <c r="K143" i="33" s="1"/>
  <c r="L143" i="33" s="1"/>
  <c r="M143" i="33" s="1"/>
  <c r="N143" i="33" s="1"/>
  <c r="O143" i="33" s="1"/>
  <c r="P143" i="33" s="1"/>
  <c r="Q143" i="33" s="1"/>
  <c r="R143" i="33" s="1"/>
  <c r="S143" i="33" s="1"/>
  <c r="T143" i="33" s="1"/>
  <c r="U143" i="33" s="1"/>
  <c r="V143" i="33" s="1"/>
  <c r="W143" i="33" s="1"/>
  <c r="X143" i="33" s="1"/>
  <c r="Y143" i="33" s="1"/>
  <c r="Z143" i="33" s="1"/>
  <c r="AA143" i="33" s="1"/>
  <c r="AB143" i="33" s="1"/>
  <c r="AC143" i="33" s="1"/>
  <c r="AD143" i="33" s="1"/>
  <c r="AE143" i="33" s="1"/>
  <c r="AF143" i="33" s="1"/>
  <c r="M141" i="33"/>
  <c r="N141" i="33" s="1"/>
  <c r="O141" i="33" s="1"/>
  <c r="P141" i="33" s="1"/>
  <c r="Q141" i="33" s="1"/>
  <c r="R141" i="33" s="1"/>
  <c r="S141" i="33" s="1"/>
  <c r="T141" i="33" s="1"/>
  <c r="U141" i="33" s="1"/>
  <c r="V141" i="33" s="1"/>
  <c r="W141" i="33" s="1"/>
  <c r="X141" i="33" s="1"/>
  <c r="Y141" i="33" s="1"/>
  <c r="Z141" i="33" s="1"/>
  <c r="AA141" i="33" s="1"/>
  <c r="AB141" i="33" s="1"/>
  <c r="AC141" i="33" s="1"/>
  <c r="AD141" i="33" s="1"/>
  <c r="AE141" i="33" s="1"/>
  <c r="AF141" i="33" s="1"/>
  <c r="D141" i="33"/>
  <c r="E141" i="33" s="1"/>
  <c r="F141" i="33" s="1"/>
  <c r="G141" i="33" s="1"/>
  <c r="H141" i="33" s="1"/>
  <c r="I141" i="33" s="1"/>
  <c r="J141" i="33" s="1"/>
  <c r="K141" i="33" s="1"/>
  <c r="L141" i="33" s="1"/>
  <c r="C141" i="33"/>
  <c r="R140" i="33"/>
  <c r="S140" i="33" s="1"/>
  <c r="T140" i="33" s="1"/>
  <c r="U140" i="33" s="1"/>
  <c r="V140" i="33" s="1"/>
  <c r="W140" i="33" s="1"/>
  <c r="X140" i="33" s="1"/>
  <c r="Y140" i="33" s="1"/>
  <c r="Z140" i="33" s="1"/>
  <c r="AA140" i="33" s="1"/>
  <c r="AB140" i="33" s="1"/>
  <c r="AC140" i="33" s="1"/>
  <c r="AD140" i="33" s="1"/>
  <c r="AE140" i="33" s="1"/>
  <c r="AF140" i="33" s="1"/>
  <c r="C140" i="33"/>
  <c r="D140" i="33" s="1"/>
  <c r="E140" i="33" s="1"/>
  <c r="F140" i="33" s="1"/>
  <c r="G140" i="33" s="1"/>
  <c r="H140" i="33" s="1"/>
  <c r="I140" i="33" s="1"/>
  <c r="J140" i="33" s="1"/>
  <c r="K140" i="33" s="1"/>
  <c r="L140" i="33" s="1"/>
  <c r="M140" i="33" s="1"/>
  <c r="N140" i="33" s="1"/>
  <c r="O140" i="33" s="1"/>
  <c r="P140" i="33" s="1"/>
  <c r="Q140" i="33" s="1"/>
  <c r="C139" i="33"/>
  <c r="D139" i="33" s="1"/>
  <c r="E139" i="33" s="1"/>
  <c r="F139" i="33" s="1"/>
  <c r="G139" i="33" s="1"/>
  <c r="H139" i="33" s="1"/>
  <c r="I139" i="33" s="1"/>
  <c r="J139" i="33" s="1"/>
  <c r="K139" i="33" s="1"/>
  <c r="L139" i="33" s="1"/>
  <c r="M139" i="33" s="1"/>
  <c r="N139" i="33" s="1"/>
  <c r="O139" i="33" s="1"/>
  <c r="P139" i="33" s="1"/>
  <c r="Q139" i="33" s="1"/>
  <c r="R139" i="33" s="1"/>
  <c r="S139" i="33" s="1"/>
  <c r="T139" i="33" s="1"/>
  <c r="U139" i="33" s="1"/>
  <c r="V139" i="33" s="1"/>
  <c r="W139" i="33" s="1"/>
  <c r="X139" i="33" s="1"/>
  <c r="Y139" i="33" s="1"/>
  <c r="Z139" i="33" s="1"/>
  <c r="AA139" i="33" s="1"/>
  <c r="AB139" i="33" s="1"/>
  <c r="AC139" i="33" s="1"/>
  <c r="AD139" i="33" s="1"/>
  <c r="AE139" i="33" s="1"/>
  <c r="AF139" i="33" s="1"/>
  <c r="O138" i="33"/>
  <c r="P138" i="33" s="1"/>
  <c r="Q138" i="33" s="1"/>
  <c r="R138" i="33" s="1"/>
  <c r="S138" i="33" s="1"/>
  <c r="T138" i="33" s="1"/>
  <c r="U138" i="33" s="1"/>
  <c r="V138" i="33" s="1"/>
  <c r="W138" i="33" s="1"/>
  <c r="X138" i="33" s="1"/>
  <c r="Y138" i="33" s="1"/>
  <c r="Z138" i="33" s="1"/>
  <c r="AA138" i="33" s="1"/>
  <c r="AB138" i="33" s="1"/>
  <c r="AC138" i="33" s="1"/>
  <c r="AD138" i="33" s="1"/>
  <c r="AE138" i="33" s="1"/>
  <c r="AF138" i="33" s="1"/>
  <c r="F138" i="33"/>
  <c r="G138" i="33" s="1"/>
  <c r="H138" i="33" s="1"/>
  <c r="I138" i="33" s="1"/>
  <c r="J138" i="33" s="1"/>
  <c r="K138" i="33" s="1"/>
  <c r="L138" i="33" s="1"/>
  <c r="M138" i="33" s="1"/>
  <c r="N138" i="33" s="1"/>
  <c r="C138" i="33"/>
  <c r="D138" i="33" s="1"/>
  <c r="E138" i="33" s="1"/>
  <c r="T137" i="33"/>
  <c r="U137" i="33" s="1"/>
  <c r="V137" i="33" s="1"/>
  <c r="W137" i="33" s="1"/>
  <c r="X137" i="33" s="1"/>
  <c r="Y137" i="33" s="1"/>
  <c r="Z137" i="33" s="1"/>
  <c r="AA137" i="33" s="1"/>
  <c r="AB137" i="33" s="1"/>
  <c r="AC137" i="33" s="1"/>
  <c r="AD137" i="33" s="1"/>
  <c r="AE137" i="33" s="1"/>
  <c r="AF137" i="33" s="1"/>
  <c r="E137" i="33"/>
  <c r="F137" i="33" s="1"/>
  <c r="G137" i="33" s="1"/>
  <c r="H137" i="33" s="1"/>
  <c r="I137" i="33" s="1"/>
  <c r="J137" i="33" s="1"/>
  <c r="K137" i="33" s="1"/>
  <c r="L137" i="33" s="1"/>
  <c r="M137" i="33" s="1"/>
  <c r="N137" i="33" s="1"/>
  <c r="O137" i="33" s="1"/>
  <c r="P137" i="33" s="1"/>
  <c r="Q137" i="33" s="1"/>
  <c r="R137" i="33" s="1"/>
  <c r="S137" i="33" s="1"/>
  <c r="D137" i="33"/>
  <c r="C137" i="33"/>
  <c r="J136" i="33"/>
  <c r="K136" i="33" s="1"/>
  <c r="L136" i="33" s="1"/>
  <c r="M136" i="33" s="1"/>
  <c r="N136" i="33" s="1"/>
  <c r="O136" i="33" s="1"/>
  <c r="P136" i="33" s="1"/>
  <c r="Q136" i="33" s="1"/>
  <c r="R136" i="33" s="1"/>
  <c r="S136" i="33" s="1"/>
  <c r="T136" i="33" s="1"/>
  <c r="U136" i="33" s="1"/>
  <c r="V136" i="33" s="1"/>
  <c r="W136" i="33" s="1"/>
  <c r="X136" i="33" s="1"/>
  <c r="Y136" i="33" s="1"/>
  <c r="Z136" i="33" s="1"/>
  <c r="AA136" i="33" s="1"/>
  <c r="AB136" i="33" s="1"/>
  <c r="AC136" i="33" s="1"/>
  <c r="AD136" i="33" s="1"/>
  <c r="AE136" i="33" s="1"/>
  <c r="AF136" i="33" s="1"/>
  <c r="C136" i="33"/>
  <c r="D136" i="33" s="1"/>
  <c r="E136" i="33" s="1"/>
  <c r="F136" i="33" s="1"/>
  <c r="G136" i="33" s="1"/>
  <c r="H136" i="33" s="1"/>
  <c r="I136" i="33" s="1"/>
  <c r="H135" i="33"/>
  <c r="I135" i="33" s="1"/>
  <c r="J135" i="33" s="1"/>
  <c r="K135" i="33" s="1"/>
  <c r="L135" i="33" s="1"/>
  <c r="M135" i="33" s="1"/>
  <c r="N135" i="33" s="1"/>
  <c r="O135" i="33" s="1"/>
  <c r="P135" i="33" s="1"/>
  <c r="Q135" i="33" s="1"/>
  <c r="R135" i="33" s="1"/>
  <c r="S135" i="33" s="1"/>
  <c r="T135" i="33" s="1"/>
  <c r="U135" i="33" s="1"/>
  <c r="V135" i="33" s="1"/>
  <c r="W135" i="33" s="1"/>
  <c r="X135" i="33" s="1"/>
  <c r="Y135" i="33" s="1"/>
  <c r="Z135" i="33" s="1"/>
  <c r="AA135" i="33" s="1"/>
  <c r="AB135" i="33" s="1"/>
  <c r="AC135" i="33" s="1"/>
  <c r="AD135" i="33" s="1"/>
  <c r="AE135" i="33" s="1"/>
  <c r="AF135" i="33" s="1"/>
  <c r="C135" i="33"/>
  <c r="D135" i="33" s="1"/>
  <c r="E135" i="33" s="1"/>
  <c r="F135" i="33" s="1"/>
  <c r="G135" i="33" s="1"/>
  <c r="G133" i="33"/>
  <c r="H133" i="33" s="1"/>
  <c r="I133" i="33" s="1"/>
  <c r="J133" i="33" s="1"/>
  <c r="K133" i="33" s="1"/>
  <c r="L133" i="33" s="1"/>
  <c r="M133" i="33" s="1"/>
  <c r="N133" i="33" s="1"/>
  <c r="O133" i="33" s="1"/>
  <c r="P133" i="33" s="1"/>
  <c r="Q133" i="33" s="1"/>
  <c r="R133" i="33" s="1"/>
  <c r="S133" i="33" s="1"/>
  <c r="T133" i="33" s="1"/>
  <c r="U133" i="33" s="1"/>
  <c r="V133" i="33" s="1"/>
  <c r="W133" i="33" s="1"/>
  <c r="X133" i="33" s="1"/>
  <c r="Y133" i="33" s="1"/>
  <c r="Z133" i="33" s="1"/>
  <c r="AA133" i="33" s="1"/>
  <c r="AB133" i="33" s="1"/>
  <c r="AC133" i="33" s="1"/>
  <c r="AD133" i="33" s="1"/>
  <c r="AE133" i="33" s="1"/>
  <c r="AF133" i="33" s="1"/>
  <c r="F133" i="33"/>
  <c r="C133" i="33"/>
  <c r="D133" i="33" s="1"/>
  <c r="E133" i="33" s="1"/>
  <c r="E132" i="33"/>
  <c r="F132" i="33" s="1"/>
  <c r="G132" i="33" s="1"/>
  <c r="H132" i="33" s="1"/>
  <c r="I132" i="33" s="1"/>
  <c r="J132" i="33" s="1"/>
  <c r="K132" i="33" s="1"/>
  <c r="L132" i="33" s="1"/>
  <c r="M132" i="33" s="1"/>
  <c r="N132" i="33" s="1"/>
  <c r="O132" i="33" s="1"/>
  <c r="P132" i="33" s="1"/>
  <c r="Q132" i="33" s="1"/>
  <c r="R132" i="33" s="1"/>
  <c r="S132" i="33" s="1"/>
  <c r="T132" i="33" s="1"/>
  <c r="U132" i="33" s="1"/>
  <c r="V132" i="33" s="1"/>
  <c r="W132" i="33" s="1"/>
  <c r="X132" i="33" s="1"/>
  <c r="Y132" i="33" s="1"/>
  <c r="Z132" i="33" s="1"/>
  <c r="AA132" i="33" s="1"/>
  <c r="AB132" i="33" s="1"/>
  <c r="AC132" i="33" s="1"/>
  <c r="AD132" i="33" s="1"/>
  <c r="AE132" i="33" s="1"/>
  <c r="AF132" i="33" s="1"/>
  <c r="D132" i="33"/>
  <c r="C132" i="33"/>
  <c r="C131" i="33"/>
  <c r="D131" i="33" s="1"/>
  <c r="E131" i="33" s="1"/>
  <c r="F131" i="33" s="1"/>
  <c r="G131" i="33" s="1"/>
  <c r="H131" i="33" s="1"/>
  <c r="I131" i="33" s="1"/>
  <c r="J131" i="33" s="1"/>
  <c r="K131" i="33" s="1"/>
  <c r="L131" i="33" s="1"/>
  <c r="M131" i="33" s="1"/>
  <c r="N131" i="33" s="1"/>
  <c r="O131" i="33" s="1"/>
  <c r="P131" i="33" s="1"/>
  <c r="Q131" i="33" s="1"/>
  <c r="R131" i="33" s="1"/>
  <c r="S131" i="33" s="1"/>
  <c r="T131" i="33" s="1"/>
  <c r="U131" i="33" s="1"/>
  <c r="V131" i="33" s="1"/>
  <c r="W131" i="33" s="1"/>
  <c r="X131" i="33" s="1"/>
  <c r="Y131" i="33" s="1"/>
  <c r="Z131" i="33" s="1"/>
  <c r="AA131" i="33" s="1"/>
  <c r="AB131" i="33" s="1"/>
  <c r="AC131" i="33" s="1"/>
  <c r="AD131" i="33" s="1"/>
  <c r="AE131" i="33" s="1"/>
  <c r="AF131" i="33" s="1"/>
  <c r="J130" i="33"/>
  <c r="K130" i="33" s="1"/>
  <c r="L130" i="33" s="1"/>
  <c r="M130" i="33" s="1"/>
  <c r="N130" i="33" s="1"/>
  <c r="O130" i="33" s="1"/>
  <c r="P130" i="33" s="1"/>
  <c r="Q130" i="33" s="1"/>
  <c r="R130" i="33" s="1"/>
  <c r="S130" i="33" s="1"/>
  <c r="T130" i="33" s="1"/>
  <c r="U130" i="33" s="1"/>
  <c r="V130" i="33" s="1"/>
  <c r="W130" i="33" s="1"/>
  <c r="X130" i="33" s="1"/>
  <c r="Y130" i="33" s="1"/>
  <c r="Z130" i="33" s="1"/>
  <c r="AA130" i="33" s="1"/>
  <c r="AB130" i="33" s="1"/>
  <c r="AC130" i="33" s="1"/>
  <c r="AD130" i="33" s="1"/>
  <c r="AE130" i="33" s="1"/>
  <c r="AF130" i="33" s="1"/>
  <c r="H130" i="33"/>
  <c r="I130" i="33" s="1"/>
  <c r="C130" i="33"/>
  <c r="D130" i="33" s="1"/>
  <c r="E130" i="33" s="1"/>
  <c r="F130" i="33" s="1"/>
  <c r="G130" i="33" s="1"/>
  <c r="G129" i="33"/>
  <c r="H129" i="33" s="1"/>
  <c r="I129" i="33" s="1"/>
  <c r="J129" i="33" s="1"/>
  <c r="K129" i="33" s="1"/>
  <c r="L129" i="33" s="1"/>
  <c r="M129" i="33" s="1"/>
  <c r="N129" i="33" s="1"/>
  <c r="O129" i="33" s="1"/>
  <c r="P129" i="33" s="1"/>
  <c r="Q129" i="33" s="1"/>
  <c r="R129" i="33" s="1"/>
  <c r="S129" i="33" s="1"/>
  <c r="T129" i="33" s="1"/>
  <c r="U129" i="33" s="1"/>
  <c r="V129" i="33" s="1"/>
  <c r="W129" i="33" s="1"/>
  <c r="X129" i="33" s="1"/>
  <c r="Y129" i="33" s="1"/>
  <c r="Z129" i="33" s="1"/>
  <c r="AA129" i="33" s="1"/>
  <c r="AB129" i="33" s="1"/>
  <c r="AC129" i="33" s="1"/>
  <c r="AD129" i="33" s="1"/>
  <c r="AE129" i="33" s="1"/>
  <c r="AF129" i="33" s="1"/>
  <c r="F129" i="33"/>
  <c r="C129" i="33"/>
  <c r="D129" i="33" s="1"/>
  <c r="E129" i="33" s="1"/>
  <c r="D128" i="33"/>
  <c r="E128" i="33" s="1"/>
  <c r="F128" i="33" s="1"/>
  <c r="G128" i="33" s="1"/>
  <c r="H128" i="33" s="1"/>
  <c r="I128" i="33" s="1"/>
  <c r="J128" i="33" s="1"/>
  <c r="K128" i="33" s="1"/>
  <c r="L128" i="33" s="1"/>
  <c r="M128" i="33" s="1"/>
  <c r="N128" i="33" s="1"/>
  <c r="O128" i="33" s="1"/>
  <c r="P128" i="33" s="1"/>
  <c r="Q128" i="33" s="1"/>
  <c r="R128" i="33" s="1"/>
  <c r="S128" i="33" s="1"/>
  <c r="T128" i="33" s="1"/>
  <c r="U128" i="33" s="1"/>
  <c r="V128" i="33" s="1"/>
  <c r="W128" i="33" s="1"/>
  <c r="X128" i="33" s="1"/>
  <c r="Y128" i="33" s="1"/>
  <c r="Z128" i="33" s="1"/>
  <c r="AA128" i="33" s="1"/>
  <c r="AB128" i="33" s="1"/>
  <c r="AC128" i="33" s="1"/>
  <c r="AD128" i="33" s="1"/>
  <c r="AE128" i="33" s="1"/>
  <c r="AF128" i="33" s="1"/>
  <c r="C128" i="33"/>
  <c r="C127" i="33"/>
  <c r="D127" i="33" s="1"/>
  <c r="E127" i="33" s="1"/>
  <c r="F127" i="33" s="1"/>
  <c r="G127" i="33" s="1"/>
  <c r="H127" i="33" s="1"/>
  <c r="I127" i="33" s="1"/>
  <c r="J127" i="33" s="1"/>
  <c r="K127" i="33" s="1"/>
  <c r="L127" i="33" s="1"/>
  <c r="M127" i="33" s="1"/>
  <c r="N127" i="33" s="1"/>
  <c r="O127" i="33" s="1"/>
  <c r="P127" i="33" s="1"/>
  <c r="Q127" i="33" s="1"/>
  <c r="R127" i="33" s="1"/>
  <c r="S127" i="33" s="1"/>
  <c r="T127" i="33" s="1"/>
  <c r="U127" i="33" s="1"/>
  <c r="V127" i="33" s="1"/>
  <c r="W127" i="33" s="1"/>
  <c r="X127" i="33" s="1"/>
  <c r="Y127" i="33" s="1"/>
  <c r="Z127" i="33" s="1"/>
  <c r="AA127" i="33" s="1"/>
  <c r="AB127" i="33" s="1"/>
  <c r="AC127" i="33" s="1"/>
  <c r="AD127" i="33" s="1"/>
  <c r="AE127" i="33" s="1"/>
  <c r="AF127" i="33" s="1"/>
  <c r="D126" i="33"/>
  <c r="E126" i="33" s="1"/>
  <c r="F126" i="33" s="1"/>
  <c r="G126" i="33" s="1"/>
  <c r="H126" i="33" s="1"/>
  <c r="I126" i="33" s="1"/>
  <c r="J126" i="33" s="1"/>
  <c r="K126" i="33" s="1"/>
  <c r="L126" i="33" s="1"/>
  <c r="M126" i="33" s="1"/>
  <c r="N126" i="33" s="1"/>
  <c r="O126" i="33" s="1"/>
  <c r="P126" i="33" s="1"/>
  <c r="Q126" i="33" s="1"/>
  <c r="R126" i="33" s="1"/>
  <c r="S126" i="33" s="1"/>
  <c r="T126" i="33" s="1"/>
  <c r="U126" i="33" s="1"/>
  <c r="V126" i="33" s="1"/>
  <c r="W126" i="33" s="1"/>
  <c r="X126" i="33" s="1"/>
  <c r="Y126" i="33" s="1"/>
  <c r="Z126" i="33" s="1"/>
  <c r="AA126" i="33" s="1"/>
  <c r="AB126" i="33" s="1"/>
  <c r="AC126" i="33" s="1"/>
  <c r="AD126" i="33" s="1"/>
  <c r="AE126" i="33" s="1"/>
  <c r="AF126" i="33" s="1"/>
  <c r="C126" i="33"/>
  <c r="C124" i="33"/>
  <c r="D124" i="33" s="1"/>
  <c r="E124" i="33" s="1"/>
  <c r="F124" i="33" s="1"/>
  <c r="G124" i="33" s="1"/>
  <c r="H124" i="33" s="1"/>
  <c r="I124" i="33" s="1"/>
  <c r="J124" i="33" s="1"/>
  <c r="K124" i="33" s="1"/>
  <c r="L124" i="33" s="1"/>
  <c r="M124" i="33" s="1"/>
  <c r="N124" i="33" s="1"/>
  <c r="O124" i="33" s="1"/>
  <c r="P124" i="33" s="1"/>
  <c r="Q124" i="33" s="1"/>
  <c r="R124" i="33" s="1"/>
  <c r="S124" i="33" s="1"/>
  <c r="T124" i="33" s="1"/>
  <c r="U124" i="33" s="1"/>
  <c r="V124" i="33" s="1"/>
  <c r="W124" i="33" s="1"/>
  <c r="X124" i="33" s="1"/>
  <c r="Y124" i="33" s="1"/>
  <c r="Z124" i="33" s="1"/>
  <c r="AA124" i="33" s="1"/>
  <c r="AB124" i="33" s="1"/>
  <c r="AC124" i="33" s="1"/>
  <c r="AD124" i="33" s="1"/>
  <c r="AE124" i="33" s="1"/>
  <c r="AF124" i="33" s="1"/>
  <c r="V123" i="33"/>
  <c r="W123" i="33" s="1"/>
  <c r="X123" i="33" s="1"/>
  <c r="Y123" i="33" s="1"/>
  <c r="Z123" i="33" s="1"/>
  <c r="AA123" i="33" s="1"/>
  <c r="AB123" i="33" s="1"/>
  <c r="AC123" i="33" s="1"/>
  <c r="AD123" i="33" s="1"/>
  <c r="AE123" i="33" s="1"/>
  <c r="AF123" i="33" s="1"/>
  <c r="G123" i="33"/>
  <c r="H123" i="33" s="1"/>
  <c r="I123" i="33" s="1"/>
  <c r="J123" i="33" s="1"/>
  <c r="K123" i="33" s="1"/>
  <c r="L123" i="33" s="1"/>
  <c r="M123" i="33" s="1"/>
  <c r="N123" i="33" s="1"/>
  <c r="O123" i="33" s="1"/>
  <c r="P123" i="33" s="1"/>
  <c r="Q123" i="33" s="1"/>
  <c r="R123" i="33" s="1"/>
  <c r="S123" i="33" s="1"/>
  <c r="T123" i="33" s="1"/>
  <c r="U123" i="33" s="1"/>
  <c r="E123" i="33"/>
  <c r="F123" i="33" s="1"/>
  <c r="D123" i="33"/>
  <c r="C123" i="33"/>
  <c r="AE122" i="33"/>
  <c r="AF122" i="33" s="1"/>
  <c r="D122" i="33"/>
  <c r="E122" i="33" s="1"/>
  <c r="F122" i="33" s="1"/>
  <c r="G122" i="33" s="1"/>
  <c r="H122" i="33" s="1"/>
  <c r="I122" i="33" s="1"/>
  <c r="J122" i="33" s="1"/>
  <c r="K122" i="33" s="1"/>
  <c r="L122" i="33" s="1"/>
  <c r="M122" i="33" s="1"/>
  <c r="N122" i="33" s="1"/>
  <c r="O122" i="33" s="1"/>
  <c r="P122" i="33" s="1"/>
  <c r="Q122" i="33" s="1"/>
  <c r="R122" i="33" s="1"/>
  <c r="S122" i="33" s="1"/>
  <c r="T122" i="33" s="1"/>
  <c r="U122" i="33" s="1"/>
  <c r="V122" i="33" s="1"/>
  <c r="W122" i="33" s="1"/>
  <c r="X122" i="33" s="1"/>
  <c r="Y122" i="33" s="1"/>
  <c r="Z122" i="33" s="1"/>
  <c r="AA122" i="33" s="1"/>
  <c r="AB122" i="33" s="1"/>
  <c r="AC122" i="33" s="1"/>
  <c r="AD122" i="33" s="1"/>
  <c r="C122" i="33"/>
  <c r="K121" i="33"/>
  <c r="L121" i="33" s="1"/>
  <c r="M121" i="33" s="1"/>
  <c r="N121" i="33" s="1"/>
  <c r="O121" i="33" s="1"/>
  <c r="P121" i="33" s="1"/>
  <c r="Q121" i="33" s="1"/>
  <c r="R121" i="33" s="1"/>
  <c r="S121" i="33" s="1"/>
  <c r="T121" i="33" s="1"/>
  <c r="U121" i="33" s="1"/>
  <c r="V121" i="33" s="1"/>
  <c r="W121" i="33" s="1"/>
  <c r="X121" i="33" s="1"/>
  <c r="Y121" i="33" s="1"/>
  <c r="Z121" i="33" s="1"/>
  <c r="AA121" i="33" s="1"/>
  <c r="AB121" i="33" s="1"/>
  <c r="AC121" i="33" s="1"/>
  <c r="AD121" i="33" s="1"/>
  <c r="AE121" i="33" s="1"/>
  <c r="AF121" i="33" s="1"/>
  <c r="E121" i="33"/>
  <c r="F121" i="33" s="1"/>
  <c r="G121" i="33" s="1"/>
  <c r="H121" i="33" s="1"/>
  <c r="I121" i="33" s="1"/>
  <c r="J121" i="33" s="1"/>
  <c r="C121" i="33"/>
  <c r="D121" i="33" s="1"/>
  <c r="C120" i="33"/>
  <c r="D120" i="33" s="1"/>
  <c r="E120" i="33" s="1"/>
  <c r="F120" i="33" s="1"/>
  <c r="G120" i="33" s="1"/>
  <c r="H120" i="33" s="1"/>
  <c r="I120" i="33" s="1"/>
  <c r="J120" i="33" s="1"/>
  <c r="K120" i="33" s="1"/>
  <c r="L120" i="33" s="1"/>
  <c r="M120" i="33" s="1"/>
  <c r="N120" i="33" s="1"/>
  <c r="O120" i="33" s="1"/>
  <c r="P120" i="33" s="1"/>
  <c r="Q120" i="33" s="1"/>
  <c r="R120" i="33" s="1"/>
  <c r="S120" i="33" s="1"/>
  <c r="T120" i="33" s="1"/>
  <c r="U120" i="33" s="1"/>
  <c r="V120" i="33" s="1"/>
  <c r="W120" i="33" s="1"/>
  <c r="X120" i="33" s="1"/>
  <c r="Y120" i="33" s="1"/>
  <c r="Z120" i="33" s="1"/>
  <c r="AA120" i="33" s="1"/>
  <c r="AB120" i="33" s="1"/>
  <c r="AC120" i="33" s="1"/>
  <c r="AD120" i="33" s="1"/>
  <c r="AE120" i="33" s="1"/>
  <c r="AF120" i="33" s="1"/>
  <c r="AB119" i="33"/>
  <c r="AC119" i="33" s="1"/>
  <c r="AD119" i="33" s="1"/>
  <c r="AE119" i="33" s="1"/>
  <c r="AF119" i="33" s="1"/>
  <c r="G119" i="33"/>
  <c r="H119" i="33" s="1"/>
  <c r="I119" i="33" s="1"/>
  <c r="J119" i="33" s="1"/>
  <c r="K119" i="33" s="1"/>
  <c r="L119" i="33" s="1"/>
  <c r="M119" i="33" s="1"/>
  <c r="N119" i="33" s="1"/>
  <c r="O119" i="33" s="1"/>
  <c r="P119" i="33" s="1"/>
  <c r="Q119" i="33" s="1"/>
  <c r="R119" i="33" s="1"/>
  <c r="S119" i="33" s="1"/>
  <c r="T119" i="33" s="1"/>
  <c r="U119" i="33" s="1"/>
  <c r="V119" i="33" s="1"/>
  <c r="W119" i="33" s="1"/>
  <c r="X119" i="33" s="1"/>
  <c r="Y119" i="33" s="1"/>
  <c r="Z119" i="33" s="1"/>
  <c r="AA119" i="33" s="1"/>
  <c r="D119" i="33"/>
  <c r="E119" i="33" s="1"/>
  <c r="F119" i="33" s="1"/>
  <c r="C119" i="33"/>
  <c r="C118" i="33"/>
  <c r="D118" i="33" s="1"/>
  <c r="E118" i="33" s="1"/>
  <c r="F118" i="33" s="1"/>
  <c r="G118" i="33" s="1"/>
  <c r="H118" i="33" s="1"/>
  <c r="I118" i="33" s="1"/>
  <c r="J118" i="33" s="1"/>
  <c r="K118" i="33" s="1"/>
  <c r="L118" i="33" s="1"/>
  <c r="M118" i="33" s="1"/>
  <c r="N118" i="33" s="1"/>
  <c r="O118" i="33" s="1"/>
  <c r="P118" i="33" s="1"/>
  <c r="Q118" i="33" s="1"/>
  <c r="R118" i="33" s="1"/>
  <c r="S118" i="33" s="1"/>
  <c r="T118" i="33" s="1"/>
  <c r="U118" i="33" s="1"/>
  <c r="V118" i="33" s="1"/>
  <c r="W118" i="33" s="1"/>
  <c r="X118" i="33" s="1"/>
  <c r="Y118" i="33" s="1"/>
  <c r="Z118" i="33" s="1"/>
  <c r="AA118" i="33" s="1"/>
  <c r="AB118" i="33" s="1"/>
  <c r="AC118" i="33" s="1"/>
  <c r="AD118" i="33" s="1"/>
  <c r="AE118" i="33" s="1"/>
  <c r="AF118" i="33" s="1"/>
  <c r="M117" i="33"/>
  <c r="N117" i="33" s="1"/>
  <c r="O117" i="33" s="1"/>
  <c r="P117" i="33" s="1"/>
  <c r="Q117" i="33" s="1"/>
  <c r="R117" i="33" s="1"/>
  <c r="S117" i="33" s="1"/>
  <c r="T117" i="33" s="1"/>
  <c r="U117" i="33" s="1"/>
  <c r="V117" i="33" s="1"/>
  <c r="W117" i="33" s="1"/>
  <c r="X117" i="33" s="1"/>
  <c r="Y117" i="33" s="1"/>
  <c r="Z117" i="33" s="1"/>
  <c r="AA117" i="33" s="1"/>
  <c r="AB117" i="33" s="1"/>
  <c r="AC117" i="33" s="1"/>
  <c r="AD117" i="33" s="1"/>
  <c r="AE117" i="33" s="1"/>
  <c r="AF117" i="33" s="1"/>
  <c r="C117" i="33"/>
  <c r="D117" i="33" s="1"/>
  <c r="E117" i="33" s="1"/>
  <c r="F117" i="33" s="1"/>
  <c r="G117" i="33" s="1"/>
  <c r="H117" i="33" s="1"/>
  <c r="I117" i="33" s="1"/>
  <c r="J117" i="33" s="1"/>
  <c r="K117" i="33" s="1"/>
  <c r="L117" i="33" s="1"/>
  <c r="F116" i="33"/>
  <c r="G116" i="33" s="1"/>
  <c r="H116" i="33" s="1"/>
  <c r="I116" i="33" s="1"/>
  <c r="J116" i="33" s="1"/>
  <c r="K116" i="33" s="1"/>
  <c r="L116" i="33" s="1"/>
  <c r="M116" i="33" s="1"/>
  <c r="N116" i="33" s="1"/>
  <c r="O116" i="33" s="1"/>
  <c r="P116" i="33" s="1"/>
  <c r="Q116" i="33" s="1"/>
  <c r="R116" i="33" s="1"/>
  <c r="S116" i="33" s="1"/>
  <c r="T116" i="33" s="1"/>
  <c r="U116" i="33" s="1"/>
  <c r="V116" i="33" s="1"/>
  <c r="W116" i="33" s="1"/>
  <c r="X116" i="33" s="1"/>
  <c r="Y116" i="33" s="1"/>
  <c r="Z116" i="33" s="1"/>
  <c r="AA116" i="33" s="1"/>
  <c r="AB116" i="33" s="1"/>
  <c r="AC116" i="33" s="1"/>
  <c r="AD116" i="33" s="1"/>
  <c r="AE116" i="33" s="1"/>
  <c r="AF116" i="33" s="1"/>
  <c r="C116" i="33"/>
  <c r="D116" i="33" s="1"/>
  <c r="E116" i="33" s="1"/>
  <c r="G115" i="33"/>
  <c r="H115" i="33" s="1"/>
  <c r="I115" i="33" s="1"/>
  <c r="J115" i="33" s="1"/>
  <c r="K115" i="33" s="1"/>
  <c r="L115" i="33" s="1"/>
  <c r="M115" i="33" s="1"/>
  <c r="N115" i="33" s="1"/>
  <c r="O115" i="33" s="1"/>
  <c r="P115" i="33" s="1"/>
  <c r="Q115" i="33" s="1"/>
  <c r="R115" i="33" s="1"/>
  <c r="S115" i="33" s="1"/>
  <c r="T115" i="33" s="1"/>
  <c r="U115" i="33" s="1"/>
  <c r="V115" i="33" s="1"/>
  <c r="W115" i="33" s="1"/>
  <c r="X115" i="33" s="1"/>
  <c r="Y115" i="33" s="1"/>
  <c r="Z115" i="33" s="1"/>
  <c r="AA115" i="33" s="1"/>
  <c r="AB115" i="33" s="1"/>
  <c r="AC115" i="33" s="1"/>
  <c r="AD115" i="33" s="1"/>
  <c r="AE115" i="33" s="1"/>
  <c r="AF115" i="33" s="1"/>
  <c r="D115" i="33"/>
  <c r="E115" i="33" s="1"/>
  <c r="F115" i="33" s="1"/>
  <c r="C115" i="33"/>
  <c r="M114" i="33"/>
  <c r="N114" i="33" s="1"/>
  <c r="O114" i="33" s="1"/>
  <c r="P114" i="33" s="1"/>
  <c r="Q114" i="33" s="1"/>
  <c r="R114" i="33" s="1"/>
  <c r="S114" i="33" s="1"/>
  <c r="T114" i="33" s="1"/>
  <c r="U114" i="33" s="1"/>
  <c r="V114" i="33" s="1"/>
  <c r="W114" i="33" s="1"/>
  <c r="X114" i="33" s="1"/>
  <c r="Y114" i="33" s="1"/>
  <c r="Z114" i="33" s="1"/>
  <c r="AA114" i="33" s="1"/>
  <c r="AB114" i="33" s="1"/>
  <c r="AC114" i="33" s="1"/>
  <c r="AD114" i="33" s="1"/>
  <c r="AE114" i="33" s="1"/>
  <c r="AF114" i="33" s="1"/>
  <c r="C114" i="33"/>
  <c r="D114" i="33" s="1"/>
  <c r="E114" i="33" s="1"/>
  <c r="F114" i="33" s="1"/>
  <c r="G114" i="33" s="1"/>
  <c r="H114" i="33" s="1"/>
  <c r="I114" i="33" s="1"/>
  <c r="J114" i="33" s="1"/>
  <c r="K114" i="33" s="1"/>
  <c r="L114" i="33" s="1"/>
  <c r="D113" i="33"/>
  <c r="E113" i="33" s="1"/>
  <c r="F113" i="33" s="1"/>
  <c r="G113" i="33" s="1"/>
  <c r="H113" i="33" s="1"/>
  <c r="I113" i="33" s="1"/>
  <c r="J113" i="33" s="1"/>
  <c r="K113" i="33" s="1"/>
  <c r="L113" i="33" s="1"/>
  <c r="M113" i="33" s="1"/>
  <c r="N113" i="33" s="1"/>
  <c r="O113" i="33" s="1"/>
  <c r="P113" i="33" s="1"/>
  <c r="Q113" i="33" s="1"/>
  <c r="R113" i="33" s="1"/>
  <c r="S113" i="33" s="1"/>
  <c r="T113" i="33" s="1"/>
  <c r="U113" i="33" s="1"/>
  <c r="V113" i="33" s="1"/>
  <c r="W113" i="33" s="1"/>
  <c r="X113" i="33" s="1"/>
  <c r="Y113" i="33" s="1"/>
  <c r="Z113" i="33" s="1"/>
  <c r="AA113" i="33" s="1"/>
  <c r="AB113" i="33" s="1"/>
  <c r="AC113" i="33" s="1"/>
  <c r="AD113" i="33" s="1"/>
  <c r="AE113" i="33" s="1"/>
  <c r="AF113" i="33" s="1"/>
  <c r="C113" i="33"/>
  <c r="E112" i="33"/>
  <c r="F112" i="33" s="1"/>
  <c r="G112" i="33" s="1"/>
  <c r="H112" i="33" s="1"/>
  <c r="I112" i="33" s="1"/>
  <c r="J112" i="33" s="1"/>
  <c r="K112" i="33" s="1"/>
  <c r="L112" i="33" s="1"/>
  <c r="M112" i="33" s="1"/>
  <c r="N112" i="33" s="1"/>
  <c r="O112" i="33" s="1"/>
  <c r="P112" i="33" s="1"/>
  <c r="Q112" i="33" s="1"/>
  <c r="R112" i="33" s="1"/>
  <c r="S112" i="33" s="1"/>
  <c r="T112" i="33" s="1"/>
  <c r="U112" i="33" s="1"/>
  <c r="V112" i="33" s="1"/>
  <c r="W112" i="33" s="1"/>
  <c r="X112" i="33" s="1"/>
  <c r="Y112" i="33" s="1"/>
  <c r="Z112" i="33" s="1"/>
  <c r="AA112" i="33" s="1"/>
  <c r="AB112" i="33" s="1"/>
  <c r="AC112" i="33" s="1"/>
  <c r="AD112" i="33" s="1"/>
  <c r="AE112" i="33" s="1"/>
  <c r="AF112" i="33" s="1"/>
  <c r="C112" i="33"/>
  <c r="D112" i="33" s="1"/>
  <c r="H111" i="33"/>
  <c r="I111" i="33" s="1"/>
  <c r="J111" i="33" s="1"/>
  <c r="K111" i="33" s="1"/>
  <c r="L111" i="33" s="1"/>
  <c r="M111" i="33" s="1"/>
  <c r="N111" i="33" s="1"/>
  <c r="O111" i="33" s="1"/>
  <c r="P111" i="33" s="1"/>
  <c r="Q111" i="33" s="1"/>
  <c r="R111" i="33" s="1"/>
  <c r="S111" i="33" s="1"/>
  <c r="T111" i="33" s="1"/>
  <c r="U111" i="33" s="1"/>
  <c r="V111" i="33" s="1"/>
  <c r="W111" i="33" s="1"/>
  <c r="X111" i="33" s="1"/>
  <c r="Y111" i="33" s="1"/>
  <c r="Z111" i="33" s="1"/>
  <c r="AA111" i="33" s="1"/>
  <c r="AB111" i="33" s="1"/>
  <c r="AC111" i="33" s="1"/>
  <c r="AD111" i="33" s="1"/>
  <c r="AE111" i="33" s="1"/>
  <c r="AF111" i="33" s="1"/>
  <c r="C111" i="33"/>
  <c r="D111" i="33" s="1"/>
  <c r="E111" i="33" s="1"/>
  <c r="F111" i="33" s="1"/>
  <c r="G111" i="33" s="1"/>
  <c r="F110" i="33"/>
  <c r="G110" i="33" s="1"/>
  <c r="H110" i="33" s="1"/>
  <c r="I110" i="33" s="1"/>
  <c r="J110" i="33" s="1"/>
  <c r="K110" i="33" s="1"/>
  <c r="L110" i="33" s="1"/>
  <c r="M110" i="33" s="1"/>
  <c r="N110" i="33" s="1"/>
  <c r="O110" i="33" s="1"/>
  <c r="P110" i="33" s="1"/>
  <c r="Q110" i="33" s="1"/>
  <c r="R110" i="33" s="1"/>
  <c r="S110" i="33" s="1"/>
  <c r="T110" i="33" s="1"/>
  <c r="U110" i="33" s="1"/>
  <c r="V110" i="33" s="1"/>
  <c r="W110" i="33" s="1"/>
  <c r="X110" i="33" s="1"/>
  <c r="Y110" i="33" s="1"/>
  <c r="Z110" i="33" s="1"/>
  <c r="AA110" i="33" s="1"/>
  <c r="AB110" i="33" s="1"/>
  <c r="AC110" i="33" s="1"/>
  <c r="AD110" i="33" s="1"/>
  <c r="AE110" i="33" s="1"/>
  <c r="AF110" i="33" s="1"/>
  <c r="C110" i="33"/>
  <c r="D110" i="33" s="1"/>
  <c r="E110" i="33" s="1"/>
  <c r="K109" i="33"/>
  <c r="L109" i="33" s="1"/>
  <c r="M109" i="33" s="1"/>
  <c r="N109" i="33" s="1"/>
  <c r="O109" i="33" s="1"/>
  <c r="P109" i="33" s="1"/>
  <c r="Q109" i="33" s="1"/>
  <c r="R109" i="33" s="1"/>
  <c r="S109" i="33" s="1"/>
  <c r="T109" i="33" s="1"/>
  <c r="U109" i="33" s="1"/>
  <c r="V109" i="33" s="1"/>
  <c r="W109" i="33" s="1"/>
  <c r="X109" i="33" s="1"/>
  <c r="Y109" i="33" s="1"/>
  <c r="Z109" i="33" s="1"/>
  <c r="AA109" i="33" s="1"/>
  <c r="AB109" i="33" s="1"/>
  <c r="AC109" i="33" s="1"/>
  <c r="AD109" i="33" s="1"/>
  <c r="AE109" i="33" s="1"/>
  <c r="AF109" i="33" s="1"/>
  <c r="J109" i="33"/>
  <c r="D109" i="33"/>
  <c r="E109" i="33" s="1"/>
  <c r="F109" i="33" s="1"/>
  <c r="G109" i="33" s="1"/>
  <c r="H109" i="33" s="1"/>
  <c r="C109" i="33"/>
  <c r="D108" i="33"/>
  <c r="E108" i="33" s="1"/>
  <c r="F108" i="33" s="1"/>
  <c r="G108" i="33" s="1"/>
  <c r="H108" i="33" s="1"/>
  <c r="I108" i="33" s="1"/>
  <c r="J108" i="33" s="1"/>
  <c r="K108" i="33" s="1"/>
  <c r="L108" i="33" s="1"/>
  <c r="M108" i="33" s="1"/>
  <c r="N108" i="33" s="1"/>
  <c r="O108" i="33" s="1"/>
  <c r="P108" i="33" s="1"/>
  <c r="Q108" i="33" s="1"/>
  <c r="R108" i="33" s="1"/>
  <c r="S108" i="33" s="1"/>
  <c r="T108" i="33" s="1"/>
  <c r="U108" i="33" s="1"/>
  <c r="V108" i="33" s="1"/>
  <c r="W108" i="33" s="1"/>
  <c r="X108" i="33" s="1"/>
  <c r="Y108" i="33" s="1"/>
  <c r="Z108" i="33" s="1"/>
  <c r="AA108" i="33" s="1"/>
  <c r="AB108" i="33" s="1"/>
  <c r="AC108" i="33" s="1"/>
  <c r="AD108" i="33" s="1"/>
  <c r="AE108" i="33" s="1"/>
  <c r="AF108" i="33" s="1"/>
  <c r="C108" i="33"/>
  <c r="D107" i="33"/>
  <c r="E107" i="33" s="1"/>
  <c r="F107" i="33" s="1"/>
  <c r="G107" i="33" s="1"/>
  <c r="H107" i="33" s="1"/>
  <c r="I107" i="33" s="1"/>
  <c r="J107" i="33" s="1"/>
  <c r="K107" i="33" s="1"/>
  <c r="L107" i="33" s="1"/>
  <c r="M107" i="33" s="1"/>
  <c r="N107" i="33" s="1"/>
  <c r="O107" i="33" s="1"/>
  <c r="P107" i="33" s="1"/>
  <c r="Q107" i="33" s="1"/>
  <c r="R107" i="33" s="1"/>
  <c r="S107" i="33" s="1"/>
  <c r="T107" i="33" s="1"/>
  <c r="U107" i="33" s="1"/>
  <c r="V107" i="33" s="1"/>
  <c r="W107" i="33" s="1"/>
  <c r="X107" i="33" s="1"/>
  <c r="Y107" i="33" s="1"/>
  <c r="Z107" i="33" s="1"/>
  <c r="AA107" i="33" s="1"/>
  <c r="AB107" i="33" s="1"/>
  <c r="AC107" i="33" s="1"/>
  <c r="AD107" i="33" s="1"/>
  <c r="AE107" i="33" s="1"/>
  <c r="AF107" i="33" s="1"/>
  <c r="C107" i="33"/>
  <c r="H105" i="33"/>
  <c r="I105" i="33" s="1"/>
  <c r="J105" i="33" s="1"/>
  <c r="K105" i="33" s="1"/>
  <c r="L105" i="33" s="1"/>
  <c r="M105" i="33" s="1"/>
  <c r="N105" i="33" s="1"/>
  <c r="O105" i="33" s="1"/>
  <c r="P105" i="33" s="1"/>
  <c r="Q105" i="33" s="1"/>
  <c r="R105" i="33" s="1"/>
  <c r="S105" i="33" s="1"/>
  <c r="T105" i="33" s="1"/>
  <c r="U105" i="33" s="1"/>
  <c r="V105" i="33" s="1"/>
  <c r="W105" i="33" s="1"/>
  <c r="X105" i="33" s="1"/>
  <c r="Y105" i="33" s="1"/>
  <c r="Z105" i="33" s="1"/>
  <c r="AA105" i="33" s="1"/>
  <c r="AB105" i="33" s="1"/>
  <c r="AC105" i="33" s="1"/>
  <c r="AD105" i="33" s="1"/>
  <c r="AE105" i="33" s="1"/>
  <c r="AF105" i="33" s="1"/>
  <c r="D105" i="33"/>
  <c r="E105" i="33" s="1"/>
  <c r="F105" i="33" s="1"/>
  <c r="G105" i="33" s="1"/>
  <c r="C105" i="33"/>
  <c r="J104" i="33"/>
  <c r="K104" i="33" s="1"/>
  <c r="L104" i="33" s="1"/>
  <c r="M104" i="33" s="1"/>
  <c r="N104" i="33" s="1"/>
  <c r="O104" i="33" s="1"/>
  <c r="P104" i="33" s="1"/>
  <c r="Q104" i="33" s="1"/>
  <c r="R104" i="33" s="1"/>
  <c r="S104" i="33" s="1"/>
  <c r="T104" i="33" s="1"/>
  <c r="U104" i="33" s="1"/>
  <c r="V104" i="33" s="1"/>
  <c r="W104" i="33" s="1"/>
  <c r="X104" i="33" s="1"/>
  <c r="Y104" i="33" s="1"/>
  <c r="Z104" i="33" s="1"/>
  <c r="AA104" i="33" s="1"/>
  <c r="AB104" i="33" s="1"/>
  <c r="AC104" i="33" s="1"/>
  <c r="AD104" i="33" s="1"/>
  <c r="AE104" i="33" s="1"/>
  <c r="AF104" i="33" s="1"/>
  <c r="F104" i="33"/>
  <c r="G104" i="33" s="1"/>
  <c r="H104" i="33" s="1"/>
  <c r="I104" i="33" s="1"/>
  <c r="D104" i="33"/>
  <c r="E104" i="33" s="1"/>
  <c r="C104" i="33"/>
  <c r="D102" i="33"/>
  <c r="E102" i="33" s="1"/>
  <c r="F102" i="33" s="1"/>
  <c r="G102" i="33" s="1"/>
  <c r="H102" i="33" s="1"/>
  <c r="I102" i="33" s="1"/>
  <c r="J102" i="33" s="1"/>
  <c r="K102" i="33" s="1"/>
  <c r="L102" i="33" s="1"/>
  <c r="M102" i="33" s="1"/>
  <c r="N102" i="33" s="1"/>
  <c r="O102" i="33" s="1"/>
  <c r="P102" i="33" s="1"/>
  <c r="Q102" i="33" s="1"/>
  <c r="R102" i="33" s="1"/>
  <c r="S102" i="33" s="1"/>
  <c r="T102" i="33" s="1"/>
  <c r="U102" i="33" s="1"/>
  <c r="V102" i="33" s="1"/>
  <c r="W102" i="33" s="1"/>
  <c r="X102" i="33" s="1"/>
  <c r="Y102" i="33" s="1"/>
  <c r="Z102" i="33" s="1"/>
  <c r="AA102" i="33" s="1"/>
  <c r="AB102" i="33" s="1"/>
  <c r="AC102" i="33" s="1"/>
  <c r="AD102" i="33" s="1"/>
  <c r="AE102" i="33" s="1"/>
  <c r="AF102" i="33" s="1"/>
  <c r="C102" i="33"/>
  <c r="D101" i="33"/>
  <c r="E101" i="33" s="1"/>
  <c r="F101" i="33" s="1"/>
  <c r="G101" i="33" s="1"/>
  <c r="H101" i="33" s="1"/>
  <c r="I101" i="33" s="1"/>
  <c r="J101" i="33" s="1"/>
  <c r="K101" i="33" s="1"/>
  <c r="L101" i="33" s="1"/>
  <c r="M101" i="33" s="1"/>
  <c r="N101" i="33" s="1"/>
  <c r="O101" i="33" s="1"/>
  <c r="P101" i="33" s="1"/>
  <c r="Q101" i="33" s="1"/>
  <c r="R101" i="33" s="1"/>
  <c r="S101" i="33" s="1"/>
  <c r="T101" i="33" s="1"/>
  <c r="U101" i="33" s="1"/>
  <c r="V101" i="33" s="1"/>
  <c r="W101" i="33" s="1"/>
  <c r="X101" i="33" s="1"/>
  <c r="Y101" i="33" s="1"/>
  <c r="Z101" i="33" s="1"/>
  <c r="AA101" i="33" s="1"/>
  <c r="AB101" i="33" s="1"/>
  <c r="AC101" i="33" s="1"/>
  <c r="AD101" i="33" s="1"/>
  <c r="AE101" i="33" s="1"/>
  <c r="AF101" i="33" s="1"/>
  <c r="C101" i="33"/>
  <c r="H100" i="33"/>
  <c r="I100" i="33" s="1"/>
  <c r="J100" i="33" s="1"/>
  <c r="K100" i="33" s="1"/>
  <c r="L100" i="33" s="1"/>
  <c r="M100" i="33" s="1"/>
  <c r="N100" i="33" s="1"/>
  <c r="O100" i="33" s="1"/>
  <c r="P100" i="33" s="1"/>
  <c r="Q100" i="33" s="1"/>
  <c r="R100" i="33" s="1"/>
  <c r="S100" i="33" s="1"/>
  <c r="T100" i="33" s="1"/>
  <c r="U100" i="33" s="1"/>
  <c r="V100" i="33" s="1"/>
  <c r="W100" i="33" s="1"/>
  <c r="X100" i="33" s="1"/>
  <c r="Y100" i="33" s="1"/>
  <c r="Z100" i="33" s="1"/>
  <c r="AA100" i="33" s="1"/>
  <c r="AB100" i="33" s="1"/>
  <c r="AC100" i="33" s="1"/>
  <c r="AD100" i="33" s="1"/>
  <c r="AE100" i="33" s="1"/>
  <c r="AF100" i="33" s="1"/>
  <c r="D100" i="33"/>
  <c r="E100" i="33" s="1"/>
  <c r="F100" i="33" s="1"/>
  <c r="G100" i="33" s="1"/>
  <c r="C100" i="33"/>
  <c r="D99" i="33"/>
  <c r="E99" i="33" s="1"/>
  <c r="F99" i="33" s="1"/>
  <c r="G99" i="33" s="1"/>
  <c r="H99" i="33" s="1"/>
  <c r="I99" i="33" s="1"/>
  <c r="J99" i="33" s="1"/>
  <c r="K99" i="33" s="1"/>
  <c r="L99" i="33" s="1"/>
  <c r="M99" i="33" s="1"/>
  <c r="N99" i="33" s="1"/>
  <c r="O99" i="33" s="1"/>
  <c r="P99" i="33" s="1"/>
  <c r="Q99" i="33" s="1"/>
  <c r="R99" i="33" s="1"/>
  <c r="S99" i="33" s="1"/>
  <c r="T99" i="33" s="1"/>
  <c r="U99" i="33" s="1"/>
  <c r="V99" i="33" s="1"/>
  <c r="W99" i="33" s="1"/>
  <c r="X99" i="33" s="1"/>
  <c r="Y99" i="33" s="1"/>
  <c r="Z99" i="33" s="1"/>
  <c r="AA99" i="33" s="1"/>
  <c r="AB99" i="33" s="1"/>
  <c r="AC99" i="33" s="1"/>
  <c r="AD99" i="33" s="1"/>
  <c r="AE99" i="33" s="1"/>
  <c r="AF99" i="33" s="1"/>
  <c r="C99" i="33"/>
  <c r="D98" i="33"/>
  <c r="E98" i="33" s="1"/>
  <c r="C98" i="33"/>
  <c r="D97" i="33"/>
  <c r="C97" i="33"/>
  <c r="AH95" i="33"/>
  <c r="AI95" i="33" s="1"/>
  <c r="AH94" i="33"/>
  <c r="AI94" i="33" s="1"/>
  <c r="AH93" i="33"/>
  <c r="AI93" i="33" s="1"/>
  <c r="AH92" i="33"/>
  <c r="AI92" i="33" s="1"/>
  <c r="AH91" i="33"/>
  <c r="AI91" i="33" s="1"/>
  <c r="C90" i="33"/>
  <c r="B90" i="33"/>
  <c r="AI88" i="33"/>
  <c r="AH88" i="33"/>
  <c r="AI87" i="33"/>
  <c r="AH87" i="33"/>
  <c r="AI86" i="33"/>
  <c r="AH86" i="33"/>
  <c r="AI85" i="33"/>
  <c r="AH85" i="33"/>
  <c r="AI84" i="33"/>
  <c r="AH84" i="33"/>
  <c r="AI83" i="33"/>
  <c r="AH83" i="33"/>
  <c r="AI82" i="33"/>
  <c r="AH82" i="33"/>
  <c r="AI81" i="33"/>
  <c r="AH81" i="33"/>
  <c r="AG79" i="33"/>
  <c r="AI78" i="33"/>
  <c r="AH78" i="33"/>
  <c r="AF77" i="33"/>
  <c r="AE77" i="33"/>
  <c r="AD77" i="33"/>
  <c r="AC77" i="33"/>
  <c r="AB77" i="33"/>
  <c r="AA77" i="33"/>
  <c r="Z77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AF76" i="33"/>
  <c r="AE76" i="33"/>
  <c r="AD76" i="33"/>
  <c r="AC76" i="33"/>
  <c r="AB76" i="33"/>
  <c r="AA76" i="33"/>
  <c r="Z76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AF75" i="33"/>
  <c r="AE75" i="33"/>
  <c r="AD75" i="33"/>
  <c r="AC75" i="33"/>
  <c r="AB75" i="33"/>
  <c r="AA75" i="33"/>
  <c r="Z75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AF74" i="33"/>
  <c r="AE74" i="33"/>
  <c r="AD74" i="33"/>
  <c r="AC74" i="33"/>
  <c r="AB74" i="33"/>
  <c r="AA74" i="33"/>
  <c r="Z74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AF73" i="33"/>
  <c r="AE73" i="33"/>
  <c r="AD73" i="33"/>
  <c r="AC73" i="33"/>
  <c r="AB73" i="33"/>
  <c r="AA73" i="33"/>
  <c r="Z73" i="33"/>
  <c r="Y73" i="33"/>
  <c r="X73" i="33"/>
  <c r="W73" i="33"/>
  <c r="V73" i="33"/>
  <c r="U73" i="33"/>
  <c r="T73" i="33"/>
  <c r="S73" i="33"/>
  <c r="R73" i="33"/>
  <c r="Q73" i="33"/>
  <c r="P73" i="33"/>
  <c r="O73" i="33"/>
  <c r="O79" i="33" s="1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AI71" i="33"/>
  <c r="AH71" i="33"/>
  <c r="AG69" i="33"/>
  <c r="AF69" i="33"/>
  <c r="AE69" i="33"/>
  <c r="AD69" i="33"/>
  <c r="AC69" i="33"/>
  <c r="AB69" i="33"/>
  <c r="AA69" i="33"/>
  <c r="Z69" i="33"/>
  <c r="Y69" i="33"/>
  <c r="X69" i="33"/>
  <c r="W69" i="33"/>
  <c r="V69" i="33"/>
  <c r="U69" i="33"/>
  <c r="T69" i="33"/>
  <c r="S69" i="33"/>
  <c r="R69" i="33"/>
  <c r="Q69" i="33"/>
  <c r="P69" i="33"/>
  <c r="O69" i="33"/>
  <c r="N69" i="33"/>
  <c r="M69" i="33"/>
  <c r="L69" i="33"/>
  <c r="K69" i="33"/>
  <c r="J69" i="33"/>
  <c r="I69" i="33"/>
  <c r="H69" i="33"/>
  <c r="G69" i="33"/>
  <c r="F69" i="33"/>
  <c r="E69" i="33"/>
  <c r="D69" i="33"/>
  <c r="C69" i="33"/>
  <c r="B69" i="33"/>
  <c r="AI69" i="33" s="1"/>
  <c r="AI68" i="33"/>
  <c r="AH68" i="33"/>
  <c r="AI67" i="33"/>
  <c r="AH67" i="33"/>
  <c r="AI66" i="33"/>
  <c r="AH66" i="33"/>
  <c r="AG65" i="33"/>
  <c r="AF65" i="33"/>
  <c r="AF5" i="33" s="1"/>
  <c r="AE65" i="33"/>
  <c r="AE5" i="33" s="1"/>
  <c r="AD65" i="33"/>
  <c r="AD5" i="33" s="1"/>
  <c r="AC65" i="33"/>
  <c r="AC5" i="33" s="1"/>
  <c r="AB65" i="33"/>
  <c r="AB5" i="33" s="1"/>
  <c r="AA65" i="33"/>
  <c r="AA5" i="33" s="1"/>
  <c r="Z65" i="33"/>
  <c r="Z5" i="33" s="1"/>
  <c r="Y65" i="33"/>
  <c r="X65" i="33"/>
  <c r="X5" i="33" s="1"/>
  <c r="W65" i="33"/>
  <c r="V65" i="33"/>
  <c r="V5" i="33" s="1"/>
  <c r="U65" i="33"/>
  <c r="U5" i="33" s="1"/>
  <c r="T65" i="33"/>
  <c r="T5" i="33" s="1"/>
  <c r="S65" i="33"/>
  <c r="R65" i="33"/>
  <c r="Q65" i="33"/>
  <c r="P65" i="33"/>
  <c r="P5" i="33" s="1"/>
  <c r="O65" i="33"/>
  <c r="O5" i="33" s="1"/>
  <c r="N65" i="33"/>
  <c r="N5" i="33" s="1"/>
  <c r="M65" i="33"/>
  <c r="M5" i="33" s="1"/>
  <c r="L65" i="33"/>
  <c r="L5" i="33" s="1"/>
  <c r="K65" i="33"/>
  <c r="J65" i="33"/>
  <c r="I65" i="33"/>
  <c r="H65" i="33"/>
  <c r="G65" i="33"/>
  <c r="F65" i="33"/>
  <c r="F5" i="33" s="1"/>
  <c r="E65" i="33"/>
  <c r="E5" i="33" s="1"/>
  <c r="D65" i="33"/>
  <c r="D5" i="33" s="1"/>
  <c r="C65" i="33"/>
  <c r="B65" i="33"/>
  <c r="AI64" i="33"/>
  <c r="AH64" i="33"/>
  <c r="AI63" i="33"/>
  <c r="AH63" i="33"/>
  <c r="AI62" i="33"/>
  <c r="AH62" i="33"/>
  <c r="AI61" i="33"/>
  <c r="AH61" i="33"/>
  <c r="AI60" i="33"/>
  <c r="AH60" i="33"/>
  <c r="AI59" i="33"/>
  <c r="AH59" i="33"/>
  <c r="AI58" i="33"/>
  <c r="AH58" i="33"/>
  <c r="AI57" i="33"/>
  <c r="AH57" i="33"/>
  <c r="AI56" i="33"/>
  <c r="AH56" i="33"/>
  <c r="AI55" i="33"/>
  <c r="AH55" i="33"/>
  <c r="AI54" i="33"/>
  <c r="AH54" i="33"/>
  <c r="AG53" i="33"/>
  <c r="AF53" i="33"/>
  <c r="AE53" i="33"/>
  <c r="AD53" i="33"/>
  <c r="AC53" i="33"/>
  <c r="AB53" i="33"/>
  <c r="AA53" i="33"/>
  <c r="Z53" i="33"/>
  <c r="Y53" i="33"/>
  <c r="X53" i="33"/>
  <c r="W53" i="33"/>
  <c r="V53" i="33"/>
  <c r="U53" i="33"/>
  <c r="T53" i="33"/>
  <c r="S53" i="33"/>
  <c r="R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AI52" i="33"/>
  <c r="AH52" i="33"/>
  <c r="AI51" i="33"/>
  <c r="AH51" i="33"/>
  <c r="AI50" i="33"/>
  <c r="AH50" i="33"/>
  <c r="S49" i="33"/>
  <c r="R49" i="33"/>
  <c r="Q49" i="33"/>
  <c r="P49" i="33"/>
  <c r="O49" i="33"/>
  <c r="N49" i="33"/>
  <c r="M49" i="33"/>
  <c r="L49" i="33"/>
  <c r="K49" i="33"/>
  <c r="J49" i="33"/>
  <c r="I49" i="33"/>
  <c r="H49" i="33"/>
  <c r="G49" i="33"/>
  <c r="F49" i="33"/>
  <c r="E49" i="33"/>
  <c r="D49" i="33"/>
  <c r="C49" i="33"/>
  <c r="B49" i="33"/>
  <c r="AG48" i="33"/>
  <c r="AG49" i="33" s="1"/>
  <c r="AI47" i="33"/>
  <c r="AH47" i="33"/>
  <c r="AI46" i="33"/>
  <c r="AH46" i="33"/>
  <c r="AI45" i="33"/>
  <c r="AH45" i="33"/>
  <c r="AI44" i="33"/>
  <c r="AH44" i="33"/>
  <c r="AI43" i="33"/>
  <c r="AH43" i="33"/>
  <c r="AI42" i="33"/>
  <c r="AH42" i="33"/>
  <c r="AI41" i="33"/>
  <c r="AH41" i="33"/>
  <c r="AI40" i="33"/>
  <c r="AH40" i="33"/>
  <c r="AI39" i="33"/>
  <c r="AH39" i="33"/>
  <c r="AI38" i="33"/>
  <c r="AH38" i="33"/>
  <c r="AI37" i="33"/>
  <c r="AH37" i="33"/>
  <c r="AI36" i="33"/>
  <c r="AH36" i="33"/>
  <c r="AG35" i="33"/>
  <c r="AG2" i="33" s="1"/>
  <c r="AF35" i="33"/>
  <c r="AE35" i="33"/>
  <c r="AD35" i="33"/>
  <c r="AC35" i="33"/>
  <c r="AB35" i="33"/>
  <c r="AA35" i="33"/>
  <c r="Z35" i="33"/>
  <c r="Y35" i="33"/>
  <c r="X35" i="33"/>
  <c r="W35" i="33"/>
  <c r="V35" i="33"/>
  <c r="U35" i="33"/>
  <c r="T35" i="33"/>
  <c r="S35" i="33"/>
  <c r="R35" i="33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AI21" i="33"/>
  <c r="AH21" i="33"/>
  <c r="AI20" i="33"/>
  <c r="AH20" i="33"/>
  <c r="AI19" i="33"/>
  <c r="AH19" i="33"/>
  <c r="AI18" i="33"/>
  <c r="AH18" i="33"/>
  <c r="AI17" i="33"/>
  <c r="AH17" i="33"/>
  <c r="AI16" i="33"/>
  <c r="AH16" i="33"/>
  <c r="AI15" i="33"/>
  <c r="AH15" i="33"/>
  <c r="AI14" i="33"/>
  <c r="AH14" i="33"/>
  <c r="AI13" i="33"/>
  <c r="AH13" i="33"/>
  <c r="AI12" i="33"/>
  <c r="AH12" i="33"/>
  <c r="AI11" i="33"/>
  <c r="AH11" i="33"/>
  <c r="Y5" i="33"/>
  <c r="W5" i="33"/>
  <c r="S5" i="33"/>
  <c r="R5" i="33"/>
  <c r="Q5" i="33"/>
  <c r="K5" i="33"/>
  <c r="J5" i="33"/>
  <c r="I5" i="33"/>
  <c r="H5" i="33"/>
  <c r="G5" i="33"/>
  <c r="C5" i="33"/>
  <c r="AG4" i="33"/>
  <c r="K4" i="33"/>
  <c r="B4" i="33"/>
  <c r="E4" i="33"/>
  <c r="AF79" i="33" l="1"/>
  <c r="AD79" i="33"/>
  <c r="AE79" i="33"/>
  <c r="AB79" i="33"/>
  <c r="Z79" i="33"/>
  <c r="X79" i="33"/>
  <c r="W79" i="33"/>
  <c r="V79" i="33"/>
  <c r="T79" i="33"/>
  <c r="S79" i="33"/>
  <c r="S72" i="33"/>
  <c r="S70" i="33"/>
  <c r="R70" i="33"/>
  <c r="R79" i="33"/>
  <c r="R72" i="33"/>
  <c r="Q72" i="33"/>
  <c r="Q79" i="33"/>
  <c r="Q70" i="33"/>
  <c r="P79" i="33"/>
  <c r="P70" i="33"/>
  <c r="O72" i="33"/>
  <c r="O70" i="33"/>
  <c r="N79" i="33"/>
  <c r="M70" i="33"/>
  <c r="L79" i="33"/>
  <c r="L70" i="33"/>
  <c r="K79" i="33"/>
  <c r="K72" i="33"/>
  <c r="AC209" i="33" s="1"/>
  <c r="K70" i="33"/>
  <c r="K80" i="33" s="1"/>
  <c r="J79" i="33"/>
  <c r="AI74" i="33"/>
  <c r="J70" i="33"/>
  <c r="I79" i="33"/>
  <c r="I72" i="33"/>
  <c r="I7" i="33" s="1"/>
  <c r="I70" i="33"/>
  <c r="H70" i="33"/>
  <c r="H79" i="33"/>
  <c r="G79" i="33"/>
  <c r="G70" i="33"/>
  <c r="G72" i="33"/>
  <c r="G80" i="33" s="1"/>
  <c r="F79" i="33"/>
  <c r="AI73" i="33"/>
  <c r="AI77" i="33"/>
  <c r="E70" i="33"/>
  <c r="E72" i="33"/>
  <c r="E7" i="33" s="1"/>
  <c r="AH75" i="33"/>
  <c r="D79" i="33"/>
  <c r="AI76" i="33"/>
  <c r="AI53" i="33"/>
  <c r="D70" i="33"/>
  <c r="D72" i="33"/>
  <c r="V209" i="33" s="1"/>
  <c r="AH35" i="33"/>
  <c r="AI65" i="33"/>
  <c r="C79" i="33"/>
  <c r="C70" i="33"/>
  <c r="C72" i="33"/>
  <c r="C7" i="33" s="1"/>
  <c r="AI35" i="33"/>
  <c r="B5" i="33"/>
  <c r="AH76" i="33"/>
  <c r="B70" i="33"/>
  <c r="B72" i="33" s="1"/>
  <c r="B7" i="33" s="1"/>
  <c r="H4" i="33"/>
  <c r="W209" i="33"/>
  <c r="U209" i="33"/>
  <c r="K7" i="33"/>
  <c r="AK209" i="33"/>
  <c r="S7" i="33"/>
  <c r="AG209" i="33"/>
  <c r="O7" i="33"/>
  <c r="AG72" i="33"/>
  <c r="AG3" i="33"/>
  <c r="AJ209" i="33"/>
  <c r="R7" i="33"/>
  <c r="R80" i="33"/>
  <c r="T209" i="33"/>
  <c r="AG70" i="33"/>
  <c r="AA209" i="33"/>
  <c r="AI209" i="33"/>
  <c r="Q7" i="33"/>
  <c r="AG6" i="33"/>
  <c r="D7" i="33"/>
  <c r="H72" i="33"/>
  <c r="F72" i="33"/>
  <c r="N72" i="33"/>
  <c r="AI75" i="33"/>
  <c r="E79" i="33"/>
  <c r="M79" i="33"/>
  <c r="U79" i="33"/>
  <c r="AC79" i="33"/>
  <c r="AH77" i="33"/>
  <c r="P72" i="33"/>
  <c r="F70" i="33"/>
  <c r="N70" i="33"/>
  <c r="J72" i="33"/>
  <c r="Q80" i="33"/>
  <c r="AG80" i="33"/>
  <c r="Y79" i="33"/>
  <c r="AH73" i="33"/>
  <c r="B79" i="33"/>
  <c r="O80" i="33"/>
  <c r="AH53" i="33"/>
  <c r="AH65" i="33"/>
  <c r="AH69" i="33"/>
  <c r="L72" i="33"/>
  <c r="AH74" i="33"/>
  <c r="S206" i="33"/>
  <c r="D206" i="33"/>
  <c r="S80" i="33"/>
  <c r="M72" i="33"/>
  <c r="AA79" i="33"/>
  <c r="F98" i="33"/>
  <c r="C187" i="33"/>
  <c r="D187" i="33"/>
  <c r="E97" i="33"/>
  <c r="F189" i="33"/>
  <c r="C230" i="33"/>
  <c r="D194" i="33"/>
  <c r="D195" i="33" s="1"/>
  <c r="Q65" i="32"/>
  <c r="K97" i="32"/>
  <c r="K98" i="32"/>
  <c r="J80" i="33" l="1"/>
  <c r="I80" i="33"/>
  <c r="H80" i="33"/>
  <c r="G7" i="33"/>
  <c r="Y209" i="33"/>
  <c r="E80" i="33"/>
  <c r="D80" i="33"/>
  <c r="C80" i="33"/>
  <c r="B80" i="33"/>
  <c r="AE209" i="33"/>
  <c r="M7" i="33"/>
  <c r="X209" i="33"/>
  <c r="C204" i="33"/>
  <c r="B204" i="33"/>
  <c r="F7" i="33"/>
  <c r="E187" i="33"/>
  <c r="F97" i="33"/>
  <c r="AD209" i="33"/>
  <c r="L7" i="33"/>
  <c r="AB209" i="33"/>
  <c r="J7" i="33"/>
  <c r="AH209" i="33"/>
  <c r="P7" i="33"/>
  <c r="Z209" i="33"/>
  <c r="H7" i="33"/>
  <c r="F80" i="33"/>
  <c r="D230" i="33"/>
  <c r="E194" i="33"/>
  <c r="D90" i="33"/>
  <c r="L80" i="33"/>
  <c r="M80" i="33"/>
  <c r="G98" i="33"/>
  <c r="P80" i="33"/>
  <c r="G189" i="33"/>
  <c r="AI79" i="33"/>
  <c r="AH79" i="33"/>
  <c r="AF209" i="33"/>
  <c r="N7" i="33"/>
  <c r="N80" i="33"/>
  <c r="AF234" i="32"/>
  <c r="AE234" i="32"/>
  <c r="AD234" i="32"/>
  <c r="AC234" i="32"/>
  <c r="AB234" i="32"/>
  <c r="AA234" i="32"/>
  <c r="Z234" i="32"/>
  <c r="Y234" i="32"/>
  <c r="X234" i="32"/>
  <c r="W234" i="32"/>
  <c r="V234" i="32"/>
  <c r="U234" i="32"/>
  <c r="T234" i="32"/>
  <c r="S234" i="32"/>
  <c r="R234" i="32"/>
  <c r="Q234" i="32"/>
  <c r="P234" i="32"/>
  <c r="O234" i="32"/>
  <c r="N234" i="32"/>
  <c r="M234" i="32"/>
  <c r="L234" i="32"/>
  <c r="K234" i="32"/>
  <c r="J234" i="32"/>
  <c r="I234" i="32"/>
  <c r="H234" i="32"/>
  <c r="G234" i="32"/>
  <c r="F234" i="32"/>
  <c r="E234" i="32"/>
  <c r="D234" i="32"/>
  <c r="C234" i="32"/>
  <c r="B234" i="32"/>
  <c r="A234" i="32"/>
  <c r="AF233" i="32"/>
  <c r="AE233" i="32"/>
  <c r="AD233" i="32"/>
  <c r="AC233" i="32"/>
  <c r="AB233" i="32"/>
  <c r="AA233" i="32"/>
  <c r="Z233" i="32"/>
  <c r="Y233" i="32"/>
  <c r="X233" i="32"/>
  <c r="W233" i="32"/>
  <c r="V233" i="32"/>
  <c r="U233" i="32"/>
  <c r="T233" i="32"/>
  <c r="S233" i="32"/>
  <c r="R233" i="32"/>
  <c r="Q233" i="32"/>
  <c r="P233" i="32"/>
  <c r="O233" i="32"/>
  <c r="N233" i="32"/>
  <c r="M233" i="32"/>
  <c r="L233" i="32"/>
  <c r="K233" i="32"/>
  <c r="J233" i="32"/>
  <c r="I233" i="32"/>
  <c r="H233" i="32"/>
  <c r="G233" i="32"/>
  <c r="F233" i="32"/>
  <c r="E233" i="32"/>
  <c r="D233" i="32"/>
  <c r="C233" i="32"/>
  <c r="B233" i="32"/>
  <c r="A233" i="32"/>
  <c r="AF232" i="32"/>
  <c r="AE232" i="32"/>
  <c r="AD232" i="32"/>
  <c r="AC232" i="32"/>
  <c r="AB232" i="32"/>
  <c r="AA232" i="32"/>
  <c r="Z232" i="32"/>
  <c r="Y232" i="32"/>
  <c r="X232" i="32"/>
  <c r="W232" i="32"/>
  <c r="V232" i="32"/>
  <c r="U232" i="32"/>
  <c r="T232" i="32"/>
  <c r="S232" i="32"/>
  <c r="R232" i="32"/>
  <c r="Q232" i="32"/>
  <c r="P232" i="32"/>
  <c r="O232" i="32"/>
  <c r="N232" i="32"/>
  <c r="M232" i="32"/>
  <c r="L232" i="32"/>
  <c r="K232" i="32"/>
  <c r="J232" i="32"/>
  <c r="I232" i="32"/>
  <c r="H232" i="32"/>
  <c r="G232" i="32"/>
  <c r="F232" i="32"/>
  <c r="E232" i="32"/>
  <c r="D232" i="32"/>
  <c r="C232" i="32"/>
  <c r="B232" i="32"/>
  <c r="A232" i="32"/>
  <c r="AF231" i="32"/>
  <c r="AE231" i="32"/>
  <c r="AD231" i="32"/>
  <c r="AC231" i="32"/>
  <c r="AB231" i="32"/>
  <c r="AA231" i="32"/>
  <c r="Z231" i="32"/>
  <c r="Y231" i="32"/>
  <c r="X231" i="32"/>
  <c r="W231" i="32"/>
  <c r="V231" i="32"/>
  <c r="U231" i="32"/>
  <c r="T231" i="32"/>
  <c r="S231" i="32"/>
  <c r="R231" i="32"/>
  <c r="Q231" i="32"/>
  <c r="P231" i="32"/>
  <c r="O231" i="32"/>
  <c r="N231" i="32"/>
  <c r="M231" i="32"/>
  <c r="L231" i="32"/>
  <c r="K231" i="32"/>
  <c r="J231" i="32"/>
  <c r="I231" i="32"/>
  <c r="H231" i="32"/>
  <c r="G231" i="32"/>
  <c r="F231" i="32"/>
  <c r="E231" i="32"/>
  <c r="D231" i="32"/>
  <c r="C231" i="32"/>
  <c r="B231" i="32"/>
  <c r="A231" i="32"/>
  <c r="B230" i="32"/>
  <c r="S205" i="32"/>
  <c r="AG195" i="32"/>
  <c r="B195" i="32"/>
  <c r="D194" i="32"/>
  <c r="C194" i="32"/>
  <c r="C230" i="32" s="1"/>
  <c r="K193" i="32"/>
  <c r="L193" i="32" s="1"/>
  <c r="M193" i="32" s="1"/>
  <c r="N193" i="32" s="1"/>
  <c r="O193" i="32" s="1"/>
  <c r="P193" i="32" s="1"/>
  <c r="Q193" i="32" s="1"/>
  <c r="R193" i="32" s="1"/>
  <c r="S193" i="32" s="1"/>
  <c r="T193" i="32" s="1"/>
  <c r="U193" i="32" s="1"/>
  <c r="V193" i="32" s="1"/>
  <c r="W193" i="32" s="1"/>
  <c r="X193" i="32" s="1"/>
  <c r="Y193" i="32" s="1"/>
  <c r="Z193" i="32" s="1"/>
  <c r="AA193" i="32" s="1"/>
  <c r="AB193" i="32" s="1"/>
  <c r="AC193" i="32" s="1"/>
  <c r="AD193" i="32" s="1"/>
  <c r="AE193" i="32" s="1"/>
  <c r="AF193" i="32" s="1"/>
  <c r="C193" i="32"/>
  <c r="D193" i="32" s="1"/>
  <c r="E193" i="32" s="1"/>
  <c r="F193" i="32" s="1"/>
  <c r="G193" i="32" s="1"/>
  <c r="H193" i="32" s="1"/>
  <c r="I193" i="32" s="1"/>
  <c r="J193" i="32" s="1"/>
  <c r="C192" i="32"/>
  <c r="D192" i="32" s="1"/>
  <c r="E192" i="32" s="1"/>
  <c r="F192" i="32" s="1"/>
  <c r="G192" i="32" s="1"/>
  <c r="H192" i="32" s="1"/>
  <c r="I192" i="32" s="1"/>
  <c r="J192" i="32" s="1"/>
  <c r="K192" i="32" s="1"/>
  <c r="L192" i="32" s="1"/>
  <c r="M192" i="32" s="1"/>
  <c r="N192" i="32" s="1"/>
  <c r="O192" i="32" s="1"/>
  <c r="P192" i="32" s="1"/>
  <c r="Q192" i="32" s="1"/>
  <c r="R192" i="32" s="1"/>
  <c r="S192" i="32" s="1"/>
  <c r="T192" i="32" s="1"/>
  <c r="U192" i="32" s="1"/>
  <c r="V192" i="32" s="1"/>
  <c r="W192" i="32" s="1"/>
  <c r="X192" i="32" s="1"/>
  <c r="Y192" i="32" s="1"/>
  <c r="Z192" i="32" s="1"/>
  <c r="AA192" i="32" s="1"/>
  <c r="AB192" i="32" s="1"/>
  <c r="AC192" i="32" s="1"/>
  <c r="AD192" i="32" s="1"/>
  <c r="AE192" i="32" s="1"/>
  <c r="AF192" i="32" s="1"/>
  <c r="E191" i="32"/>
  <c r="F191" i="32" s="1"/>
  <c r="G191" i="32" s="1"/>
  <c r="H191" i="32" s="1"/>
  <c r="I191" i="32" s="1"/>
  <c r="J191" i="32" s="1"/>
  <c r="K191" i="32" s="1"/>
  <c r="L191" i="32" s="1"/>
  <c r="M191" i="32" s="1"/>
  <c r="N191" i="32" s="1"/>
  <c r="O191" i="32" s="1"/>
  <c r="P191" i="32" s="1"/>
  <c r="Q191" i="32" s="1"/>
  <c r="R191" i="32" s="1"/>
  <c r="S191" i="32" s="1"/>
  <c r="T191" i="32" s="1"/>
  <c r="U191" i="32" s="1"/>
  <c r="V191" i="32" s="1"/>
  <c r="W191" i="32" s="1"/>
  <c r="X191" i="32" s="1"/>
  <c r="Y191" i="32" s="1"/>
  <c r="Z191" i="32" s="1"/>
  <c r="AA191" i="32" s="1"/>
  <c r="AB191" i="32" s="1"/>
  <c r="AC191" i="32" s="1"/>
  <c r="AD191" i="32" s="1"/>
  <c r="AE191" i="32" s="1"/>
  <c r="AF191" i="32" s="1"/>
  <c r="D191" i="32"/>
  <c r="C191" i="32"/>
  <c r="C190" i="32"/>
  <c r="D190" i="32" s="1"/>
  <c r="E190" i="32" s="1"/>
  <c r="F190" i="32" s="1"/>
  <c r="G190" i="32" s="1"/>
  <c r="H190" i="32" s="1"/>
  <c r="I190" i="32" s="1"/>
  <c r="J190" i="32" s="1"/>
  <c r="K190" i="32" s="1"/>
  <c r="L190" i="32" s="1"/>
  <c r="M190" i="32" s="1"/>
  <c r="N190" i="32" s="1"/>
  <c r="O190" i="32" s="1"/>
  <c r="P190" i="32" s="1"/>
  <c r="Q190" i="32" s="1"/>
  <c r="R190" i="32" s="1"/>
  <c r="S190" i="32" s="1"/>
  <c r="T190" i="32" s="1"/>
  <c r="U190" i="32" s="1"/>
  <c r="V190" i="32" s="1"/>
  <c r="W190" i="32" s="1"/>
  <c r="X190" i="32" s="1"/>
  <c r="Y190" i="32" s="1"/>
  <c r="Z190" i="32" s="1"/>
  <c r="AA190" i="32" s="1"/>
  <c r="AB190" i="32" s="1"/>
  <c r="AC190" i="32" s="1"/>
  <c r="AD190" i="32" s="1"/>
  <c r="AE190" i="32" s="1"/>
  <c r="AF190" i="32" s="1"/>
  <c r="C189" i="32"/>
  <c r="AG187" i="32"/>
  <c r="B187" i="32"/>
  <c r="C186" i="32"/>
  <c r="D186" i="32" s="1"/>
  <c r="E186" i="32" s="1"/>
  <c r="F186" i="32" s="1"/>
  <c r="G186" i="32" s="1"/>
  <c r="H186" i="32" s="1"/>
  <c r="I186" i="32" s="1"/>
  <c r="J186" i="32" s="1"/>
  <c r="K186" i="32" s="1"/>
  <c r="L186" i="32" s="1"/>
  <c r="M186" i="32" s="1"/>
  <c r="N186" i="32" s="1"/>
  <c r="O186" i="32" s="1"/>
  <c r="P186" i="32" s="1"/>
  <c r="Q186" i="32" s="1"/>
  <c r="R186" i="32" s="1"/>
  <c r="S186" i="32" s="1"/>
  <c r="T186" i="32" s="1"/>
  <c r="U186" i="32" s="1"/>
  <c r="V186" i="32" s="1"/>
  <c r="W186" i="32" s="1"/>
  <c r="X186" i="32" s="1"/>
  <c r="Y186" i="32" s="1"/>
  <c r="Z186" i="32" s="1"/>
  <c r="AA186" i="32" s="1"/>
  <c r="AB186" i="32" s="1"/>
  <c r="AC186" i="32" s="1"/>
  <c r="AD186" i="32" s="1"/>
  <c r="AE186" i="32" s="1"/>
  <c r="AF186" i="32" s="1"/>
  <c r="Q185" i="32"/>
  <c r="R185" i="32" s="1"/>
  <c r="S185" i="32" s="1"/>
  <c r="T185" i="32" s="1"/>
  <c r="U185" i="32" s="1"/>
  <c r="V185" i="32" s="1"/>
  <c r="W185" i="32" s="1"/>
  <c r="X185" i="32" s="1"/>
  <c r="Y185" i="32" s="1"/>
  <c r="Z185" i="32" s="1"/>
  <c r="AA185" i="32" s="1"/>
  <c r="AB185" i="32" s="1"/>
  <c r="AC185" i="32" s="1"/>
  <c r="AD185" i="32" s="1"/>
  <c r="AE185" i="32" s="1"/>
  <c r="AF185" i="32" s="1"/>
  <c r="E185" i="32"/>
  <c r="F185" i="32" s="1"/>
  <c r="G185" i="32" s="1"/>
  <c r="H185" i="32" s="1"/>
  <c r="I185" i="32" s="1"/>
  <c r="J185" i="32" s="1"/>
  <c r="K185" i="32" s="1"/>
  <c r="L185" i="32" s="1"/>
  <c r="M185" i="32" s="1"/>
  <c r="N185" i="32" s="1"/>
  <c r="O185" i="32" s="1"/>
  <c r="P185" i="32" s="1"/>
  <c r="D185" i="32"/>
  <c r="C185" i="32"/>
  <c r="C184" i="32"/>
  <c r="D184" i="32" s="1"/>
  <c r="E184" i="32" s="1"/>
  <c r="F184" i="32" s="1"/>
  <c r="G184" i="32" s="1"/>
  <c r="H184" i="32" s="1"/>
  <c r="I184" i="32" s="1"/>
  <c r="J184" i="32" s="1"/>
  <c r="K184" i="32" s="1"/>
  <c r="L184" i="32" s="1"/>
  <c r="M184" i="32" s="1"/>
  <c r="N184" i="32" s="1"/>
  <c r="O184" i="32" s="1"/>
  <c r="P184" i="32" s="1"/>
  <c r="Q184" i="32" s="1"/>
  <c r="R184" i="32" s="1"/>
  <c r="S184" i="32" s="1"/>
  <c r="T184" i="32" s="1"/>
  <c r="U184" i="32" s="1"/>
  <c r="V184" i="32" s="1"/>
  <c r="W184" i="32" s="1"/>
  <c r="X184" i="32" s="1"/>
  <c r="Y184" i="32" s="1"/>
  <c r="Z184" i="32" s="1"/>
  <c r="AA184" i="32" s="1"/>
  <c r="AB184" i="32" s="1"/>
  <c r="AC184" i="32" s="1"/>
  <c r="AD184" i="32" s="1"/>
  <c r="AE184" i="32" s="1"/>
  <c r="AF184" i="32" s="1"/>
  <c r="T183" i="32"/>
  <c r="U183" i="32" s="1"/>
  <c r="V183" i="32" s="1"/>
  <c r="W183" i="32" s="1"/>
  <c r="X183" i="32" s="1"/>
  <c r="Y183" i="32" s="1"/>
  <c r="Z183" i="32" s="1"/>
  <c r="AA183" i="32" s="1"/>
  <c r="AB183" i="32" s="1"/>
  <c r="AC183" i="32" s="1"/>
  <c r="AD183" i="32" s="1"/>
  <c r="AE183" i="32" s="1"/>
  <c r="AF183" i="32" s="1"/>
  <c r="J183" i="32"/>
  <c r="K183" i="32" s="1"/>
  <c r="L183" i="32" s="1"/>
  <c r="M183" i="32" s="1"/>
  <c r="N183" i="32" s="1"/>
  <c r="O183" i="32" s="1"/>
  <c r="P183" i="32" s="1"/>
  <c r="Q183" i="32" s="1"/>
  <c r="R183" i="32" s="1"/>
  <c r="S183" i="32" s="1"/>
  <c r="C183" i="32"/>
  <c r="D183" i="32" s="1"/>
  <c r="E183" i="32" s="1"/>
  <c r="F183" i="32" s="1"/>
  <c r="G183" i="32" s="1"/>
  <c r="H183" i="32" s="1"/>
  <c r="I183" i="32" s="1"/>
  <c r="C182" i="32"/>
  <c r="D182" i="32" s="1"/>
  <c r="E182" i="32" s="1"/>
  <c r="F182" i="32" s="1"/>
  <c r="G182" i="32" s="1"/>
  <c r="H182" i="32" s="1"/>
  <c r="I182" i="32" s="1"/>
  <c r="J182" i="32" s="1"/>
  <c r="K182" i="32" s="1"/>
  <c r="L182" i="32" s="1"/>
  <c r="M182" i="32" s="1"/>
  <c r="N182" i="32" s="1"/>
  <c r="O182" i="32" s="1"/>
  <c r="P182" i="32" s="1"/>
  <c r="Q182" i="32" s="1"/>
  <c r="R182" i="32" s="1"/>
  <c r="S182" i="32" s="1"/>
  <c r="T182" i="32" s="1"/>
  <c r="U182" i="32" s="1"/>
  <c r="V182" i="32" s="1"/>
  <c r="W182" i="32" s="1"/>
  <c r="X182" i="32" s="1"/>
  <c r="Y182" i="32" s="1"/>
  <c r="Z182" i="32" s="1"/>
  <c r="AA182" i="32" s="1"/>
  <c r="AB182" i="32" s="1"/>
  <c r="AC182" i="32" s="1"/>
  <c r="AD182" i="32" s="1"/>
  <c r="AE182" i="32" s="1"/>
  <c r="AF182" i="32" s="1"/>
  <c r="Q181" i="32"/>
  <c r="R181" i="32" s="1"/>
  <c r="S181" i="32" s="1"/>
  <c r="T181" i="32" s="1"/>
  <c r="U181" i="32" s="1"/>
  <c r="V181" i="32" s="1"/>
  <c r="W181" i="32" s="1"/>
  <c r="X181" i="32" s="1"/>
  <c r="Y181" i="32" s="1"/>
  <c r="Z181" i="32" s="1"/>
  <c r="AA181" i="32" s="1"/>
  <c r="AB181" i="32" s="1"/>
  <c r="AC181" i="32" s="1"/>
  <c r="AD181" i="32" s="1"/>
  <c r="AE181" i="32" s="1"/>
  <c r="AF181" i="32" s="1"/>
  <c r="G181" i="32"/>
  <c r="H181" i="32" s="1"/>
  <c r="I181" i="32" s="1"/>
  <c r="J181" i="32" s="1"/>
  <c r="K181" i="32" s="1"/>
  <c r="L181" i="32" s="1"/>
  <c r="M181" i="32" s="1"/>
  <c r="N181" i="32" s="1"/>
  <c r="O181" i="32" s="1"/>
  <c r="P181" i="32" s="1"/>
  <c r="F181" i="32"/>
  <c r="E181" i="32"/>
  <c r="D181" i="32"/>
  <c r="C181" i="32"/>
  <c r="G180" i="32"/>
  <c r="H180" i="32" s="1"/>
  <c r="I180" i="32" s="1"/>
  <c r="J180" i="32" s="1"/>
  <c r="K180" i="32" s="1"/>
  <c r="L180" i="32" s="1"/>
  <c r="M180" i="32" s="1"/>
  <c r="N180" i="32" s="1"/>
  <c r="O180" i="32" s="1"/>
  <c r="P180" i="32" s="1"/>
  <c r="Q180" i="32" s="1"/>
  <c r="R180" i="32" s="1"/>
  <c r="S180" i="32" s="1"/>
  <c r="T180" i="32" s="1"/>
  <c r="U180" i="32" s="1"/>
  <c r="V180" i="32" s="1"/>
  <c r="W180" i="32" s="1"/>
  <c r="X180" i="32" s="1"/>
  <c r="Y180" i="32" s="1"/>
  <c r="Z180" i="32" s="1"/>
  <c r="AA180" i="32" s="1"/>
  <c r="AB180" i="32" s="1"/>
  <c r="AC180" i="32" s="1"/>
  <c r="AD180" i="32" s="1"/>
  <c r="AE180" i="32" s="1"/>
  <c r="AF180" i="32" s="1"/>
  <c r="F180" i="32"/>
  <c r="E180" i="32"/>
  <c r="C180" i="32"/>
  <c r="D180" i="32" s="1"/>
  <c r="D179" i="32"/>
  <c r="E179" i="32" s="1"/>
  <c r="F179" i="32" s="1"/>
  <c r="G179" i="32" s="1"/>
  <c r="H179" i="32" s="1"/>
  <c r="I179" i="32" s="1"/>
  <c r="J179" i="32" s="1"/>
  <c r="K179" i="32" s="1"/>
  <c r="L179" i="32" s="1"/>
  <c r="M179" i="32" s="1"/>
  <c r="N179" i="32" s="1"/>
  <c r="O179" i="32" s="1"/>
  <c r="P179" i="32" s="1"/>
  <c r="Q179" i="32" s="1"/>
  <c r="R179" i="32" s="1"/>
  <c r="S179" i="32" s="1"/>
  <c r="T179" i="32" s="1"/>
  <c r="U179" i="32" s="1"/>
  <c r="V179" i="32" s="1"/>
  <c r="W179" i="32" s="1"/>
  <c r="X179" i="32" s="1"/>
  <c r="Y179" i="32" s="1"/>
  <c r="Z179" i="32" s="1"/>
  <c r="AA179" i="32" s="1"/>
  <c r="AB179" i="32" s="1"/>
  <c r="AC179" i="32" s="1"/>
  <c r="AD179" i="32" s="1"/>
  <c r="AE179" i="32" s="1"/>
  <c r="AF179" i="32" s="1"/>
  <c r="C179" i="32"/>
  <c r="C178" i="32"/>
  <c r="D178" i="32" s="1"/>
  <c r="E178" i="32" s="1"/>
  <c r="F178" i="32" s="1"/>
  <c r="G178" i="32" s="1"/>
  <c r="H178" i="32" s="1"/>
  <c r="I178" i="32" s="1"/>
  <c r="J178" i="32" s="1"/>
  <c r="K178" i="32" s="1"/>
  <c r="L178" i="32" s="1"/>
  <c r="M178" i="32" s="1"/>
  <c r="N178" i="32" s="1"/>
  <c r="O178" i="32" s="1"/>
  <c r="P178" i="32" s="1"/>
  <c r="Q178" i="32" s="1"/>
  <c r="R178" i="32" s="1"/>
  <c r="S178" i="32" s="1"/>
  <c r="T178" i="32" s="1"/>
  <c r="U178" i="32" s="1"/>
  <c r="V178" i="32" s="1"/>
  <c r="W178" i="32" s="1"/>
  <c r="X178" i="32" s="1"/>
  <c r="Y178" i="32" s="1"/>
  <c r="Z178" i="32" s="1"/>
  <c r="AA178" i="32" s="1"/>
  <c r="AB178" i="32" s="1"/>
  <c r="AC178" i="32" s="1"/>
  <c r="AD178" i="32" s="1"/>
  <c r="AE178" i="32" s="1"/>
  <c r="AF178" i="32" s="1"/>
  <c r="D177" i="32"/>
  <c r="E177" i="32" s="1"/>
  <c r="F177" i="32" s="1"/>
  <c r="G177" i="32" s="1"/>
  <c r="H177" i="32" s="1"/>
  <c r="I177" i="32" s="1"/>
  <c r="J177" i="32" s="1"/>
  <c r="K177" i="32" s="1"/>
  <c r="L177" i="32" s="1"/>
  <c r="M177" i="32" s="1"/>
  <c r="N177" i="32" s="1"/>
  <c r="O177" i="32" s="1"/>
  <c r="P177" i="32" s="1"/>
  <c r="Q177" i="32" s="1"/>
  <c r="R177" i="32" s="1"/>
  <c r="S177" i="32" s="1"/>
  <c r="T177" i="32" s="1"/>
  <c r="U177" i="32" s="1"/>
  <c r="V177" i="32" s="1"/>
  <c r="W177" i="32" s="1"/>
  <c r="X177" i="32" s="1"/>
  <c r="Y177" i="32" s="1"/>
  <c r="Z177" i="32" s="1"/>
  <c r="AA177" i="32" s="1"/>
  <c r="AB177" i="32" s="1"/>
  <c r="AC177" i="32" s="1"/>
  <c r="AD177" i="32" s="1"/>
  <c r="AE177" i="32" s="1"/>
  <c r="AF177" i="32" s="1"/>
  <c r="C177" i="32"/>
  <c r="N176" i="32"/>
  <c r="O176" i="32" s="1"/>
  <c r="P176" i="32" s="1"/>
  <c r="Q176" i="32" s="1"/>
  <c r="R176" i="32" s="1"/>
  <c r="S176" i="32" s="1"/>
  <c r="T176" i="32" s="1"/>
  <c r="U176" i="32" s="1"/>
  <c r="V176" i="32" s="1"/>
  <c r="W176" i="32" s="1"/>
  <c r="X176" i="32" s="1"/>
  <c r="Y176" i="32" s="1"/>
  <c r="Z176" i="32" s="1"/>
  <c r="AA176" i="32" s="1"/>
  <c r="AB176" i="32" s="1"/>
  <c r="AC176" i="32" s="1"/>
  <c r="AD176" i="32" s="1"/>
  <c r="AE176" i="32" s="1"/>
  <c r="AF176" i="32" s="1"/>
  <c r="M176" i="32"/>
  <c r="D176" i="32"/>
  <c r="E176" i="32" s="1"/>
  <c r="F176" i="32" s="1"/>
  <c r="G176" i="32" s="1"/>
  <c r="H176" i="32" s="1"/>
  <c r="I176" i="32" s="1"/>
  <c r="J176" i="32" s="1"/>
  <c r="K176" i="32" s="1"/>
  <c r="L176" i="32" s="1"/>
  <c r="C176" i="32"/>
  <c r="M175" i="32"/>
  <c r="N175" i="32" s="1"/>
  <c r="O175" i="32" s="1"/>
  <c r="P175" i="32" s="1"/>
  <c r="Q175" i="32" s="1"/>
  <c r="R175" i="32" s="1"/>
  <c r="S175" i="32" s="1"/>
  <c r="T175" i="32" s="1"/>
  <c r="U175" i="32" s="1"/>
  <c r="V175" i="32" s="1"/>
  <c r="W175" i="32" s="1"/>
  <c r="X175" i="32" s="1"/>
  <c r="Y175" i="32" s="1"/>
  <c r="Z175" i="32" s="1"/>
  <c r="AA175" i="32" s="1"/>
  <c r="AB175" i="32" s="1"/>
  <c r="AC175" i="32" s="1"/>
  <c r="AD175" i="32" s="1"/>
  <c r="AE175" i="32" s="1"/>
  <c r="AF175" i="32" s="1"/>
  <c r="L175" i="32"/>
  <c r="D175" i="32"/>
  <c r="E175" i="32" s="1"/>
  <c r="F175" i="32" s="1"/>
  <c r="G175" i="32" s="1"/>
  <c r="H175" i="32" s="1"/>
  <c r="I175" i="32" s="1"/>
  <c r="J175" i="32" s="1"/>
  <c r="K175" i="32" s="1"/>
  <c r="C175" i="32"/>
  <c r="N174" i="32"/>
  <c r="O174" i="32" s="1"/>
  <c r="P174" i="32" s="1"/>
  <c r="Q174" i="32" s="1"/>
  <c r="R174" i="32" s="1"/>
  <c r="S174" i="32" s="1"/>
  <c r="T174" i="32" s="1"/>
  <c r="U174" i="32" s="1"/>
  <c r="V174" i="32" s="1"/>
  <c r="W174" i="32" s="1"/>
  <c r="X174" i="32" s="1"/>
  <c r="Y174" i="32" s="1"/>
  <c r="Z174" i="32" s="1"/>
  <c r="AA174" i="32" s="1"/>
  <c r="AB174" i="32" s="1"/>
  <c r="AC174" i="32" s="1"/>
  <c r="AD174" i="32" s="1"/>
  <c r="AE174" i="32" s="1"/>
  <c r="AF174" i="32" s="1"/>
  <c r="L174" i="32"/>
  <c r="M174" i="32" s="1"/>
  <c r="J174" i="32"/>
  <c r="K174" i="32" s="1"/>
  <c r="C174" i="32"/>
  <c r="D174" i="32" s="1"/>
  <c r="E174" i="32" s="1"/>
  <c r="F174" i="32" s="1"/>
  <c r="G174" i="32" s="1"/>
  <c r="H174" i="32" s="1"/>
  <c r="I174" i="32" s="1"/>
  <c r="T172" i="32"/>
  <c r="U172" i="32" s="1"/>
  <c r="V172" i="32" s="1"/>
  <c r="W172" i="32" s="1"/>
  <c r="X172" i="32" s="1"/>
  <c r="Y172" i="32" s="1"/>
  <c r="Z172" i="32" s="1"/>
  <c r="AA172" i="32" s="1"/>
  <c r="AB172" i="32" s="1"/>
  <c r="AC172" i="32" s="1"/>
  <c r="AD172" i="32" s="1"/>
  <c r="AE172" i="32" s="1"/>
  <c r="AF172" i="32" s="1"/>
  <c r="C172" i="32"/>
  <c r="D172" i="32" s="1"/>
  <c r="E172" i="32" s="1"/>
  <c r="F172" i="32" s="1"/>
  <c r="G172" i="32" s="1"/>
  <c r="H172" i="32" s="1"/>
  <c r="I172" i="32" s="1"/>
  <c r="J172" i="32" s="1"/>
  <c r="K172" i="32" s="1"/>
  <c r="L172" i="32" s="1"/>
  <c r="M172" i="32" s="1"/>
  <c r="N172" i="32" s="1"/>
  <c r="O172" i="32" s="1"/>
  <c r="P172" i="32" s="1"/>
  <c r="Q172" i="32" s="1"/>
  <c r="R172" i="32" s="1"/>
  <c r="S172" i="32" s="1"/>
  <c r="W171" i="32"/>
  <c r="X171" i="32" s="1"/>
  <c r="Y171" i="32" s="1"/>
  <c r="Z171" i="32" s="1"/>
  <c r="AA171" i="32" s="1"/>
  <c r="AB171" i="32" s="1"/>
  <c r="AC171" i="32" s="1"/>
  <c r="AD171" i="32" s="1"/>
  <c r="AE171" i="32" s="1"/>
  <c r="AF171" i="32" s="1"/>
  <c r="E171" i="32"/>
  <c r="F171" i="32" s="1"/>
  <c r="G171" i="32" s="1"/>
  <c r="H171" i="32" s="1"/>
  <c r="I171" i="32" s="1"/>
  <c r="J171" i="32" s="1"/>
  <c r="K171" i="32" s="1"/>
  <c r="L171" i="32" s="1"/>
  <c r="M171" i="32" s="1"/>
  <c r="N171" i="32" s="1"/>
  <c r="O171" i="32" s="1"/>
  <c r="P171" i="32" s="1"/>
  <c r="Q171" i="32" s="1"/>
  <c r="R171" i="32" s="1"/>
  <c r="S171" i="32" s="1"/>
  <c r="T171" i="32" s="1"/>
  <c r="U171" i="32" s="1"/>
  <c r="V171" i="32" s="1"/>
  <c r="C171" i="32"/>
  <c r="D171" i="32" s="1"/>
  <c r="C170" i="32"/>
  <c r="D170" i="32" s="1"/>
  <c r="E170" i="32" s="1"/>
  <c r="F170" i="32" s="1"/>
  <c r="G170" i="32" s="1"/>
  <c r="H170" i="32" s="1"/>
  <c r="I170" i="32" s="1"/>
  <c r="J170" i="32" s="1"/>
  <c r="K170" i="32" s="1"/>
  <c r="L170" i="32" s="1"/>
  <c r="M170" i="32" s="1"/>
  <c r="N170" i="32" s="1"/>
  <c r="O170" i="32" s="1"/>
  <c r="P170" i="32" s="1"/>
  <c r="Q170" i="32" s="1"/>
  <c r="R170" i="32" s="1"/>
  <c r="S170" i="32" s="1"/>
  <c r="T170" i="32" s="1"/>
  <c r="U170" i="32" s="1"/>
  <c r="V170" i="32" s="1"/>
  <c r="W170" i="32" s="1"/>
  <c r="X170" i="32" s="1"/>
  <c r="Y170" i="32" s="1"/>
  <c r="Z170" i="32" s="1"/>
  <c r="AA170" i="32" s="1"/>
  <c r="AB170" i="32" s="1"/>
  <c r="AC170" i="32" s="1"/>
  <c r="AD170" i="32" s="1"/>
  <c r="AE170" i="32" s="1"/>
  <c r="AF170" i="32" s="1"/>
  <c r="J169" i="32"/>
  <c r="K169" i="32" s="1"/>
  <c r="L169" i="32" s="1"/>
  <c r="M169" i="32" s="1"/>
  <c r="N169" i="32" s="1"/>
  <c r="O169" i="32" s="1"/>
  <c r="P169" i="32" s="1"/>
  <c r="Q169" i="32" s="1"/>
  <c r="R169" i="32" s="1"/>
  <c r="S169" i="32" s="1"/>
  <c r="T169" i="32" s="1"/>
  <c r="U169" i="32" s="1"/>
  <c r="V169" i="32" s="1"/>
  <c r="W169" i="32" s="1"/>
  <c r="X169" i="32" s="1"/>
  <c r="Y169" i="32" s="1"/>
  <c r="Z169" i="32" s="1"/>
  <c r="AA169" i="32" s="1"/>
  <c r="AB169" i="32" s="1"/>
  <c r="AC169" i="32" s="1"/>
  <c r="AD169" i="32" s="1"/>
  <c r="AE169" i="32" s="1"/>
  <c r="AF169" i="32" s="1"/>
  <c r="C169" i="32"/>
  <c r="D169" i="32" s="1"/>
  <c r="E169" i="32" s="1"/>
  <c r="F169" i="32" s="1"/>
  <c r="G169" i="32" s="1"/>
  <c r="H169" i="32" s="1"/>
  <c r="I169" i="32" s="1"/>
  <c r="L168" i="32"/>
  <c r="M168" i="32" s="1"/>
  <c r="N168" i="32" s="1"/>
  <c r="O168" i="32" s="1"/>
  <c r="P168" i="32" s="1"/>
  <c r="Q168" i="32" s="1"/>
  <c r="R168" i="32" s="1"/>
  <c r="S168" i="32" s="1"/>
  <c r="T168" i="32" s="1"/>
  <c r="U168" i="32" s="1"/>
  <c r="V168" i="32" s="1"/>
  <c r="W168" i="32" s="1"/>
  <c r="X168" i="32" s="1"/>
  <c r="Y168" i="32" s="1"/>
  <c r="Z168" i="32" s="1"/>
  <c r="AA168" i="32" s="1"/>
  <c r="AB168" i="32" s="1"/>
  <c r="AC168" i="32" s="1"/>
  <c r="AD168" i="32" s="1"/>
  <c r="AE168" i="32" s="1"/>
  <c r="AF168" i="32" s="1"/>
  <c r="C168" i="32"/>
  <c r="D168" i="32" s="1"/>
  <c r="E168" i="32" s="1"/>
  <c r="F168" i="32" s="1"/>
  <c r="G168" i="32" s="1"/>
  <c r="H168" i="32" s="1"/>
  <c r="I168" i="32" s="1"/>
  <c r="J168" i="32" s="1"/>
  <c r="K168" i="32" s="1"/>
  <c r="C167" i="32"/>
  <c r="D167" i="32" s="1"/>
  <c r="E167" i="32" s="1"/>
  <c r="F167" i="32" s="1"/>
  <c r="G167" i="32" s="1"/>
  <c r="H167" i="32" s="1"/>
  <c r="I167" i="32" s="1"/>
  <c r="J167" i="32" s="1"/>
  <c r="K167" i="32" s="1"/>
  <c r="L167" i="32" s="1"/>
  <c r="M167" i="32" s="1"/>
  <c r="N167" i="32" s="1"/>
  <c r="O167" i="32" s="1"/>
  <c r="P167" i="32" s="1"/>
  <c r="Q167" i="32" s="1"/>
  <c r="R167" i="32" s="1"/>
  <c r="S167" i="32" s="1"/>
  <c r="T167" i="32" s="1"/>
  <c r="U167" i="32" s="1"/>
  <c r="V167" i="32" s="1"/>
  <c r="W167" i="32" s="1"/>
  <c r="X167" i="32" s="1"/>
  <c r="Y167" i="32" s="1"/>
  <c r="Z167" i="32" s="1"/>
  <c r="AA167" i="32" s="1"/>
  <c r="AB167" i="32" s="1"/>
  <c r="AC167" i="32" s="1"/>
  <c r="AD167" i="32" s="1"/>
  <c r="AE167" i="32" s="1"/>
  <c r="AF167" i="32" s="1"/>
  <c r="H166" i="32"/>
  <c r="I166" i="32" s="1"/>
  <c r="J166" i="32" s="1"/>
  <c r="K166" i="32" s="1"/>
  <c r="L166" i="32" s="1"/>
  <c r="M166" i="32" s="1"/>
  <c r="N166" i="32" s="1"/>
  <c r="O166" i="32" s="1"/>
  <c r="P166" i="32" s="1"/>
  <c r="Q166" i="32" s="1"/>
  <c r="R166" i="32" s="1"/>
  <c r="S166" i="32" s="1"/>
  <c r="T166" i="32" s="1"/>
  <c r="U166" i="32" s="1"/>
  <c r="V166" i="32" s="1"/>
  <c r="W166" i="32" s="1"/>
  <c r="X166" i="32" s="1"/>
  <c r="Y166" i="32" s="1"/>
  <c r="Z166" i="32" s="1"/>
  <c r="AA166" i="32" s="1"/>
  <c r="AB166" i="32" s="1"/>
  <c r="AC166" i="32" s="1"/>
  <c r="AD166" i="32" s="1"/>
  <c r="AE166" i="32" s="1"/>
  <c r="AF166" i="32" s="1"/>
  <c r="C166" i="32"/>
  <c r="D166" i="32" s="1"/>
  <c r="E166" i="32" s="1"/>
  <c r="F166" i="32" s="1"/>
  <c r="G166" i="32" s="1"/>
  <c r="I165" i="32"/>
  <c r="J165" i="32" s="1"/>
  <c r="K165" i="32" s="1"/>
  <c r="L165" i="32" s="1"/>
  <c r="M165" i="32" s="1"/>
  <c r="N165" i="32" s="1"/>
  <c r="O165" i="32" s="1"/>
  <c r="P165" i="32" s="1"/>
  <c r="Q165" i="32" s="1"/>
  <c r="R165" i="32" s="1"/>
  <c r="S165" i="32" s="1"/>
  <c r="T165" i="32" s="1"/>
  <c r="U165" i="32" s="1"/>
  <c r="V165" i="32" s="1"/>
  <c r="W165" i="32" s="1"/>
  <c r="X165" i="32" s="1"/>
  <c r="Y165" i="32" s="1"/>
  <c r="Z165" i="32" s="1"/>
  <c r="AA165" i="32" s="1"/>
  <c r="AB165" i="32" s="1"/>
  <c r="AC165" i="32" s="1"/>
  <c r="AD165" i="32" s="1"/>
  <c r="AE165" i="32" s="1"/>
  <c r="AF165" i="32" s="1"/>
  <c r="C165" i="32"/>
  <c r="D165" i="32" s="1"/>
  <c r="E165" i="32" s="1"/>
  <c r="F165" i="32" s="1"/>
  <c r="G165" i="32" s="1"/>
  <c r="H165" i="32" s="1"/>
  <c r="C163" i="32"/>
  <c r="D163" i="32" s="1"/>
  <c r="E163" i="32" s="1"/>
  <c r="F163" i="32" s="1"/>
  <c r="G163" i="32" s="1"/>
  <c r="H163" i="32" s="1"/>
  <c r="I163" i="32" s="1"/>
  <c r="J163" i="32" s="1"/>
  <c r="K163" i="32" s="1"/>
  <c r="L163" i="32" s="1"/>
  <c r="M163" i="32" s="1"/>
  <c r="N163" i="32" s="1"/>
  <c r="O163" i="32" s="1"/>
  <c r="P163" i="32" s="1"/>
  <c r="Q163" i="32" s="1"/>
  <c r="R163" i="32" s="1"/>
  <c r="S163" i="32" s="1"/>
  <c r="T163" i="32" s="1"/>
  <c r="U163" i="32" s="1"/>
  <c r="V163" i="32" s="1"/>
  <c r="W163" i="32" s="1"/>
  <c r="X163" i="32" s="1"/>
  <c r="Y163" i="32" s="1"/>
  <c r="Z163" i="32" s="1"/>
  <c r="AA163" i="32" s="1"/>
  <c r="AB163" i="32" s="1"/>
  <c r="AC163" i="32" s="1"/>
  <c r="AD163" i="32" s="1"/>
  <c r="AE163" i="32" s="1"/>
  <c r="AF163" i="32" s="1"/>
  <c r="O162" i="32"/>
  <c r="P162" i="32" s="1"/>
  <c r="Q162" i="32" s="1"/>
  <c r="R162" i="32" s="1"/>
  <c r="S162" i="32" s="1"/>
  <c r="T162" i="32" s="1"/>
  <c r="U162" i="32" s="1"/>
  <c r="V162" i="32" s="1"/>
  <c r="W162" i="32" s="1"/>
  <c r="X162" i="32" s="1"/>
  <c r="Y162" i="32" s="1"/>
  <c r="Z162" i="32" s="1"/>
  <c r="AA162" i="32" s="1"/>
  <c r="AB162" i="32" s="1"/>
  <c r="AC162" i="32" s="1"/>
  <c r="AD162" i="32" s="1"/>
  <c r="AE162" i="32" s="1"/>
  <c r="AF162" i="32" s="1"/>
  <c r="I162" i="32"/>
  <c r="J162" i="32" s="1"/>
  <c r="K162" i="32" s="1"/>
  <c r="L162" i="32" s="1"/>
  <c r="M162" i="32" s="1"/>
  <c r="N162" i="32" s="1"/>
  <c r="E162" i="32"/>
  <c r="F162" i="32" s="1"/>
  <c r="G162" i="32" s="1"/>
  <c r="H162" i="32" s="1"/>
  <c r="C162" i="32"/>
  <c r="D162" i="32" s="1"/>
  <c r="D161" i="32"/>
  <c r="E161" i="32" s="1"/>
  <c r="F161" i="32" s="1"/>
  <c r="G161" i="32" s="1"/>
  <c r="H161" i="32" s="1"/>
  <c r="I161" i="32" s="1"/>
  <c r="J161" i="32" s="1"/>
  <c r="K161" i="32" s="1"/>
  <c r="L161" i="32" s="1"/>
  <c r="M161" i="32" s="1"/>
  <c r="N161" i="32" s="1"/>
  <c r="O161" i="32" s="1"/>
  <c r="P161" i="32" s="1"/>
  <c r="Q161" i="32" s="1"/>
  <c r="R161" i="32" s="1"/>
  <c r="S161" i="32" s="1"/>
  <c r="T161" i="32" s="1"/>
  <c r="U161" i="32" s="1"/>
  <c r="V161" i="32" s="1"/>
  <c r="W161" i="32" s="1"/>
  <c r="X161" i="32" s="1"/>
  <c r="Y161" i="32" s="1"/>
  <c r="Z161" i="32" s="1"/>
  <c r="AA161" i="32" s="1"/>
  <c r="AB161" i="32" s="1"/>
  <c r="AC161" i="32" s="1"/>
  <c r="AD161" i="32" s="1"/>
  <c r="AE161" i="32" s="1"/>
  <c r="AF161" i="32" s="1"/>
  <c r="C161" i="32"/>
  <c r="J160" i="32"/>
  <c r="K160" i="32" s="1"/>
  <c r="L160" i="32" s="1"/>
  <c r="M160" i="32" s="1"/>
  <c r="N160" i="32" s="1"/>
  <c r="O160" i="32" s="1"/>
  <c r="P160" i="32" s="1"/>
  <c r="Q160" i="32" s="1"/>
  <c r="R160" i="32" s="1"/>
  <c r="S160" i="32" s="1"/>
  <c r="T160" i="32" s="1"/>
  <c r="U160" i="32" s="1"/>
  <c r="V160" i="32" s="1"/>
  <c r="W160" i="32" s="1"/>
  <c r="X160" i="32" s="1"/>
  <c r="Y160" i="32" s="1"/>
  <c r="Z160" i="32" s="1"/>
  <c r="AA160" i="32" s="1"/>
  <c r="AB160" i="32" s="1"/>
  <c r="AC160" i="32" s="1"/>
  <c r="AD160" i="32" s="1"/>
  <c r="AE160" i="32" s="1"/>
  <c r="AF160" i="32" s="1"/>
  <c r="E160" i="32"/>
  <c r="F160" i="32" s="1"/>
  <c r="G160" i="32" s="1"/>
  <c r="H160" i="32" s="1"/>
  <c r="I160" i="32" s="1"/>
  <c r="D160" i="32"/>
  <c r="C160" i="32"/>
  <c r="I159" i="32"/>
  <c r="J159" i="32" s="1"/>
  <c r="K159" i="32" s="1"/>
  <c r="L159" i="32" s="1"/>
  <c r="M159" i="32" s="1"/>
  <c r="N159" i="32" s="1"/>
  <c r="O159" i="32" s="1"/>
  <c r="P159" i="32" s="1"/>
  <c r="Q159" i="32" s="1"/>
  <c r="R159" i="32" s="1"/>
  <c r="S159" i="32" s="1"/>
  <c r="T159" i="32" s="1"/>
  <c r="U159" i="32" s="1"/>
  <c r="V159" i="32" s="1"/>
  <c r="W159" i="32" s="1"/>
  <c r="X159" i="32" s="1"/>
  <c r="Y159" i="32" s="1"/>
  <c r="Z159" i="32" s="1"/>
  <c r="AA159" i="32" s="1"/>
  <c r="AB159" i="32" s="1"/>
  <c r="AC159" i="32" s="1"/>
  <c r="AD159" i="32" s="1"/>
  <c r="AE159" i="32" s="1"/>
  <c r="AF159" i="32" s="1"/>
  <c r="G159" i="32"/>
  <c r="H159" i="32" s="1"/>
  <c r="C159" i="32"/>
  <c r="D159" i="32" s="1"/>
  <c r="E159" i="32" s="1"/>
  <c r="F159" i="32" s="1"/>
  <c r="I158" i="32"/>
  <c r="J158" i="32" s="1"/>
  <c r="K158" i="32" s="1"/>
  <c r="L158" i="32" s="1"/>
  <c r="M158" i="32" s="1"/>
  <c r="N158" i="32" s="1"/>
  <c r="O158" i="32" s="1"/>
  <c r="P158" i="32" s="1"/>
  <c r="Q158" i="32" s="1"/>
  <c r="R158" i="32" s="1"/>
  <c r="S158" i="32" s="1"/>
  <c r="T158" i="32" s="1"/>
  <c r="U158" i="32" s="1"/>
  <c r="V158" i="32" s="1"/>
  <c r="W158" i="32" s="1"/>
  <c r="X158" i="32" s="1"/>
  <c r="Y158" i="32" s="1"/>
  <c r="Z158" i="32" s="1"/>
  <c r="AA158" i="32" s="1"/>
  <c r="AB158" i="32" s="1"/>
  <c r="AC158" i="32" s="1"/>
  <c r="AD158" i="32" s="1"/>
  <c r="AE158" i="32" s="1"/>
  <c r="AF158" i="32" s="1"/>
  <c r="E158" i="32"/>
  <c r="F158" i="32" s="1"/>
  <c r="G158" i="32" s="1"/>
  <c r="H158" i="32" s="1"/>
  <c r="C158" i="32"/>
  <c r="D158" i="32" s="1"/>
  <c r="P157" i="32"/>
  <c r="Q157" i="32" s="1"/>
  <c r="R157" i="32" s="1"/>
  <c r="S157" i="32" s="1"/>
  <c r="T157" i="32" s="1"/>
  <c r="U157" i="32" s="1"/>
  <c r="V157" i="32" s="1"/>
  <c r="W157" i="32" s="1"/>
  <c r="X157" i="32" s="1"/>
  <c r="Y157" i="32" s="1"/>
  <c r="Z157" i="32" s="1"/>
  <c r="AA157" i="32" s="1"/>
  <c r="AB157" i="32" s="1"/>
  <c r="AC157" i="32" s="1"/>
  <c r="AD157" i="32" s="1"/>
  <c r="AE157" i="32" s="1"/>
  <c r="AF157" i="32" s="1"/>
  <c r="C157" i="32"/>
  <c r="D157" i="32" s="1"/>
  <c r="E157" i="32" s="1"/>
  <c r="F157" i="32" s="1"/>
  <c r="G157" i="32" s="1"/>
  <c r="H157" i="32" s="1"/>
  <c r="I157" i="32" s="1"/>
  <c r="J157" i="32" s="1"/>
  <c r="K157" i="32" s="1"/>
  <c r="L157" i="32" s="1"/>
  <c r="M157" i="32" s="1"/>
  <c r="N157" i="32" s="1"/>
  <c r="O157" i="32" s="1"/>
  <c r="G156" i="32"/>
  <c r="H156" i="32" s="1"/>
  <c r="I156" i="32" s="1"/>
  <c r="J156" i="32" s="1"/>
  <c r="K156" i="32" s="1"/>
  <c r="L156" i="32" s="1"/>
  <c r="M156" i="32" s="1"/>
  <c r="N156" i="32" s="1"/>
  <c r="O156" i="32" s="1"/>
  <c r="P156" i="32" s="1"/>
  <c r="Q156" i="32" s="1"/>
  <c r="R156" i="32" s="1"/>
  <c r="S156" i="32" s="1"/>
  <c r="T156" i="32" s="1"/>
  <c r="U156" i="32" s="1"/>
  <c r="V156" i="32" s="1"/>
  <c r="W156" i="32" s="1"/>
  <c r="X156" i="32" s="1"/>
  <c r="Y156" i="32" s="1"/>
  <c r="Z156" i="32" s="1"/>
  <c r="AA156" i="32" s="1"/>
  <c r="AB156" i="32" s="1"/>
  <c r="AC156" i="32" s="1"/>
  <c r="AD156" i="32" s="1"/>
  <c r="AE156" i="32" s="1"/>
  <c r="AF156" i="32" s="1"/>
  <c r="E156" i="32"/>
  <c r="F156" i="32" s="1"/>
  <c r="C156" i="32"/>
  <c r="D156" i="32" s="1"/>
  <c r="AF155" i="32"/>
  <c r="I155" i="32"/>
  <c r="J155" i="32" s="1"/>
  <c r="K155" i="32" s="1"/>
  <c r="L155" i="32" s="1"/>
  <c r="M155" i="32" s="1"/>
  <c r="N155" i="32" s="1"/>
  <c r="O155" i="32" s="1"/>
  <c r="P155" i="32" s="1"/>
  <c r="Q155" i="32" s="1"/>
  <c r="R155" i="32" s="1"/>
  <c r="S155" i="32" s="1"/>
  <c r="T155" i="32" s="1"/>
  <c r="U155" i="32" s="1"/>
  <c r="V155" i="32" s="1"/>
  <c r="W155" i="32" s="1"/>
  <c r="X155" i="32" s="1"/>
  <c r="Y155" i="32" s="1"/>
  <c r="Z155" i="32" s="1"/>
  <c r="AA155" i="32" s="1"/>
  <c r="AB155" i="32" s="1"/>
  <c r="AC155" i="32" s="1"/>
  <c r="AD155" i="32" s="1"/>
  <c r="AE155" i="32" s="1"/>
  <c r="D155" i="32"/>
  <c r="E155" i="32" s="1"/>
  <c r="F155" i="32" s="1"/>
  <c r="G155" i="32" s="1"/>
  <c r="H155" i="32" s="1"/>
  <c r="C155" i="32"/>
  <c r="E154" i="32"/>
  <c r="F154" i="32" s="1"/>
  <c r="G154" i="32" s="1"/>
  <c r="H154" i="32" s="1"/>
  <c r="I154" i="32" s="1"/>
  <c r="J154" i="32" s="1"/>
  <c r="K154" i="32" s="1"/>
  <c r="L154" i="32" s="1"/>
  <c r="M154" i="32" s="1"/>
  <c r="N154" i="32" s="1"/>
  <c r="O154" i="32" s="1"/>
  <c r="P154" i="32" s="1"/>
  <c r="Q154" i="32" s="1"/>
  <c r="R154" i="32" s="1"/>
  <c r="S154" i="32" s="1"/>
  <c r="T154" i="32" s="1"/>
  <c r="U154" i="32" s="1"/>
  <c r="V154" i="32" s="1"/>
  <c r="W154" i="32" s="1"/>
  <c r="X154" i="32" s="1"/>
  <c r="Y154" i="32" s="1"/>
  <c r="Z154" i="32" s="1"/>
  <c r="AA154" i="32" s="1"/>
  <c r="AB154" i="32" s="1"/>
  <c r="AC154" i="32" s="1"/>
  <c r="AD154" i="32" s="1"/>
  <c r="AE154" i="32" s="1"/>
  <c r="AF154" i="32" s="1"/>
  <c r="C154" i="32"/>
  <c r="D154" i="32" s="1"/>
  <c r="G153" i="32"/>
  <c r="H153" i="32" s="1"/>
  <c r="I153" i="32" s="1"/>
  <c r="J153" i="32" s="1"/>
  <c r="K153" i="32" s="1"/>
  <c r="L153" i="32" s="1"/>
  <c r="M153" i="32" s="1"/>
  <c r="N153" i="32" s="1"/>
  <c r="O153" i="32" s="1"/>
  <c r="P153" i="32" s="1"/>
  <c r="Q153" i="32" s="1"/>
  <c r="R153" i="32" s="1"/>
  <c r="S153" i="32" s="1"/>
  <c r="T153" i="32" s="1"/>
  <c r="U153" i="32" s="1"/>
  <c r="V153" i="32" s="1"/>
  <c r="W153" i="32" s="1"/>
  <c r="X153" i="32" s="1"/>
  <c r="Y153" i="32" s="1"/>
  <c r="Z153" i="32" s="1"/>
  <c r="AA153" i="32" s="1"/>
  <c r="AB153" i="32" s="1"/>
  <c r="AC153" i="32" s="1"/>
  <c r="AD153" i="32" s="1"/>
  <c r="AE153" i="32" s="1"/>
  <c r="AF153" i="32" s="1"/>
  <c r="D153" i="32"/>
  <c r="E153" i="32" s="1"/>
  <c r="F153" i="32" s="1"/>
  <c r="C153" i="32"/>
  <c r="T152" i="32"/>
  <c r="U152" i="32" s="1"/>
  <c r="V152" i="32" s="1"/>
  <c r="W152" i="32" s="1"/>
  <c r="X152" i="32" s="1"/>
  <c r="Y152" i="32" s="1"/>
  <c r="Z152" i="32" s="1"/>
  <c r="AA152" i="32" s="1"/>
  <c r="AB152" i="32" s="1"/>
  <c r="AC152" i="32" s="1"/>
  <c r="AD152" i="32" s="1"/>
  <c r="AE152" i="32" s="1"/>
  <c r="AF152" i="32" s="1"/>
  <c r="I152" i="32"/>
  <c r="J152" i="32" s="1"/>
  <c r="K152" i="32" s="1"/>
  <c r="L152" i="32" s="1"/>
  <c r="M152" i="32" s="1"/>
  <c r="N152" i="32" s="1"/>
  <c r="O152" i="32" s="1"/>
  <c r="P152" i="32" s="1"/>
  <c r="Q152" i="32" s="1"/>
  <c r="R152" i="32" s="1"/>
  <c r="S152" i="32" s="1"/>
  <c r="F152" i="32"/>
  <c r="G152" i="32" s="1"/>
  <c r="H152" i="32" s="1"/>
  <c r="C152" i="32"/>
  <c r="D152" i="32" s="1"/>
  <c r="E152" i="32" s="1"/>
  <c r="AB151" i="32"/>
  <c r="AC151" i="32" s="1"/>
  <c r="AD151" i="32" s="1"/>
  <c r="AE151" i="32" s="1"/>
  <c r="AF151" i="32" s="1"/>
  <c r="I151" i="32"/>
  <c r="J151" i="32" s="1"/>
  <c r="K151" i="32" s="1"/>
  <c r="L151" i="32" s="1"/>
  <c r="M151" i="32" s="1"/>
  <c r="N151" i="32" s="1"/>
  <c r="O151" i="32" s="1"/>
  <c r="P151" i="32" s="1"/>
  <c r="Q151" i="32" s="1"/>
  <c r="R151" i="32" s="1"/>
  <c r="S151" i="32" s="1"/>
  <c r="T151" i="32" s="1"/>
  <c r="U151" i="32" s="1"/>
  <c r="V151" i="32" s="1"/>
  <c r="W151" i="32" s="1"/>
  <c r="X151" i="32" s="1"/>
  <c r="Y151" i="32" s="1"/>
  <c r="Z151" i="32" s="1"/>
  <c r="AA151" i="32" s="1"/>
  <c r="C151" i="32"/>
  <c r="D151" i="32" s="1"/>
  <c r="E151" i="32" s="1"/>
  <c r="F151" i="32" s="1"/>
  <c r="G151" i="32" s="1"/>
  <c r="H151" i="32" s="1"/>
  <c r="E149" i="32"/>
  <c r="F149" i="32" s="1"/>
  <c r="G149" i="32" s="1"/>
  <c r="H149" i="32" s="1"/>
  <c r="I149" i="32" s="1"/>
  <c r="J149" i="32" s="1"/>
  <c r="K149" i="32" s="1"/>
  <c r="L149" i="32" s="1"/>
  <c r="M149" i="32" s="1"/>
  <c r="N149" i="32" s="1"/>
  <c r="O149" i="32" s="1"/>
  <c r="P149" i="32" s="1"/>
  <c r="Q149" i="32" s="1"/>
  <c r="R149" i="32" s="1"/>
  <c r="S149" i="32" s="1"/>
  <c r="T149" i="32" s="1"/>
  <c r="U149" i="32" s="1"/>
  <c r="V149" i="32" s="1"/>
  <c r="W149" i="32" s="1"/>
  <c r="X149" i="32" s="1"/>
  <c r="Y149" i="32" s="1"/>
  <c r="Z149" i="32" s="1"/>
  <c r="AA149" i="32" s="1"/>
  <c r="AB149" i="32" s="1"/>
  <c r="AC149" i="32" s="1"/>
  <c r="AD149" i="32" s="1"/>
  <c r="AE149" i="32" s="1"/>
  <c r="AF149" i="32" s="1"/>
  <c r="C149" i="32"/>
  <c r="D149" i="32" s="1"/>
  <c r="N148" i="32"/>
  <c r="O148" i="32" s="1"/>
  <c r="P148" i="32" s="1"/>
  <c r="Q148" i="32" s="1"/>
  <c r="R148" i="32" s="1"/>
  <c r="S148" i="32" s="1"/>
  <c r="T148" i="32" s="1"/>
  <c r="U148" i="32" s="1"/>
  <c r="V148" i="32" s="1"/>
  <c r="W148" i="32" s="1"/>
  <c r="X148" i="32" s="1"/>
  <c r="Y148" i="32" s="1"/>
  <c r="Z148" i="32" s="1"/>
  <c r="AA148" i="32" s="1"/>
  <c r="AB148" i="32" s="1"/>
  <c r="AC148" i="32" s="1"/>
  <c r="AD148" i="32" s="1"/>
  <c r="AE148" i="32" s="1"/>
  <c r="AF148" i="32" s="1"/>
  <c r="E148" i="32"/>
  <c r="F148" i="32" s="1"/>
  <c r="G148" i="32" s="1"/>
  <c r="H148" i="32" s="1"/>
  <c r="I148" i="32" s="1"/>
  <c r="J148" i="32" s="1"/>
  <c r="K148" i="32" s="1"/>
  <c r="L148" i="32" s="1"/>
  <c r="M148" i="32" s="1"/>
  <c r="C148" i="32"/>
  <c r="D148" i="32" s="1"/>
  <c r="D147" i="32"/>
  <c r="E147" i="32" s="1"/>
  <c r="F147" i="32" s="1"/>
  <c r="G147" i="32" s="1"/>
  <c r="H147" i="32" s="1"/>
  <c r="I147" i="32" s="1"/>
  <c r="J147" i="32" s="1"/>
  <c r="K147" i="32" s="1"/>
  <c r="L147" i="32" s="1"/>
  <c r="M147" i="32" s="1"/>
  <c r="N147" i="32" s="1"/>
  <c r="O147" i="32" s="1"/>
  <c r="P147" i="32" s="1"/>
  <c r="Q147" i="32" s="1"/>
  <c r="R147" i="32" s="1"/>
  <c r="S147" i="32" s="1"/>
  <c r="T147" i="32" s="1"/>
  <c r="U147" i="32" s="1"/>
  <c r="V147" i="32" s="1"/>
  <c r="W147" i="32" s="1"/>
  <c r="X147" i="32" s="1"/>
  <c r="Y147" i="32" s="1"/>
  <c r="Z147" i="32" s="1"/>
  <c r="AA147" i="32" s="1"/>
  <c r="AB147" i="32" s="1"/>
  <c r="AC147" i="32" s="1"/>
  <c r="AD147" i="32" s="1"/>
  <c r="AE147" i="32" s="1"/>
  <c r="AF147" i="32" s="1"/>
  <c r="C147" i="32"/>
  <c r="W146" i="32"/>
  <c r="X146" i="32" s="1"/>
  <c r="Y146" i="32" s="1"/>
  <c r="Z146" i="32" s="1"/>
  <c r="AA146" i="32" s="1"/>
  <c r="AB146" i="32" s="1"/>
  <c r="AC146" i="32" s="1"/>
  <c r="AD146" i="32" s="1"/>
  <c r="AE146" i="32" s="1"/>
  <c r="AF146" i="32" s="1"/>
  <c r="P146" i="32"/>
  <c r="Q146" i="32" s="1"/>
  <c r="R146" i="32" s="1"/>
  <c r="S146" i="32" s="1"/>
  <c r="T146" i="32" s="1"/>
  <c r="U146" i="32" s="1"/>
  <c r="V146" i="32" s="1"/>
  <c r="C146" i="32"/>
  <c r="D146" i="32" s="1"/>
  <c r="E146" i="32" s="1"/>
  <c r="F146" i="32" s="1"/>
  <c r="G146" i="32" s="1"/>
  <c r="H146" i="32" s="1"/>
  <c r="I146" i="32" s="1"/>
  <c r="J146" i="32" s="1"/>
  <c r="K146" i="32" s="1"/>
  <c r="L146" i="32" s="1"/>
  <c r="M146" i="32" s="1"/>
  <c r="N146" i="32" s="1"/>
  <c r="O146" i="32" s="1"/>
  <c r="C144" i="32"/>
  <c r="D144" i="32" s="1"/>
  <c r="E144" i="32" s="1"/>
  <c r="F144" i="32" s="1"/>
  <c r="G144" i="32" s="1"/>
  <c r="H144" i="32" s="1"/>
  <c r="I144" i="32" s="1"/>
  <c r="J144" i="32" s="1"/>
  <c r="K144" i="32" s="1"/>
  <c r="L144" i="32" s="1"/>
  <c r="M144" i="32" s="1"/>
  <c r="N144" i="32" s="1"/>
  <c r="O144" i="32" s="1"/>
  <c r="P144" i="32" s="1"/>
  <c r="Q144" i="32" s="1"/>
  <c r="R144" i="32" s="1"/>
  <c r="S144" i="32" s="1"/>
  <c r="T144" i="32" s="1"/>
  <c r="U144" i="32" s="1"/>
  <c r="V144" i="32" s="1"/>
  <c r="W144" i="32" s="1"/>
  <c r="X144" i="32" s="1"/>
  <c r="Y144" i="32" s="1"/>
  <c r="Z144" i="32" s="1"/>
  <c r="AA144" i="32" s="1"/>
  <c r="AB144" i="32" s="1"/>
  <c r="AC144" i="32" s="1"/>
  <c r="AD144" i="32" s="1"/>
  <c r="AE144" i="32" s="1"/>
  <c r="AF144" i="32" s="1"/>
  <c r="C143" i="32"/>
  <c r="D143" i="32" s="1"/>
  <c r="E143" i="32" s="1"/>
  <c r="F143" i="32" s="1"/>
  <c r="G143" i="32" s="1"/>
  <c r="H143" i="32" s="1"/>
  <c r="I143" i="32" s="1"/>
  <c r="J143" i="32" s="1"/>
  <c r="K143" i="32" s="1"/>
  <c r="L143" i="32" s="1"/>
  <c r="M143" i="32" s="1"/>
  <c r="N143" i="32" s="1"/>
  <c r="O143" i="32" s="1"/>
  <c r="P143" i="32" s="1"/>
  <c r="Q143" i="32" s="1"/>
  <c r="R143" i="32" s="1"/>
  <c r="S143" i="32" s="1"/>
  <c r="T143" i="32" s="1"/>
  <c r="U143" i="32" s="1"/>
  <c r="V143" i="32" s="1"/>
  <c r="W143" i="32" s="1"/>
  <c r="X143" i="32" s="1"/>
  <c r="Y143" i="32" s="1"/>
  <c r="Z143" i="32" s="1"/>
  <c r="AA143" i="32" s="1"/>
  <c r="AB143" i="32" s="1"/>
  <c r="AC143" i="32" s="1"/>
  <c r="AD143" i="32" s="1"/>
  <c r="AE143" i="32" s="1"/>
  <c r="AF143" i="32" s="1"/>
  <c r="F141" i="32"/>
  <c r="G141" i="32" s="1"/>
  <c r="H141" i="32" s="1"/>
  <c r="I141" i="32" s="1"/>
  <c r="J141" i="32" s="1"/>
  <c r="K141" i="32" s="1"/>
  <c r="L141" i="32" s="1"/>
  <c r="M141" i="32" s="1"/>
  <c r="N141" i="32" s="1"/>
  <c r="O141" i="32" s="1"/>
  <c r="P141" i="32" s="1"/>
  <c r="Q141" i="32" s="1"/>
  <c r="R141" i="32" s="1"/>
  <c r="S141" i="32" s="1"/>
  <c r="T141" i="32" s="1"/>
  <c r="U141" i="32" s="1"/>
  <c r="V141" i="32" s="1"/>
  <c r="W141" i="32" s="1"/>
  <c r="X141" i="32" s="1"/>
  <c r="Y141" i="32" s="1"/>
  <c r="Z141" i="32" s="1"/>
  <c r="AA141" i="32" s="1"/>
  <c r="AB141" i="32" s="1"/>
  <c r="AC141" i="32" s="1"/>
  <c r="AD141" i="32" s="1"/>
  <c r="AE141" i="32" s="1"/>
  <c r="AF141" i="32" s="1"/>
  <c r="C141" i="32"/>
  <c r="D141" i="32" s="1"/>
  <c r="E141" i="32" s="1"/>
  <c r="T140" i="32"/>
  <c r="U140" i="32" s="1"/>
  <c r="V140" i="32" s="1"/>
  <c r="W140" i="32" s="1"/>
  <c r="X140" i="32" s="1"/>
  <c r="Y140" i="32" s="1"/>
  <c r="Z140" i="32" s="1"/>
  <c r="AA140" i="32" s="1"/>
  <c r="AB140" i="32" s="1"/>
  <c r="AC140" i="32" s="1"/>
  <c r="AD140" i="32" s="1"/>
  <c r="AE140" i="32" s="1"/>
  <c r="AF140" i="32" s="1"/>
  <c r="C140" i="32"/>
  <c r="D140" i="32" s="1"/>
  <c r="E140" i="32" s="1"/>
  <c r="F140" i="32" s="1"/>
  <c r="G140" i="32" s="1"/>
  <c r="H140" i="32" s="1"/>
  <c r="I140" i="32" s="1"/>
  <c r="J140" i="32" s="1"/>
  <c r="K140" i="32" s="1"/>
  <c r="L140" i="32" s="1"/>
  <c r="M140" i="32" s="1"/>
  <c r="N140" i="32" s="1"/>
  <c r="O140" i="32" s="1"/>
  <c r="P140" i="32" s="1"/>
  <c r="Q140" i="32" s="1"/>
  <c r="R140" i="32" s="1"/>
  <c r="S140" i="32" s="1"/>
  <c r="C139" i="32"/>
  <c r="D139" i="32" s="1"/>
  <c r="E139" i="32" s="1"/>
  <c r="F139" i="32" s="1"/>
  <c r="G139" i="32" s="1"/>
  <c r="H139" i="32" s="1"/>
  <c r="I139" i="32" s="1"/>
  <c r="J139" i="32" s="1"/>
  <c r="K139" i="32" s="1"/>
  <c r="L139" i="32" s="1"/>
  <c r="M139" i="32" s="1"/>
  <c r="N139" i="32" s="1"/>
  <c r="O139" i="32" s="1"/>
  <c r="P139" i="32" s="1"/>
  <c r="Q139" i="32" s="1"/>
  <c r="R139" i="32" s="1"/>
  <c r="S139" i="32" s="1"/>
  <c r="T139" i="32" s="1"/>
  <c r="U139" i="32" s="1"/>
  <c r="V139" i="32" s="1"/>
  <c r="W139" i="32" s="1"/>
  <c r="X139" i="32" s="1"/>
  <c r="Y139" i="32" s="1"/>
  <c r="Z139" i="32" s="1"/>
  <c r="AA139" i="32" s="1"/>
  <c r="AB139" i="32" s="1"/>
  <c r="AC139" i="32" s="1"/>
  <c r="AD139" i="32" s="1"/>
  <c r="AE139" i="32" s="1"/>
  <c r="AF139" i="32" s="1"/>
  <c r="C138" i="32"/>
  <c r="D138" i="32" s="1"/>
  <c r="E138" i="32" s="1"/>
  <c r="F138" i="32" s="1"/>
  <c r="G138" i="32" s="1"/>
  <c r="H138" i="32" s="1"/>
  <c r="I138" i="32" s="1"/>
  <c r="J138" i="32" s="1"/>
  <c r="K138" i="32" s="1"/>
  <c r="L138" i="32" s="1"/>
  <c r="M138" i="32" s="1"/>
  <c r="N138" i="32" s="1"/>
  <c r="O138" i="32" s="1"/>
  <c r="P138" i="32" s="1"/>
  <c r="Q138" i="32" s="1"/>
  <c r="R138" i="32" s="1"/>
  <c r="S138" i="32" s="1"/>
  <c r="T138" i="32" s="1"/>
  <c r="U138" i="32" s="1"/>
  <c r="V138" i="32" s="1"/>
  <c r="W138" i="32" s="1"/>
  <c r="X138" i="32" s="1"/>
  <c r="Y138" i="32" s="1"/>
  <c r="Z138" i="32" s="1"/>
  <c r="AA138" i="32" s="1"/>
  <c r="AB138" i="32" s="1"/>
  <c r="AC138" i="32" s="1"/>
  <c r="AD138" i="32" s="1"/>
  <c r="AE138" i="32" s="1"/>
  <c r="AF138" i="32" s="1"/>
  <c r="Q137" i="32"/>
  <c r="R137" i="32" s="1"/>
  <c r="S137" i="32" s="1"/>
  <c r="T137" i="32" s="1"/>
  <c r="U137" i="32" s="1"/>
  <c r="V137" i="32" s="1"/>
  <c r="W137" i="32" s="1"/>
  <c r="X137" i="32" s="1"/>
  <c r="Y137" i="32" s="1"/>
  <c r="Z137" i="32" s="1"/>
  <c r="AA137" i="32" s="1"/>
  <c r="AB137" i="32" s="1"/>
  <c r="AC137" i="32" s="1"/>
  <c r="AD137" i="32" s="1"/>
  <c r="AE137" i="32" s="1"/>
  <c r="AF137" i="32" s="1"/>
  <c r="G137" i="32"/>
  <c r="H137" i="32" s="1"/>
  <c r="I137" i="32" s="1"/>
  <c r="J137" i="32" s="1"/>
  <c r="K137" i="32" s="1"/>
  <c r="L137" i="32" s="1"/>
  <c r="M137" i="32" s="1"/>
  <c r="N137" i="32" s="1"/>
  <c r="O137" i="32" s="1"/>
  <c r="P137" i="32" s="1"/>
  <c r="C137" i="32"/>
  <c r="D137" i="32" s="1"/>
  <c r="E137" i="32" s="1"/>
  <c r="F137" i="32" s="1"/>
  <c r="H136" i="32"/>
  <c r="I136" i="32" s="1"/>
  <c r="J136" i="32" s="1"/>
  <c r="K136" i="32" s="1"/>
  <c r="L136" i="32" s="1"/>
  <c r="M136" i="32" s="1"/>
  <c r="N136" i="32" s="1"/>
  <c r="O136" i="32" s="1"/>
  <c r="P136" i="32" s="1"/>
  <c r="Q136" i="32" s="1"/>
  <c r="R136" i="32" s="1"/>
  <c r="S136" i="32" s="1"/>
  <c r="T136" i="32" s="1"/>
  <c r="U136" i="32" s="1"/>
  <c r="V136" i="32" s="1"/>
  <c r="W136" i="32" s="1"/>
  <c r="X136" i="32" s="1"/>
  <c r="Y136" i="32" s="1"/>
  <c r="Z136" i="32" s="1"/>
  <c r="AA136" i="32" s="1"/>
  <c r="AB136" i="32" s="1"/>
  <c r="AC136" i="32" s="1"/>
  <c r="AD136" i="32" s="1"/>
  <c r="AE136" i="32" s="1"/>
  <c r="AF136" i="32" s="1"/>
  <c r="C136" i="32"/>
  <c r="D136" i="32" s="1"/>
  <c r="E136" i="32" s="1"/>
  <c r="F136" i="32" s="1"/>
  <c r="G136" i="32" s="1"/>
  <c r="C135" i="32"/>
  <c r="D135" i="32" s="1"/>
  <c r="E135" i="32" s="1"/>
  <c r="F135" i="32" s="1"/>
  <c r="G135" i="32" s="1"/>
  <c r="H135" i="32" s="1"/>
  <c r="I135" i="32" s="1"/>
  <c r="J135" i="32" s="1"/>
  <c r="K135" i="32" s="1"/>
  <c r="L135" i="32" s="1"/>
  <c r="M135" i="32" s="1"/>
  <c r="N135" i="32" s="1"/>
  <c r="O135" i="32" s="1"/>
  <c r="P135" i="32" s="1"/>
  <c r="Q135" i="32" s="1"/>
  <c r="R135" i="32" s="1"/>
  <c r="S135" i="32" s="1"/>
  <c r="T135" i="32" s="1"/>
  <c r="U135" i="32" s="1"/>
  <c r="V135" i="32" s="1"/>
  <c r="W135" i="32" s="1"/>
  <c r="X135" i="32" s="1"/>
  <c r="Y135" i="32" s="1"/>
  <c r="Z135" i="32" s="1"/>
  <c r="AA135" i="32" s="1"/>
  <c r="AB135" i="32" s="1"/>
  <c r="AC135" i="32" s="1"/>
  <c r="AD135" i="32" s="1"/>
  <c r="AE135" i="32" s="1"/>
  <c r="AF135" i="32" s="1"/>
  <c r="L133" i="32"/>
  <c r="M133" i="32" s="1"/>
  <c r="N133" i="32" s="1"/>
  <c r="O133" i="32" s="1"/>
  <c r="P133" i="32" s="1"/>
  <c r="Q133" i="32" s="1"/>
  <c r="R133" i="32" s="1"/>
  <c r="S133" i="32" s="1"/>
  <c r="T133" i="32" s="1"/>
  <c r="U133" i="32" s="1"/>
  <c r="V133" i="32" s="1"/>
  <c r="W133" i="32" s="1"/>
  <c r="X133" i="32" s="1"/>
  <c r="Y133" i="32" s="1"/>
  <c r="Z133" i="32" s="1"/>
  <c r="AA133" i="32" s="1"/>
  <c r="AB133" i="32" s="1"/>
  <c r="AC133" i="32" s="1"/>
  <c r="AD133" i="32" s="1"/>
  <c r="AE133" i="32" s="1"/>
  <c r="AF133" i="32" s="1"/>
  <c r="I133" i="32"/>
  <c r="J133" i="32" s="1"/>
  <c r="K133" i="32" s="1"/>
  <c r="C133" i="32"/>
  <c r="D133" i="32" s="1"/>
  <c r="E133" i="32" s="1"/>
  <c r="F133" i="32" s="1"/>
  <c r="G133" i="32" s="1"/>
  <c r="H133" i="32" s="1"/>
  <c r="G132" i="32"/>
  <c r="H132" i="32" s="1"/>
  <c r="I132" i="32" s="1"/>
  <c r="J132" i="32" s="1"/>
  <c r="K132" i="32" s="1"/>
  <c r="L132" i="32" s="1"/>
  <c r="M132" i="32" s="1"/>
  <c r="N132" i="32" s="1"/>
  <c r="O132" i="32" s="1"/>
  <c r="P132" i="32" s="1"/>
  <c r="Q132" i="32" s="1"/>
  <c r="R132" i="32" s="1"/>
  <c r="S132" i="32" s="1"/>
  <c r="T132" i="32" s="1"/>
  <c r="U132" i="32" s="1"/>
  <c r="V132" i="32" s="1"/>
  <c r="W132" i="32" s="1"/>
  <c r="X132" i="32" s="1"/>
  <c r="Y132" i="32" s="1"/>
  <c r="Z132" i="32" s="1"/>
  <c r="AA132" i="32" s="1"/>
  <c r="AB132" i="32" s="1"/>
  <c r="AC132" i="32" s="1"/>
  <c r="AD132" i="32" s="1"/>
  <c r="AE132" i="32" s="1"/>
  <c r="AF132" i="32" s="1"/>
  <c r="C132" i="32"/>
  <c r="D132" i="32" s="1"/>
  <c r="E132" i="32" s="1"/>
  <c r="F132" i="32" s="1"/>
  <c r="I131" i="32"/>
  <c r="J131" i="32" s="1"/>
  <c r="K131" i="32" s="1"/>
  <c r="L131" i="32" s="1"/>
  <c r="M131" i="32" s="1"/>
  <c r="N131" i="32" s="1"/>
  <c r="O131" i="32" s="1"/>
  <c r="P131" i="32" s="1"/>
  <c r="Q131" i="32" s="1"/>
  <c r="R131" i="32" s="1"/>
  <c r="S131" i="32" s="1"/>
  <c r="T131" i="32" s="1"/>
  <c r="U131" i="32" s="1"/>
  <c r="V131" i="32" s="1"/>
  <c r="W131" i="32" s="1"/>
  <c r="X131" i="32" s="1"/>
  <c r="Y131" i="32" s="1"/>
  <c r="Z131" i="32" s="1"/>
  <c r="AA131" i="32" s="1"/>
  <c r="AB131" i="32" s="1"/>
  <c r="AC131" i="32" s="1"/>
  <c r="AD131" i="32" s="1"/>
  <c r="AE131" i="32" s="1"/>
  <c r="AF131" i="32" s="1"/>
  <c r="E131" i="32"/>
  <c r="F131" i="32" s="1"/>
  <c r="G131" i="32" s="1"/>
  <c r="H131" i="32" s="1"/>
  <c r="C131" i="32"/>
  <c r="D131" i="32" s="1"/>
  <c r="G130" i="32"/>
  <c r="H130" i="32" s="1"/>
  <c r="I130" i="32" s="1"/>
  <c r="J130" i="32" s="1"/>
  <c r="K130" i="32" s="1"/>
  <c r="L130" i="32" s="1"/>
  <c r="M130" i="32" s="1"/>
  <c r="N130" i="32" s="1"/>
  <c r="O130" i="32" s="1"/>
  <c r="P130" i="32" s="1"/>
  <c r="Q130" i="32" s="1"/>
  <c r="R130" i="32" s="1"/>
  <c r="S130" i="32" s="1"/>
  <c r="T130" i="32" s="1"/>
  <c r="U130" i="32" s="1"/>
  <c r="V130" i="32" s="1"/>
  <c r="W130" i="32" s="1"/>
  <c r="X130" i="32" s="1"/>
  <c r="Y130" i="32" s="1"/>
  <c r="Z130" i="32" s="1"/>
  <c r="AA130" i="32" s="1"/>
  <c r="AB130" i="32" s="1"/>
  <c r="AC130" i="32" s="1"/>
  <c r="AD130" i="32" s="1"/>
  <c r="AE130" i="32" s="1"/>
  <c r="AF130" i="32" s="1"/>
  <c r="F130" i="32"/>
  <c r="C130" i="32"/>
  <c r="D130" i="32" s="1"/>
  <c r="E130" i="32" s="1"/>
  <c r="N129" i="32"/>
  <c r="O129" i="32" s="1"/>
  <c r="P129" i="32" s="1"/>
  <c r="Q129" i="32" s="1"/>
  <c r="R129" i="32" s="1"/>
  <c r="S129" i="32" s="1"/>
  <c r="T129" i="32" s="1"/>
  <c r="U129" i="32" s="1"/>
  <c r="V129" i="32" s="1"/>
  <c r="W129" i="32" s="1"/>
  <c r="X129" i="32" s="1"/>
  <c r="Y129" i="32" s="1"/>
  <c r="Z129" i="32" s="1"/>
  <c r="AA129" i="32" s="1"/>
  <c r="AB129" i="32" s="1"/>
  <c r="AC129" i="32" s="1"/>
  <c r="AD129" i="32" s="1"/>
  <c r="AE129" i="32" s="1"/>
  <c r="AF129" i="32" s="1"/>
  <c r="C129" i="32"/>
  <c r="D129" i="32" s="1"/>
  <c r="E129" i="32" s="1"/>
  <c r="F129" i="32" s="1"/>
  <c r="G129" i="32" s="1"/>
  <c r="H129" i="32" s="1"/>
  <c r="I129" i="32" s="1"/>
  <c r="J129" i="32" s="1"/>
  <c r="K129" i="32" s="1"/>
  <c r="L129" i="32" s="1"/>
  <c r="M129" i="32" s="1"/>
  <c r="G128" i="32"/>
  <c r="H128" i="32" s="1"/>
  <c r="I128" i="32" s="1"/>
  <c r="J128" i="32" s="1"/>
  <c r="K128" i="32" s="1"/>
  <c r="L128" i="32" s="1"/>
  <c r="M128" i="32" s="1"/>
  <c r="N128" i="32" s="1"/>
  <c r="O128" i="32" s="1"/>
  <c r="P128" i="32" s="1"/>
  <c r="Q128" i="32" s="1"/>
  <c r="R128" i="32" s="1"/>
  <c r="S128" i="32" s="1"/>
  <c r="T128" i="32" s="1"/>
  <c r="U128" i="32" s="1"/>
  <c r="V128" i="32" s="1"/>
  <c r="W128" i="32" s="1"/>
  <c r="X128" i="32" s="1"/>
  <c r="Y128" i="32" s="1"/>
  <c r="Z128" i="32" s="1"/>
  <c r="AA128" i="32" s="1"/>
  <c r="AB128" i="32" s="1"/>
  <c r="AC128" i="32" s="1"/>
  <c r="AD128" i="32" s="1"/>
  <c r="AE128" i="32" s="1"/>
  <c r="AF128" i="32" s="1"/>
  <c r="D128" i="32"/>
  <c r="E128" i="32" s="1"/>
  <c r="F128" i="32" s="1"/>
  <c r="C128" i="32"/>
  <c r="M127" i="32"/>
  <c r="N127" i="32" s="1"/>
  <c r="O127" i="32" s="1"/>
  <c r="P127" i="32" s="1"/>
  <c r="Q127" i="32" s="1"/>
  <c r="R127" i="32" s="1"/>
  <c r="S127" i="32" s="1"/>
  <c r="T127" i="32" s="1"/>
  <c r="U127" i="32" s="1"/>
  <c r="V127" i="32" s="1"/>
  <c r="W127" i="32" s="1"/>
  <c r="X127" i="32" s="1"/>
  <c r="Y127" i="32" s="1"/>
  <c r="Z127" i="32" s="1"/>
  <c r="AA127" i="32" s="1"/>
  <c r="AB127" i="32" s="1"/>
  <c r="AC127" i="32" s="1"/>
  <c r="AD127" i="32" s="1"/>
  <c r="AE127" i="32" s="1"/>
  <c r="AF127" i="32" s="1"/>
  <c r="D127" i="32"/>
  <c r="E127" i="32" s="1"/>
  <c r="F127" i="32" s="1"/>
  <c r="G127" i="32" s="1"/>
  <c r="H127" i="32" s="1"/>
  <c r="I127" i="32" s="1"/>
  <c r="J127" i="32" s="1"/>
  <c r="K127" i="32" s="1"/>
  <c r="L127" i="32" s="1"/>
  <c r="C127" i="32"/>
  <c r="C126" i="32"/>
  <c r="D126" i="32" s="1"/>
  <c r="E126" i="32" s="1"/>
  <c r="F126" i="32" s="1"/>
  <c r="G126" i="32" s="1"/>
  <c r="H126" i="32" s="1"/>
  <c r="I126" i="32" s="1"/>
  <c r="J126" i="32" s="1"/>
  <c r="K126" i="32" s="1"/>
  <c r="L126" i="32" s="1"/>
  <c r="M126" i="32" s="1"/>
  <c r="N126" i="32" s="1"/>
  <c r="O126" i="32" s="1"/>
  <c r="P126" i="32" s="1"/>
  <c r="Q126" i="32" s="1"/>
  <c r="R126" i="32" s="1"/>
  <c r="S126" i="32" s="1"/>
  <c r="T126" i="32" s="1"/>
  <c r="U126" i="32" s="1"/>
  <c r="V126" i="32" s="1"/>
  <c r="W126" i="32" s="1"/>
  <c r="X126" i="32" s="1"/>
  <c r="Y126" i="32" s="1"/>
  <c r="Z126" i="32" s="1"/>
  <c r="AA126" i="32" s="1"/>
  <c r="AB126" i="32" s="1"/>
  <c r="AC126" i="32" s="1"/>
  <c r="AD126" i="32" s="1"/>
  <c r="AE126" i="32" s="1"/>
  <c r="AF126" i="32" s="1"/>
  <c r="N124" i="32"/>
  <c r="O124" i="32" s="1"/>
  <c r="P124" i="32" s="1"/>
  <c r="Q124" i="32" s="1"/>
  <c r="R124" i="32" s="1"/>
  <c r="S124" i="32" s="1"/>
  <c r="T124" i="32" s="1"/>
  <c r="U124" i="32" s="1"/>
  <c r="V124" i="32" s="1"/>
  <c r="W124" i="32" s="1"/>
  <c r="X124" i="32" s="1"/>
  <c r="Y124" i="32" s="1"/>
  <c r="Z124" i="32" s="1"/>
  <c r="AA124" i="32" s="1"/>
  <c r="AB124" i="32" s="1"/>
  <c r="AC124" i="32" s="1"/>
  <c r="AD124" i="32" s="1"/>
  <c r="AE124" i="32" s="1"/>
  <c r="AF124" i="32" s="1"/>
  <c r="C124" i="32"/>
  <c r="D124" i="32" s="1"/>
  <c r="E124" i="32" s="1"/>
  <c r="F124" i="32" s="1"/>
  <c r="G124" i="32" s="1"/>
  <c r="H124" i="32" s="1"/>
  <c r="I124" i="32" s="1"/>
  <c r="J124" i="32" s="1"/>
  <c r="K124" i="32" s="1"/>
  <c r="L124" i="32" s="1"/>
  <c r="M124" i="32" s="1"/>
  <c r="G123" i="32"/>
  <c r="H123" i="32" s="1"/>
  <c r="I123" i="32" s="1"/>
  <c r="J123" i="32" s="1"/>
  <c r="K123" i="32" s="1"/>
  <c r="L123" i="32" s="1"/>
  <c r="M123" i="32" s="1"/>
  <c r="N123" i="32" s="1"/>
  <c r="O123" i="32" s="1"/>
  <c r="P123" i="32" s="1"/>
  <c r="Q123" i="32" s="1"/>
  <c r="R123" i="32" s="1"/>
  <c r="S123" i="32" s="1"/>
  <c r="T123" i="32" s="1"/>
  <c r="U123" i="32" s="1"/>
  <c r="V123" i="32" s="1"/>
  <c r="W123" i="32" s="1"/>
  <c r="X123" i="32" s="1"/>
  <c r="Y123" i="32" s="1"/>
  <c r="Z123" i="32" s="1"/>
  <c r="AA123" i="32" s="1"/>
  <c r="AB123" i="32" s="1"/>
  <c r="AC123" i="32" s="1"/>
  <c r="AD123" i="32" s="1"/>
  <c r="AE123" i="32" s="1"/>
  <c r="AF123" i="32" s="1"/>
  <c r="D123" i="32"/>
  <c r="E123" i="32" s="1"/>
  <c r="F123" i="32" s="1"/>
  <c r="C123" i="32"/>
  <c r="M122" i="32"/>
  <c r="N122" i="32" s="1"/>
  <c r="O122" i="32" s="1"/>
  <c r="P122" i="32" s="1"/>
  <c r="Q122" i="32" s="1"/>
  <c r="R122" i="32" s="1"/>
  <c r="S122" i="32" s="1"/>
  <c r="T122" i="32" s="1"/>
  <c r="U122" i="32" s="1"/>
  <c r="V122" i="32" s="1"/>
  <c r="W122" i="32" s="1"/>
  <c r="X122" i="32" s="1"/>
  <c r="Y122" i="32" s="1"/>
  <c r="Z122" i="32" s="1"/>
  <c r="AA122" i="32" s="1"/>
  <c r="AB122" i="32" s="1"/>
  <c r="AC122" i="32" s="1"/>
  <c r="AD122" i="32" s="1"/>
  <c r="AE122" i="32" s="1"/>
  <c r="AF122" i="32" s="1"/>
  <c r="D122" i="32"/>
  <c r="E122" i="32" s="1"/>
  <c r="F122" i="32" s="1"/>
  <c r="G122" i="32" s="1"/>
  <c r="H122" i="32" s="1"/>
  <c r="I122" i="32" s="1"/>
  <c r="J122" i="32" s="1"/>
  <c r="K122" i="32" s="1"/>
  <c r="L122" i="32" s="1"/>
  <c r="C122" i="32"/>
  <c r="C121" i="32"/>
  <c r="D121" i="32" s="1"/>
  <c r="E121" i="32" s="1"/>
  <c r="F121" i="32" s="1"/>
  <c r="G121" i="32" s="1"/>
  <c r="H121" i="32" s="1"/>
  <c r="I121" i="32" s="1"/>
  <c r="J121" i="32" s="1"/>
  <c r="K121" i="32" s="1"/>
  <c r="L121" i="32" s="1"/>
  <c r="M121" i="32" s="1"/>
  <c r="N121" i="32" s="1"/>
  <c r="O121" i="32" s="1"/>
  <c r="P121" i="32" s="1"/>
  <c r="Q121" i="32" s="1"/>
  <c r="R121" i="32" s="1"/>
  <c r="S121" i="32" s="1"/>
  <c r="T121" i="32" s="1"/>
  <c r="U121" i="32" s="1"/>
  <c r="V121" i="32" s="1"/>
  <c r="W121" i="32" s="1"/>
  <c r="X121" i="32" s="1"/>
  <c r="Y121" i="32" s="1"/>
  <c r="Z121" i="32" s="1"/>
  <c r="AA121" i="32" s="1"/>
  <c r="AB121" i="32" s="1"/>
  <c r="AC121" i="32" s="1"/>
  <c r="AD121" i="32" s="1"/>
  <c r="AE121" i="32" s="1"/>
  <c r="AF121" i="32" s="1"/>
  <c r="N120" i="32"/>
  <c r="O120" i="32" s="1"/>
  <c r="P120" i="32" s="1"/>
  <c r="Q120" i="32" s="1"/>
  <c r="R120" i="32" s="1"/>
  <c r="S120" i="32" s="1"/>
  <c r="T120" i="32" s="1"/>
  <c r="U120" i="32" s="1"/>
  <c r="V120" i="32" s="1"/>
  <c r="W120" i="32" s="1"/>
  <c r="X120" i="32" s="1"/>
  <c r="Y120" i="32" s="1"/>
  <c r="Z120" i="32" s="1"/>
  <c r="AA120" i="32" s="1"/>
  <c r="AB120" i="32" s="1"/>
  <c r="AC120" i="32" s="1"/>
  <c r="AD120" i="32" s="1"/>
  <c r="AE120" i="32" s="1"/>
  <c r="AF120" i="32" s="1"/>
  <c r="C120" i="32"/>
  <c r="D120" i="32" s="1"/>
  <c r="E120" i="32" s="1"/>
  <c r="F120" i="32" s="1"/>
  <c r="G120" i="32" s="1"/>
  <c r="H120" i="32" s="1"/>
  <c r="I120" i="32" s="1"/>
  <c r="J120" i="32" s="1"/>
  <c r="K120" i="32" s="1"/>
  <c r="L120" i="32" s="1"/>
  <c r="M120" i="32" s="1"/>
  <c r="D119" i="32"/>
  <c r="E119" i="32" s="1"/>
  <c r="F119" i="32" s="1"/>
  <c r="G119" i="32" s="1"/>
  <c r="H119" i="32" s="1"/>
  <c r="I119" i="32" s="1"/>
  <c r="J119" i="32" s="1"/>
  <c r="K119" i="32" s="1"/>
  <c r="L119" i="32" s="1"/>
  <c r="M119" i="32" s="1"/>
  <c r="N119" i="32" s="1"/>
  <c r="O119" i="32" s="1"/>
  <c r="P119" i="32" s="1"/>
  <c r="Q119" i="32" s="1"/>
  <c r="R119" i="32" s="1"/>
  <c r="S119" i="32" s="1"/>
  <c r="T119" i="32" s="1"/>
  <c r="U119" i="32" s="1"/>
  <c r="V119" i="32" s="1"/>
  <c r="W119" i="32" s="1"/>
  <c r="X119" i="32" s="1"/>
  <c r="Y119" i="32" s="1"/>
  <c r="Z119" i="32" s="1"/>
  <c r="AA119" i="32" s="1"/>
  <c r="AB119" i="32" s="1"/>
  <c r="AC119" i="32" s="1"/>
  <c r="AD119" i="32" s="1"/>
  <c r="AE119" i="32" s="1"/>
  <c r="AF119" i="32" s="1"/>
  <c r="C119" i="32"/>
  <c r="E118" i="32"/>
  <c r="F118" i="32" s="1"/>
  <c r="G118" i="32" s="1"/>
  <c r="H118" i="32" s="1"/>
  <c r="I118" i="32" s="1"/>
  <c r="J118" i="32" s="1"/>
  <c r="K118" i="32" s="1"/>
  <c r="L118" i="32" s="1"/>
  <c r="M118" i="32" s="1"/>
  <c r="N118" i="32" s="1"/>
  <c r="O118" i="32" s="1"/>
  <c r="P118" i="32" s="1"/>
  <c r="Q118" i="32" s="1"/>
  <c r="R118" i="32" s="1"/>
  <c r="S118" i="32" s="1"/>
  <c r="T118" i="32" s="1"/>
  <c r="U118" i="32" s="1"/>
  <c r="V118" i="32" s="1"/>
  <c r="W118" i="32" s="1"/>
  <c r="X118" i="32" s="1"/>
  <c r="Y118" i="32" s="1"/>
  <c r="Z118" i="32" s="1"/>
  <c r="AA118" i="32" s="1"/>
  <c r="AB118" i="32" s="1"/>
  <c r="AC118" i="32" s="1"/>
  <c r="AD118" i="32" s="1"/>
  <c r="AE118" i="32" s="1"/>
  <c r="AF118" i="32" s="1"/>
  <c r="D118" i="32"/>
  <c r="C118" i="32"/>
  <c r="D117" i="32"/>
  <c r="E117" i="32" s="1"/>
  <c r="F117" i="32" s="1"/>
  <c r="G117" i="32" s="1"/>
  <c r="H117" i="32" s="1"/>
  <c r="I117" i="32" s="1"/>
  <c r="J117" i="32" s="1"/>
  <c r="K117" i="32" s="1"/>
  <c r="L117" i="32" s="1"/>
  <c r="M117" i="32" s="1"/>
  <c r="N117" i="32" s="1"/>
  <c r="O117" i="32" s="1"/>
  <c r="P117" i="32" s="1"/>
  <c r="Q117" i="32" s="1"/>
  <c r="R117" i="32" s="1"/>
  <c r="S117" i="32" s="1"/>
  <c r="T117" i="32" s="1"/>
  <c r="U117" i="32" s="1"/>
  <c r="V117" i="32" s="1"/>
  <c r="W117" i="32" s="1"/>
  <c r="X117" i="32" s="1"/>
  <c r="Y117" i="32" s="1"/>
  <c r="Z117" i="32" s="1"/>
  <c r="AA117" i="32" s="1"/>
  <c r="AB117" i="32" s="1"/>
  <c r="AC117" i="32" s="1"/>
  <c r="AD117" i="32" s="1"/>
  <c r="AE117" i="32" s="1"/>
  <c r="AF117" i="32" s="1"/>
  <c r="C117" i="32"/>
  <c r="C116" i="32"/>
  <c r="D116" i="32" s="1"/>
  <c r="E116" i="32" s="1"/>
  <c r="F116" i="32" s="1"/>
  <c r="G116" i="32" s="1"/>
  <c r="H116" i="32" s="1"/>
  <c r="I116" i="32" s="1"/>
  <c r="J116" i="32" s="1"/>
  <c r="K116" i="32" s="1"/>
  <c r="L116" i="32" s="1"/>
  <c r="M116" i="32" s="1"/>
  <c r="N116" i="32" s="1"/>
  <c r="O116" i="32" s="1"/>
  <c r="P116" i="32" s="1"/>
  <c r="Q116" i="32" s="1"/>
  <c r="R116" i="32" s="1"/>
  <c r="S116" i="32" s="1"/>
  <c r="T116" i="32" s="1"/>
  <c r="U116" i="32" s="1"/>
  <c r="V116" i="32" s="1"/>
  <c r="W116" i="32" s="1"/>
  <c r="X116" i="32" s="1"/>
  <c r="Y116" i="32" s="1"/>
  <c r="Z116" i="32" s="1"/>
  <c r="AA116" i="32" s="1"/>
  <c r="AB116" i="32" s="1"/>
  <c r="AC116" i="32" s="1"/>
  <c r="AD116" i="32" s="1"/>
  <c r="AE116" i="32" s="1"/>
  <c r="AF116" i="32" s="1"/>
  <c r="I115" i="32"/>
  <c r="J115" i="32" s="1"/>
  <c r="K115" i="32" s="1"/>
  <c r="L115" i="32" s="1"/>
  <c r="M115" i="32" s="1"/>
  <c r="N115" i="32" s="1"/>
  <c r="O115" i="32" s="1"/>
  <c r="P115" i="32" s="1"/>
  <c r="Q115" i="32" s="1"/>
  <c r="R115" i="32" s="1"/>
  <c r="S115" i="32" s="1"/>
  <c r="T115" i="32" s="1"/>
  <c r="U115" i="32" s="1"/>
  <c r="V115" i="32" s="1"/>
  <c r="W115" i="32" s="1"/>
  <c r="X115" i="32" s="1"/>
  <c r="Y115" i="32" s="1"/>
  <c r="Z115" i="32" s="1"/>
  <c r="AA115" i="32" s="1"/>
  <c r="AB115" i="32" s="1"/>
  <c r="AC115" i="32" s="1"/>
  <c r="AD115" i="32" s="1"/>
  <c r="AE115" i="32" s="1"/>
  <c r="AF115" i="32" s="1"/>
  <c r="C115" i="32"/>
  <c r="D115" i="32" s="1"/>
  <c r="E115" i="32" s="1"/>
  <c r="F115" i="32" s="1"/>
  <c r="G115" i="32" s="1"/>
  <c r="H115" i="32" s="1"/>
  <c r="E114" i="32"/>
  <c r="F114" i="32" s="1"/>
  <c r="G114" i="32" s="1"/>
  <c r="H114" i="32" s="1"/>
  <c r="I114" i="32" s="1"/>
  <c r="J114" i="32" s="1"/>
  <c r="K114" i="32" s="1"/>
  <c r="L114" i="32" s="1"/>
  <c r="M114" i="32" s="1"/>
  <c r="N114" i="32" s="1"/>
  <c r="O114" i="32" s="1"/>
  <c r="P114" i="32" s="1"/>
  <c r="Q114" i="32" s="1"/>
  <c r="R114" i="32" s="1"/>
  <c r="S114" i="32" s="1"/>
  <c r="T114" i="32" s="1"/>
  <c r="U114" i="32" s="1"/>
  <c r="V114" i="32" s="1"/>
  <c r="W114" i="32" s="1"/>
  <c r="X114" i="32" s="1"/>
  <c r="Y114" i="32" s="1"/>
  <c r="Z114" i="32" s="1"/>
  <c r="AA114" i="32" s="1"/>
  <c r="AB114" i="32" s="1"/>
  <c r="AC114" i="32" s="1"/>
  <c r="AD114" i="32" s="1"/>
  <c r="AE114" i="32" s="1"/>
  <c r="AF114" i="32" s="1"/>
  <c r="C114" i="32"/>
  <c r="D114" i="32" s="1"/>
  <c r="C113" i="32"/>
  <c r="D113" i="32" s="1"/>
  <c r="E113" i="32" s="1"/>
  <c r="F113" i="32" s="1"/>
  <c r="G113" i="32" s="1"/>
  <c r="H113" i="32" s="1"/>
  <c r="I113" i="32" s="1"/>
  <c r="J113" i="32" s="1"/>
  <c r="K113" i="32" s="1"/>
  <c r="L113" i="32" s="1"/>
  <c r="M113" i="32" s="1"/>
  <c r="N113" i="32" s="1"/>
  <c r="O113" i="32" s="1"/>
  <c r="P113" i="32" s="1"/>
  <c r="Q113" i="32" s="1"/>
  <c r="R113" i="32" s="1"/>
  <c r="S113" i="32" s="1"/>
  <c r="T113" i="32" s="1"/>
  <c r="U113" i="32" s="1"/>
  <c r="V113" i="32" s="1"/>
  <c r="W113" i="32" s="1"/>
  <c r="X113" i="32" s="1"/>
  <c r="Y113" i="32" s="1"/>
  <c r="Z113" i="32" s="1"/>
  <c r="AA113" i="32" s="1"/>
  <c r="AB113" i="32" s="1"/>
  <c r="AC113" i="32" s="1"/>
  <c r="AD113" i="32" s="1"/>
  <c r="AE113" i="32" s="1"/>
  <c r="AF113" i="32" s="1"/>
  <c r="D112" i="32"/>
  <c r="E112" i="32" s="1"/>
  <c r="F112" i="32" s="1"/>
  <c r="G112" i="32" s="1"/>
  <c r="H112" i="32" s="1"/>
  <c r="I112" i="32" s="1"/>
  <c r="J112" i="32" s="1"/>
  <c r="K112" i="32" s="1"/>
  <c r="L112" i="32" s="1"/>
  <c r="M112" i="32" s="1"/>
  <c r="N112" i="32" s="1"/>
  <c r="O112" i="32" s="1"/>
  <c r="P112" i="32" s="1"/>
  <c r="Q112" i="32" s="1"/>
  <c r="R112" i="32" s="1"/>
  <c r="S112" i="32" s="1"/>
  <c r="T112" i="32" s="1"/>
  <c r="U112" i="32" s="1"/>
  <c r="V112" i="32" s="1"/>
  <c r="W112" i="32" s="1"/>
  <c r="X112" i="32" s="1"/>
  <c r="Y112" i="32" s="1"/>
  <c r="Z112" i="32" s="1"/>
  <c r="AA112" i="32" s="1"/>
  <c r="AB112" i="32" s="1"/>
  <c r="AC112" i="32" s="1"/>
  <c r="AD112" i="32" s="1"/>
  <c r="AE112" i="32" s="1"/>
  <c r="AF112" i="32" s="1"/>
  <c r="C112" i="32"/>
  <c r="G111" i="32"/>
  <c r="H111" i="32" s="1"/>
  <c r="I111" i="32" s="1"/>
  <c r="J111" i="32" s="1"/>
  <c r="K111" i="32" s="1"/>
  <c r="L111" i="32" s="1"/>
  <c r="M111" i="32" s="1"/>
  <c r="N111" i="32" s="1"/>
  <c r="O111" i="32" s="1"/>
  <c r="P111" i="32" s="1"/>
  <c r="Q111" i="32" s="1"/>
  <c r="R111" i="32" s="1"/>
  <c r="S111" i="32" s="1"/>
  <c r="T111" i="32" s="1"/>
  <c r="U111" i="32" s="1"/>
  <c r="V111" i="32" s="1"/>
  <c r="W111" i="32" s="1"/>
  <c r="X111" i="32" s="1"/>
  <c r="Y111" i="32" s="1"/>
  <c r="Z111" i="32" s="1"/>
  <c r="AA111" i="32" s="1"/>
  <c r="AB111" i="32" s="1"/>
  <c r="AC111" i="32" s="1"/>
  <c r="AD111" i="32" s="1"/>
  <c r="AE111" i="32" s="1"/>
  <c r="AF111" i="32" s="1"/>
  <c r="E111" i="32"/>
  <c r="F111" i="32" s="1"/>
  <c r="D111" i="32"/>
  <c r="C111" i="32"/>
  <c r="E110" i="32"/>
  <c r="F110" i="32" s="1"/>
  <c r="G110" i="32" s="1"/>
  <c r="H110" i="32" s="1"/>
  <c r="I110" i="32" s="1"/>
  <c r="J110" i="32" s="1"/>
  <c r="K110" i="32" s="1"/>
  <c r="L110" i="32" s="1"/>
  <c r="M110" i="32" s="1"/>
  <c r="N110" i="32" s="1"/>
  <c r="O110" i="32" s="1"/>
  <c r="P110" i="32" s="1"/>
  <c r="Q110" i="32" s="1"/>
  <c r="R110" i="32" s="1"/>
  <c r="S110" i="32" s="1"/>
  <c r="T110" i="32" s="1"/>
  <c r="U110" i="32" s="1"/>
  <c r="V110" i="32" s="1"/>
  <c r="W110" i="32" s="1"/>
  <c r="X110" i="32" s="1"/>
  <c r="Y110" i="32" s="1"/>
  <c r="Z110" i="32" s="1"/>
  <c r="AA110" i="32" s="1"/>
  <c r="AB110" i="32" s="1"/>
  <c r="AC110" i="32" s="1"/>
  <c r="AD110" i="32" s="1"/>
  <c r="AE110" i="32" s="1"/>
  <c r="AF110" i="32" s="1"/>
  <c r="C110" i="32"/>
  <c r="D110" i="32" s="1"/>
  <c r="K109" i="32"/>
  <c r="L109" i="32" s="1"/>
  <c r="M109" i="32" s="1"/>
  <c r="N109" i="32" s="1"/>
  <c r="O109" i="32" s="1"/>
  <c r="P109" i="32" s="1"/>
  <c r="Q109" i="32" s="1"/>
  <c r="R109" i="32" s="1"/>
  <c r="S109" i="32" s="1"/>
  <c r="T109" i="32" s="1"/>
  <c r="U109" i="32" s="1"/>
  <c r="V109" i="32" s="1"/>
  <c r="W109" i="32" s="1"/>
  <c r="X109" i="32" s="1"/>
  <c r="Y109" i="32" s="1"/>
  <c r="Z109" i="32" s="1"/>
  <c r="AA109" i="32" s="1"/>
  <c r="AB109" i="32" s="1"/>
  <c r="AC109" i="32" s="1"/>
  <c r="AD109" i="32" s="1"/>
  <c r="AE109" i="32" s="1"/>
  <c r="AF109" i="32" s="1"/>
  <c r="J109" i="32"/>
  <c r="H109" i="32"/>
  <c r="C109" i="32"/>
  <c r="D109" i="32" s="1"/>
  <c r="E109" i="32" s="1"/>
  <c r="F109" i="32" s="1"/>
  <c r="G109" i="32" s="1"/>
  <c r="C108" i="32"/>
  <c r="D108" i="32" s="1"/>
  <c r="E108" i="32" s="1"/>
  <c r="F108" i="32" s="1"/>
  <c r="G108" i="32" s="1"/>
  <c r="H108" i="32" s="1"/>
  <c r="I108" i="32" s="1"/>
  <c r="J108" i="32" s="1"/>
  <c r="K108" i="32" s="1"/>
  <c r="L108" i="32" s="1"/>
  <c r="M108" i="32" s="1"/>
  <c r="N108" i="32" s="1"/>
  <c r="O108" i="32" s="1"/>
  <c r="P108" i="32" s="1"/>
  <c r="Q108" i="32" s="1"/>
  <c r="R108" i="32" s="1"/>
  <c r="S108" i="32" s="1"/>
  <c r="T108" i="32" s="1"/>
  <c r="U108" i="32" s="1"/>
  <c r="V108" i="32" s="1"/>
  <c r="W108" i="32" s="1"/>
  <c r="X108" i="32" s="1"/>
  <c r="Y108" i="32" s="1"/>
  <c r="Z108" i="32" s="1"/>
  <c r="AA108" i="32" s="1"/>
  <c r="AB108" i="32" s="1"/>
  <c r="AC108" i="32" s="1"/>
  <c r="AD108" i="32" s="1"/>
  <c r="AE108" i="32" s="1"/>
  <c r="AF108" i="32" s="1"/>
  <c r="D107" i="32"/>
  <c r="E107" i="32" s="1"/>
  <c r="F107" i="32" s="1"/>
  <c r="G107" i="32" s="1"/>
  <c r="H107" i="32" s="1"/>
  <c r="I107" i="32" s="1"/>
  <c r="J107" i="32" s="1"/>
  <c r="K107" i="32" s="1"/>
  <c r="L107" i="32" s="1"/>
  <c r="M107" i="32" s="1"/>
  <c r="N107" i="32" s="1"/>
  <c r="O107" i="32" s="1"/>
  <c r="P107" i="32" s="1"/>
  <c r="Q107" i="32" s="1"/>
  <c r="R107" i="32" s="1"/>
  <c r="S107" i="32" s="1"/>
  <c r="T107" i="32" s="1"/>
  <c r="U107" i="32" s="1"/>
  <c r="V107" i="32" s="1"/>
  <c r="W107" i="32" s="1"/>
  <c r="X107" i="32" s="1"/>
  <c r="Y107" i="32" s="1"/>
  <c r="Z107" i="32" s="1"/>
  <c r="AA107" i="32" s="1"/>
  <c r="AB107" i="32" s="1"/>
  <c r="AC107" i="32" s="1"/>
  <c r="AD107" i="32" s="1"/>
  <c r="AE107" i="32" s="1"/>
  <c r="AF107" i="32" s="1"/>
  <c r="C107" i="32"/>
  <c r="D105" i="32"/>
  <c r="E105" i="32" s="1"/>
  <c r="F105" i="32" s="1"/>
  <c r="G105" i="32" s="1"/>
  <c r="H105" i="32" s="1"/>
  <c r="I105" i="32" s="1"/>
  <c r="J105" i="32" s="1"/>
  <c r="K105" i="32" s="1"/>
  <c r="L105" i="32" s="1"/>
  <c r="M105" i="32" s="1"/>
  <c r="N105" i="32" s="1"/>
  <c r="O105" i="32" s="1"/>
  <c r="P105" i="32" s="1"/>
  <c r="Q105" i="32" s="1"/>
  <c r="R105" i="32" s="1"/>
  <c r="S105" i="32" s="1"/>
  <c r="T105" i="32" s="1"/>
  <c r="U105" i="32" s="1"/>
  <c r="V105" i="32" s="1"/>
  <c r="W105" i="32" s="1"/>
  <c r="X105" i="32" s="1"/>
  <c r="Y105" i="32" s="1"/>
  <c r="Z105" i="32" s="1"/>
  <c r="AA105" i="32" s="1"/>
  <c r="AB105" i="32" s="1"/>
  <c r="AC105" i="32" s="1"/>
  <c r="AD105" i="32" s="1"/>
  <c r="AE105" i="32" s="1"/>
  <c r="AF105" i="32" s="1"/>
  <c r="C105" i="32"/>
  <c r="C104" i="32"/>
  <c r="D104" i="32" s="1"/>
  <c r="E104" i="32" s="1"/>
  <c r="F104" i="32" s="1"/>
  <c r="G104" i="32" s="1"/>
  <c r="H104" i="32" s="1"/>
  <c r="I104" i="32" s="1"/>
  <c r="J104" i="32" s="1"/>
  <c r="K104" i="32" s="1"/>
  <c r="L104" i="32" s="1"/>
  <c r="M104" i="32" s="1"/>
  <c r="N104" i="32" s="1"/>
  <c r="O104" i="32" s="1"/>
  <c r="P104" i="32" s="1"/>
  <c r="Q104" i="32" s="1"/>
  <c r="R104" i="32" s="1"/>
  <c r="S104" i="32" s="1"/>
  <c r="T104" i="32" s="1"/>
  <c r="U104" i="32" s="1"/>
  <c r="V104" i="32" s="1"/>
  <c r="W104" i="32" s="1"/>
  <c r="X104" i="32" s="1"/>
  <c r="Y104" i="32" s="1"/>
  <c r="Z104" i="32" s="1"/>
  <c r="AA104" i="32" s="1"/>
  <c r="AB104" i="32" s="1"/>
  <c r="AC104" i="32" s="1"/>
  <c r="AD104" i="32" s="1"/>
  <c r="AE104" i="32" s="1"/>
  <c r="AF104" i="32" s="1"/>
  <c r="F102" i="32"/>
  <c r="G102" i="32" s="1"/>
  <c r="H102" i="32" s="1"/>
  <c r="I102" i="32" s="1"/>
  <c r="J102" i="32" s="1"/>
  <c r="K102" i="32" s="1"/>
  <c r="L102" i="32" s="1"/>
  <c r="M102" i="32" s="1"/>
  <c r="N102" i="32" s="1"/>
  <c r="O102" i="32" s="1"/>
  <c r="P102" i="32" s="1"/>
  <c r="Q102" i="32" s="1"/>
  <c r="R102" i="32" s="1"/>
  <c r="S102" i="32" s="1"/>
  <c r="T102" i="32" s="1"/>
  <c r="U102" i="32" s="1"/>
  <c r="V102" i="32" s="1"/>
  <c r="W102" i="32" s="1"/>
  <c r="X102" i="32" s="1"/>
  <c r="Y102" i="32" s="1"/>
  <c r="Z102" i="32" s="1"/>
  <c r="AA102" i="32" s="1"/>
  <c r="AB102" i="32" s="1"/>
  <c r="AC102" i="32" s="1"/>
  <c r="AD102" i="32" s="1"/>
  <c r="AE102" i="32" s="1"/>
  <c r="AF102" i="32" s="1"/>
  <c r="E102" i="32"/>
  <c r="D102" i="32"/>
  <c r="C102" i="32"/>
  <c r="D101" i="32"/>
  <c r="E101" i="32" s="1"/>
  <c r="F101" i="32" s="1"/>
  <c r="G101" i="32" s="1"/>
  <c r="H101" i="32" s="1"/>
  <c r="I101" i="32" s="1"/>
  <c r="J101" i="32" s="1"/>
  <c r="K101" i="32" s="1"/>
  <c r="L101" i="32" s="1"/>
  <c r="M101" i="32" s="1"/>
  <c r="N101" i="32" s="1"/>
  <c r="O101" i="32" s="1"/>
  <c r="P101" i="32" s="1"/>
  <c r="Q101" i="32" s="1"/>
  <c r="R101" i="32" s="1"/>
  <c r="S101" i="32" s="1"/>
  <c r="T101" i="32" s="1"/>
  <c r="U101" i="32" s="1"/>
  <c r="V101" i="32" s="1"/>
  <c r="W101" i="32" s="1"/>
  <c r="X101" i="32" s="1"/>
  <c r="Y101" i="32" s="1"/>
  <c r="Z101" i="32" s="1"/>
  <c r="AA101" i="32" s="1"/>
  <c r="AB101" i="32" s="1"/>
  <c r="AC101" i="32" s="1"/>
  <c r="AD101" i="32" s="1"/>
  <c r="AE101" i="32" s="1"/>
  <c r="AF101" i="32" s="1"/>
  <c r="C101" i="32"/>
  <c r="I100" i="32"/>
  <c r="J100" i="32" s="1"/>
  <c r="K100" i="32" s="1"/>
  <c r="L100" i="32" s="1"/>
  <c r="M100" i="32" s="1"/>
  <c r="N100" i="32" s="1"/>
  <c r="O100" i="32" s="1"/>
  <c r="P100" i="32" s="1"/>
  <c r="Q100" i="32" s="1"/>
  <c r="R100" i="32" s="1"/>
  <c r="S100" i="32" s="1"/>
  <c r="T100" i="32" s="1"/>
  <c r="U100" i="32" s="1"/>
  <c r="V100" i="32" s="1"/>
  <c r="W100" i="32" s="1"/>
  <c r="X100" i="32" s="1"/>
  <c r="Y100" i="32" s="1"/>
  <c r="Z100" i="32" s="1"/>
  <c r="AA100" i="32" s="1"/>
  <c r="AB100" i="32" s="1"/>
  <c r="AC100" i="32" s="1"/>
  <c r="AD100" i="32" s="1"/>
  <c r="AE100" i="32" s="1"/>
  <c r="AF100" i="32" s="1"/>
  <c r="D100" i="32"/>
  <c r="E100" i="32" s="1"/>
  <c r="F100" i="32" s="1"/>
  <c r="G100" i="32" s="1"/>
  <c r="H100" i="32" s="1"/>
  <c r="C100" i="32"/>
  <c r="C99" i="32"/>
  <c r="D99" i="32" s="1"/>
  <c r="E99" i="32" s="1"/>
  <c r="F99" i="32" s="1"/>
  <c r="G99" i="32" s="1"/>
  <c r="H99" i="32" s="1"/>
  <c r="I99" i="32" s="1"/>
  <c r="J99" i="32" s="1"/>
  <c r="K99" i="32" s="1"/>
  <c r="L99" i="32" s="1"/>
  <c r="M99" i="32" s="1"/>
  <c r="N99" i="32" s="1"/>
  <c r="O99" i="32" s="1"/>
  <c r="P99" i="32" s="1"/>
  <c r="Q99" i="32" s="1"/>
  <c r="R99" i="32" s="1"/>
  <c r="S99" i="32" s="1"/>
  <c r="T99" i="32" s="1"/>
  <c r="U99" i="32" s="1"/>
  <c r="V99" i="32" s="1"/>
  <c r="W99" i="32" s="1"/>
  <c r="X99" i="32" s="1"/>
  <c r="Y99" i="32" s="1"/>
  <c r="Z99" i="32" s="1"/>
  <c r="AA99" i="32" s="1"/>
  <c r="AB99" i="32" s="1"/>
  <c r="AC99" i="32" s="1"/>
  <c r="AD99" i="32" s="1"/>
  <c r="AE99" i="32" s="1"/>
  <c r="AF99" i="32" s="1"/>
  <c r="D98" i="32"/>
  <c r="E98" i="32" s="1"/>
  <c r="C98" i="32"/>
  <c r="C97" i="32"/>
  <c r="C187" i="32" s="1"/>
  <c r="AH95" i="32"/>
  <c r="AI95" i="32" s="1"/>
  <c r="AH94" i="32"/>
  <c r="AI94" i="32" s="1"/>
  <c r="AH93" i="32"/>
  <c r="AI93" i="32" s="1"/>
  <c r="AH92" i="32"/>
  <c r="AI92" i="32" s="1"/>
  <c r="AH91" i="32"/>
  <c r="AI91" i="32" s="1"/>
  <c r="C90" i="32"/>
  <c r="B90" i="32"/>
  <c r="AI88" i="32"/>
  <c r="AH88" i="32"/>
  <c r="AI87" i="32"/>
  <c r="AH87" i="32"/>
  <c r="AI86" i="32"/>
  <c r="AH86" i="32"/>
  <c r="AI85" i="32"/>
  <c r="AH85" i="32"/>
  <c r="AI84" i="32"/>
  <c r="AH84" i="32"/>
  <c r="AI83" i="32"/>
  <c r="AH83" i="32"/>
  <c r="AI82" i="32"/>
  <c r="AH82" i="32"/>
  <c r="AI81" i="32"/>
  <c r="AH81" i="32"/>
  <c r="AG79" i="32"/>
  <c r="AI78" i="32"/>
  <c r="AH78" i="32"/>
  <c r="AF77" i="32"/>
  <c r="AE77" i="32"/>
  <c r="AD77" i="32"/>
  <c r="AC77" i="32"/>
  <c r="AB77" i="32"/>
  <c r="AA77" i="32"/>
  <c r="Z77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AF76" i="32"/>
  <c r="AE76" i="32"/>
  <c r="AD76" i="32"/>
  <c r="AC76" i="32"/>
  <c r="AB76" i="32"/>
  <c r="AA76" i="32"/>
  <c r="Z76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AF75" i="32"/>
  <c r="AE75" i="32"/>
  <c r="AD75" i="32"/>
  <c r="AC75" i="32"/>
  <c r="AB75" i="32"/>
  <c r="AA75" i="32"/>
  <c r="Z75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AF74" i="32"/>
  <c r="AE74" i="32"/>
  <c r="AD74" i="32"/>
  <c r="AC74" i="32"/>
  <c r="AB74" i="32"/>
  <c r="AA74" i="32"/>
  <c r="Z74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AF73" i="32"/>
  <c r="AE73" i="32"/>
  <c r="AD73" i="32"/>
  <c r="AD79" i="32" s="1"/>
  <c r="AC73" i="32"/>
  <c r="AB73" i="32"/>
  <c r="AA73" i="32"/>
  <c r="Z73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AI71" i="32"/>
  <c r="AH71" i="32"/>
  <c r="AG69" i="32"/>
  <c r="AF69" i="32"/>
  <c r="AE69" i="32"/>
  <c r="AD69" i="32"/>
  <c r="AC69" i="32"/>
  <c r="AB69" i="32"/>
  <c r="AA69" i="32"/>
  <c r="Z69" i="32"/>
  <c r="Y69" i="32"/>
  <c r="X69" i="32"/>
  <c r="W69" i="32"/>
  <c r="V69" i="32"/>
  <c r="U69" i="32"/>
  <c r="T69" i="32"/>
  <c r="S69" i="32"/>
  <c r="R69" i="32"/>
  <c r="Q69" i="32"/>
  <c r="P69" i="32"/>
  <c r="O69" i="32"/>
  <c r="N69" i="32"/>
  <c r="M69" i="32"/>
  <c r="L69" i="32"/>
  <c r="K69" i="32"/>
  <c r="J69" i="32"/>
  <c r="I69" i="32"/>
  <c r="H69" i="32"/>
  <c r="G69" i="32"/>
  <c r="F69" i="32"/>
  <c r="E69" i="32"/>
  <c r="D69" i="32"/>
  <c r="C69" i="32"/>
  <c r="B69" i="32"/>
  <c r="AI68" i="32"/>
  <c r="AH68" i="32"/>
  <c r="AI67" i="32"/>
  <c r="AH67" i="32"/>
  <c r="AI66" i="32"/>
  <c r="AH66" i="32"/>
  <c r="AG65" i="32"/>
  <c r="AF65" i="32"/>
  <c r="AE65" i="32"/>
  <c r="AE5" i="32" s="1"/>
  <c r="AD65" i="32"/>
  <c r="AD5" i="32" s="1"/>
  <c r="AC65" i="32"/>
  <c r="AB65" i="32"/>
  <c r="AB5" i="32" s="1"/>
  <c r="AA65" i="32"/>
  <c r="AA5" i="32" s="1"/>
  <c r="Z65" i="32"/>
  <c r="Z5" i="32" s="1"/>
  <c r="Y65" i="32"/>
  <c r="Y5" i="32" s="1"/>
  <c r="X65" i="32"/>
  <c r="W65" i="32"/>
  <c r="W5" i="32" s="1"/>
  <c r="V65" i="32"/>
  <c r="V5" i="32" s="1"/>
  <c r="U65" i="32"/>
  <c r="T65" i="32"/>
  <c r="T5" i="32" s="1"/>
  <c r="S65" i="32"/>
  <c r="S5" i="32" s="1"/>
  <c r="R65" i="32"/>
  <c r="R5" i="32" s="1"/>
  <c r="P65" i="32"/>
  <c r="O65" i="32"/>
  <c r="O5" i="32" s="1"/>
  <c r="N65" i="32"/>
  <c r="M65" i="32"/>
  <c r="L65" i="32"/>
  <c r="L5" i="32" s="1"/>
  <c r="K65" i="32"/>
  <c r="K5" i="32" s="1"/>
  <c r="J65" i="32"/>
  <c r="J5" i="32" s="1"/>
  <c r="I65" i="32"/>
  <c r="I5" i="32" s="1"/>
  <c r="H65" i="32"/>
  <c r="G65" i="32"/>
  <c r="F65" i="32"/>
  <c r="F5" i="32" s="1"/>
  <c r="E65" i="32"/>
  <c r="D65" i="32"/>
  <c r="D5" i="32" s="1"/>
  <c r="C65" i="32"/>
  <c r="B65" i="32"/>
  <c r="B5" i="32" s="1"/>
  <c r="AI64" i="32"/>
  <c r="AH64" i="32"/>
  <c r="AI63" i="32"/>
  <c r="AH63" i="32"/>
  <c r="AI62" i="32"/>
  <c r="AH62" i="32"/>
  <c r="AI61" i="32"/>
  <c r="AH61" i="32"/>
  <c r="AI60" i="32"/>
  <c r="AH60" i="32"/>
  <c r="AI59" i="32"/>
  <c r="AH59" i="32"/>
  <c r="AI58" i="32"/>
  <c r="AH58" i="32"/>
  <c r="AI57" i="32"/>
  <c r="AH57" i="32"/>
  <c r="AI56" i="32"/>
  <c r="AH56" i="32"/>
  <c r="AI55" i="32"/>
  <c r="AH55" i="32"/>
  <c r="AI54" i="32"/>
  <c r="AH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AI52" i="32"/>
  <c r="AH52" i="32"/>
  <c r="AI51" i="32"/>
  <c r="AH51" i="32"/>
  <c r="AI50" i="32"/>
  <c r="AH50" i="32"/>
  <c r="AA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AG48" i="32"/>
  <c r="AG49" i="32" s="1"/>
  <c r="AI47" i="32"/>
  <c r="AH47" i="32"/>
  <c r="AI46" i="32"/>
  <c r="AH46" i="32"/>
  <c r="AI45" i="32"/>
  <c r="AH45" i="32"/>
  <c r="AI44" i="32"/>
  <c r="AH44" i="32"/>
  <c r="AI43" i="32"/>
  <c r="AH43" i="32"/>
  <c r="AI42" i="32"/>
  <c r="AH42" i="32"/>
  <c r="AI41" i="32"/>
  <c r="AH41" i="32"/>
  <c r="AI40" i="32"/>
  <c r="AH40" i="32"/>
  <c r="AI39" i="32"/>
  <c r="AH39" i="32"/>
  <c r="AI38" i="32"/>
  <c r="AH38" i="32"/>
  <c r="AI37" i="32"/>
  <c r="AH37" i="32"/>
  <c r="AI36" i="32"/>
  <c r="AH36" i="32"/>
  <c r="AG35" i="32"/>
  <c r="AG2" i="32" s="1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AI34" i="32"/>
  <c r="AH34" i="32"/>
  <c r="AI33" i="32"/>
  <c r="AH33" i="32"/>
  <c r="AI32" i="32"/>
  <c r="AH32" i="32"/>
  <c r="AI31" i="32"/>
  <c r="AH31" i="32"/>
  <c r="AI30" i="32"/>
  <c r="AH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AI23" i="32"/>
  <c r="AH23" i="32"/>
  <c r="AI22" i="32"/>
  <c r="AH22" i="32"/>
  <c r="AI21" i="32"/>
  <c r="AH21" i="32"/>
  <c r="AI20" i="32"/>
  <c r="AH20" i="32"/>
  <c r="AI19" i="32"/>
  <c r="AH19" i="32"/>
  <c r="AI18" i="32"/>
  <c r="AH18" i="32"/>
  <c r="AI17" i="32"/>
  <c r="AH17" i="32"/>
  <c r="AI16" i="32"/>
  <c r="AH16" i="32"/>
  <c r="AI15" i="32"/>
  <c r="AH15" i="32"/>
  <c r="AI14" i="32"/>
  <c r="AH14" i="32"/>
  <c r="AI13" i="32"/>
  <c r="AH13" i="32"/>
  <c r="AI12" i="32"/>
  <c r="AH12" i="32"/>
  <c r="AI11" i="32"/>
  <c r="AH11" i="32"/>
  <c r="Q5" i="32"/>
  <c r="N5" i="32"/>
  <c r="AG4" i="32"/>
  <c r="K4" i="32"/>
  <c r="B4" i="32"/>
  <c r="P53" i="31"/>
  <c r="N35" i="31"/>
  <c r="H35" i="31"/>
  <c r="M35" i="31"/>
  <c r="J49" i="31"/>
  <c r="E4" i="32"/>
  <c r="K6" i="33" l="1"/>
  <c r="H189" i="33"/>
  <c r="H98" i="33"/>
  <c r="F187" i="33"/>
  <c r="G97" i="33"/>
  <c r="F194" i="33"/>
  <c r="E230" i="33"/>
  <c r="E90" i="33"/>
  <c r="E195" i="33"/>
  <c r="AF79" i="32"/>
  <c r="AE79" i="32"/>
  <c r="X79" i="32"/>
  <c r="V79" i="32"/>
  <c r="Q70" i="32"/>
  <c r="P79" i="32"/>
  <c r="N79" i="32"/>
  <c r="N70" i="32"/>
  <c r="J72" i="32"/>
  <c r="AB209" i="32" s="1"/>
  <c r="I70" i="32"/>
  <c r="H79" i="32"/>
  <c r="F79" i="32"/>
  <c r="E79" i="32"/>
  <c r="D72" i="32"/>
  <c r="V209" i="32" s="1"/>
  <c r="O72" i="32"/>
  <c r="AG209" i="32" s="1"/>
  <c r="Q72" i="32"/>
  <c r="AI209" i="32" s="1"/>
  <c r="AH35" i="32"/>
  <c r="S70" i="32"/>
  <c r="J70" i="32"/>
  <c r="G70" i="32"/>
  <c r="I72" i="32"/>
  <c r="AA209" i="32" s="1"/>
  <c r="C70" i="32"/>
  <c r="F70" i="32"/>
  <c r="H70" i="32"/>
  <c r="L72" i="32"/>
  <c r="AD209" i="32" s="1"/>
  <c r="O70" i="32"/>
  <c r="P70" i="32"/>
  <c r="R70" i="32"/>
  <c r="K70" i="32"/>
  <c r="J79" i="32"/>
  <c r="D79" i="32"/>
  <c r="G5" i="32"/>
  <c r="G72" i="32"/>
  <c r="G7" i="32" s="1"/>
  <c r="G79" i="32"/>
  <c r="O79" i="32"/>
  <c r="W79" i="32"/>
  <c r="AH76" i="32"/>
  <c r="AI77" i="32"/>
  <c r="AI65" i="32"/>
  <c r="AA70" i="32"/>
  <c r="R72" i="32"/>
  <c r="AJ209" i="32" s="1"/>
  <c r="AI74" i="32"/>
  <c r="AI73" i="32"/>
  <c r="R79" i="32"/>
  <c r="Z79" i="32"/>
  <c r="L79" i="32"/>
  <c r="T79" i="32"/>
  <c r="AB79" i="32"/>
  <c r="M79" i="32"/>
  <c r="U79" i="32"/>
  <c r="AC79" i="32"/>
  <c r="Q79" i="32"/>
  <c r="Y79" i="32"/>
  <c r="B70" i="32"/>
  <c r="B72" i="32" s="1"/>
  <c r="AI35" i="32"/>
  <c r="H4" i="32"/>
  <c r="AG72" i="32"/>
  <c r="AG70" i="32"/>
  <c r="AG3" i="32"/>
  <c r="C79" i="32"/>
  <c r="K79" i="32"/>
  <c r="S79" i="32"/>
  <c r="AA79" i="32"/>
  <c r="AG80" i="32"/>
  <c r="E72" i="32"/>
  <c r="M72" i="32"/>
  <c r="AI76" i="32"/>
  <c r="I79" i="32"/>
  <c r="AH77" i="32"/>
  <c r="F98" i="32"/>
  <c r="AH53" i="32"/>
  <c r="F72" i="32"/>
  <c r="N72" i="32"/>
  <c r="AH75" i="32"/>
  <c r="AG6" i="32"/>
  <c r="AI53" i="32"/>
  <c r="E5" i="32"/>
  <c r="E70" i="32"/>
  <c r="M70" i="32"/>
  <c r="M5" i="32"/>
  <c r="U5" i="32"/>
  <c r="AC5" i="32"/>
  <c r="AI75" i="32"/>
  <c r="H5" i="32"/>
  <c r="P5" i="32"/>
  <c r="X5" i="32"/>
  <c r="AF5" i="32"/>
  <c r="D70" i="32"/>
  <c r="L70" i="32"/>
  <c r="H72" i="32"/>
  <c r="P72" i="32"/>
  <c r="D97" i="32"/>
  <c r="C5" i="32"/>
  <c r="C72" i="32"/>
  <c r="K72" i="32"/>
  <c r="S72" i="32"/>
  <c r="AA72" i="32"/>
  <c r="AH73" i="32"/>
  <c r="B79" i="32"/>
  <c r="AH65" i="32"/>
  <c r="AH69" i="32"/>
  <c r="AH74" i="32"/>
  <c r="D206" i="32"/>
  <c r="S206" i="32"/>
  <c r="AI69" i="32"/>
  <c r="D189" i="32"/>
  <c r="C195" i="32"/>
  <c r="D230" i="32"/>
  <c r="E194" i="32"/>
  <c r="G187" i="33" l="1"/>
  <c r="H97" i="33"/>
  <c r="I189" i="33"/>
  <c r="I98" i="33"/>
  <c r="F230" i="33"/>
  <c r="G194" i="33"/>
  <c r="F195" i="33"/>
  <c r="F90" i="33"/>
  <c r="Q7" i="32"/>
  <c r="O7" i="32"/>
  <c r="L80" i="32"/>
  <c r="J80" i="32"/>
  <c r="J7" i="32"/>
  <c r="Y209" i="32"/>
  <c r="D80" i="32"/>
  <c r="D7" i="32"/>
  <c r="C80" i="32"/>
  <c r="P80" i="32"/>
  <c r="I7" i="32"/>
  <c r="G80" i="32"/>
  <c r="I80" i="32"/>
  <c r="O80" i="32"/>
  <c r="Q80" i="32"/>
  <c r="L7" i="32"/>
  <c r="R7" i="32"/>
  <c r="H80" i="32"/>
  <c r="F80" i="32"/>
  <c r="E80" i="32"/>
  <c r="R80" i="32"/>
  <c r="M80" i="32"/>
  <c r="B80" i="32"/>
  <c r="E230" i="32"/>
  <c r="F194" i="32"/>
  <c r="AK209" i="32"/>
  <c r="S7" i="32"/>
  <c r="AC209" i="32"/>
  <c r="K7" i="32"/>
  <c r="AH209" i="32"/>
  <c r="P7" i="32"/>
  <c r="G98" i="32"/>
  <c r="AS209" i="32"/>
  <c r="AA7" i="32"/>
  <c r="U209" i="32"/>
  <c r="C7" i="32"/>
  <c r="Z209" i="32"/>
  <c r="H7" i="32"/>
  <c r="E189" i="32"/>
  <c r="D195" i="32"/>
  <c r="D90" i="32"/>
  <c r="AE209" i="32"/>
  <c r="M7" i="32"/>
  <c r="T209" i="32"/>
  <c r="B7" i="32"/>
  <c r="AA80" i="32"/>
  <c r="B204" i="32"/>
  <c r="C204" i="32"/>
  <c r="X209" i="32"/>
  <c r="F7" i="32"/>
  <c r="S80" i="32"/>
  <c r="AI79" i="32"/>
  <c r="AH79" i="32"/>
  <c r="W209" i="32"/>
  <c r="E7" i="32"/>
  <c r="K80" i="32"/>
  <c r="D187" i="32"/>
  <c r="E97" i="32"/>
  <c r="AF209" i="32"/>
  <c r="N7" i="32"/>
  <c r="N80" i="32"/>
  <c r="G230" i="33" l="1"/>
  <c r="H194" i="33"/>
  <c r="G195" i="33"/>
  <c r="G90" i="33"/>
  <c r="J98" i="33"/>
  <c r="J189" i="33"/>
  <c r="H187" i="33"/>
  <c r="I97" i="33"/>
  <c r="K6" i="32"/>
  <c r="E187" i="32"/>
  <c r="F97" i="32"/>
  <c r="F230" i="32"/>
  <c r="G194" i="32"/>
  <c r="F189" i="32"/>
  <c r="E195" i="32"/>
  <c r="E90" i="32"/>
  <c r="H98" i="32"/>
  <c r="K98" i="33" l="1"/>
  <c r="H230" i="33"/>
  <c r="I194" i="33"/>
  <c r="H195" i="33"/>
  <c r="H90" i="33"/>
  <c r="K189" i="33"/>
  <c r="I187" i="33"/>
  <c r="J97" i="33"/>
  <c r="G230" i="32"/>
  <c r="H194" i="32"/>
  <c r="F187" i="32"/>
  <c r="G97" i="32"/>
  <c r="I98" i="32"/>
  <c r="G189" i="32"/>
  <c r="F195" i="32"/>
  <c r="F90" i="32"/>
  <c r="J194" i="33" l="1"/>
  <c r="I230" i="33"/>
  <c r="I195" i="33"/>
  <c r="I90" i="33"/>
  <c r="J187" i="33"/>
  <c r="K97" i="33"/>
  <c r="L189" i="33"/>
  <c r="L98" i="33"/>
  <c r="J98" i="32"/>
  <c r="G187" i="32"/>
  <c r="H97" i="32"/>
  <c r="I194" i="32"/>
  <c r="H230" i="32"/>
  <c r="G195" i="32"/>
  <c r="H189" i="32"/>
  <c r="G90" i="32"/>
  <c r="M98" i="33" l="1"/>
  <c r="J230" i="33"/>
  <c r="K194" i="33"/>
  <c r="J90" i="33"/>
  <c r="J195" i="33"/>
  <c r="K187" i="33"/>
  <c r="L97" i="33"/>
  <c r="M189" i="33"/>
  <c r="I230" i="32"/>
  <c r="J194" i="32"/>
  <c r="I189" i="32"/>
  <c r="H195" i="32"/>
  <c r="H90" i="32"/>
  <c r="H187" i="32"/>
  <c r="I97" i="32"/>
  <c r="L187" i="33" l="1"/>
  <c r="M97" i="33"/>
  <c r="K230" i="33"/>
  <c r="L194" i="33"/>
  <c r="K90" i="33"/>
  <c r="K195" i="33"/>
  <c r="N189" i="33"/>
  <c r="N98" i="33"/>
  <c r="L98" i="32"/>
  <c r="I195" i="32"/>
  <c r="J189" i="32"/>
  <c r="I90" i="32"/>
  <c r="K194" i="32"/>
  <c r="J230" i="32"/>
  <c r="I187" i="32"/>
  <c r="J97" i="32"/>
  <c r="M187" i="33" l="1"/>
  <c r="N97" i="33"/>
  <c r="O189" i="33"/>
  <c r="L230" i="33"/>
  <c r="M194" i="33"/>
  <c r="L195" i="33"/>
  <c r="L90" i="33"/>
  <c r="O98" i="33"/>
  <c r="L194" i="32"/>
  <c r="K230" i="32"/>
  <c r="J195" i="32"/>
  <c r="K189" i="32"/>
  <c r="J90" i="32"/>
  <c r="J187" i="32"/>
  <c r="M98" i="32"/>
  <c r="P189" i="33" l="1"/>
  <c r="N187" i="33"/>
  <c r="O97" i="33"/>
  <c r="N194" i="33"/>
  <c r="M230" i="33"/>
  <c r="M195" i="33"/>
  <c r="M90" i="33"/>
  <c r="P98" i="33"/>
  <c r="N98" i="32"/>
  <c r="K187" i="32"/>
  <c r="L97" i="32"/>
  <c r="L189" i="32"/>
  <c r="K195" i="32"/>
  <c r="K90" i="32"/>
  <c r="L230" i="32"/>
  <c r="M194" i="32"/>
  <c r="N230" i="33" l="1"/>
  <c r="O194" i="33"/>
  <c r="N90" i="33"/>
  <c r="N195" i="33"/>
  <c r="O187" i="33"/>
  <c r="P97" i="33"/>
  <c r="Q98" i="33"/>
  <c r="Q189" i="33"/>
  <c r="L187" i="32"/>
  <c r="M97" i="32"/>
  <c r="L195" i="32"/>
  <c r="M189" i="32"/>
  <c r="L90" i="32"/>
  <c r="M230" i="32"/>
  <c r="N194" i="32"/>
  <c r="O98" i="32"/>
  <c r="R98" i="33" l="1"/>
  <c r="P187" i="33"/>
  <c r="Q97" i="33"/>
  <c r="R189" i="33"/>
  <c r="O230" i="33"/>
  <c r="P194" i="33"/>
  <c r="O90" i="33"/>
  <c r="O195" i="33"/>
  <c r="P98" i="32"/>
  <c r="N230" i="32"/>
  <c r="O194" i="32"/>
  <c r="M195" i="32"/>
  <c r="N189" i="32"/>
  <c r="M90" i="32"/>
  <c r="M187" i="32"/>
  <c r="N97" i="32"/>
  <c r="P230" i="33" l="1"/>
  <c r="Q194" i="33"/>
  <c r="P195" i="33"/>
  <c r="P90" i="33"/>
  <c r="S189" i="33"/>
  <c r="Q187" i="33"/>
  <c r="R97" i="33"/>
  <c r="S98" i="33"/>
  <c r="O189" i="32"/>
  <c r="N195" i="32"/>
  <c r="N90" i="32"/>
  <c r="O230" i="32"/>
  <c r="P194" i="32"/>
  <c r="N187" i="32"/>
  <c r="O97" i="32"/>
  <c r="Q98" i="32"/>
  <c r="R187" i="33" l="1"/>
  <c r="S97" i="33"/>
  <c r="R194" i="33"/>
  <c r="Q230" i="33"/>
  <c r="Q195" i="33"/>
  <c r="Q90" i="33"/>
  <c r="T189" i="33"/>
  <c r="T98" i="33"/>
  <c r="O187" i="32"/>
  <c r="P97" i="32"/>
  <c r="Q194" i="32"/>
  <c r="P230" i="32"/>
  <c r="R98" i="32"/>
  <c r="O195" i="32"/>
  <c r="P189" i="32"/>
  <c r="O90" i="32"/>
  <c r="U189" i="33" l="1"/>
  <c r="R230" i="33"/>
  <c r="S194" i="33"/>
  <c r="R195" i="33"/>
  <c r="R90" i="33"/>
  <c r="U98" i="33"/>
  <c r="S187" i="33"/>
  <c r="T97" i="33"/>
  <c r="P195" i="32"/>
  <c r="Q189" i="32"/>
  <c r="P90" i="32"/>
  <c r="S98" i="32"/>
  <c r="R194" i="32"/>
  <c r="Q230" i="32"/>
  <c r="P187" i="32"/>
  <c r="Q97" i="32"/>
  <c r="V98" i="33" l="1"/>
  <c r="S230" i="33"/>
  <c r="T194" i="33"/>
  <c r="S90" i="33"/>
  <c r="S195" i="33"/>
  <c r="T187" i="33"/>
  <c r="U97" i="33"/>
  <c r="V189" i="33"/>
  <c r="R230" i="32"/>
  <c r="S194" i="32"/>
  <c r="T98" i="32"/>
  <c r="Q195" i="32"/>
  <c r="R189" i="32"/>
  <c r="Q90" i="32"/>
  <c r="Q187" i="32"/>
  <c r="R97" i="32"/>
  <c r="U187" i="33" l="1"/>
  <c r="V97" i="33"/>
  <c r="T230" i="33"/>
  <c r="U194" i="33"/>
  <c r="T90" i="33"/>
  <c r="T195" i="33"/>
  <c r="T48" i="33" s="1"/>
  <c r="W189" i="33"/>
  <c r="W98" i="33"/>
  <c r="R195" i="32"/>
  <c r="S189" i="32"/>
  <c r="R90" i="32"/>
  <c r="U98" i="32"/>
  <c r="T194" i="32"/>
  <c r="S230" i="32"/>
  <c r="R187" i="32"/>
  <c r="S97" i="32"/>
  <c r="X189" i="33" l="1"/>
  <c r="V194" i="33"/>
  <c r="U230" i="33"/>
  <c r="U195" i="33"/>
  <c r="U48" i="33" s="1"/>
  <c r="U49" i="33" s="1"/>
  <c r="U90" i="33"/>
  <c r="V187" i="33"/>
  <c r="W97" i="33"/>
  <c r="T49" i="33"/>
  <c r="X98" i="33"/>
  <c r="U194" i="32"/>
  <c r="T230" i="32"/>
  <c r="V98" i="32"/>
  <c r="S195" i="32"/>
  <c r="T189" i="32"/>
  <c r="S90" i="32"/>
  <c r="S187" i="32"/>
  <c r="T97" i="32"/>
  <c r="W187" i="33" l="1"/>
  <c r="X97" i="33"/>
  <c r="U70" i="33"/>
  <c r="U72" i="33"/>
  <c r="Y98" i="33"/>
  <c r="T70" i="33"/>
  <c r="T72" i="33"/>
  <c r="V230" i="33"/>
  <c r="W194" i="33"/>
  <c r="V90" i="33"/>
  <c r="V195" i="33"/>
  <c r="V48" i="33" s="1"/>
  <c r="V49" i="33" s="1"/>
  <c r="Y189" i="33"/>
  <c r="U189" i="32"/>
  <c r="T195" i="32"/>
  <c r="T48" i="32" s="1"/>
  <c r="T90" i="32"/>
  <c r="W98" i="32"/>
  <c r="T187" i="32"/>
  <c r="U97" i="32"/>
  <c r="U230" i="32"/>
  <c r="V194" i="32"/>
  <c r="T80" i="33" l="1"/>
  <c r="Z98" i="33"/>
  <c r="AM209" i="33"/>
  <c r="U7" i="33"/>
  <c r="V72" i="33"/>
  <c r="V70" i="33"/>
  <c r="U80" i="33"/>
  <c r="X187" i="33"/>
  <c r="Y97" i="33"/>
  <c r="W230" i="33"/>
  <c r="X194" i="33"/>
  <c r="W90" i="33"/>
  <c r="W195" i="33"/>
  <c r="W48" i="33" s="1"/>
  <c r="Z189" i="33"/>
  <c r="AL209" i="33"/>
  <c r="T7" i="33"/>
  <c r="X98" i="32"/>
  <c r="U187" i="32"/>
  <c r="V97" i="32"/>
  <c r="T49" i="32"/>
  <c r="V230" i="32"/>
  <c r="W194" i="32"/>
  <c r="V189" i="32"/>
  <c r="U195" i="32"/>
  <c r="U48" i="32" s="1"/>
  <c r="U49" i="32" s="1"/>
  <c r="U90" i="32"/>
  <c r="X230" i="33" l="1"/>
  <c r="Y194" i="33"/>
  <c r="X195" i="33"/>
  <c r="X48" i="33" s="1"/>
  <c r="X49" i="33" s="1"/>
  <c r="X90" i="33"/>
  <c r="AN209" i="33"/>
  <c r="V7" i="33"/>
  <c r="Y187" i="33"/>
  <c r="Z97" i="33"/>
  <c r="AA98" i="33"/>
  <c r="AA189" i="33"/>
  <c r="W49" i="33"/>
  <c r="V80" i="33"/>
  <c r="T72" i="32"/>
  <c r="T70" i="32"/>
  <c r="V187" i="32"/>
  <c r="W97" i="32"/>
  <c r="U72" i="32"/>
  <c r="U70" i="32"/>
  <c r="W189" i="32"/>
  <c r="V195" i="32"/>
  <c r="V48" i="32" s="1"/>
  <c r="V90" i="32"/>
  <c r="Y98" i="32"/>
  <c r="W230" i="32"/>
  <c r="X194" i="32"/>
  <c r="W72" i="33" l="1"/>
  <c r="W70" i="33"/>
  <c r="AB189" i="33"/>
  <c r="AB98" i="33"/>
  <c r="Z187" i="33"/>
  <c r="AA97" i="33"/>
  <c r="X72" i="33"/>
  <c r="X70" i="33"/>
  <c r="Z194" i="33"/>
  <c r="Y230" i="33"/>
  <c r="Y90" i="33"/>
  <c r="Y195" i="33"/>
  <c r="Y48" i="33" s="1"/>
  <c r="U80" i="32"/>
  <c r="Y194" i="32"/>
  <c r="X230" i="32"/>
  <c r="Z98" i="32"/>
  <c r="T80" i="32"/>
  <c r="AM209" i="32"/>
  <c r="U7" i="32"/>
  <c r="W187" i="32"/>
  <c r="X97" i="32"/>
  <c r="V49" i="32"/>
  <c r="X189" i="32"/>
  <c r="W195" i="32"/>
  <c r="W48" i="32" s="1"/>
  <c r="W49" i="32" s="1"/>
  <c r="W90" i="32"/>
  <c r="AL209" i="32"/>
  <c r="T7" i="32"/>
  <c r="AC98" i="33" l="1"/>
  <c r="Z230" i="33"/>
  <c r="AA194" i="33"/>
  <c r="Z195" i="33"/>
  <c r="Z48" i="33" s="1"/>
  <c r="Z49" i="33" s="1"/>
  <c r="Z90" i="33"/>
  <c r="AP209" i="33"/>
  <c r="X7" i="33"/>
  <c r="AA187" i="33"/>
  <c r="AB97" i="33"/>
  <c r="W80" i="33"/>
  <c r="Y49" i="33"/>
  <c r="AC189" i="33"/>
  <c r="X80" i="33"/>
  <c r="AO209" i="33"/>
  <c r="W7" i="33"/>
  <c r="W72" i="32"/>
  <c r="W70" i="32"/>
  <c r="Y230" i="32"/>
  <c r="Z194" i="32"/>
  <c r="X195" i="32"/>
  <c r="X48" i="32" s="1"/>
  <c r="X49" i="32" s="1"/>
  <c r="Y189" i="32"/>
  <c r="X90" i="32"/>
  <c r="X187" i="32"/>
  <c r="Y97" i="32"/>
  <c r="AA98" i="32"/>
  <c r="V70" i="32"/>
  <c r="V72" i="32"/>
  <c r="Z70" i="33" l="1"/>
  <c r="Z72" i="33"/>
  <c r="AA230" i="33"/>
  <c r="AB194" i="33"/>
  <c r="AA195" i="33"/>
  <c r="AA48" i="33" s="1"/>
  <c r="AA90" i="33"/>
  <c r="Y72" i="33"/>
  <c r="Y70" i="33"/>
  <c r="AB187" i="33"/>
  <c r="AC97" i="33"/>
  <c r="AD189" i="33"/>
  <c r="AD98" i="33"/>
  <c r="W80" i="32"/>
  <c r="Z230" i="32"/>
  <c r="AA194" i="32"/>
  <c r="AB98" i="32"/>
  <c r="Y187" i="32"/>
  <c r="Z97" i="32"/>
  <c r="AN209" i="32"/>
  <c r="V7" i="32"/>
  <c r="Y195" i="32"/>
  <c r="Y48" i="32" s="1"/>
  <c r="Z189" i="32"/>
  <c r="Y90" i="32"/>
  <c r="V80" i="32"/>
  <c r="X70" i="32"/>
  <c r="X72" i="32"/>
  <c r="AO209" i="32"/>
  <c r="W7" i="32"/>
  <c r="Z80" i="33" l="1"/>
  <c r="AE189" i="33"/>
  <c r="AC187" i="33"/>
  <c r="AD97" i="33"/>
  <c r="AA49" i="33"/>
  <c r="AB230" i="33"/>
  <c r="AC194" i="33"/>
  <c r="AB90" i="33"/>
  <c r="AB195" i="33"/>
  <c r="AB48" i="33" s="1"/>
  <c r="AB49" i="33" s="1"/>
  <c r="Y80" i="33"/>
  <c r="AR209" i="33"/>
  <c r="Z7" i="33"/>
  <c r="AE98" i="33"/>
  <c r="AQ209" i="33"/>
  <c r="Y7" i="33"/>
  <c r="Z187" i="32"/>
  <c r="AA97" i="32"/>
  <c r="AC98" i="32"/>
  <c r="Z195" i="32"/>
  <c r="Z48" i="32" s="1"/>
  <c r="Z49" i="32" s="1"/>
  <c r="AA189" i="32"/>
  <c r="Z90" i="32"/>
  <c r="AA230" i="32"/>
  <c r="AB194" i="32"/>
  <c r="Y49" i="32"/>
  <c r="AP209" i="32"/>
  <c r="X7" i="32"/>
  <c r="X80" i="32"/>
  <c r="AF98" i="33" l="1"/>
  <c r="AA72" i="33"/>
  <c r="AA70" i="33"/>
  <c r="AD187" i="33"/>
  <c r="AE97" i="33"/>
  <c r="AD194" i="33"/>
  <c r="AC230" i="33"/>
  <c r="AC90" i="33"/>
  <c r="AC195" i="33"/>
  <c r="AC48" i="33" s="1"/>
  <c r="AC49" i="33" s="1"/>
  <c r="AB70" i="33"/>
  <c r="AB72" i="33"/>
  <c r="AF189" i="33"/>
  <c r="AD98" i="32"/>
  <c r="AA187" i="32"/>
  <c r="AB97" i="32"/>
  <c r="AC194" i="32"/>
  <c r="AB230" i="32"/>
  <c r="AB189" i="32"/>
  <c r="AA195" i="32"/>
  <c r="AA90" i="32"/>
  <c r="Y70" i="32"/>
  <c r="Y72" i="32"/>
  <c r="Z72" i="32"/>
  <c r="Z70" i="32"/>
  <c r="AE187" i="33" l="1"/>
  <c r="AF97" i="33"/>
  <c r="AF187" i="33" s="1"/>
  <c r="AA80" i="33"/>
  <c r="AB80" i="33"/>
  <c r="AC70" i="33"/>
  <c r="AC72" i="33"/>
  <c r="AS209" i="33"/>
  <c r="AA7" i="33"/>
  <c r="AD230" i="33"/>
  <c r="AE194" i="33"/>
  <c r="AD90" i="33"/>
  <c r="AD195" i="33"/>
  <c r="AD48" i="33" s="1"/>
  <c r="AD49" i="33" s="1"/>
  <c r="AT209" i="33"/>
  <c r="AB7" i="33"/>
  <c r="Z80" i="32"/>
  <c r="AB195" i="32"/>
  <c r="AB48" i="32" s="1"/>
  <c r="AC189" i="32"/>
  <c r="AB90" i="32"/>
  <c r="AQ209" i="32"/>
  <c r="Y7" i="32"/>
  <c r="AE98" i="32"/>
  <c r="AR209" i="32"/>
  <c r="Z7" i="32"/>
  <c r="AD194" i="32"/>
  <c r="AC230" i="32"/>
  <c r="AB187" i="32"/>
  <c r="AC97" i="32"/>
  <c r="Y80" i="32"/>
  <c r="AC80" i="33" l="1"/>
  <c r="AD72" i="33"/>
  <c r="AD70" i="33"/>
  <c r="AD80" i="33" s="1"/>
  <c r="AE230" i="33"/>
  <c r="AF194" i="33"/>
  <c r="AE90" i="33"/>
  <c r="AE195" i="33"/>
  <c r="AE48" i="33" s="1"/>
  <c r="AE49" i="33" s="1"/>
  <c r="AU209" i="33"/>
  <c r="AC7" i="33"/>
  <c r="AC187" i="32"/>
  <c r="AD97" i="32"/>
  <c r="AF98" i="32"/>
  <c r="AC195" i="32"/>
  <c r="AC48" i="32" s="1"/>
  <c r="AC49" i="32" s="1"/>
  <c r="AD189" i="32"/>
  <c r="AC90" i="32"/>
  <c r="AD230" i="32"/>
  <c r="AE194" i="32"/>
  <c r="AB49" i="32"/>
  <c r="AF230" i="33" l="1"/>
  <c r="AF195" i="33"/>
  <c r="AF48" i="33" s="1"/>
  <c r="AF90" i="33"/>
  <c r="AE72" i="33"/>
  <c r="AE70" i="33"/>
  <c r="AE80" i="33" s="1"/>
  <c r="AV209" i="33"/>
  <c r="AD7" i="33"/>
  <c r="AE189" i="32"/>
  <c r="AD195" i="32"/>
  <c r="AD48" i="32" s="1"/>
  <c r="AD49" i="32" s="1"/>
  <c r="AD90" i="32"/>
  <c r="AC72" i="32"/>
  <c r="AC70" i="32"/>
  <c r="AB72" i="32"/>
  <c r="AB70" i="32"/>
  <c r="AD187" i="32"/>
  <c r="AE97" i="32"/>
  <c r="AE230" i="32"/>
  <c r="AF194" i="32"/>
  <c r="AF230" i="32" s="1"/>
  <c r="AW209" i="33" l="1"/>
  <c r="AE7" i="33"/>
  <c r="AI90" i="33"/>
  <c r="AH90" i="33"/>
  <c r="AF49" i="33"/>
  <c r="AI48" i="33"/>
  <c r="AH48" i="33"/>
  <c r="AC80" i="32"/>
  <c r="AB80" i="32"/>
  <c r="AU209" i="32"/>
  <c r="AC7" i="32"/>
  <c r="AE187" i="32"/>
  <c r="AF97" i="32"/>
  <c r="AF187" i="32" s="1"/>
  <c r="AD70" i="32"/>
  <c r="AD72" i="32"/>
  <c r="AT209" i="32"/>
  <c r="AB7" i="32"/>
  <c r="AE195" i="32"/>
  <c r="AE48" i="32" s="1"/>
  <c r="AE49" i="32" s="1"/>
  <c r="AF189" i="32"/>
  <c r="AE90" i="32"/>
  <c r="AF70" i="33" l="1"/>
  <c r="AF72" i="33"/>
  <c r="AI49" i="33"/>
  <c r="AH49" i="33"/>
  <c r="AV209" i="32"/>
  <c r="AD7" i="32"/>
  <c r="AD80" i="32"/>
  <c r="AF195" i="32"/>
  <c r="AF48" i="32" s="1"/>
  <c r="AF90" i="32"/>
  <c r="AE72" i="32"/>
  <c r="AE70" i="32"/>
  <c r="AX209" i="33" l="1"/>
  <c r="AF7" i="33"/>
  <c r="A7" i="33" s="1"/>
  <c r="AI72" i="33"/>
  <c r="AH72" i="33"/>
  <c r="AF80" i="33"/>
  <c r="AH70" i="33"/>
  <c r="AI70" i="33"/>
  <c r="AE80" i="32"/>
  <c r="AW209" i="32"/>
  <c r="AE7" i="32"/>
  <c r="AF49" i="32"/>
  <c r="AI48" i="32"/>
  <c r="AH48" i="32"/>
  <c r="AH90" i="32"/>
  <c r="AI90" i="32"/>
  <c r="AI80" i="33" l="1"/>
  <c r="AH80" i="33"/>
  <c r="AF70" i="32"/>
  <c r="AF72" i="32"/>
  <c r="AI49" i="32"/>
  <c r="AH49" i="32"/>
  <c r="AX209" i="32" l="1"/>
  <c r="AF7" i="32"/>
  <c r="A7" i="32" s="1"/>
  <c r="AI72" i="32"/>
  <c r="AH72" i="32"/>
  <c r="AF80" i="32"/>
  <c r="AI70" i="32"/>
  <c r="AH70" i="32"/>
  <c r="AH80" i="32" l="1"/>
  <c r="AI80" i="32"/>
  <c r="AF234" i="31" l="1"/>
  <c r="AE234" i="31"/>
  <c r="AD234" i="31"/>
  <c r="AC234" i="31"/>
  <c r="AB234" i="31"/>
  <c r="AA234" i="31"/>
  <c r="Z234" i="31"/>
  <c r="Y234" i="31"/>
  <c r="X234" i="31"/>
  <c r="W234" i="31"/>
  <c r="V234" i="31"/>
  <c r="U234" i="31"/>
  <c r="T234" i="31"/>
  <c r="S234" i="31"/>
  <c r="R234" i="31"/>
  <c r="Q234" i="31"/>
  <c r="P234" i="31"/>
  <c r="O234" i="31"/>
  <c r="N234" i="31"/>
  <c r="M234" i="31"/>
  <c r="L234" i="31"/>
  <c r="K234" i="31"/>
  <c r="J234" i="31"/>
  <c r="I234" i="31"/>
  <c r="H234" i="31"/>
  <c r="G234" i="31"/>
  <c r="F234" i="31"/>
  <c r="E234" i="31"/>
  <c r="D234" i="31"/>
  <c r="C234" i="31"/>
  <c r="B234" i="31"/>
  <c r="A234" i="31"/>
  <c r="AF233" i="31"/>
  <c r="AE233" i="31"/>
  <c r="AD233" i="31"/>
  <c r="AC233" i="31"/>
  <c r="AB233" i="31"/>
  <c r="AA233" i="31"/>
  <c r="Z233" i="31"/>
  <c r="Y233" i="31"/>
  <c r="X233" i="31"/>
  <c r="W233" i="31"/>
  <c r="V233" i="31"/>
  <c r="U233" i="31"/>
  <c r="T233" i="31"/>
  <c r="S233" i="31"/>
  <c r="R233" i="31"/>
  <c r="Q233" i="31"/>
  <c r="P233" i="31"/>
  <c r="O233" i="31"/>
  <c r="N233" i="31"/>
  <c r="M233" i="31"/>
  <c r="L233" i="31"/>
  <c r="K233" i="31"/>
  <c r="J233" i="31"/>
  <c r="I233" i="31"/>
  <c r="H233" i="31"/>
  <c r="G233" i="31"/>
  <c r="F233" i="31"/>
  <c r="E233" i="31"/>
  <c r="D233" i="31"/>
  <c r="C233" i="31"/>
  <c r="B233" i="31"/>
  <c r="A233" i="31"/>
  <c r="AF232" i="31"/>
  <c r="AE232" i="31"/>
  <c r="AD232" i="31"/>
  <c r="AC232" i="31"/>
  <c r="AB232" i="31"/>
  <c r="AA232" i="31"/>
  <c r="Z232" i="31"/>
  <c r="Y232" i="31"/>
  <c r="X232" i="31"/>
  <c r="W232" i="31"/>
  <c r="V232" i="31"/>
  <c r="U232" i="31"/>
  <c r="T232" i="31"/>
  <c r="S232" i="31"/>
  <c r="R232" i="31"/>
  <c r="Q232" i="31"/>
  <c r="P232" i="31"/>
  <c r="O232" i="31"/>
  <c r="N232" i="31"/>
  <c r="M232" i="31"/>
  <c r="L232" i="31"/>
  <c r="K232" i="31"/>
  <c r="J232" i="31"/>
  <c r="I232" i="31"/>
  <c r="H232" i="31"/>
  <c r="G232" i="31"/>
  <c r="F232" i="31"/>
  <c r="E232" i="31"/>
  <c r="D232" i="31"/>
  <c r="C232" i="31"/>
  <c r="B232" i="31"/>
  <c r="A232" i="31"/>
  <c r="AF231" i="31"/>
  <c r="AE231" i="31"/>
  <c r="AD231" i="31"/>
  <c r="AC231" i="31"/>
  <c r="AB231" i="31"/>
  <c r="AA231" i="31"/>
  <c r="Z231" i="31"/>
  <c r="Y231" i="31"/>
  <c r="X231" i="31"/>
  <c r="W231" i="31"/>
  <c r="V231" i="31"/>
  <c r="U231" i="31"/>
  <c r="T231" i="31"/>
  <c r="S231" i="31"/>
  <c r="R231" i="31"/>
  <c r="Q231" i="31"/>
  <c r="P231" i="31"/>
  <c r="O231" i="31"/>
  <c r="N231" i="31"/>
  <c r="M231" i="31"/>
  <c r="L231" i="31"/>
  <c r="K231" i="31"/>
  <c r="J231" i="31"/>
  <c r="I231" i="31"/>
  <c r="H231" i="31"/>
  <c r="G231" i="31"/>
  <c r="F231" i="31"/>
  <c r="E231" i="31"/>
  <c r="D231" i="31"/>
  <c r="C231" i="31"/>
  <c r="B231" i="31"/>
  <c r="A231" i="31"/>
  <c r="E230" i="31"/>
  <c r="B230" i="31"/>
  <c r="S205" i="31"/>
  <c r="AG195" i="31"/>
  <c r="B195" i="31"/>
  <c r="G194" i="31"/>
  <c r="E194" i="31"/>
  <c r="F194" i="31" s="1"/>
  <c r="F230" i="31" s="1"/>
  <c r="C194" i="31"/>
  <c r="D194" i="31" s="1"/>
  <c r="D230" i="31" s="1"/>
  <c r="C193" i="31"/>
  <c r="D193" i="31" s="1"/>
  <c r="E193" i="31" s="1"/>
  <c r="F193" i="31" s="1"/>
  <c r="G193" i="31" s="1"/>
  <c r="H193" i="31" s="1"/>
  <c r="I193" i="31" s="1"/>
  <c r="J193" i="31" s="1"/>
  <c r="K193" i="31" s="1"/>
  <c r="L193" i="31" s="1"/>
  <c r="M193" i="31" s="1"/>
  <c r="N193" i="31" s="1"/>
  <c r="O193" i="31" s="1"/>
  <c r="P193" i="31" s="1"/>
  <c r="Q193" i="31" s="1"/>
  <c r="R193" i="31" s="1"/>
  <c r="S193" i="31" s="1"/>
  <c r="T193" i="31" s="1"/>
  <c r="U193" i="31" s="1"/>
  <c r="V193" i="31" s="1"/>
  <c r="W193" i="31" s="1"/>
  <c r="X193" i="31" s="1"/>
  <c r="Y193" i="31" s="1"/>
  <c r="Z193" i="31" s="1"/>
  <c r="AA193" i="31" s="1"/>
  <c r="AB193" i="31" s="1"/>
  <c r="AC193" i="31" s="1"/>
  <c r="AD193" i="31" s="1"/>
  <c r="AE193" i="31" s="1"/>
  <c r="AF193" i="31" s="1"/>
  <c r="C192" i="31"/>
  <c r="D192" i="31" s="1"/>
  <c r="E192" i="31" s="1"/>
  <c r="F192" i="31" s="1"/>
  <c r="G192" i="31" s="1"/>
  <c r="H192" i="31" s="1"/>
  <c r="I192" i="31" s="1"/>
  <c r="J192" i="31" s="1"/>
  <c r="K192" i="31" s="1"/>
  <c r="L192" i="31" s="1"/>
  <c r="M192" i="31" s="1"/>
  <c r="N192" i="31" s="1"/>
  <c r="O192" i="31" s="1"/>
  <c r="P192" i="31" s="1"/>
  <c r="Q192" i="31" s="1"/>
  <c r="R192" i="31" s="1"/>
  <c r="S192" i="31" s="1"/>
  <c r="T192" i="31" s="1"/>
  <c r="U192" i="31" s="1"/>
  <c r="V192" i="31" s="1"/>
  <c r="W192" i="31" s="1"/>
  <c r="X192" i="31" s="1"/>
  <c r="Y192" i="31" s="1"/>
  <c r="Z192" i="31" s="1"/>
  <c r="AA192" i="31" s="1"/>
  <c r="AB192" i="31" s="1"/>
  <c r="AC192" i="31" s="1"/>
  <c r="AD192" i="31" s="1"/>
  <c r="AE192" i="31" s="1"/>
  <c r="AF192" i="31" s="1"/>
  <c r="I191" i="31"/>
  <c r="J191" i="31" s="1"/>
  <c r="K191" i="31" s="1"/>
  <c r="L191" i="31" s="1"/>
  <c r="M191" i="31" s="1"/>
  <c r="N191" i="31" s="1"/>
  <c r="O191" i="31" s="1"/>
  <c r="P191" i="31" s="1"/>
  <c r="Q191" i="31" s="1"/>
  <c r="R191" i="31" s="1"/>
  <c r="S191" i="31" s="1"/>
  <c r="T191" i="31" s="1"/>
  <c r="U191" i="31" s="1"/>
  <c r="V191" i="31" s="1"/>
  <c r="W191" i="31" s="1"/>
  <c r="X191" i="31" s="1"/>
  <c r="Y191" i="31" s="1"/>
  <c r="Z191" i="31" s="1"/>
  <c r="AA191" i="31" s="1"/>
  <c r="AB191" i="31" s="1"/>
  <c r="AC191" i="31" s="1"/>
  <c r="AD191" i="31" s="1"/>
  <c r="AE191" i="31" s="1"/>
  <c r="AF191" i="31" s="1"/>
  <c r="D191" i="31"/>
  <c r="E191" i="31" s="1"/>
  <c r="F191" i="31" s="1"/>
  <c r="G191" i="31" s="1"/>
  <c r="H191" i="31" s="1"/>
  <c r="C191" i="31"/>
  <c r="C190" i="31"/>
  <c r="D190" i="31" s="1"/>
  <c r="E190" i="31" s="1"/>
  <c r="F190" i="31" s="1"/>
  <c r="G190" i="31" s="1"/>
  <c r="H190" i="31" s="1"/>
  <c r="I190" i="31" s="1"/>
  <c r="J190" i="31" s="1"/>
  <c r="K190" i="31" s="1"/>
  <c r="L190" i="31" s="1"/>
  <c r="M190" i="31" s="1"/>
  <c r="N190" i="31" s="1"/>
  <c r="O190" i="31" s="1"/>
  <c r="P190" i="31" s="1"/>
  <c r="Q190" i="31" s="1"/>
  <c r="R190" i="31" s="1"/>
  <c r="S190" i="31" s="1"/>
  <c r="T190" i="31" s="1"/>
  <c r="U190" i="31" s="1"/>
  <c r="V190" i="31" s="1"/>
  <c r="W190" i="31" s="1"/>
  <c r="X190" i="31" s="1"/>
  <c r="Y190" i="31" s="1"/>
  <c r="Z190" i="31" s="1"/>
  <c r="AA190" i="31" s="1"/>
  <c r="AB190" i="31" s="1"/>
  <c r="AC190" i="31" s="1"/>
  <c r="AD190" i="31" s="1"/>
  <c r="AE190" i="31" s="1"/>
  <c r="AF190" i="31" s="1"/>
  <c r="D189" i="31"/>
  <c r="E189" i="31" s="1"/>
  <c r="C189" i="31"/>
  <c r="AG187" i="31"/>
  <c r="B187" i="31"/>
  <c r="C186" i="31"/>
  <c r="D186" i="31" s="1"/>
  <c r="E186" i="31" s="1"/>
  <c r="F186" i="31" s="1"/>
  <c r="G186" i="31" s="1"/>
  <c r="H186" i="31" s="1"/>
  <c r="I186" i="31" s="1"/>
  <c r="J186" i="31" s="1"/>
  <c r="K186" i="31" s="1"/>
  <c r="L186" i="31" s="1"/>
  <c r="M186" i="31" s="1"/>
  <c r="N186" i="31" s="1"/>
  <c r="O186" i="31" s="1"/>
  <c r="P186" i="31" s="1"/>
  <c r="Q186" i="31" s="1"/>
  <c r="R186" i="31" s="1"/>
  <c r="S186" i="31" s="1"/>
  <c r="T186" i="31" s="1"/>
  <c r="U186" i="31" s="1"/>
  <c r="V186" i="31" s="1"/>
  <c r="W186" i="31" s="1"/>
  <c r="X186" i="31" s="1"/>
  <c r="Y186" i="31" s="1"/>
  <c r="Z186" i="31" s="1"/>
  <c r="AA186" i="31" s="1"/>
  <c r="AB186" i="31" s="1"/>
  <c r="AC186" i="31" s="1"/>
  <c r="AD186" i="31" s="1"/>
  <c r="AE186" i="31" s="1"/>
  <c r="AF186" i="31" s="1"/>
  <c r="H185" i="31"/>
  <c r="I185" i="31" s="1"/>
  <c r="J185" i="31" s="1"/>
  <c r="K185" i="31" s="1"/>
  <c r="L185" i="31" s="1"/>
  <c r="M185" i="31" s="1"/>
  <c r="N185" i="31" s="1"/>
  <c r="O185" i="31" s="1"/>
  <c r="P185" i="31" s="1"/>
  <c r="Q185" i="31" s="1"/>
  <c r="R185" i="31" s="1"/>
  <c r="S185" i="31" s="1"/>
  <c r="T185" i="31" s="1"/>
  <c r="U185" i="31" s="1"/>
  <c r="V185" i="31" s="1"/>
  <c r="W185" i="31" s="1"/>
  <c r="X185" i="31" s="1"/>
  <c r="Y185" i="31" s="1"/>
  <c r="Z185" i="31" s="1"/>
  <c r="AA185" i="31" s="1"/>
  <c r="AB185" i="31" s="1"/>
  <c r="AC185" i="31" s="1"/>
  <c r="AD185" i="31" s="1"/>
  <c r="AE185" i="31" s="1"/>
  <c r="AF185" i="31" s="1"/>
  <c r="E185" i="31"/>
  <c r="F185" i="31" s="1"/>
  <c r="G185" i="31" s="1"/>
  <c r="D185" i="31"/>
  <c r="C185" i="31"/>
  <c r="S184" i="31"/>
  <c r="T184" i="31" s="1"/>
  <c r="U184" i="31" s="1"/>
  <c r="V184" i="31" s="1"/>
  <c r="W184" i="31" s="1"/>
  <c r="X184" i="31" s="1"/>
  <c r="Y184" i="31" s="1"/>
  <c r="Z184" i="31" s="1"/>
  <c r="AA184" i="31" s="1"/>
  <c r="AB184" i="31" s="1"/>
  <c r="AC184" i="31" s="1"/>
  <c r="AD184" i="31" s="1"/>
  <c r="AE184" i="31" s="1"/>
  <c r="AF184" i="31" s="1"/>
  <c r="E184" i="31"/>
  <c r="F184" i="31" s="1"/>
  <c r="G184" i="31" s="1"/>
  <c r="H184" i="31" s="1"/>
  <c r="I184" i="31" s="1"/>
  <c r="J184" i="31" s="1"/>
  <c r="K184" i="31" s="1"/>
  <c r="L184" i="31" s="1"/>
  <c r="M184" i="31" s="1"/>
  <c r="N184" i="31" s="1"/>
  <c r="O184" i="31" s="1"/>
  <c r="P184" i="31" s="1"/>
  <c r="Q184" i="31" s="1"/>
  <c r="R184" i="31" s="1"/>
  <c r="C184" i="31"/>
  <c r="D184" i="31" s="1"/>
  <c r="D183" i="31"/>
  <c r="E183" i="31" s="1"/>
  <c r="F183" i="31" s="1"/>
  <c r="G183" i="31" s="1"/>
  <c r="H183" i="31" s="1"/>
  <c r="I183" i="31" s="1"/>
  <c r="J183" i="31" s="1"/>
  <c r="K183" i="31" s="1"/>
  <c r="L183" i="31" s="1"/>
  <c r="M183" i="31" s="1"/>
  <c r="N183" i="31" s="1"/>
  <c r="O183" i="31" s="1"/>
  <c r="P183" i="31" s="1"/>
  <c r="Q183" i="31" s="1"/>
  <c r="R183" i="31" s="1"/>
  <c r="S183" i="31" s="1"/>
  <c r="T183" i="31" s="1"/>
  <c r="U183" i="31" s="1"/>
  <c r="V183" i="31" s="1"/>
  <c r="W183" i="31" s="1"/>
  <c r="X183" i="31" s="1"/>
  <c r="Y183" i="31" s="1"/>
  <c r="Z183" i="31" s="1"/>
  <c r="AA183" i="31" s="1"/>
  <c r="AB183" i="31" s="1"/>
  <c r="AC183" i="31" s="1"/>
  <c r="AD183" i="31" s="1"/>
  <c r="AE183" i="31" s="1"/>
  <c r="AF183" i="31" s="1"/>
  <c r="C183" i="31"/>
  <c r="C182" i="31"/>
  <c r="D182" i="31" s="1"/>
  <c r="E182" i="31" s="1"/>
  <c r="F182" i="31" s="1"/>
  <c r="G182" i="31" s="1"/>
  <c r="H182" i="31" s="1"/>
  <c r="I182" i="31" s="1"/>
  <c r="J182" i="31" s="1"/>
  <c r="K182" i="31" s="1"/>
  <c r="L182" i="31" s="1"/>
  <c r="M182" i="31" s="1"/>
  <c r="N182" i="31" s="1"/>
  <c r="O182" i="31" s="1"/>
  <c r="P182" i="31" s="1"/>
  <c r="Q182" i="31" s="1"/>
  <c r="R182" i="31" s="1"/>
  <c r="S182" i="31" s="1"/>
  <c r="T182" i="31" s="1"/>
  <c r="U182" i="31" s="1"/>
  <c r="V182" i="31" s="1"/>
  <c r="W182" i="31" s="1"/>
  <c r="X182" i="31" s="1"/>
  <c r="Y182" i="31" s="1"/>
  <c r="Z182" i="31" s="1"/>
  <c r="AA182" i="31" s="1"/>
  <c r="AB182" i="31" s="1"/>
  <c r="AC182" i="31" s="1"/>
  <c r="AD182" i="31" s="1"/>
  <c r="AE182" i="31" s="1"/>
  <c r="AF182" i="31" s="1"/>
  <c r="O181" i="31"/>
  <c r="P181" i="31" s="1"/>
  <c r="Q181" i="31" s="1"/>
  <c r="R181" i="31" s="1"/>
  <c r="S181" i="31" s="1"/>
  <c r="T181" i="31" s="1"/>
  <c r="U181" i="31" s="1"/>
  <c r="V181" i="31" s="1"/>
  <c r="W181" i="31" s="1"/>
  <c r="X181" i="31" s="1"/>
  <c r="Y181" i="31" s="1"/>
  <c r="Z181" i="31" s="1"/>
  <c r="AA181" i="31" s="1"/>
  <c r="AB181" i="31" s="1"/>
  <c r="AC181" i="31" s="1"/>
  <c r="AD181" i="31" s="1"/>
  <c r="AE181" i="31" s="1"/>
  <c r="AF181" i="31" s="1"/>
  <c r="E181" i="31"/>
  <c r="F181" i="31" s="1"/>
  <c r="G181" i="31" s="1"/>
  <c r="H181" i="31" s="1"/>
  <c r="I181" i="31" s="1"/>
  <c r="J181" i="31" s="1"/>
  <c r="K181" i="31" s="1"/>
  <c r="L181" i="31" s="1"/>
  <c r="M181" i="31" s="1"/>
  <c r="N181" i="31" s="1"/>
  <c r="D181" i="31"/>
  <c r="C181" i="31"/>
  <c r="E180" i="31"/>
  <c r="F180" i="31" s="1"/>
  <c r="G180" i="31" s="1"/>
  <c r="H180" i="31" s="1"/>
  <c r="I180" i="31" s="1"/>
  <c r="J180" i="31" s="1"/>
  <c r="K180" i="31" s="1"/>
  <c r="L180" i="31" s="1"/>
  <c r="M180" i="31" s="1"/>
  <c r="N180" i="31" s="1"/>
  <c r="O180" i="31" s="1"/>
  <c r="P180" i="31" s="1"/>
  <c r="Q180" i="31" s="1"/>
  <c r="R180" i="31" s="1"/>
  <c r="S180" i="31" s="1"/>
  <c r="T180" i="31" s="1"/>
  <c r="U180" i="31" s="1"/>
  <c r="V180" i="31" s="1"/>
  <c r="W180" i="31" s="1"/>
  <c r="X180" i="31" s="1"/>
  <c r="Y180" i="31" s="1"/>
  <c r="Z180" i="31" s="1"/>
  <c r="AA180" i="31" s="1"/>
  <c r="AB180" i="31" s="1"/>
  <c r="AC180" i="31" s="1"/>
  <c r="AD180" i="31" s="1"/>
  <c r="AE180" i="31" s="1"/>
  <c r="AF180" i="31" s="1"/>
  <c r="C180" i="31"/>
  <c r="D180" i="31" s="1"/>
  <c r="C179" i="31"/>
  <c r="D179" i="31" s="1"/>
  <c r="E179" i="31" s="1"/>
  <c r="F179" i="31" s="1"/>
  <c r="G179" i="31" s="1"/>
  <c r="H179" i="31" s="1"/>
  <c r="I179" i="31" s="1"/>
  <c r="J179" i="31" s="1"/>
  <c r="K179" i="31" s="1"/>
  <c r="L179" i="31" s="1"/>
  <c r="M179" i="31" s="1"/>
  <c r="N179" i="31" s="1"/>
  <c r="O179" i="31" s="1"/>
  <c r="P179" i="31" s="1"/>
  <c r="Q179" i="31" s="1"/>
  <c r="R179" i="31" s="1"/>
  <c r="S179" i="31" s="1"/>
  <c r="T179" i="31" s="1"/>
  <c r="U179" i="31" s="1"/>
  <c r="V179" i="31" s="1"/>
  <c r="W179" i="31" s="1"/>
  <c r="X179" i="31" s="1"/>
  <c r="Y179" i="31" s="1"/>
  <c r="Z179" i="31" s="1"/>
  <c r="AA179" i="31" s="1"/>
  <c r="AB179" i="31" s="1"/>
  <c r="AC179" i="31" s="1"/>
  <c r="AD179" i="31" s="1"/>
  <c r="AE179" i="31" s="1"/>
  <c r="AF179" i="31" s="1"/>
  <c r="Y178" i="31"/>
  <c r="Z178" i="31" s="1"/>
  <c r="AA178" i="31" s="1"/>
  <c r="AB178" i="31" s="1"/>
  <c r="AC178" i="31" s="1"/>
  <c r="AD178" i="31" s="1"/>
  <c r="AE178" i="31" s="1"/>
  <c r="AF178" i="31" s="1"/>
  <c r="T178" i="31"/>
  <c r="U178" i="31" s="1"/>
  <c r="V178" i="31" s="1"/>
  <c r="W178" i="31" s="1"/>
  <c r="X178" i="31" s="1"/>
  <c r="I178" i="31"/>
  <c r="J178" i="31" s="1"/>
  <c r="K178" i="31" s="1"/>
  <c r="L178" i="31" s="1"/>
  <c r="M178" i="31" s="1"/>
  <c r="N178" i="31" s="1"/>
  <c r="O178" i="31" s="1"/>
  <c r="P178" i="31" s="1"/>
  <c r="Q178" i="31" s="1"/>
  <c r="R178" i="31" s="1"/>
  <c r="S178" i="31" s="1"/>
  <c r="D178" i="31"/>
  <c r="E178" i="31" s="1"/>
  <c r="F178" i="31" s="1"/>
  <c r="G178" i="31" s="1"/>
  <c r="H178" i="31" s="1"/>
  <c r="C178" i="31"/>
  <c r="I177" i="31"/>
  <c r="J177" i="31" s="1"/>
  <c r="K177" i="31" s="1"/>
  <c r="L177" i="31" s="1"/>
  <c r="M177" i="31" s="1"/>
  <c r="N177" i="31" s="1"/>
  <c r="O177" i="31" s="1"/>
  <c r="P177" i="31" s="1"/>
  <c r="Q177" i="31" s="1"/>
  <c r="R177" i="31" s="1"/>
  <c r="S177" i="31" s="1"/>
  <c r="T177" i="31" s="1"/>
  <c r="U177" i="31" s="1"/>
  <c r="V177" i="31" s="1"/>
  <c r="W177" i="31" s="1"/>
  <c r="X177" i="31" s="1"/>
  <c r="Y177" i="31" s="1"/>
  <c r="Z177" i="31" s="1"/>
  <c r="AA177" i="31" s="1"/>
  <c r="AB177" i="31" s="1"/>
  <c r="AC177" i="31" s="1"/>
  <c r="AD177" i="31" s="1"/>
  <c r="AE177" i="31" s="1"/>
  <c r="AF177" i="31" s="1"/>
  <c r="E177" i="31"/>
  <c r="F177" i="31" s="1"/>
  <c r="G177" i="31" s="1"/>
  <c r="H177" i="31" s="1"/>
  <c r="D177" i="31"/>
  <c r="C177" i="31"/>
  <c r="AC176" i="31"/>
  <c r="AD176" i="31" s="1"/>
  <c r="AE176" i="31" s="1"/>
  <c r="AF176" i="31" s="1"/>
  <c r="E176" i="31"/>
  <c r="F176" i="31" s="1"/>
  <c r="G176" i="31" s="1"/>
  <c r="H176" i="31" s="1"/>
  <c r="I176" i="31" s="1"/>
  <c r="J176" i="31" s="1"/>
  <c r="K176" i="31" s="1"/>
  <c r="L176" i="31" s="1"/>
  <c r="M176" i="31" s="1"/>
  <c r="N176" i="31" s="1"/>
  <c r="O176" i="31" s="1"/>
  <c r="P176" i="31" s="1"/>
  <c r="Q176" i="31" s="1"/>
  <c r="R176" i="31" s="1"/>
  <c r="S176" i="31" s="1"/>
  <c r="T176" i="31" s="1"/>
  <c r="U176" i="31" s="1"/>
  <c r="V176" i="31" s="1"/>
  <c r="W176" i="31" s="1"/>
  <c r="X176" i="31" s="1"/>
  <c r="Y176" i="31" s="1"/>
  <c r="Z176" i="31" s="1"/>
  <c r="AA176" i="31" s="1"/>
  <c r="AB176" i="31" s="1"/>
  <c r="C176" i="31"/>
  <c r="D176" i="31" s="1"/>
  <c r="C175" i="31"/>
  <c r="D175" i="31" s="1"/>
  <c r="E175" i="31" s="1"/>
  <c r="F175" i="31" s="1"/>
  <c r="G175" i="31" s="1"/>
  <c r="H175" i="31" s="1"/>
  <c r="I175" i="31" s="1"/>
  <c r="J175" i="31" s="1"/>
  <c r="K175" i="31" s="1"/>
  <c r="L175" i="31" s="1"/>
  <c r="M175" i="31" s="1"/>
  <c r="N175" i="31" s="1"/>
  <c r="O175" i="31" s="1"/>
  <c r="P175" i="31" s="1"/>
  <c r="Q175" i="31" s="1"/>
  <c r="R175" i="31" s="1"/>
  <c r="S175" i="31" s="1"/>
  <c r="T175" i="31" s="1"/>
  <c r="U175" i="31" s="1"/>
  <c r="V175" i="31" s="1"/>
  <c r="W175" i="31" s="1"/>
  <c r="X175" i="31" s="1"/>
  <c r="Y175" i="31" s="1"/>
  <c r="Z175" i="31" s="1"/>
  <c r="AA175" i="31" s="1"/>
  <c r="AB175" i="31" s="1"/>
  <c r="AC175" i="31" s="1"/>
  <c r="AD175" i="31" s="1"/>
  <c r="AE175" i="31" s="1"/>
  <c r="AF175" i="31" s="1"/>
  <c r="K174" i="31"/>
  <c r="L174" i="31" s="1"/>
  <c r="M174" i="31" s="1"/>
  <c r="N174" i="31" s="1"/>
  <c r="O174" i="31" s="1"/>
  <c r="P174" i="31" s="1"/>
  <c r="Q174" i="31" s="1"/>
  <c r="R174" i="31" s="1"/>
  <c r="S174" i="31" s="1"/>
  <c r="T174" i="31" s="1"/>
  <c r="U174" i="31" s="1"/>
  <c r="V174" i="31" s="1"/>
  <c r="W174" i="31" s="1"/>
  <c r="X174" i="31" s="1"/>
  <c r="Y174" i="31" s="1"/>
  <c r="Z174" i="31" s="1"/>
  <c r="AA174" i="31" s="1"/>
  <c r="AB174" i="31" s="1"/>
  <c r="AC174" i="31" s="1"/>
  <c r="AD174" i="31" s="1"/>
  <c r="AE174" i="31" s="1"/>
  <c r="AF174" i="31" s="1"/>
  <c r="I174" i="31"/>
  <c r="J174" i="31" s="1"/>
  <c r="D174" i="31"/>
  <c r="E174" i="31" s="1"/>
  <c r="F174" i="31" s="1"/>
  <c r="G174" i="31" s="1"/>
  <c r="H174" i="31" s="1"/>
  <c r="C174" i="31"/>
  <c r="X172" i="31"/>
  <c r="Y172" i="31" s="1"/>
  <c r="Z172" i="31" s="1"/>
  <c r="AA172" i="31" s="1"/>
  <c r="AB172" i="31" s="1"/>
  <c r="AC172" i="31" s="1"/>
  <c r="AD172" i="31" s="1"/>
  <c r="AE172" i="31" s="1"/>
  <c r="AF172" i="31" s="1"/>
  <c r="F172" i="31"/>
  <c r="G172" i="31" s="1"/>
  <c r="H172" i="31" s="1"/>
  <c r="I172" i="31" s="1"/>
  <c r="J172" i="31" s="1"/>
  <c r="K172" i="31" s="1"/>
  <c r="L172" i="31" s="1"/>
  <c r="M172" i="31" s="1"/>
  <c r="N172" i="31" s="1"/>
  <c r="O172" i="31" s="1"/>
  <c r="P172" i="31" s="1"/>
  <c r="Q172" i="31" s="1"/>
  <c r="R172" i="31" s="1"/>
  <c r="S172" i="31" s="1"/>
  <c r="T172" i="31" s="1"/>
  <c r="U172" i="31" s="1"/>
  <c r="V172" i="31" s="1"/>
  <c r="W172" i="31" s="1"/>
  <c r="D172" i="31"/>
  <c r="E172" i="31" s="1"/>
  <c r="C172" i="31"/>
  <c r="D171" i="31"/>
  <c r="E171" i="31" s="1"/>
  <c r="F171" i="31" s="1"/>
  <c r="G171" i="31" s="1"/>
  <c r="H171" i="31" s="1"/>
  <c r="I171" i="31" s="1"/>
  <c r="J171" i="31" s="1"/>
  <c r="K171" i="31" s="1"/>
  <c r="L171" i="31" s="1"/>
  <c r="M171" i="31" s="1"/>
  <c r="N171" i="31" s="1"/>
  <c r="O171" i="31" s="1"/>
  <c r="P171" i="31" s="1"/>
  <c r="Q171" i="31" s="1"/>
  <c r="R171" i="31" s="1"/>
  <c r="S171" i="31" s="1"/>
  <c r="T171" i="31" s="1"/>
  <c r="U171" i="31" s="1"/>
  <c r="V171" i="31" s="1"/>
  <c r="W171" i="31" s="1"/>
  <c r="X171" i="31" s="1"/>
  <c r="Y171" i="31" s="1"/>
  <c r="Z171" i="31" s="1"/>
  <c r="AA171" i="31" s="1"/>
  <c r="AB171" i="31" s="1"/>
  <c r="AC171" i="31" s="1"/>
  <c r="AD171" i="31" s="1"/>
  <c r="AE171" i="31" s="1"/>
  <c r="AF171" i="31" s="1"/>
  <c r="C171" i="31"/>
  <c r="M170" i="31"/>
  <c r="N170" i="31" s="1"/>
  <c r="O170" i="31" s="1"/>
  <c r="P170" i="31" s="1"/>
  <c r="Q170" i="31" s="1"/>
  <c r="R170" i="31" s="1"/>
  <c r="S170" i="31" s="1"/>
  <c r="T170" i="31" s="1"/>
  <c r="U170" i="31" s="1"/>
  <c r="V170" i="31" s="1"/>
  <c r="W170" i="31" s="1"/>
  <c r="X170" i="31" s="1"/>
  <c r="Y170" i="31" s="1"/>
  <c r="Z170" i="31" s="1"/>
  <c r="AA170" i="31" s="1"/>
  <c r="AB170" i="31" s="1"/>
  <c r="AC170" i="31" s="1"/>
  <c r="AD170" i="31" s="1"/>
  <c r="AE170" i="31" s="1"/>
  <c r="AF170" i="31" s="1"/>
  <c r="D170" i="31"/>
  <c r="E170" i="31" s="1"/>
  <c r="F170" i="31" s="1"/>
  <c r="G170" i="31" s="1"/>
  <c r="H170" i="31" s="1"/>
  <c r="I170" i="31" s="1"/>
  <c r="J170" i="31" s="1"/>
  <c r="K170" i="31" s="1"/>
  <c r="L170" i="31" s="1"/>
  <c r="C170" i="31"/>
  <c r="L169" i="31"/>
  <c r="M169" i="31" s="1"/>
  <c r="N169" i="31" s="1"/>
  <c r="O169" i="31" s="1"/>
  <c r="P169" i="31" s="1"/>
  <c r="Q169" i="31" s="1"/>
  <c r="R169" i="31" s="1"/>
  <c r="S169" i="31" s="1"/>
  <c r="T169" i="31" s="1"/>
  <c r="U169" i="31" s="1"/>
  <c r="V169" i="31" s="1"/>
  <c r="W169" i="31" s="1"/>
  <c r="X169" i="31" s="1"/>
  <c r="Y169" i="31" s="1"/>
  <c r="Z169" i="31" s="1"/>
  <c r="AA169" i="31" s="1"/>
  <c r="AB169" i="31" s="1"/>
  <c r="AC169" i="31" s="1"/>
  <c r="AD169" i="31" s="1"/>
  <c r="AE169" i="31" s="1"/>
  <c r="AF169" i="31" s="1"/>
  <c r="K169" i="31"/>
  <c r="F169" i="31"/>
  <c r="G169" i="31" s="1"/>
  <c r="H169" i="31" s="1"/>
  <c r="I169" i="31" s="1"/>
  <c r="J169" i="31" s="1"/>
  <c r="C169" i="31"/>
  <c r="D169" i="31" s="1"/>
  <c r="E169" i="31" s="1"/>
  <c r="AB168" i="31"/>
  <c r="AC168" i="31" s="1"/>
  <c r="AD168" i="31" s="1"/>
  <c r="AE168" i="31" s="1"/>
  <c r="AF168" i="31" s="1"/>
  <c r="F168" i="31"/>
  <c r="G168" i="31" s="1"/>
  <c r="H168" i="31" s="1"/>
  <c r="I168" i="31" s="1"/>
  <c r="J168" i="31" s="1"/>
  <c r="K168" i="31" s="1"/>
  <c r="L168" i="31" s="1"/>
  <c r="M168" i="31" s="1"/>
  <c r="N168" i="31" s="1"/>
  <c r="O168" i="31" s="1"/>
  <c r="P168" i="31" s="1"/>
  <c r="Q168" i="31" s="1"/>
  <c r="R168" i="31" s="1"/>
  <c r="S168" i="31" s="1"/>
  <c r="T168" i="31" s="1"/>
  <c r="U168" i="31" s="1"/>
  <c r="V168" i="31" s="1"/>
  <c r="W168" i="31" s="1"/>
  <c r="X168" i="31" s="1"/>
  <c r="Y168" i="31" s="1"/>
  <c r="Z168" i="31" s="1"/>
  <c r="AA168" i="31" s="1"/>
  <c r="E168" i="31"/>
  <c r="D168" i="31"/>
  <c r="C168" i="31"/>
  <c r="C167" i="31"/>
  <c r="D167" i="31" s="1"/>
  <c r="E167" i="31" s="1"/>
  <c r="F167" i="31" s="1"/>
  <c r="G167" i="31" s="1"/>
  <c r="H167" i="31" s="1"/>
  <c r="I167" i="31" s="1"/>
  <c r="J167" i="31" s="1"/>
  <c r="K167" i="31" s="1"/>
  <c r="L167" i="31" s="1"/>
  <c r="M167" i="31" s="1"/>
  <c r="N167" i="31" s="1"/>
  <c r="O167" i="31" s="1"/>
  <c r="P167" i="31" s="1"/>
  <c r="Q167" i="31" s="1"/>
  <c r="R167" i="31" s="1"/>
  <c r="S167" i="31" s="1"/>
  <c r="T167" i="31" s="1"/>
  <c r="U167" i="31" s="1"/>
  <c r="V167" i="31" s="1"/>
  <c r="W167" i="31" s="1"/>
  <c r="X167" i="31" s="1"/>
  <c r="Y167" i="31" s="1"/>
  <c r="Z167" i="31" s="1"/>
  <c r="AA167" i="31" s="1"/>
  <c r="AB167" i="31" s="1"/>
  <c r="AC167" i="31" s="1"/>
  <c r="AD167" i="31" s="1"/>
  <c r="AE167" i="31" s="1"/>
  <c r="AF167" i="31" s="1"/>
  <c r="I166" i="31"/>
  <c r="J166" i="31" s="1"/>
  <c r="K166" i="31" s="1"/>
  <c r="L166" i="31" s="1"/>
  <c r="M166" i="31" s="1"/>
  <c r="N166" i="31" s="1"/>
  <c r="O166" i="31" s="1"/>
  <c r="P166" i="31" s="1"/>
  <c r="Q166" i="31" s="1"/>
  <c r="R166" i="31" s="1"/>
  <c r="S166" i="31" s="1"/>
  <c r="T166" i="31" s="1"/>
  <c r="U166" i="31" s="1"/>
  <c r="V166" i="31" s="1"/>
  <c r="W166" i="31" s="1"/>
  <c r="X166" i="31" s="1"/>
  <c r="Y166" i="31" s="1"/>
  <c r="Z166" i="31" s="1"/>
  <c r="AA166" i="31" s="1"/>
  <c r="AB166" i="31" s="1"/>
  <c r="AC166" i="31" s="1"/>
  <c r="AD166" i="31" s="1"/>
  <c r="AE166" i="31" s="1"/>
  <c r="AF166" i="31" s="1"/>
  <c r="F166" i="31"/>
  <c r="G166" i="31" s="1"/>
  <c r="H166" i="31" s="1"/>
  <c r="E166" i="31"/>
  <c r="C166" i="31"/>
  <c r="D166" i="31" s="1"/>
  <c r="L165" i="31"/>
  <c r="M165" i="31" s="1"/>
  <c r="N165" i="31" s="1"/>
  <c r="O165" i="31" s="1"/>
  <c r="P165" i="31" s="1"/>
  <c r="Q165" i="31" s="1"/>
  <c r="R165" i="31" s="1"/>
  <c r="S165" i="31" s="1"/>
  <c r="T165" i="31" s="1"/>
  <c r="U165" i="31" s="1"/>
  <c r="V165" i="31" s="1"/>
  <c r="W165" i="31" s="1"/>
  <c r="X165" i="31" s="1"/>
  <c r="Y165" i="31" s="1"/>
  <c r="Z165" i="31" s="1"/>
  <c r="AA165" i="31" s="1"/>
  <c r="AB165" i="31" s="1"/>
  <c r="AC165" i="31" s="1"/>
  <c r="AD165" i="31" s="1"/>
  <c r="AE165" i="31" s="1"/>
  <c r="AF165" i="31" s="1"/>
  <c r="D165" i="31"/>
  <c r="E165" i="31" s="1"/>
  <c r="F165" i="31" s="1"/>
  <c r="G165" i="31" s="1"/>
  <c r="H165" i="31" s="1"/>
  <c r="I165" i="31" s="1"/>
  <c r="J165" i="31" s="1"/>
  <c r="K165" i="31" s="1"/>
  <c r="C165" i="31"/>
  <c r="AC163" i="31"/>
  <c r="AD163" i="31" s="1"/>
  <c r="AE163" i="31" s="1"/>
  <c r="AF163" i="31" s="1"/>
  <c r="E163" i="31"/>
  <c r="F163" i="31" s="1"/>
  <c r="G163" i="31" s="1"/>
  <c r="H163" i="31" s="1"/>
  <c r="I163" i="31" s="1"/>
  <c r="J163" i="31" s="1"/>
  <c r="K163" i="31" s="1"/>
  <c r="L163" i="31" s="1"/>
  <c r="M163" i="31" s="1"/>
  <c r="N163" i="31" s="1"/>
  <c r="O163" i="31" s="1"/>
  <c r="P163" i="31" s="1"/>
  <c r="Q163" i="31" s="1"/>
  <c r="R163" i="31" s="1"/>
  <c r="S163" i="31" s="1"/>
  <c r="T163" i="31" s="1"/>
  <c r="U163" i="31" s="1"/>
  <c r="V163" i="31" s="1"/>
  <c r="W163" i="31" s="1"/>
  <c r="X163" i="31" s="1"/>
  <c r="Y163" i="31" s="1"/>
  <c r="Z163" i="31" s="1"/>
  <c r="AA163" i="31" s="1"/>
  <c r="AB163" i="31" s="1"/>
  <c r="D163" i="31"/>
  <c r="C163" i="31"/>
  <c r="G162" i="31"/>
  <c r="H162" i="31" s="1"/>
  <c r="I162" i="31" s="1"/>
  <c r="J162" i="31" s="1"/>
  <c r="K162" i="31" s="1"/>
  <c r="L162" i="31" s="1"/>
  <c r="M162" i="31" s="1"/>
  <c r="N162" i="31" s="1"/>
  <c r="O162" i="31" s="1"/>
  <c r="P162" i="31" s="1"/>
  <c r="Q162" i="31" s="1"/>
  <c r="R162" i="31" s="1"/>
  <c r="S162" i="31" s="1"/>
  <c r="T162" i="31" s="1"/>
  <c r="U162" i="31" s="1"/>
  <c r="V162" i="31" s="1"/>
  <c r="W162" i="31" s="1"/>
  <c r="X162" i="31" s="1"/>
  <c r="Y162" i="31" s="1"/>
  <c r="Z162" i="31" s="1"/>
  <c r="AA162" i="31" s="1"/>
  <c r="AB162" i="31" s="1"/>
  <c r="AC162" i="31" s="1"/>
  <c r="AD162" i="31" s="1"/>
  <c r="AE162" i="31" s="1"/>
  <c r="AF162" i="31" s="1"/>
  <c r="C162" i="31"/>
  <c r="D162" i="31" s="1"/>
  <c r="E162" i="31" s="1"/>
  <c r="F162" i="31" s="1"/>
  <c r="E161" i="31"/>
  <c r="F161" i="31" s="1"/>
  <c r="G161" i="31" s="1"/>
  <c r="H161" i="31" s="1"/>
  <c r="I161" i="31" s="1"/>
  <c r="J161" i="31" s="1"/>
  <c r="K161" i="31" s="1"/>
  <c r="L161" i="31" s="1"/>
  <c r="M161" i="31" s="1"/>
  <c r="N161" i="31" s="1"/>
  <c r="O161" i="31" s="1"/>
  <c r="P161" i="31" s="1"/>
  <c r="Q161" i="31" s="1"/>
  <c r="R161" i="31" s="1"/>
  <c r="S161" i="31" s="1"/>
  <c r="T161" i="31" s="1"/>
  <c r="U161" i="31" s="1"/>
  <c r="V161" i="31" s="1"/>
  <c r="W161" i="31" s="1"/>
  <c r="X161" i="31" s="1"/>
  <c r="Y161" i="31" s="1"/>
  <c r="Z161" i="31" s="1"/>
  <c r="AA161" i="31" s="1"/>
  <c r="AB161" i="31" s="1"/>
  <c r="AC161" i="31" s="1"/>
  <c r="AD161" i="31" s="1"/>
  <c r="AE161" i="31" s="1"/>
  <c r="AF161" i="31" s="1"/>
  <c r="C161" i="31"/>
  <c r="D161" i="31" s="1"/>
  <c r="C160" i="31"/>
  <c r="D160" i="31" s="1"/>
  <c r="E160" i="31" s="1"/>
  <c r="F160" i="31" s="1"/>
  <c r="G160" i="31" s="1"/>
  <c r="H160" i="31" s="1"/>
  <c r="I160" i="31" s="1"/>
  <c r="J160" i="31" s="1"/>
  <c r="K160" i="31" s="1"/>
  <c r="L160" i="31" s="1"/>
  <c r="M160" i="31" s="1"/>
  <c r="N160" i="31" s="1"/>
  <c r="O160" i="31" s="1"/>
  <c r="P160" i="31" s="1"/>
  <c r="Q160" i="31" s="1"/>
  <c r="R160" i="31" s="1"/>
  <c r="S160" i="31" s="1"/>
  <c r="T160" i="31" s="1"/>
  <c r="U160" i="31" s="1"/>
  <c r="V160" i="31" s="1"/>
  <c r="W160" i="31" s="1"/>
  <c r="X160" i="31" s="1"/>
  <c r="Y160" i="31" s="1"/>
  <c r="Z160" i="31" s="1"/>
  <c r="AA160" i="31" s="1"/>
  <c r="AB160" i="31" s="1"/>
  <c r="AC160" i="31" s="1"/>
  <c r="AD160" i="31" s="1"/>
  <c r="AE160" i="31" s="1"/>
  <c r="AF160" i="31" s="1"/>
  <c r="L159" i="31"/>
  <c r="M159" i="31" s="1"/>
  <c r="N159" i="31" s="1"/>
  <c r="O159" i="31" s="1"/>
  <c r="P159" i="31" s="1"/>
  <c r="Q159" i="31" s="1"/>
  <c r="R159" i="31" s="1"/>
  <c r="S159" i="31" s="1"/>
  <c r="T159" i="31" s="1"/>
  <c r="U159" i="31" s="1"/>
  <c r="V159" i="31" s="1"/>
  <c r="W159" i="31" s="1"/>
  <c r="X159" i="31" s="1"/>
  <c r="Y159" i="31" s="1"/>
  <c r="Z159" i="31" s="1"/>
  <c r="AA159" i="31" s="1"/>
  <c r="AB159" i="31" s="1"/>
  <c r="AC159" i="31" s="1"/>
  <c r="AD159" i="31" s="1"/>
  <c r="AE159" i="31" s="1"/>
  <c r="AF159" i="31" s="1"/>
  <c r="J159" i="31"/>
  <c r="K159" i="31" s="1"/>
  <c r="I159" i="31"/>
  <c r="D159" i="31"/>
  <c r="E159" i="31" s="1"/>
  <c r="F159" i="31" s="1"/>
  <c r="G159" i="31" s="1"/>
  <c r="H159" i="31" s="1"/>
  <c r="C159" i="31"/>
  <c r="H158" i="31"/>
  <c r="I158" i="31" s="1"/>
  <c r="J158" i="31" s="1"/>
  <c r="K158" i="31" s="1"/>
  <c r="L158" i="31" s="1"/>
  <c r="M158" i="31" s="1"/>
  <c r="N158" i="31" s="1"/>
  <c r="O158" i="31" s="1"/>
  <c r="P158" i="31" s="1"/>
  <c r="Q158" i="31" s="1"/>
  <c r="R158" i="31" s="1"/>
  <c r="S158" i="31" s="1"/>
  <c r="T158" i="31" s="1"/>
  <c r="U158" i="31" s="1"/>
  <c r="V158" i="31" s="1"/>
  <c r="W158" i="31" s="1"/>
  <c r="X158" i="31" s="1"/>
  <c r="Y158" i="31" s="1"/>
  <c r="Z158" i="31" s="1"/>
  <c r="AA158" i="31" s="1"/>
  <c r="AB158" i="31" s="1"/>
  <c r="AC158" i="31" s="1"/>
  <c r="AD158" i="31" s="1"/>
  <c r="AE158" i="31" s="1"/>
  <c r="AF158" i="31" s="1"/>
  <c r="G158" i="31"/>
  <c r="C158" i="31"/>
  <c r="D158" i="31" s="1"/>
  <c r="E158" i="31" s="1"/>
  <c r="F158" i="31" s="1"/>
  <c r="AC157" i="31"/>
  <c r="AD157" i="31" s="1"/>
  <c r="AE157" i="31" s="1"/>
  <c r="AF157" i="31" s="1"/>
  <c r="C157" i="31"/>
  <c r="D157" i="31" s="1"/>
  <c r="E157" i="31" s="1"/>
  <c r="F157" i="31" s="1"/>
  <c r="G157" i="31" s="1"/>
  <c r="H157" i="31" s="1"/>
  <c r="I157" i="31" s="1"/>
  <c r="J157" i="31" s="1"/>
  <c r="K157" i="31" s="1"/>
  <c r="L157" i="31" s="1"/>
  <c r="M157" i="31" s="1"/>
  <c r="N157" i="31" s="1"/>
  <c r="O157" i="31" s="1"/>
  <c r="P157" i="31" s="1"/>
  <c r="Q157" i="31" s="1"/>
  <c r="R157" i="31" s="1"/>
  <c r="S157" i="31" s="1"/>
  <c r="T157" i="31" s="1"/>
  <c r="U157" i="31" s="1"/>
  <c r="V157" i="31" s="1"/>
  <c r="W157" i="31" s="1"/>
  <c r="X157" i="31" s="1"/>
  <c r="Y157" i="31" s="1"/>
  <c r="Z157" i="31" s="1"/>
  <c r="AA157" i="31" s="1"/>
  <c r="AB157" i="31" s="1"/>
  <c r="C156" i="31"/>
  <c r="D156" i="31" s="1"/>
  <c r="E156" i="31" s="1"/>
  <c r="F156" i="31" s="1"/>
  <c r="G156" i="31" s="1"/>
  <c r="H156" i="31" s="1"/>
  <c r="I156" i="31" s="1"/>
  <c r="J156" i="31" s="1"/>
  <c r="K156" i="31" s="1"/>
  <c r="L156" i="31" s="1"/>
  <c r="M156" i="31" s="1"/>
  <c r="N156" i="31" s="1"/>
  <c r="O156" i="31" s="1"/>
  <c r="P156" i="31" s="1"/>
  <c r="Q156" i="31" s="1"/>
  <c r="R156" i="31" s="1"/>
  <c r="S156" i="31" s="1"/>
  <c r="T156" i="31" s="1"/>
  <c r="U156" i="31" s="1"/>
  <c r="V156" i="31" s="1"/>
  <c r="W156" i="31" s="1"/>
  <c r="X156" i="31" s="1"/>
  <c r="Y156" i="31" s="1"/>
  <c r="Z156" i="31" s="1"/>
  <c r="AA156" i="31" s="1"/>
  <c r="AB156" i="31" s="1"/>
  <c r="AC156" i="31" s="1"/>
  <c r="AD156" i="31" s="1"/>
  <c r="AE156" i="31" s="1"/>
  <c r="AF156" i="31" s="1"/>
  <c r="Q155" i="31"/>
  <c r="R155" i="31" s="1"/>
  <c r="S155" i="31" s="1"/>
  <c r="T155" i="31" s="1"/>
  <c r="U155" i="31" s="1"/>
  <c r="V155" i="31" s="1"/>
  <c r="W155" i="31" s="1"/>
  <c r="X155" i="31" s="1"/>
  <c r="Y155" i="31" s="1"/>
  <c r="Z155" i="31" s="1"/>
  <c r="AA155" i="31" s="1"/>
  <c r="AB155" i="31" s="1"/>
  <c r="AC155" i="31" s="1"/>
  <c r="AD155" i="31" s="1"/>
  <c r="AE155" i="31" s="1"/>
  <c r="AF155" i="31" s="1"/>
  <c r="E155" i="31"/>
  <c r="F155" i="31" s="1"/>
  <c r="G155" i="31" s="1"/>
  <c r="H155" i="31" s="1"/>
  <c r="I155" i="31" s="1"/>
  <c r="J155" i="31" s="1"/>
  <c r="K155" i="31" s="1"/>
  <c r="L155" i="31" s="1"/>
  <c r="M155" i="31" s="1"/>
  <c r="N155" i="31" s="1"/>
  <c r="O155" i="31" s="1"/>
  <c r="P155" i="31" s="1"/>
  <c r="D155" i="31"/>
  <c r="C155" i="31"/>
  <c r="C154" i="31"/>
  <c r="D154" i="31" s="1"/>
  <c r="E154" i="31" s="1"/>
  <c r="F154" i="31" s="1"/>
  <c r="G154" i="31" s="1"/>
  <c r="H154" i="31" s="1"/>
  <c r="I154" i="31" s="1"/>
  <c r="J154" i="31" s="1"/>
  <c r="K154" i="31" s="1"/>
  <c r="L154" i="31" s="1"/>
  <c r="M154" i="31" s="1"/>
  <c r="N154" i="31" s="1"/>
  <c r="O154" i="31" s="1"/>
  <c r="P154" i="31" s="1"/>
  <c r="Q154" i="31" s="1"/>
  <c r="R154" i="31" s="1"/>
  <c r="S154" i="31" s="1"/>
  <c r="T154" i="31" s="1"/>
  <c r="U154" i="31" s="1"/>
  <c r="V154" i="31" s="1"/>
  <c r="W154" i="31" s="1"/>
  <c r="X154" i="31" s="1"/>
  <c r="Y154" i="31" s="1"/>
  <c r="Z154" i="31" s="1"/>
  <c r="AA154" i="31" s="1"/>
  <c r="AB154" i="31" s="1"/>
  <c r="AC154" i="31" s="1"/>
  <c r="AD154" i="31" s="1"/>
  <c r="AE154" i="31" s="1"/>
  <c r="AF154" i="31" s="1"/>
  <c r="D153" i="31"/>
  <c r="E153" i="31" s="1"/>
  <c r="F153" i="31" s="1"/>
  <c r="G153" i="31" s="1"/>
  <c r="H153" i="31" s="1"/>
  <c r="I153" i="31" s="1"/>
  <c r="J153" i="31" s="1"/>
  <c r="K153" i="31" s="1"/>
  <c r="L153" i="31" s="1"/>
  <c r="M153" i="31" s="1"/>
  <c r="N153" i="31" s="1"/>
  <c r="O153" i="31" s="1"/>
  <c r="P153" i="31" s="1"/>
  <c r="Q153" i="31" s="1"/>
  <c r="R153" i="31" s="1"/>
  <c r="S153" i="31" s="1"/>
  <c r="T153" i="31" s="1"/>
  <c r="U153" i="31" s="1"/>
  <c r="V153" i="31" s="1"/>
  <c r="W153" i="31" s="1"/>
  <c r="X153" i="31" s="1"/>
  <c r="Y153" i="31" s="1"/>
  <c r="Z153" i="31" s="1"/>
  <c r="AA153" i="31" s="1"/>
  <c r="AB153" i="31" s="1"/>
  <c r="AC153" i="31" s="1"/>
  <c r="AD153" i="31" s="1"/>
  <c r="AE153" i="31" s="1"/>
  <c r="AF153" i="31" s="1"/>
  <c r="C153" i="31"/>
  <c r="E152" i="31"/>
  <c r="F152" i="31" s="1"/>
  <c r="G152" i="31" s="1"/>
  <c r="H152" i="31" s="1"/>
  <c r="I152" i="31" s="1"/>
  <c r="J152" i="31" s="1"/>
  <c r="K152" i="31" s="1"/>
  <c r="L152" i="31" s="1"/>
  <c r="M152" i="31" s="1"/>
  <c r="N152" i="31" s="1"/>
  <c r="O152" i="31" s="1"/>
  <c r="P152" i="31" s="1"/>
  <c r="Q152" i="31" s="1"/>
  <c r="R152" i="31" s="1"/>
  <c r="S152" i="31" s="1"/>
  <c r="T152" i="31" s="1"/>
  <c r="U152" i="31" s="1"/>
  <c r="V152" i="31" s="1"/>
  <c r="W152" i="31" s="1"/>
  <c r="X152" i="31" s="1"/>
  <c r="Y152" i="31" s="1"/>
  <c r="Z152" i="31" s="1"/>
  <c r="AA152" i="31" s="1"/>
  <c r="AB152" i="31" s="1"/>
  <c r="AC152" i="31" s="1"/>
  <c r="AD152" i="31" s="1"/>
  <c r="AE152" i="31" s="1"/>
  <c r="AF152" i="31" s="1"/>
  <c r="D152" i="31"/>
  <c r="C152" i="31"/>
  <c r="Y151" i="31"/>
  <c r="Z151" i="31" s="1"/>
  <c r="AA151" i="31" s="1"/>
  <c r="AB151" i="31" s="1"/>
  <c r="AC151" i="31" s="1"/>
  <c r="AD151" i="31" s="1"/>
  <c r="AE151" i="31" s="1"/>
  <c r="AF151" i="31" s="1"/>
  <c r="K151" i="31"/>
  <c r="L151" i="31" s="1"/>
  <c r="M151" i="31" s="1"/>
  <c r="N151" i="31" s="1"/>
  <c r="O151" i="31" s="1"/>
  <c r="P151" i="31" s="1"/>
  <c r="Q151" i="31" s="1"/>
  <c r="R151" i="31" s="1"/>
  <c r="S151" i="31" s="1"/>
  <c r="T151" i="31" s="1"/>
  <c r="U151" i="31" s="1"/>
  <c r="V151" i="31" s="1"/>
  <c r="W151" i="31" s="1"/>
  <c r="X151" i="31" s="1"/>
  <c r="H151" i="31"/>
  <c r="I151" i="31" s="1"/>
  <c r="J151" i="31" s="1"/>
  <c r="F151" i="31"/>
  <c r="G151" i="31" s="1"/>
  <c r="D151" i="31"/>
  <c r="E151" i="31" s="1"/>
  <c r="C151" i="31"/>
  <c r="G149" i="31"/>
  <c r="H149" i="31" s="1"/>
  <c r="I149" i="31" s="1"/>
  <c r="J149" i="31" s="1"/>
  <c r="K149" i="31" s="1"/>
  <c r="L149" i="31" s="1"/>
  <c r="M149" i="31" s="1"/>
  <c r="N149" i="31" s="1"/>
  <c r="O149" i="31" s="1"/>
  <c r="P149" i="31" s="1"/>
  <c r="Q149" i="31" s="1"/>
  <c r="R149" i="31" s="1"/>
  <c r="S149" i="31" s="1"/>
  <c r="T149" i="31" s="1"/>
  <c r="U149" i="31" s="1"/>
  <c r="V149" i="31" s="1"/>
  <c r="W149" i="31" s="1"/>
  <c r="X149" i="31" s="1"/>
  <c r="Y149" i="31" s="1"/>
  <c r="Z149" i="31" s="1"/>
  <c r="AA149" i="31" s="1"/>
  <c r="AB149" i="31" s="1"/>
  <c r="AC149" i="31" s="1"/>
  <c r="AD149" i="31" s="1"/>
  <c r="AE149" i="31" s="1"/>
  <c r="AF149" i="31" s="1"/>
  <c r="D149" i="31"/>
  <c r="E149" i="31" s="1"/>
  <c r="F149" i="31" s="1"/>
  <c r="C149" i="31"/>
  <c r="C148" i="31"/>
  <c r="D148" i="31" s="1"/>
  <c r="E148" i="31" s="1"/>
  <c r="F148" i="31" s="1"/>
  <c r="G148" i="31" s="1"/>
  <c r="H148" i="31" s="1"/>
  <c r="I148" i="31" s="1"/>
  <c r="J148" i="31" s="1"/>
  <c r="K148" i="31" s="1"/>
  <c r="L148" i="31" s="1"/>
  <c r="M148" i="31" s="1"/>
  <c r="N148" i="31" s="1"/>
  <c r="O148" i="31" s="1"/>
  <c r="P148" i="31" s="1"/>
  <c r="Q148" i="31" s="1"/>
  <c r="R148" i="31" s="1"/>
  <c r="S148" i="31" s="1"/>
  <c r="T148" i="31" s="1"/>
  <c r="U148" i="31" s="1"/>
  <c r="V148" i="31" s="1"/>
  <c r="W148" i="31" s="1"/>
  <c r="X148" i="31" s="1"/>
  <c r="Y148" i="31" s="1"/>
  <c r="Z148" i="31" s="1"/>
  <c r="AA148" i="31" s="1"/>
  <c r="AB148" i="31" s="1"/>
  <c r="AC148" i="31" s="1"/>
  <c r="AD148" i="31" s="1"/>
  <c r="AE148" i="31" s="1"/>
  <c r="AF148" i="31" s="1"/>
  <c r="Y147" i="31"/>
  <c r="Z147" i="31" s="1"/>
  <c r="AA147" i="31" s="1"/>
  <c r="AB147" i="31" s="1"/>
  <c r="AC147" i="31" s="1"/>
  <c r="AD147" i="31" s="1"/>
  <c r="AE147" i="31" s="1"/>
  <c r="AF147" i="31" s="1"/>
  <c r="F147" i="31"/>
  <c r="G147" i="31" s="1"/>
  <c r="H147" i="31" s="1"/>
  <c r="I147" i="31" s="1"/>
  <c r="J147" i="31" s="1"/>
  <c r="K147" i="31" s="1"/>
  <c r="L147" i="31" s="1"/>
  <c r="M147" i="31" s="1"/>
  <c r="N147" i="31" s="1"/>
  <c r="O147" i="31" s="1"/>
  <c r="P147" i="31" s="1"/>
  <c r="Q147" i="31" s="1"/>
  <c r="R147" i="31" s="1"/>
  <c r="S147" i="31" s="1"/>
  <c r="T147" i="31" s="1"/>
  <c r="U147" i="31" s="1"/>
  <c r="V147" i="31" s="1"/>
  <c r="W147" i="31" s="1"/>
  <c r="X147" i="31" s="1"/>
  <c r="C147" i="31"/>
  <c r="D147" i="31" s="1"/>
  <c r="E147" i="31" s="1"/>
  <c r="C146" i="31"/>
  <c r="D146" i="31" s="1"/>
  <c r="E146" i="31" s="1"/>
  <c r="F146" i="31" s="1"/>
  <c r="G146" i="31" s="1"/>
  <c r="H146" i="31" s="1"/>
  <c r="I146" i="31" s="1"/>
  <c r="J146" i="31" s="1"/>
  <c r="K146" i="31" s="1"/>
  <c r="L146" i="31" s="1"/>
  <c r="M146" i="31" s="1"/>
  <c r="N146" i="31" s="1"/>
  <c r="O146" i="31" s="1"/>
  <c r="P146" i="31" s="1"/>
  <c r="Q146" i="31" s="1"/>
  <c r="R146" i="31" s="1"/>
  <c r="S146" i="31" s="1"/>
  <c r="T146" i="31" s="1"/>
  <c r="U146" i="31" s="1"/>
  <c r="V146" i="31" s="1"/>
  <c r="W146" i="31" s="1"/>
  <c r="X146" i="31" s="1"/>
  <c r="Y146" i="31" s="1"/>
  <c r="Z146" i="31" s="1"/>
  <c r="AA146" i="31" s="1"/>
  <c r="AB146" i="31" s="1"/>
  <c r="AC146" i="31" s="1"/>
  <c r="AD146" i="31" s="1"/>
  <c r="AE146" i="31" s="1"/>
  <c r="AF146" i="31" s="1"/>
  <c r="G144" i="31"/>
  <c r="H144" i="31" s="1"/>
  <c r="I144" i="31" s="1"/>
  <c r="J144" i="31" s="1"/>
  <c r="K144" i="31" s="1"/>
  <c r="L144" i="31" s="1"/>
  <c r="M144" i="31" s="1"/>
  <c r="N144" i="31" s="1"/>
  <c r="O144" i="31" s="1"/>
  <c r="P144" i="31" s="1"/>
  <c r="Q144" i="31" s="1"/>
  <c r="R144" i="31" s="1"/>
  <c r="S144" i="31" s="1"/>
  <c r="T144" i="31" s="1"/>
  <c r="U144" i="31" s="1"/>
  <c r="V144" i="31" s="1"/>
  <c r="W144" i="31" s="1"/>
  <c r="X144" i="31" s="1"/>
  <c r="Y144" i="31" s="1"/>
  <c r="Z144" i="31" s="1"/>
  <c r="AA144" i="31" s="1"/>
  <c r="AB144" i="31" s="1"/>
  <c r="AC144" i="31" s="1"/>
  <c r="AD144" i="31" s="1"/>
  <c r="AE144" i="31" s="1"/>
  <c r="AF144" i="31" s="1"/>
  <c r="D144" i="31"/>
  <c r="E144" i="31" s="1"/>
  <c r="F144" i="31" s="1"/>
  <c r="C144" i="31"/>
  <c r="J143" i="31"/>
  <c r="K143" i="31" s="1"/>
  <c r="L143" i="31" s="1"/>
  <c r="M143" i="31" s="1"/>
  <c r="N143" i="31" s="1"/>
  <c r="O143" i="31" s="1"/>
  <c r="P143" i="31" s="1"/>
  <c r="Q143" i="31" s="1"/>
  <c r="R143" i="31" s="1"/>
  <c r="S143" i="31" s="1"/>
  <c r="T143" i="31" s="1"/>
  <c r="U143" i="31" s="1"/>
  <c r="V143" i="31" s="1"/>
  <c r="W143" i="31" s="1"/>
  <c r="X143" i="31" s="1"/>
  <c r="Y143" i="31" s="1"/>
  <c r="Z143" i="31" s="1"/>
  <c r="AA143" i="31" s="1"/>
  <c r="AB143" i="31" s="1"/>
  <c r="AC143" i="31" s="1"/>
  <c r="AD143" i="31" s="1"/>
  <c r="AE143" i="31" s="1"/>
  <c r="AF143" i="31" s="1"/>
  <c r="C143" i="31"/>
  <c r="D143" i="31" s="1"/>
  <c r="E143" i="31" s="1"/>
  <c r="F143" i="31" s="1"/>
  <c r="G143" i="31" s="1"/>
  <c r="H143" i="31" s="1"/>
  <c r="I143" i="31" s="1"/>
  <c r="D141" i="31"/>
  <c r="E141" i="31" s="1"/>
  <c r="F141" i="31" s="1"/>
  <c r="G141" i="31" s="1"/>
  <c r="H141" i="31" s="1"/>
  <c r="I141" i="31" s="1"/>
  <c r="J141" i="31" s="1"/>
  <c r="K141" i="31" s="1"/>
  <c r="L141" i="31" s="1"/>
  <c r="M141" i="31" s="1"/>
  <c r="N141" i="31" s="1"/>
  <c r="O141" i="31" s="1"/>
  <c r="P141" i="31" s="1"/>
  <c r="Q141" i="31" s="1"/>
  <c r="R141" i="31" s="1"/>
  <c r="S141" i="31" s="1"/>
  <c r="T141" i="31" s="1"/>
  <c r="U141" i="31" s="1"/>
  <c r="V141" i="31" s="1"/>
  <c r="W141" i="31" s="1"/>
  <c r="X141" i="31" s="1"/>
  <c r="Y141" i="31" s="1"/>
  <c r="Z141" i="31" s="1"/>
  <c r="AA141" i="31" s="1"/>
  <c r="AB141" i="31" s="1"/>
  <c r="AC141" i="31" s="1"/>
  <c r="AD141" i="31" s="1"/>
  <c r="AE141" i="31" s="1"/>
  <c r="AF141" i="31" s="1"/>
  <c r="C141" i="31"/>
  <c r="AA140" i="31"/>
  <c r="AB140" i="31" s="1"/>
  <c r="AC140" i="31" s="1"/>
  <c r="AD140" i="31" s="1"/>
  <c r="AE140" i="31" s="1"/>
  <c r="AF140" i="31" s="1"/>
  <c r="F140" i="31"/>
  <c r="G140" i="31" s="1"/>
  <c r="H140" i="31" s="1"/>
  <c r="I140" i="31" s="1"/>
  <c r="J140" i="31" s="1"/>
  <c r="K140" i="31" s="1"/>
  <c r="L140" i="31" s="1"/>
  <c r="M140" i="31" s="1"/>
  <c r="N140" i="31" s="1"/>
  <c r="O140" i="31" s="1"/>
  <c r="P140" i="31" s="1"/>
  <c r="Q140" i="31" s="1"/>
  <c r="R140" i="31" s="1"/>
  <c r="S140" i="31" s="1"/>
  <c r="T140" i="31" s="1"/>
  <c r="U140" i="31" s="1"/>
  <c r="V140" i="31" s="1"/>
  <c r="W140" i="31" s="1"/>
  <c r="X140" i="31" s="1"/>
  <c r="Y140" i="31" s="1"/>
  <c r="Z140" i="31" s="1"/>
  <c r="C140" i="31"/>
  <c r="D140" i="31" s="1"/>
  <c r="E140" i="31" s="1"/>
  <c r="G139" i="31"/>
  <c r="H139" i="31" s="1"/>
  <c r="I139" i="31" s="1"/>
  <c r="J139" i="31" s="1"/>
  <c r="K139" i="31" s="1"/>
  <c r="L139" i="31" s="1"/>
  <c r="M139" i="31" s="1"/>
  <c r="N139" i="31" s="1"/>
  <c r="O139" i="31" s="1"/>
  <c r="P139" i="31" s="1"/>
  <c r="Q139" i="31" s="1"/>
  <c r="R139" i="31" s="1"/>
  <c r="S139" i="31" s="1"/>
  <c r="T139" i="31" s="1"/>
  <c r="U139" i="31" s="1"/>
  <c r="V139" i="31" s="1"/>
  <c r="W139" i="31" s="1"/>
  <c r="X139" i="31" s="1"/>
  <c r="Y139" i="31" s="1"/>
  <c r="Z139" i="31" s="1"/>
  <c r="AA139" i="31" s="1"/>
  <c r="AB139" i="31" s="1"/>
  <c r="AC139" i="31" s="1"/>
  <c r="AD139" i="31" s="1"/>
  <c r="AE139" i="31" s="1"/>
  <c r="AF139" i="31" s="1"/>
  <c r="D139" i="31"/>
  <c r="E139" i="31" s="1"/>
  <c r="F139" i="31" s="1"/>
  <c r="C139" i="31"/>
  <c r="J138" i="31"/>
  <c r="K138" i="31" s="1"/>
  <c r="L138" i="31" s="1"/>
  <c r="M138" i="31" s="1"/>
  <c r="N138" i="31" s="1"/>
  <c r="O138" i="31" s="1"/>
  <c r="P138" i="31" s="1"/>
  <c r="Q138" i="31" s="1"/>
  <c r="R138" i="31" s="1"/>
  <c r="S138" i="31" s="1"/>
  <c r="T138" i="31" s="1"/>
  <c r="U138" i="31" s="1"/>
  <c r="V138" i="31" s="1"/>
  <c r="W138" i="31" s="1"/>
  <c r="X138" i="31" s="1"/>
  <c r="Y138" i="31" s="1"/>
  <c r="Z138" i="31" s="1"/>
  <c r="AA138" i="31" s="1"/>
  <c r="AB138" i="31" s="1"/>
  <c r="AC138" i="31" s="1"/>
  <c r="AD138" i="31" s="1"/>
  <c r="AE138" i="31" s="1"/>
  <c r="AF138" i="31" s="1"/>
  <c r="D138" i="31"/>
  <c r="E138" i="31" s="1"/>
  <c r="F138" i="31" s="1"/>
  <c r="G138" i="31" s="1"/>
  <c r="H138" i="31" s="1"/>
  <c r="I138" i="31" s="1"/>
  <c r="C138" i="31"/>
  <c r="C137" i="31"/>
  <c r="D137" i="31" s="1"/>
  <c r="E137" i="31" s="1"/>
  <c r="F137" i="31" s="1"/>
  <c r="G137" i="31" s="1"/>
  <c r="H137" i="31" s="1"/>
  <c r="I137" i="31" s="1"/>
  <c r="J137" i="31" s="1"/>
  <c r="K137" i="31" s="1"/>
  <c r="L137" i="31" s="1"/>
  <c r="M137" i="31" s="1"/>
  <c r="N137" i="31" s="1"/>
  <c r="O137" i="31" s="1"/>
  <c r="P137" i="31" s="1"/>
  <c r="Q137" i="31" s="1"/>
  <c r="R137" i="31" s="1"/>
  <c r="S137" i="31" s="1"/>
  <c r="T137" i="31" s="1"/>
  <c r="U137" i="31" s="1"/>
  <c r="V137" i="31" s="1"/>
  <c r="W137" i="31" s="1"/>
  <c r="X137" i="31" s="1"/>
  <c r="Y137" i="31" s="1"/>
  <c r="Z137" i="31" s="1"/>
  <c r="AA137" i="31" s="1"/>
  <c r="AB137" i="31" s="1"/>
  <c r="AC137" i="31" s="1"/>
  <c r="AD137" i="31" s="1"/>
  <c r="AE137" i="31" s="1"/>
  <c r="AF137" i="31" s="1"/>
  <c r="C136" i="31"/>
  <c r="D136" i="31" s="1"/>
  <c r="E136" i="31" s="1"/>
  <c r="F136" i="31" s="1"/>
  <c r="G136" i="31" s="1"/>
  <c r="H136" i="31" s="1"/>
  <c r="I136" i="31" s="1"/>
  <c r="J136" i="31" s="1"/>
  <c r="K136" i="31" s="1"/>
  <c r="L136" i="31" s="1"/>
  <c r="M136" i="31" s="1"/>
  <c r="N136" i="31" s="1"/>
  <c r="O136" i="31" s="1"/>
  <c r="P136" i="31" s="1"/>
  <c r="Q136" i="31" s="1"/>
  <c r="R136" i="31" s="1"/>
  <c r="S136" i="31" s="1"/>
  <c r="T136" i="31" s="1"/>
  <c r="U136" i="31" s="1"/>
  <c r="V136" i="31" s="1"/>
  <c r="W136" i="31" s="1"/>
  <c r="X136" i="31" s="1"/>
  <c r="Y136" i="31" s="1"/>
  <c r="Z136" i="31" s="1"/>
  <c r="AA136" i="31" s="1"/>
  <c r="AB136" i="31" s="1"/>
  <c r="AC136" i="31" s="1"/>
  <c r="AD136" i="31" s="1"/>
  <c r="AE136" i="31" s="1"/>
  <c r="AF136" i="31" s="1"/>
  <c r="F135" i="31"/>
  <c r="G135" i="31" s="1"/>
  <c r="H135" i="31" s="1"/>
  <c r="I135" i="31" s="1"/>
  <c r="J135" i="31" s="1"/>
  <c r="K135" i="31" s="1"/>
  <c r="L135" i="31" s="1"/>
  <c r="M135" i="31" s="1"/>
  <c r="N135" i="31" s="1"/>
  <c r="O135" i="31" s="1"/>
  <c r="P135" i="31" s="1"/>
  <c r="Q135" i="31" s="1"/>
  <c r="R135" i="31" s="1"/>
  <c r="S135" i="31" s="1"/>
  <c r="T135" i="31" s="1"/>
  <c r="U135" i="31" s="1"/>
  <c r="V135" i="31" s="1"/>
  <c r="W135" i="31" s="1"/>
  <c r="X135" i="31" s="1"/>
  <c r="Y135" i="31" s="1"/>
  <c r="Z135" i="31" s="1"/>
  <c r="AA135" i="31" s="1"/>
  <c r="AB135" i="31" s="1"/>
  <c r="AC135" i="31" s="1"/>
  <c r="AD135" i="31" s="1"/>
  <c r="AE135" i="31" s="1"/>
  <c r="AF135" i="31" s="1"/>
  <c r="D135" i="31"/>
  <c r="E135" i="31" s="1"/>
  <c r="C135" i="31"/>
  <c r="E133" i="31"/>
  <c r="F133" i="31" s="1"/>
  <c r="G133" i="31" s="1"/>
  <c r="H133" i="31" s="1"/>
  <c r="I133" i="31" s="1"/>
  <c r="J133" i="31" s="1"/>
  <c r="K133" i="31" s="1"/>
  <c r="L133" i="31" s="1"/>
  <c r="M133" i="31" s="1"/>
  <c r="N133" i="31" s="1"/>
  <c r="O133" i="31" s="1"/>
  <c r="P133" i="31" s="1"/>
  <c r="Q133" i="31" s="1"/>
  <c r="R133" i="31" s="1"/>
  <c r="S133" i="31" s="1"/>
  <c r="T133" i="31" s="1"/>
  <c r="U133" i="31" s="1"/>
  <c r="V133" i="31" s="1"/>
  <c r="W133" i="31" s="1"/>
  <c r="X133" i="31" s="1"/>
  <c r="Y133" i="31" s="1"/>
  <c r="Z133" i="31" s="1"/>
  <c r="AA133" i="31" s="1"/>
  <c r="AB133" i="31" s="1"/>
  <c r="AC133" i="31" s="1"/>
  <c r="AD133" i="31" s="1"/>
  <c r="AE133" i="31" s="1"/>
  <c r="AF133" i="31" s="1"/>
  <c r="D133" i="31"/>
  <c r="C133" i="31"/>
  <c r="C132" i="31"/>
  <c r="D132" i="31" s="1"/>
  <c r="E132" i="31" s="1"/>
  <c r="F132" i="31" s="1"/>
  <c r="G132" i="31" s="1"/>
  <c r="H132" i="31" s="1"/>
  <c r="I132" i="31" s="1"/>
  <c r="J132" i="31" s="1"/>
  <c r="K132" i="31" s="1"/>
  <c r="L132" i="31" s="1"/>
  <c r="M132" i="31" s="1"/>
  <c r="N132" i="31" s="1"/>
  <c r="O132" i="31" s="1"/>
  <c r="P132" i="31" s="1"/>
  <c r="Q132" i="31" s="1"/>
  <c r="R132" i="31" s="1"/>
  <c r="S132" i="31" s="1"/>
  <c r="T132" i="31" s="1"/>
  <c r="U132" i="31" s="1"/>
  <c r="V132" i="31" s="1"/>
  <c r="W132" i="31" s="1"/>
  <c r="X132" i="31" s="1"/>
  <c r="Y132" i="31" s="1"/>
  <c r="Z132" i="31" s="1"/>
  <c r="AA132" i="31" s="1"/>
  <c r="AB132" i="31" s="1"/>
  <c r="AC132" i="31" s="1"/>
  <c r="AD132" i="31" s="1"/>
  <c r="AE132" i="31" s="1"/>
  <c r="AF132" i="31" s="1"/>
  <c r="C131" i="31"/>
  <c r="D131" i="31" s="1"/>
  <c r="E131" i="31" s="1"/>
  <c r="F131" i="31" s="1"/>
  <c r="G131" i="31" s="1"/>
  <c r="H131" i="31" s="1"/>
  <c r="I131" i="31" s="1"/>
  <c r="J131" i="31" s="1"/>
  <c r="K131" i="31" s="1"/>
  <c r="L131" i="31" s="1"/>
  <c r="M131" i="31" s="1"/>
  <c r="N131" i="31" s="1"/>
  <c r="O131" i="31" s="1"/>
  <c r="P131" i="31" s="1"/>
  <c r="Q131" i="31" s="1"/>
  <c r="R131" i="31" s="1"/>
  <c r="S131" i="31" s="1"/>
  <c r="T131" i="31" s="1"/>
  <c r="U131" i="31" s="1"/>
  <c r="V131" i="31" s="1"/>
  <c r="W131" i="31" s="1"/>
  <c r="X131" i="31" s="1"/>
  <c r="Y131" i="31" s="1"/>
  <c r="Z131" i="31" s="1"/>
  <c r="AA131" i="31" s="1"/>
  <c r="AB131" i="31" s="1"/>
  <c r="AC131" i="31" s="1"/>
  <c r="AD131" i="31" s="1"/>
  <c r="AE131" i="31" s="1"/>
  <c r="AF131" i="31" s="1"/>
  <c r="G130" i="31"/>
  <c r="H130" i="31" s="1"/>
  <c r="I130" i="31" s="1"/>
  <c r="J130" i="31" s="1"/>
  <c r="K130" i="31" s="1"/>
  <c r="L130" i="31" s="1"/>
  <c r="M130" i="31" s="1"/>
  <c r="N130" i="31" s="1"/>
  <c r="O130" i="31" s="1"/>
  <c r="P130" i="31" s="1"/>
  <c r="Q130" i="31" s="1"/>
  <c r="R130" i="31" s="1"/>
  <c r="S130" i="31" s="1"/>
  <c r="T130" i="31" s="1"/>
  <c r="U130" i="31" s="1"/>
  <c r="V130" i="31" s="1"/>
  <c r="W130" i="31" s="1"/>
  <c r="X130" i="31" s="1"/>
  <c r="Y130" i="31" s="1"/>
  <c r="Z130" i="31" s="1"/>
  <c r="AA130" i="31" s="1"/>
  <c r="AB130" i="31" s="1"/>
  <c r="AC130" i="31" s="1"/>
  <c r="AD130" i="31" s="1"/>
  <c r="AE130" i="31" s="1"/>
  <c r="AF130" i="31" s="1"/>
  <c r="D130" i="31"/>
  <c r="E130" i="31" s="1"/>
  <c r="F130" i="31" s="1"/>
  <c r="C130" i="31"/>
  <c r="O129" i="31"/>
  <c r="P129" i="31" s="1"/>
  <c r="Q129" i="31" s="1"/>
  <c r="R129" i="31" s="1"/>
  <c r="S129" i="31" s="1"/>
  <c r="T129" i="31" s="1"/>
  <c r="U129" i="31" s="1"/>
  <c r="V129" i="31" s="1"/>
  <c r="W129" i="31" s="1"/>
  <c r="X129" i="31" s="1"/>
  <c r="Y129" i="31" s="1"/>
  <c r="Z129" i="31" s="1"/>
  <c r="AA129" i="31" s="1"/>
  <c r="AB129" i="31" s="1"/>
  <c r="AC129" i="31" s="1"/>
  <c r="AD129" i="31" s="1"/>
  <c r="AE129" i="31" s="1"/>
  <c r="AF129" i="31" s="1"/>
  <c r="E129" i="31"/>
  <c r="F129" i="31" s="1"/>
  <c r="G129" i="31" s="1"/>
  <c r="H129" i="31" s="1"/>
  <c r="I129" i="31" s="1"/>
  <c r="J129" i="31" s="1"/>
  <c r="K129" i="31" s="1"/>
  <c r="L129" i="31" s="1"/>
  <c r="M129" i="31" s="1"/>
  <c r="N129" i="31" s="1"/>
  <c r="D129" i="31"/>
  <c r="C129" i="31"/>
  <c r="J128" i="31"/>
  <c r="K128" i="31" s="1"/>
  <c r="L128" i="31" s="1"/>
  <c r="M128" i="31" s="1"/>
  <c r="N128" i="31" s="1"/>
  <c r="O128" i="31" s="1"/>
  <c r="P128" i="31" s="1"/>
  <c r="Q128" i="31" s="1"/>
  <c r="R128" i="31" s="1"/>
  <c r="S128" i="31" s="1"/>
  <c r="T128" i="31" s="1"/>
  <c r="U128" i="31" s="1"/>
  <c r="V128" i="31" s="1"/>
  <c r="W128" i="31" s="1"/>
  <c r="X128" i="31" s="1"/>
  <c r="Y128" i="31" s="1"/>
  <c r="Z128" i="31" s="1"/>
  <c r="AA128" i="31" s="1"/>
  <c r="AB128" i="31" s="1"/>
  <c r="AC128" i="31" s="1"/>
  <c r="AD128" i="31" s="1"/>
  <c r="AE128" i="31" s="1"/>
  <c r="AF128" i="31" s="1"/>
  <c r="G128" i="31"/>
  <c r="H128" i="31" s="1"/>
  <c r="I128" i="31" s="1"/>
  <c r="D128" i="31"/>
  <c r="E128" i="31" s="1"/>
  <c r="F128" i="31" s="1"/>
  <c r="C128" i="31"/>
  <c r="M127" i="31"/>
  <c r="N127" i="31" s="1"/>
  <c r="O127" i="31" s="1"/>
  <c r="P127" i="31" s="1"/>
  <c r="Q127" i="31" s="1"/>
  <c r="R127" i="31" s="1"/>
  <c r="S127" i="31" s="1"/>
  <c r="T127" i="31" s="1"/>
  <c r="U127" i="31" s="1"/>
  <c r="V127" i="31" s="1"/>
  <c r="W127" i="31" s="1"/>
  <c r="X127" i="31" s="1"/>
  <c r="Y127" i="31" s="1"/>
  <c r="Z127" i="31" s="1"/>
  <c r="AA127" i="31" s="1"/>
  <c r="AB127" i="31" s="1"/>
  <c r="AC127" i="31" s="1"/>
  <c r="AD127" i="31" s="1"/>
  <c r="AE127" i="31" s="1"/>
  <c r="AF127" i="31" s="1"/>
  <c r="K127" i="31"/>
  <c r="L127" i="31" s="1"/>
  <c r="E127" i="31"/>
  <c r="F127" i="31" s="1"/>
  <c r="G127" i="31" s="1"/>
  <c r="H127" i="31" s="1"/>
  <c r="I127" i="31" s="1"/>
  <c r="J127" i="31" s="1"/>
  <c r="C127" i="31"/>
  <c r="D127" i="31" s="1"/>
  <c r="P126" i="31"/>
  <c r="Q126" i="31" s="1"/>
  <c r="R126" i="31" s="1"/>
  <c r="S126" i="31" s="1"/>
  <c r="T126" i="31" s="1"/>
  <c r="U126" i="31" s="1"/>
  <c r="V126" i="31" s="1"/>
  <c r="W126" i="31" s="1"/>
  <c r="X126" i="31" s="1"/>
  <c r="Y126" i="31" s="1"/>
  <c r="Z126" i="31" s="1"/>
  <c r="AA126" i="31" s="1"/>
  <c r="AB126" i="31" s="1"/>
  <c r="AC126" i="31" s="1"/>
  <c r="AD126" i="31" s="1"/>
  <c r="AE126" i="31" s="1"/>
  <c r="AF126" i="31" s="1"/>
  <c r="C126" i="31"/>
  <c r="D126" i="31" s="1"/>
  <c r="E126" i="31" s="1"/>
  <c r="F126" i="31" s="1"/>
  <c r="G126" i="31" s="1"/>
  <c r="H126" i="31" s="1"/>
  <c r="I126" i="31" s="1"/>
  <c r="J126" i="31" s="1"/>
  <c r="K126" i="31" s="1"/>
  <c r="L126" i="31" s="1"/>
  <c r="M126" i="31" s="1"/>
  <c r="N126" i="31" s="1"/>
  <c r="O126" i="31" s="1"/>
  <c r="F124" i="31"/>
  <c r="G124" i="31" s="1"/>
  <c r="H124" i="31" s="1"/>
  <c r="I124" i="31" s="1"/>
  <c r="J124" i="31" s="1"/>
  <c r="K124" i="31" s="1"/>
  <c r="L124" i="31" s="1"/>
  <c r="M124" i="31" s="1"/>
  <c r="N124" i="31" s="1"/>
  <c r="O124" i="31" s="1"/>
  <c r="P124" i="31" s="1"/>
  <c r="Q124" i="31" s="1"/>
  <c r="R124" i="31" s="1"/>
  <c r="S124" i="31" s="1"/>
  <c r="T124" i="31" s="1"/>
  <c r="U124" i="31" s="1"/>
  <c r="V124" i="31" s="1"/>
  <c r="W124" i="31" s="1"/>
  <c r="X124" i="31" s="1"/>
  <c r="Y124" i="31" s="1"/>
  <c r="Z124" i="31" s="1"/>
  <c r="AA124" i="31" s="1"/>
  <c r="AB124" i="31" s="1"/>
  <c r="AC124" i="31" s="1"/>
  <c r="AD124" i="31" s="1"/>
  <c r="AE124" i="31" s="1"/>
  <c r="AF124" i="31" s="1"/>
  <c r="D124" i="31"/>
  <c r="E124" i="31" s="1"/>
  <c r="C124" i="31"/>
  <c r="E123" i="31"/>
  <c r="F123" i="31" s="1"/>
  <c r="G123" i="31" s="1"/>
  <c r="H123" i="31" s="1"/>
  <c r="I123" i="31" s="1"/>
  <c r="J123" i="31" s="1"/>
  <c r="K123" i="31" s="1"/>
  <c r="L123" i="31" s="1"/>
  <c r="M123" i="31" s="1"/>
  <c r="N123" i="31" s="1"/>
  <c r="O123" i="31" s="1"/>
  <c r="P123" i="31" s="1"/>
  <c r="Q123" i="31" s="1"/>
  <c r="R123" i="31" s="1"/>
  <c r="S123" i="31" s="1"/>
  <c r="T123" i="31" s="1"/>
  <c r="U123" i="31" s="1"/>
  <c r="V123" i="31" s="1"/>
  <c r="W123" i="31" s="1"/>
  <c r="X123" i="31" s="1"/>
  <c r="Y123" i="31" s="1"/>
  <c r="Z123" i="31" s="1"/>
  <c r="AA123" i="31" s="1"/>
  <c r="AB123" i="31" s="1"/>
  <c r="AC123" i="31" s="1"/>
  <c r="AD123" i="31" s="1"/>
  <c r="AE123" i="31" s="1"/>
  <c r="AF123" i="31" s="1"/>
  <c r="C123" i="31"/>
  <c r="D123" i="31" s="1"/>
  <c r="C122" i="31"/>
  <c r="D122" i="31" s="1"/>
  <c r="E122" i="31" s="1"/>
  <c r="F122" i="31" s="1"/>
  <c r="G122" i="31" s="1"/>
  <c r="H122" i="31" s="1"/>
  <c r="I122" i="31" s="1"/>
  <c r="J122" i="31" s="1"/>
  <c r="K122" i="31" s="1"/>
  <c r="L122" i="31" s="1"/>
  <c r="M122" i="31" s="1"/>
  <c r="N122" i="31" s="1"/>
  <c r="O122" i="31" s="1"/>
  <c r="P122" i="31" s="1"/>
  <c r="Q122" i="31" s="1"/>
  <c r="R122" i="31" s="1"/>
  <c r="S122" i="31" s="1"/>
  <c r="T122" i="31" s="1"/>
  <c r="U122" i="31" s="1"/>
  <c r="V122" i="31" s="1"/>
  <c r="W122" i="31" s="1"/>
  <c r="X122" i="31" s="1"/>
  <c r="Y122" i="31" s="1"/>
  <c r="Z122" i="31" s="1"/>
  <c r="AA122" i="31" s="1"/>
  <c r="AB122" i="31" s="1"/>
  <c r="AC122" i="31" s="1"/>
  <c r="AD122" i="31" s="1"/>
  <c r="AE122" i="31" s="1"/>
  <c r="AF122" i="31" s="1"/>
  <c r="D121" i="31"/>
  <c r="E121" i="31" s="1"/>
  <c r="F121" i="31" s="1"/>
  <c r="G121" i="31" s="1"/>
  <c r="H121" i="31" s="1"/>
  <c r="I121" i="31" s="1"/>
  <c r="J121" i="31" s="1"/>
  <c r="K121" i="31" s="1"/>
  <c r="L121" i="31" s="1"/>
  <c r="M121" i="31" s="1"/>
  <c r="N121" i="31" s="1"/>
  <c r="O121" i="31" s="1"/>
  <c r="P121" i="31" s="1"/>
  <c r="Q121" i="31" s="1"/>
  <c r="R121" i="31" s="1"/>
  <c r="S121" i="31" s="1"/>
  <c r="T121" i="31" s="1"/>
  <c r="U121" i="31" s="1"/>
  <c r="V121" i="31" s="1"/>
  <c r="W121" i="31" s="1"/>
  <c r="X121" i="31" s="1"/>
  <c r="Y121" i="31" s="1"/>
  <c r="Z121" i="31" s="1"/>
  <c r="AA121" i="31" s="1"/>
  <c r="AB121" i="31" s="1"/>
  <c r="AC121" i="31" s="1"/>
  <c r="AD121" i="31" s="1"/>
  <c r="AE121" i="31" s="1"/>
  <c r="AF121" i="31" s="1"/>
  <c r="C121" i="31"/>
  <c r="F120" i="31"/>
  <c r="G120" i="31" s="1"/>
  <c r="H120" i="31" s="1"/>
  <c r="I120" i="31" s="1"/>
  <c r="J120" i="31" s="1"/>
  <c r="K120" i="31" s="1"/>
  <c r="L120" i="31" s="1"/>
  <c r="M120" i="31" s="1"/>
  <c r="N120" i="31" s="1"/>
  <c r="O120" i="31" s="1"/>
  <c r="P120" i="31" s="1"/>
  <c r="Q120" i="31" s="1"/>
  <c r="R120" i="31" s="1"/>
  <c r="S120" i="31" s="1"/>
  <c r="T120" i="31" s="1"/>
  <c r="U120" i="31" s="1"/>
  <c r="V120" i="31" s="1"/>
  <c r="W120" i="31" s="1"/>
  <c r="X120" i="31" s="1"/>
  <c r="Y120" i="31" s="1"/>
  <c r="Z120" i="31" s="1"/>
  <c r="AA120" i="31" s="1"/>
  <c r="AB120" i="31" s="1"/>
  <c r="AC120" i="31" s="1"/>
  <c r="AD120" i="31" s="1"/>
  <c r="AE120" i="31" s="1"/>
  <c r="AF120" i="31" s="1"/>
  <c r="E120" i="31"/>
  <c r="D120" i="31"/>
  <c r="C120" i="31"/>
  <c r="O119" i="31"/>
  <c r="P119" i="31" s="1"/>
  <c r="Q119" i="31" s="1"/>
  <c r="R119" i="31" s="1"/>
  <c r="S119" i="31" s="1"/>
  <c r="T119" i="31" s="1"/>
  <c r="U119" i="31" s="1"/>
  <c r="V119" i="31" s="1"/>
  <c r="W119" i="31" s="1"/>
  <c r="X119" i="31" s="1"/>
  <c r="Y119" i="31" s="1"/>
  <c r="Z119" i="31" s="1"/>
  <c r="AA119" i="31" s="1"/>
  <c r="AB119" i="31" s="1"/>
  <c r="AC119" i="31" s="1"/>
  <c r="AD119" i="31" s="1"/>
  <c r="AE119" i="31" s="1"/>
  <c r="AF119" i="31" s="1"/>
  <c r="D119" i="31"/>
  <c r="E119" i="31" s="1"/>
  <c r="F119" i="31" s="1"/>
  <c r="G119" i="31" s="1"/>
  <c r="H119" i="31" s="1"/>
  <c r="I119" i="31" s="1"/>
  <c r="J119" i="31" s="1"/>
  <c r="K119" i="31" s="1"/>
  <c r="L119" i="31" s="1"/>
  <c r="M119" i="31" s="1"/>
  <c r="N119" i="31" s="1"/>
  <c r="C119" i="31"/>
  <c r="E118" i="31"/>
  <c r="F118" i="31" s="1"/>
  <c r="G118" i="31" s="1"/>
  <c r="H118" i="31" s="1"/>
  <c r="I118" i="31" s="1"/>
  <c r="J118" i="31" s="1"/>
  <c r="K118" i="31" s="1"/>
  <c r="L118" i="31" s="1"/>
  <c r="M118" i="31" s="1"/>
  <c r="N118" i="31" s="1"/>
  <c r="O118" i="31" s="1"/>
  <c r="P118" i="31" s="1"/>
  <c r="Q118" i="31" s="1"/>
  <c r="R118" i="31" s="1"/>
  <c r="S118" i="31" s="1"/>
  <c r="T118" i="31" s="1"/>
  <c r="U118" i="31" s="1"/>
  <c r="V118" i="31" s="1"/>
  <c r="W118" i="31" s="1"/>
  <c r="X118" i="31" s="1"/>
  <c r="Y118" i="31" s="1"/>
  <c r="Z118" i="31" s="1"/>
  <c r="AA118" i="31" s="1"/>
  <c r="AB118" i="31" s="1"/>
  <c r="AC118" i="31" s="1"/>
  <c r="AD118" i="31" s="1"/>
  <c r="AE118" i="31" s="1"/>
  <c r="AF118" i="31" s="1"/>
  <c r="C118" i="31"/>
  <c r="D118" i="31" s="1"/>
  <c r="C117" i="31"/>
  <c r="D117" i="31" s="1"/>
  <c r="E117" i="31" s="1"/>
  <c r="F117" i="31" s="1"/>
  <c r="G117" i="31" s="1"/>
  <c r="H117" i="31" s="1"/>
  <c r="I117" i="31" s="1"/>
  <c r="J117" i="31" s="1"/>
  <c r="K117" i="31" s="1"/>
  <c r="L117" i="31" s="1"/>
  <c r="M117" i="31" s="1"/>
  <c r="N117" i="31" s="1"/>
  <c r="O117" i="31" s="1"/>
  <c r="P117" i="31" s="1"/>
  <c r="Q117" i="31" s="1"/>
  <c r="R117" i="31" s="1"/>
  <c r="S117" i="31" s="1"/>
  <c r="T117" i="31" s="1"/>
  <c r="U117" i="31" s="1"/>
  <c r="V117" i="31" s="1"/>
  <c r="W117" i="31" s="1"/>
  <c r="X117" i="31" s="1"/>
  <c r="Y117" i="31" s="1"/>
  <c r="Z117" i="31" s="1"/>
  <c r="AA117" i="31" s="1"/>
  <c r="AB117" i="31" s="1"/>
  <c r="AC117" i="31" s="1"/>
  <c r="AD117" i="31" s="1"/>
  <c r="AE117" i="31" s="1"/>
  <c r="AF117" i="31" s="1"/>
  <c r="D116" i="31"/>
  <c r="E116" i="31" s="1"/>
  <c r="F116" i="31" s="1"/>
  <c r="G116" i="31" s="1"/>
  <c r="H116" i="31" s="1"/>
  <c r="I116" i="31" s="1"/>
  <c r="J116" i="31" s="1"/>
  <c r="K116" i="31" s="1"/>
  <c r="L116" i="31" s="1"/>
  <c r="M116" i="31" s="1"/>
  <c r="N116" i="31" s="1"/>
  <c r="O116" i="31" s="1"/>
  <c r="P116" i="31" s="1"/>
  <c r="Q116" i="31" s="1"/>
  <c r="R116" i="31" s="1"/>
  <c r="S116" i="31" s="1"/>
  <c r="T116" i="31" s="1"/>
  <c r="U116" i="31" s="1"/>
  <c r="V116" i="31" s="1"/>
  <c r="W116" i="31" s="1"/>
  <c r="X116" i="31" s="1"/>
  <c r="Y116" i="31" s="1"/>
  <c r="Z116" i="31" s="1"/>
  <c r="AA116" i="31" s="1"/>
  <c r="AB116" i="31" s="1"/>
  <c r="AC116" i="31" s="1"/>
  <c r="AD116" i="31" s="1"/>
  <c r="AE116" i="31" s="1"/>
  <c r="AF116" i="31" s="1"/>
  <c r="C116" i="31"/>
  <c r="I115" i="31"/>
  <c r="J115" i="31" s="1"/>
  <c r="K115" i="31" s="1"/>
  <c r="L115" i="31" s="1"/>
  <c r="M115" i="31" s="1"/>
  <c r="N115" i="31" s="1"/>
  <c r="O115" i="31" s="1"/>
  <c r="P115" i="31" s="1"/>
  <c r="Q115" i="31" s="1"/>
  <c r="R115" i="31" s="1"/>
  <c r="S115" i="31" s="1"/>
  <c r="T115" i="31" s="1"/>
  <c r="U115" i="31" s="1"/>
  <c r="V115" i="31" s="1"/>
  <c r="W115" i="31" s="1"/>
  <c r="X115" i="31" s="1"/>
  <c r="Y115" i="31" s="1"/>
  <c r="Z115" i="31" s="1"/>
  <c r="AA115" i="31" s="1"/>
  <c r="AB115" i="31" s="1"/>
  <c r="AC115" i="31" s="1"/>
  <c r="AD115" i="31" s="1"/>
  <c r="AE115" i="31" s="1"/>
  <c r="AF115" i="31" s="1"/>
  <c r="C115" i="31"/>
  <c r="D115" i="31" s="1"/>
  <c r="E115" i="31" s="1"/>
  <c r="F115" i="31" s="1"/>
  <c r="G115" i="31" s="1"/>
  <c r="H115" i="31" s="1"/>
  <c r="J114" i="31"/>
  <c r="K114" i="31" s="1"/>
  <c r="L114" i="31" s="1"/>
  <c r="M114" i="31" s="1"/>
  <c r="N114" i="31" s="1"/>
  <c r="O114" i="31" s="1"/>
  <c r="P114" i="31" s="1"/>
  <c r="Q114" i="31" s="1"/>
  <c r="R114" i="31" s="1"/>
  <c r="S114" i="31" s="1"/>
  <c r="T114" i="31" s="1"/>
  <c r="U114" i="31" s="1"/>
  <c r="V114" i="31" s="1"/>
  <c r="W114" i="31" s="1"/>
  <c r="X114" i="31" s="1"/>
  <c r="Y114" i="31" s="1"/>
  <c r="Z114" i="31" s="1"/>
  <c r="AA114" i="31" s="1"/>
  <c r="AB114" i="31" s="1"/>
  <c r="AC114" i="31" s="1"/>
  <c r="AD114" i="31" s="1"/>
  <c r="AE114" i="31" s="1"/>
  <c r="AF114" i="31" s="1"/>
  <c r="F114" i="31"/>
  <c r="G114" i="31" s="1"/>
  <c r="H114" i="31" s="1"/>
  <c r="I114" i="31" s="1"/>
  <c r="E114" i="31"/>
  <c r="C114" i="31"/>
  <c r="D114" i="31" s="1"/>
  <c r="AC113" i="31"/>
  <c r="AD113" i="31" s="1"/>
  <c r="AE113" i="31" s="1"/>
  <c r="AF113" i="31" s="1"/>
  <c r="C113" i="31"/>
  <c r="D113" i="31" s="1"/>
  <c r="E113" i="31" s="1"/>
  <c r="F113" i="31" s="1"/>
  <c r="G113" i="31" s="1"/>
  <c r="H113" i="31" s="1"/>
  <c r="I113" i="31" s="1"/>
  <c r="J113" i="31" s="1"/>
  <c r="K113" i="31" s="1"/>
  <c r="L113" i="31" s="1"/>
  <c r="M113" i="31" s="1"/>
  <c r="N113" i="31" s="1"/>
  <c r="O113" i="31" s="1"/>
  <c r="P113" i="31" s="1"/>
  <c r="Q113" i="31" s="1"/>
  <c r="R113" i="31" s="1"/>
  <c r="S113" i="31" s="1"/>
  <c r="T113" i="31" s="1"/>
  <c r="U113" i="31" s="1"/>
  <c r="V113" i="31" s="1"/>
  <c r="W113" i="31" s="1"/>
  <c r="X113" i="31" s="1"/>
  <c r="Y113" i="31" s="1"/>
  <c r="Z113" i="31" s="1"/>
  <c r="AA113" i="31" s="1"/>
  <c r="AB113" i="31" s="1"/>
  <c r="F112" i="31"/>
  <c r="G112" i="31" s="1"/>
  <c r="H112" i="31" s="1"/>
  <c r="I112" i="31" s="1"/>
  <c r="J112" i="31" s="1"/>
  <c r="K112" i="31" s="1"/>
  <c r="L112" i="31" s="1"/>
  <c r="M112" i="31" s="1"/>
  <c r="N112" i="31" s="1"/>
  <c r="O112" i="31" s="1"/>
  <c r="P112" i="31" s="1"/>
  <c r="Q112" i="31" s="1"/>
  <c r="R112" i="31" s="1"/>
  <c r="S112" i="31" s="1"/>
  <c r="T112" i="31" s="1"/>
  <c r="U112" i="31" s="1"/>
  <c r="V112" i="31" s="1"/>
  <c r="W112" i="31" s="1"/>
  <c r="X112" i="31" s="1"/>
  <c r="Y112" i="31" s="1"/>
  <c r="Z112" i="31" s="1"/>
  <c r="AA112" i="31" s="1"/>
  <c r="AB112" i="31" s="1"/>
  <c r="AC112" i="31" s="1"/>
  <c r="AD112" i="31" s="1"/>
  <c r="AE112" i="31" s="1"/>
  <c r="AF112" i="31" s="1"/>
  <c r="D112" i="31"/>
  <c r="E112" i="31" s="1"/>
  <c r="C112" i="31"/>
  <c r="C111" i="31"/>
  <c r="D111" i="31" s="1"/>
  <c r="E111" i="31" s="1"/>
  <c r="F111" i="31" s="1"/>
  <c r="G111" i="31" s="1"/>
  <c r="H111" i="31" s="1"/>
  <c r="I111" i="31" s="1"/>
  <c r="J111" i="31" s="1"/>
  <c r="K111" i="31" s="1"/>
  <c r="L111" i="31" s="1"/>
  <c r="M111" i="31" s="1"/>
  <c r="N111" i="31" s="1"/>
  <c r="O111" i="31" s="1"/>
  <c r="P111" i="31" s="1"/>
  <c r="Q111" i="31" s="1"/>
  <c r="R111" i="31" s="1"/>
  <c r="S111" i="31" s="1"/>
  <c r="T111" i="31" s="1"/>
  <c r="U111" i="31" s="1"/>
  <c r="V111" i="31" s="1"/>
  <c r="W111" i="31" s="1"/>
  <c r="X111" i="31" s="1"/>
  <c r="Y111" i="31" s="1"/>
  <c r="Z111" i="31" s="1"/>
  <c r="AA111" i="31" s="1"/>
  <c r="AB111" i="31" s="1"/>
  <c r="AC111" i="31" s="1"/>
  <c r="AD111" i="31" s="1"/>
  <c r="AE111" i="31" s="1"/>
  <c r="AF111" i="31" s="1"/>
  <c r="Q110" i="31"/>
  <c r="R110" i="31" s="1"/>
  <c r="S110" i="31" s="1"/>
  <c r="T110" i="31" s="1"/>
  <c r="U110" i="31" s="1"/>
  <c r="V110" i="31" s="1"/>
  <c r="W110" i="31" s="1"/>
  <c r="X110" i="31" s="1"/>
  <c r="Y110" i="31" s="1"/>
  <c r="Z110" i="31" s="1"/>
  <c r="AA110" i="31" s="1"/>
  <c r="AB110" i="31" s="1"/>
  <c r="AC110" i="31" s="1"/>
  <c r="AD110" i="31" s="1"/>
  <c r="AE110" i="31" s="1"/>
  <c r="AF110" i="31" s="1"/>
  <c r="F110" i="31"/>
  <c r="G110" i="31" s="1"/>
  <c r="H110" i="31" s="1"/>
  <c r="I110" i="31" s="1"/>
  <c r="J110" i="31" s="1"/>
  <c r="K110" i="31" s="1"/>
  <c r="L110" i="31" s="1"/>
  <c r="M110" i="31" s="1"/>
  <c r="N110" i="31" s="1"/>
  <c r="O110" i="31" s="1"/>
  <c r="P110" i="31" s="1"/>
  <c r="C110" i="31"/>
  <c r="D110" i="31" s="1"/>
  <c r="E110" i="31" s="1"/>
  <c r="K109" i="31"/>
  <c r="L109" i="31" s="1"/>
  <c r="M109" i="31" s="1"/>
  <c r="N109" i="31" s="1"/>
  <c r="O109" i="31" s="1"/>
  <c r="P109" i="31" s="1"/>
  <c r="Q109" i="31" s="1"/>
  <c r="R109" i="31" s="1"/>
  <c r="S109" i="31" s="1"/>
  <c r="T109" i="31" s="1"/>
  <c r="U109" i="31" s="1"/>
  <c r="V109" i="31" s="1"/>
  <c r="W109" i="31" s="1"/>
  <c r="X109" i="31" s="1"/>
  <c r="Y109" i="31" s="1"/>
  <c r="Z109" i="31" s="1"/>
  <c r="AA109" i="31" s="1"/>
  <c r="AB109" i="31" s="1"/>
  <c r="AC109" i="31" s="1"/>
  <c r="AD109" i="31" s="1"/>
  <c r="AE109" i="31" s="1"/>
  <c r="AF109" i="31" s="1"/>
  <c r="J109" i="31"/>
  <c r="C109" i="31"/>
  <c r="D109" i="31" s="1"/>
  <c r="E109" i="31" s="1"/>
  <c r="F109" i="31" s="1"/>
  <c r="G109" i="31" s="1"/>
  <c r="H109" i="31" s="1"/>
  <c r="C108" i="31"/>
  <c r="D108" i="31" s="1"/>
  <c r="E108" i="31" s="1"/>
  <c r="F108" i="31" s="1"/>
  <c r="G108" i="31" s="1"/>
  <c r="H108" i="31" s="1"/>
  <c r="I108" i="31" s="1"/>
  <c r="J108" i="31" s="1"/>
  <c r="K108" i="31" s="1"/>
  <c r="L108" i="31" s="1"/>
  <c r="M108" i="31" s="1"/>
  <c r="N108" i="31" s="1"/>
  <c r="O108" i="31" s="1"/>
  <c r="P108" i="31" s="1"/>
  <c r="Q108" i="31" s="1"/>
  <c r="R108" i="31" s="1"/>
  <c r="S108" i="31" s="1"/>
  <c r="T108" i="31" s="1"/>
  <c r="U108" i="31" s="1"/>
  <c r="V108" i="31" s="1"/>
  <c r="W108" i="31" s="1"/>
  <c r="X108" i="31" s="1"/>
  <c r="Y108" i="31" s="1"/>
  <c r="Z108" i="31" s="1"/>
  <c r="AA108" i="31" s="1"/>
  <c r="AB108" i="31" s="1"/>
  <c r="AC108" i="31" s="1"/>
  <c r="AD108" i="31" s="1"/>
  <c r="AE108" i="31" s="1"/>
  <c r="AF108" i="31" s="1"/>
  <c r="D107" i="31"/>
  <c r="E107" i="31" s="1"/>
  <c r="F107" i="31" s="1"/>
  <c r="G107" i="31" s="1"/>
  <c r="H107" i="31" s="1"/>
  <c r="I107" i="31" s="1"/>
  <c r="J107" i="31" s="1"/>
  <c r="K107" i="31" s="1"/>
  <c r="L107" i="31" s="1"/>
  <c r="M107" i="31" s="1"/>
  <c r="N107" i="31" s="1"/>
  <c r="O107" i="31" s="1"/>
  <c r="P107" i="31" s="1"/>
  <c r="Q107" i="31" s="1"/>
  <c r="R107" i="31" s="1"/>
  <c r="S107" i="31" s="1"/>
  <c r="T107" i="31" s="1"/>
  <c r="U107" i="31" s="1"/>
  <c r="V107" i="31" s="1"/>
  <c r="W107" i="31" s="1"/>
  <c r="X107" i="31" s="1"/>
  <c r="Y107" i="31" s="1"/>
  <c r="Z107" i="31" s="1"/>
  <c r="AA107" i="31" s="1"/>
  <c r="AB107" i="31" s="1"/>
  <c r="AC107" i="31" s="1"/>
  <c r="AD107" i="31" s="1"/>
  <c r="AE107" i="31" s="1"/>
  <c r="AF107" i="31" s="1"/>
  <c r="C107" i="31"/>
  <c r="D105" i="31"/>
  <c r="E105" i="31" s="1"/>
  <c r="F105" i="31" s="1"/>
  <c r="G105" i="31" s="1"/>
  <c r="H105" i="31" s="1"/>
  <c r="I105" i="31" s="1"/>
  <c r="J105" i="31" s="1"/>
  <c r="K105" i="31" s="1"/>
  <c r="L105" i="31" s="1"/>
  <c r="M105" i="31" s="1"/>
  <c r="N105" i="31" s="1"/>
  <c r="O105" i="31" s="1"/>
  <c r="P105" i="31" s="1"/>
  <c r="Q105" i="31" s="1"/>
  <c r="R105" i="31" s="1"/>
  <c r="S105" i="31" s="1"/>
  <c r="T105" i="31" s="1"/>
  <c r="U105" i="31" s="1"/>
  <c r="V105" i="31" s="1"/>
  <c r="W105" i="31" s="1"/>
  <c r="X105" i="31" s="1"/>
  <c r="Y105" i="31" s="1"/>
  <c r="Z105" i="31" s="1"/>
  <c r="AA105" i="31" s="1"/>
  <c r="AB105" i="31" s="1"/>
  <c r="AC105" i="31" s="1"/>
  <c r="AD105" i="31" s="1"/>
  <c r="AE105" i="31" s="1"/>
  <c r="AF105" i="31" s="1"/>
  <c r="C105" i="31"/>
  <c r="Y104" i="31"/>
  <c r="Z104" i="31" s="1"/>
  <c r="AA104" i="31" s="1"/>
  <c r="AB104" i="31" s="1"/>
  <c r="AC104" i="31" s="1"/>
  <c r="AD104" i="31" s="1"/>
  <c r="AE104" i="31" s="1"/>
  <c r="AF104" i="31" s="1"/>
  <c r="F104" i="31"/>
  <c r="G104" i="31" s="1"/>
  <c r="H104" i="31" s="1"/>
  <c r="I104" i="31" s="1"/>
  <c r="J104" i="31" s="1"/>
  <c r="K104" i="31" s="1"/>
  <c r="L104" i="31" s="1"/>
  <c r="M104" i="31" s="1"/>
  <c r="N104" i="31" s="1"/>
  <c r="O104" i="31" s="1"/>
  <c r="P104" i="31" s="1"/>
  <c r="Q104" i="31" s="1"/>
  <c r="R104" i="31" s="1"/>
  <c r="S104" i="31" s="1"/>
  <c r="T104" i="31" s="1"/>
  <c r="U104" i="31" s="1"/>
  <c r="V104" i="31" s="1"/>
  <c r="W104" i="31" s="1"/>
  <c r="X104" i="31" s="1"/>
  <c r="D104" i="31"/>
  <c r="E104" i="31" s="1"/>
  <c r="C104" i="31"/>
  <c r="C102" i="31"/>
  <c r="D102" i="31" s="1"/>
  <c r="E102" i="31" s="1"/>
  <c r="F102" i="31" s="1"/>
  <c r="G102" i="31" s="1"/>
  <c r="H102" i="31" s="1"/>
  <c r="I102" i="31" s="1"/>
  <c r="J102" i="31" s="1"/>
  <c r="K102" i="31" s="1"/>
  <c r="L102" i="31" s="1"/>
  <c r="M102" i="31" s="1"/>
  <c r="N102" i="31" s="1"/>
  <c r="O102" i="31" s="1"/>
  <c r="P102" i="31" s="1"/>
  <c r="Q102" i="31" s="1"/>
  <c r="R102" i="31" s="1"/>
  <c r="S102" i="31" s="1"/>
  <c r="T102" i="31" s="1"/>
  <c r="U102" i="31" s="1"/>
  <c r="V102" i="31" s="1"/>
  <c r="W102" i="31" s="1"/>
  <c r="X102" i="31" s="1"/>
  <c r="Y102" i="31" s="1"/>
  <c r="Z102" i="31" s="1"/>
  <c r="AA102" i="31" s="1"/>
  <c r="AB102" i="31" s="1"/>
  <c r="AC102" i="31" s="1"/>
  <c r="AD102" i="31" s="1"/>
  <c r="AE102" i="31" s="1"/>
  <c r="AF102" i="31" s="1"/>
  <c r="N101" i="31"/>
  <c r="O101" i="31" s="1"/>
  <c r="P101" i="31" s="1"/>
  <c r="Q101" i="31" s="1"/>
  <c r="R101" i="31" s="1"/>
  <c r="S101" i="31" s="1"/>
  <c r="T101" i="31" s="1"/>
  <c r="U101" i="31" s="1"/>
  <c r="V101" i="31" s="1"/>
  <c r="W101" i="31" s="1"/>
  <c r="X101" i="31" s="1"/>
  <c r="Y101" i="31" s="1"/>
  <c r="Z101" i="31" s="1"/>
  <c r="AA101" i="31" s="1"/>
  <c r="AB101" i="31" s="1"/>
  <c r="AC101" i="31" s="1"/>
  <c r="AD101" i="31" s="1"/>
  <c r="AE101" i="31" s="1"/>
  <c r="AF101" i="31" s="1"/>
  <c r="E101" i="31"/>
  <c r="F101" i="31" s="1"/>
  <c r="G101" i="31" s="1"/>
  <c r="H101" i="31" s="1"/>
  <c r="I101" i="31" s="1"/>
  <c r="J101" i="31" s="1"/>
  <c r="K101" i="31" s="1"/>
  <c r="L101" i="31" s="1"/>
  <c r="M101" i="31" s="1"/>
  <c r="D101" i="31"/>
  <c r="C101" i="31"/>
  <c r="D100" i="31"/>
  <c r="E100" i="31" s="1"/>
  <c r="F100" i="31" s="1"/>
  <c r="G100" i="31" s="1"/>
  <c r="H100" i="31" s="1"/>
  <c r="I100" i="31" s="1"/>
  <c r="J100" i="31" s="1"/>
  <c r="K100" i="31" s="1"/>
  <c r="L100" i="31" s="1"/>
  <c r="M100" i="31" s="1"/>
  <c r="N100" i="31" s="1"/>
  <c r="O100" i="31" s="1"/>
  <c r="P100" i="31" s="1"/>
  <c r="Q100" i="31" s="1"/>
  <c r="R100" i="31" s="1"/>
  <c r="S100" i="31" s="1"/>
  <c r="T100" i="31" s="1"/>
  <c r="U100" i="31" s="1"/>
  <c r="V100" i="31" s="1"/>
  <c r="W100" i="31" s="1"/>
  <c r="X100" i="31" s="1"/>
  <c r="Y100" i="31" s="1"/>
  <c r="Z100" i="31" s="1"/>
  <c r="AA100" i="31" s="1"/>
  <c r="AB100" i="31" s="1"/>
  <c r="AC100" i="31" s="1"/>
  <c r="AD100" i="31" s="1"/>
  <c r="AE100" i="31" s="1"/>
  <c r="AF100" i="31" s="1"/>
  <c r="C100" i="31"/>
  <c r="Y99" i="31"/>
  <c r="Z99" i="31" s="1"/>
  <c r="AA99" i="31" s="1"/>
  <c r="AB99" i="31" s="1"/>
  <c r="AC99" i="31" s="1"/>
  <c r="AD99" i="31" s="1"/>
  <c r="AE99" i="31" s="1"/>
  <c r="AF99" i="31" s="1"/>
  <c r="F99" i="31"/>
  <c r="G99" i="31" s="1"/>
  <c r="H99" i="31" s="1"/>
  <c r="I99" i="31" s="1"/>
  <c r="J99" i="31" s="1"/>
  <c r="K99" i="31" s="1"/>
  <c r="L99" i="31" s="1"/>
  <c r="M99" i="31" s="1"/>
  <c r="N99" i="31" s="1"/>
  <c r="O99" i="31" s="1"/>
  <c r="P99" i="31" s="1"/>
  <c r="Q99" i="31" s="1"/>
  <c r="R99" i="31" s="1"/>
  <c r="S99" i="31" s="1"/>
  <c r="T99" i="31" s="1"/>
  <c r="U99" i="31" s="1"/>
  <c r="V99" i="31" s="1"/>
  <c r="W99" i="31" s="1"/>
  <c r="X99" i="31" s="1"/>
  <c r="C99" i="31"/>
  <c r="D99" i="31" s="1"/>
  <c r="E99" i="31" s="1"/>
  <c r="C98" i="31"/>
  <c r="D98" i="31" s="1"/>
  <c r="F97" i="31"/>
  <c r="E97" i="31"/>
  <c r="D97" i="31"/>
  <c r="C97" i="31"/>
  <c r="AH95" i="31"/>
  <c r="AI95" i="31" s="1"/>
  <c r="AH94" i="31"/>
  <c r="AI94" i="31" s="1"/>
  <c r="AH93" i="31"/>
  <c r="AI93" i="31" s="1"/>
  <c r="AH92" i="31"/>
  <c r="AI92" i="31" s="1"/>
  <c r="AH91" i="31"/>
  <c r="AI91" i="31" s="1"/>
  <c r="C90" i="31"/>
  <c r="B90" i="31"/>
  <c r="AI88" i="31"/>
  <c r="AH88" i="31"/>
  <c r="AI87" i="31"/>
  <c r="AH87" i="31"/>
  <c r="AI86" i="31"/>
  <c r="AH86" i="31"/>
  <c r="AI85" i="31"/>
  <c r="AH85" i="31"/>
  <c r="AI84" i="31"/>
  <c r="AH84" i="31"/>
  <c r="AI83" i="31"/>
  <c r="AH83" i="31"/>
  <c r="AI82" i="31"/>
  <c r="AH82" i="31"/>
  <c r="AI81" i="31"/>
  <c r="AH81" i="31"/>
  <c r="AG79" i="31"/>
  <c r="AI78" i="31"/>
  <c r="AH78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AF76" i="31"/>
  <c r="AE76" i="31"/>
  <c r="AD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Q79" i="31" s="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AF75" i="31"/>
  <c r="AE75" i="31"/>
  <c r="AD75" i="31"/>
  <c r="AC75" i="31"/>
  <c r="AB75" i="31"/>
  <c r="AA75" i="31"/>
  <c r="Z75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AF74" i="31"/>
  <c r="AE74" i="31"/>
  <c r="AD74" i="31"/>
  <c r="AC74" i="31"/>
  <c r="AB74" i="31"/>
  <c r="AA74" i="31"/>
  <c r="Z74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AF73" i="31"/>
  <c r="AE73" i="31"/>
  <c r="AD73" i="31"/>
  <c r="AC73" i="31"/>
  <c r="AC79" i="31" s="1"/>
  <c r="AB73" i="31"/>
  <c r="AA73" i="31"/>
  <c r="Z73" i="31"/>
  <c r="Y73" i="31"/>
  <c r="X73" i="31"/>
  <c r="W73" i="31"/>
  <c r="V73" i="31"/>
  <c r="V79" i="31" s="1"/>
  <c r="U73" i="31"/>
  <c r="U79" i="31" s="1"/>
  <c r="T73" i="31"/>
  <c r="S73" i="31"/>
  <c r="R73" i="31"/>
  <c r="Q73" i="31"/>
  <c r="P73" i="31"/>
  <c r="O73" i="31"/>
  <c r="N73" i="31"/>
  <c r="M73" i="31"/>
  <c r="M79" i="31" s="1"/>
  <c r="L73" i="31"/>
  <c r="K73" i="31"/>
  <c r="K79" i="31" s="1"/>
  <c r="J73" i="31"/>
  <c r="I73" i="31"/>
  <c r="H73" i="31"/>
  <c r="G73" i="31"/>
  <c r="F73" i="31"/>
  <c r="E73" i="31"/>
  <c r="D73" i="31"/>
  <c r="C73" i="31"/>
  <c r="B73" i="31"/>
  <c r="AI71" i="31"/>
  <c r="AH71" i="31"/>
  <c r="AI69" i="31"/>
  <c r="AG69" i="31"/>
  <c r="AF69" i="31"/>
  <c r="AE69" i="31"/>
  <c r="AD69" i="31"/>
  <c r="AC69" i="31"/>
  <c r="AB69" i="31"/>
  <c r="AA69" i="31"/>
  <c r="Z69" i="31"/>
  <c r="Y69" i="31"/>
  <c r="X69" i="31"/>
  <c r="W69" i="31"/>
  <c r="V69" i="31"/>
  <c r="U69" i="31"/>
  <c r="T69" i="31"/>
  <c r="S69" i="31"/>
  <c r="R69" i="31"/>
  <c r="Q69" i="31"/>
  <c r="P69" i="31"/>
  <c r="O69" i="31"/>
  <c r="N69" i="31"/>
  <c r="M69" i="31"/>
  <c r="L69" i="31"/>
  <c r="K69" i="31"/>
  <c r="J69" i="31"/>
  <c r="I69" i="31"/>
  <c r="H69" i="31"/>
  <c r="G69" i="31"/>
  <c r="F69" i="31"/>
  <c r="E69" i="31"/>
  <c r="D69" i="31"/>
  <c r="C69" i="31"/>
  <c r="B69" i="31"/>
  <c r="AH69" i="31" s="1"/>
  <c r="AI68" i="31"/>
  <c r="AH68" i="31"/>
  <c r="AI67" i="31"/>
  <c r="AH67" i="31"/>
  <c r="AI66" i="31"/>
  <c r="AH66" i="31"/>
  <c r="AG65" i="31"/>
  <c r="AF65" i="31"/>
  <c r="AF5" i="31" s="1"/>
  <c r="AE65" i="31"/>
  <c r="AD65" i="31"/>
  <c r="AD5" i="31" s="1"/>
  <c r="AC65" i="31"/>
  <c r="AC5" i="31" s="1"/>
  <c r="AB65" i="31"/>
  <c r="AB5" i="31" s="1"/>
  <c r="AA65" i="31"/>
  <c r="Z65" i="31"/>
  <c r="Y65" i="31"/>
  <c r="Y5" i="31" s="1"/>
  <c r="X65" i="31"/>
  <c r="X5" i="31" s="1"/>
  <c r="W65" i="31"/>
  <c r="W5" i="31" s="1"/>
  <c r="V65" i="31"/>
  <c r="U65" i="31"/>
  <c r="U5" i="31" s="1"/>
  <c r="T65" i="31"/>
  <c r="T5" i="31" s="1"/>
  <c r="S65" i="31"/>
  <c r="R65" i="31"/>
  <c r="R5" i="31" s="1"/>
  <c r="Q65" i="31"/>
  <c r="P65" i="31"/>
  <c r="P5" i="31" s="1"/>
  <c r="O65" i="31"/>
  <c r="N65" i="31"/>
  <c r="N5" i="31" s="1"/>
  <c r="M65" i="31"/>
  <c r="M5" i="31" s="1"/>
  <c r="L65" i="31"/>
  <c r="L5" i="31" s="1"/>
  <c r="K65" i="31"/>
  <c r="J65" i="31"/>
  <c r="I65" i="31"/>
  <c r="I5" i="31" s="1"/>
  <c r="H65" i="31"/>
  <c r="H5" i="31" s="1"/>
  <c r="G65" i="31"/>
  <c r="G5" i="31" s="1"/>
  <c r="F65" i="31"/>
  <c r="F5" i="31" s="1"/>
  <c r="E65" i="31"/>
  <c r="E5" i="31" s="1"/>
  <c r="D65" i="31"/>
  <c r="D5" i="31" s="1"/>
  <c r="C65" i="31"/>
  <c r="B65" i="31"/>
  <c r="AI64" i="31"/>
  <c r="AH64" i="31"/>
  <c r="AI63" i="31"/>
  <c r="AH63" i="31"/>
  <c r="AI62" i="31"/>
  <c r="AH62" i="31"/>
  <c r="AI61" i="31"/>
  <c r="AH61" i="31"/>
  <c r="AI60" i="31"/>
  <c r="AH60" i="31"/>
  <c r="AI59" i="31"/>
  <c r="AH59" i="31"/>
  <c r="AI58" i="31"/>
  <c r="AH58" i="31"/>
  <c r="AI57" i="31"/>
  <c r="AH57" i="31"/>
  <c r="AI56" i="31"/>
  <c r="AH56" i="31"/>
  <c r="AI55" i="31"/>
  <c r="AH55" i="31"/>
  <c r="AI54" i="31"/>
  <c r="AH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AI52" i="31"/>
  <c r="AH52" i="31"/>
  <c r="AI51" i="31"/>
  <c r="AH51" i="31"/>
  <c r="AI50" i="31"/>
  <c r="AH50" i="31"/>
  <c r="S49" i="31"/>
  <c r="R49" i="31"/>
  <c r="Q49" i="31"/>
  <c r="P49" i="31"/>
  <c r="O49" i="31"/>
  <c r="N49" i="31"/>
  <c r="M49" i="31"/>
  <c r="L49" i="31"/>
  <c r="K49" i="31"/>
  <c r="I49" i="31"/>
  <c r="H49" i="31"/>
  <c r="G49" i="31"/>
  <c r="F49" i="31"/>
  <c r="E49" i="31"/>
  <c r="D49" i="31"/>
  <c r="C49" i="31"/>
  <c r="B49" i="31"/>
  <c r="AG48" i="31"/>
  <c r="AG49" i="31" s="1"/>
  <c r="AI47" i="31"/>
  <c r="AH47" i="31"/>
  <c r="AI46" i="31"/>
  <c r="AH46" i="31"/>
  <c r="AI45" i="31"/>
  <c r="AH45" i="31"/>
  <c r="AI44" i="31"/>
  <c r="AH44" i="31"/>
  <c r="AI43" i="31"/>
  <c r="AH43" i="31"/>
  <c r="AI42" i="31"/>
  <c r="AH42" i="31"/>
  <c r="AI41" i="31"/>
  <c r="AH41" i="31"/>
  <c r="AI40" i="31"/>
  <c r="AH40" i="31"/>
  <c r="AI39" i="31"/>
  <c r="AH39" i="31"/>
  <c r="AI38" i="31"/>
  <c r="AH38" i="31"/>
  <c r="AI37" i="31"/>
  <c r="AH37" i="31"/>
  <c r="AI36" i="31"/>
  <c r="AH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L35" i="31"/>
  <c r="K35" i="31"/>
  <c r="J35" i="31"/>
  <c r="I35" i="31"/>
  <c r="G35" i="31"/>
  <c r="F35" i="31"/>
  <c r="E35" i="31"/>
  <c r="D35" i="31"/>
  <c r="C35" i="31"/>
  <c r="B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AE5" i="31"/>
  <c r="Z5" i="31"/>
  <c r="V5" i="31"/>
  <c r="Q5" i="31"/>
  <c r="O5" i="31"/>
  <c r="J5" i="31"/>
  <c r="B5" i="31"/>
  <c r="AG4" i="31"/>
  <c r="K4" i="31"/>
  <c r="B4" i="31"/>
  <c r="AG2" i="31"/>
  <c r="N92" i="30"/>
  <c r="D90" i="30"/>
  <c r="B76" i="30"/>
  <c r="C76" i="30"/>
  <c r="D76" i="30"/>
  <c r="E76" i="30"/>
  <c r="F76" i="30"/>
  <c r="G76" i="30"/>
  <c r="H76" i="30"/>
  <c r="I76" i="30"/>
  <c r="J76" i="30"/>
  <c r="K76" i="30"/>
  <c r="L76" i="30"/>
  <c r="M76" i="30"/>
  <c r="N76" i="30"/>
  <c r="O76" i="30"/>
  <c r="P76" i="30"/>
  <c r="Q76" i="30"/>
  <c r="R76" i="30"/>
  <c r="S76" i="30"/>
  <c r="T76" i="30"/>
  <c r="U76" i="30"/>
  <c r="V76" i="30"/>
  <c r="W76" i="30"/>
  <c r="X76" i="30"/>
  <c r="Y76" i="30"/>
  <c r="Z76" i="30"/>
  <c r="AA76" i="30"/>
  <c r="AB76" i="30"/>
  <c r="AC76" i="30"/>
  <c r="AD76" i="30"/>
  <c r="AE76" i="30"/>
  <c r="AF76" i="30"/>
  <c r="AF234" i="30"/>
  <c r="AE234" i="30"/>
  <c r="AD234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J234" i="30"/>
  <c r="I234" i="30"/>
  <c r="H234" i="30"/>
  <c r="G234" i="30"/>
  <c r="F234" i="30"/>
  <c r="E234" i="30"/>
  <c r="D234" i="30"/>
  <c r="C234" i="30"/>
  <c r="B234" i="30"/>
  <c r="A234" i="30"/>
  <c r="AF233" i="30"/>
  <c r="AE233" i="30"/>
  <c r="AD233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J233" i="30"/>
  <c r="I233" i="30"/>
  <c r="H233" i="30"/>
  <c r="G233" i="30"/>
  <c r="F233" i="30"/>
  <c r="E233" i="30"/>
  <c r="D233" i="30"/>
  <c r="C233" i="30"/>
  <c r="B233" i="30"/>
  <c r="A233" i="30"/>
  <c r="AF232" i="30"/>
  <c r="AE232" i="30"/>
  <c r="AD232" i="30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J232" i="30"/>
  <c r="I232" i="30"/>
  <c r="H232" i="30"/>
  <c r="G232" i="30"/>
  <c r="F232" i="30"/>
  <c r="E232" i="30"/>
  <c r="D232" i="30"/>
  <c r="C232" i="30"/>
  <c r="B232" i="30"/>
  <c r="A232" i="30"/>
  <c r="AF231" i="30"/>
  <c r="AE231" i="30"/>
  <c r="AD231" i="30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J231" i="30"/>
  <c r="I231" i="30"/>
  <c r="H231" i="30"/>
  <c r="G231" i="30"/>
  <c r="F231" i="30"/>
  <c r="E231" i="30"/>
  <c r="D231" i="30"/>
  <c r="C231" i="30"/>
  <c r="B231" i="30"/>
  <c r="A231" i="30"/>
  <c r="C230" i="30"/>
  <c r="B230" i="30"/>
  <c r="S205" i="30"/>
  <c r="AG195" i="30"/>
  <c r="B195" i="30"/>
  <c r="D194" i="30"/>
  <c r="C194" i="30"/>
  <c r="D193" i="30"/>
  <c r="E193" i="30" s="1"/>
  <c r="F193" i="30" s="1"/>
  <c r="G193" i="30" s="1"/>
  <c r="H193" i="30" s="1"/>
  <c r="I193" i="30" s="1"/>
  <c r="J193" i="30" s="1"/>
  <c r="K193" i="30" s="1"/>
  <c r="L193" i="30" s="1"/>
  <c r="M193" i="30" s="1"/>
  <c r="N193" i="30" s="1"/>
  <c r="O193" i="30" s="1"/>
  <c r="P193" i="30" s="1"/>
  <c r="Q193" i="30" s="1"/>
  <c r="R193" i="30" s="1"/>
  <c r="S193" i="30" s="1"/>
  <c r="T193" i="30" s="1"/>
  <c r="U193" i="30" s="1"/>
  <c r="V193" i="30" s="1"/>
  <c r="W193" i="30" s="1"/>
  <c r="X193" i="30" s="1"/>
  <c r="Y193" i="30" s="1"/>
  <c r="Z193" i="30" s="1"/>
  <c r="AA193" i="30" s="1"/>
  <c r="AB193" i="30" s="1"/>
  <c r="AC193" i="30" s="1"/>
  <c r="AD193" i="30" s="1"/>
  <c r="AE193" i="30" s="1"/>
  <c r="AF193" i="30" s="1"/>
  <c r="C193" i="30"/>
  <c r="G192" i="30"/>
  <c r="H192" i="30" s="1"/>
  <c r="I192" i="30" s="1"/>
  <c r="J192" i="30" s="1"/>
  <c r="K192" i="30" s="1"/>
  <c r="L192" i="30" s="1"/>
  <c r="M192" i="30" s="1"/>
  <c r="N192" i="30" s="1"/>
  <c r="O192" i="30" s="1"/>
  <c r="P192" i="30" s="1"/>
  <c r="Q192" i="30" s="1"/>
  <c r="R192" i="30" s="1"/>
  <c r="S192" i="30" s="1"/>
  <c r="T192" i="30" s="1"/>
  <c r="U192" i="30" s="1"/>
  <c r="V192" i="30" s="1"/>
  <c r="W192" i="30" s="1"/>
  <c r="X192" i="30" s="1"/>
  <c r="Y192" i="30" s="1"/>
  <c r="Z192" i="30" s="1"/>
  <c r="AA192" i="30" s="1"/>
  <c r="AB192" i="30" s="1"/>
  <c r="AC192" i="30" s="1"/>
  <c r="AD192" i="30" s="1"/>
  <c r="AE192" i="30" s="1"/>
  <c r="AF192" i="30" s="1"/>
  <c r="E192" i="30"/>
  <c r="F192" i="30" s="1"/>
  <c r="D192" i="30"/>
  <c r="C192" i="30"/>
  <c r="F191" i="30"/>
  <c r="G191" i="30" s="1"/>
  <c r="H191" i="30" s="1"/>
  <c r="I191" i="30" s="1"/>
  <c r="J191" i="30" s="1"/>
  <c r="K191" i="30" s="1"/>
  <c r="L191" i="30" s="1"/>
  <c r="M191" i="30" s="1"/>
  <c r="N191" i="30" s="1"/>
  <c r="O191" i="30" s="1"/>
  <c r="P191" i="30" s="1"/>
  <c r="Q191" i="30" s="1"/>
  <c r="R191" i="30" s="1"/>
  <c r="S191" i="30" s="1"/>
  <c r="T191" i="30" s="1"/>
  <c r="U191" i="30" s="1"/>
  <c r="V191" i="30" s="1"/>
  <c r="W191" i="30" s="1"/>
  <c r="X191" i="30" s="1"/>
  <c r="Y191" i="30" s="1"/>
  <c r="Z191" i="30" s="1"/>
  <c r="AA191" i="30" s="1"/>
  <c r="AB191" i="30" s="1"/>
  <c r="AC191" i="30" s="1"/>
  <c r="AD191" i="30" s="1"/>
  <c r="AE191" i="30" s="1"/>
  <c r="AF191" i="30" s="1"/>
  <c r="E191" i="30"/>
  <c r="C191" i="30"/>
  <c r="D191" i="30" s="1"/>
  <c r="H190" i="30"/>
  <c r="I190" i="30" s="1"/>
  <c r="J190" i="30" s="1"/>
  <c r="K190" i="30" s="1"/>
  <c r="L190" i="30" s="1"/>
  <c r="M190" i="30" s="1"/>
  <c r="N190" i="30" s="1"/>
  <c r="O190" i="30" s="1"/>
  <c r="P190" i="30" s="1"/>
  <c r="Q190" i="30" s="1"/>
  <c r="R190" i="30" s="1"/>
  <c r="S190" i="30" s="1"/>
  <c r="T190" i="30" s="1"/>
  <c r="U190" i="30" s="1"/>
  <c r="V190" i="30" s="1"/>
  <c r="W190" i="30" s="1"/>
  <c r="X190" i="30" s="1"/>
  <c r="Y190" i="30" s="1"/>
  <c r="Z190" i="30" s="1"/>
  <c r="AA190" i="30" s="1"/>
  <c r="AB190" i="30" s="1"/>
  <c r="AC190" i="30" s="1"/>
  <c r="AD190" i="30" s="1"/>
  <c r="AE190" i="30" s="1"/>
  <c r="AF190" i="30" s="1"/>
  <c r="D190" i="30"/>
  <c r="E190" i="30" s="1"/>
  <c r="F190" i="30" s="1"/>
  <c r="G190" i="30" s="1"/>
  <c r="C190" i="30"/>
  <c r="C189" i="30"/>
  <c r="C195" i="30" s="1"/>
  <c r="AG187" i="30"/>
  <c r="B187" i="30"/>
  <c r="G186" i="30"/>
  <c r="H186" i="30" s="1"/>
  <c r="I186" i="30" s="1"/>
  <c r="J186" i="30" s="1"/>
  <c r="K186" i="30" s="1"/>
  <c r="L186" i="30" s="1"/>
  <c r="M186" i="30" s="1"/>
  <c r="N186" i="30" s="1"/>
  <c r="O186" i="30" s="1"/>
  <c r="P186" i="30" s="1"/>
  <c r="Q186" i="30" s="1"/>
  <c r="R186" i="30" s="1"/>
  <c r="S186" i="30" s="1"/>
  <c r="T186" i="30" s="1"/>
  <c r="U186" i="30" s="1"/>
  <c r="V186" i="30" s="1"/>
  <c r="W186" i="30" s="1"/>
  <c r="X186" i="30" s="1"/>
  <c r="Y186" i="30" s="1"/>
  <c r="Z186" i="30" s="1"/>
  <c r="AA186" i="30" s="1"/>
  <c r="AB186" i="30" s="1"/>
  <c r="AC186" i="30" s="1"/>
  <c r="AD186" i="30" s="1"/>
  <c r="AE186" i="30" s="1"/>
  <c r="AF186" i="30" s="1"/>
  <c r="D186" i="30"/>
  <c r="E186" i="30" s="1"/>
  <c r="F186" i="30" s="1"/>
  <c r="C186" i="30"/>
  <c r="U185" i="30"/>
  <c r="V185" i="30" s="1"/>
  <c r="W185" i="30" s="1"/>
  <c r="X185" i="30" s="1"/>
  <c r="Y185" i="30" s="1"/>
  <c r="Z185" i="30" s="1"/>
  <c r="AA185" i="30" s="1"/>
  <c r="AB185" i="30" s="1"/>
  <c r="AC185" i="30" s="1"/>
  <c r="AD185" i="30" s="1"/>
  <c r="AE185" i="30" s="1"/>
  <c r="AF185" i="30" s="1"/>
  <c r="C185" i="30"/>
  <c r="D185" i="30" s="1"/>
  <c r="E185" i="30" s="1"/>
  <c r="F185" i="30" s="1"/>
  <c r="G185" i="30" s="1"/>
  <c r="H185" i="30" s="1"/>
  <c r="I185" i="30" s="1"/>
  <c r="J185" i="30" s="1"/>
  <c r="K185" i="30" s="1"/>
  <c r="L185" i="30" s="1"/>
  <c r="M185" i="30" s="1"/>
  <c r="N185" i="30" s="1"/>
  <c r="O185" i="30" s="1"/>
  <c r="P185" i="30" s="1"/>
  <c r="Q185" i="30" s="1"/>
  <c r="R185" i="30" s="1"/>
  <c r="S185" i="30" s="1"/>
  <c r="T185" i="30" s="1"/>
  <c r="H184" i="30"/>
  <c r="I184" i="30" s="1"/>
  <c r="J184" i="30" s="1"/>
  <c r="K184" i="30" s="1"/>
  <c r="L184" i="30" s="1"/>
  <c r="M184" i="30" s="1"/>
  <c r="N184" i="30" s="1"/>
  <c r="O184" i="30" s="1"/>
  <c r="P184" i="30" s="1"/>
  <c r="Q184" i="30" s="1"/>
  <c r="R184" i="30" s="1"/>
  <c r="S184" i="30" s="1"/>
  <c r="T184" i="30" s="1"/>
  <c r="U184" i="30" s="1"/>
  <c r="V184" i="30" s="1"/>
  <c r="W184" i="30" s="1"/>
  <c r="X184" i="30" s="1"/>
  <c r="Y184" i="30" s="1"/>
  <c r="Z184" i="30" s="1"/>
  <c r="AA184" i="30" s="1"/>
  <c r="AB184" i="30" s="1"/>
  <c r="AC184" i="30" s="1"/>
  <c r="AD184" i="30" s="1"/>
  <c r="AE184" i="30" s="1"/>
  <c r="AF184" i="30" s="1"/>
  <c r="D184" i="30"/>
  <c r="E184" i="30" s="1"/>
  <c r="F184" i="30" s="1"/>
  <c r="G184" i="30" s="1"/>
  <c r="C184" i="30"/>
  <c r="T183" i="30"/>
  <c r="U183" i="30" s="1"/>
  <c r="V183" i="30" s="1"/>
  <c r="W183" i="30" s="1"/>
  <c r="X183" i="30" s="1"/>
  <c r="Y183" i="30" s="1"/>
  <c r="Z183" i="30" s="1"/>
  <c r="AA183" i="30" s="1"/>
  <c r="AB183" i="30" s="1"/>
  <c r="AC183" i="30" s="1"/>
  <c r="AD183" i="30" s="1"/>
  <c r="AE183" i="30" s="1"/>
  <c r="AF183" i="30" s="1"/>
  <c r="D183" i="30"/>
  <c r="E183" i="30" s="1"/>
  <c r="F183" i="30" s="1"/>
  <c r="G183" i="30" s="1"/>
  <c r="H183" i="30" s="1"/>
  <c r="I183" i="30" s="1"/>
  <c r="J183" i="30" s="1"/>
  <c r="K183" i="30" s="1"/>
  <c r="L183" i="30" s="1"/>
  <c r="M183" i="30" s="1"/>
  <c r="N183" i="30" s="1"/>
  <c r="O183" i="30" s="1"/>
  <c r="P183" i="30" s="1"/>
  <c r="Q183" i="30" s="1"/>
  <c r="R183" i="30" s="1"/>
  <c r="S183" i="30" s="1"/>
  <c r="C183" i="30"/>
  <c r="R182" i="30"/>
  <c r="S182" i="30" s="1"/>
  <c r="T182" i="30" s="1"/>
  <c r="U182" i="30" s="1"/>
  <c r="V182" i="30" s="1"/>
  <c r="W182" i="30" s="1"/>
  <c r="X182" i="30" s="1"/>
  <c r="Y182" i="30" s="1"/>
  <c r="Z182" i="30" s="1"/>
  <c r="AA182" i="30" s="1"/>
  <c r="AB182" i="30" s="1"/>
  <c r="AC182" i="30" s="1"/>
  <c r="AD182" i="30" s="1"/>
  <c r="AE182" i="30" s="1"/>
  <c r="AF182" i="30" s="1"/>
  <c r="E182" i="30"/>
  <c r="F182" i="30" s="1"/>
  <c r="G182" i="30" s="1"/>
  <c r="H182" i="30" s="1"/>
  <c r="I182" i="30" s="1"/>
  <c r="J182" i="30" s="1"/>
  <c r="K182" i="30" s="1"/>
  <c r="L182" i="30" s="1"/>
  <c r="M182" i="30" s="1"/>
  <c r="N182" i="30" s="1"/>
  <c r="O182" i="30" s="1"/>
  <c r="P182" i="30" s="1"/>
  <c r="Q182" i="30" s="1"/>
  <c r="D182" i="30"/>
  <c r="C182" i="30"/>
  <c r="C181" i="30"/>
  <c r="D181" i="30" s="1"/>
  <c r="E181" i="30" s="1"/>
  <c r="F181" i="30" s="1"/>
  <c r="G181" i="30" s="1"/>
  <c r="H181" i="30" s="1"/>
  <c r="I181" i="30" s="1"/>
  <c r="J181" i="30" s="1"/>
  <c r="K181" i="30" s="1"/>
  <c r="L181" i="30" s="1"/>
  <c r="M181" i="30" s="1"/>
  <c r="N181" i="30" s="1"/>
  <c r="O181" i="30" s="1"/>
  <c r="P181" i="30" s="1"/>
  <c r="Q181" i="30" s="1"/>
  <c r="R181" i="30" s="1"/>
  <c r="S181" i="30" s="1"/>
  <c r="T181" i="30" s="1"/>
  <c r="U181" i="30" s="1"/>
  <c r="V181" i="30" s="1"/>
  <c r="W181" i="30" s="1"/>
  <c r="X181" i="30" s="1"/>
  <c r="Y181" i="30" s="1"/>
  <c r="Z181" i="30" s="1"/>
  <c r="AA181" i="30" s="1"/>
  <c r="AB181" i="30" s="1"/>
  <c r="AC181" i="30" s="1"/>
  <c r="AD181" i="30" s="1"/>
  <c r="AE181" i="30" s="1"/>
  <c r="AF181" i="30" s="1"/>
  <c r="E180" i="30"/>
  <c r="F180" i="30" s="1"/>
  <c r="G180" i="30" s="1"/>
  <c r="H180" i="30" s="1"/>
  <c r="I180" i="30" s="1"/>
  <c r="J180" i="30" s="1"/>
  <c r="K180" i="30" s="1"/>
  <c r="L180" i="30" s="1"/>
  <c r="M180" i="30" s="1"/>
  <c r="N180" i="30" s="1"/>
  <c r="O180" i="30" s="1"/>
  <c r="P180" i="30" s="1"/>
  <c r="Q180" i="30" s="1"/>
  <c r="R180" i="30" s="1"/>
  <c r="S180" i="30" s="1"/>
  <c r="T180" i="30" s="1"/>
  <c r="U180" i="30" s="1"/>
  <c r="V180" i="30" s="1"/>
  <c r="W180" i="30" s="1"/>
  <c r="X180" i="30" s="1"/>
  <c r="Y180" i="30" s="1"/>
  <c r="Z180" i="30" s="1"/>
  <c r="AA180" i="30" s="1"/>
  <c r="AB180" i="30" s="1"/>
  <c r="AC180" i="30" s="1"/>
  <c r="AD180" i="30" s="1"/>
  <c r="AE180" i="30" s="1"/>
  <c r="AF180" i="30" s="1"/>
  <c r="C180" i="30"/>
  <c r="D180" i="30" s="1"/>
  <c r="F179" i="30"/>
  <c r="G179" i="30" s="1"/>
  <c r="H179" i="30" s="1"/>
  <c r="I179" i="30" s="1"/>
  <c r="J179" i="30" s="1"/>
  <c r="K179" i="30" s="1"/>
  <c r="L179" i="30" s="1"/>
  <c r="M179" i="30" s="1"/>
  <c r="N179" i="30" s="1"/>
  <c r="O179" i="30" s="1"/>
  <c r="P179" i="30" s="1"/>
  <c r="Q179" i="30" s="1"/>
  <c r="R179" i="30" s="1"/>
  <c r="S179" i="30" s="1"/>
  <c r="T179" i="30" s="1"/>
  <c r="U179" i="30" s="1"/>
  <c r="V179" i="30" s="1"/>
  <c r="W179" i="30" s="1"/>
  <c r="X179" i="30" s="1"/>
  <c r="Y179" i="30" s="1"/>
  <c r="Z179" i="30" s="1"/>
  <c r="AA179" i="30" s="1"/>
  <c r="AB179" i="30" s="1"/>
  <c r="AC179" i="30" s="1"/>
  <c r="AD179" i="30" s="1"/>
  <c r="AE179" i="30" s="1"/>
  <c r="AF179" i="30" s="1"/>
  <c r="D179" i="30"/>
  <c r="E179" i="30" s="1"/>
  <c r="C179" i="30"/>
  <c r="W178" i="30"/>
  <c r="X178" i="30" s="1"/>
  <c r="Y178" i="30" s="1"/>
  <c r="Z178" i="30" s="1"/>
  <c r="AA178" i="30" s="1"/>
  <c r="AB178" i="30" s="1"/>
  <c r="AC178" i="30" s="1"/>
  <c r="AD178" i="30" s="1"/>
  <c r="AE178" i="30" s="1"/>
  <c r="AF178" i="30" s="1"/>
  <c r="H178" i="30"/>
  <c r="I178" i="30" s="1"/>
  <c r="J178" i="30" s="1"/>
  <c r="K178" i="30" s="1"/>
  <c r="L178" i="30" s="1"/>
  <c r="M178" i="30" s="1"/>
  <c r="N178" i="30" s="1"/>
  <c r="O178" i="30" s="1"/>
  <c r="P178" i="30" s="1"/>
  <c r="Q178" i="30" s="1"/>
  <c r="R178" i="30" s="1"/>
  <c r="S178" i="30" s="1"/>
  <c r="T178" i="30" s="1"/>
  <c r="U178" i="30" s="1"/>
  <c r="V178" i="30" s="1"/>
  <c r="G178" i="30"/>
  <c r="D178" i="30"/>
  <c r="E178" i="30" s="1"/>
  <c r="F178" i="30" s="1"/>
  <c r="C178" i="30"/>
  <c r="F177" i="30"/>
  <c r="G177" i="30" s="1"/>
  <c r="H177" i="30" s="1"/>
  <c r="I177" i="30" s="1"/>
  <c r="J177" i="30" s="1"/>
  <c r="K177" i="30" s="1"/>
  <c r="L177" i="30" s="1"/>
  <c r="M177" i="30" s="1"/>
  <c r="N177" i="30" s="1"/>
  <c r="O177" i="30" s="1"/>
  <c r="P177" i="30" s="1"/>
  <c r="Q177" i="30" s="1"/>
  <c r="R177" i="30" s="1"/>
  <c r="S177" i="30" s="1"/>
  <c r="T177" i="30" s="1"/>
  <c r="U177" i="30" s="1"/>
  <c r="V177" i="30" s="1"/>
  <c r="W177" i="30" s="1"/>
  <c r="X177" i="30" s="1"/>
  <c r="Y177" i="30" s="1"/>
  <c r="Z177" i="30" s="1"/>
  <c r="AA177" i="30" s="1"/>
  <c r="AB177" i="30" s="1"/>
  <c r="AC177" i="30" s="1"/>
  <c r="AD177" i="30" s="1"/>
  <c r="AE177" i="30" s="1"/>
  <c r="AF177" i="30" s="1"/>
  <c r="C177" i="30"/>
  <c r="D177" i="30" s="1"/>
  <c r="E177" i="30" s="1"/>
  <c r="L176" i="30"/>
  <c r="M176" i="30" s="1"/>
  <c r="N176" i="30" s="1"/>
  <c r="O176" i="30" s="1"/>
  <c r="P176" i="30" s="1"/>
  <c r="Q176" i="30" s="1"/>
  <c r="R176" i="30" s="1"/>
  <c r="S176" i="30" s="1"/>
  <c r="T176" i="30" s="1"/>
  <c r="U176" i="30" s="1"/>
  <c r="V176" i="30" s="1"/>
  <c r="W176" i="30" s="1"/>
  <c r="X176" i="30" s="1"/>
  <c r="Y176" i="30" s="1"/>
  <c r="Z176" i="30" s="1"/>
  <c r="AA176" i="30" s="1"/>
  <c r="AB176" i="30" s="1"/>
  <c r="AC176" i="30" s="1"/>
  <c r="AD176" i="30" s="1"/>
  <c r="AE176" i="30" s="1"/>
  <c r="AF176" i="30" s="1"/>
  <c r="D176" i="30"/>
  <c r="E176" i="30" s="1"/>
  <c r="F176" i="30" s="1"/>
  <c r="G176" i="30" s="1"/>
  <c r="H176" i="30" s="1"/>
  <c r="I176" i="30" s="1"/>
  <c r="J176" i="30" s="1"/>
  <c r="K176" i="30" s="1"/>
  <c r="C176" i="30"/>
  <c r="D175" i="30"/>
  <c r="E175" i="30" s="1"/>
  <c r="F175" i="30" s="1"/>
  <c r="G175" i="30" s="1"/>
  <c r="H175" i="30" s="1"/>
  <c r="I175" i="30" s="1"/>
  <c r="J175" i="30" s="1"/>
  <c r="K175" i="30" s="1"/>
  <c r="L175" i="30" s="1"/>
  <c r="M175" i="30" s="1"/>
  <c r="N175" i="30" s="1"/>
  <c r="O175" i="30" s="1"/>
  <c r="P175" i="30" s="1"/>
  <c r="Q175" i="30" s="1"/>
  <c r="R175" i="30" s="1"/>
  <c r="S175" i="30" s="1"/>
  <c r="T175" i="30" s="1"/>
  <c r="U175" i="30" s="1"/>
  <c r="V175" i="30" s="1"/>
  <c r="W175" i="30" s="1"/>
  <c r="X175" i="30" s="1"/>
  <c r="Y175" i="30" s="1"/>
  <c r="Z175" i="30" s="1"/>
  <c r="AA175" i="30" s="1"/>
  <c r="AB175" i="30" s="1"/>
  <c r="AC175" i="30" s="1"/>
  <c r="AD175" i="30" s="1"/>
  <c r="AE175" i="30" s="1"/>
  <c r="AF175" i="30" s="1"/>
  <c r="C175" i="30"/>
  <c r="G174" i="30"/>
  <c r="H174" i="30" s="1"/>
  <c r="I174" i="30" s="1"/>
  <c r="J174" i="30" s="1"/>
  <c r="K174" i="30" s="1"/>
  <c r="L174" i="30" s="1"/>
  <c r="M174" i="30" s="1"/>
  <c r="N174" i="30" s="1"/>
  <c r="O174" i="30" s="1"/>
  <c r="P174" i="30" s="1"/>
  <c r="Q174" i="30" s="1"/>
  <c r="R174" i="30" s="1"/>
  <c r="S174" i="30" s="1"/>
  <c r="T174" i="30" s="1"/>
  <c r="U174" i="30" s="1"/>
  <c r="V174" i="30" s="1"/>
  <c r="W174" i="30" s="1"/>
  <c r="X174" i="30" s="1"/>
  <c r="Y174" i="30" s="1"/>
  <c r="Z174" i="30" s="1"/>
  <c r="AA174" i="30" s="1"/>
  <c r="AB174" i="30" s="1"/>
  <c r="AC174" i="30" s="1"/>
  <c r="AD174" i="30" s="1"/>
  <c r="AE174" i="30" s="1"/>
  <c r="AF174" i="30" s="1"/>
  <c r="E174" i="30"/>
  <c r="F174" i="30" s="1"/>
  <c r="D174" i="30"/>
  <c r="C174" i="30"/>
  <c r="H172" i="30"/>
  <c r="I172" i="30" s="1"/>
  <c r="J172" i="30" s="1"/>
  <c r="K172" i="30" s="1"/>
  <c r="L172" i="30" s="1"/>
  <c r="M172" i="30" s="1"/>
  <c r="N172" i="30" s="1"/>
  <c r="O172" i="30" s="1"/>
  <c r="P172" i="30" s="1"/>
  <c r="Q172" i="30" s="1"/>
  <c r="R172" i="30" s="1"/>
  <c r="S172" i="30" s="1"/>
  <c r="T172" i="30" s="1"/>
  <c r="U172" i="30" s="1"/>
  <c r="V172" i="30" s="1"/>
  <c r="W172" i="30" s="1"/>
  <c r="X172" i="30" s="1"/>
  <c r="Y172" i="30" s="1"/>
  <c r="Z172" i="30" s="1"/>
  <c r="AA172" i="30" s="1"/>
  <c r="AB172" i="30" s="1"/>
  <c r="AC172" i="30" s="1"/>
  <c r="AD172" i="30" s="1"/>
  <c r="AE172" i="30" s="1"/>
  <c r="AF172" i="30" s="1"/>
  <c r="D172" i="30"/>
  <c r="E172" i="30" s="1"/>
  <c r="F172" i="30" s="1"/>
  <c r="G172" i="30" s="1"/>
  <c r="C172" i="30"/>
  <c r="C171" i="30"/>
  <c r="D171" i="30" s="1"/>
  <c r="E171" i="30" s="1"/>
  <c r="F171" i="30" s="1"/>
  <c r="G171" i="30" s="1"/>
  <c r="H171" i="30" s="1"/>
  <c r="I171" i="30" s="1"/>
  <c r="J171" i="30" s="1"/>
  <c r="K171" i="30" s="1"/>
  <c r="L171" i="30" s="1"/>
  <c r="M171" i="30" s="1"/>
  <c r="N171" i="30" s="1"/>
  <c r="O171" i="30" s="1"/>
  <c r="P171" i="30" s="1"/>
  <c r="Q171" i="30" s="1"/>
  <c r="R171" i="30" s="1"/>
  <c r="S171" i="30" s="1"/>
  <c r="T171" i="30" s="1"/>
  <c r="U171" i="30" s="1"/>
  <c r="V171" i="30" s="1"/>
  <c r="W171" i="30" s="1"/>
  <c r="X171" i="30" s="1"/>
  <c r="Y171" i="30" s="1"/>
  <c r="Z171" i="30" s="1"/>
  <c r="AA171" i="30" s="1"/>
  <c r="AB171" i="30" s="1"/>
  <c r="AC171" i="30" s="1"/>
  <c r="AD171" i="30" s="1"/>
  <c r="AE171" i="30" s="1"/>
  <c r="AF171" i="30" s="1"/>
  <c r="D170" i="30"/>
  <c r="E170" i="30" s="1"/>
  <c r="F170" i="30" s="1"/>
  <c r="G170" i="30" s="1"/>
  <c r="H170" i="30" s="1"/>
  <c r="I170" i="30" s="1"/>
  <c r="J170" i="30" s="1"/>
  <c r="K170" i="30" s="1"/>
  <c r="L170" i="30" s="1"/>
  <c r="M170" i="30" s="1"/>
  <c r="N170" i="30" s="1"/>
  <c r="O170" i="30" s="1"/>
  <c r="P170" i="30" s="1"/>
  <c r="Q170" i="30" s="1"/>
  <c r="R170" i="30" s="1"/>
  <c r="S170" i="30" s="1"/>
  <c r="T170" i="30" s="1"/>
  <c r="U170" i="30" s="1"/>
  <c r="V170" i="30" s="1"/>
  <c r="W170" i="30" s="1"/>
  <c r="X170" i="30" s="1"/>
  <c r="Y170" i="30" s="1"/>
  <c r="Z170" i="30" s="1"/>
  <c r="AA170" i="30" s="1"/>
  <c r="AB170" i="30" s="1"/>
  <c r="AC170" i="30" s="1"/>
  <c r="AD170" i="30" s="1"/>
  <c r="AE170" i="30" s="1"/>
  <c r="AF170" i="30" s="1"/>
  <c r="C170" i="30"/>
  <c r="F169" i="30"/>
  <c r="G169" i="30" s="1"/>
  <c r="H169" i="30" s="1"/>
  <c r="I169" i="30" s="1"/>
  <c r="J169" i="30" s="1"/>
  <c r="K169" i="30" s="1"/>
  <c r="L169" i="30" s="1"/>
  <c r="M169" i="30" s="1"/>
  <c r="N169" i="30" s="1"/>
  <c r="O169" i="30" s="1"/>
  <c r="P169" i="30" s="1"/>
  <c r="Q169" i="30" s="1"/>
  <c r="R169" i="30" s="1"/>
  <c r="S169" i="30" s="1"/>
  <c r="T169" i="30" s="1"/>
  <c r="U169" i="30" s="1"/>
  <c r="V169" i="30" s="1"/>
  <c r="W169" i="30" s="1"/>
  <c r="X169" i="30" s="1"/>
  <c r="Y169" i="30" s="1"/>
  <c r="Z169" i="30" s="1"/>
  <c r="AA169" i="30" s="1"/>
  <c r="AB169" i="30" s="1"/>
  <c r="AC169" i="30" s="1"/>
  <c r="AD169" i="30" s="1"/>
  <c r="AE169" i="30" s="1"/>
  <c r="AF169" i="30" s="1"/>
  <c r="D169" i="30"/>
  <c r="E169" i="30" s="1"/>
  <c r="C169" i="30"/>
  <c r="F168" i="30"/>
  <c r="G168" i="30" s="1"/>
  <c r="H168" i="30" s="1"/>
  <c r="I168" i="30" s="1"/>
  <c r="J168" i="30" s="1"/>
  <c r="K168" i="30" s="1"/>
  <c r="L168" i="30" s="1"/>
  <c r="M168" i="30" s="1"/>
  <c r="N168" i="30" s="1"/>
  <c r="O168" i="30" s="1"/>
  <c r="P168" i="30" s="1"/>
  <c r="Q168" i="30" s="1"/>
  <c r="R168" i="30" s="1"/>
  <c r="S168" i="30" s="1"/>
  <c r="T168" i="30" s="1"/>
  <c r="U168" i="30" s="1"/>
  <c r="V168" i="30" s="1"/>
  <c r="W168" i="30" s="1"/>
  <c r="X168" i="30" s="1"/>
  <c r="Y168" i="30" s="1"/>
  <c r="Z168" i="30" s="1"/>
  <c r="AA168" i="30" s="1"/>
  <c r="AB168" i="30" s="1"/>
  <c r="AC168" i="30" s="1"/>
  <c r="AD168" i="30" s="1"/>
  <c r="AE168" i="30" s="1"/>
  <c r="AF168" i="30" s="1"/>
  <c r="C168" i="30"/>
  <c r="D168" i="30" s="1"/>
  <c r="E168" i="30" s="1"/>
  <c r="R167" i="30"/>
  <c r="S167" i="30" s="1"/>
  <c r="T167" i="30" s="1"/>
  <c r="U167" i="30" s="1"/>
  <c r="V167" i="30" s="1"/>
  <c r="W167" i="30" s="1"/>
  <c r="X167" i="30" s="1"/>
  <c r="Y167" i="30" s="1"/>
  <c r="Z167" i="30" s="1"/>
  <c r="AA167" i="30" s="1"/>
  <c r="AB167" i="30" s="1"/>
  <c r="AC167" i="30" s="1"/>
  <c r="AD167" i="30" s="1"/>
  <c r="AE167" i="30" s="1"/>
  <c r="AF167" i="30" s="1"/>
  <c r="F167" i="30"/>
  <c r="G167" i="30" s="1"/>
  <c r="H167" i="30" s="1"/>
  <c r="I167" i="30" s="1"/>
  <c r="J167" i="30" s="1"/>
  <c r="K167" i="30" s="1"/>
  <c r="L167" i="30" s="1"/>
  <c r="M167" i="30" s="1"/>
  <c r="N167" i="30" s="1"/>
  <c r="O167" i="30" s="1"/>
  <c r="P167" i="30" s="1"/>
  <c r="Q167" i="30" s="1"/>
  <c r="C167" i="30"/>
  <c r="D167" i="30" s="1"/>
  <c r="E167" i="30" s="1"/>
  <c r="S166" i="30"/>
  <c r="T166" i="30" s="1"/>
  <c r="U166" i="30" s="1"/>
  <c r="V166" i="30" s="1"/>
  <c r="W166" i="30" s="1"/>
  <c r="X166" i="30" s="1"/>
  <c r="Y166" i="30" s="1"/>
  <c r="Z166" i="30" s="1"/>
  <c r="AA166" i="30" s="1"/>
  <c r="AB166" i="30" s="1"/>
  <c r="AC166" i="30" s="1"/>
  <c r="AD166" i="30" s="1"/>
  <c r="AE166" i="30" s="1"/>
  <c r="AF166" i="30" s="1"/>
  <c r="C166" i="30"/>
  <c r="D166" i="30" s="1"/>
  <c r="E166" i="30" s="1"/>
  <c r="F166" i="30" s="1"/>
  <c r="G166" i="30" s="1"/>
  <c r="H166" i="30" s="1"/>
  <c r="I166" i="30" s="1"/>
  <c r="J166" i="30" s="1"/>
  <c r="K166" i="30" s="1"/>
  <c r="L166" i="30" s="1"/>
  <c r="M166" i="30" s="1"/>
  <c r="N166" i="30" s="1"/>
  <c r="O166" i="30" s="1"/>
  <c r="P166" i="30" s="1"/>
  <c r="Q166" i="30" s="1"/>
  <c r="R166" i="30" s="1"/>
  <c r="J165" i="30"/>
  <c r="K165" i="30" s="1"/>
  <c r="L165" i="30" s="1"/>
  <c r="M165" i="30" s="1"/>
  <c r="N165" i="30" s="1"/>
  <c r="O165" i="30" s="1"/>
  <c r="P165" i="30" s="1"/>
  <c r="Q165" i="30" s="1"/>
  <c r="R165" i="30" s="1"/>
  <c r="S165" i="30" s="1"/>
  <c r="T165" i="30" s="1"/>
  <c r="U165" i="30" s="1"/>
  <c r="V165" i="30" s="1"/>
  <c r="W165" i="30" s="1"/>
  <c r="X165" i="30" s="1"/>
  <c r="Y165" i="30" s="1"/>
  <c r="Z165" i="30" s="1"/>
  <c r="AA165" i="30" s="1"/>
  <c r="AB165" i="30" s="1"/>
  <c r="AC165" i="30" s="1"/>
  <c r="AD165" i="30" s="1"/>
  <c r="AE165" i="30" s="1"/>
  <c r="AF165" i="30" s="1"/>
  <c r="F165" i="30"/>
  <c r="G165" i="30" s="1"/>
  <c r="H165" i="30" s="1"/>
  <c r="I165" i="30" s="1"/>
  <c r="D165" i="30"/>
  <c r="E165" i="30" s="1"/>
  <c r="C165" i="30"/>
  <c r="G163" i="30"/>
  <c r="H163" i="30" s="1"/>
  <c r="I163" i="30" s="1"/>
  <c r="J163" i="30" s="1"/>
  <c r="K163" i="30" s="1"/>
  <c r="L163" i="30" s="1"/>
  <c r="M163" i="30" s="1"/>
  <c r="N163" i="30" s="1"/>
  <c r="O163" i="30" s="1"/>
  <c r="P163" i="30" s="1"/>
  <c r="Q163" i="30" s="1"/>
  <c r="R163" i="30" s="1"/>
  <c r="S163" i="30" s="1"/>
  <c r="T163" i="30" s="1"/>
  <c r="U163" i="30" s="1"/>
  <c r="V163" i="30" s="1"/>
  <c r="W163" i="30" s="1"/>
  <c r="X163" i="30" s="1"/>
  <c r="Y163" i="30" s="1"/>
  <c r="Z163" i="30" s="1"/>
  <c r="AA163" i="30" s="1"/>
  <c r="AB163" i="30" s="1"/>
  <c r="AC163" i="30" s="1"/>
  <c r="AD163" i="30" s="1"/>
  <c r="AE163" i="30" s="1"/>
  <c r="AF163" i="30" s="1"/>
  <c r="D163" i="30"/>
  <c r="E163" i="30" s="1"/>
  <c r="F163" i="30" s="1"/>
  <c r="C163" i="30"/>
  <c r="J162" i="30"/>
  <c r="K162" i="30" s="1"/>
  <c r="L162" i="30" s="1"/>
  <c r="M162" i="30" s="1"/>
  <c r="N162" i="30" s="1"/>
  <c r="O162" i="30" s="1"/>
  <c r="P162" i="30" s="1"/>
  <c r="Q162" i="30" s="1"/>
  <c r="R162" i="30" s="1"/>
  <c r="S162" i="30" s="1"/>
  <c r="T162" i="30" s="1"/>
  <c r="U162" i="30" s="1"/>
  <c r="V162" i="30" s="1"/>
  <c r="W162" i="30" s="1"/>
  <c r="X162" i="30" s="1"/>
  <c r="Y162" i="30" s="1"/>
  <c r="Z162" i="30" s="1"/>
  <c r="AA162" i="30" s="1"/>
  <c r="AB162" i="30" s="1"/>
  <c r="AC162" i="30" s="1"/>
  <c r="AD162" i="30" s="1"/>
  <c r="AE162" i="30" s="1"/>
  <c r="AF162" i="30" s="1"/>
  <c r="E162" i="30"/>
  <c r="F162" i="30" s="1"/>
  <c r="G162" i="30" s="1"/>
  <c r="H162" i="30" s="1"/>
  <c r="I162" i="30" s="1"/>
  <c r="D162" i="30"/>
  <c r="C162" i="30"/>
  <c r="C161" i="30"/>
  <c r="D161" i="30" s="1"/>
  <c r="E161" i="30" s="1"/>
  <c r="F161" i="30" s="1"/>
  <c r="G161" i="30" s="1"/>
  <c r="H161" i="30" s="1"/>
  <c r="I161" i="30" s="1"/>
  <c r="J161" i="30" s="1"/>
  <c r="K161" i="30" s="1"/>
  <c r="L161" i="30" s="1"/>
  <c r="M161" i="30" s="1"/>
  <c r="N161" i="30" s="1"/>
  <c r="O161" i="30" s="1"/>
  <c r="P161" i="30" s="1"/>
  <c r="Q161" i="30" s="1"/>
  <c r="R161" i="30" s="1"/>
  <c r="S161" i="30" s="1"/>
  <c r="T161" i="30" s="1"/>
  <c r="U161" i="30" s="1"/>
  <c r="V161" i="30" s="1"/>
  <c r="W161" i="30" s="1"/>
  <c r="X161" i="30" s="1"/>
  <c r="Y161" i="30" s="1"/>
  <c r="Z161" i="30" s="1"/>
  <c r="AA161" i="30" s="1"/>
  <c r="AB161" i="30" s="1"/>
  <c r="AC161" i="30" s="1"/>
  <c r="AD161" i="30" s="1"/>
  <c r="AE161" i="30" s="1"/>
  <c r="AF161" i="30" s="1"/>
  <c r="F160" i="30"/>
  <c r="G160" i="30" s="1"/>
  <c r="H160" i="30" s="1"/>
  <c r="I160" i="30" s="1"/>
  <c r="J160" i="30" s="1"/>
  <c r="K160" i="30" s="1"/>
  <c r="L160" i="30" s="1"/>
  <c r="M160" i="30" s="1"/>
  <c r="N160" i="30" s="1"/>
  <c r="O160" i="30" s="1"/>
  <c r="P160" i="30" s="1"/>
  <c r="Q160" i="30" s="1"/>
  <c r="R160" i="30" s="1"/>
  <c r="S160" i="30" s="1"/>
  <c r="T160" i="30" s="1"/>
  <c r="U160" i="30" s="1"/>
  <c r="V160" i="30" s="1"/>
  <c r="W160" i="30" s="1"/>
  <c r="X160" i="30" s="1"/>
  <c r="Y160" i="30" s="1"/>
  <c r="Z160" i="30" s="1"/>
  <c r="AA160" i="30" s="1"/>
  <c r="AB160" i="30" s="1"/>
  <c r="AC160" i="30" s="1"/>
  <c r="AD160" i="30" s="1"/>
  <c r="AE160" i="30" s="1"/>
  <c r="AF160" i="30" s="1"/>
  <c r="C160" i="30"/>
  <c r="D160" i="30" s="1"/>
  <c r="E160" i="30" s="1"/>
  <c r="F159" i="30"/>
  <c r="G159" i="30" s="1"/>
  <c r="H159" i="30" s="1"/>
  <c r="I159" i="30" s="1"/>
  <c r="J159" i="30" s="1"/>
  <c r="K159" i="30" s="1"/>
  <c r="L159" i="30" s="1"/>
  <c r="M159" i="30" s="1"/>
  <c r="N159" i="30" s="1"/>
  <c r="O159" i="30" s="1"/>
  <c r="P159" i="30" s="1"/>
  <c r="Q159" i="30" s="1"/>
  <c r="R159" i="30" s="1"/>
  <c r="S159" i="30" s="1"/>
  <c r="T159" i="30" s="1"/>
  <c r="U159" i="30" s="1"/>
  <c r="V159" i="30" s="1"/>
  <c r="W159" i="30" s="1"/>
  <c r="X159" i="30" s="1"/>
  <c r="Y159" i="30" s="1"/>
  <c r="Z159" i="30" s="1"/>
  <c r="AA159" i="30" s="1"/>
  <c r="AB159" i="30" s="1"/>
  <c r="AC159" i="30" s="1"/>
  <c r="AD159" i="30" s="1"/>
  <c r="AE159" i="30" s="1"/>
  <c r="AF159" i="30" s="1"/>
  <c r="E159" i="30"/>
  <c r="D159" i="30"/>
  <c r="C159" i="30"/>
  <c r="C158" i="30"/>
  <c r="D158" i="30" s="1"/>
  <c r="E158" i="30" s="1"/>
  <c r="F158" i="30" s="1"/>
  <c r="G158" i="30" s="1"/>
  <c r="H158" i="30" s="1"/>
  <c r="I158" i="30" s="1"/>
  <c r="J158" i="30" s="1"/>
  <c r="K158" i="30" s="1"/>
  <c r="L158" i="30" s="1"/>
  <c r="M158" i="30" s="1"/>
  <c r="N158" i="30" s="1"/>
  <c r="O158" i="30" s="1"/>
  <c r="P158" i="30" s="1"/>
  <c r="Q158" i="30" s="1"/>
  <c r="R158" i="30" s="1"/>
  <c r="S158" i="30" s="1"/>
  <c r="T158" i="30" s="1"/>
  <c r="U158" i="30" s="1"/>
  <c r="V158" i="30" s="1"/>
  <c r="W158" i="30" s="1"/>
  <c r="X158" i="30" s="1"/>
  <c r="Y158" i="30" s="1"/>
  <c r="Z158" i="30" s="1"/>
  <c r="AA158" i="30" s="1"/>
  <c r="AB158" i="30" s="1"/>
  <c r="AC158" i="30" s="1"/>
  <c r="AD158" i="30" s="1"/>
  <c r="AE158" i="30" s="1"/>
  <c r="AF158" i="30" s="1"/>
  <c r="X157" i="30"/>
  <c r="Y157" i="30" s="1"/>
  <c r="Z157" i="30" s="1"/>
  <c r="AA157" i="30" s="1"/>
  <c r="AB157" i="30" s="1"/>
  <c r="AC157" i="30" s="1"/>
  <c r="AD157" i="30" s="1"/>
  <c r="AE157" i="30" s="1"/>
  <c r="AF157" i="30" s="1"/>
  <c r="E157" i="30"/>
  <c r="F157" i="30" s="1"/>
  <c r="G157" i="30" s="1"/>
  <c r="H157" i="30" s="1"/>
  <c r="I157" i="30" s="1"/>
  <c r="J157" i="30" s="1"/>
  <c r="K157" i="30" s="1"/>
  <c r="L157" i="30" s="1"/>
  <c r="M157" i="30" s="1"/>
  <c r="N157" i="30" s="1"/>
  <c r="O157" i="30" s="1"/>
  <c r="P157" i="30" s="1"/>
  <c r="Q157" i="30" s="1"/>
  <c r="R157" i="30" s="1"/>
  <c r="S157" i="30" s="1"/>
  <c r="T157" i="30" s="1"/>
  <c r="U157" i="30" s="1"/>
  <c r="V157" i="30" s="1"/>
  <c r="W157" i="30" s="1"/>
  <c r="C157" i="30"/>
  <c r="D157" i="30" s="1"/>
  <c r="F156" i="30"/>
  <c r="G156" i="30" s="1"/>
  <c r="H156" i="30" s="1"/>
  <c r="I156" i="30" s="1"/>
  <c r="J156" i="30" s="1"/>
  <c r="K156" i="30" s="1"/>
  <c r="L156" i="30" s="1"/>
  <c r="M156" i="30" s="1"/>
  <c r="N156" i="30" s="1"/>
  <c r="O156" i="30" s="1"/>
  <c r="P156" i="30" s="1"/>
  <c r="Q156" i="30" s="1"/>
  <c r="R156" i="30" s="1"/>
  <c r="S156" i="30" s="1"/>
  <c r="T156" i="30" s="1"/>
  <c r="U156" i="30" s="1"/>
  <c r="V156" i="30" s="1"/>
  <c r="W156" i="30" s="1"/>
  <c r="X156" i="30" s="1"/>
  <c r="Y156" i="30" s="1"/>
  <c r="Z156" i="30" s="1"/>
  <c r="AA156" i="30" s="1"/>
  <c r="AB156" i="30" s="1"/>
  <c r="AC156" i="30" s="1"/>
  <c r="AD156" i="30" s="1"/>
  <c r="AE156" i="30" s="1"/>
  <c r="AF156" i="30" s="1"/>
  <c r="C156" i="30"/>
  <c r="D156" i="30" s="1"/>
  <c r="E156" i="30" s="1"/>
  <c r="Y155" i="30"/>
  <c r="Z155" i="30" s="1"/>
  <c r="AA155" i="30" s="1"/>
  <c r="AB155" i="30" s="1"/>
  <c r="AC155" i="30" s="1"/>
  <c r="AD155" i="30" s="1"/>
  <c r="AE155" i="30" s="1"/>
  <c r="AF155" i="30" s="1"/>
  <c r="L155" i="30"/>
  <c r="M155" i="30" s="1"/>
  <c r="N155" i="30" s="1"/>
  <c r="O155" i="30" s="1"/>
  <c r="P155" i="30" s="1"/>
  <c r="Q155" i="30" s="1"/>
  <c r="R155" i="30" s="1"/>
  <c r="S155" i="30" s="1"/>
  <c r="T155" i="30" s="1"/>
  <c r="U155" i="30" s="1"/>
  <c r="V155" i="30" s="1"/>
  <c r="W155" i="30" s="1"/>
  <c r="X155" i="30" s="1"/>
  <c r="C155" i="30"/>
  <c r="D155" i="30" s="1"/>
  <c r="E155" i="30" s="1"/>
  <c r="F155" i="30" s="1"/>
  <c r="G155" i="30" s="1"/>
  <c r="H155" i="30" s="1"/>
  <c r="I155" i="30" s="1"/>
  <c r="J155" i="30" s="1"/>
  <c r="K155" i="30" s="1"/>
  <c r="Q154" i="30"/>
  <c r="R154" i="30" s="1"/>
  <c r="S154" i="30" s="1"/>
  <c r="T154" i="30" s="1"/>
  <c r="U154" i="30" s="1"/>
  <c r="V154" i="30" s="1"/>
  <c r="W154" i="30" s="1"/>
  <c r="X154" i="30" s="1"/>
  <c r="Y154" i="30" s="1"/>
  <c r="Z154" i="30" s="1"/>
  <c r="AA154" i="30" s="1"/>
  <c r="AB154" i="30" s="1"/>
  <c r="AC154" i="30" s="1"/>
  <c r="AD154" i="30" s="1"/>
  <c r="AE154" i="30" s="1"/>
  <c r="AF154" i="30" s="1"/>
  <c r="D154" i="30"/>
  <c r="E154" i="30" s="1"/>
  <c r="F154" i="30" s="1"/>
  <c r="G154" i="30" s="1"/>
  <c r="H154" i="30" s="1"/>
  <c r="I154" i="30" s="1"/>
  <c r="J154" i="30" s="1"/>
  <c r="K154" i="30" s="1"/>
  <c r="L154" i="30" s="1"/>
  <c r="M154" i="30" s="1"/>
  <c r="N154" i="30" s="1"/>
  <c r="O154" i="30" s="1"/>
  <c r="P154" i="30" s="1"/>
  <c r="C154" i="30"/>
  <c r="J153" i="30"/>
  <c r="K153" i="30" s="1"/>
  <c r="L153" i="30" s="1"/>
  <c r="M153" i="30" s="1"/>
  <c r="N153" i="30" s="1"/>
  <c r="O153" i="30" s="1"/>
  <c r="P153" i="30" s="1"/>
  <c r="Q153" i="30" s="1"/>
  <c r="R153" i="30" s="1"/>
  <c r="S153" i="30" s="1"/>
  <c r="T153" i="30" s="1"/>
  <c r="U153" i="30" s="1"/>
  <c r="V153" i="30" s="1"/>
  <c r="W153" i="30" s="1"/>
  <c r="X153" i="30" s="1"/>
  <c r="Y153" i="30" s="1"/>
  <c r="Z153" i="30" s="1"/>
  <c r="AA153" i="30" s="1"/>
  <c r="AB153" i="30" s="1"/>
  <c r="AC153" i="30" s="1"/>
  <c r="AD153" i="30" s="1"/>
  <c r="AE153" i="30" s="1"/>
  <c r="AF153" i="30" s="1"/>
  <c r="D153" i="30"/>
  <c r="E153" i="30" s="1"/>
  <c r="F153" i="30" s="1"/>
  <c r="G153" i="30" s="1"/>
  <c r="H153" i="30" s="1"/>
  <c r="I153" i="30" s="1"/>
  <c r="C153" i="30"/>
  <c r="P152" i="30"/>
  <c r="Q152" i="30" s="1"/>
  <c r="R152" i="30" s="1"/>
  <c r="S152" i="30" s="1"/>
  <c r="T152" i="30" s="1"/>
  <c r="U152" i="30" s="1"/>
  <c r="V152" i="30" s="1"/>
  <c r="W152" i="30" s="1"/>
  <c r="X152" i="30" s="1"/>
  <c r="Y152" i="30" s="1"/>
  <c r="Z152" i="30" s="1"/>
  <c r="AA152" i="30" s="1"/>
  <c r="AB152" i="30" s="1"/>
  <c r="AC152" i="30" s="1"/>
  <c r="AD152" i="30" s="1"/>
  <c r="AE152" i="30" s="1"/>
  <c r="AF152" i="30" s="1"/>
  <c r="C152" i="30"/>
  <c r="D152" i="30" s="1"/>
  <c r="E152" i="30" s="1"/>
  <c r="F152" i="30" s="1"/>
  <c r="G152" i="30" s="1"/>
  <c r="H152" i="30" s="1"/>
  <c r="I152" i="30" s="1"/>
  <c r="J152" i="30" s="1"/>
  <c r="K152" i="30" s="1"/>
  <c r="L152" i="30" s="1"/>
  <c r="M152" i="30" s="1"/>
  <c r="N152" i="30" s="1"/>
  <c r="O152" i="30" s="1"/>
  <c r="T151" i="30"/>
  <c r="U151" i="30" s="1"/>
  <c r="V151" i="30" s="1"/>
  <c r="W151" i="30" s="1"/>
  <c r="X151" i="30" s="1"/>
  <c r="Y151" i="30" s="1"/>
  <c r="Z151" i="30" s="1"/>
  <c r="AA151" i="30" s="1"/>
  <c r="AB151" i="30" s="1"/>
  <c r="AC151" i="30" s="1"/>
  <c r="AD151" i="30" s="1"/>
  <c r="AE151" i="30" s="1"/>
  <c r="AF151" i="30" s="1"/>
  <c r="D151" i="30"/>
  <c r="E151" i="30" s="1"/>
  <c r="F151" i="30" s="1"/>
  <c r="G151" i="30" s="1"/>
  <c r="H151" i="30" s="1"/>
  <c r="I151" i="30" s="1"/>
  <c r="J151" i="30" s="1"/>
  <c r="K151" i="30" s="1"/>
  <c r="L151" i="30" s="1"/>
  <c r="M151" i="30" s="1"/>
  <c r="N151" i="30" s="1"/>
  <c r="O151" i="30" s="1"/>
  <c r="P151" i="30" s="1"/>
  <c r="Q151" i="30" s="1"/>
  <c r="R151" i="30" s="1"/>
  <c r="S151" i="30" s="1"/>
  <c r="C151" i="30"/>
  <c r="D149" i="30"/>
  <c r="E149" i="30" s="1"/>
  <c r="F149" i="30" s="1"/>
  <c r="G149" i="30" s="1"/>
  <c r="H149" i="30" s="1"/>
  <c r="I149" i="30" s="1"/>
  <c r="J149" i="30" s="1"/>
  <c r="K149" i="30" s="1"/>
  <c r="L149" i="30" s="1"/>
  <c r="M149" i="30" s="1"/>
  <c r="N149" i="30" s="1"/>
  <c r="O149" i="30" s="1"/>
  <c r="P149" i="30" s="1"/>
  <c r="Q149" i="30" s="1"/>
  <c r="R149" i="30" s="1"/>
  <c r="S149" i="30" s="1"/>
  <c r="T149" i="30" s="1"/>
  <c r="U149" i="30" s="1"/>
  <c r="V149" i="30" s="1"/>
  <c r="W149" i="30" s="1"/>
  <c r="X149" i="30" s="1"/>
  <c r="Y149" i="30" s="1"/>
  <c r="Z149" i="30" s="1"/>
  <c r="AA149" i="30" s="1"/>
  <c r="AB149" i="30" s="1"/>
  <c r="AC149" i="30" s="1"/>
  <c r="AD149" i="30" s="1"/>
  <c r="AE149" i="30" s="1"/>
  <c r="AF149" i="30" s="1"/>
  <c r="C149" i="30"/>
  <c r="J148" i="30"/>
  <c r="K148" i="30" s="1"/>
  <c r="L148" i="30" s="1"/>
  <c r="M148" i="30" s="1"/>
  <c r="N148" i="30" s="1"/>
  <c r="O148" i="30" s="1"/>
  <c r="P148" i="30" s="1"/>
  <c r="Q148" i="30" s="1"/>
  <c r="R148" i="30" s="1"/>
  <c r="S148" i="30" s="1"/>
  <c r="T148" i="30" s="1"/>
  <c r="U148" i="30" s="1"/>
  <c r="V148" i="30" s="1"/>
  <c r="W148" i="30" s="1"/>
  <c r="X148" i="30" s="1"/>
  <c r="Y148" i="30" s="1"/>
  <c r="Z148" i="30" s="1"/>
  <c r="AA148" i="30" s="1"/>
  <c r="AB148" i="30" s="1"/>
  <c r="AC148" i="30" s="1"/>
  <c r="AD148" i="30" s="1"/>
  <c r="AE148" i="30" s="1"/>
  <c r="AF148" i="30" s="1"/>
  <c r="D148" i="30"/>
  <c r="E148" i="30" s="1"/>
  <c r="F148" i="30" s="1"/>
  <c r="G148" i="30" s="1"/>
  <c r="H148" i="30" s="1"/>
  <c r="I148" i="30" s="1"/>
  <c r="C148" i="30"/>
  <c r="C147" i="30"/>
  <c r="D147" i="30" s="1"/>
  <c r="E147" i="30" s="1"/>
  <c r="F147" i="30" s="1"/>
  <c r="G147" i="30" s="1"/>
  <c r="H147" i="30" s="1"/>
  <c r="I147" i="30" s="1"/>
  <c r="J147" i="30" s="1"/>
  <c r="K147" i="30" s="1"/>
  <c r="L147" i="30" s="1"/>
  <c r="M147" i="30" s="1"/>
  <c r="N147" i="30" s="1"/>
  <c r="O147" i="30" s="1"/>
  <c r="P147" i="30" s="1"/>
  <c r="Q147" i="30" s="1"/>
  <c r="R147" i="30" s="1"/>
  <c r="S147" i="30" s="1"/>
  <c r="T147" i="30" s="1"/>
  <c r="U147" i="30" s="1"/>
  <c r="V147" i="30" s="1"/>
  <c r="W147" i="30" s="1"/>
  <c r="X147" i="30" s="1"/>
  <c r="Y147" i="30" s="1"/>
  <c r="Z147" i="30" s="1"/>
  <c r="AA147" i="30" s="1"/>
  <c r="AB147" i="30" s="1"/>
  <c r="AC147" i="30" s="1"/>
  <c r="AD147" i="30" s="1"/>
  <c r="AE147" i="30" s="1"/>
  <c r="AF147" i="30" s="1"/>
  <c r="S146" i="30"/>
  <c r="T146" i="30" s="1"/>
  <c r="U146" i="30" s="1"/>
  <c r="V146" i="30" s="1"/>
  <c r="W146" i="30" s="1"/>
  <c r="X146" i="30" s="1"/>
  <c r="Y146" i="30" s="1"/>
  <c r="Z146" i="30" s="1"/>
  <c r="AA146" i="30" s="1"/>
  <c r="AB146" i="30" s="1"/>
  <c r="AC146" i="30" s="1"/>
  <c r="AD146" i="30" s="1"/>
  <c r="AE146" i="30" s="1"/>
  <c r="AF146" i="30" s="1"/>
  <c r="H146" i="30"/>
  <c r="I146" i="30" s="1"/>
  <c r="J146" i="30" s="1"/>
  <c r="K146" i="30" s="1"/>
  <c r="L146" i="30" s="1"/>
  <c r="M146" i="30" s="1"/>
  <c r="N146" i="30" s="1"/>
  <c r="O146" i="30" s="1"/>
  <c r="P146" i="30" s="1"/>
  <c r="Q146" i="30" s="1"/>
  <c r="R146" i="30" s="1"/>
  <c r="C146" i="30"/>
  <c r="D146" i="30" s="1"/>
  <c r="E146" i="30" s="1"/>
  <c r="F146" i="30" s="1"/>
  <c r="G146" i="30" s="1"/>
  <c r="Q144" i="30"/>
  <c r="R144" i="30" s="1"/>
  <c r="S144" i="30" s="1"/>
  <c r="T144" i="30" s="1"/>
  <c r="U144" i="30" s="1"/>
  <c r="V144" i="30" s="1"/>
  <c r="W144" i="30" s="1"/>
  <c r="X144" i="30" s="1"/>
  <c r="Y144" i="30" s="1"/>
  <c r="Z144" i="30" s="1"/>
  <c r="AA144" i="30" s="1"/>
  <c r="AB144" i="30" s="1"/>
  <c r="AC144" i="30" s="1"/>
  <c r="AD144" i="30" s="1"/>
  <c r="AE144" i="30" s="1"/>
  <c r="AF144" i="30" s="1"/>
  <c r="C144" i="30"/>
  <c r="D144" i="30" s="1"/>
  <c r="E144" i="30" s="1"/>
  <c r="F144" i="30" s="1"/>
  <c r="G144" i="30" s="1"/>
  <c r="H144" i="30" s="1"/>
  <c r="I144" i="30" s="1"/>
  <c r="J144" i="30" s="1"/>
  <c r="K144" i="30" s="1"/>
  <c r="L144" i="30" s="1"/>
  <c r="M144" i="30" s="1"/>
  <c r="N144" i="30" s="1"/>
  <c r="O144" i="30" s="1"/>
  <c r="P144" i="30" s="1"/>
  <c r="W143" i="30"/>
  <c r="X143" i="30" s="1"/>
  <c r="Y143" i="30" s="1"/>
  <c r="Z143" i="30" s="1"/>
  <c r="AA143" i="30" s="1"/>
  <c r="AB143" i="30" s="1"/>
  <c r="AC143" i="30" s="1"/>
  <c r="AD143" i="30" s="1"/>
  <c r="AE143" i="30" s="1"/>
  <c r="AF143" i="30" s="1"/>
  <c r="D143" i="30"/>
  <c r="E143" i="30" s="1"/>
  <c r="F143" i="30" s="1"/>
  <c r="G143" i="30" s="1"/>
  <c r="H143" i="30" s="1"/>
  <c r="I143" i="30" s="1"/>
  <c r="J143" i="30" s="1"/>
  <c r="K143" i="30" s="1"/>
  <c r="L143" i="30" s="1"/>
  <c r="M143" i="30" s="1"/>
  <c r="N143" i="30" s="1"/>
  <c r="O143" i="30" s="1"/>
  <c r="P143" i="30" s="1"/>
  <c r="Q143" i="30" s="1"/>
  <c r="R143" i="30" s="1"/>
  <c r="S143" i="30" s="1"/>
  <c r="T143" i="30" s="1"/>
  <c r="U143" i="30" s="1"/>
  <c r="V143" i="30" s="1"/>
  <c r="C143" i="30"/>
  <c r="C141" i="30"/>
  <c r="D141" i="30" s="1"/>
  <c r="E141" i="30" s="1"/>
  <c r="F141" i="30" s="1"/>
  <c r="G141" i="30" s="1"/>
  <c r="H141" i="30" s="1"/>
  <c r="I141" i="30" s="1"/>
  <c r="J141" i="30" s="1"/>
  <c r="K141" i="30" s="1"/>
  <c r="L141" i="30" s="1"/>
  <c r="M141" i="30" s="1"/>
  <c r="N141" i="30" s="1"/>
  <c r="O141" i="30" s="1"/>
  <c r="P141" i="30" s="1"/>
  <c r="Q141" i="30" s="1"/>
  <c r="R141" i="30" s="1"/>
  <c r="S141" i="30" s="1"/>
  <c r="T141" i="30" s="1"/>
  <c r="U141" i="30" s="1"/>
  <c r="V141" i="30" s="1"/>
  <c r="W141" i="30" s="1"/>
  <c r="X141" i="30" s="1"/>
  <c r="Y141" i="30" s="1"/>
  <c r="Z141" i="30" s="1"/>
  <c r="AA141" i="30" s="1"/>
  <c r="AB141" i="30" s="1"/>
  <c r="AC141" i="30" s="1"/>
  <c r="AD141" i="30" s="1"/>
  <c r="AE141" i="30" s="1"/>
  <c r="AF141" i="30" s="1"/>
  <c r="C140" i="30"/>
  <c r="D140" i="30" s="1"/>
  <c r="E140" i="30" s="1"/>
  <c r="F140" i="30" s="1"/>
  <c r="G140" i="30" s="1"/>
  <c r="H140" i="30" s="1"/>
  <c r="I140" i="30" s="1"/>
  <c r="J140" i="30" s="1"/>
  <c r="K140" i="30" s="1"/>
  <c r="L140" i="30" s="1"/>
  <c r="M140" i="30" s="1"/>
  <c r="N140" i="30" s="1"/>
  <c r="O140" i="30" s="1"/>
  <c r="P140" i="30" s="1"/>
  <c r="Q140" i="30" s="1"/>
  <c r="R140" i="30" s="1"/>
  <c r="S140" i="30" s="1"/>
  <c r="T140" i="30" s="1"/>
  <c r="U140" i="30" s="1"/>
  <c r="V140" i="30" s="1"/>
  <c r="W140" i="30" s="1"/>
  <c r="X140" i="30" s="1"/>
  <c r="Y140" i="30" s="1"/>
  <c r="Z140" i="30" s="1"/>
  <c r="AA140" i="30" s="1"/>
  <c r="AB140" i="30" s="1"/>
  <c r="AC140" i="30" s="1"/>
  <c r="AD140" i="30" s="1"/>
  <c r="AE140" i="30" s="1"/>
  <c r="AF140" i="30" s="1"/>
  <c r="D139" i="30"/>
  <c r="E139" i="30" s="1"/>
  <c r="F139" i="30" s="1"/>
  <c r="G139" i="30" s="1"/>
  <c r="H139" i="30" s="1"/>
  <c r="I139" i="30" s="1"/>
  <c r="J139" i="30" s="1"/>
  <c r="K139" i="30" s="1"/>
  <c r="L139" i="30" s="1"/>
  <c r="M139" i="30" s="1"/>
  <c r="N139" i="30" s="1"/>
  <c r="O139" i="30" s="1"/>
  <c r="P139" i="30" s="1"/>
  <c r="Q139" i="30" s="1"/>
  <c r="R139" i="30" s="1"/>
  <c r="S139" i="30" s="1"/>
  <c r="T139" i="30" s="1"/>
  <c r="U139" i="30" s="1"/>
  <c r="V139" i="30" s="1"/>
  <c r="W139" i="30" s="1"/>
  <c r="X139" i="30" s="1"/>
  <c r="Y139" i="30" s="1"/>
  <c r="Z139" i="30" s="1"/>
  <c r="AA139" i="30" s="1"/>
  <c r="AB139" i="30" s="1"/>
  <c r="AC139" i="30" s="1"/>
  <c r="AD139" i="30" s="1"/>
  <c r="AE139" i="30" s="1"/>
  <c r="AF139" i="30" s="1"/>
  <c r="C139" i="30"/>
  <c r="M138" i="30"/>
  <c r="N138" i="30" s="1"/>
  <c r="O138" i="30" s="1"/>
  <c r="P138" i="30" s="1"/>
  <c r="Q138" i="30" s="1"/>
  <c r="R138" i="30" s="1"/>
  <c r="S138" i="30" s="1"/>
  <c r="T138" i="30" s="1"/>
  <c r="U138" i="30" s="1"/>
  <c r="V138" i="30" s="1"/>
  <c r="W138" i="30" s="1"/>
  <c r="X138" i="30" s="1"/>
  <c r="Y138" i="30" s="1"/>
  <c r="Z138" i="30" s="1"/>
  <c r="AA138" i="30" s="1"/>
  <c r="AB138" i="30" s="1"/>
  <c r="AC138" i="30" s="1"/>
  <c r="AD138" i="30" s="1"/>
  <c r="AE138" i="30" s="1"/>
  <c r="AF138" i="30" s="1"/>
  <c r="G138" i="30"/>
  <c r="H138" i="30" s="1"/>
  <c r="I138" i="30" s="1"/>
  <c r="J138" i="30" s="1"/>
  <c r="K138" i="30" s="1"/>
  <c r="L138" i="30" s="1"/>
  <c r="F138" i="30"/>
  <c r="D138" i="30"/>
  <c r="E138" i="30" s="1"/>
  <c r="C138" i="30"/>
  <c r="E137" i="30"/>
  <c r="F137" i="30" s="1"/>
  <c r="G137" i="30" s="1"/>
  <c r="H137" i="30" s="1"/>
  <c r="I137" i="30" s="1"/>
  <c r="J137" i="30" s="1"/>
  <c r="K137" i="30" s="1"/>
  <c r="L137" i="30" s="1"/>
  <c r="M137" i="30" s="1"/>
  <c r="N137" i="30" s="1"/>
  <c r="O137" i="30" s="1"/>
  <c r="P137" i="30" s="1"/>
  <c r="Q137" i="30" s="1"/>
  <c r="R137" i="30" s="1"/>
  <c r="S137" i="30" s="1"/>
  <c r="T137" i="30" s="1"/>
  <c r="U137" i="30" s="1"/>
  <c r="V137" i="30" s="1"/>
  <c r="W137" i="30" s="1"/>
  <c r="X137" i="30" s="1"/>
  <c r="Y137" i="30" s="1"/>
  <c r="Z137" i="30" s="1"/>
  <c r="AA137" i="30" s="1"/>
  <c r="AB137" i="30" s="1"/>
  <c r="AC137" i="30" s="1"/>
  <c r="AD137" i="30" s="1"/>
  <c r="AE137" i="30" s="1"/>
  <c r="AF137" i="30" s="1"/>
  <c r="C137" i="30"/>
  <c r="D137" i="30" s="1"/>
  <c r="D136" i="30"/>
  <c r="E136" i="30" s="1"/>
  <c r="F136" i="30" s="1"/>
  <c r="G136" i="30" s="1"/>
  <c r="H136" i="30" s="1"/>
  <c r="I136" i="30" s="1"/>
  <c r="J136" i="30" s="1"/>
  <c r="K136" i="30" s="1"/>
  <c r="L136" i="30" s="1"/>
  <c r="M136" i="30" s="1"/>
  <c r="N136" i="30" s="1"/>
  <c r="O136" i="30" s="1"/>
  <c r="P136" i="30" s="1"/>
  <c r="Q136" i="30" s="1"/>
  <c r="R136" i="30" s="1"/>
  <c r="S136" i="30" s="1"/>
  <c r="T136" i="30" s="1"/>
  <c r="U136" i="30" s="1"/>
  <c r="V136" i="30" s="1"/>
  <c r="W136" i="30" s="1"/>
  <c r="X136" i="30" s="1"/>
  <c r="Y136" i="30" s="1"/>
  <c r="Z136" i="30" s="1"/>
  <c r="AA136" i="30" s="1"/>
  <c r="AB136" i="30" s="1"/>
  <c r="AC136" i="30" s="1"/>
  <c r="AD136" i="30" s="1"/>
  <c r="AE136" i="30" s="1"/>
  <c r="AF136" i="30" s="1"/>
  <c r="C136" i="30"/>
  <c r="L135" i="30"/>
  <c r="M135" i="30" s="1"/>
  <c r="N135" i="30" s="1"/>
  <c r="O135" i="30" s="1"/>
  <c r="P135" i="30" s="1"/>
  <c r="Q135" i="30" s="1"/>
  <c r="R135" i="30" s="1"/>
  <c r="S135" i="30" s="1"/>
  <c r="T135" i="30" s="1"/>
  <c r="U135" i="30" s="1"/>
  <c r="V135" i="30" s="1"/>
  <c r="W135" i="30" s="1"/>
  <c r="X135" i="30" s="1"/>
  <c r="Y135" i="30" s="1"/>
  <c r="Z135" i="30" s="1"/>
  <c r="AA135" i="30" s="1"/>
  <c r="AB135" i="30" s="1"/>
  <c r="AC135" i="30" s="1"/>
  <c r="AD135" i="30" s="1"/>
  <c r="AE135" i="30" s="1"/>
  <c r="AF135" i="30" s="1"/>
  <c r="C135" i="30"/>
  <c r="D135" i="30" s="1"/>
  <c r="E135" i="30" s="1"/>
  <c r="F135" i="30" s="1"/>
  <c r="G135" i="30" s="1"/>
  <c r="H135" i="30" s="1"/>
  <c r="I135" i="30" s="1"/>
  <c r="J135" i="30" s="1"/>
  <c r="K135" i="30" s="1"/>
  <c r="F133" i="30"/>
  <c r="G133" i="30" s="1"/>
  <c r="H133" i="30" s="1"/>
  <c r="I133" i="30" s="1"/>
  <c r="J133" i="30" s="1"/>
  <c r="K133" i="30" s="1"/>
  <c r="L133" i="30" s="1"/>
  <c r="M133" i="30" s="1"/>
  <c r="N133" i="30" s="1"/>
  <c r="O133" i="30" s="1"/>
  <c r="P133" i="30" s="1"/>
  <c r="Q133" i="30" s="1"/>
  <c r="R133" i="30" s="1"/>
  <c r="S133" i="30" s="1"/>
  <c r="T133" i="30" s="1"/>
  <c r="U133" i="30" s="1"/>
  <c r="V133" i="30" s="1"/>
  <c r="W133" i="30" s="1"/>
  <c r="X133" i="30" s="1"/>
  <c r="Y133" i="30" s="1"/>
  <c r="Z133" i="30" s="1"/>
  <c r="AA133" i="30" s="1"/>
  <c r="AB133" i="30" s="1"/>
  <c r="AC133" i="30" s="1"/>
  <c r="AD133" i="30" s="1"/>
  <c r="AE133" i="30" s="1"/>
  <c r="AF133" i="30" s="1"/>
  <c r="D133" i="30"/>
  <c r="E133" i="30" s="1"/>
  <c r="C133" i="30"/>
  <c r="C132" i="30"/>
  <c r="D132" i="30" s="1"/>
  <c r="E132" i="30" s="1"/>
  <c r="F132" i="30" s="1"/>
  <c r="G132" i="30" s="1"/>
  <c r="H132" i="30" s="1"/>
  <c r="I132" i="30" s="1"/>
  <c r="J132" i="30" s="1"/>
  <c r="K132" i="30" s="1"/>
  <c r="L132" i="30" s="1"/>
  <c r="M132" i="30" s="1"/>
  <c r="N132" i="30" s="1"/>
  <c r="O132" i="30" s="1"/>
  <c r="P132" i="30" s="1"/>
  <c r="Q132" i="30" s="1"/>
  <c r="R132" i="30" s="1"/>
  <c r="S132" i="30" s="1"/>
  <c r="T132" i="30" s="1"/>
  <c r="U132" i="30" s="1"/>
  <c r="V132" i="30" s="1"/>
  <c r="W132" i="30" s="1"/>
  <c r="X132" i="30" s="1"/>
  <c r="Y132" i="30" s="1"/>
  <c r="Z132" i="30" s="1"/>
  <c r="AA132" i="30" s="1"/>
  <c r="AB132" i="30" s="1"/>
  <c r="AC132" i="30" s="1"/>
  <c r="AD132" i="30" s="1"/>
  <c r="AE132" i="30" s="1"/>
  <c r="AF132" i="30" s="1"/>
  <c r="E131" i="30"/>
  <c r="F131" i="30" s="1"/>
  <c r="G131" i="30" s="1"/>
  <c r="H131" i="30" s="1"/>
  <c r="I131" i="30" s="1"/>
  <c r="J131" i="30" s="1"/>
  <c r="K131" i="30" s="1"/>
  <c r="L131" i="30" s="1"/>
  <c r="M131" i="30" s="1"/>
  <c r="N131" i="30" s="1"/>
  <c r="O131" i="30" s="1"/>
  <c r="P131" i="30" s="1"/>
  <c r="Q131" i="30" s="1"/>
  <c r="R131" i="30" s="1"/>
  <c r="S131" i="30" s="1"/>
  <c r="T131" i="30" s="1"/>
  <c r="U131" i="30" s="1"/>
  <c r="V131" i="30" s="1"/>
  <c r="W131" i="30" s="1"/>
  <c r="X131" i="30" s="1"/>
  <c r="Y131" i="30" s="1"/>
  <c r="Z131" i="30" s="1"/>
  <c r="AA131" i="30" s="1"/>
  <c r="AB131" i="30" s="1"/>
  <c r="AC131" i="30" s="1"/>
  <c r="AD131" i="30" s="1"/>
  <c r="AE131" i="30" s="1"/>
  <c r="AF131" i="30" s="1"/>
  <c r="C131" i="30"/>
  <c r="D131" i="30" s="1"/>
  <c r="F130" i="30"/>
  <c r="G130" i="30" s="1"/>
  <c r="H130" i="30" s="1"/>
  <c r="I130" i="30" s="1"/>
  <c r="J130" i="30" s="1"/>
  <c r="K130" i="30" s="1"/>
  <c r="L130" i="30" s="1"/>
  <c r="M130" i="30" s="1"/>
  <c r="N130" i="30" s="1"/>
  <c r="O130" i="30" s="1"/>
  <c r="P130" i="30" s="1"/>
  <c r="Q130" i="30" s="1"/>
  <c r="R130" i="30" s="1"/>
  <c r="S130" i="30" s="1"/>
  <c r="T130" i="30" s="1"/>
  <c r="U130" i="30" s="1"/>
  <c r="V130" i="30" s="1"/>
  <c r="W130" i="30" s="1"/>
  <c r="X130" i="30" s="1"/>
  <c r="Y130" i="30" s="1"/>
  <c r="Z130" i="30" s="1"/>
  <c r="AA130" i="30" s="1"/>
  <c r="AB130" i="30" s="1"/>
  <c r="AC130" i="30" s="1"/>
  <c r="AD130" i="30" s="1"/>
  <c r="AE130" i="30" s="1"/>
  <c r="AF130" i="30" s="1"/>
  <c r="C130" i="30"/>
  <c r="D130" i="30" s="1"/>
  <c r="E130" i="30" s="1"/>
  <c r="F129" i="30"/>
  <c r="G129" i="30" s="1"/>
  <c r="H129" i="30" s="1"/>
  <c r="I129" i="30" s="1"/>
  <c r="J129" i="30" s="1"/>
  <c r="K129" i="30" s="1"/>
  <c r="L129" i="30" s="1"/>
  <c r="M129" i="30" s="1"/>
  <c r="N129" i="30" s="1"/>
  <c r="O129" i="30" s="1"/>
  <c r="P129" i="30" s="1"/>
  <c r="Q129" i="30" s="1"/>
  <c r="R129" i="30" s="1"/>
  <c r="S129" i="30" s="1"/>
  <c r="T129" i="30" s="1"/>
  <c r="U129" i="30" s="1"/>
  <c r="V129" i="30" s="1"/>
  <c r="W129" i="30" s="1"/>
  <c r="X129" i="30" s="1"/>
  <c r="Y129" i="30" s="1"/>
  <c r="Z129" i="30" s="1"/>
  <c r="AA129" i="30" s="1"/>
  <c r="AB129" i="30" s="1"/>
  <c r="AC129" i="30" s="1"/>
  <c r="AD129" i="30" s="1"/>
  <c r="AE129" i="30" s="1"/>
  <c r="AF129" i="30" s="1"/>
  <c r="D129" i="30"/>
  <c r="E129" i="30" s="1"/>
  <c r="C129" i="30"/>
  <c r="C128" i="30"/>
  <c r="D128" i="30" s="1"/>
  <c r="E128" i="30" s="1"/>
  <c r="F128" i="30" s="1"/>
  <c r="G128" i="30" s="1"/>
  <c r="H128" i="30" s="1"/>
  <c r="I128" i="30" s="1"/>
  <c r="J128" i="30" s="1"/>
  <c r="K128" i="30" s="1"/>
  <c r="L128" i="30" s="1"/>
  <c r="M128" i="30" s="1"/>
  <c r="N128" i="30" s="1"/>
  <c r="O128" i="30" s="1"/>
  <c r="P128" i="30" s="1"/>
  <c r="Q128" i="30" s="1"/>
  <c r="R128" i="30" s="1"/>
  <c r="S128" i="30" s="1"/>
  <c r="T128" i="30" s="1"/>
  <c r="U128" i="30" s="1"/>
  <c r="V128" i="30" s="1"/>
  <c r="W128" i="30" s="1"/>
  <c r="X128" i="30" s="1"/>
  <c r="Y128" i="30" s="1"/>
  <c r="Z128" i="30" s="1"/>
  <c r="AA128" i="30" s="1"/>
  <c r="AB128" i="30" s="1"/>
  <c r="AC128" i="30" s="1"/>
  <c r="AD128" i="30" s="1"/>
  <c r="AE128" i="30" s="1"/>
  <c r="AF128" i="30" s="1"/>
  <c r="D127" i="30"/>
  <c r="E127" i="30" s="1"/>
  <c r="F127" i="30" s="1"/>
  <c r="G127" i="30" s="1"/>
  <c r="H127" i="30" s="1"/>
  <c r="I127" i="30" s="1"/>
  <c r="J127" i="30" s="1"/>
  <c r="K127" i="30" s="1"/>
  <c r="L127" i="30" s="1"/>
  <c r="M127" i="30" s="1"/>
  <c r="N127" i="30" s="1"/>
  <c r="O127" i="30" s="1"/>
  <c r="P127" i="30" s="1"/>
  <c r="Q127" i="30" s="1"/>
  <c r="R127" i="30" s="1"/>
  <c r="S127" i="30" s="1"/>
  <c r="T127" i="30" s="1"/>
  <c r="U127" i="30" s="1"/>
  <c r="V127" i="30" s="1"/>
  <c r="W127" i="30" s="1"/>
  <c r="X127" i="30" s="1"/>
  <c r="Y127" i="30" s="1"/>
  <c r="Z127" i="30" s="1"/>
  <c r="AA127" i="30" s="1"/>
  <c r="AB127" i="30" s="1"/>
  <c r="AC127" i="30" s="1"/>
  <c r="AD127" i="30" s="1"/>
  <c r="AE127" i="30" s="1"/>
  <c r="AF127" i="30" s="1"/>
  <c r="C127" i="30"/>
  <c r="D126" i="30"/>
  <c r="E126" i="30" s="1"/>
  <c r="F126" i="30" s="1"/>
  <c r="G126" i="30" s="1"/>
  <c r="H126" i="30" s="1"/>
  <c r="I126" i="30" s="1"/>
  <c r="J126" i="30" s="1"/>
  <c r="K126" i="30" s="1"/>
  <c r="L126" i="30" s="1"/>
  <c r="M126" i="30" s="1"/>
  <c r="N126" i="30" s="1"/>
  <c r="O126" i="30" s="1"/>
  <c r="P126" i="30" s="1"/>
  <c r="Q126" i="30" s="1"/>
  <c r="R126" i="30" s="1"/>
  <c r="S126" i="30" s="1"/>
  <c r="T126" i="30" s="1"/>
  <c r="U126" i="30" s="1"/>
  <c r="V126" i="30" s="1"/>
  <c r="W126" i="30" s="1"/>
  <c r="X126" i="30" s="1"/>
  <c r="Y126" i="30" s="1"/>
  <c r="Z126" i="30" s="1"/>
  <c r="AA126" i="30" s="1"/>
  <c r="AB126" i="30" s="1"/>
  <c r="AC126" i="30" s="1"/>
  <c r="AD126" i="30" s="1"/>
  <c r="AE126" i="30" s="1"/>
  <c r="AF126" i="30" s="1"/>
  <c r="C126" i="30"/>
  <c r="E124" i="30"/>
  <c r="F124" i="30" s="1"/>
  <c r="G124" i="30" s="1"/>
  <c r="H124" i="30" s="1"/>
  <c r="I124" i="30" s="1"/>
  <c r="J124" i="30" s="1"/>
  <c r="K124" i="30" s="1"/>
  <c r="L124" i="30" s="1"/>
  <c r="M124" i="30" s="1"/>
  <c r="N124" i="30" s="1"/>
  <c r="O124" i="30" s="1"/>
  <c r="P124" i="30" s="1"/>
  <c r="Q124" i="30" s="1"/>
  <c r="R124" i="30" s="1"/>
  <c r="S124" i="30" s="1"/>
  <c r="T124" i="30" s="1"/>
  <c r="U124" i="30" s="1"/>
  <c r="V124" i="30" s="1"/>
  <c r="W124" i="30" s="1"/>
  <c r="X124" i="30" s="1"/>
  <c r="Y124" i="30" s="1"/>
  <c r="Z124" i="30" s="1"/>
  <c r="AA124" i="30" s="1"/>
  <c r="AB124" i="30" s="1"/>
  <c r="AC124" i="30" s="1"/>
  <c r="AD124" i="30" s="1"/>
  <c r="AE124" i="30" s="1"/>
  <c r="AF124" i="30" s="1"/>
  <c r="D124" i="30"/>
  <c r="C124" i="30"/>
  <c r="D123" i="30"/>
  <c r="E123" i="30" s="1"/>
  <c r="F123" i="30" s="1"/>
  <c r="G123" i="30" s="1"/>
  <c r="H123" i="30" s="1"/>
  <c r="I123" i="30" s="1"/>
  <c r="J123" i="30" s="1"/>
  <c r="K123" i="30" s="1"/>
  <c r="L123" i="30" s="1"/>
  <c r="M123" i="30" s="1"/>
  <c r="N123" i="30" s="1"/>
  <c r="O123" i="30" s="1"/>
  <c r="P123" i="30" s="1"/>
  <c r="Q123" i="30" s="1"/>
  <c r="R123" i="30" s="1"/>
  <c r="S123" i="30" s="1"/>
  <c r="T123" i="30" s="1"/>
  <c r="U123" i="30" s="1"/>
  <c r="V123" i="30" s="1"/>
  <c r="W123" i="30" s="1"/>
  <c r="X123" i="30" s="1"/>
  <c r="Y123" i="30" s="1"/>
  <c r="Z123" i="30" s="1"/>
  <c r="AA123" i="30" s="1"/>
  <c r="AB123" i="30" s="1"/>
  <c r="AC123" i="30" s="1"/>
  <c r="AD123" i="30" s="1"/>
  <c r="AE123" i="30" s="1"/>
  <c r="AF123" i="30" s="1"/>
  <c r="C123" i="30"/>
  <c r="I122" i="30"/>
  <c r="J122" i="30" s="1"/>
  <c r="K122" i="30" s="1"/>
  <c r="L122" i="30" s="1"/>
  <c r="M122" i="30" s="1"/>
  <c r="N122" i="30" s="1"/>
  <c r="O122" i="30" s="1"/>
  <c r="P122" i="30" s="1"/>
  <c r="Q122" i="30" s="1"/>
  <c r="R122" i="30" s="1"/>
  <c r="S122" i="30" s="1"/>
  <c r="T122" i="30" s="1"/>
  <c r="U122" i="30" s="1"/>
  <c r="V122" i="30" s="1"/>
  <c r="W122" i="30" s="1"/>
  <c r="X122" i="30" s="1"/>
  <c r="Y122" i="30" s="1"/>
  <c r="Z122" i="30" s="1"/>
  <c r="AA122" i="30" s="1"/>
  <c r="AB122" i="30" s="1"/>
  <c r="AC122" i="30" s="1"/>
  <c r="AD122" i="30" s="1"/>
  <c r="AE122" i="30" s="1"/>
  <c r="AF122" i="30" s="1"/>
  <c r="D122" i="30"/>
  <c r="E122" i="30" s="1"/>
  <c r="F122" i="30" s="1"/>
  <c r="G122" i="30" s="1"/>
  <c r="H122" i="30" s="1"/>
  <c r="C122" i="30"/>
  <c r="D121" i="30"/>
  <c r="E121" i="30" s="1"/>
  <c r="F121" i="30" s="1"/>
  <c r="G121" i="30" s="1"/>
  <c r="H121" i="30" s="1"/>
  <c r="I121" i="30" s="1"/>
  <c r="J121" i="30" s="1"/>
  <c r="K121" i="30" s="1"/>
  <c r="L121" i="30" s="1"/>
  <c r="M121" i="30" s="1"/>
  <c r="N121" i="30" s="1"/>
  <c r="O121" i="30" s="1"/>
  <c r="P121" i="30" s="1"/>
  <c r="Q121" i="30" s="1"/>
  <c r="R121" i="30" s="1"/>
  <c r="S121" i="30" s="1"/>
  <c r="T121" i="30" s="1"/>
  <c r="U121" i="30" s="1"/>
  <c r="V121" i="30" s="1"/>
  <c r="W121" i="30" s="1"/>
  <c r="X121" i="30" s="1"/>
  <c r="Y121" i="30" s="1"/>
  <c r="Z121" i="30" s="1"/>
  <c r="AA121" i="30" s="1"/>
  <c r="AB121" i="30" s="1"/>
  <c r="AC121" i="30" s="1"/>
  <c r="AD121" i="30" s="1"/>
  <c r="AE121" i="30" s="1"/>
  <c r="AF121" i="30" s="1"/>
  <c r="C121" i="30"/>
  <c r="D120" i="30"/>
  <c r="E120" i="30" s="1"/>
  <c r="F120" i="30" s="1"/>
  <c r="G120" i="30" s="1"/>
  <c r="H120" i="30" s="1"/>
  <c r="I120" i="30" s="1"/>
  <c r="J120" i="30" s="1"/>
  <c r="K120" i="30" s="1"/>
  <c r="L120" i="30" s="1"/>
  <c r="M120" i="30" s="1"/>
  <c r="N120" i="30" s="1"/>
  <c r="O120" i="30" s="1"/>
  <c r="P120" i="30" s="1"/>
  <c r="Q120" i="30" s="1"/>
  <c r="R120" i="30" s="1"/>
  <c r="S120" i="30" s="1"/>
  <c r="T120" i="30" s="1"/>
  <c r="U120" i="30" s="1"/>
  <c r="V120" i="30" s="1"/>
  <c r="W120" i="30" s="1"/>
  <c r="X120" i="30" s="1"/>
  <c r="Y120" i="30" s="1"/>
  <c r="Z120" i="30" s="1"/>
  <c r="AA120" i="30" s="1"/>
  <c r="AB120" i="30" s="1"/>
  <c r="AC120" i="30" s="1"/>
  <c r="AD120" i="30" s="1"/>
  <c r="AE120" i="30" s="1"/>
  <c r="AF120" i="30" s="1"/>
  <c r="C120" i="30"/>
  <c r="C119" i="30"/>
  <c r="D119" i="30" s="1"/>
  <c r="E119" i="30" s="1"/>
  <c r="F119" i="30" s="1"/>
  <c r="G119" i="30" s="1"/>
  <c r="H119" i="30" s="1"/>
  <c r="I119" i="30" s="1"/>
  <c r="J119" i="30" s="1"/>
  <c r="K119" i="30" s="1"/>
  <c r="L119" i="30" s="1"/>
  <c r="M119" i="30" s="1"/>
  <c r="N119" i="30" s="1"/>
  <c r="O119" i="30" s="1"/>
  <c r="P119" i="30" s="1"/>
  <c r="Q119" i="30" s="1"/>
  <c r="R119" i="30" s="1"/>
  <c r="S119" i="30" s="1"/>
  <c r="T119" i="30" s="1"/>
  <c r="U119" i="30" s="1"/>
  <c r="V119" i="30" s="1"/>
  <c r="W119" i="30" s="1"/>
  <c r="X119" i="30" s="1"/>
  <c r="Y119" i="30" s="1"/>
  <c r="Z119" i="30" s="1"/>
  <c r="AA119" i="30" s="1"/>
  <c r="AB119" i="30" s="1"/>
  <c r="AC119" i="30" s="1"/>
  <c r="AD119" i="30" s="1"/>
  <c r="AE119" i="30" s="1"/>
  <c r="AF119" i="30" s="1"/>
  <c r="D118" i="30"/>
  <c r="E118" i="30" s="1"/>
  <c r="F118" i="30" s="1"/>
  <c r="G118" i="30" s="1"/>
  <c r="H118" i="30" s="1"/>
  <c r="I118" i="30" s="1"/>
  <c r="J118" i="30" s="1"/>
  <c r="K118" i="30" s="1"/>
  <c r="L118" i="30" s="1"/>
  <c r="M118" i="30" s="1"/>
  <c r="N118" i="30" s="1"/>
  <c r="O118" i="30" s="1"/>
  <c r="P118" i="30" s="1"/>
  <c r="Q118" i="30" s="1"/>
  <c r="R118" i="30" s="1"/>
  <c r="S118" i="30" s="1"/>
  <c r="T118" i="30" s="1"/>
  <c r="U118" i="30" s="1"/>
  <c r="V118" i="30" s="1"/>
  <c r="W118" i="30" s="1"/>
  <c r="X118" i="30" s="1"/>
  <c r="Y118" i="30" s="1"/>
  <c r="Z118" i="30" s="1"/>
  <c r="AA118" i="30" s="1"/>
  <c r="AB118" i="30" s="1"/>
  <c r="AC118" i="30" s="1"/>
  <c r="AD118" i="30" s="1"/>
  <c r="AE118" i="30" s="1"/>
  <c r="AF118" i="30" s="1"/>
  <c r="C118" i="30"/>
  <c r="F117" i="30"/>
  <c r="G117" i="30" s="1"/>
  <c r="H117" i="30" s="1"/>
  <c r="I117" i="30" s="1"/>
  <c r="J117" i="30" s="1"/>
  <c r="K117" i="30" s="1"/>
  <c r="L117" i="30" s="1"/>
  <c r="M117" i="30" s="1"/>
  <c r="N117" i="30" s="1"/>
  <c r="O117" i="30" s="1"/>
  <c r="P117" i="30" s="1"/>
  <c r="Q117" i="30" s="1"/>
  <c r="R117" i="30" s="1"/>
  <c r="S117" i="30" s="1"/>
  <c r="T117" i="30" s="1"/>
  <c r="U117" i="30" s="1"/>
  <c r="V117" i="30" s="1"/>
  <c r="W117" i="30" s="1"/>
  <c r="X117" i="30" s="1"/>
  <c r="Y117" i="30" s="1"/>
  <c r="Z117" i="30" s="1"/>
  <c r="AA117" i="30" s="1"/>
  <c r="AB117" i="30" s="1"/>
  <c r="AC117" i="30" s="1"/>
  <c r="AD117" i="30" s="1"/>
  <c r="AE117" i="30" s="1"/>
  <c r="AF117" i="30" s="1"/>
  <c r="D117" i="30"/>
  <c r="E117" i="30" s="1"/>
  <c r="C117" i="30"/>
  <c r="E116" i="30"/>
  <c r="F116" i="30" s="1"/>
  <c r="G116" i="30" s="1"/>
  <c r="H116" i="30" s="1"/>
  <c r="I116" i="30" s="1"/>
  <c r="J116" i="30" s="1"/>
  <c r="K116" i="30" s="1"/>
  <c r="L116" i="30" s="1"/>
  <c r="M116" i="30" s="1"/>
  <c r="N116" i="30" s="1"/>
  <c r="O116" i="30" s="1"/>
  <c r="P116" i="30" s="1"/>
  <c r="Q116" i="30" s="1"/>
  <c r="R116" i="30" s="1"/>
  <c r="S116" i="30" s="1"/>
  <c r="T116" i="30" s="1"/>
  <c r="U116" i="30" s="1"/>
  <c r="V116" i="30" s="1"/>
  <c r="W116" i="30" s="1"/>
  <c r="X116" i="30" s="1"/>
  <c r="Y116" i="30" s="1"/>
  <c r="Z116" i="30" s="1"/>
  <c r="AA116" i="30" s="1"/>
  <c r="AB116" i="30" s="1"/>
  <c r="AC116" i="30" s="1"/>
  <c r="AD116" i="30" s="1"/>
  <c r="AE116" i="30" s="1"/>
  <c r="AF116" i="30" s="1"/>
  <c r="D116" i="30"/>
  <c r="C116" i="30"/>
  <c r="D115" i="30"/>
  <c r="E115" i="30" s="1"/>
  <c r="F115" i="30" s="1"/>
  <c r="G115" i="30" s="1"/>
  <c r="H115" i="30" s="1"/>
  <c r="I115" i="30" s="1"/>
  <c r="J115" i="30" s="1"/>
  <c r="K115" i="30" s="1"/>
  <c r="L115" i="30" s="1"/>
  <c r="M115" i="30" s="1"/>
  <c r="N115" i="30" s="1"/>
  <c r="O115" i="30" s="1"/>
  <c r="P115" i="30" s="1"/>
  <c r="Q115" i="30" s="1"/>
  <c r="R115" i="30" s="1"/>
  <c r="S115" i="30" s="1"/>
  <c r="T115" i="30" s="1"/>
  <c r="U115" i="30" s="1"/>
  <c r="V115" i="30" s="1"/>
  <c r="W115" i="30" s="1"/>
  <c r="X115" i="30" s="1"/>
  <c r="Y115" i="30" s="1"/>
  <c r="Z115" i="30" s="1"/>
  <c r="AA115" i="30" s="1"/>
  <c r="AB115" i="30" s="1"/>
  <c r="AC115" i="30" s="1"/>
  <c r="AD115" i="30" s="1"/>
  <c r="AE115" i="30" s="1"/>
  <c r="AF115" i="30" s="1"/>
  <c r="C115" i="30"/>
  <c r="D114" i="30"/>
  <c r="E114" i="30" s="1"/>
  <c r="F114" i="30" s="1"/>
  <c r="G114" i="30" s="1"/>
  <c r="H114" i="30" s="1"/>
  <c r="I114" i="30" s="1"/>
  <c r="J114" i="30" s="1"/>
  <c r="K114" i="30" s="1"/>
  <c r="L114" i="30" s="1"/>
  <c r="M114" i="30" s="1"/>
  <c r="N114" i="30" s="1"/>
  <c r="O114" i="30" s="1"/>
  <c r="P114" i="30" s="1"/>
  <c r="Q114" i="30" s="1"/>
  <c r="R114" i="30" s="1"/>
  <c r="S114" i="30" s="1"/>
  <c r="T114" i="30" s="1"/>
  <c r="U114" i="30" s="1"/>
  <c r="V114" i="30" s="1"/>
  <c r="W114" i="30" s="1"/>
  <c r="X114" i="30" s="1"/>
  <c r="Y114" i="30" s="1"/>
  <c r="Z114" i="30" s="1"/>
  <c r="AA114" i="30" s="1"/>
  <c r="AB114" i="30" s="1"/>
  <c r="AC114" i="30" s="1"/>
  <c r="AD114" i="30" s="1"/>
  <c r="AE114" i="30" s="1"/>
  <c r="AF114" i="30" s="1"/>
  <c r="C114" i="30"/>
  <c r="D113" i="30"/>
  <c r="E113" i="30" s="1"/>
  <c r="F113" i="30" s="1"/>
  <c r="G113" i="30" s="1"/>
  <c r="H113" i="30" s="1"/>
  <c r="I113" i="30" s="1"/>
  <c r="J113" i="30" s="1"/>
  <c r="K113" i="30" s="1"/>
  <c r="L113" i="30" s="1"/>
  <c r="M113" i="30" s="1"/>
  <c r="N113" i="30" s="1"/>
  <c r="O113" i="30" s="1"/>
  <c r="P113" i="30" s="1"/>
  <c r="Q113" i="30" s="1"/>
  <c r="R113" i="30" s="1"/>
  <c r="S113" i="30" s="1"/>
  <c r="T113" i="30" s="1"/>
  <c r="U113" i="30" s="1"/>
  <c r="V113" i="30" s="1"/>
  <c r="W113" i="30" s="1"/>
  <c r="X113" i="30" s="1"/>
  <c r="Y113" i="30" s="1"/>
  <c r="Z113" i="30" s="1"/>
  <c r="AA113" i="30" s="1"/>
  <c r="AB113" i="30" s="1"/>
  <c r="AC113" i="30" s="1"/>
  <c r="AD113" i="30" s="1"/>
  <c r="AE113" i="30" s="1"/>
  <c r="AF113" i="30" s="1"/>
  <c r="C113" i="30"/>
  <c r="D112" i="30"/>
  <c r="E112" i="30" s="1"/>
  <c r="F112" i="30" s="1"/>
  <c r="G112" i="30" s="1"/>
  <c r="H112" i="30" s="1"/>
  <c r="I112" i="30" s="1"/>
  <c r="J112" i="30" s="1"/>
  <c r="K112" i="30" s="1"/>
  <c r="L112" i="30" s="1"/>
  <c r="M112" i="30" s="1"/>
  <c r="N112" i="30" s="1"/>
  <c r="O112" i="30" s="1"/>
  <c r="P112" i="30" s="1"/>
  <c r="Q112" i="30" s="1"/>
  <c r="R112" i="30" s="1"/>
  <c r="S112" i="30" s="1"/>
  <c r="T112" i="30" s="1"/>
  <c r="U112" i="30" s="1"/>
  <c r="V112" i="30" s="1"/>
  <c r="W112" i="30" s="1"/>
  <c r="X112" i="30" s="1"/>
  <c r="Y112" i="30" s="1"/>
  <c r="Z112" i="30" s="1"/>
  <c r="AA112" i="30" s="1"/>
  <c r="AB112" i="30" s="1"/>
  <c r="AC112" i="30" s="1"/>
  <c r="AD112" i="30" s="1"/>
  <c r="AE112" i="30" s="1"/>
  <c r="AF112" i="30" s="1"/>
  <c r="C112" i="30"/>
  <c r="D111" i="30"/>
  <c r="E111" i="30" s="1"/>
  <c r="F111" i="30" s="1"/>
  <c r="G111" i="30" s="1"/>
  <c r="H111" i="30" s="1"/>
  <c r="I111" i="30" s="1"/>
  <c r="J111" i="30" s="1"/>
  <c r="K111" i="30" s="1"/>
  <c r="L111" i="30" s="1"/>
  <c r="M111" i="30" s="1"/>
  <c r="N111" i="30" s="1"/>
  <c r="O111" i="30" s="1"/>
  <c r="P111" i="30" s="1"/>
  <c r="Q111" i="30" s="1"/>
  <c r="R111" i="30" s="1"/>
  <c r="S111" i="30" s="1"/>
  <c r="T111" i="30" s="1"/>
  <c r="U111" i="30" s="1"/>
  <c r="V111" i="30" s="1"/>
  <c r="W111" i="30" s="1"/>
  <c r="X111" i="30" s="1"/>
  <c r="Y111" i="30" s="1"/>
  <c r="Z111" i="30" s="1"/>
  <c r="AA111" i="30" s="1"/>
  <c r="AB111" i="30" s="1"/>
  <c r="AC111" i="30" s="1"/>
  <c r="AD111" i="30" s="1"/>
  <c r="AE111" i="30" s="1"/>
  <c r="AF111" i="30" s="1"/>
  <c r="C111" i="30"/>
  <c r="C110" i="30"/>
  <c r="C90" i="30" s="1"/>
  <c r="J109" i="30"/>
  <c r="K109" i="30" s="1"/>
  <c r="L109" i="30" s="1"/>
  <c r="M109" i="30" s="1"/>
  <c r="N109" i="30" s="1"/>
  <c r="O109" i="30" s="1"/>
  <c r="P109" i="30" s="1"/>
  <c r="Q109" i="30" s="1"/>
  <c r="R109" i="30" s="1"/>
  <c r="S109" i="30" s="1"/>
  <c r="T109" i="30" s="1"/>
  <c r="U109" i="30" s="1"/>
  <c r="V109" i="30" s="1"/>
  <c r="W109" i="30" s="1"/>
  <c r="X109" i="30" s="1"/>
  <c r="Y109" i="30" s="1"/>
  <c r="Z109" i="30" s="1"/>
  <c r="AA109" i="30" s="1"/>
  <c r="AB109" i="30" s="1"/>
  <c r="AC109" i="30" s="1"/>
  <c r="AD109" i="30" s="1"/>
  <c r="AE109" i="30" s="1"/>
  <c r="AF109" i="30" s="1"/>
  <c r="E109" i="30"/>
  <c r="F109" i="30" s="1"/>
  <c r="G109" i="30" s="1"/>
  <c r="H109" i="30" s="1"/>
  <c r="C109" i="30"/>
  <c r="D109" i="30" s="1"/>
  <c r="C108" i="30"/>
  <c r="D108" i="30" s="1"/>
  <c r="E108" i="30" s="1"/>
  <c r="F108" i="30" s="1"/>
  <c r="G108" i="30" s="1"/>
  <c r="H108" i="30" s="1"/>
  <c r="I108" i="30" s="1"/>
  <c r="J108" i="30" s="1"/>
  <c r="K108" i="30" s="1"/>
  <c r="L108" i="30" s="1"/>
  <c r="M108" i="30" s="1"/>
  <c r="N108" i="30" s="1"/>
  <c r="O108" i="30" s="1"/>
  <c r="P108" i="30" s="1"/>
  <c r="Q108" i="30" s="1"/>
  <c r="R108" i="30" s="1"/>
  <c r="S108" i="30" s="1"/>
  <c r="T108" i="30" s="1"/>
  <c r="U108" i="30" s="1"/>
  <c r="V108" i="30" s="1"/>
  <c r="W108" i="30" s="1"/>
  <c r="X108" i="30" s="1"/>
  <c r="Y108" i="30" s="1"/>
  <c r="Z108" i="30" s="1"/>
  <c r="AA108" i="30" s="1"/>
  <c r="AB108" i="30" s="1"/>
  <c r="AC108" i="30" s="1"/>
  <c r="AD108" i="30" s="1"/>
  <c r="AE108" i="30" s="1"/>
  <c r="AF108" i="30" s="1"/>
  <c r="D107" i="30"/>
  <c r="E107" i="30" s="1"/>
  <c r="F107" i="30" s="1"/>
  <c r="G107" i="30" s="1"/>
  <c r="H107" i="30" s="1"/>
  <c r="I107" i="30" s="1"/>
  <c r="J107" i="30" s="1"/>
  <c r="K107" i="30" s="1"/>
  <c r="L107" i="30" s="1"/>
  <c r="M107" i="30" s="1"/>
  <c r="N107" i="30" s="1"/>
  <c r="O107" i="30" s="1"/>
  <c r="P107" i="30" s="1"/>
  <c r="Q107" i="30" s="1"/>
  <c r="R107" i="30" s="1"/>
  <c r="S107" i="30" s="1"/>
  <c r="T107" i="30" s="1"/>
  <c r="U107" i="30" s="1"/>
  <c r="V107" i="30" s="1"/>
  <c r="W107" i="30" s="1"/>
  <c r="X107" i="30" s="1"/>
  <c r="Y107" i="30" s="1"/>
  <c r="Z107" i="30" s="1"/>
  <c r="AA107" i="30" s="1"/>
  <c r="AB107" i="30" s="1"/>
  <c r="AC107" i="30" s="1"/>
  <c r="AD107" i="30" s="1"/>
  <c r="AE107" i="30" s="1"/>
  <c r="AF107" i="30" s="1"/>
  <c r="C107" i="30"/>
  <c r="D105" i="30"/>
  <c r="E105" i="30" s="1"/>
  <c r="F105" i="30" s="1"/>
  <c r="G105" i="30" s="1"/>
  <c r="H105" i="30" s="1"/>
  <c r="I105" i="30" s="1"/>
  <c r="J105" i="30" s="1"/>
  <c r="K105" i="30" s="1"/>
  <c r="L105" i="30" s="1"/>
  <c r="M105" i="30" s="1"/>
  <c r="N105" i="30" s="1"/>
  <c r="O105" i="30" s="1"/>
  <c r="P105" i="30" s="1"/>
  <c r="Q105" i="30" s="1"/>
  <c r="R105" i="30" s="1"/>
  <c r="S105" i="30" s="1"/>
  <c r="T105" i="30" s="1"/>
  <c r="U105" i="30" s="1"/>
  <c r="V105" i="30" s="1"/>
  <c r="W105" i="30" s="1"/>
  <c r="X105" i="30" s="1"/>
  <c r="Y105" i="30" s="1"/>
  <c r="Z105" i="30" s="1"/>
  <c r="AA105" i="30" s="1"/>
  <c r="AB105" i="30" s="1"/>
  <c r="AC105" i="30" s="1"/>
  <c r="AD105" i="30" s="1"/>
  <c r="AE105" i="30" s="1"/>
  <c r="AF105" i="30" s="1"/>
  <c r="C105" i="30"/>
  <c r="C104" i="30"/>
  <c r="D104" i="30" s="1"/>
  <c r="E104" i="30" s="1"/>
  <c r="F104" i="30" s="1"/>
  <c r="G104" i="30" s="1"/>
  <c r="H104" i="30" s="1"/>
  <c r="I104" i="30" s="1"/>
  <c r="J104" i="30" s="1"/>
  <c r="K104" i="30" s="1"/>
  <c r="L104" i="30" s="1"/>
  <c r="M104" i="30" s="1"/>
  <c r="N104" i="30" s="1"/>
  <c r="O104" i="30" s="1"/>
  <c r="P104" i="30" s="1"/>
  <c r="Q104" i="30" s="1"/>
  <c r="R104" i="30" s="1"/>
  <c r="S104" i="30" s="1"/>
  <c r="T104" i="30" s="1"/>
  <c r="U104" i="30" s="1"/>
  <c r="V104" i="30" s="1"/>
  <c r="W104" i="30" s="1"/>
  <c r="X104" i="30" s="1"/>
  <c r="Y104" i="30" s="1"/>
  <c r="Z104" i="30" s="1"/>
  <c r="AA104" i="30" s="1"/>
  <c r="AB104" i="30" s="1"/>
  <c r="AC104" i="30" s="1"/>
  <c r="AD104" i="30" s="1"/>
  <c r="AE104" i="30" s="1"/>
  <c r="AF104" i="30" s="1"/>
  <c r="D102" i="30"/>
  <c r="E102" i="30" s="1"/>
  <c r="F102" i="30" s="1"/>
  <c r="G102" i="30" s="1"/>
  <c r="H102" i="30" s="1"/>
  <c r="I102" i="30" s="1"/>
  <c r="J102" i="30" s="1"/>
  <c r="K102" i="30" s="1"/>
  <c r="L102" i="30" s="1"/>
  <c r="M102" i="30" s="1"/>
  <c r="N102" i="30" s="1"/>
  <c r="O102" i="30" s="1"/>
  <c r="P102" i="30" s="1"/>
  <c r="Q102" i="30" s="1"/>
  <c r="R102" i="30" s="1"/>
  <c r="S102" i="30" s="1"/>
  <c r="T102" i="30" s="1"/>
  <c r="U102" i="30" s="1"/>
  <c r="V102" i="30" s="1"/>
  <c r="W102" i="30" s="1"/>
  <c r="X102" i="30" s="1"/>
  <c r="Y102" i="30" s="1"/>
  <c r="Z102" i="30" s="1"/>
  <c r="AA102" i="30" s="1"/>
  <c r="AB102" i="30" s="1"/>
  <c r="AC102" i="30" s="1"/>
  <c r="AD102" i="30" s="1"/>
  <c r="AE102" i="30" s="1"/>
  <c r="AF102" i="30" s="1"/>
  <c r="C102" i="30"/>
  <c r="C101" i="30"/>
  <c r="D101" i="30" s="1"/>
  <c r="E101" i="30" s="1"/>
  <c r="F101" i="30" s="1"/>
  <c r="G101" i="30" s="1"/>
  <c r="H101" i="30" s="1"/>
  <c r="I101" i="30" s="1"/>
  <c r="J101" i="30" s="1"/>
  <c r="K101" i="30" s="1"/>
  <c r="L101" i="30" s="1"/>
  <c r="M101" i="30" s="1"/>
  <c r="N101" i="30" s="1"/>
  <c r="O101" i="30" s="1"/>
  <c r="P101" i="30" s="1"/>
  <c r="Q101" i="30" s="1"/>
  <c r="R101" i="30" s="1"/>
  <c r="S101" i="30" s="1"/>
  <c r="T101" i="30" s="1"/>
  <c r="U101" i="30" s="1"/>
  <c r="V101" i="30" s="1"/>
  <c r="W101" i="30" s="1"/>
  <c r="X101" i="30" s="1"/>
  <c r="Y101" i="30" s="1"/>
  <c r="Z101" i="30" s="1"/>
  <c r="AA101" i="30" s="1"/>
  <c r="AB101" i="30" s="1"/>
  <c r="AC101" i="30" s="1"/>
  <c r="AD101" i="30" s="1"/>
  <c r="AE101" i="30" s="1"/>
  <c r="AF101" i="30" s="1"/>
  <c r="E100" i="30"/>
  <c r="F100" i="30" s="1"/>
  <c r="G100" i="30" s="1"/>
  <c r="H100" i="30" s="1"/>
  <c r="I100" i="30" s="1"/>
  <c r="J100" i="30" s="1"/>
  <c r="K100" i="30" s="1"/>
  <c r="L100" i="30" s="1"/>
  <c r="M100" i="30" s="1"/>
  <c r="N100" i="30" s="1"/>
  <c r="O100" i="30" s="1"/>
  <c r="P100" i="30" s="1"/>
  <c r="Q100" i="30" s="1"/>
  <c r="R100" i="30" s="1"/>
  <c r="S100" i="30" s="1"/>
  <c r="T100" i="30" s="1"/>
  <c r="U100" i="30" s="1"/>
  <c r="V100" i="30" s="1"/>
  <c r="W100" i="30" s="1"/>
  <c r="X100" i="30" s="1"/>
  <c r="Y100" i="30" s="1"/>
  <c r="Z100" i="30" s="1"/>
  <c r="AA100" i="30" s="1"/>
  <c r="AB100" i="30" s="1"/>
  <c r="AC100" i="30" s="1"/>
  <c r="AD100" i="30" s="1"/>
  <c r="AE100" i="30" s="1"/>
  <c r="AF100" i="30" s="1"/>
  <c r="D100" i="30"/>
  <c r="C100" i="30"/>
  <c r="C99" i="30"/>
  <c r="D99" i="30" s="1"/>
  <c r="E99" i="30" s="1"/>
  <c r="F99" i="30" s="1"/>
  <c r="G99" i="30" s="1"/>
  <c r="H99" i="30" s="1"/>
  <c r="I99" i="30" s="1"/>
  <c r="J99" i="30" s="1"/>
  <c r="K99" i="30" s="1"/>
  <c r="L99" i="30" s="1"/>
  <c r="M99" i="30" s="1"/>
  <c r="N99" i="30" s="1"/>
  <c r="O99" i="30" s="1"/>
  <c r="P99" i="30" s="1"/>
  <c r="Q99" i="30" s="1"/>
  <c r="R99" i="30" s="1"/>
  <c r="S99" i="30" s="1"/>
  <c r="T99" i="30" s="1"/>
  <c r="U99" i="30" s="1"/>
  <c r="V99" i="30" s="1"/>
  <c r="W99" i="30" s="1"/>
  <c r="X99" i="30" s="1"/>
  <c r="Y99" i="30" s="1"/>
  <c r="Z99" i="30" s="1"/>
  <c r="AA99" i="30" s="1"/>
  <c r="AB99" i="30" s="1"/>
  <c r="AC99" i="30" s="1"/>
  <c r="AD99" i="30" s="1"/>
  <c r="AE99" i="30" s="1"/>
  <c r="AF99" i="30" s="1"/>
  <c r="D98" i="30"/>
  <c r="C98" i="30"/>
  <c r="D97" i="30"/>
  <c r="C97" i="30"/>
  <c r="AH95" i="30"/>
  <c r="AI95" i="30" s="1"/>
  <c r="AH94" i="30"/>
  <c r="AI94" i="30" s="1"/>
  <c r="AH93" i="30"/>
  <c r="AI93" i="30" s="1"/>
  <c r="AH92" i="30"/>
  <c r="AI92" i="30" s="1"/>
  <c r="AH91" i="30"/>
  <c r="AI91" i="30" s="1"/>
  <c r="B90" i="30"/>
  <c r="AI88" i="30"/>
  <c r="AH88" i="30"/>
  <c r="AI87" i="30"/>
  <c r="AH87" i="30"/>
  <c r="AI86" i="30"/>
  <c r="AH86" i="30"/>
  <c r="AI85" i="30"/>
  <c r="AH85" i="30"/>
  <c r="AI84" i="30"/>
  <c r="AH84" i="30"/>
  <c r="AI83" i="30"/>
  <c r="AH83" i="30"/>
  <c r="AI82" i="30"/>
  <c r="AH82" i="30"/>
  <c r="AI81" i="30"/>
  <c r="AH81" i="30"/>
  <c r="AG79" i="30"/>
  <c r="AE79" i="30"/>
  <c r="AI78" i="30"/>
  <c r="AH78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G79" i="30" s="1"/>
  <c r="F77" i="30"/>
  <c r="E77" i="30"/>
  <c r="D77" i="30"/>
  <c r="C77" i="30"/>
  <c r="B77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AF73" i="30"/>
  <c r="AF79" i="30" s="1"/>
  <c r="AE73" i="30"/>
  <c r="AD73" i="30"/>
  <c r="AC73" i="30"/>
  <c r="AB73" i="30"/>
  <c r="AA73" i="30"/>
  <c r="Z73" i="30"/>
  <c r="Y73" i="30"/>
  <c r="Y79" i="30" s="1"/>
  <c r="X73" i="30"/>
  <c r="W73" i="30"/>
  <c r="V73" i="30"/>
  <c r="U73" i="30"/>
  <c r="T73" i="30"/>
  <c r="S73" i="30"/>
  <c r="R73" i="30"/>
  <c r="Q73" i="30"/>
  <c r="Q79" i="30" s="1"/>
  <c r="P73" i="30"/>
  <c r="O73" i="30"/>
  <c r="N73" i="30"/>
  <c r="N79" i="30" s="1"/>
  <c r="M73" i="30"/>
  <c r="L73" i="30"/>
  <c r="K73" i="30"/>
  <c r="J73" i="30"/>
  <c r="I73" i="30"/>
  <c r="H73" i="30"/>
  <c r="G73" i="30"/>
  <c r="F73" i="30"/>
  <c r="E73" i="30"/>
  <c r="D73" i="30"/>
  <c r="C73" i="30"/>
  <c r="B73" i="30"/>
  <c r="AI71" i="30"/>
  <c r="AH71" i="30"/>
  <c r="AG69" i="30"/>
  <c r="AF69" i="30"/>
  <c r="AE69" i="30"/>
  <c r="AD69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J69" i="30"/>
  <c r="I69" i="30"/>
  <c r="H69" i="30"/>
  <c r="G69" i="30"/>
  <c r="F69" i="30"/>
  <c r="E69" i="30"/>
  <c r="D69" i="30"/>
  <c r="C69" i="30"/>
  <c r="B69" i="30"/>
  <c r="AI68" i="30"/>
  <c r="AH68" i="30"/>
  <c r="AI67" i="30"/>
  <c r="AH67" i="30"/>
  <c r="AI66" i="30"/>
  <c r="AH66" i="30"/>
  <c r="AG65" i="30"/>
  <c r="AG70" i="30" s="1"/>
  <c r="AF65" i="30"/>
  <c r="AF5" i="30" s="1"/>
  <c r="AE65" i="30"/>
  <c r="AE5" i="30" s="1"/>
  <c r="AD65" i="30"/>
  <c r="AD5" i="30" s="1"/>
  <c r="AC65" i="30"/>
  <c r="AC5" i="30" s="1"/>
  <c r="AB65" i="30"/>
  <c r="AB5" i="30" s="1"/>
  <c r="AA65" i="30"/>
  <c r="AA5" i="30" s="1"/>
  <c r="Z65" i="30"/>
  <c r="Z5" i="30" s="1"/>
  <c r="Y65" i="30"/>
  <c r="Y5" i="30" s="1"/>
  <c r="X65" i="30"/>
  <c r="W65" i="30"/>
  <c r="W5" i="30" s="1"/>
  <c r="V65" i="30"/>
  <c r="V5" i="30" s="1"/>
  <c r="U65" i="30"/>
  <c r="T65" i="30"/>
  <c r="T5" i="30" s="1"/>
  <c r="S65" i="30"/>
  <c r="S5" i="30" s="1"/>
  <c r="R65" i="30"/>
  <c r="R5" i="30" s="1"/>
  <c r="Q65" i="30"/>
  <c r="P65" i="30"/>
  <c r="P5" i="30" s="1"/>
  <c r="O65" i="30"/>
  <c r="N65" i="30"/>
  <c r="N5" i="30" s="1"/>
  <c r="M65" i="30"/>
  <c r="M5" i="30" s="1"/>
  <c r="L65" i="30"/>
  <c r="K65" i="30"/>
  <c r="K5" i="30" s="1"/>
  <c r="J65" i="30"/>
  <c r="J5" i="30" s="1"/>
  <c r="I65" i="30"/>
  <c r="I5" i="30" s="1"/>
  <c r="H65" i="30"/>
  <c r="H5" i="30" s="1"/>
  <c r="G65" i="30"/>
  <c r="G5" i="30" s="1"/>
  <c r="F65" i="30"/>
  <c r="F5" i="30" s="1"/>
  <c r="E65" i="30"/>
  <c r="D65" i="30"/>
  <c r="C65" i="30"/>
  <c r="C5" i="30" s="1"/>
  <c r="B65" i="30"/>
  <c r="AI64" i="30"/>
  <c r="AH64" i="30"/>
  <c r="AI63" i="30"/>
  <c r="AH63" i="30"/>
  <c r="AI62" i="30"/>
  <c r="AH62" i="30"/>
  <c r="AI61" i="30"/>
  <c r="AH61" i="30"/>
  <c r="AI60" i="30"/>
  <c r="AH60" i="30"/>
  <c r="AI59" i="30"/>
  <c r="AH59" i="30"/>
  <c r="AI58" i="30"/>
  <c r="AH58" i="30"/>
  <c r="AI57" i="30"/>
  <c r="AH57" i="30"/>
  <c r="AI56" i="30"/>
  <c r="AH56" i="30"/>
  <c r="AI55" i="30"/>
  <c r="AH55" i="30"/>
  <c r="AI54" i="30"/>
  <c r="AH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AI52" i="30"/>
  <c r="AH52" i="30"/>
  <c r="AI51" i="30"/>
  <c r="AH51" i="30"/>
  <c r="AI50" i="30"/>
  <c r="AH50" i="30"/>
  <c r="AG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AG48" i="30"/>
  <c r="AI47" i="30"/>
  <c r="AH47" i="30"/>
  <c r="AI46" i="30"/>
  <c r="AH46" i="30"/>
  <c r="AI45" i="30"/>
  <c r="AH45" i="30"/>
  <c r="AI44" i="30"/>
  <c r="AH44" i="30"/>
  <c r="AI43" i="30"/>
  <c r="AH43" i="30"/>
  <c r="AI42" i="30"/>
  <c r="AH42" i="30"/>
  <c r="AI41" i="30"/>
  <c r="AH41" i="30"/>
  <c r="AI40" i="30"/>
  <c r="AH40" i="30"/>
  <c r="AI39" i="30"/>
  <c r="AH39" i="30"/>
  <c r="AI38" i="30"/>
  <c r="AH38" i="30"/>
  <c r="AI37" i="30"/>
  <c r="AH37" i="30"/>
  <c r="AI36" i="30"/>
  <c r="AH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B70" i="30" s="1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X5" i="30"/>
  <c r="U5" i="30"/>
  <c r="Q5" i="30"/>
  <c r="O5" i="30"/>
  <c r="E5" i="30"/>
  <c r="B5" i="30"/>
  <c r="AG4" i="30"/>
  <c r="K4" i="30"/>
  <c r="B4" i="30"/>
  <c r="AG3" i="30"/>
  <c r="AG6" i="30" s="1"/>
  <c r="AG2" i="30"/>
  <c r="E4" i="30"/>
  <c r="E4" i="31"/>
  <c r="AE79" i="31" l="1"/>
  <c r="AD79" i="31"/>
  <c r="AB79" i="31"/>
  <c r="AA79" i="31"/>
  <c r="Y79" i="31"/>
  <c r="X79" i="31"/>
  <c r="W79" i="31"/>
  <c r="T79" i="31"/>
  <c r="S79" i="31"/>
  <c r="R70" i="31"/>
  <c r="R72" i="31"/>
  <c r="M72" i="31"/>
  <c r="AE209" i="31" s="1"/>
  <c r="Q72" i="31"/>
  <c r="Q7" i="31" s="1"/>
  <c r="Q70" i="31"/>
  <c r="P79" i="31"/>
  <c r="P72" i="31"/>
  <c r="P70" i="31"/>
  <c r="O79" i="31"/>
  <c r="O70" i="31"/>
  <c r="N79" i="31"/>
  <c r="L79" i="31"/>
  <c r="J70" i="31"/>
  <c r="J72" i="31"/>
  <c r="I79" i="31"/>
  <c r="I72" i="31"/>
  <c r="I70" i="31"/>
  <c r="AI75" i="31"/>
  <c r="H70" i="31"/>
  <c r="H72" i="31"/>
  <c r="G79" i="31"/>
  <c r="AI74" i="31"/>
  <c r="G70" i="31"/>
  <c r="F79" i="31"/>
  <c r="E79" i="31"/>
  <c r="E72" i="31"/>
  <c r="W209" i="31" s="1"/>
  <c r="D79" i="31"/>
  <c r="AI53" i="31"/>
  <c r="B70" i="31"/>
  <c r="B72" i="31" s="1"/>
  <c r="AH75" i="31"/>
  <c r="C79" i="31"/>
  <c r="AI35" i="31"/>
  <c r="AI65" i="31"/>
  <c r="AH76" i="31"/>
  <c r="H4" i="31"/>
  <c r="AH65" i="31"/>
  <c r="C72" i="31"/>
  <c r="K72" i="31"/>
  <c r="S72" i="31"/>
  <c r="AA209" i="31"/>
  <c r="I7" i="31"/>
  <c r="AH53" i="31"/>
  <c r="AB209" i="31"/>
  <c r="J7" i="31"/>
  <c r="AJ209" i="31"/>
  <c r="R7" i="31"/>
  <c r="C5" i="31"/>
  <c r="C70" i="31"/>
  <c r="K5" i="31"/>
  <c r="K70" i="31"/>
  <c r="S5" i="31"/>
  <c r="S70" i="31"/>
  <c r="AA5" i="31"/>
  <c r="D72" i="31"/>
  <c r="L72" i="31"/>
  <c r="AH77" i="31"/>
  <c r="H79" i="31"/>
  <c r="Q80" i="31"/>
  <c r="AF79" i="31"/>
  <c r="AI76" i="31"/>
  <c r="AI77" i="31"/>
  <c r="Z209" i="31"/>
  <c r="H7" i="31"/>
  <c r="AI73" i="31"/>
  <c r="F72" i="31"/>
  <c r="F70" i="31"/>
  <c r="N72" i="31"/>
  <c r="N70" i="31"/>
  <c r="AG3" i="31"/>
  <c r="AG6" i="31" s="1"/>
  <c r="AG72" i="31"/>
  <c r="AG70" i="31"/>
  <c r="AG80" i="31" s="1"/>
  <c r="E98" i="31"/>
  <c r="D90" i="31"/>
  <c r="G72" i="31"/>
  <c r="G80" i="31" s="1"/>
  <c r="O72" i="31"/>
  <c r="D70" i="31"/>
  <c r="L70" i="31"/>
  <c r="E187" i="31"/>
  <c r="E70" i="31"/>
  <c r="E80" i="31" s="1"/>
  <c r="M70" i="31"/>
  <c r="M80" i="31" s="1"/>
  <c r="AH35" i="31"/>
  <c r="H80" i="31"/>
  <c r="G97" i="31"/>
  <c r="AH74" i="31"/>
  <c r="D206" i="31"/>
  <c r="S206" i="31"/>
  <c r="B79" i="31"/>
  <c r="AH73" i="31"/>
  <c r="J79" i="31"/>
  <c r="J80" i="31" s="1"/>
  <c r="R79" i="31"/>
  <c r="R80" i="31" s="1"/>
  <c r="Z79" i="31"/>
  <c r="D187" i="31"/>
  <c r="C187" i="31"/>
  <c r="H194" i="31"/>
  <c r="G230" i="31"/>
  <c r="C195" i="31"/>
  <c r="E195" i="31"/>
  <c r="D195" i="31"/>
  <c r="F189" i="31"/>
  <c r="C230" i="31"/>
  <c r="AD79" i="30"/>
  <c r="AC79" i="30"/>
  <c r="AB79" i="30"/>
  <c r="AA79" i="30"/>
  <c r="X79" i="30"/>
  <c r="U79" i="30"/>
  <c r="W79" i="30"/>
  <c r="V79" i="30"/>
  <c r="T79" i="30"/>
  <c r="S79" i="30"/>
  <c r="S70" i="30"/>
  <c r="S72" i="30"/>
  <c r="AK209" i="30" s="1"/>
  <c r="R70" i="30"/>
  <c r="Q70" i="30"/>
  <c r="P79" i="30"/>
  <c r="P72" i="30"/>
  <c r="P70" i="30"/>
  <c r="O79" i="30"/>
  <c r="O70" i="30"/>
  <c r="N72" i="30"/>
  <c r="M79" i="30"/>
  <c r="M72" i="30"/>
  <c r="AE209" i="30" s="1"/>
  <c r="L79" i="30"/>
  <c r="K79" i="30"/>
  <c r="K70" i="30"/>
  <c r="K72" i="30"/>
  <c r="AC209" i="30" s="1"/>
  <c r="J70" i="30"/>
  <c r="I79" i="30"/>
  <c r="I70" i="30"/>
  <c r="H79" i="30"/>
  <c r="H72" i="30"/>
  <c r="H7" i="30" s="1"/>
  <c r="H70" i="30"/>
  <c r="E79" i="30"/>
  <c r="E72" i="30"/>
  <c r="W209" i="30" s="1"/>
  <c r="D79" i="30"/>
  <c r="AH76" i="30"/>
  <c r="J79" i="30"/>
  <c r="R79" i="30"/>
  <c r="Z79" i="30"/>
  <c r="C79" i="30"/>
  <c r="AI74" i="30"/>
  <c r="AH75" i="30"/>
  <c r="C70" i="30"/>
  <c r="C72" i="30"/>
  <c r="U209" i="30" s="1"/>
  <c r="G70" i="30"/>
  <c r="AI53" i="30"/>
  <c r="F72" i="30"/>
  <c r="F7" i="30" s="1"/>
  <c r="AH35" i="30"/>
  <c r="F79" i="30"/>
  <c r="AI76" i="30"/>
  <c r="AI77" i="30"/>
  <c r="AI73" i="30"/>
  <c r="H4" i="30"/>
  <c r="K7" i="30"/>
  <c r="H80" i="30"/>
  <c r="P80" i="30"/>
  <c r="AI35" i="30"/>
  <c r="D72" i="30"/>
  <c r="AF209" i="30"/>
  <c r="N7" i="30"/>
  <c r="AI65" i="30"/>
  <c r="L72" i="30"/>
  <c r="M7" i="30"/>
  <c r="S80" i="30"/>
  <c r="Z209" i="30"/>
  <c r="AH209" i="30"/>
  <c r="P7" i="30"/>
  <c r="D5" i="30"/>
  <c r="D70" i="30"/>
  <c r="L5" i="30"/>
  <c r="L70" i="30"/>
  <c r="G72" i="30"/>
  <c r="O72" i="30"/>
  <c r="AH77" i="30"/>
  <c r="E98" i="30"/>
  <c r="D110" i="30"/>
  <c r="E110" i="30" s="1"/>
  <c r="F110" i="30" s="1"/>
  <c r="G110" i="30" s="1"/>
  <c r="H110" i="30" s="1"/>
  <c r="I110" i="30" s="1"/>
  <c r="J110" i="30" s="1"/>
  <c r="K110" i="30" s="1"/>
  <c r="L110" i="30" s="1"/>
  <c r="M110" i="30" s="1"/>
  <c r="N110" i="30" s="1"/>
  <c r="O110" i="30" s="1"/>
  <c r="P110" i="30" s="1"/>
  <c r="Q110" i="30" s="1"/>
  <c r="R110" i="30" s="1"/>
  <c r="S110" i="30" s="1"/>
  <c r="T110" i="30" s="1"/>
  <c r="U110" i="30" s="1"/>
  <c r="V110" i="30" s="1"/>
  <c r="W110" i="30" s="1"/>
  <c r="X110" i="30" s="1"/>
  <c r="Y110" i="30" s="1"/>
  <c r="Z110" i="30" s="1"/>
  <c r="AA110" i="30" s="1"/>
  <c r="AB110" i="30" s="1"/>
  <c r="AC110" i="30" s="1"/>
  <c r="AD110" i="30" s="1"/>
  <c r="AE110" i="30" s="1"/>
  <c r="AF110" i="30" s="1"/>
  <c r="E70" i="30"/>
  <c r="M70" i="30"/>
  <c r="M80" i="30" s="1"/>
  <c r="I72" i="30"/>
  <c r="Q72" i="30"/>
  <c r="Q80" i="30" s="1"/>
  <c r="AG72" i="30"/>
  <c r="AG80" i="30" s="1"/>
  <c r="AI75" i="30"/>
  <c r="F70" i="30"/>
  <c r="N70" i="30"/>
  <c r="N80" i="30" s="1"/>
  <c r="B72" i="30"/>
  <c r="J72" i="30"/>
  <c r="R72" i="30"/>
  <c r="C187" i="30"/>
  <c r="AH73" i="30"/>
  <c r="B79" i="30"/>
  <c r="D187" i="30"/>
  <c r="S206" i="30"/>
  <c r="D206" i="30"/>
  <c r="AH53" i="30"/>
  <c r="AH65" i="30"/>
  <c r="AH69" i="30"/>
  <c r="AH74" i="30"/>
  <c r="E97" i="30"/>
  <c r="AI69" i="30"/>
  <c r="D230" i="30"/>
  <c r="E194" i="30"/>
  <c r="D189" i="30"/>
  <c r="S80" i="31" l="1"/>
  <c r="AI209" i="31"/>
  <c r="E7" i="31"/>
  <c r="M7" i="31"/>
  <c r="P80" i="31"/>
  <c r="P7" i="31"/>
  <c r="AH209" i="31"/>
  <c r="O80" i="31"/>
  <c r="L80" i="31"/>
  <c r="K80" i="31"/>
  <c r="N80" i="31"/>
  <c r="I80" i="31"/>
  <c r="F80" i="31"/>
  <c r="D80" i="31"/>
  <c r="B80" i="31"/>
  <c r="T209" i="31"/>
  <c r="B7" i="31"/>
  <c r="C80" i="31"/>
  <c r="U209" i="31"/>
  <c r="C7" i="31"/>
  <c r="AH79" i="31"/>
  <c r="AI79" i="31"/>
  <c r="F98" i="31"/>
  <c r="E90" i="31"/>
  <c r="AF209" i="31"/>
  <c r="N7" i="31"/>
  <c r="H230" i="31"/>
  <c r="I194" i="31"/>
  <c r="B204" i="31"/>
  <c r="C204" i="31"/>
  <c r="X209" i="31"/>
  <c r="F7" i="31"/>
  <c r="AK209" i="31"/>
  <c r="S7" i="31"/>
  <c r="G189" i="31"/>
  <c r="F195" i="31"/>
  <c r="H97" i="31"/>
  <c r="AG209" i="31"/>
  <c r="O7" i="31"/>
  <c r="AD209" i="31"/>
  <c r="L7" i="31"/>
  <c r="Y209" i="31"/>
  <c r="G7" i="31"/>
  <c r="V209" i="31"/>
  <c r="D7" i="31"/>
  <c r="AC209" i="31"/>
  <c r="K7" i="31"/>
  <c r="S7" i="30"/>
  <c r="R80" i="30"/>
  <c r="L80" i="30"/>
  <c r="K80" i="30"/>
  <c r="E80" i="30"/>
  <c r="G80" i="30"/>
  <c r="E7" i="30"/>
  <c r="C80" i="30"/>
  <c r="C7" i="30"/>
  <c r="F80" i="30"/>
  <c r="X209" i="30"/>
  <c r="AB209" i="30"/>
  <c r="J7" i="30"/>
  <c r="AA209" i="30"/>
  <c r="I7" i="30"/>
  <c r="D80" i="30"/>
  <c r="T209" i="30"/>
  <c r="B7" i="30"/>
  <c r="AI79" i="30"/>
  <c r="AH79" i="30"/>
  <c r="E90" i="30"/>
  <c r="F98" i="30"/>
  <c r="B204" i="30"/>
  <c r="J80" i="30"/>
  <c r="I80" i="30"/>
  <c r="AI209" i="30"/>
  <c r="Q7" i="30"/>
  <c r="E187" i="30"/>
  <c r="F97" i="30"/>
  <c r="E189" i="30"/>
  <c r="D195" i="30"/>
  <c r="AG209" i="30"/>
  <c r="O7" i="30"/>
  <c r="C204" i="30"/>
  <c r="B80" i="30"/>
  <c r="E230" i="30"/>
  <c r="F194" i="30"/>
  <c r="AJ209" i="30"/>
  <c r="R7" i="30"/>
  <c r="Y209" i="30"/>
  <c r="G7" i="30"/>
  <c r="O80" i="30"/>
  <c r="V209" i="30"/>
  <c r="D7" i="30"/>
  <c r="AD209" i="30"/>
  <c r="L7" i="30"/>
  <c r="K6" i="31" l="1"/>
  <c r="G195" i="31"/>
  <c r="H189" i="31"/>
  <c r="I230" i="31"/>
  <c r="J194" i="31"/>
  <c r="F90" i="31"/>
  <c r="G98" i="31"/>
  <c r="F187" i="31"/>
  <c r="I97" i="31"/>
  <c r="G98" i="30"/>
  <c r="F189" i="30"/>
  <c r="E195" i="30"/>
  <c r="G194" i="30"/>
  <c r="F230" i="30"/>
  <c r="F187" i="30"/>
  <c r="G97" i="30"/>
  <c r="K6" i="30"/>
  <c r="H195" i="31" l="1"/>
  <c r="I189" i="31"/>
  <c r="J97" i="31"/>
  <c r="H98" i="31"/>
  <c r="G90" i="31"/>
  <c r="G187" i="31"/>
  <c r="K194" i="31"/>
  <c r="J230" i="31"/>
  <c r="F195" i="30"/>
  <c r="G189" i="30"/>
  <c r="G187" i="30"/>
  <c r="H97" i="30"/>
  <c r="G90" i="30"/>
  <c r="H98" i="30"/>
  <c r="F90" i="30"/>
  <c r="G230" i="30"/>
  <c r="H194" i="30"/>
  <c r="H90" i="31" l="1"/>
  <c r="I98" i="31"/>
  <c r="H187" i="31"/>
  <c r="K97" i="31"/>
  <c r="J189" i="31"/>
  <c r="I195" i="31"/>
  <c r="L194" i="31"/>
  <c r="K230" i="31"/>
  <c r="I98" i="30"/>
  <c r="H187" i="30"/>
  <c r="I97" i="30"/>
  <c r="H189" i="30"/>
  <c r="G195" i="30"/>
  <c r="H230" i="30"/>
  <c r="I194" i="30"/>
  <c r="M194" i="31" l="1"/>
  <c r="L230" i="31"/>
  <c r="J195" i="31"/>
  <c r="K189" i="31"/>
  <c r="J98" i="31"/>
  <c r="I90" i="31"/>
  <c r="I187" i="31"/>
  <c r="L97" i="31"/>
  <c r="J98" i="30"/>
  <c r="I90" i="30"/>
  <c r="H195" i="30"/>
  <c r="I189" i="30"/>
  <c r="H90" i="30"/>
  <c r="I187" i="30"/>
  <c r="J97" i="30"/>
  <c r="J194" i="30"/>
  <c r="I230" i="30"/>
  <c r="K195" i="31" l="1"/>
  <c r="L189" i="31"/>
  <c r="J90" i="31"/>
  <c r="K98" i="31"/>
  <c r="J187" i="31"/>
  <c r="M97" i="31"/>
  <c r="N194" i="31"/>
  <c r="M230" i="31"/>
  <c r="I195" i="30"/>
  <c r="J189" i="30"/>
  <c r="K194" i="30"/>
  <c r="J230" i="30"/>
  <c r="J187" i="30"/>
  <c r="K97" i="30"/>
  <c r="K98" i="30"/>
  <c r="J90" i="30"/>
  <c r="N92" i="29"/>
  <c r="B35" i="29"/>
  <c r="B49" i="29"/>
  <c r="B53" i="29"/>
  <c r="B69" i="29"/>
  <c r="B65" i="29"/>
  <c r="B90" i="29"/>
  <c r="B79" i="29"/>
  <c r="B55" i="29"/>
  <c r="AF234" i="29"/>
  <c r="AE234" i="29"/>
  <c r="AD234" i="29"/>
  <c r="AC234" i="29"/>
  <c r="AB234" i="29"/>
  <c r="AA234" i="29"/>
  <c r="Z234" i="29"/>
  <c r="Y234" i="29"/>
  <c r="X234" i="29"/>
  <c r="W234" i="29"/>
  <c r="V234" i="29"/>
  <c r="U234" i="29"/>
  <c r="T234" i="29"/>
  <c r="S234" i="29"/>
  <c r="R234" i="29"/>
  <c r="Q234" i="29"/>
  <c r="P234" i="29"/>
  <c r="O234" i="29"/>
  <c r="N234" i="29"/>
  <c r="M234" i="29"/>
  <c r="L234" i="29"/>
  <c r="K234" i="29"/>
  <c r="J234" i="29"/>
  <c r="I234" i="29"/>
  <c r="H234" i="29"/>
  <c r="G234" i="29"/>
  <c r="F234" i="29"/>
  <c r="E234" i="29"/>
  <c r="D234" i="29"/>
  <c r="C234" i="29"/>
  <c r="B234" i="29"/>
  <c r="A234" i="29"/>
  <c r="AF233" i="29"/>
  <c r="AE233" i="29"/>
  <c r="AD233" i="29"/>
  <c r="AC233" i="29"/>
  <c r="AB233" i="29"/>
  <c r="AA233" i="29"/>
  <c r="Z233" i="29"/>
  <c r="Y233" i="29"/>
  <c r="X233" i="29"/>
  <c r="W233" i="29"/>
  <c r="V233" i="29"/>
  <c r="U233" i="29"/>
  <c r="T233" i="29"/>
  <c r="S233" i="29"/>
  <c r="R233" i="29"/>
  <c r="Q233" i="29"/>
  <c r="P233" i="29"/>
  <c r="O233" i="29"/>
  <c r="N233" i="29"/>
  <c r="M233" i="29"/>
  <c r="L233" i="29"/>
  <c r="K233" i="29"/>
  <c r="J233" i="29"/>
  <c r="I233" i="29"/>
  <c r="H233" i="29"/>
  <c r="G233" i="29"/>
  <c r="F233" i="29"/>
  <c r="E233" i="29"/>
  <c r="D233" i="29"/>
  <c r="C233" i="29"/>
  <c r="B233" i="29"/>
  <c r="A233" i="29"/>
  <c r="AF232" i="29"/>
  <c r="AE232" i="29"/>
  <c r="AD232" i="29"/>
  <c r="AC232" i="29"/>
  <c r="AB232" i="29"/>
  <c r="AA232" i="29"/>
  <c r="Z232" i="29"/>
  <c r="Y232" i="29"/>
  <c r="X232" i="29"/>
  <c r="W232" i="29"/>
  <c r="V232" i="29"/>
  <c r="U232" i="29"/>
  <c r="T232" i="29"/>
  <c r="S232" i="29"/>
  <c r="R232" i="29"/>
  <c r="Q232" i="29"/>
  <c r="P232" i="29"/>
  <c r="O232" i="29"/>
  <c r="N232" i="29"/>
  <c r="M232" i="29"/>
  <c r="L232" i="29"/>
  <c r="K232" i="29"/>
  <c r="J232" i="29"/>
  <c r="I232" i="29"/>
  <c r="H232" i="29"/>
  <c r="G232" i="29"/>
  <c r="F232" i="29"/>
  <c r="E232" i="29"/>
  <c r="D232" i="29"/>
  <c r="C232" i="29"/>
  <c r="B232" i="29"/>
  <c r="A232" i="29"/>
  <c r="AF231" i="29"/>
  <c r="AE231" i="29"/>
  <c r="AD231" i="29"/>
  <c r="AC231" i="29"/>
  <c r="AB231" i="29"/>
  <c r="AA231" i="29"/>
  <c r="Z231" i="29"/>
  <c r="Y231" i="29"/>
  <c r="X231" i="29"/>
  <c r="W231" i="29"/>
  <c r="V231" i="29"/>
  <c r="U231" i="29"/>
  <c r="T231" i="29"/>
  <c r="S231" i="29"/>
  <c r="R231" i="29"/>
  <c r="Q231" i="29"/>
  <c r="P231" i="29"/>
  <c r="O231" i="29"/>
  <c r="N231" i="29"/>
  <c r="M231" i="29"/>
  <c r="L231" i="29"/>
  <c r="K231" i="29"/>
  <c r="J231" i="29"/>
  <c r="I231" i="29"/>
  <c r="H231" i="29"/>
  <c r="G231" i="29"/>
  <c r="F231" i="29"/>
  <c r="E231" i="29"/>
  <c r="D231" i="29"/>
  <c r="C231" i="29"/>
  <c r="B231" i="29"/>
  <c r="A231" i="29"/>
  <c r="B230" i="29"/>
  <c r="S205" i="29"/>
  <c r="AG195" i="29"/>
  <c r="B195" i="29"/>
  <c r="C194" i="29"/>
  <c r="C230" i="29" s="1"/>
  <c r="C193" i="29"/>
  <c r="D193" i="29" s="1"/>
  <c r="E193" i="29" s="1"/>
  <c r="F193" i="29" s="1"/>
  <c r="G193" i="29" s="1"/>
  <c r="H193" i="29" s="1"/>
  <c r="I193" i="29" s="1"/>
  <c r="J193" i="29" s="1"/>
  <c r="K193" i="29" s="1"/>
  <c r="L193" i="29" s="1"/>
  <c r="M193" i="29" s="1"/>
  <c r="N193" i="29" s="1"/>
  <c r="O193" i="29" s="1"/>
  <c r="P193" i="29" s="1"/>
  <c r="Q193" i="29" s="1"/>
  <c r="R193" i="29" s="1"/>
  <c r="S193" i="29" s="1"/>
  <c r="T193" i="29" s="1"/>
  <c r="U193" i="29" s="1"/>
  <c r="V193" i="29" s="1"/>
  <c r="W193" i="29" s="1"/>
  <c r="X193" i="29" s="1"/>
  <c r="Y193" i="29" s="1"/>
  <c r="Z193" i="29" s="1"/>
  <c r="AA193" i="29" s="1"/>
  <c r="AB193" i="29" s="1"/>
  <c r="AC193" i="29" s="1"/>
  <c r="AD193" i="29" s="1"/>
  <c r="AE193" i="29" s="1"/>
  <c r="AF193" i="29" s="1"/>
  <c r="C192" i="29"/>
  <c r="D192" i="29" s="1"/>
  <c r="E192" i="29" s="1"/>
  <c r="F192" i="29" s="1"/>
  <c r="G192" i="29" s="1"/>
  <c r="H192" i="29" s="1"/>
  <c r="I192" i="29" s="1"/>
  <c r="J192" i="29" s="1"/>
  <c r="K192" i="29" s="1"/>
  <c r="L192" i="29" s="1"/>
  <c r="M192" i="29" s="1"/>
  <c r="N192" i="29" s="1"/>
  <c r="O192" i="29" s="1"/>
  <c r="P192" i="29" s="1"/>
  <c r="Q192" i="29" s="1"/>
  <c r="R192" i="29" s="1"/>
  <c r="S192" i="29" s="1"/>
  <c r="T192" i="29" s="1"/>
  <c r="U192" i="29" s="1"/>
  <c r="V192" i="29" s="1"/>
  <c r="W192" i="29" s="1"/>
  <c r="X192" i="29" s="1"/>
  <c r="Y192" i="29" s="1"/>
  <c r="Z192" i="29" s="1"/>
  <c r="AA192" i="29" s="1"/>
  <c r="AB192" i="29" s="1"/>
  <c r="AC192" i="29" s="1"/>
  <c r="AD192" i="29" s="1"/>
  <c r="AE192" i="29" s="1"/>
  <c r="AF192" i="29" s="1"/>
  <c r="J191" i="29"/>
  <c r="K191" i="29" s="1"/>
  <c r="L191" i="29" s="1"/>
  <c r="M191" i="29" s="1"/>
  <c r="N191" i="29" s="1"/>
  <c r="O191" i="29" s="1"/>
  <c r="P191" i="29" s="1"/>
  <c r="Q191" i="29" s="1"/>
  <c r="R191" i="29" s="1"/>
  <c r="S191" i="29" s="1"/>
  <c r="T191" i="29" s="1"/>
  <c r="U191" i="29" s="1"/>
  <c r="V191" i="29" s="1"/>
  <c r="W191" i="29" s="1"/>
  <c r="X191" i="29" s="1"/>
  <c r="Y191" i="29" s="1"/>
  <c r="Z191" i="29" s="1"/>
  <c r="AA191" i="29" s="1"/>
  <c r="AB191" i="29" s="1"/>
  <c r="AC191" i="29" s="1"/>
  <c r="AD191" i="29" s="1"/>
  <c r="AE191" i="29" s="1"/>
  <c r="AF191" i="29" s="1"/>
  <c r="C191" i="29"/>
  <c r="D191" i="29" s="1"/>
  <c r="E191" i="29" s="1"/>
  <c r="F191" i="29" s="1"/>
  <c r="G191" i="29" s="1"/>
  <c r="H191" i="29" s="1"/>
  <c r="I191" i="29" s="1"/>
  <c r="C190" i="29"/>
  <c r="D190" i="29" s="1"/>
  <c r="E190" i="29" s="1"/>
  <c r="F190" i="29" s="1"/>
  <c r="G190" i="29" s="1"/>
  <c r="H190" i="29" s="1"/>
  <c r="I190" i="29" s="1"/>
  <c r="J190" i="29" s="1"/>
  <c r="K190" i="29" s="1"/>
  <c r="L190" i="29" s="1"/>
  <c r="M190" i="29" s="1"/>
  <c r="N190" i="29" s="1"/>
  <c r="O190" i="29" s="1"/>
  <c r="P190" i="29" s="1"/>
  <c r="Q190" i="29" s="1"/>
  <c r="R190" i="29" s="1"/>
  <c r="S190" i="29" s="1"/>
  <c r="T190" i="29" s="1"/>
  <c r="U190" i="29" s="1"/>
  <c r="V190" i="29" s="1"/>
  <c r="W190" i="29" s="1"/>
  <c r="X190" i="29" s="1"/>
  <c r="Y190" i="29" s="1"/>
  <c r="Z190" i="29" s="1"/>
  <c r="AA190" i="29" s="1"/>
  <c r="AB190" i="29" s="1"/>
  <c r="AC190" i="29" s="1"/>
  <c r="AD190" i="29" s="1"/>
  <c r="AE190" i="29" s="1"/>
  <c r="AF190" i="29" s="1"/>
  <c r="C189" i="29"/>
  <c r="AG187" i="29"/>
  <c r="B187" i="29"/>
  <c r="C186" i="29"/>
  <c r="D186" i="29" s="1"/>
  <c r="E186" i="29" s="1"/>
  <c r="F186" i="29" s="1"/>
  <c r="G186" i="29" s="1"/>
  <c r="H186" i="29" s="1"/>
  <c r="I186" i="29" s="1"/>
  <c r="J186" i="29" s="1"/>
  <c r="K186" i="29" s="1"/>
  <c r="L186" i="29" s="1"/>
  <c r="M186" i="29" s="1"/>
  <c r="N186" i="29" s="1"/>
  <c r="O186" i="29" s="1"/>
  <c r="P186" i="29" s="1"/>
  <c r="Q186" i="29" s="1"/>
  <c r="R186" i="29" s="1"/>
  <c r="S186" i="29" s="1"/>
  <c r="T186" i="29" s="1"/>
  <c r="U186" i="29" s="1"/>
  <c r="V186" i="29" s="1"/>
  <c r="W186" i="29" s="1"/>
  <c r="X186" i="29" s="1"/>
  <c r="Y186" i="29" s="1"/>
  <c r="Z186" i="29" s="1"/>
  <c r="AA186" i="29" s="1"/>
  <c r="AB186" i="29" s="1"/>
  <c r="AC186" i="29" s="1"/>
  <c r="AD186" i="29" s="1"/>
  <c r="AE186" i="29" s="1"/>
  <c r="AF186" i="29" s="1"/>
  <c r="Y185" i="29"/>
  <c r="Z185" i="29" s="1"/>
  <c r="AA185" i="29" s="1"/>
  <c r="AB185" i="29" s="1"/>
  <c r="AC185" i="29" s="1"/>
  <c r="AD185" i="29" s="1"/>
  <c r="AE185" i="29" s="1"/>
  <c r="AF185" i="29" s="1"/>
  <c r="G185" i="29"/>
  <c r="H185" i="29" s="1"/>
  <c r="I185" i="29" s="1"/>
  <c r="J185" i="29" s="1"/>
  <c r="K185" i="29" s="1"/>
  <c r="L185" i="29" s="1"/>
  <c r="M185" i="29" s="1"/>
  <c r="N185" i="29" s="1"/>
  <c r="O185" i="29" s="1"/>
  <c r="P185" i="29" s="1"/>
  <c r="Q185" i="29" s="1"/>
  <c r="R185" i="29" s="1"/>
  <c r="S185" i="29" s="1"/>
  <c r="T185" i="29" s="1"/>
  <c r="U185" i="29" s="1"/>
  <c r="V185" i="29" s="1"/>
  <c r="W185" i="29" s="1"/>
  <c r="X185" i="29" s="1"/>
  <c r="C185" i="29"/>
  <c r="D185" i="29" s="1"/>
  <c r="E185" i="29" s="1"/>
  <c r="F185" i="29" s="1"/>
  <c r="E184" i="29"/>
  <c r="F184" i="29" s="1"/>
  <c r="G184" i="29" s="1"/>
  <c r="H184" i="29" s="1"/>
  <c r="I184" i="29" s="1"/>
  <c r="J184" i="29" s="1"/>
  <c r="K184" i="29" s="1"/>
  <c r="L184" i="29" s="1"/>
  <c r="M184" i="29" s="1"/>
  <c r="N184" i="29" s="1"/>
  <c r="O184" i="29" s="1"/>
  <c r="P184" i="29" s="1"/>
  <c r="Q184" i="29" s="1"/>
  <c r="R184" i="29" s="1"/>
  <c r="S184" i="29" s="1"/>
  <c r="T184" i="29" s="1"/>
  <c r="U184" i="29" s="1"/>
  <c r="V184" i="29" s="1"/>
  <c r="W184" i="29" s="1"/>
  <c r="X184" i="29" s="1"/>
  <c r="Y184" i="29" s="1"/>
  <c r="Z184" i="29" s="1"/>
  <c r="AA184" i="29" s="1"/>
  <c r="AB184" i="29" s="1"/>
  <c r="AC184" i="29" s="1"/>
  <c r="AD184" i="29" s="1"/>
  <c r="AE184" i="29" s="1"/>
  <c r="AF184" i="29" s="1"/>
  <c r="C184" i="29"/>
  <c r="D184" i="29" s="1"/>
  <c r="C183" i="29"/>
  <c r="D183" i="29" s="1"/>
  <c r="E183" i="29" s="1"/>
  <c r="F183" i="29" s="1"/>
  <c r="G183" i="29" s="1"/>
  <c r="H183" i="29" s="1"/>
  <c r="I183" i="29" s="1"/>
  <c r="J183" i="29" s="1"/>
  <c r="K183" i="29" s="1"/>
  <c r="L183" i="29" s="1"/>
  <c r="M183" i="29" s="1"/>
  <c r="N183" i="29" s="1"/>
  <c r="O183" i="29" s="1"/>
  <c r="P183" i="29" s="1"/>
  <c r="Q183" i="29" s="1"/>
  <c r="R183" i="29" s="1"/>
  <c r="S183" i="29" s="1"/>
  <c r="T183" i="29" s="1"/>
  <c r="U183" i="29" s="1"/>
  <c r="V183" i="29" s="1"/>
  <c r="W183" i="29" s="1"/>
  <c r="X183" i="29" s="1"/>
  <c r="Y183" i="29" s="1"/>
  <c r="Z183" i="29" s="1"/>
  <c r="AA183" i="29" s="1"/>
  <c r="AB183" i="29" s="1"/>
  <c r="AC183" i="29" s="1"/>
  <c r="AD183" i="29" s="1"/>
  <c r="AE183" i="29" s="1"/>
  <c r="AF183" i="29" s="1"/>
  <c r="Q182" i="29"/>
  <c r="R182" i="29" s="1"/>
  <c r="S182" i="29" s="1"/>
  <c r="T182" i="29" s="1"/>
  <c r="U182" i="29" s="1"/>
  <c r="V182" i="29" s="1"/>
  <c r="W182" i="29" s="1"/>
  <c r="X182" i="29" s="1"/>
  <c r="Y182" i="29" s="1"/>
  <c r="Z182" i="29" s="1"/>
  <c r="AA182" i="29" s="1"/>
  <c r="AB182" i="29" s="1"/>
  <c r="AC182" i="29" s="1"/>
  <c r="AD182" i="29" s="1"/>
  <c r="AE182" i="29" s="1"/>
  <c r="AF182" i="29" s="1"/>
  <c r="E182" i="29"/>
  <c r="F182" i="29" s="1"/>
  <c r="G182" i="29" s="1"/>
  <c r="H182" i="29" s="1"/>
  <c r="I182" i="29" s="1"/>
  <c r="J182" i="29" s="1"/>
  <c r="K182" i="29" s="1"/>
  <c r="L182" i="29" s="1"/>
  <c r="M182" i="29" s="1"/>
  <c r="N182" i="29" s="1"/>
  <c r="O182" i="29" s="1"/>
  <c r="P182" i="29" s="1"/>
  <c r="D182" i="29"/>
  <c r="C182" i="29"/>
  <c r="M181" i="29"/>
  <c r="N181" i="29" s="1"/>
  <c r="O181" i="29" s="1"/>
  <c r="P181" i="29" s="1"/>
  <c r="Q181" i="29" s="1"/>
  <c r="R181" i="29" s="1"/>
  <c r="S181" i="29" s="1"/>
  <c r="T181" i="29" s="1"/>
  <c r="U181" i="29" s="1"/>
  <c r="V181" i="29" s="1"/>
  <c r="W181" i="29" s="1"/>
  <c r="X181" i="29" s="1"/>
  <c r="Y181" i="29" s="1"/>
  <c r="Z181" i="29" s="1"/>
  <c r="AA181" i="29" s="1"/>
  <c r="AB181" i="29" s="1"/>
  <c r="AC181" i="29" s="1"/>
  <c r="AD181" i="29" s="1"/>
  <c r="AE181" i="29" s="1"/>
  <c r="AF181" i="29" s="1"/>
  <c r="C181" i="29"/>
  <c r="D181" i="29" s="1"/>
  <c r="E181" i="29" s="1"/>
  <c r="F181" i="29" s="1"/>
  <c r="G181" i="29" s="1"/>
  <c r="H181" i="29" s="1"/>
  <c r="I181" i="29" s="1"/>
  <c r="J181" i="29" s="1"/>
  <c r="K181" i="29" s="1"/>
  <c r="L181" i="29" s="1"/>
  <c r="E180" i="29"/>
  <c r="F180" i="29" s="1"/>
  <c r="G180" i="29" s="1"/>
  <c r="H180" i="29" s="1"/>
  <c r="I180" i="29" s="1"/>
  <c r="J180" i="29" s="1"/>
  <c r="K180" i="29" s="1"/>
  <c r="L180" i="29" s="1"/>
  <c r="M180" i="29" s="1"/>
  <c r="N180" i="29" s="1"/>
  <c r="O180" i="29" s="1"/>
  <c r="P180" i="29" s="1"/>
  <c r="Q180" i="29" s="1"/>
  <c r="R180" i="29" s="1"/>
  <c r="S180" i="29" s="1"/>
  <c r="T180" i="29" s="1"/>
  <c r="U180" i="29" s="1"/>
  <c r="V180" i="29" s="1"/>
  <c r="W180" i="29" s="1"/>
  <c r="X180" i="29" s="1"/>
  <c r="Y180" i="29" s="1"/>
  <c r="Z180" i="29" s="1"/>
  <c r="AA180" i="29" s="1"/>
  <c r="AB180" i="29" s="1"/>
  <c r="AC180" i="29" s="1"/>
  <c r="AD180" i="29" s="1"/>
  <c r="AE180" i="29" s="1"/>
  <c r="AF180" i="29" s="1"/>
  <c r="C180" i="29"/>
  <c r="D180" i="29" s="1"/>
  <c r="C179" i="29"/>
  <c r="D179" i="29" s="1"/>
  <c r="E179" i="29" s="1"/>
  <c r="F179" i="29" s="1"/>
  <c r="G179" i="29" s="1"/>
  <c r="H179" i="29" s="1"/>
  <c r="I179" i="29" s="1"/>
  <c r="J179" i="29" s="1"/>
  <c r="K179" i="29" s="1"/>
  <c r="L179" i="29" s="1"/>
  <c r="M179" i="29" s="1"/>
  <c r="N179" i="29" s="1"/>
  <c r="O179" i="29" s="1"/>
  <c r="P179" i="29" s="1"/>
  <c r="Q179" i="29" s="1"/>
  <c r="R179" i="29" s="1"/>
  <c r="S179" i="29" s="1"/>
  <c r="T179" i="29" s="1"/>
  <c r="U179" i="29" s="1"/>
  <c r="V179" i="29" s="1"/>
  <c r="W179" i="29" s="1"/>
  <c r="X179" i="29" s="1"/>
  <c r="Y179" i="29" s="1"/>
  <c r="Z179" i="29" s="1"/>
  <c r="AA179" i="29" s="1"/>
  <c r="AB179" i="29" s="1"/>
  <c r="AC179" i="29" s="1"/>
  <c r="AD179" i="29" s="1"/>
  <c r="AE179" i="29" s="1"/>
  <c r="AF179" i="29" s="1"/>
  <c r="C178" i="29"/>
  <c r="D178" i="29" s="1"/>
  <c r="E178" i="29" s="1"/>
  <c r="F178" i="29" s="1"/>
  <c r="G178" i="29" s="1"/>
  <c r="H178" i="29" s="1"/>
  <c r="I178" i="29" s="1"/>
  <c r="J178" i="29" s="1"/>
  <c r="K178" i="29" s="1"/>
  <c r="L178" i="29" s="1"/>
  <c r="M178" i="29" s="1"/>
  <c r="N178" i="29" s="1"/>
  <c r="O178" i="29" s="1"/>
  <c r="P178" i="29" s="1"/>
  <c r="Q178" i="29" s="1"/>
  <c r="R178" i="29" s="1"/>
  <c r="S178" i="29" s="1"/>
  <c r="T178" i="29" s="1"/>
  <c r="U178" i="29" s="1"/>
  <c r="V178" i="29" s="1"/>
  <c r="W178" i="29" s="1"/>
  <c r="X178" i="29" s="1"/>
  <c r="Y178" i="29" s="1"/>
  <c r="Z178" i="29" s="1"/>
  <c r="AA178" i="29" s="1"/>
  <c r="AB178" i="29" s="1"/>
  <c r="AC178" i="29" s="1"/>
  <c r="AD178" i="29" s="1"/>
  <c r="AE178" i="29" s="1"/>
  <c r="AF178" i="29" s="1"/>
  <c r="E177" i="29"/>
  <c r="F177" i="29" s="1"/>
  <c r="G177" i="29" s="1"/>
  <c r="H177" i="29" s="1"/>
  <c r="I177" i="29" s="1"/>
  <c r="J177" i="29" s="1"/>
  <c r="K177" i="29" s="1"/>
  <c r="L177" i="29" s="1"/>
  <c r="M177" i="29" s="1"/>
  <c r="N177" i="29" s="1"/>
  <c r="O177" i="29" s="1"/>
  <c r="P177" i="29" s="1"/>
  <c r="Q177" i="29" s="1"/>
  <c r="R177" i="29" s="1"/>
  <c r="S177" i="29" s="1"/>
  <c r="T177" i="29" s="1"/>
  <c r="U177" i="29" s="1"/>
  <c r="V177" i="29" s="1"/>
  <c r="W177" i="29" s="1"/>
  <c r="X177" i="29" s="1"/>
  <c r="Y177" i="29" s="1"/>
  <c r="Z177" i="29" s="1"/>
  <c r="AA177" i="29" s="1"/>
  <c r="AB177" i="29" s="1"/>
  <c r="AC177" i="29" s="1"/>
  <c r="AD177" i="29" s="1"/>
  <c r="AE177" i="29" s="1"/>
  <c r="AF177" i="29" s="1"/>
  <c r="C177" i="29"/>
  <c r="D177" i="29" s="1"/>
  <c r="E176" i="29"/>
  <c r="F176" i="29" s="1"/>
  <c r="G176" i="29" s="1"/>
  <c r="H176" i="29" s="1"/>
  <c r="I176" i="29" s="1"/>
  <c r="J176" i="29" s="1"/>
  <c r="K176" i="29" s="1"/>
  <c r="L176" i="29" s="1"/>
  <c r="M176" i="29" s="1"/>
  <c r="N176" i="29" s="1"/>
  <c r="O176" i="29" s="1"/>
  <c r="P176" i="29" s="1"/>
  <c r="Q176" i="29" s="1"/>
  <c r="R176" i="29" s="1"/>
  <c r="S176" i="29" s="1"/>
  <c r="T176" i="29" s="1"/>
  <c r="U176" i="29" s="1"/>
  <c r="V176" i="29" s="1"/>
  <c r="W176" i="29" s="1"/>
  <c r="X176" i="29" s="1"/>
  <c r="Y176" i="29" s="1"/>
  <c r="Z176" i="29" s="1"/>
  <c r="AA176" i="29" s="1"/>
  <c r="AB176" i="29" s="1"/>
  <c r="AC176" i="29" s="1"/>
  <c r="AD176" i="29" s="1"/>
  <c r="AE176" i="29" s="1"/>
  <c r="AF176" i="29" s="1"/>
  <c r="C176" i="29"/>
  <c r="D176" i="29" s="1"/>
  <c r="G175" i="29"/>
  <c r="H175" i="29" s="1"/>
  <c r="I175" i="29" s="1"/>
  <c r="J175" i="29" s="1"/>
  <c r="K175" i="29" s="1"/>
  <c r="L175" i="29" s="1"/>
  <c r="M175" i="29" s="1"/>
  <c r="N175" i="29" s="1"/>
  <c r="O175" i="29" s="1"/>
  <c r="P175" i="29" s="1"/>
  <c r="Q175" i="29" s="1"/>
  <c r="R175" i="29" s="1"/>
  <c r="S175" i="29" s="1"/>
  <c r="T175" i="29" s="1"/>
  <c r="U175" i="29" s="1"/>
  <c r="V175" i="29" s="1"/>
  <c r="W175" i="29" s="1"/>
  <c r="X175" i="29" s="1"/>
  <c r="Y175" i="29" s="1"/>
  <c r="Z175" i="29" s="1"/>
  <c r="AA175" i="29" s="1"/>
  <c r="AB175" i="29" s="1"/>
  <c r="AC175" i="29" s="1"/>
  <c r="AD175" i="29" s="1"/>
  <c r="AE175" i="29" s="1"/>
  <c r="AF175" i="29" s="1"/>
  <c r="C175" i="29"/>
  <c r="D175" i="29" s="1"/>
  <c r="E175" i="29" s="1"/>
  <c r="F175" i="29" s="1"/>
  <c r="C174" i="29"/>
  <c r="D174" i="29" s="1"/>
  <c r="E174" i="29" s="1"/>
  <c r="F174" i="29" s="1"/>
  <c r="G174" i="29" s="1"/>
  <c r="H174" i="29" s="1"/>
  <c r="I174" i="29" s="1"/>
  <c r="J174" i="29" s="1"/>
  <c r="K174" i="29" s="1"/>
  <c r="L174" i="29" s="1"/>
  <c r="M174" i="29" s="1"/>
  <c r="N174" i="29" s="1"/>
  <c r="O174" i="29" s="1"/>
  <c r="P174" i="29" s="1"/>
  <c r="Q174" i="29" s="1"/>
  <c r="R174" i="29" s="1"/>
  <c r="S174" i="29" s="1"/>
  <c r="T174" i="29" s="1"/>
  <c r="U174" i="29" s="1"/>
  <c r="V174" i="29" s="1"/>
  <c r="W174" i="29" s="1"/>
  <c r="X174" i="29" s="1"/>
  <c r="Y174" i="29" s="1"/>
  <c r="Z174" i="29" s="1"/>
  <c r="AA174" i="29" s="1"/>
  <c r="AB174" i="29" s="1"/>
  <c r="AC174" i="29" s="1"/>
  <c r="AD174" i="29" s="1"/>
  <c r="AE174" i="29" s="1"/>
  <c r="AF174" i="29" s="1"/>
  <c r="C172" i="29"/>
  <c r="D172" i="29" s="1"/>
  <c r="E172" i="29" s="1"/>
  <c r="F172" i="29" s="1"/>
  <c r="G172" i="29" s="1"/>
  <c r="H172" i="29" s="1"/>
  <c r="I172" i="29" s="1"/>
  <c r="J172" i="29" s="1"/>
  <c r="K172" i="29" s="1"/>
  <c r="L172" i="29" s="1"/>
  <c r="M172" i="29" s="1"/>
  <c r="N172" i="29" s="1"/>
  <c r="O172" i="29" s="1"/>
  <c r="P172" i="29" s="1"/>
  <c r="Q172" i="29" s="1"/>
  <c r="R172" i="29" s="1"/>
  <c r="S172" i="29" s="1"/>
  <c r="T172" i="29" s="1"/>
  <c r="U172" i="29" s="1"/>
  <c r="V172" i="29" s="1"/>
  <c r="W172" i="29" s="1"/>
  <c r="X172" i="29" s="1"/>
  <c r="Y172" i="29" s="1"/>
  <c r="Z172" i="29" s="1"/>
  <c r="AA172" i="29" s="1"/>
  <c r="AB172" i="29" s="1"/>
  <c r="AC172" i="29" s="1"/>
  <c r="AD172" i="29" s="1"/>
  <c r="AE172" i="29" s="1"/>
  <c r="AF172" i="29" s="1"/>
  <c r="F171" i="29"/>
  <c r="G171" i="29" s="1"/>
  <c r="H171" i="29" s="1"/>
  <c r="I171" i="29" s="1"/>
  <c r="J171" i="29" s="1"/>
  <c r="K171" i="29" s="1"/>
  <c r="L171" i="29" s="1"/>
  <c r="M171" i="29" s="1"/>
  <c r="N171" i="29" s="1"/>
  <c r="O171" i="29" s="1"/>
  <c r="P171" i="29" s="1"/>
  <c r="Q171" i="29" s="1"/>
  <c r="R171" i="29" s="1"/>
  <c r="S171" i="29" s="1"/>
  <c r="T171" i="29" s="1"/>
  <c r="U171" i="29" s="1"/>
  <c r="V171" i="29" s="1"/>
  <c r="W171" i="29" s="1"/>
  <c r="X171" i="29" s="1"/>
  <c r="Y171" i="29" s="1"/>
  <c r="Z171" i="29" s="1"/>
  <c r="AA171" i="29" s="1"/>
  <c r="AB171" i="29" s="1"/>
  <c r="AC171" i="29" s="1"/>
  <c r="AD171" i="29" s="1"/>
  <c r="AE171" i="29" s="1"/>
  <c r="AF171" i="29" s="1"/>
  <c r="D171" i="29"/>
  <c r="E171" i="29" s="1"/>
  <c r="C171" i="29"/>
  <c r="E170" i="29"/>
  <c r="F170" i="29" s="1"/>
  <c r="G170" i="29" s="1"/>
  <c r="H170" i="29" s="1"/>
  <c r="I170" i="29" s="1"/>
  <c r="J170" i="29" s="1"/>
  <c r="K170" i="29" s="1"/>
  <c r="L170" i="29" s="1"/>
  <c r="M170" i="29" s="1"/>
  <c r="N170" i="29" s="1"/>
  <c r="O170" i="29" s="1"/>
  <c r="P170" i="29" s="1"/>
  <c r="Q170" i="29" s="1"/>
  <c r="R170" i="29" s="1"/>
  <c r="S170" i="29" s="1"/>
  <c r="T170" i="29" s="1"/>
  <c r="U170" i="29" s="1"/>
  <c r="V170" i="29" s="1"/>
  <c r="W170" i="29" s="1"/>
  <c r="X170" i="29" s="1"/>
  <c r="Y170" i="29" s="1"/>
  <c r="Z170" i="29" s="1"/>
  <c r="AA170" i="29" s="1"/>
  <c r="AB170" i="29" s="1"/>
  <c r="AC170" i="29" s="1"/>
  <c r="AD170" i="29" s="1"/>
  <c r="AE170" i="29" s="1"/>
  <c r="AF170" i="29" s="1"/>
  <c r="D170" i="29"/>
  <c r="C170" i="29"/>
  <c r="C169" i="29"/>
  <c r="D169" i="29" s="1"/>
  <c r="E169" i="29" s="1"/>
  <c r="F169" i="29" s="1"/>
  <c r="G169" i="29" s="1"/>
  <c r="H169" i="29" s="1"/>
  <c r="I169" i="29" s="1"/>
  <c r="J169" i="29" s="1"/>
  <c r="K169" i="29" s="1"/>
  <c r="L169" i="29" s="1"/>
  <c r="M169" i="29" s="1"/>
  <c r="N169" i="29" s="1"/>
  <c r="O169" i="29" s="1"/>
  <c r="P169" i="29" s="1"/>
  <c r="Q169" i="29" s="1"/>
  <c r="R169" i="29" s="1"/>
  <c r="S169" i="29" s="1"/>
  <c r="T169" i="29" s="1"/>
  <c r="U169" i="29" s="1"/>
  <c r="V169" i="29" s="1"/>
  <c r="W169" i="29" s="1"/>
  <c r="X169" i="29" s="1"/>
  <c r="Y169" i="29" s="1"/>
  <c r="Z169" i="29" s="1"/>
  <c r="AA169" i="29" s="1"/>
  <c r="AB169" i="29" s="1"/>
  <c r="AC169" i="29" s="1"/>
  <c r="AD169" i="29" s="1"/>
  <c r="AE169" i="29" s="1"/>
  <c r="AF169" i="29" s="1"/>
  <c r="C168" i="29"/>
  <c r="D168" i="29" s="1"/>
  <c r="E168" i="29" s="1"/>
  <c r="F168" i="29" s="1"/>
  <c r="G168" i="29" s="1"/>
  <c r="H168" i="29" s="1"/>
  <c r="I168" i="29" s="1"/>
  <c r="J168" i="29" s="1"/>
  <c r="K168" i="29" s="1"/>
  <c r="L168" i="29" s="1"/>
  <c r="M168" i="29" s="1"/>
  <c r="N168" i="29" s="1"/>
  <c r="O168" i="29" s="1"/>
  <c r="P168" i="29" s="1"/>
  <c r="Q168" i="29" s="1"/>
  <c r="R168" i="29" s="1"/>
  <c r="S168" i="29" s="1"/>
  <c r="T168" i="29" s="1"/>
  <c r="U168" i="29" s="1"/>
  <c r="V168" i="29" s="1"/>
  <c r="W168" i="29" s="1"/>
  <c r="X168" i="29" s="1"/>
  <c r="Y168" i="29" s="1"/>
  <c r="Z168" i="29" s="1"/>
  <c r="AA168" i="29" s="1"/>
  <c r="AB168" i="29" s="1"/>
  <c r="AC168" i="29" s="1"/>
  <c r="AD168" i="29" s="1"/>
  <c r="AE168" i="29" s="1"/>
  <c r="AF168" i="29" s="1"/>
  <c r="J167" i="29"/>
  <c r="K167" i="29" s="1"/>
  <c r="L167" i="29" s="1"/>
  <c r="M167" i="29" s="1"/>
  <c r="N167" i="29" s="1"/>
  <c r="O167" i="29" s="1"/>
  <c r="P167" i="29" s="1"/>
  <c r="Q167" i="29" s="1"/>
  <c r="R167" i="29" s="1"/>
  <c r="S167" i="29" s="1"/>
  <c r="T167" i="29" s="1"/>
  <c r="U167" i="29" s="1"/>
  <c r="V167" i="29" s="1"/>
  <c r="W167" i="29" s="1"/>
  <c r="X167" i="29" s="1"/>
  <c r="Y167" i="29" s="1"/>
  <c r="Z167" i="29" s="1"/>
  <c r="AA167" i="29" s="1"/>
  <c r="AB167" i="29" s="1"/>
  <c r="AC167" i="29" s="1"/>
  <c r="AD167" i="29" s="1"/>
  <c r="AE167" i="29" s="1"/>
  <c r="AF167" i="29" s="1"/>
  <c r="C167" i="29"/>
  <c r="D167" i="29" s="1"/>
  <c r="E167" i="29" s="1"/>
  <c r="F167" i="29" s="1"/>
  <c r="G167" i="29" s="1"/>
  <c r="H167" i="29" s="1"/>
  <c r="I167" i="29" s="1"/>
  <c r="E166" i="29"/>
  <c r="F166" i="29" s="1"/>
  <c r="G166" i="29" s="1"/>
  <c r="H166" i="29" s="1"/>
  <c r="I166" i="29" s="1"/>
  <c r="J166" i="29" s="1"/>
  <c r="K166" i="29" s="1"/>
  <c r="L166" i="29" s="1"/>
  <c r="M166" i="29" s="1"/>
  <c r="N166" i="29" s="1"/>
  <c r="O166" i="29" s="1"/>
  <c r="P166" i="29" s="1"/>
  <c r="Q166" i="29" s="1"/>
  <c r="R166" i="29" s="1"/>
  <c r="S166" i="29" s="1"/>
  <c r="T166" i="29" s="1"/>
  <c r="U166" i="29" s="1"/>
  <c r="V166" i="29" s="1"/>
  <c r="W166" i="29" s="1"/>
  <c r="X166" i="29" s="1"/>
  <c r="Y166" i="29" s="1"/>
  <c r="Z166" i="29" s="1"/>
  <c r="AA166" i="29" s="1"/>
  <c r="AB166" i="29" s="1"/>
  <c r="AC166" i="29" s="1"/>
  <c r="AD166" i="29" s="1"/>
  <c r="AE166" i="29" s="1"/>
  <c r="AF166" i="29" s="1"/>
  <c r="D166" i="29"/>
  <c r="C166" i="29"/>
  <c r="C165" i="29"/>
  <c r="D165" i="29" s="1"/>
  <c r="E165" i="29" s="1"/>
  <c r="F165" i="29" s="1"/>
  <c r="G165" i="29" s="1"/>
  <c r="H165" i="29" s="1"/>
  <c r="I165" i="29" s="1"/>
  <c r="J165" i="29" s="1"/>
  <c r="K165" i="29" s="1"/>
  <c r="L165" i="29" s="1"/>
  <c r="M165" i="29" s="1"/>
  <c r="N165" i="29" s="1"/>
  <c r="O165" i="29" s="1"/>
  <c r="P165" i="29" s="1"/>
  <c r="Q165" i="29" s="1"/>
  <c r="R165" i="29" s="1"/>
  <c r="S165" i="29" s="1"/>
  <c r="T165" i="29" s="1"/>
  <c r="U165" i="29" s="1"/>
  <c r="V165" i="29" s="1"/>
  <c r="W165" i="29" s="1"/>
  <c r="X165" i="29" s="1"/>
  <c r="Y165" i="29" s="1"/>
  <c r="Z165" i="29" s="1"/>
  <c r="AA165" i="29" s="1"/>
  <c r="AB165" i="29" s="1"/>
  <c r="AC165" i="29" s="1"/>
  <c r="AD165" i="29" s="1"/>
  <c r="AE165" i="29" s="1"/>
  <c r="AF165" i="29" s="1"/>
  <c r="C163" i="29"/>
  <c r="D163" i="29" s="1"/>
  <c r="E163" i="29" s="1"/>
  <c r="F163" i="29" s="1"/>
  <c r="G163" i="29" s="1"/>
  <c r="H163" i="29" s="1"/>
  <c r="I163" i="29" s="1"/>
  <c r="J163" i="29" s="1"/>
  <c r="K163" i="29" s="1"/>
  <c r="L163" i="29" s="1"/>
  <c r="M163" i="29" s="1"/>
  <c r="N163" i="29" s="1"/>
  <c r="O163" i="29" s="1"/>
  <c r="P163" i="29" s="1"/>
  <c r="Q163" i="29" s="1"/>
  <c r="R163" i="29" s="1"/>
  <c r="S163" i="29" s="1"/>
  <c r="T163" i="29" s="1"/>
  <c r="U163" i="29" s="1"/>
  <c r="V163" i="29" s="1"/>
  <c r="W163" i="29" s="1"/>
  <c r="X163" i="29" s="1"/>
  <c r="Y163" i="29" s="1"/>
  <c r="Z163" i="29" s="1"/>
  <c r="AA163" i="29" s="1"/>
  <c r="AB163" i="29" s="1"/>
  <c r="AC163" i="29" s="1"/>
  <c r="AD163" i="29" s="1"/>
  <c r="AE163" i="29" s="1"/>
  <c r="AF163" i="29" s="1"/>
  <c r="E162" i="29"/>
  <c r="F162" i="29" s="1"/>
  <c r="G162" i="29" s="1"/>
  <c r="H162" i="29" s="1"/>
  <c r="I162" i="29" s="1"/>
  <c r="J162" i="29" s="1"/>
  <c r="K162" i="29" s="1"/>
  <c r="L162" i="29" s="1"/>
  <c r="M162" i="29" s="1"/>
  <c r="N162" i="29" s="1"/>
  <c r="O162" i="29" s="1"/>
  <c r="P162" i="29" s="1"/>
  <c r="Q162" i="29" s="1"/>
  <c r="R162" i="29" s="1"/>
  <c r="S162" i="29" s="1"/>
  <c r="T162" i="29" s="1"/>
  <c r="U162" i="29" s="1"/>
  <c r="V162" i="29" s="1"/>
  <c r="W162" i="29" s="1"/>
  <c r="X162" i="29" s="1"/>
  <c r="Y162" i="29" s="1"/>
  <c r="Z162" i="29" s="1"/>
  <c r="AA162" i="29" s="1"/>
  <c r="AB162" i="29" s="1"/>
  <c r="AC162" i="29" s="1"/>
  <c r="AD162" i="29" s="1"/>
  <c r="AE162" i="29" s="1"/>
  <c r="AF162" i="29" s="1"/>
  <c r="D162" i="29"/>
  <c r="C162" i="29"/>
  <c r="C161" i="29"/>
  <c r="D161" i="29" s="1"/>
  <c r="E161" i="29" s="1"/>
  <c r="F161" i="29" s="1"/>
  <c r="G161" i="29" s="1"/>
  <c r="H161" i="29" s="1"/>
  <c r="I161" i="29" s="1"/>
  <c r="J161" i="29" s="1"/>
  <c r="K161" i="29" s="1"/>
  <c r="L161" i="29" s="1"/>
  <c r="M161" i="29" s="1"/>
  <c r="N161" i="29" s="1"/>
  <c r="O161" i="29" s="1"/>
  <c r="P161" i="29" s="1"/>
  <c r="Q161" i="29" s="1"/>
  <c r="R161" i="29" s="1"/>
  <c r="S161" i="29" s="1"/>
  <c r="T161" i="29" s="1"/>
  <c r="U161" i="29" s="1"/>
  <c r="V161" i="29" s="1"/>
  <c r="W161" i="29" s="1"/>
  <c r="X161" i="29" s="1"/>
  <c r="Y161" i="29" s="1"/>
  <c r="Z161" i="29" s="1"/>
  <c r="AA161" i="29" s="1"/>
  <c r="AB161" i="29" s="1"/>
  <c r="AC161" i="29" s="1"/>
  <c r="AD161" i="29" s="1"/>
  <c r="AE161" i="29" s="1"/>
  <c r="AF161" i="29" s="1"/>
  <c r="C160" i="29"/>
  <c r="D160" i="29" s="1"/>
  <c r="E160" i="29" s="1"/>
  <c r="F160" i="29" s="1"/>
  <c r="G160" i="29" s="1"/>
  <c r="H160" i="29" s="1"/>
  <c r="I160" i="29" s="1"/>
  <c r="J160" i="29" s="1"/>
  <c r="K160" i="29" s="1"/>
  <c r="L160" i="29" s="1"/>
  <c r="M160" i="29" s="1"/>
  <c r="N160" i="29" s="1"/>
  <c r="O160" i="29" s="1"/>
  <c r="P160" i="29" s="1"/>
  <c r="Q160" i="29" s="1"/>
  <c r="R160" i="29" s="1"/>
  <c r="S160" i="29" s="1"/>
  <c r="T160" i="29" s="1"/>
  <c r="U160" i="29" s="1"/>
  <c r="V160" i="29" s="1"/>
  <c r="W160" i="29" s="1"/>
  <c r="X160" i="29" s="1"/>
  <c r="Y160" i="29" s="1"/>
  <c r="Z160" i="29" s="1"/>
  <c r="AA160" i="29" s="1"/>
  <c r="AB160" i="29" s="1"/>
  <c r="AC160" i="29" s="1"/>
  <c r="AD160" i="29" s="1"/>
  <c r="AE160" i="29" s="1"/>
  <c r="AF160" i="29" s="1"/>
  <c r="J159" i="29"/>
  <c r="K159" i="29" s="1"/>
  <c r="L159" i="29" s="1"/>
  <c r="M159" i="29" s="1"/>
  <c r="N159" i="29" s="1"/>
  <c r="O159" i="29" s="1"/>
  <c r="P159" i="29" s="1"/>
  <c r="Q159" i="29" s="1"/>
  <c r="R159" i="29" s="1"/>
  <c r="S159" i="29" s="1"/>
  <c r="T159" i="29" s="1"/>
  <c r="U159" i="29" s="1"/>
  <c r="V159" i="29" s="1"/>
  <c r="W159" i="29" s="1"/>
  <c r="X159" i="29" s="1"/>
  <c r="Y159" i="29" s="1"/>
  <c r="Z159" i="29" s="1"/>
  <c r="AA159" i="29" s="1"/>
  <c r="AB159" i="29" s="1"/>
  <c r="AC159" i="29" s="1"/>
  <c r="AD159" i="29" s="1"/>
  <c r="AE159" i="29" s="1"/>
  <c r="AF159" i="29" s="1"/>
  <c r="I159" i="29"/>
  <c r="D159" i="29"/>
  <c r="E159" i="29" s="1"/>
  <c r="F159" i="29" s="1"/>
  <c r="G159" i="29" s="1"/>
  <c r="H159" i="29" s="1"/>
  <c r="C159" i="29"/>
  <c r="Z158" i="29"/>
  <c r="AA158" i="29" s="1"/>
  <c r="AB158" i="29" s="1"/>
  <c r="AC158" i="29" s="1"/>
  <c r="AD158" i="29" s="1"/>
  <c r="AE158" i="29" s="1"/>
  <c r="AF158" i="29" s="1"/>
  <c r="H158" i="29"/>
  <c r="I158" i="29" s="1"/>
  <c r="J158" i="29" s="1"/>
  <c r="K158" i="29" s="1"/>
  <c r="L158" i="29" s="1"/>
  <c r="M158" i="29" s="1"/>
  <c r="N158" i="29" s="1"/>
  <c r="O158" i="29" s="1"/>
  <c r="P158" i="29" s="1"/>
  <c r="Q158" i="29" s="1"/>
  <c r="R158" i="29" s="1"/>
  <c r="S158" i="29" s="1"/>
  <c r="T158" i="29" s="1"/>
  <c r="U158" i="29" s="1"/>
  <c r="V158" i="29" s="1"/>
  <c r="W158" i="29" s="1"/>
  <c r="X158" i="29" s="1"/>
  <c r="Y158" i="29" s="1"/>
  <c r="G158" i="29"/>
  <c r="E158" i="29"/>
  <c r="F158" i="29" s="1"/>
  <c r="D158" i="29"/>
  <c r="C158" i="29"/>
  <c r="V157" i="29"/>
  <c r="W157" i="29" s="1"/>
  <c r="X157" i="29" s="1"/>
  <c r="Y157" i="29" s="1"/>
  <c r="Z157" i="29" s="1"/>
  <c r="AA157" i="29" s="1"/>
  <c r="AB157" i="29" s="1"/>
  <c r="AC157" i="29" s="1"/>
  <c r="AD157" i="29" s="1"/>
  <c r="AE157" i="29" s="1"/>
  <c r="AF157" i="29" s="1"/>
  <c r="E157" i="29"/>
  <c r="F157" i="29" s="1"/>
  <c r="G157" i="29" s="1"/>
  <c r="H157" i="29" s="1"/>
  <c r="I157" i="29" s="1"/>
  <c r="J157" i="29" s="1"/>
  <c r="K157" i="29" s="1"/>
  <c r="L157" i="29" s="1"/>
  <c r="M157" i="29" s="1"/>
  <c r="N157" i="29" s="1"/>
  <c r="O157" i="29" s="1"/>
  <c r="P157" i="29" s="1"/>
  <c r="Q157" i="29" s="1"/>
  <c r="R157" i="29" s="1"/>
  <c r="S157" i="29" s="1"/>
  <c r="T157" i="29" s="1"/>
  <c r="U157" i="29" s="1"/>
  <c r="C157" i="29"/>
  <c r="D157" i="29" s="1"/>
  <c r="C156" i="29"/>
  <c r="D156" i="29" s="1"/>
  <c r="E156" i="29" s="1"/>
  <c r="F156" i="29" s="1"/>
  <c r="G156" i="29" s="1"/>
  <c r="H156" i="29" s="1"/>
  <c r="I156" i="29" s="1"/>
  <c r="J156" i="29" s="1"/>
  <c r="K156" i="29" s="1"/>
  <c r="L156" i="29" s="1"/>
  <c r="M156" i="29" s="1"/>
  <c r="N156" i="29" s="1"/>
  <c r="O156" i="29" s="1"/>
  <c r="P156" i="29" s="1"/>
  <c r="Q156" i="29" s="1"/>
  <c r="R156" i="29" s="1"/>
  <c r="S156" i="29" s="1"/>
  <c r="T156" i="29" s="1"/>
  <c r="U156" i="29" s="1"/>
  <c r="V156" i="29" s="1"/>
  <c r="W156" i="29" s="1"/>
  <c r="X156" i="29" s="1"/>
  <c r="Y156" i="29" s="1"/>
  <c r="Z156" i="29" s="1"/>
  <c r="AA156" i="29" s="1"/>
  <c r="AB156" i="29" s="1"/>
  <c r="AC156" i="29" s="1"/>
  <c r="AD156" i="29" s="1"/>
  <c r="AE156" i="29" s="1"/>
  <c r="AF156" i="29" s="1"/>
  <c r="D155" i="29"/>
  <c r="E155" i="29" s="1"/>
  <c r="F155" i="29" s="1"/>
  <c r="G155" i="29" s="1"/>
  <c r="H155" i="29" s="1"/>
  <c r="I155" i="29" s="1"/>
  <c r="J155" i="29" s="1"/>
  <c r="K155" i="29" s="1"/>
  <c r="L155" i="29" s="1"/>
  <c r="M155" i="29" s="1"/>
  <c r="N155" i="29" s="1"/>
  <c r="O155" i="29" s="1"/>
  <c r="P155" i="29" s="1"/>
  <c r="Q155" i="29" s="1"/>
  <c r="R155" i="29" s="1"/>
  <c r="S155" i="29" s="1"/>
  <c r="T155" i="29" s="1"/>
  <c r="U155" i="29" s="1"/>
  <c r="V155" i="29" s="1"/>
  <c r="W155" i="29" s="1"/>
  <c r="X155" i="29" s="1"/>
  <c r="Y155" i="29" s="1"/>
  <c r="Z155" i="29" s="1"/>
  <c r="AA155" i="29" s="1"/>
  <c r="AB155" i="29" s="1"/>
  <c r="AC155" i="29" s="1"/>
  <c r="AD155" i="29" s="1"/>
  <c r="AE155" i="29" s="1"/>
  <c r="AF155" i="29" s="1"/>
  <c r="C155" i="29"/>
  <c r="E154" i="29"/>
  <c r="F154" i="29" s="1"/>
  <c r="G154" i="29" s="1"/>
  <c r="H154" i="29" s="1"/>
  <c r="I154" i="29" s="1"/>
  <c r="J154" i="29" s="1"/>
  <c r="K154" i="29" s="1"/>
  <c r="L154" i="29" s="1"/>
  <c r="M154" i="29" s="1"/>
  <c r="N154" i="29" s="1"/>
  <c r="O154" i="29" s="1"/>
  <c r="P154" i="29" s="1"/>
  <c r="Q154" i="29" s="1"/>
  <c r="R154" i="29" s="1"/>
  <c r="S154" i="29" s="1"/>
  <c r="T154" i="29" s="1"/>
  <c r="U154" i="29" s="1"/>
  <c r="V154" i="29" s="1"/>
  <c r="W154" i="29" s="1"/>
  <c r="X154" i="29" s="1"/>
  <c r="Y154" i="29" s="1"/>
  <c r="Z154" i="29" s="1"/>
  <c r="AA154" i="29" s="1"/>
  <c r="AB154" i="29" s="1"/>
  <c r="AC154" i="29" s="1"/>
  <c r="AD154" i="29" s="1"/>
  <c r="AE154" i="29" s="1"/>
  <c r="AF154" i="29" s="1"/>
  <c r="D154" i="29"/>
  <c r="C154" i="29"/>
  <c r="C153" i="29"/>
  <c r="D153" i="29" s="1"/>
  <c r="E153" i="29" s="1"/>
  <c r="F153" i="29" s="1"/>
  <c r="G153" i="29" s="1"/>
  <c r="H153" i="29" s="1"/>
  <c r="I153" i="29" s="1"/>
  <c r="J153" i="29" s="1"/>
  <c r="K153" i="29" s="1"/>
  <c r="L153" i="29" s="1"/>
  <c r="M153" i="29" s="1"/>
  <c r="N153" i="29" s="1"/>
  <c r="O153" i="29" s="1"/>
  <c r="P153" i="29" s="1"/>
  <c r="Q153" i="29" s="1"/>
  <c r="R153" i="29" s="1"/>
  <c r="S153" i="29" s="1"/>
  <c r="T153" i="29" s="1"/>
  <c r="U153" i="29" s="1"/>
  <c r="V153" i="29" s="1"/>
  <c r="W153" i="29" s="1"/>
  <c r="X153" i="29" s="1"/>
  <c r="Y153" i="29" s="1"/>
  <c r="Z153" i="29" s="1"/>
  <c r="AA153" i="29" s="1"/>
  <c r="AB153" i="29" s="1"/>
  <c r="AC153" i="29" s="1"/>
  <c r="AD153" i="29" s="1"/>
  <c r="AE153" i="29" s="1"/>
  <c r="AF153" i="29" s="1"/>
  <c r="F152" i="29"/>
  <c r="G152" i="29" s="1"/>
  <c r="H152" i="29" s="1"/>
  <c r="I152" i="29" s="1"/>
  <c r="J152" i="29" s="1"/>
  <c r="K152" i="29" s="1"/>
  <c r="L152" i="29" s="1"/>
  <c r="M152" i="29" s="1"/>
  <c r="N152" i="29" s="1"/>
  <c r="O152" i="29" s="1"/>
  <c r="P152" i="29" s="1"/>
  <c r="Q152" i="29" s="1"/>
  <c r="R152" i="29" s="1"/>
  <c r="S152" i="29" s="1"/>
  <c r="T152" i="29" s="1"/>
  <c r="U152" i="29" s="1"/>
  <c r="V152" i="29" s="1"/>
  <c r="W152" i="29" s="1"/>
  <c r="X152" i="29" s="1"/>
  <c r="Y152" i="29" s="1"/>
  <c r="Z152" i="29" s="1"/>
  <c r="AA152" i="29" s="1"/>
  <c r="AB152" i="29" s="1"/>
  <c r="AC152" i="29" s="1"/>
  <c r="AD152" i="29" s="1"/>
  <c r="AE152" i="29" s="1"/>
  <c r="AF152" i="29" s="1"/>
  <c r="E152" i="29"/>
  <c r="C152" i="29"/>
  <c r="D152" i="29" s="1"/>
  <c r="G151" i="29"/>
  <c r="H151" i="29" s="1"/>
  <c r="I151" i="29" s="1"/>
  <c r="J151" i="29" s="1"/>
  <c r="K151" i="29" s="1"/>
  <c r="L151" i="29" s="1"/>
  <c r="M151" i="29" s="1"/>
  <c r="N151" i="29" s="1"/>
  <c r="O151" i="29" s="1"/>
  <c r="P151" i="29" s="1"/>
  <c r="Q151" i="29" s="1"/>
  <c r="R151" i="29" s="1"/>
  <c r="S151" i="29" s="1"/>
  <c r="T151" i="29" s="1"/>
  <c r="U151" i="29" s="1"/>
  <c r="V151" i="29" s="1"/>
  <c r="W151" i="29" s="1"/>
  <c r="X151" i="29" s="1"/>
  <c r="Y151" i="29" s="1"/>
  <c r="Z151" i="29" s="1"/>
  <c r="AA151" i="29" s="1"/>
  <c r="AB151" i="29" s="1"/>
  <c r="AC151" i="29" s="1"/>
  <c r="AD151" i="29" s="1"/>
  <c r="AE151" i="29" s="1"/>
  <c r="AF151" i="29" s="1"/>
  <c r="D151" i="29"/>
  <c r="E151" i="29" s="1"/>
  <c r="F151" i="29" s="1"/>
  <c r="C151" i="29"/>
  <c r="D149" i="29"/>
  <c r="E149" i="29" s="1"/>
  <c r="F149" i="29" s="1"/>
  <c r="G149" i="29" s="1"/>
  <c r="H149" i="29" s="1"/>
  <c r="I149" i="29" s="1"/>
  <c r="J149" i="29" s="1"/>
  <c r="K149" i="29" s="1"/>
  <c r="L149" i="29" s="1"/>
  <c r="M149" i="29" s="1"/>
  <c r="N149" i="29" s="1"/>
  <c r="O149" i="29" s="1"/>
  <c r="P149" i="29" s="1"/>
  <c r="Q149" i="29" s="1"/>
  <c r="R149" i="29" s="1"/>
  <c r="S149" i="29" s="1"/>
  <c r="T149" i="29" s="1"/>
  <c r="U149" i="29" s="1"/>
  <c r="V149" i="29" s="1"/>
  <c r="W149" i="29" s="1"/>
  <c r="X149" i="29" s="1"/>
  <c r="Y149" i="29" s="1"/>
  <c r="Z149" i="29" s="1"/>
  <c r="AA149" i="29" s="1"/>
  <c r="AB149" i="29" s="1"/>
  <c r="AC149" i="29" s="1"/>
  <c r="AD149" i="29" s="1"/>
  <c r="AE149" i="29" s="1"/>
  <c r="AF149" i="29" s="1"/>
  <c r="C149" i="29"/>
  <c r="C148" i="29"/>
  <c r="D148" i="29" s="1"/>
  <c r="E148" i="29" s="1"/>
  <c r="F148" i="29" s="1"/>
  <c r="G148" i="29" s="1"/>
  <c r="H148" i="29" s="1"/>
  <c r="I148" i="29" s="1"/>
  <c r="J148" i="29" s="1"/>
  <c r="K148" i="29" s="1"/>
  <c r="L148" i="29" s="1"/>
  <c r="M148" i="29" s="1"/>
  <c r="N148" i="29" s="1"/>
  <c r="O148" i="29" s="1"/>
  <c r="P148" i="29" s="1"/>
  <c r="Q148" i="29" s="1"/>
  <c r="R148" i="29" s="1"/>
  <c r="S148" i="29" s="1"/>
  <c r="T148" i="29" s="1"/>
  <c r="U148" i="29" s="1"/>
  <c r="V148" i="29" s="1"/>
  <c r="W148" i="29" s="1"/>
  <c r="X148" i="29" s="1"/>
  <c r="Y148" i="29" s="1"/>
  <c r="Z148" i="29" s="1"/>
  <c r="AA148" i="29" s="1"/>
  <c r="AB148" i="29" s="1"/>
  <c r="AC148" i="29" s="1"/>
  <c r="AD148" i="29" s="1"/>
  <c r="AE148" i="29" s="1"/>
  <c r="AF148" i="29" s="1"/>
  <c r="N147" i="29"/>
  <c r="O147" i="29" s="1"/>
  <c r="P147" i="29" s="1"/>
  <c r="Q147" i="29" s="1"/>
  <c r="R147" i="29" s="1"/>
  <c r="S147" i="29" s="1"/>
  <c r="T147" i="29" s="1"/>
  <c r="U147" i="29" s="1"/>
  <c r="V147" i="29" s="1"/>
  <c r="W147" i="29" s="1"/>
  <c r="X147" i="29" s="1"/>
  <c r="Y147" i="29" s="1"/>
  <c r="Z147" i="29" s="1"/>
  <c r="AA147" i="29" s="1"/>
  <c r="AB147" i="29" s="1"/>
  <c r="AC147" i="29" s="1"/>
  <c r="AD147" i="29" s="1"/>
  <c r="AE147" i="29" s="1"/>
  <c r="AF147" i="29" s="1"/>
  <c r="D147" i="29"/>
  <c r="E147" i="29" s="1"/>
  <c r="F147" i="29" s="1"/>
  <c r="G147" i="29" s="1"/>
  <c r="H147" i="29" s="1"/>
  <c r="I147" i="29" s="1"/>
  <c r="J147" i="29" s="1"/>
  <c r="K147" i="29" s="1"/>
  <c r="L147" i="29" s="1"/>
  <c r="M147" i="29" s="1"/>
  <c r="C147" i="29"/>
  <c r="C146" i="29"/>
  <c r="D146" i="29" s="1"/>
  <c r="E146" i="29" s="1"/>
  <c r="F146" i="29" s="1"/>
  <c r="G146" i="29" s="1"/>
  <c r="H146" i="29" s="1"/>
  <c r="I146" i="29" s="1"/>
  <c r="J146" i="29" s="1"/>
  <c r="K146" i="29" s="1"/>
  <c r="L146" i="29" s="1"/>
  <c r="M146" i="29" s="1"/>
  <c r="N146" i="29" s="1"/>
  <c r="O146" i="29" s="1"/>
  <c r="P146" i="29" s="1"/>
  <c r="Q146" i="29" s="1"/>
  <c r="R146" i="29" s="1"/>
  <c r="S146" i="29" s="1"/>
  <c r="T146" i="29" s="1"/>
  <c r="U146" i="29" s="1"/>
  <c r="V146" i="29" s="1"/>
  <c r="W146" i="29" s="1"/>
  <c r="X146" i="29" s="1"/>
  <c r="Y146" i="29" s="1"/>
  <c r="Z146" i="29" s="1"/>
  <c r="AA146" i="29" s="1"/>
  <c r="AB146" i="29" s="1"/>
  <c r="AC146" i="29" s="1"/>
  <c r="AD146" i="29" s="1"/>
  <c r="AE146" i="29" s="1"/>
  <c r="AF146" i="29" s="1"/>
  <c r="C144" i="29"/>
  <c r="D144" i="29" s="1"/>
  <c r="E144" i="29" s="1"/>
  <c r="F144" i="29" s="1"/>
  <c r="G144" i="29" s="1"/>
  <c r="H144" i="29" s="1"/>
  <c r="I144" i="29" s="1"/>
  <c r="J144" i="29" s="1"/>
  <c r="K144" i="29" s="1"/>
  <c r="L144" i="29" s="1"/>
  <c r="M144" i="29" s="1"/>
  <c r="N144" i="29" s="1"/>
  <c r="O144" i="29" s="1"/>
  <c r="P144" i="29" s="1"/>
  <c r="Q144" i="29" s="1"/>
  <c r="R144" i="29" s="1"/>
  <c r="S144" i="29" s="1"/>
  <c r="T144" i="29" s="1"/>
  <c r="U144" i="29" s="1"/>
  <c r="V144" i="29" s="1"/>
  <c r="W144" i="29" s="1"/>
  <c r="X144" i="29" s="1"/>
  <c r="Y144" i="29" s="1"/>
  <c r="Z144" i="29" s="1"/>
  <c r="AA144" i="29" s="1"/>
  <c r="AB144" i="29" s="1"/>
  <c r="AC144" i="29" s="1"/>
  <c r="AD144" i="29" s="1"/>
  <c r="AE144" i="29" s="1"/>
  <c r="AF144" i="29" s="1"/>
  <c r="D143" i="29"/>
  <c r="E143" i="29" s="1"/>
  <c r="F143" i="29" s="1"/>
  <c r="G143" i="29" s="1"/>
  <c r="H143" i="29" s="1"/>
  <c r="I143" i="29" s="1"/>
  <c r="J143" i="29" s="1"/>
  <c r="K143" i="29" s="1"/>
  <c r="L143" i="29" s="1"/>
  <c r="M143" i="29" s="1"/>
  <c r="N143" i="29" s="1"/>
  <c r="O143" i="29" s="1"/>
  <c r="P143" i="29" s="1"/>
  <c r="Q143" i="29" s="1"/>
  <c r="R143" i="29" s="1"/>
  <c r="S143" i="29" s="1"/>
  <c r="T143" i="29" s="1"/>
  <c r="U143" i="29" s="1"/>
  <c r="V143" i="29" s="1"/>
  <c r="W143" i="29" s="1"/>
  <c r="X143" i="29" s="1"/>
  <c r="Y143" i="29" s="1"/>
  <c r="Z143" i="29" s="1"/>
  <c r="AA143" i="29" s="1"/>
  <c r="AB143" i="29" s="1"/>
  <c r="AC143" i="29" s="1"/>
  <c r="AD143" i="29" s="1"/>
  <c r="AE143" i="29" s="1"/>
  <c r="AF143" i="29" s="1"/>
  <c r="C143" i="29"/>
  <c r="E141" i="29"/>
  <c r="F141" i="29" s="1"/>
  <c r="G141" i="29" s="1"/>
  <c r="H141" i="29" s="1"/>
  <c r="I141" i="29" s="1"/>
  <c r="J141" i="29" s="1"/>
  <c r="K141" i="29" s="1"/>
  <c r="L141" i="29" s="1"/>
  <c r="M141" i="29" s="1"/>
  <c r="N141" i="29" s="1"/>
  <c r="O141" i="29" s="1"/>
  <c r="P141" i="29" s="1"/>
  <c r="Q141" i="29" s="1"/>
  <c r="R141" i="29" s="1"/>
  <c r="S141" i="29" s="1"/>
  <c r="T141" i="29" s="1"/>
  <c r="U141" i="29" s="1"/>
  <c r="V141" i="29" s="1"/>
  <c r="W141" i="29" s="1"/>
  <c r="X141" i="29" s="1"/>
  <c r="Y141" i="29" s="1"/>
  <c r="Z141" i="29" s="1"/>
  <c r="AA141" i="29" s="1"/>
  <c r="AB141" i="29" s="1"/>
  <c r="AC141" i="29" s="1"/>
  <c r="AD141" i="29" s="1"/>
  <c r="AE141" i="29" s="1"/>
  <c r="AF141" i="29" s="1"/>
  <c r="D141" i="29"/>
  <c r="C141" i="29"/>
  <c r="Z140" i="29"/>
  <c r="AA140" i="29" s="1"/>
  <c r="AB140" i="29" s="1"/>
  <c r="AC140" i="29" s="1"/>
  <c r="AD140" i="29" s="1"/>
  <c r="AE140" i="29" s="1"/>
  <c r="AF140" i="29" s="1"/>
  <c r="J140" i="29"/>
  <c r="K140" i="29" s="1"/>
  <c r="L140" i="29" s="1"/>
  <c r="M140" i="29" s="1"/>
  <c r="N140" i="29" s="1"/>
  <c r="O140" i="29" s="1"/>
  <c r="P140" i="29" s="1"/>
  <c r="Q140" i="29" s="1"/>
  <c r="R140" i="29" s="1"/>
  <c r="S140" i="29" s="1"/>
  <c r="T140" i="29" s="1"/>
  <c r="U140" i="29" s="1"/>
  <c r="V140" i="29" s="1"/>
  <c r="W140" i="29" s="1"/>
  <c r="X140" i="29" s="1"/>
  <c r="Y140" i="29" s="1"/>
  <c r="C140" i="29"/>
  <c r="D140" i="29" s="1"/>
  <c r="E140" i="29" s="1"/>
  <c r="F140" i="29" s="1"/>
  <c r="G140" i="29" s="1"/>
  <c r="H140" i="29" s="1"/>
  <c r="I140" i="29" s="1"/>
  <c r="C139" i="29"/>
  <c r="D139" i="29" s="1"/>
  <c r="E139" i="29" s="1"/>
  <c r="F139" i="29" s="1"/>
  <c r="G139" i="29" s="1"/>
  <c r="H139" i="29" s="1"/>
  <c r="I139" i="29" s="1"/>
  <c r="J139" i="29" s="1"/>
  <c r="K139" i="29" s="1"/>
  <c r="L139" i="29" s="1"/>
  <c r="M139" i="29" s="1"/>
  <c r="N139" i="29" s="1"/>
  <c r="O139" i="29" s="1"/>
  <c r="P139" i="29" s="1"/>
  <c r="Q139" i="29" s="1"/>
  <c r="R139" i="29" s="1"/>
  <c r="S139" i="29" s="1"/>
  <c r="T139" i="29" s="1"/>
  <c r="U139" i="29" s="1"/>
  <c r="V139" i="29" s="1"/>
  <c r="W139" i="29" s="1"/>
  <c r="X139" i="29" s="1"/>
  <c r="Y139" i="29" s="1"/>
  <c r="Z139" i="29" s="1"/>
  <c r="AA139" i="29" s="1"/>
  <c r="AB139" i="29" s="1"/>
  <c r="AC139" i="29" s="1"/>
  <c r="AD139" i="29" s="1"/>
  <c r="AE139" i="29" s="1"/>
  <c r="AF139" i="29" s="1"/>
  <c r="L138" i="29"/>
  <c r="M138" i="29" s="1"/>
  <c r="N138" i="29" s="1"/>
  <c r="O138" i="29" s="1"/>
  <c r="P138" i="29" s="1"/>
  <c r="Q138" i="29" s="1"/>
  <c r="R138" i="29" s="1"/>
  <c r="S138" i="29" s="1"/>
  <c r="T138" i="29" s="1"/>
  <c r="U138" i="29" s="1"/>
  <c r="V138" i="29" s="1"/>
  <c r="W138" i="29" s="1"/>
  <c r="X138" i="29" s="1"/>
  <c r="Y138" i="29" s="1"/>
  <c r="Z138" i="29" s="1"/>
  <c r="AA138" i="29" s="1"/>
  <c r="AB138" i="29" s="1"/>
  <c r="AC138" i="29" s="1"/>
  <c r="AD138" i="29" s="1"/>
  <c r="AE138" i="29" s="1"/>
  <c r="AF138" i="29" s="1"/>
  <c r="G138" i="29"/>
  <c r="H138" i="29" s="1"/>
  <c r="I138" i="29" s="1"/>
  <c r="J138" i="29" s="1"/>
  <c r="K138" i="29" s="1"/>
  <c r="F138" i="29"/>
  <c r="D138" i="29"/>
  <c r="E138" i="29" s="1"/>
  <c r="C138" i="29"/>
  <c r="T137" i="29"/>
  <c r="U137" i="29" s="1"/>
  <c r="V137" i="29" s="1"/>
  <c r="W137" i="29" s="1"/>
  <c r="X137" i="29" s="1"/>
  <c r="Y137" i="29" s="1"/>
  <c r="Z137" i="29" s="1"/>
  <c r="AA137" i="29" s="1"/>
  <c r="AB137" i="29" s="1"/>
  <c r="AC137" i="29" s="1"/>
  <c r="AD137" i="29" s="1"/>
  <c r="AE137" i="29" s="1"/>
  <c r="AF137" i="29" s="1"/>
  <c r="D137" i="29"/>
  <c r="E137" i="29" s="1"/>
  <c r="F137" i="29" s="1"/>
  <c r="G137" i="29" s="1"/>
  <c r="H137" i="29" s="1"/>
  <c r="I137" i="29" s="1"/>
  <c r="J137" i="29" s="1"/>
  <c r="K137" i="29" s="1"/>
  <c r="L137" i="29" s="1"/>
  <c r="M137" i="29" s="1"/>
  <c r="N137" i="29" s="1"/>
  <c r="O137" i="29" s="1"/>
  <c r="P137" i="29" s="1"/>
  <c r="Q137" i="29" s="1"/>
  <c r="R137" i="29" s="1"/>
  <c r="S137" i="29" s="1"/>
  <c r="C137" i="29"/>
  <c r="E136" i="29"/>
  <c r="F136" i="29" s="1"/>
  <c r="G136" i="29" s="1"/>
  <c r="H136" i="29" s="1"/>
  <c r="I136" i="29" s="1"/>
  <c r="J136" i="29" s="1"/>
  <c r="K136" i="29" s="1"/>
  <c r="L136" i="29" s="1"/>
  <c r="M136" i="29" s="1"/>
  <c r="N136" i="29" s="1"/>
  <c r="O136" i="29" s="1"/>
  <c r="P136" i="29" s="1"/>
  <c r="Q136" i="29" s="1"/>
  <c r="R136" i="29" s="1"/>
  <c r="S136" i="29" s="1"/>
  <c r="T136" i="29" s="1"/>
  <c r="U136" i="29" s="1"/>
  <c r="V136" i="29" s="1"/>
  <c r="W136" i="29" s="1"/>
  <c r="X136" i="29" s="1"/>
  <c r="Y136" i="29" s="1"/>
  <c r="Z136" i="29" s="1"/>
  <c r="AA136" i="29" s="1"/>
  <c r="AB136" i="29" s="1"/>
  <c r="AC136" i="29" s="1"/>
  <c r="AD136" i="29" s="1"/>
  <c r="AE136" i="29" s="1"/>
  <c r="AF136" i="29" s="1"/>
  <c r="C136" i="29"/>
  <c r="D136" i="29" s="1"/>
  <c r="C135" i="29"/>
  <c r="D135" i="29" s="1"/>
  <c r="E135" i="29" s="1"/>
  <c r="F135" i="29" s="1"/>
  <c r="G135" i="29" s="1"/>
  <c r="H135" i="29" s="1"/>
  <c r="I135" i="29" s="1"/>
  <c r="J135" i="29" s="1"/>
  <c r="K135" i="29" s="1"/>
  <c r="L135" i="29" s="1"/>
  <c r="M135" i="29" s="1"/>
  <c r="N135" i="29" s="1"/>
  <c r="O135" i="29" s="1"/>
  <c r="P135" i="29" s="1"/>
  <c r="Q135" i="29" s="1"/>
  <c r="R135" i="29" s="1"/>
  <c r="S135" i="29" s="1"/>
  <c r="T135" i="29" s="1"/>
  <c r="U135" i="29" s="1"/>
  <c r="V135" i="29" s="1"/>
  <c r="W135" i="29" s="1"/>
  <c r="X135" i="29" s="1"/>
  <c r="Y135" i="29" s="1"/>
  <c r="Z135" i="29" s="1"/>
  <c r="AA135" i="29" s="1"/>
  <c r="AB135" i="29" s="1"/>
  <c r="AC135" i="29" s="1"/>
  <c r="AD135" i="29" s="1"/>
  <c r="AE135" i="29" s="1"/>
  <c r="AF135" i="29" s="1"/>
  <c r="I133" i="29"/>
  <c r="J133" i="29" s="1"/>
  <c r="K133" i="29" s="1"/>
  <c r="L133" i="29" s="1"/>
  <c r="M133" i="29" s="1"/>
  <c r="N133" i="29" s="1"/>
  <c r="O133" i="29" s="1"/>
  <c r="P133" i="29" s="1"/>
  <c r="Q133" i="29" s="1"/>
  <c r="R133" i="29" s="1"/>
  <c r="S133" i="29" s="1"/>
  <c r="T133" i="29" s="1"/>
  <c r="U133" i="29" s="1"/>
  <c r="V133" i="29" s="1"/>
  <c r="W133" i="29" s="1"/>
  <c r="X133" i="29" s="1"/>
  <c r="Y133" i="29" s="1"/>
  <c r="Z133" i="29" s="1"/>
  <c r="AA133" i="29" s="1"/>
  <c r="AB133" i="29" s="1"/>
  <c r="AC133" i="29" s="1"/>
  <c r="AD133" i="29" s="1"/>
  <c r="AE133" i="29" s="1"/>
  <c r="AF133" i="29" s="1"/>
  <c r="C133" i="29"/>
  <c r="D133" i="29" s="1"/>
  <c r="E133" i="29" s="1"/>
  <c r="F133" i="29" s="1"/>
  <c r="G133" i="29" s="1"/>
  <c r="H133" i="29" s="1"/>
  <c r="E132" i="29"/>
  <c r="F132" i="29" s="1"/>
  <c r="G132" i="29" s="1"/>
  <c r="H132" i="29" s="1"/>
  <c r="I132" i="29" s="1"/>
  <c r="J132" i="29" s="1"/>
  <c r="K132" i="29" s="1"/>
  <c r="L132" i="29" s="1"/>
  <c r="M132" i="29" s="1"/>
  <c r="N132" i="29" s="1"/>
  <c r="O132" i="29" s="1"/>
  <c r="P132" i="29" s="1"/>
  <c r="Q132" i="29" s="1"/>
  <c r="R132" i="29" s="1"/>
  <c r="S132" i="29" s="1"/>
  <c r="T132" i="29" s="1"/>
  <c r="U132" i="29" s="1"/>
  <c r="V132" i="29" s="1"/>
  <c r="W132" i="29" s="1"/>
  <c r="X132" i="29" s="1"/>
  <c r="Y132" i="29" s="1"/>
  <c r="Z132" i="29" s="1"/>
  <c r="AA132" i="29" s="1"/>
  <c r="AB132" i="29" s="1"/>
  <c r="AC132" i="29" s="1"/>
  <c r="AD132" i="29" s="1"/>
  <c r="AE132" i="29" s="1"/>
  <c r="AF132" i="29" s="1"/>
  <c r="D132" i="29"/>
  <c r="C132" i="29"/>
  <c r="E131" i="29"/>
  <c r="F131" i="29" s="1"/>
  <c r="G131" i="29" s="1"/>
  <c r="H131" i="29" s="1"/>
  <c r="I131" i="29" s="1"/>
  <c r="J131" i="29" s="1"/>
  <c r="K131" i="29" s="1"/>
  <c r="L131" i="29" s="1"/>
  <c r="M131" i="29" s="1"/>
  <c r="N131" i="29" s="1"/>
  <c r="O131" i="29" s="1"/>
  <c r="P131" i="29" s="1"/>
  <c r="Q131" i="29" s="1"/>
  <c r="R131" i="29" s="1"/>
  <c r="S131" i="29" s="1"/>
  <c r="T131" i="29" s="1"/>
  <c r="U131" i="29" s="1"/>
  <c r="V131" i="29" s="1"/>
  <c r="W131" i="29" s="1"/>
  <c r="X131" i="29" s="1"/>
  <c r="Y131" i="29" s="1"/>
  <c r="Z131" i="29" s="1"/>
  <c r="AA131" i="29" s="1"/>
  <c r="AB131" i="29" s="1"/>
  <c r="AC131" i="29" s="1"/>
  <c r="AD131" i="29" s="1"/>
  <c r="AE131" i="29" s="1"/>
  <c r="AF131" i="29" s="1"/>
  <c r="C131" i="29"/>
  <c r="D131" i="29" s="1"/>
  <c r="E130" i="29"/>
  <c r="F130" i="29" s="1"/>
  <c r="G130" i="29" s="1"/>
  <c r="H130" i="29" s="1"/>
  <c r="I130" i="29" s="1"/>
  <c r="J130" i="29" s="1"/>
  <c r="K130" i="29" s="1"/>
  <c r="L130" i="29" s="1"/>
  <c r="M130" i="29" s="1"/>
  <c r="N130" i="29" s="1"/>
  <c r="O130" i="29" s="1"/>
  <c r="P130" i="29" s="1"/>
  <c r="Q130" i="29" s="1"/>
  <c r="R130" i="29" s="1"/>
  <c r="S130" i="29" s="1"/>
  <c r="T130" i="29" s="1"/>
  <c r="U130" i="29" s="1"/>
  <c r="V130" i="29" s="1"/>
  <c r="W130" i="29" s="1"/>
  <c r="X130" i="29" s="1"/>
  <c r="Y130" i="29" s="1"/>
  <c r="Z130" i="29" s="1"/>
  <c r="AA130" i="29" s="1"/>
  <c r="AB130" i="29" s="1"/>
  <c r="AC130" i="29" s="1"/>
  <c r="AD130" i="29" s="1"/>
  <c r="AE130" i="29" s="1"/>
  <c r="AF130" i="29" s="1"/>
  <c r="C130" i="29"/>
  <c r="D130" i="29" s="1"/>
  <c r="AD129" i="29"/>
  <c r="AE129" i="29" s="1"/>
  <c r="AF129" i="29" s="1"/>
  <c r="C129" i="29"/>
  <c r="D129" i="29" s="1"/>
  <c r="E129" i="29" s="1"/>
  <c r="F129" i="29" s="1"/>
  <c r="G129" i="29" s="1"/>
  <c r="H129" i="29" s="1"/>
  <c r="I129" i="29" s="1"/>
  <c r="J129" i="29" s="1"/>
  <c r="K129" i="29" s="1"/>
  <c r="L129" i="29" s="1"/>
  <c r="M129" i="29" s="1"/>
  <c r="N129" i="29" s="1"/>
  <c r="O129" i="29" s="1"/>
  <c r="P129" i="29" s="1"/>
  <c r="Q129" i="29" s="1"/>
  <c r="R129" i="29" s="1"/>
  <c r="S129" i="29" s="1"/>
  <c r="T129" i="29" s="1"/>
  <c r="U129" i="29" s="1"/>
  <c r="V129" i="29" s="1"/>
  <c r="W129" i="29" s="1"/>
  <c r="X129" i="29" s="1"/>
  <c r="Y129" i="29" s="1"/>
  <c r="Z129" i="29" s="1"/>
  <c r="AA129" i="29" s="1"/>
  <c r="AB129" i="29" s="1"/>
  <c r="AC129" i="29" s="1"/>
  <c r="C128" i="29"/>
  <c r="D128" i="29" s="1"/>
  <c r="E128" i="29" s="1"/>
  <c r="F128" i="29" s="1"/>
  <c r="G128" i="29" s="1"/>
  <c r="H128" i="29" s="1"/>
  <c r="I128" i="29" s="1"/>
  <c r="J128" i="29" s="1"/>
  <c r="K128" i="29" s="1"/>
  <c r="L128" i="29" s="1"/>
  <c r="M128" i="29" s="1"/>
  <c r="N128" i="29" s="1"/>
  <c r="O128" i="29" s="1"/>
  <c r="P128" i="29" s="1"/>
  <c r="Q128" i="29" s="1"/>
  <c r="R128" i="29" s="1"/>
  <c r="S128" i="29" s="1"/>
  <c r="T128" i="29" s="1"/>
  <c r="U128" i="29" s="1"/>
  <c r="V128" i="29" s="1"/>
  <c r="W128" i="29" s="1"/>
  <c r="X128" i="29" s="1"/>
  <c r="Y128" i="29" s="1"/>
  <c r="Z128" i="29" s="1"/>
  <c r="AA128" i="29" s="1"/>
  <c r="AB128" i="29" s="1"/>
  <c r="AC128" i="29" s="1"/>
  <c r="AD128" i="29" s="1"/>
  <c r="AE128" i="29" s="1"/>
  <c r="AF128" i="29" s="1"/>
  <c r="Q127" i="29"/>
  <c r="R127" i="29" s="1"/>
  <c r="S127" i="29" s="1"/>
  <c r="T127" i="29" s="1"/>
  <c r="U127" i="29" s="1"/>
  <c r="V127" i="29" s="1"/>
  <c r="W127" i="29" s="1"/>
  <c r="X127" i="29" s="1"/>
  <c r="Y127" i="29" s="1"/>
  <c r="Z127" i="29" s="1"/>
  <c r="AA127" i="29" s="1"/>
  <c r="AB127" i="29" s="1"/>
  <c r="AC127" i="29" s="1"/>
  <c r="AD127" i="29" s="1"/>
  <c r="AE127" i="29" s="1"/>
  <c r="AF127" i="29" s="1"/>
  <c r="D127" i="29"/>
  <c r="E127" i="29" s="1"/>
  <c r="F127" i="29" s="1"/>
  <c r="G127" i="29" s="1"/>
  <c r="H127" i="29" s="1"/>
  <c r="I127" i="29" s="1"/>
  <c r="J127" i="29" s="1"/>
  <c r="K127" i="29" s="1"/>
  <c r="L127" i="29" s="1"/>
  <c r="M127" i="29" s="1"/>
  <c r="N127" i="29" s="1"/>
  <c r="O127" i="29" s="1"/>
  <c r="P127" i="29" s="1"/>
  <c r="C127" i="29"/>
  <c r="F126" i="29"/>
  <c r="G126" i="29" s="1"/>
  <c r="H126" i="29" s="1"/>
  <c r="I126" i="29" s="1"/>
  <c r="J126" i="29" s="1"/>
  <c r="K126" i="29" s="1"/>
  <c r="L126" i="29" s="1"/>
  <c r="M126" i="29" s="1"/>
  <c r="N126" i="29" s="1"/>
  <c r="O126" i="29" s="1"/>
  <c r="P126" i="29" s="1"/>
  <c r="Q126" i="29" s="1"/>
  <c r="R126" i="29" s="1"/>
  <c r="S126" i="29" s="1"/>
  <c r="T126" i="29" s="1"/>
  <c r="U126" i="29" s="1"/>
  <c r="V126" i="29" s="1"/>
  <c r="W126" i="29" s="1"/>
  <c r="X126" i="29" s="1"/>
  <c r="Y126" i="29" s="1"/>
  <c r="Z126" i="29" s="1"/>
  <c r="AA126" i="29" s="1"/>
  <c r="AB126" i="29" s="1"/>
  <c r="AC126" i="29" s="1"/>
  <c r="AD126" i="29" s="1"/>
  <c r="AE126" i="29" s="1"/>
  <c r="AF126" i="29" s="1"/>
  <c r="C126" i="29"/>
  <c r="D126" i="29" s="1"/>
  <c r="E126" i="29" s="1"/>
  <c r="AB124" i="29"/>
  <c r="AC124" i="29" s="1"/>
  <c r="AD124" i="29" s="1"/>
  <c r="AE124" i="29" s="1"/>
  <c r="AF124" i="29" s="1"/>
  <c r="E124" i="29"/>
  <c r="F124" i="29" s="1"/>
  <c r="G124" i="29" s="1"/>
  <c r="H124" i="29" s="1"/>
  <c r="I124" i="29" s="1"/>
  <c r="J124" i="29" s="1"/>
  <c r="K124" i="29" s="1"/>
  <c r="L124" i="29" s="1"/>
  <c r="M124" i="29" s="1"/>
  <c r="N124" i="29" s="1"/>
  <c r="O124" i="29" s="1"/>
  <c r="P124" i="29" s="1"/>
  <c r="Q124" i="29" s="1"/>
  <c r="R124" i="29" s="1"/>
  <c r="S124" i="29" s="1"/>
  <c r="T124" i="29" s="1"/>
  <c r="U124" i="29" s="1"/>
  <c r="V124" i="29" s="1"/>
  <c r="W124" i="29" s="1"/>
  <c r="X124" i="29" s="1"/>
  <c r="Y124" i="29" s="1"/>
  <c r="Z124" i="29" s="1"/>
  <c r="AA124" i="29" s="1"/>
  <c r="D124" i="29"/>
  <c r="C124" i="29"/>
  <c r="C123" i="29"/>
  <c r="D123" i="29" s="1"/>
  <c r="E123" i="29" s="1"/>
  <c r="F123" i="29" s="1"/>
  <c r="G123" i="29" s="1"/>
  <c r="H123" i="29" s="1"/>
  <c r="I123" i="29" s="1"/>
  <c r="J123" i="29" s="1"/>
  <c r="K123" i="29" s="1"/>
  <c r="L123" i="29" s="1"/>
  <c r="M123" i="29" s="1"/>
  <c r="N123" i="29" s="1"/>
  <c r="O123" i="29" s="1"/>
  <c r="P123" i="29" s="1"/>
  <c r="Q123" i="29" s="1"/>
  <c r="R123" i="29" s="1"/>
  <c r="S123" i="29" s="1"/>
  <c r="T123" i="29" s="1"/>
  <c r="U123" i="29" s="1"/>
  <c r="V123" i="29" s="1"/>
  <c r="W123" i="29" s="1"/>
  <c r="X123" i="29" s="1"/>
  <c r="Y123" i="29" s="1"/>
  <c r="Z123" i="29" s="1"/>
  <c r="AA123" i="29" s="1"/>
  <c r="AB123" i="29" s="1"/>
  <c r="AC123" i="29" s="1"/>
  <c r="AD123" i="29" s="1"/>
  <c r="AE123" i="29" s="1"/>
  <c r="AF123" i="29" s="1"/>
  <c r="C122" i="29"/>
  <c r="D122" i="29" s="1"/>
  <c r="E122" i="29" s="1"/>
  <c r="F122" i="29" s="1"/>
  <c r="G122" i="29" s="1"/>
  <c r="H122" i="29" s="1"/>
  <c r="I122" i="29" s="1"/>
  <c r="J122" i="29" s="1"/>
  <c r="K122" i="29" s="1"/>
  <c r="L122" i="29" s="1"/>
  <c r="M122" i="29" s="1"/>
  <c r="N122" i="29" s="1"/>
  <c r="O122" i="29" s="1"/>
  <c r="P122" i="29" s="1"/>
  <c r="Q122" i="29" s="1"/>
  <c r="R122" i="29" s="1"/>
  <c r="S122" i="29" s="1"/>
  <c r="T122" i="29" s="1"/>
  <c r="U122" i="29" s="1"/>
  <c r="V122" i="29" s="1"/>
  <c r="W122" i="29" s="1"/>
  <c r="X122" i="29" s="1"/>
  <c r="Y122" i="29" s="1"/>
  <c r="Z122" i="29" s="1"/>
  <c r="AA122" i="29" s="1"/>
  <c r="AB122" i="29" s="1"/>
  <c r="AC122" i="29" s="1"/>
  <c r="AD122" i="29" s="1"/>
  <c r="AE122" i="29" s="1"/>
  <c r="AF122" i="29" s="1"/>
  <c r="AD121" i="29"/>
  <c r="AE121" i="29" s="1"/>
  <c r="AF121" i="29" s="1"/>
  <c r="C121" i="29"/>
  <c r="D121" i="29" s="1"/>
  <c r="E121" i="29" s="1"/>
  <c r="F121" i="29" s="1"/>
  <c r="G121" i="29" s="1"/>
  <c r="H121" i="29" s="1"/>
  <c r="I121" i="29" s="1"/>
  <c r="J121" i="29" s="1"/>
  <c r="K121" i="29" s="1"/>
  <c r="L121" i="29" s="1"/>
  <c r="M121" i="29" s="1"/>
  <c r="N121" i="29" s="1"/>
  <c r="O121" i="29" s="1"/>
  <c r="P121" i="29" s="1"/>
  <c r="Q121" i="29" s="1"/>
  <c r="R121" i="29" s="1"/>
  <c r="S121" i="29" s="1"/>
  <c r="T121" i="29" s="1"/>
  <c r="U121" i="29" s="1"/>
  <c r="V121" i="29" s="1"/>
  <c r="W121" i="29" s="1"/>
  <c r="X121" i="29" s="1"/>
  <c r="Y121" i="29" s="1"/>
  <c r="Z121" i="29" s="1"/>
  <c r="AA121" i="29" s="1"/>
  <c r="AB121" i="29" s="1"/>
  <c r="AC121" i="29" s="1"/>
  <c r="D120" i="29"/>
  <c r="E120" i="29" s="1"/>
  <c r="F120" i="29" s="1"/>
  <c r="G120" i="29" s="1"/>
  <c r="H120" i="29" s="1"/>
  <c r="I120" i="29" s="1"/>
  <c r="J120" i="29" s="1"/>
  <c r="K120" i="29" s="1"/>
  <c r="L120" i="29" s="1"/>
  <c r="M120" i="29" s="1"/>
  <c r="N120" i="29" s="1"/>
  <c r="O120" i="29" s="1"/>
  <c r="P120" i="29" s="1"/>
  <c r="Q120" i="29" s="1"/>
  <c r="R120" i="29" s="1"/>
  <c r="S120" i="29" s="1"/>
  <c r="T120" i="29" s="1"/>
  <c r="U120" i="29" s="1"/>
  <c r="V120" i="29" s="1"/>
  <c r="W120" i="29" s="1"/>
  <c r="X120" i="29" s="1"/>
  <c r="Y120" i="29" s="1"/>
  <c r="Z120" i="29" s="1"/>
  <c r="AA120" i="29" s="1"/>
  <c r="AB120" i="29" s="1"/>
  <c r="AC120" i="29" s="1"/>
  <c r="AD120" i="29" s="1"/>
  <c r="AE120" i="29" s="1"/>
  <c r="AF120" i="29" s="1"/>
  <c r="C120" i="29"/>
  <c r="C119" i="29"/>
  <c r="AF118" i="29"/>
  <c r="C118" i="29"/>
  <c r="D118" i="29" s="1"/>
  <c r="E118" i="29" s="1"/>
  <c r="F118" i="29" s="1"/>
  <c r="G118" i="29" s="1"/>
  <c r="H118" i="29" s="1"/>
  <c r="I118" i="29" s="1"/>
  <c r="J118" i="29" s="1"/>
  <c r="K118" i="29" s="1"/>
  <c r="L118" i="29" s="1"/>
  <c r="M118" i="29" s="1"/>
  <c r="N118" i="29" s="1"/>
  <c r="O118" i="29" s="1"/>
  <c r="P118" i="29" s="1"/>
  <c r="Q118" i="29" s="1"/>
  <c r="R118" i="29" s="1"/>
  <c r="S118" i="29" s="1"/>
  <c r="T118" i="29" s="1"/>
  <c r="U118" i="29" s="1"/>
  <c r="V118" i="29" s="1"/>
  <c r="W118" i="29" s="1"/>
  <c r="X118" i="29" s="1"/>
  <c r="Y118" i="29" s="1"/>
  <c r="Z118" i="29" s="1"/>
  <c r="AA118" i="29" s="1"/>
  <c r="AB118" i="29" s="1"/>
  <c r="AC118" i="29" s="1"/>
  <c r="AD118" i="29" s="1"/>
  <c r="AE118" i="29" s="1"/>
  <c r="F117" i="29"/>
  <c r="G117" i="29" s="1"/>
  <c r="H117" i="29" s="1"/>
  <c r="I117" i="29" s="1"/>
  <c r="J117" i="29" s="1"/>
  <c r="K117" i="29" s="1"/>
  <c r="L117" i="29" s="1"/>
  <c r="M117" i="29" s="1"/>
  <c r="N117" i="29" s="1"/>
  <c r="O117" i="29" s="1"/>
  <c r="P117" i="29" s="1"/>
  <c r="Q117" i="29" s="1"/>
  <c r="R117" i="29" s="1"/>
  <c r="S117" i="29" s="1"/>
  <c r="T117" i="29" s="1"/>
  <c r="U117" i="29" s="1"/>
  <c r="V117" i="29" s="1"/>
  <c r="W117" i="29" s="1"/>
  <c r="X117" i="29" s="1"/>
  <c r="Y117" i="29" s="1"/>
  <c r="Z117" i="29" s="1"/>
  <c r="AA117" i="29" s="1"/>
  <c r="AB117" i="29" s="1"/>
  <c r="AC117" i="29" s="1"/>
  <c r="AD117" i="29" s="1"/>
  <c r="AE117" i="29" s="1"/>
  <c r="AF117" i="29" s="1"/>
  <c r="C117" i="29"/>
  <c r="D117" i="29" s="1"/>
  <c r="E117" i="29" s="1"/>
  <c r="E116" i="29"/>
  <c r="F116" i="29" s="1"/>
  <c r="G116" i="29" s="1"/>
  <c r="H116" i="29" s="1"/>
  <c r="I116" i="29" s="1"/>
  <c r="J116" i="29" s="1"/>
  <c r="K116" i="29" s="1"/>
  <c r="L116" i="29" s="1"/>
  <c r="M116" i="29" s="1"/>
  <c r="N116" i="29" s="1"/>
  <c r="O116" i="29" s="1"/>
  <c r="P116" i="29" s="1"/>
  <c r="Q116" i="29" s="1"/>
  <c r="R116" i="29" s="1"/>
  <c r="S116" i="29" s="1"/>
  <c r="T116" i="29" s="1"/>
  <c r="U116" i="29" s="1"/>
  <c r="V116" i="29" s="1"/>
  <c r="W116" i="29" s="1"/>
  <c r="X116" i="29" s="1"/>
  <c r="Y116" i="29" s="1"/>
  <c r="Z116" i="29" s="1"/>
  <c r="AA116" i="29" s="1"/>
  <c r="AB116" i="29" s="1"/>
  <c r="AC116" i="29" s="1"/>
  <c r="AD116" i="29" s="1"/>
  <c r="AE116" i="29" s="1"/>
  <c r="AF116" i="29" s="1"/>
  <c r="D116" i="29"/>
  <c r="C116" i="29"/>
  <c r="E115" i="29"/>
  <c r="F115" i="29" s="1"/>
  <c r="G115" i="29" s="1"/>
  <c r="H115" i="29" s="1"/>
  <c r="I115" i="29" s="1"/>
  <c r="J115" i="29" s="1"/>
  <c r="K115" i="29" s="1"/>
  <c r="L115" i="29" s="1"/>
  <c r="M115" i="29" s="1"/>
  <c r="N115" i="29" s="1"/>
  <c r="O115" i="29" s="1"/>
  <c r="P115" i="29" s="1"/>
  <c r="Q115" i="29" s="1"/>
  <c r="R115" i="29" s="1"/>
  <c r="S115" i="29" s="1"/>
  <c r="T115" i="29" s="1"/>
  <c r="U115" i="29" s="1"/>
  <c r="V115" i="29" s="1"/>
  <c r="W115" i="29" s="1"/>
  <c r="X115" i="29" s="1"/>
  <c r="Y115" i="29" s="1"/>
  <c r="Z115" i="29" s="1"/>
  <c r="AA115" i="29" s="1"/>
  <c r="AB115" i="29" s="1"/>
  <c r="AC115" i="29" s="1"/>
  <c r="AD115" i="29" s="1"/>
  <c r="AE115" i="29" s="1"/>
  <c r="AF115" i="29" s="1"/>
  <c r="C115" i="29"/>
  <c r="D115" i="29" s="1"/>
  <c r="C114" i="29"/>
  <c r="D114" i="29" s="1"/>
  <c r="E114" i="29" s="1"/>
  <c r="F114" i="29" s="1"/>
  <c r="G114" i="29" s="1"/>
  <c r="H114" i="29" s="1"/>
  <c r="I114" i="29" s="1"/>
  <c r="J114" i="29" s="1"/>
  <c r="K114" i="29" s="1"/>
  <c r="L114" i="29" s="1"/>
  <c r="M114" i="29" s="1"/>
  <c r="N114" i="29" s="1"/>
  <c r="O114" i="29" s="1"/>
  <c r="P114" i="29" s="1"/>
  <c r="Q114" i="29" s="1"/>
  <c r="R114" i="29" s="1"/>
  <c r="S114" i="29" s="1"/>
  <c r="T114" i="29" s="1"/>
  <c r="U114" i="29" s="1"/>
  <c r="V114" i="29" s="1"/>
  <c r="W114" i="29" s="1"/>
  <c r="X114" i="29" s="1"/>
  <c r="Y114" i="29" s="1"/>
  <c r="Z114" i="29" s="1"/>
  <c r="AA114" i="29" s="1"/>
  <c r="AB114" i="29" s="1"/>
  <c r="AC114" i="29" s="1"/>
  <c r="AD114" i="29" s="1"/>
  <c r="AE114" i="29" s="1"/>
  <c r="AF114" i="29" s="1"/>
  <c r="C113" i="29"/>
  <c r="D113" i="29" s="1"/>
  <c r="E113" i="29" s="1"/>
  <c r="F113" i="29" s="1"/>
  <c r="G113" i="29" s="1"/>
  <c r="H113" i="29" s="1"/>
  <c r="I113" i="29" s="1"/>
  <c r="J113" i="29" s="1"/>
  <c r="K113" i="29" s="1"/>
  <c r="L113" i="29" s="1"/>
  <c r="M113" i="29" s="1"/>
  <c r="N113" i="29" s="1"/>
  <c r="O113" i="29" s="1"/>
  <c r="P113" i="29" s="1"/>
  <c r="Q113" i="29" s="1"/>
  <c r="R113" i="29" s="1"/>
  <c r="S113" i="29" s="1"/>
  <c r="T113" i="29" s="1"/>
  <c r="U113" i="29" s="1"/>
  <c r="V113" i="29" s="1"/>
  <c r="W113" i="29" s="1"/>
  <c r="X113" i="29" s="1"/>
  <c r="Y113" i="29" s="1"/>
  <c r="Z113" i="29" s="1"/>
  <c r="AA113" i="29" s="1"/>
  <c r="AB113" i="29" s="1"/>
  <c r="AC113" i="29" s="1"/>
  <c r="AD113" i="29" s="1"/>
  <c r="AE113" i="29" s="1"/>
  <c r="AF113" i="29" s="1"/>
  <c r="C112" i="29"/>
  <c r="D112" i="29" s="1"/>
  <c r="E112" i="29" s="1"/>
  <c r="F112" i="29" s="1"/>
  <c r="G112" i="29" s="1"/>
  <c r="H112" i="29" s="1"/>
  <c r="I112" i="29" s="1"/>
  <c r="J112" i="29" s="1"/>
  <c r="K112" i="29" s="1"/>
  <c r="L112" i="29" s="1"/>
  <c r="M112" i="29" s="1"/>
  <c r="N112" i="29" s="1"/>
  <c r="O112" i="29" s="1"/>
  <c r="P112" i="29" s="1"/>
  <c r="Q112" i="29" s="1"/>
  <c r="R112" i="29" s="1"/>
  <c r="S112" i="29" s="1"/>
  <c r="T112" i="29" s="1"/>
  <c r="U112" i="29" s="1"/>
  <c r="V112" i="29" s="1"/>
  <c r="W112" i="29" s="1"/>
  <c r="X112" i="29" s="1"/>
  <c r="Y112" i="29" s="1"/>
  <c r="Z112" i="29" s="1"/>
  <c r="AA112" i="29" s="1"/>
  <c r="AB112" i="29" s="1"/>
  <c r="AC112" i="29" s="1"/>
  <c r="AD112" i="29" s="1"/>
  <c r="AE112" i="29" s="1"/>
  <c r="AF112" i="29" s="1"/>
  <c r="C111" i="29"/>
  <c r="D111" i="29" s="1"/>
  <c r="E111" i="29" s="1"/>
  <c r="F111" i="29" s="1"/>
  <c r="G111" i="29" s="1"/>
  <c r="H111" i="29" s="1"/>
  <c r="I111" i="29" s="1"/>
  <c r="J111" i="29" s="1"/>
  <c r="K111" i="29" s="1"/>
  <c r="L111" i="29" s="1"/>
  <c r="M111" i="29" s="1"/>
  <c r="N111" i="29" s="1"/>
  <c r="O111" i="29" s="1"/>
  <c r="P111" i="29" s="1"/>
  <c r="Q111" i="29" s="1"/>
  <c r="R111" i="29" s="1"/>
  <c r="S111" i="29" s="1"/>
  <c r="T111" i="29" s="1"/>
  <c r="U111" i="29" s="1"/>
  <c r="V111" i="29" s="1"/>
  <c r="W111" i="29" s="1"/>
  <c r="X111" i="29" s="1"/>
  <c r="Y111" i="29" s="1"/>
  <c r="Z111" i="29" s="1"/>
  <c r="AA111" i="29" s="1"/>
  <c r="AB111" i="29" s="1"/>
  <c r="AC111" i="29" s="1"/>
  <c r="AD111" i="29" s="1"/>
  <c r="AE111" i="29" s="1"/>
  <c r="AF111" i="29" s="1"/>
  <c r="D110" i="29"/>
  <c r="E110" i="29" s="1"/>
  <c r="F110" i="29" s="1"/>
  <c r="G110" i="29" s="1"/>
  <c r="H110" i="29" s="1"/>
  <c r="I110" i="29" s="1"/>
  <c r="J110" i="29" s="1"/>
  <c r="K110" i="29" s="1"/>
  <c r="L110" i="29" s="1"/>
  <c r="M110" i="29" s="1"/>
  <c r="N110" i="29" s="1"/>
  <c r="O110" i="29" s="1"/>
  <c r="P110" i="29" s="1"/>
  <c r="Q110" i="29" s="1"/>
  <c r="R110" i="29" s="1"/>
  <c r="S110" i="29" s="1"/>
  <c r="T110" i="29" s="1"/>
  <c r="U110" i="29" s="1"/>
  <c r="V110" i="29" s="1"/>
  <c r="W110" i="29" s="1"/>
  <c r="X110" i="29" s="1"/>
  <c r="Y110" i="29" s="1"/>
  <c r="Z110" i="29" s="1"/>
  <c r="AA110" i="29" s="1"/>
  <c r="AB110" i="29" s="1"/>
  <c r="AC110" i="29" s="1"/>
  <c r="AD110" i="29" s="1"/>
  <c r="AE110" i="29" s="1"/>
  <c r="AF110" i="29" s="1"/>
  <c r="C110" i="29"/>
  <c r="J109" i="29"/>
  <c r="K109" i="29" s="1"/>
  <c r="L109" i="29" s="1"/>
  <c r="M109" i="29" s="1"/>
  <c r="N109" i="29" s="1"/>
  <c r="O109" i="29" s="1"/>
  <c r="P109" i="29" s="1"/>
  <c r="Q109" i="29" s="1"/>
  <c r="R109" i="29" s="1"/>
  <c r="S109" i="29" s="1"/>
  <c r="T109" i="29" s="1"/>
  <c r="U109" i="29" s="1"/>
  <c r="V109" i="29" s="1"/>
  <c r="W109" i="29" s="1"/>
  <c r="X109" i="29" s="1"/>
  <c r="Y109" i="29" s="1"/>
  <c r="Z109" i="29" s="1"/>
  <c r="AA109" i="29" s="1"/>
  <c r="AB109" i="29" s="1"/>
  <c r="AC109" i="29" s="1"/>
  <c r="AD109" i="29" s="1"/>
  <c r="AE109" i="29" s="1"/>
  <c r="AF109" i="29" s="1"/>
  <c r="D109" i="29"/>
  <c r="E109" i="29" s="1"/>
  <c r="F109" i="29" s="1"/>
  <c r="G109" i="29" s="1"/>
  <c r="H109" i="29" s="1"/>
  <c r="C109" i="29"/>
  <c r="E108" i="29"/>
  <c r="F108" i="29" s="1"/>
  <c r="G108" i="29" s="1"/>
  <c r="H108" i="29" s="1"/>
  <c r="I108" i="29" s="1"/>
  <c r="J108" i="29" s="1"/>
  <c r="K108" i="29" s="1"/>
  <c r="L108" i="29" s="1"/>
  <c r="M108" i="29" s="1"/>
  <c r="N108" i="29" s="1"/>
  <c r="O108" i="29" s="1"/>
  <c r="P108" i="29" s="1"/>
  <c r="Q108" i="29" s="1"/>
  <c r="R108" i="29" s="1"/>
  <c r="S108" i="29" s="1"/>
  <c r="T108" i="29" s="1"/>
  <c r="U108" i="29" s="1"/>
  <c r="V108" i="29" s="1"/>
  <c r="W108" i="29" s="1"/>
  <c r="X108" i="29" s="1"/>
  <c r="Y108" i="29" s="1"/>
  <c r="Z108" i="29" s="1"/>
  <c r="AA108" i="29" s="1"/>
  <c r="AB108" i="29" s="1"/>
  <c r="AC108" i="29" s="1"/>
  <c r="AD108" i="29" s="1"/>
  <c r="AE108" i="29" s="1"/>
  <c r="AF108" i="29" s="1"/>
  <c r="D108" i="29"/>
  <c r="C108" i="29"/>
  <c r="J107" i="29"/>
  <c r="K107" i="29" s="1"/>
  <c r="L107" i="29" s="1"/>
  <c r="M107" i="29" s="1"/>
  <c r="N107" i="29" s="1"/>
  <c r="O107" i="29" s="1"/>
  <c r="P107" i="29" s="1"/>
  <c r="Q107" i="29" s="1"/>
  <c r="R107" i="29" s="1"/>
  <c r="S107" i="29" s="1"/>
  <c r="T107" i="29" s="1"/>
  <c r="U107" i="29" s="1"/>
  <c r="V107" i="29" s="1"/>
  <c r="W107" i="29" s="1"/>
  <c r="X107" i="29" s="1"/>
  <c r="Y107" i="29" s="1"/>
  <c r="Z107" i="29" s="1"/>
  <c r="AA107" i="29" s="1"/>
  <c r="AB107" i="29" s="1"/>
  <c r="AC107" i="29" s="1"/>
  <c r="AD107" i="29" s="1"/>
  <c r="AE107" i="29" s="1"/>
  <c r="AF107" i="29" s="1"/>
  <c r="C107" i="29"/>
  <c r="D107" i="29" s="1"/>
  <c r="E107" i="29" s="1"/>
  <c r="F107" i="29" s="1"/>
  <c r="G107" i="29" s="1"/>
  <c r="H107" i="29" s="1"/>
  <c r="I107" i="29" s="1"/>
  <c r="H105" i="29"/>
  <c r="I105" i="29" s="1"/>
  <c r="J105" i="29" s="1"/>
  <c r="K105" i="29" s="1"/>
  <c r="L105" i="29" s="1"/>
  <c r="M105" i="29" s="1"/>
  <c r="N105" i="29" s="1"/>
  <c r="O105" i="29" s="1"/>
  <c r="P105" i="29" s="1"/>
  <c r="Q105" i="29" s="1"/>
  <c r="R105" i="29" s="1"/>
  <c r="S105" i="29" s="1"/>
  <c r="T105" i="29" s="1"/>
  <c r="U105" i="29" s="1"/>
  <c r="V105" i="29" s="1"/>
  <c r="W105" i="29" s="1"/>
  <c r="X105" i="29" s="1"/>
  <c r="Y105" i="29" s="1"/>
  <c r="Z105" i="29" s="1"/>
  <c r="AA105" i="29" s="1"/>
  <c r="AB105" i="29" s="1"/>
  <c r="AC105" i="29" s="1"/>
  <c r="AD105" i="29" s="1"/>
  <c r="AE105" i="29" s="1"/>
  <c r="AF105" i="29" s="1"/>
  <c r="C105" i="29"/>
  <c r="D105" i="29" s="1"/>
  <c r="E105" i="29" s="1"/>
  <c r="F105" i="29" s="1"/>
  <c r="G105" i="29" s="1"/>
  <c r="G104" i="29"/>
  <c r="H104" i="29" s="1"/>
  <c r="I104" i="29" s="1"/>
  <c r="J104" i="29" s="1"/>
  <c r="K104" i="29" s="1"/>
  <c r="L104" i="29" s="1"/>
  <c r="M104" i="29" s="1"/>
  <c r="N104" i="29" s="1"/>
  <c r="O104" i="29" s="1"/>
  <c r="P104" i="29" s="1"/>
  <c r="Q104" i="29" s="1"/>
  <c r="R104" i="29" s="1"/>
  <c r="S104" i="29" s="1"/>
  <c r="T104" i="29" s="1"/>
  <c r="U104" i="29" s="1"/>
  <c r="V104" i="29" s="1"/>
  <c r="W104" i="29" s="1"/>
  <c r="X104" i="29" s="1"/>
  <c r="Y104" i="29" s="1"/>
  <c r="Z104" i="29" s="1"/>
  <c r="AA104" i="29" s="1"/>
  <c r="AB104" i="29" s="1"/>
  <c r="AC104" i="29" s="1"/>
  <c r="AD104" i="29" s="1"/>
  <c r="AE104" i="29" s="1"/>
  <c r="AF104" i="29" s="1"/>
  <c r="F104" i="29"/>
  <c r="D104" i="29"/>
  <c r="E104" i="29" s="1"/>
  <c r="C104" i="29"/>
  <c r="D102" i="29"/>
  <c r="E102" i="29" s="1"/>
  <c r="F102" i="29" s="1"/>
  <c r="G102" i="29" s="1"/>
  <c r="H102" i="29" s="1"/>
  <c r="I102" i="29" s="1"/>
  <c r="J102" i="29" s="1"/>
  <c r="K102" i="29" s="1"/>
  <c r="L102" i="29" s="1"/>
  <c r="M102" i="29" s="1"/>
  <c r="N102" i="29" s="1"/>
  <c r="O102" i="29" s="1"/>
  <c r="P102" i="29" s="1"/>
  <c r="Q102" i="29" s="1"/>
  <c r="R102" i="29" s="1"/>
  <c r="S102" i="29" s="1"/>
  <c r="T102" i="29" s="1"/>
  <c r="U102" i="29" s="1"/>
  <c r="V102" i="29" s="1"/>
  <c r="W102" i="29" s="1"/>
  <c r="X102" i="29" s="1"/>
  <c r="Y102" i="29" s="1"/>
  <c r="Z102" i="29" s="1"/>
  <c r="AA102" i="29" s="1"/>
  <c r="AB102" i="29" s="1"/>
  <c r="AC102" i="29" s="1"/>
  <c r="AD102" i="29" s="1"/>
  <c r="AE102" i="29" s="1"/>
  <c r="AF102" i="29" s="1"/>
  <c r="C102" i="29"/>
  <c r="H101" i="29"/>
  <c r="I101" i="29" s="1"/>
  <c r="J101" i="29" s="1"/>
  <c r="K101" i="29" s="1"/>
  <c r="L101" i="29" s="1"/>
  <c r="M101" i="29" s="1"/>
  <c r="N101" i="29" s="1"/>
  <c r="O101" i="29" s="1"/>
  <c r="P101" i="29" s="1"/>
  <c r="Q101" i="29" s="1"/>
  <c r="R101" i="29" s="1"/>
  <c r="S101" i="29" s="1"/>
  <c r="T101" i="29" s="1"/>
  <c r="U101" i="29" s="1"/>
  <c r="V101" i="29" s="1"/>
  <c r="W101" i="29" s="1"/>
  <c r="X101" i="29" s="1"/>
  <c r="Y101" i="29" s="1"/>
  <c r="Z101" i="29" s="1"/>
  <c r="AA101" i="29" s="1"/>
  <c r="AB101" i="29" s="1"/>
  <c r="AC101" i="29" s="1"/>
  <c r="AD101" i="29" s="1"/>
  <c r="AE101" i="29" s="1"/>
  <c r="AF101" i="29" s="1"/>
  <c r="C101" i="29"/>
  <c r="D101" i="29" s="1"/>
  <c r="E101" i="29" s="1"/>
  <c r="F101" i="29" s="1"/>
  <c r="G101" i="29" s="1"/>
  <c r="C100" i="29"/>
  <c r="D100" i="29" s="1"/>
  <c r="E100" i="29" s="1"/>
  <c r="F100" i="29" s="1"/>
  <c r="G100" i="29" s="1"/>
  <c r="H100" i="29" s="1"/>
  <c r="I100" i="29" s="1"/>
  <c r="J100" i="29" s="1"/>
  <c r="K100" i="29" s="1"/>
  <c r="L100" i="29" s="1"/>
  <c r="M100" i="29" s="1"/>
  <c r="N100" i="29" s="1"/>
  <c r="O100" i="29" s="1"/>
  <c r="P100" i="29" s="1"/>
  <c r="Q100" i="29" s="1"/>
  <c r="R100" i="29" s="1"/>
  <c r="S100" i="29" s="1"/>
  <c r="T100" i="29" s="1"/>
  <c r="U100" i="29" s="1"/>
  <c r="V100" i="29" s="1"/>
  <c r="W100" i="29" s="1"/>
  <c r="X100" i="29" s="1"/>
  <c r="Y100" i="29" s="1"/>
  <c r="Z100" i="29" s="1"/>
  <c r="AA100" i="29" s="1"/>
  <c r="AB100" i="29" s="1"/>
  <c r="AC100" i="29" s="1"/>
  <c r="AD100" i="29" s="1"/>
  <c r="AE100" i="29" s="1"/>
  <c r="AF100" i="29" s="1"/>
  <c r="F99" i="29"/>
  <c r="G99" i="29" s="1"/>
  <c r="H99" i="29" s="1"/>
  <c r="I99" i="29" s="1"/>
  <c r="J99" i="29" s="1"/>
  <c r="K99" i="29" s="1"/>
  <c r="L99" i="29" s="1"/>
  <c r="M99" i="29" s="1"/>
  <c r="N99" i="29" s="1"/>
  <c r="O99" i="29" s="1"/>
  <c r="P99" i="29" s="1"/>
  <c r="Q99" i="29" s="1"/>
  <c r="R99" i="29" s="1"/>
  <c r="S99" i="29" s="1"/>
  <c r="T99" i="29" s="1"/>
  <c r="U99" i="29" s="1"/>
  <c r="V99" i="29" s="1"/>
  <c r="W99" i="29" s="1"/>
  <c r="X99" i="29" s="1"/>
  <c r="Y99" i="29" s="1"/>
  <c r="Z99" i="29" s="1"/>
  <c r="AA99" i="29" s="1"/>
  <c r="AB99" i="29" s="1"/>
  <c r="AC99" i="29" s="1"/>
  <c r="AD99" i="29" s="1"/>
  <c r="AE99" i="29" s="1"/>
  <c r="AF99" i="29" s="1"/>
  <c r="D99" i="29"/>
  <c r="E99" i="29" s="1"/>
  <c r="C99" i="29"/>
  <c r="D98" i="29"/>
  <c r="E98" i="29" s="1"/>
  <c r="C98" i="29"/>
  <c r="C97" i="29"/>
  <c r="AH95" i="29"/>
  <c r="AI95" i="29" s="1"/>
  <c r="AH94" i="29"/>
  <c r="AI94" i="29" s="1"/>
  <c r="AH93" i="29"/>
  <c r="AI93" i="29" s="1"/>
  <c r="AH92" i="29"/>
  <c r="AI92" i="29" s="1"/>
  <c r="AH91" i="29"/>
  <c r="AI91" i="29" s="1"/>
  <c r="AI88" i="29"/>
  <c r="AH88" i="29"/>
  <c r="AI87" i="29"/>
  <c r="AH87" i="29"/>
  <c r="AI86" i="29"/>
  <c r="AH86" i="29"/>
  <c r="AI85" i="29"/>
  <c r="AH85" i="29"/>
  <c r="AI84" i="29"/>
  <c r="AH84" i="29"/>
  <c r="AI83" i="29"/>
  <c r="AH83" i="29"/>
  <c r="AI82" i="29"/>
  <c r="AH82" i="29"/>
  <c r="AI81" i="29"/>
  <c r="AH81" i="29"/>
  <c r="AG79" i="29"/>
  <c r="AI78" i="29"/>
  <c r="AH78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AF73" i="29"/>
  <c r="AE73" i="29"/>
  <c r="AD73" i="29"/>
  <c r="AC73" i="29"/>
  <c r="AB73" i="29"/>
  <c r="AB79" i="29" s="1"/>
  <c r="AA73" i="29"/>
  <c r="Z73" i="29"/>
  <c r="Y73" i="29"/>
  <c r="X73" i="29"/>
  <c r="X79" i="29" s="1"/>
  <c r="W73" i="29"/>
  <c r="V73" i="29"/>
  <c r="V79" i="29" s="1"/>
  <c r="U73" i="29"/>
  <c r="U79" i="29" s="1"/>
  <c r="T73" i="29"/>
  <c r="T79" i="29" s="1"/>
  <c r="S73" i="29"/>
  <c r="R73" i="29"/>
  <c r="R79" i="29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E79" i="29" s="1"/>
  <c r="D73" i="29"/>
  <c r="C73" i="29"/>
  <c r="C79" i="29" s="1"/>
  <c r="AI71" i="29"/>
  <c r="AH71" i="29"/>
  <c r="AG69" i="29"/>
  <c r="AF69" i="29"/>
  <c r="AE69" i="29"/>
  <c r="AD69" i="29"/>
  <c r="AC69" i="29"/>
  <c r="AB69" i="29"/>
  <c r="AA69" i="29"/>
  <c r="Z69" i="29"/>
  <c r="Y69" i="29"/>
  <c r="X69" i="29"/>
  <c r="W69" i="29"/>
  <c r="V69" i="29"/>
  <c r="U69" i="29"/>
  <c r="T69" i="29"/>
  <c r="S69" i="29"/>
  <c r="R69" i="29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C69" i="29"/>
  <c r="AI68" i="29"/>
  <c r="AH68" i="29"/>
  <c r="AI67" i="29"/>
  <c r="AH67" i="29"/>
  <c r="AI66" i="29"/>
  <c r="AH66" i="29"/>
  <c r="AG65" i="29"/>
  <c r="AG70" i="29" s="1"/>
  <c r="AF65" i="29"/>
  <c r="AF5" i="29" s="1"/>
  <c r="AE65" i="29"/>
  <c r="AD65" i="29"/>
  <c r="AD5" i="29" s="1"/>
  <c r="AC65" i="29"/>
  <c r="AC5" i="29" s="1"/>
  <c r="AB65" i="29"/>
  <c r="AA65" i="29"/>
  <c r="Z65" i="29"/>
  <c r="Y65" i="29"/>
  <c r="Y5" i="29" s="1"/>
  <c r="X65" i="29"/>
  <c r="X5" i="29" s="1"/>
  <c r="W65" i="29"/>
  <c r="W5" i="29" s="1"/>
  <c r="V65" i="29"/>
  <c r="V5" i="29" s="1"/>
  <c r="U65" i="29"/>
  <c r="U5" i="29" s="1"/>
  <c r="T65" i="29"/>
  <c r="S65" i="29"/>
  <c r="S5" i="29" s="1"/>
  <c r="R65" i="29"/>
  <c r="Q65" i="29"/>
  <c r="P65" i="29"/>
  <c r="P5" i="29" s="1"/>
  <c r="O65" i="29"/>
  <c r="O5" i="29" s="1"/>
  <c r="N65" i="29"/>
  <c r="N5" i="29" s="1"/>
  <c r="M65" i="29"/>
  <c r="L65" i="29"/>
  <c r="K65" i="29"/>
  <c r="J65" i="29"/>
  <c r="J5" i="29" s="1"/>
  <c r="I65" i="29"/>
  <c r="I5" i="29" s="1"/>
  <c r="H65" i="29"/>
  <c r="G65" i="29"/>
  <c r="F65" i="29"/>
  <c r="F5" i="29" s="1"/>
  <c r="E65" i="29"/>
  <c r="E5" i="29" s="1"/>
  <c r="D65" i="29"/>
  <c r="D5" i="29" s="1"/>
  <c r="C65" i="29"/>
  <c r="AI64" i="29"/>
  <c r="AH64" i="29"/>
  <c r="AI63" i="29"/>
  <c r="AH63" i="29"/>
  <c r="AI62" i="29"/>
  <c r="AH62" i="29"/>
  <c r="AI61" i="29"/>
  <c r="AH61" i="29"/>
  <c r="AI60" i="29"/>
  <c r="AH60" i="29"/>
  <c r="AI59" i="29"/>
  <c r="AH59" i="29"/>
  <c r="AI58" i="29"/>
  <c r="AH58" i="29"/>
  <c r="AI57" i="29"/>
  <c r="AH57" i="29"/>
  <c r="AI56" i="29"/>
  <c r="AH56" i="29"/>
  <c r="AI55" i="29"/>
  <c r="AH55" i="29"/>
  <c r="AI54" i="29"/>
  <c r="AH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I52" i="29"/>
  <c r="AH52" i="29"/>
  <c r="AI51" i="29"/>
  <c r="AH51" i="29"/>
  <c r="AI50" i="29"/>
  <c r="AH50" i="29"/>
  <c r="AG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I47" i="29"/>
  <c r="AH47" i="29"/>
  <c r="AI46" i="29"/>
  <c r="AH46" i="29"/>
  <c r="AI45" i="29"/>
  <c r="AH45" i="29"/>
  <c r="AI44" i="29"/>
  <c r="AH44" i="29"/>
  <c r="AI43" i="29"/>
  <c r="AH43" i="29"/>
  <c r="AI42" i="29"/>
  <c r="AH42" i="29"/>
  <c r="AI41" i="29"/>
  <c r="AH41" i="29"/>
  <c r="AI40" i="29"/>
  <c r="AH40" i="29"/>
  <c r="AI39" i="29"/>
  <c r="AH39" i="29"/>
  <c r="AI38" i="29"/>
  <c r="AH38" i="29"/>
  <c r="AI37" i="29"/>
  <c r="AH37" i="29"/>
  <c r="AI36" i="29"/>
  <c r="AH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AI23" i="29"/>
  <c r="AH23" i="29"/>
  <c r="AI22" i="29"/>
  <c r="AH22" i="29"/>
  <c r="AI21" i="29"/>
  <c r="AH21" i="29"/>
  <c r="AI20" i="29"/>
  <c r="AH20" i="29"/>
  <c r="AI19" i="29"/>
  <c r="AH19" i="29"/>
  <c r="AI18" i="29"/>
  <c r="AH18" i="29"/>
  <c r="AI17" i="29"/>
  <c r="AH17" i="29"/>
  <c r="AI16" i="29"/>
  <c r="AH16" i="29"/>
  <c r="AI15" i="29"/>
  <c r="AH15" i="29"/>
  <c r="AI14" i="29"/>
  <c r="AH14" i="29"/>
  <c r="AI13" i="29"/>
  <c r="AH13" i="29"/>
  <c r="AI12" i="29"/>
  <c r="AH12" i="29"/>
  <c r="AI11" i="29"/>
  <c r="AH11" i="29"/>
  <c r="AE5" i="29"/>
  <c r="AB5" i="29"/>
  <c r="AA5" i="29"/>
  <c r="Z5" i="29"/>
  <c r="T5" i="29"/>
  <c r="R5" i="29"/>
  <c r="Q5" i="29"/>
  <c r="M5" i="29"/>
  <c r="L5" i="29"/>
  <c r="K5" i="29"/>
  <c r="H5" i="29"/>
  <c r="G5" i="29"/>
  <c r="C5" i="29"/>
  <c r="B5" i="29"/>
  <c r="AG4" i="29"/>
  <c r="K4" i="29"/>
  <c r="B4" i="29"/>
  <c r="AG3" i="29"/>
  <c r="AG2" i="29"/>
  <c r="AG6" i="29" s="1"/>
  <c r="C77" i="28"/>
  <c r="D77" i="28"/>
  <c r="E77" i="28"/>
  <c r="F77" i="28"/>
  <c r="G77" i="28"/>
  <c r="H77" i="28"/>
  <c r="I77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B77" i="28"/>
  <c r="C76" i="28"/>
  <c r="D76" i="28"/>
  <c r="E76" i="28"/>
  <c r="F76" i="28"/>
  <c r="G76" i="28"/>
  <c r="H76" i="28"/>
  <c r="I76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B76" i="28"/>
  <c r="G76" i="18"/>
  <c r="H76" i="18"/>
  <c r="I76" i="18"/>
  <c r="J76" i="18"/>
  <c r="K76" i="18"/>
  <c r="L76" i="18"/>
  <c r="M76" i="18"/>
  <c r="N76" i="18"/>
  <c r="O76" i="18"/>
  <c r="P76" i="18"/>
  <c r="Q76" i="18"/>
  <c r="R76" i="18"/>
  <c r="S76" i="18"/>
  <c r="T76" i="18"/>
  <c r="U76" i="18"/>
  <c r="V76" i="18"/>
  <c r="W76" i="18"/>
  <c r="X76" i="18"/>
  <c r="Y76" i="18"/>
  <c r="Z76" i="18"/>
  <c r="AA76" i="18"/>
  <c r="AB76" i="18"/>
  <c r="AC76" i="18"/>
  <c r="AD76" i="18"/>
  <c r="AE76" i="18"/>
  <c r="AF76" i="18"/>
  <c r="F76" i="18"/>
  <c r="G77" i="18"/>
  <c r="H77" i="18"/>
  <c r="I77" i="18"/>
  <c r="J77" i="18"/>
  <c r="K77" i="18"/>
  <c r="L77" i="18"/>
  <c r="M77" i="18"/>
  <c r="N77" i="18"/>
  <c r="O77" i="18"/>
  <c r="P77" i="18"/>
  <c r="Q77" i="18"/>
  <c r="R77" i="18"/>
  <c r="S77" i="18"/>
  <c r="T77" i="18"/>
  <c r="U77" i="18"/>
  <c r="V77" i="18"/>
  <c r="W77" i="18"/>
  <c r="X77" i="18"/>
  <c r="Y77" i="18"/>
  <c r="Z77" i="18"/>
  <c r="AA77" i="18"/>
  <c r="AB77" i="18"/>
  <c r="AC77" i="18"/>
  <c r="AD77" i="18"/>
  <c r="AE77" i="18"/>
  <c r="AF77" i="18"/>
  <c r="F77" i="18"/>
  <c r="L90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E234" i="28"/>
  <c r="D234" i="28"/>
  <c r="C234" i="28"/>
  <c r="B234" i="28"/>
  <c r="A234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E233" i="28"/>
  <c r="D233" i="28"/>
  <c r="C233" i="28"/>
  <c r="B233" i="28"/>
  <c r="A233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E232" i="28"/>
  <c r="D232" i="28"/>
  <c r="C232" i="28"/>
  <c r="B232" i="28"/>
  <c r="A232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E231" i="28"/>
  <c r="D231" i="28"/>
  <c r="C231" i="28"/>
  <c r="B231" i="28"/>
  <c r="A231" i="28"/>
  <c r="B230" i="28"/>
  <c r="S205" i="28"/>
  <c r="AG195" i="28"/>
  <c r="B195" i="28"/>
  <c r="C194" i="28"/>
  <c r="D194" i="28" s="1"/>
  <c r="C193" i="28"/>
  <c r="D193" i="28" s="1"/>
  <c r="E193" i="28" s="1"/>
  <c r="F193" i="28" s="1"/>
  <c r="G193" i="28" s="1"/>
  <c r="H193" i="28" s="1"/>
  <c r="I193" i="28" s="1"/>
  <c r="J193" i="28" s="1"/>
  <c r="K193" i="28" s="1"/>
  <c r="L193" i="28" s="1"/>
  <c r="M193" i="28" s="1"/>
  <c r="N193" i="28" s="1"/>
  <c r="O193" i="28" s="1"/>
  <c r="P193" i="28" s="1"/>
  <c r="Q193" i="28" s="1"/>
  <c r="R193" i="28" s="1"/>
  <c r="S193" i="28" s="1"/>
  <c r="T193" i="28" s="1"/>
  <c r="U193" i="28" s="1"/>
  <c r="V193" i="28" s="1"/>
  <c r="W193" i="28" s="1"/>
  <c r="X193" i="28" s="1"/>
  <c r="Y193" i="28" s="1"/>
  <c r="Z193" i="28" s="1"/>
  <c r="AA193" i="28" s="1"/>
  <c r="AB193" i="28" s="1"/>
  <c r="AC193" i="28" s="1"/>
  <c r="AD193" i="28" s="1"/>
  <c r="AE193" i="28" s="1"/>
  <c r="AF193" i="28" s="1"/>
  <c r="C192" i="28"/>
  <c r="D192" i="28" s="1"/>
  <c r="E192" i="28" s="1"/>
  <c r="F192" i="28" s="1"/>
  <c r="G192" i="28" s="1"/>
  <c r="H192" i="28" s="1"/>
  <c r="I192" i="28" s="1"/>
  <c r="J192" i="28" s="1"/>
  <c r="K192" i="28" s="1"/>
  <c r="L192" i="28" s="1"/>
  <c r="M192" i="28" s="1"/>
  <c r="N192" i="28" s="1"/>
  <c r="O192" i="28" s="1"/>
  <c r="P192" i="28" s="1"/>
  <c r="Q192" i="28" s="1"/>
  <c r="R192" i="28" s="1"/>
  <c r="S192" i="28" s="1"/>
  <c r="T192" i="28" s="1"/>
  <c r="U192" i="28" s="1"/>
  <c r="V192" i="28" s="1"/>
  <c r="W192" i="28" s="1"/>
  <c r="X192" i="28" s="1"/>
  <c r="Y192" i="28" s="1"/>
  <c r="Z192" i="28" s="1"/>
  <c r="AA192" i="28" s="1"/>
  <c r="AB192" i="28" s="1"/>
  <c r="AC192" i="28" s="1"/>
  <c r="AD192" i="28" s="1"/>
  <c r="AE192" i="28" s="1"/>
  <c r="AF192" i="28" s="1"/>
  <c r="D191" i="28"/>
  <c r="E191" i="28" s="1"/>
  <c r="F191" i="28" s="1"/>
  <c r="G191" i="28" s="1"/>
  <c r="H191" i="28" s="1"/>
  <c r="I191" i="28" s="1"/>
  <c r="J191" i="28" s="1"/>
  <c r="K191" i="28" s="1"/>
  <c r="L191" i="28" s="1"/>
  <c r="M191" i="28" s="1"/>
  <c r="N191" i="28" s="1"/>
  <c r="O191" i="28" s="1"/>
  <c r="P191" i="28" s="1"/>
  <c r="Q191" i="28" s="1"/>
  <c r="R191" i="28" s="1"/>
  <c r="S191" i="28" s="1"/>
  <c r="T191" i="28" s="1"/>
  <c r="U191" i="28" s="1"/>
  <c r="V191" i="28" s="1"/>
  <c r="W191" i="28" s="1"/>
  <c r="X191" i="28" s="1"/>
  <c r="Y191" i="28" s="1"/>
  <c r="Z191" i="28" s="1"/>
  <c r="AA191" i="28" s="1"/>
  <c r="AB191" i="28" s="1"/>
  <c r="AC191" i="28" s="1"/>
  <c r="AD191" i="28" s="1"/>
  <c r="AE191" i="28" s="1"/>
  <c r="AF191" i="28" s="1"/>
  <c r="C191" i="28"/>
  <c r="C190" i="28"/>
  <c r="D190" i="28" s="1"/>
  <c r="E190" i="28" s="1"/>
  <c r="F190" i="28" s="1"/>
  <c r="G190" i="28" s="1"/>
  <c r="H190" i="28" s="1"/>
  <c r="I190" i="28" s="1"/>
  <c r="J190" i="28" s="1"/>
  <c r="K190" i="28" s="1"/>
  <c r="L190" i="28" s="1"/>
  <c r="M190" i="28" s="1"/>
  <c r="N190" i="28" s="1"/>
  <c r="O190" i="28" s="1"/>
  <c r="P190" i="28" s="1"/>
  <c r="Q190" i="28" s="1"/>
  <c r="R190" i="28" s="1"/>
  <c r="S190" i="28" s="1"/>
  <c r="T190" i="28" s="1"/>
  <c r="U190" i="28" s="1"/>
  <c r="V190" i="28" s="1"/>
  <c r="W190" i="28" s="1"/>
  <c r="X190" i="28" s="1"/>
  <c r="Y190" i="28" s="1"/>
  <c r="Z190" i="28" s="1"/>
  <c r="AA190" i="28" s="1"/>
  <c r="AB190" i="28" s="1"/>
  <c r="AC190" i="28" s="1"/>
  <c r="AD190" i="28" s="1"/>
  <c r="AE190" i="28" s="1"/>
  <c r="AF190" i="28" s="1"/>
  <c r="D189" i="28"/>
  <c r="C189" i="28"/>
  <c r="AG187" i="28"/>
  <c r="B187" i="28"/>
  <c r="C186" i="28"/>
  <c r="D186" i="28" s="1"/>
  <c r="E186" i="28" s="1"/>
  <c r="F186" i="28" s="1"/>
  <c r="G186" i="28" s="1"/>
  <c r="H186" i="28" s="1"/>
  <c r="I186" i="28" s="1"/>
  <c r="J186" i="28" s="1"/>
  <c r="K186" i="28" s="1"/>
  <c r="L186" i="28" s="1"/>
  <c r="M186" i="28" s="1"/>
  <c r="N186" i="28" s="1"/>
  <c r="O186" i="28" s="1"/>
  <c r="P186" i="28" s="1"/>
  <c r="Q186" i="28" s="1"/>
  <c r="R186" i="28" s="1"/>
  <c r="S186" i="28" s="1"/>
  <c r="T186" i="28" s="1"/>
  <c r="U186" i="28" s="1"/>
  <c r="V186" i="28" s="1"/>
  <c r="W186" i="28" s="1"/>
  <c r="X186" i="28" s="1"/>
  <c r="Y186" i="28" s="1"/>
  <c r="Z186" i="28" s="1"/>
  <c r="AA186" i="28" s="1"/>
  <c r="AB186" i="28" s="1"/>
  <c r="AC186" i="28" s="1"/>
  <c r="AD186" i="28" s="1"/>
  <c r="AE186" i="28" s="1"/>
  <c r="AF186" i="28" s="1"/>
  <c r="Q185" i="28"/>
  <c r="R185" i="28" s="1"/>
  <c r="S185" i="28" s="1"/>
  <c r="T185" i="28" s="1"/>
  <c r="U185" i="28" s="1"/>
  <c r="V185" i="28" s="1"/>
  <c r="W185" i="28" s="1"/>
  <c r="X185" i="28" s="1"/>
  <c r="Y185" i="28" s="1"/>
  <c r="Z185" i="28" s="1"/>
  <c r="AA185" i="28" s="1"/>
  <c r="AB185" i="28" s="1"/>
  <c r="AC185" i="28" s="1"/>
  <c r="AD185" i="28" s="1"/>
  <c r="AE185" i="28" s="1"/>
  <c r="AF185" i="28" s="1"/>
  <c r="D185" i="28"/>
  <c r="E185" i="28" s="1"/>
  <c r="F185" i="28" s="1"/>
  <c r="G185" i="28" s="1"/>
  <c r="H185" i="28" s="1"/>
  <c r="I185" i="28" s="1"/>
  <c r="J185" i="28" s="1"/>
  <c r="K185" i="28" s="1"/>
  <c r="L185" i="28" s="1"/>
  <c r="M185" i="28" s="1"/>
  <c r="N185" i="28" s="1"/>
  <c r="O185" i="28" s="1"/>
  <c r="P185" i="28" s="1"/>
  <c r="C185" i="28"/>
  <c r="D184" i="28"/>
  <c r="E184" i="28" s="1"/>
  <c r="F184" i="28" s="1"/>
  <c r="G184" i="28" s="1"/>
  <c r="H184" i="28" s="1"/>
  <c r="I184" i="28" s="1"/>
  <c r="J184" i="28" s="1"/>
  <c r="K184" i="28" s="1"/>
  <c r="L184" i="28" s="1"/>
  <c r="M184" i="28" s="1"/>
  <c r="N184" i="28" s="1"/>
  <c r="O184" i="28" s="1"/>
  <c r="P184" i="28" s="1"/>
  <c r="Q184" i="28" s="1"/>
  <c r="R184" i="28" s="1"/>
  <c r="S184" i="28" s="1"/>
  <c r="T184" i="28" s="1"/>
  <c r="U184" i="28" s="1"/>
  <c r="V184" i="28" s="1"/>
  <c r="W184" i="28" s="1"/>
  <c r="X184" i="28" s="1"/>
  <c r="Y184" i="28" s="1"/>
  <c r="Z184" i="28" s="1"/>
  <c r="AA184" i="28" s="1"/>
  <c r="AB184" i="28" s="1"/>
  <c r="AC184" i="28" s="1"/>
  <c r="AD184" i="28" s="1"/>
  <c r="AE184" i="28" s="1"/>
  <c r="AF184" i="28" s="1"/>
  <c r="C184" i="28"/>
  <c r="I183" i="28"/>
  <c r="J183" i="28" s="1"/>
  <c r="K183" i="28" s="1"/>
  <c r="L183" i="28" s="1"/>
  <c r="M183" i="28" s="1"/>
  <c r="N183" i="28" s="1"/>
  <c r="O183" i="28" s="1"/>
  <c r="P183" i="28" s="1"/>
  <c r="Q183" i="28" s="1"/>
  <c r="R183" i="28" s="1"/>
  <c r="S183" i="28" s="1"/>
  <c r="T183" i="28" s="1"/>
  <c r="U183" i="28" s="1"/>
  <c r="V183" i="28" s="1"/>
  <c r="W183" i="28" s="1"/>
  <c r="X183" i="28" s="1"/>
  <c r="Y183" i="28" s="1"/>
  <c r="Z183" i="28" s="1"/>
  <c r="AA183" i="28" s="1"/>
  <c r="AB183" i="28" s="1"/>
  <c r="AC183" i="28" s="1"/>
  <c r="AD183" i="28" s="1"/>
  <c r="AE183" i="28" s="1"/>
  <c r="AF183" i="28" s="1"/>
  <c r="E183" i="28"/>
  <c r="F183" i="28" s="1"/>
  <c r="G183" i="28" s="1"/>
  <c r="H183" i="28" s="1"/>
  <c r="C183" i="28"/>
  <c r="D183" i="28" s="1"/>
  <c r="D182" i="28"/>
  <c r="E182" i="28" s="1"/>
  <c r="F182" i="28" s="1"/>
  <c r="G182" i="28" s="1"/>
  <c r="H182" i="28" s="1"/>
  <c r="I182" i="28" s="1"/>
  <c r="J182" i="28" s="1"/>
  <c r="K182" i="28" s="1"/>
  <c r="L182" i="28" s="1"/>
  <c r="M182" i="28" s="1"/>
  <c r="N182" i="28" s="1"/>
  <c r="O182" i="28" s="1"/>
  <c r="P182" i="28" s="1"/>
  <c r="Q182" i="28" s="1"/>
  <c r="R182" i="28" s="1"/>
  <c r="S182" i="28" s="1"/>
  <c r="T182" i="28" s="1"/>
  <c r="U182" i="28" s="1"/>
  <c r="V182" i="28" s="1"/>
  <c r="W182" i="28" s="1"/>
  <c r="X182" i="28" s="1"/>
  <c r="Y182" i="28" s="1"/>
  <c r="Z182" i="28" s="1"/>
  <c r="AA182" i="28" s="1"/>
  <c r="AB182" i="28" s="1"/>
  <c r="AC182" i="28" s="1"/>
  <c r="AD182" i="28" s="1"/>
  <c r="AE182" i="28" s="1"/>
  <c r="AF182" i="28" s="1"/>
  <c r="C182" i="28"/>
  <c r="M181" i="28"/>
  <c r="N181" i="28" s="1"/>
  <c r="O181" i="28" s="1"/>
  <c r="P181" i="28" s="1"/>
  <c r="Q181" i="28" s="1"/>
  <c r="R181" i="28" s="1"/>
  <c r="S181" i="28" s="1"/>
  <c r="T181" i="28" s="1"/>
  <c r="U181" i="28" s="1"/>
  <c r="V181" i="28" s="1"/>
  <c r="W181" i="28" s="1"/>
  <c r="X181" i="28" s="1"/>
  <c r="Y181" i="28" s="1"/>
  <c r="Z181" i="28" s="1"/>
  <c r="AA181" i="28" s="1"/>
  <c r="AB181" i="28" s="1"/>
  <c r="AC181" i="28" s="1"/>
  <c r="AD181" i="28" s="1"/>
  <c r="AE181" i="28" s="1"/>
  <c r="AF181" i="28" s="1"/>
  <c r="D181" i="28"/>
  <c r="E181" i="28" s="1"/>
  <c r="F181" i="28" s="1"/>
  <c r="G181" i="28" s="1"/>
  <c r="H181" i="28" s="1"/>
  <c r="I181" i="28" s="1"/>
  <c r="J181" i="28" s="1"/>
  <c r="K181" i="28" s="1"/>
  <c r="L181" i="28" s="1"/>
  <c r="C181" i="28"/>
  <c r="H180" i="28"/>
  <c r="I180" i="28" s="1"/>
  <c r="J180" i="28" s="1"/>
  <c r="K180" i="28" s="1"/>
  <c r="L180" i="28" s="1"/>
  <c r="M180" i="28" s="1"/>
  <c r="N180" i="28" s="1"/>
  <c r="O180" i="28" s="1"/>
  <c r="P180" i="28" s="1"/>
  <c r="Q180" i="28" s="1"/>
  <c r="R180" i="28" s="1"/>
  <c r="S180" i="28" s="1"/>
  <c r="T180" i="28" s="1"/>
  <c r="U180" i="28" s="1"/>
  <c r="V180" i="28" s="1"/>
  <c r="W180" i="28" s="1"/>
  <c r="X180" i="28" s="1"/>
  <c r="Y180" i="28" s="1"/>
  <c r="Z180" i="28" s="1"/>
  <c r="AA180" i="28" s="1"/>
  <c r="AB180" i="28" s="1"/>
  <c r="AC180" i="28" s="1"/>
  <c r="AD180" i="28" s="1"/>
  <c r="AE180" i="28" s="1"/>
  <c r="AF180" i="28" s="1"/>
  <c r="F180" i="28"/>
  <c r="G180" i="28" s="1"/>
  <c r="C180" i="28"/>
  <c r="D180" i="28" s="1"/>
  <c r="E180" i="28" s="1"/>
  <c r="AF179" i="28"/>
  <c r="D179" i="28"/>
  <c r="E179" i="28" s="1"/>
  <c r="F179" i="28" s="1"/>
  <c r="G179" i="28" s="1"/>
  <c r="H179" i="28" s="1"/>
  <c r="I179" i="28" s="1"/>
  <c r="J179" i="28" s="1"/>
  <c r="K179" i="28" s="1"/>
  <c r="L179" i="28" s="1"/>
  <c r="M179" i="28" s="1"/>
  <c r="N179" i="28" s="1"/>
  <c r="O179" i="28" s="1"/>
  <c r="P179" i="28" s="1"/>
  <c r="Q179" i="28" s="1"/>
  <c r="R179" i="28" s="1"/>
  <c r="S179" i="28" s="1"/>
  <c r="T179" i="28" s="1"/>
  <c r="U179" i="28" s="1"/>
  <c r="V179" i="28" s="1"/>
  <c r="W179" i="28" s="1"/>
  <c r="X179" i="28" s="1"/>
  <c r="Y179" i="28" s="1"/>
  <c r="Z179" i="28" s="1"/>
  <c r="AA179" i="28" s="1"/>
  <c r="AB179" i="28" s="1"/>
  <c r="AC179" i="28" s="1"/>
  <c r="AD179" i="28" s="1"/>
  <c r="AE179" i="28" s="1"/>
  <c r="C179" i="28"/>
  <c r="N178" i="28"/>
  <c r="O178" i="28" s="1"/>
  <c r="P178" i="28" s="1"/>
  <c r="Q178" i="28" s="1"/>
  <c r="R178" i="28" s="1"/>
  <c r="S178" i="28" s="1"/>
  <c r="T178" i="28" s="1"/>
  <c r="U178" i="28" s="1"/>
  <c r="V178" i="28" s="1"/>
  <c r="W178" i="28" s="1"/>
  <c r="X178" i="28" s="1"/>
  <c r="Y178" i="28" s="1"/>
  <c r="Z178" i="28" s="1"/>
  <c r="AA178" i="28" s="1"/>
  <c r="AB178" i="28" s="1"/>
  <c r="AC178" i="28" s="1"/>
  <c r="AD178" i="28" s="1"/>
  <c r="AE178" i="28" s="1"/>
  <c r="AF178" i="28" s="1"/>
  <c r="H178" i="28"/>
  <c r="I178" i="28" s="1"/>
  <c r="J178" i="28" s="1"/>
  <c r="K178" i="28" s="1"/>
  <c r="L178" i="28" s="1"/>
  <c r="M178" i="28" s="1"/>
  <c r="C178" i="28"/>
  <c r="D178" i="28" s="1"/>
  <c r="E178" i="28" s="1"/>
  <c r="F178" i="28" s="1"/>
  <c r="G178" i="28" s="1"/>
  <c r="R177" i="28"/>
  <c r="S177" i="28" s="1"/>
  <c r="T177" i="28" s="1"/>
  <c r="U177" i="28" s="1"/>
  <c r="V177" i="28" s="1"/>
  <c r="W177" i="28" s="1"/>
  <c r="X177" i="28" s="1"/>
  <c r="Y177" i="28" s="1"/>
  <c r="Z177" i="28" s="1"/>
  <c r="AA177" i="28" s="1"/>
  <c r="AB177" i="28" s="1"/>
  <c r="AC177" i="28" s="1"/>
  <c r="AD177" i="28" s="1"/>
  <c r="AE177" i="28" s="1"/>
  <c r="AF177" i="28" s="1"/>
  <c r="O177" i="28"/>
  <c r="P177" i="28" s="1"/>
  <c r="Q177" i="28" s="1"/>
  <c r="G177" i="28"/>
  <c r="H177" i="28" s="1"/>
  <c r="I177" i="28" s="1"/>
  <c r="J177" i="28" s="1"/>
  <c r="K177" i="28" s="1"/>
  <c r="L177" i="28" s="1"/>
  <c r="M177" i="28" s="1"/>
  <c r="N177" i="28" s="1"/>
  <c r="F177" i="28"/>
  <c r="E177" i="28"/>
  <c r="D177" i="28"/>
  <c r="C177" i="28"/>
  <c r="E176" i="28"/>
  <c r="F176" i="28" s="1"/>
  <c r="G176" i="28" s="1"/>
  <c r="H176" i="28" s="1"/>
  <c r="I176" i="28" s="1"/>
  <c r="J176" i="28" s="1"/>
  <c r="K176" i="28" s="1"/>
  <c r="L176" i="28" s="1"/>
  <c r="M176" i="28" s="1"/>
  <c r="N176" i="28" s="1"/>
  <c r="O176" i="28" s="1"/>
  <c r="P176" i="28" s="1"/>
  <c r="Q176" i="28" s="1"/>
  <c r="R176" i="28" s="1"/>
  <c r="S176" i="28" s="1"/>
  <c r="T176" i="28" s="1"/>
  <c r="U176" i="28" s="1"/>
  <c r="V176" i="28" s="1"/>
  <c r="W176" i="28" s="1"/>
  <c r="X176" i="28" s="1"/>
  <c r="Y176" i="28" s="1"/>
  <c r="Z176" i="28" s="1"/>
  <c r="AA176" i="28" s="1"/>
  <c r="AB176" i="28" s="1"/>
  <c r="AC176" i="28" s="1"/>
  <c r="AD176" i="28" s="1"/>
  <c r="AE176" i="28" s="1"/>
  <c r="AF176" i="28" s="1"/>
  <c r="C176" i="28"/>
  <c r="D176" i="28" s="1"/>
  <c r="V175" i="28"/>
  <c r="W175" i="28" s="1"/>
  <c r="X175" i="28" s="1"/>
  <c r="Y175" i="28" s="1"/>
  <c r="Z175" i="28" s="1"/>
  <c r="AA175" i="28" s="1"/>
  <c r="AB175" i="28" s="1"/>
  <c r="AC175" i="28" s="1"/>
  <c r="AD175" i="28" s="1"/>
  <c r="AE175" i="28" s="1"/>
  <c r="AF175" i="28" s="1"/>
  <c r="K175" i="28"/>
  <c r="L175" i="28" s="1"/>
  <c r="M175" i="28" s="1"/>
  <c r="N175" i="28" s="1"/>
  <c r="O175" i="28" s="1"/>
  <c r="P175" i="28" s="1"/>
  <c r="Q175" i="28" s="1"/>
  <c r="R175" i="28" s="1"/>
  <c r="S175" i="28" s="1"/>
  <c r="T175" i="28" s="1"/>
  <c r="U175" i="28" s="1"/>
  <c r="F175" i="28"/>
  <c r="G175" i="28" s="1"/>
  <c r="H175" i="28" s="1"/>
  <c r="I175" i="28" s="1"/>
  <c r="J175" i="28" s="1"/>
  <c r="D175" i="28"/>
  <c r="E175" i="28" s="1"/>
  <c r="C175" i="28"/>
  <c r="G174" i="28"/>
  <c r="H174" i="28" s="1"/>
  <c r="I174" i="28" s="1"/>
  <c r="J174" i="28" s="1"/>
  <c r="K174" i="28" s="1"/>
  <c r="L174" i="28" s="1"/>
  <c r="M174" i="28" s="1"/>
  <c r="N174" i="28" s="1"/>
  <c r="O174" i="28" s="1"/>
  <c r="P174" i="28" s="1"/>
  <c r="Q174" i="28" s="1"/>
  <c r="R174" i="28" s="1"/>
  <c r="S174" i="28" s="1"/>
  <c r="T174" i="28" s="1"/>
  <c r="U174" i="28" s="1"/>
  <c r="V174" i="28" s="1"/>
  <c r="W174" i="28" s="1"/>
  <c r="X174" i="28" s="1"/>
  <c r="Y174" i="28" s="1"/>
  <c r="Z174" i="28" s="1"/>
  <c r="AA174" i="28" s="1"/>
  <c r="AB174" i="28" s="1"/>
  <c r="AC174" i="28" s="1"/>
  <c r="AD174" i="28" s="1"/>
  <c r="AE174" i="28" s="1"/>
  <c r="AF174" i="28" s="1"/>
  <c r="C174" i="28"/>
  <c r="D174" i="28" s="1"/>
  <c r="E174" i="28" s="1"/>
  <c r="F174" i="28" s="1"/>
  <c r="P172" i="28"/>
  <c r="Q172" i="28" s="1"/>
  <c r="R172" i="28" s="1"/>
  <c r="S172" i="28" s="1"/>
  <c r="T172" i="28" s="1"/>
  <c r="U172" i="28" s="1"/>
  <c r="V172" i="28" s="1"/>
  <c r="W172" i="28" s="1"/>
  <c r="X172" i="28" s="1"/>
  <c r="Y172" i="28" s="1"/>
  <c r="Z172" i="28" s="1"/>
  <c r="AA172" i="28" s="1"/>
  <c r="AB172" i="28" s="1"/>
  <c r="AC172" i="28" s="1"/>
  <c r="AD172" i="28" s="1"/>
  <c r="AE172" i="28" s="1"/>
  <c r="AF172" i="28" s="1"/>
  <c r="E172" i="28"/>
  <c r="F172" i="28" s="1"/>
  <c r="G172" i="28" s="1"/>
  <c r="H172" i="28" s="1"/>
  <c r="I172" i="28" s="1"/>
  <c r="J172" i="28" s="1"/>
  <c r="K172" i="28" s="1"/>
  <c r="L172" i="28" s="1"/>
  <c r="M172" i="28" s="1"/>
  <c r="N172" i="28" s="1"/>
  <c r="O172" i="28" s="1"/>
  <c r="C172" i="28"/>
  <c r="D172" i="28" s="1"/>
  <c r="H171" i="28"/>
  <c r="I171" i="28" s="1"/>
  <c r="J171" i="28" s="1"/>
  <c r="K171" i="28" s="1"/>
  <c r="L171" i="28" s="1"/>
  <c r="M171" i="28" s="1"/>
  <c r="N171" i="28" s="1"/>
  <c r="O171" i="28" s="1"/>
  <c r="P171" i="28" s="1"/>
  <c r="Q171" i="28" s="1"/>
  <c r="R171" i="28" s="1"/>
  <c r="S171" i="28" s="1"/>
  <c r="T171" i="28" s="1"/>
  <c r="U171" i="28" s="1"/>
  <c r="V171" i="28" s="1"/>
  <c r="W171" i="28" s="1"/>
  <c r="X171" i="28" s="1"/>
  <c r="Y171" i="28" s="1"/>
  <c r="Z171" i="28" s="1"/>
  <c r="AA171" i="28" s="1"/>
  <c r="AB171" i="28" s="1"/>
  <c r="AC171" i="28" s="1"/>
  <c r="AD171" i="28" s="1"/>
  <c r="AE171" i="28" s="1"/>
  <c r="AF171" i="28" s="1"/>
  <c r="F171" i="28"/>
  <c r="G171" i="28" s="1"/>
  <c r="C171" i="28"/>
  <c r="D171" i="28" s="1"/>
  <c r="E171" i="28" s="1"/>
  <c r="X170" i="28"/>
  <c r="Y170" i="28" s="1"/>
  <c r="Z170" i="28" s="1"/>
  <c r="AA170" i="28" s="1"/>
  <c r="AB170" i="28" s="1"/>
  <c r="AC170" i="28" s="1"/>
  <c r="AD170" i="28" s="1"/>
  <c r="AE170" i="28" s="1"/>
  <c r="AF170" i="28" s="1"/>
  <c r="F170" i="28"/>
  <c r="G170" i="28" s="1"/>
  <c r="H170" i="28" s="1"/>
  <c r="I170" i="28" s="1"/>
  <c r="J170" i="28" s="1"/>
  <c r="K170" i="28" s="1"/>
  <c r="L170" i="28" s="1"/>
  <c r="M170" i="28" s="1"/>
  <c r="N170" i="28" s="1"/>
  <c r="O170" i="28" s="1"/>
  <c r="P170" i="28" s="1"/>
  <c r="Q170" i="28" s="1"/>
  <c r="R170" i="28" s="1"/>
  <c r="S170" i="28" s="1"/>
  <c r="T170" i="28" s="1"/>
  <c r="U170" i="28" s="1"/>
  <c r="V170" i="28" s="1"/>
  <c r="W170" i="28" s="1"/>
  <c r="D170" i="28"/>
  <c r="E170" i="28" s="1"/>
  <c r="C170" i="28"/>
  <c r="M169" i="28"/>
  <c r="N169" i="28" s="1"/>
  <c r="O169" i="28" s="1"/>
  <c r="P169" i="28" s="1"/>
  <c r="Q169" i="28" s="1"/>
  <c r="R169" i="28" s="1"/>
  <c r="S169" i="28" s="1"/>
  <c r="T169" i="28" s="1"/>
  <c r="U169" i="28" s="1"/>
  <c r="V169" i="28" s="1"/>
  <c r="W169" i="28" s="1"/>
  <c r="X169" i="28" s="1"/>
  <c r="Y169" i="28" s="1"/>
  <c r="Z169" i="28" s="1"/>
  <c r="AA169" i="28" s="1"/>
  <c r="AB169" i="28" s="1"/>
  <c r="AC169" i="28" s="1"/>
  <c r="AD169" i="28" s="1"/>
  <c r="AE169" i="28" s="1"/>
  <c r="AF169" i="28" s="1"/>
  <c r="E169" i="28"/>
  <c r="F169" i="28" s="1"/>
  <c r="G169" i="28" s="1"/>
  <c r="H169" i="28" s="1"/>
  <c r="I169" i="28" s="1"/>
  <c r="J169" i="28" s="1"/>
  <c r="K169" i="28" s="1"/>
  <c r="L169" i="28" s="1"/>
  <c r="D169" i="28"/>
  <c r="C169" i="28"/>
  <c r="H168" i="28"/>
  <c r="I168" i="28" s="1"/>
  <c r="J168" i="28" s="1"/>
  <c r="K168" i="28" s="1"/>
  <c r="L168" i="28" s="1"/>
  <c r="M168" i="28" s="1"/>
  <c r="N168" i="28" s="1"/>
  <c r="O168" i="28" s="1"/>
  <c r="P168" i="28" s="1"/>
  <c r="Q168" i="28" s="1"/>
  <c r="R168" i="28" s="1"/>
  <c r="S168" i="28" s="1"/>
  <c r="T168" i="28" s="1"/>
  <c r="U168" i="28" s="1"/>
  <c r="V168" i="28" s="1"/>
  <c r="W168" i="28" s="1"/>
  <c r="X168" i="28" s="1"/>
  <c r="Y168" i="28" s="1"/>
  <c r="Z168" i="28" s="1"/>
  <c r="AA168" i="28" s="1"/>
  <c r="AB168" i="28" s="1"/>
  <c r="AC168" i="28" s="1"/>
  <c r="AD168" i="28" s="1"/>
  <c r="AE168" i="28" s="1"/>
  <c r="AF168" i="28" s="1"/>
  <c r="D168" i="28"/>
  <c r="E168" i="28" s="1"/>
  <c r="F168" i="28" s="1"/>
  <c r="G168" i="28" s="1"/>
  <c r="C168" i="28"/>
  <c r="K167" i="28"/>
  <c r="L167" i="28" s="1"/>
  <c r="M167" i="28" s="1"/>
  <c r="N167" i="28" s="1"/>
  <c r="O167" i="28" s="1"/>
  <c r="P167" i="28" s="1"/>
  <c r="Q167" i="28" s="1"/>
  <c r="R167" i="28" s="1"/>
  <c r="S167" i="28" s="1"/>
  <c r="T167" i="28" s="1"/>
  <c r="U167" i="28" s="1"/>
  <c r="V167" i="28" s="1"/>
  <c r="W167" i="28" s="1"/>
  <c r="X167" i="28" s="1"/>
  <c r="Y167" i="28" s="1"/>
  <c r="Z167" i="28" s="1"/>
  <c r="AA167" i="28" s="1"/>
  <c r="AB167" i="28" s="1"/>
  <c r="AC167" i="28" s="1"/>
  <c r="AD167" i="28" s="1"/>
  <c r="AE167" i="28" s="1"/>
  <c r="AF167" i="28" s="1"/>
  <c r="H167" i="28"/>
  <c r="I167" i="28" s="1"/>
  <c r="J167" i="28" s="1"/>
  <c r="G167" i="28"/>
  <c r="C167" i="28"/>
  <c r="D167" i="28" s="1"/>
  <c r="E167" i="28" s="1"/>
  <c r="F167" i="28" s="1"/>
  <c r="H166" i="28"/>
  <c r="I166" i="28" s="1"/>
  <c r="J166" i="28" s="1"/>
  <c r="K166" i="28" s="1"/>
  <c r="L166" i="28" s="1"/>
  <c r="M166" i="28" s="1"/>
  <c r="N166" i="28" s="1"/>
  <c r="O166" i="28" s="1"/>
  <c r="P166" i="28" s="1"/>
  <c r="Q166" i="28" s="1"/>
  <c r="R166" i="28" s="1"/>
  <c r="S166" i="28" s="1"/>
  <c r="T166" i="28" s="1"/>
  <c r="U166" i="28" s="1"/>
  <c r="V166" i="28" s="1"/>
  <c r="W166" i="28" s="1"/>
  <c r="X166" i="28" s="1"/>
  <c r="Y166" i="28" s="1"/>
  <c r="Z166" i="28" s="1"/>
  <c r="AA166" i="28" s="1"/>
  <c r="AB166" i="28" s="1"/>
  <c r="AC166" i="28" s="1"/>
  <c r="AD166" i="28" s="1"/>
  <c r="AE166" i="28" s="1"/>
  <c r="AF166" i="28" s="1"/>
  <c r="D166" i="28"/>
  <c r="E166" i="28" s="1"/>
  <c r="F166" i="28" s="1"/>
  <c r="G166" i="28" s="1"/>
  <c r="C166" i="28"/>
  <c r="C165" i="28"/>
  <c r="D165" i="28" s="1"/>
  <c r="E165" i="28" s="1"/>
  <c r="F165" i="28" s="1"/>
  <c r="G165" i="28" s="1"/>
  <c r="H165" i="28" s="1"/>
  <c r="I165" i="28" s="1"/>
  <c r="J165" i="28" s="1"/>
  <c r="K165" i="28" s="1"/>
  <c r="L165" i="28" s="1"/>
  <c r="M165" i="28" s="1"/>
  <c r="N165" i="28" s="1"/>
  <c r="O165" i="28" s="1"/>
  <c r="P165" i="28" s="1"/>
  <c r="Q165" i="28" s="1"/>
  <c r="R165" i="28" s="1"/>
  <c r="S165" i="28" s="1"/>
  <c r="T165" i="28" s="1"/>
  <c r="U165" i="28" s="1"/>
  <c r="V165" i="28" s="1"/>
  <c r="W165" i="28" s="1"/>
  <c r="X165" i="28" s="1"/>
  <c r="Y165" i="28" s="1"/>
  <c r="Z165" i="28" s="1"/>
  <c r="AA165" i="28" s="1"/>
  <c r="AB165" i="28" s="1"/>
  <c r="AC165" i="28" s="1"/>
  <c r="AD165" i="28" s="1"/>
  <c r="AE165" i="28" s="1"/>
  <c r="AF165" i="28" s="1"/>
  <c r="E163" i="28"/>
  <c r="F163" i="28" s="1"/>
  <c r="G163" i="28" s="1"/>
  <c r="H163" i="28" s="1"/>
  <c r="I163" i="28" s="1"/>
  <c r="J163" i="28" s="1"/>
  <c r="K163" i="28" s="1"/>
  <c r="L163" i="28" s="1"/>
  <c r="M163" i="28" s="1"/>
  <c r="N163" i="28" s="1"/>
  <c r="O163" i="28" s="1"/>
  <c r="P163" i="28" s="1"/>
  <c r="Q163" i="28" s="1"/>
  <c r="R163" i="28" s="1"/>
  <c r="S163" i="28" s="1"/>
  <c r="T163" i="28" s="1"/>
  <c r="U163" i="28" s="1"/>
  <c r="V163" i="28" s="1"/>
  <c r="W163" i="28" s="1"/>
  <c r="X163" i="28" s="1"/>
  <c r="Y163" i="28" s="1"/>
  <c r="Z163" i="28" s="1"/>
  <c r="AA163" i="28" s="1"/>
  <c r="AB163" i="28" s="1"/>
  <c r="AC163" i="28" s="1"/>
  <c r="AD163" i="28" s="1"/>
  <c r="AE163" i="28" s="1"/>
  <c r="AF163" i="28" s="1"/>
  <c r="D163" i="28"/>
  <c r="C163" i="28"/>
  <c r="G162" i="28"/>
  <c r="H162" i="28" s="1"/>
  <c r="I162" i="28" s="1"/>
  <c r="J162" i="28" s="1"/>
  <c r="K162" i="28" s="1"/>
  <c r="L162" i="28" s="1"/>
  <c r="M162" i="28" s="1"/>
  <c r="N162" i="28" s="1"/>
  <c r="O162" i="28" s="1"/>
  <c r="P162" i="28" s="1"/>
  <c r="Q162" i="28" s="1"/>
  <c r="R162" i="28" s="1"/>
  <c r="S162" i="28" s="1"/>
  <c r="T162" i="28" s="1"/>
  <c r="U162" i="28" s="1"/>
  <c r="V162" i="28" s="1"/>
  <c r="W162" i="28" s="1"/>
  <c r="X162" i="28" s="1"/>
  <c r="Y162" i="28" s="1"/>
  <c r="Z162" i="28" s="1"/>
  <c r="AA162" i="28" s="1"/>
  <c r="AB162" i="28" s="1"/>
  <c r="AC162" i="28" s="1"/>
  <c r="AD162" i="28" s="1"/>
  <c r="AE162" i="28" s="1"/>
  <c r="AF162" i="28" s="1"/>
  <c r="C162" i="28"/>
  <c r="D162" i="28" s="1"/>
  <c r="E162" i="28" s="1"/>
  <c r="F162" i="28" s="1"/>
  <c r="C161" i="28"/>
  <c r="D161" i="28" s="1"/>
  <c r="E161" i="28" s="1"/>
  <c r="F161" i="28" s="1"/>
  <c r="G161" i="28" s="1"/>
  <c r="H161" i="28" s="1"/>
  <c r="I161" i="28" s="1"/>
  <c r="J161" i="28" s="1"/>
  <c r="K161" i="28" s="1"/>
  <c r="L161" i="28" s="1"/>
  <c r="M161" i="28" s="1"/>
  <c r="N161" i="28" s="1"/>
  <c r="O161" i="28" s="1"/>
  <c r="P161" i="28" s="1"/>
  <c r="Q161" i="28" s="1"/>
  <c r="R161" i="28" s="1"/>
  <c r="S161" i="28" s="1"/>
  <c r="T161" i="28" s="1"/>
  <c r="U161" i="28" s="1"/>
  <c r="V161" i="28" s="1"/>
  <c r="W161" i="28" s="1"/>
  <c r="X161" i="28" s="1"/>
  <c r="Y161" i="28" s="1"/>
  <c r="Z161" i="28" s="1"/>
  <c r="AA161" i="28" s="1"/>
  <c r="AB161" i="28" s="1"/>
  <c r="AC161" i="28" s="1"/>
  <c r="AD161" i="28" s="1"/>
  <c r="AE161" i="28" s="1"/>
  <c r="AF161" i="28" s="1"/>
  <c r="D160" i="28"/>
  <c r="E160" i="28" s="1"/>
  <c r="F160" i="28" s="1"/>
  <c r="G160" i="28" s="1"/>
  <c r="H160" i="28" s="1"/>
  <c r="I160" i="28" s="1"/>
  <c r="J160" i="28" s="1"/>
  <c r="K160" i="28" s="1"/>
  <c r="L160" i="28" s="1"/>
  <c r="M160" i="28" s="1"/>
  <c r="N160" i="28" s="1"/>
  <c r="O160" i="28" s="1"/>
  <c r="P160" i="28" s="1"/>
  <c r="Q160" i="28" s="1"/>
  <c r="R160" i="28" s="1"/>
  <c r="S160" i="28" s="1"/>
  <c r="T160" i="28" s="1"/>
  <c r="U160" i="28" s="1"/>
  <c r="V160" i="28" s="1"/>
  <c r="W160" i="28" s="1"/>
  <c r="X160" i="28" s="1"/>
  <c r="Y160" i="28" s="1"/>
  <c r="Z160" i="28" s="1"/>
  <c r="AA160" i="28" s="1"/>
  <c r="AB160" i="28" s="1"/>
  <c r="AC160" i="28" s="1"/>
  <c r="AD160" i="28" s="1"/>
  <c r="AE160" i="28" s="1"/>
  <c r="AF160" i="28" s="1"/>
  <c r="C160" i="28"/>
  <c r="G159" i="28"/>
  <c r="H159" i="28" s="1"/>
  <c r="I159" i="28" s="1"/>
  <c r="J159" i="28" s="1"/>
  <c r="K159" i="28" s="1"/>
  <c r="L159" i="28" s="1"/>
  <c r="M159" i="28" s="1"/>
  <c r="N159" i="28" s="1"/>
  <c r="O159" i="28" s="1"/>
  <c r="P159" i="28" s="1"/>
  <c r="Q159" i="28" s="1"/>
  <c r="R159" i="28" s="1"/>
  <c r="S159" i="28" s="1"/>
  <c r="T159" i="28" s="1"/>
  <c r="U159" i="28" s="1"/>
  <c r="V159" i="28" s="1"/>
  <c r="W159" i="28" s="1"/>
  <c r="X159" i="28" s="1"/>
  <c r="Y159" i="28" s="1"/>
  <c r="Z159" i="28" s="1"/>
  <c r="AA159" i="28" s="1"/>
  <c r="AB159" i="28" s="1"/>
  <c r="AC159" i="28" s="1"/>
  <c r="AD159" i="28" s="1"/>
  <c r="AE159" i="28" s="1"/>
  <c r="AF159" i="28" s="1"/>
  <c r="E159" i="28"/>
  <c r="F159" i="28" s="1"/>
  <c r="D159" i="28"/>
  <c r="C159" i="28"/>
  <c r="G158" i="28"/>
  <c r="H158" i="28" s="1"/>
  <c r="I158" i="28" s="1"/>
  <c r="J158" i="28" s="1"/>
  <c r="K158" i="28" s="1"/>
  <c r="L158" i="28" s="1"/>
  <c r="M158" i="28" s="1"/>
  <c r="N158" i="28" s="1"/>
  <c r="O158" i="28" s="1"/>
  <c r="P158" i="28" s="1"/>
  <c r="Q158" i="28" s="1"/>
  <c r="R158" i="28" s="1"/>
  <c r="S158" i="28" s="1"/>
  <c r="T158" i="28" s="1"/>
  <c r="U158" i="28" s="1"/>
  <c r="V158" i="28" s="1"/>
  <c r="W158" i="28" s="1"/>
  <c r="X158" i="28" s="1"/>
  <c r="Y158" i="28" s="1"/>
  <c r="Z158" i="28" s="1"/>
  <c r="AA158" i="28" s="1"/>
  <c r="AB158" i="28" s="1"/>
  <c r="AC158" i="28" s="1"/>
  <c r="AD158" i="28" s="1"/>
  <c r="AE158" i="28" s="1"/>
  <c r="AF158" i="28" s="1"/>
  <c r="E158" i="28"/>
  <c r="F158" i="28" s="1"/>
  <c r="C158" i="28"/>
  <c r="D158" i="28" s="1"/>
  <c r="I157" i="28"/>
  <c r="J157" i="28" s="1"/>
  <c r="K157" i="28" s="1"/>
  <c r="L157" i="28" s="1"/>
  <c r="M157" i="28" s="1"/>
  <c r="N157" i="28" s="1"/>
  <c r="O157" i="28" s="1"/>
  <c r="P157" i="28" s="1"/>
  <c r="Q157" i="28" s="1"/>
  <c r="R157" i="28" s="1"/>
  <c r="S157" i="28" s="1"/>
  <c r="T157" i="28" s="1"/>
  <c r="U157" i="28" s="1"/>
  <c r="V157" i="28" s="1"/>
  <c r="W157" i="28" s="1"/>
  <c r="X157" i="28" s="1"/>
  <c r="Y157" i="28" s="1"/>
  <c r="Z157" i="28" s="1"/>
  <c r="AA157" i="28" s="1"/>
  <c r="AB157" i="28" s="1"/>
  <c r="AC157" i="28" s="1"/>
  <c r="AD157" i="28" s="1"/>
  <c r="AE157" i="28" s="1"/>
  <c r="AF157" i="28" s="1"/>
  <c r="D157" i="28"/>
  <c r="E157" i="28" s="1"/>
  <c r="F157" i="28" s="1"/>
  <c r="G157" i="28" s="1"/>
  <c r="H157" i="28" s="1"/>
  <c r="C157" i="28"/>
  <c r="U156" i="28"/>
  <c r="V156" i="28" s="1"/>
  <c r="W156" i="28" s="1"/>
  <c r="X156" i="28" s="1"/>
  <c r="Y156" i="28" s="1"/>
  <c r="Z156" i="28" s="1"/>
  <c r="AA156" i="28" s="1"/>
  <c r="AB156" i="28" s="1"/>
  <c r="AC156" i="28" s="1"/>
  <c r="AD156" i="28" s="1"/>
  <c r="AE156" i="28" s="1"/>
  <c r="AF156" i="28" s="1"/>
  <c r="D156" i="28"/>
  <c r="E156" i="28" s="1"/>
  <c r="F156" i="28" s="1"/>
  <c r="G156" i="28" s="1"/>
  <c r="H156" i="28" s="1"/>
  <c r="I156" i="28" s="1"/>
  <c r="J156" i="28" s="1"/>
  <c r="K156" i="28" s="1"/>
  <c r="L156" i="28" s="1"/>
  <c r="M156" i="28" s="1"/>
  <c r="N156" i="28" s="1"/>
  <c r="O156" i="28" s="1"/>
  <c r="P156" i="28" s="1"/>
  <c r="Q156" i="28" s="1"/>
  <c r="R156" i="28" s="1"/>
  <c r="S156" i="28" s="1"/>
  <c r="T156" i="28" s="1"/>
  <c r="C156" i="28"/>
  <c r="C155" i="28"/>
  <c r="D155" i="28" s="1"/>
  <c r="E155" i="28" s="1"/>
  <c r="F155" i="28" s="1"/>
  <c r="G155" i="28" s="1"/>
  <c r="H155" i="28" s="1"/>
  <c r="I155" i="28" s="1"/>
  <c r="J155" i="28" s="1"/>
  <c r="K155" i="28" s="1"/>
  <c r="L155" i="28" s="1"/>
  <c r="M155" i="28" s="1"/>
  <c r="N155" i="28" s="1"/>
  <c r="O155" i="28" s="1"/>
  <c r="P155" i="28" s="1"/>
  <c r="Q155" i="28" s="1"/>
  <c r="R155" i="28" s="1"/>
  <c r="S155" i="28" s="1"/>
  <c r="T155" i="28" s="1"/>
  <c r="U155" i="28" s="1"/>
  <c r="V155" i="28" s="1"/>
  <c r="W155" i="28" s="1"/>
  <c r="X155" i="28" s="1"/>
  <c r="Y155" i="28" s="1"/>
  <c r="Z155" i="28" s="1"/>
  <c r="AA155" i="28" s="1"/>
  <c r="AB155" i="28" s="1"/>
  <c r="AC155" i="28" s="1"/>
  <c r="AD155" i="28" s="1"/>
  <c r="AE155" i="28" s="1"/>
  <c r="AF155" i="28" s="1"/>
  <c r="F154" i="28"/>
  <c r="G154" i="28" s="1"/>
  <c r="H154" i="28" s="1"/>
  <c r="I154" i="28" s="1"/>
  <c r="J154" i="28" s="1"/>
  <c r="K154" i="28" s="1"/>
  <c r="L154" i="28" s="1"/>
  <c r="M154" i="28" s="1"/>
  <c r="N154" i="28" s="1"/>
  <c r="O154" i="28" s="1"/>
  <c r="P154" i="28" s="1"/>
  <c r="Q154" i="28" s="1"/>
  <c r="R154" i="28" s="1"/>
  <c r="S154" i="28" s="1"/>
  <c r="T154" i="28" s="1"/>
  <c r="U154" i="28" s="1"/>
  <c r="V154" i="28" s="1"/>
  <c r="W154" i="28" s="1"/>
  <c r="X154" i="28" s="1"/>
  <c r="Y154" i="28" s="1"/>
  <c r="Z154" i="28" s="1"/>
  <c r="AA154" i="28" s="1"/>
  <c r="AB154" i="28" s="1"/>
  <c r="AC154" i="28" s="1"/>
  <c r="AD154" i="28" s="1"/>
  <c r="AE154" i="28" s="1"/>
  <c r="AF154" i="28" s="1"/>
  <c r="E154" i="28"/>
  <c r="C154" i="28"/>
  <c r="D154" i="28" s="1"/>
  <c r="P153" i="28"/>
  <c r="Q153" i="28" s="1"/>
  <c r="R153" i="28" s="1"/>
  <c r="S153" i="28" s="1"/>
  <c r="T153" i="28" s="1"/>
  <c r="U153" i="28" s="1"/>
  <c r="V153" i="28" s="1"/>
  <c r="W153" i="28" s="1"/>
  <c r="X153" i="28" s="1"/>
  <c r="Y153" i="28" s="1"/>
  <c r="Z153" i="28" s="1"/>
  <c r="AA153" i="28" s="1"/>
  <c r="AB153" i="28" s="1"/>
  <c r="AC153" i="28" s="1"/>
  <c r="AD153" i="28" s="1"/>
  <c r="AE153" i="28" s="1"/>
  <c r="AF153" i="28" s="1"/>
  <c r="E153" i="28"/>
  <c r="F153" i="28" s="1"/>
  <c r="G153" i="28" s="1"/>
  <c r="H153" i="28" s="1"/>
  <c r="I153" i="28" s="1"/>
  <c r="J153" i="28" s="1"/>
  <c r="K153" i="28" s="1"/>
  <c r="L153" i="28" s="1"/>
  <c r="M153" i="28" s="1"/>
  <c r="N153" i="28" s="1"/>
  <c r="O153" i="28" s="1"/>
  <c r="C153" i="28"/>
  <c r="D153" i="28" s="1"/>
  <c r="G152" i="28"/>
  <c r="H152" i="28" s="1"/>
  <c r="I152" i="28" s="1"/>
  <c r="J152" i="28" s="1"/>
  <c r="K152" i="28" s="1"/>
  <c r="L152" i="28" s="1"/>
  <c r="M152" i="28" s="1"/>
  <c r="N152" i="28" s="1"/>
  <c r="O152" i="28" s="1"/>
  <c r="P152" i="28" s="1"/>
  <c r="Q152" i="28" s="1"/>
  <c r="R152" i="28" s="1"/>
  <c r="S152" i="28" s="1"/>
  <c r="T152" i="28" s="1"/>
  <c r="U152" i="28" s="1"/>
  <c r="V152" i="28" s="1"/>
  <c r="W152" i="28" s="1"/>
  <c r="X152" i="28" s="1"/>
  <c r="Y152" i="28" s="1"/>
  <c r="Z152" i="28" s="1"/>
  <c r="AA152" i="28" s="1"/>
  <c r="AB152" i="28" s="1"/>
  <c r="AC152" i="28" s="1"/>
  <c r="AD152" i="28" s="1"/>
  <c r="AE152" i="28" s="1"/>
  <c r="AF152" i="28" s="1"/>
  <c r="E152" i="28"/>
  <c r="F152" i="28" s="1"/>
  <c r="D152" i="28"/>
  <c r="C152" i="28"/>
  <c r="G151" i="28"/>
  <c r="H151" i="28" s="1"/>
  <c r="I151" i="28" s="1"/>
  <c r="J151" i="28" s="1"/>
  <c r="K151" i="28" s="1"/>
  <c r="L151" i="28" s="1"/>
  <c r="M151" i="28" s="1"/>
  <c r="N151" i="28" s="1"/>
  <c r="O151" i="28" s="1"/>
  <c r="P151" i="28" s="1"/>
  <c r="Q151" i="28" s="1"/>
  <c r="R151" i="28" s="1"/>
  <c r="S151" i="28" s="1"/>
  <c r="T151" i="28" s="1"/>
  <c r="U151" i="28" s="1"/>
  <c r="V151" i="28" s="1"/>
  <c r="W151" i="28" s="1"/>
  <c r="X151" i="28" s="1"/>
  <c r="Y151" i="28" s="1"/>
  <c r="Z151" i="28" s="1"/>
  <c r="AA151" i="28" s="1"/>
  <c r="AB151" i="28" s="1"/>
  <c r="AC151" i="28" s="1"/>
  <c r="AD151" i="28" s="1"/>
  <c r="AE151" i="28" s="1"/>
  <c r="AF151" i="28" s="1"/>
  <c r="D151" i="28"/>
  <c r="E151" i="28" s="1"/>
  <c r="F151" i="28" s="1"/>
  <c r="C151" i="28"/>
  <c r="G149" i="28"/>
  <c r="H149" i="28" s="1"/>
  <c r="I149" i="28" s="1"/>
  <c r="J149" i="28" s="1"/>
  <c r="K149" i="28" s="1"/>
  <c r="L149" i="28" s="1"/>
  <c r="M149" i="28" s="1"/>
  <c r="N149" i="28" s="1"/>
  <c r="O149" i="28" s="1"/>
  <c r="P149" i="28" s="1"/>
  <c r="Q149" i="28" s="1"/>
  <c r="R149" i="28" s="1"/>
  <c r="S149" i="28" s="1"/>
  <c r="T149" i="28" s="1"/>
  <c r="U149" i="28" s="1"/>
  <c r="V149" i="28" s="1"/>
  <c r="W149" i="28" s="1"/>
  <c r="X149" i="28" s="1"/>
  <c r="Y149" i="28" s="1"/>
  <c r="Z149" i="28" s="1"/>
  <c r="AA149" i="28" s="1"/>
  <c r="AB149" i="28" s="1"/>
  <c r="AC149" i="28" s="1"/>
  <c r="AD149" i="28" s="1"/>
  <c r="AE149" i="28" s="1"/>
  <c r="AF149" i="28" s="1"/>
  <c r="F149" i="28"/>
  <c r="C149" i="28"/>
  <c r="D149" i="28" s="1"/>
  <c r="E149" i="28" s="1"/>
  <c r="E148" i="28"/>
  <c r="F148" i="28" s="1"/>
  <c r="G148" i="28" s="1"/>
  <c r="H148" i="28" s="1"/>
  <c r="I148" i="28" s="1"/>
  <c r="J148" i="28" s="1"/>
  <c r="K148" i="28" s="1"/>
  <c r="L148" i="28" s="1"/>
  <c r="M148" i="28" s="1"/>
  <c r="N148" i="28" s="1"/>
  <c r="O148" i="28" s="1"/>
  <c r="P148" i="28" s="1"/>
  <c r="Q148" i="28" s="1"/>
  <c r="R148" i="28" s="1"/>
  <c r="S148" i="28" s="1"/>
  <c r="T148" i="28" s="1"/>
  <c r="U148" i="28" s="1"/>
  <c r="V148" i="28" s="1"/>
  <c r="W148" i="28" s="1"/>
  <c r="X148" i="28" s="1"/>
  <c r="Y148" i="28" s="1"/>
  <c r="Z148" i="28" s="1"/>
  <c r="AA148" i="28" s="1"/>
  <c r="AB148" i="28" s="1"/>
  <c r="AC148" i="28" s="1"/>
  <c r="AD148" i="28" s="1"/>
  <c r="AE148" i="28" s="1"/>
  <c r="AF148" i="28" s="1"/>
  <c r="D148" i="28"/>
  <c r="C148" i="28"/>
  <c r="F147" i="28"/>
  <c r="G147" i="28" s="1"/>
  <c r="H147" i="28" s="1"/>
  <c r="I147" i="28" s="1"/>
  <c r="J147" i="28" s="1"/>
  <c r="K147" i="28" s="1"/>
  <c r="L147" i="28" s="1"/>
  <c r="M147" i="28" s="1"/>
  <c r="N147" i="28" s="1"/>
  <c r="O147" i="28" s="1"/>
  <c r="P147" i="28" s="1"/>
  <c r="Q147" i="28" s="1"/>
  <c r="R147" i="28" s="1"/>
  <c r="S147" i="28" s="1"/>
  <c r="T147" i="28" s="1"/>
  <c r="U147" i="28" s="1"/>
  <c r="V147" i="28" s="1"/>
  <c r="W147" i="28" s="1"/>
  <c r="X147" i="28" s="1"/>
  <c r="Y147" i="28" s="1"/>
  <c r="Z147" i="28" s="1"/>
  <c r="AA147" i="28" s="1"/>
  <c r="AB147" i="28" s="1"/>
  <c r="AC147" i="28" s="1"/>
  <c r="AD147" i="28" s="1"/>
  <c r="AE147" i="28" s="1"/>
  <c r="AF147" i="28" s="1"/>
  <c r="E147" i="28"/>
  <c r="C147" i="28"/>
  <c r="D147" i="28" s="1"/>
  <c r="AF146" i="28"/>
  <c r="H146" i="28"/>
  <c r="I146" i="28" s="1"/>
  <c r="J146" i="28" s="1"/>
  <c r="K146" i="28" s="1"/>
  <c r="L146" i="28" s="1"/>
  <c r="M146" i="28" s="1"/>
  <c r="N146" i="28" s="1"/>
  <c r="O146" i="28" s="1"/>
  <c r="P146" i="28" s="1"/>
  <c r="Q146" i="28" s="1"/>
  <c r="R146" i="28" s="1"/>
  <c r="S146" i="28" s="1"/>
  <c r="T146" i="28" s="1"/>
  <c r="U146" i="28" s="1"/>
  <c r="V146" i="28" s="1"/>
  <c r="W146" i="28" s="1"/>
  <c r="X146" i="28" s="1"/>
  <c r="Y146" i="28" s="1"/>
  <c r="Z146" i="28" s="1"/>
  <c r="AA146" i="28" s="1"/>
  <c r="AB146" i="28" s="1"/>
  <c r="AC146" i="28" s="1"/>
  <c r="AD146" i="28" s="1"/>
  <c r="AE146" i="28" s="1"/>
  <c r="D146" i="28"/>
  <c r="E146" i="28" s="1"/>
  <c r="F146" i="28" s="1"/>
  <c r="G146" i="28" s="1"/>
  <c r="C146" i="28"/>
  <c r="D144" i="28"/>
  <c r="E144" i="28" s="1"/>
  <c r="F144" i="28" s="1"/>
  <c r="G144" i="28" s="1"/>
  <c r="H144" i="28" s="1"/>
  <c r="I144" i="28" s="1"/>
  <c r="J144" i="28" s="1"/>
  <c r="K144" i="28" s="1"/>
  <c r="L144" i="28" s="1"/>
  <c r="M144" i="28" s="1"/>
  <c r="N144" i="28" s="1"/>
  <c r="O144" i="28" s="1"/>
  <c r="P144" i="28" s="1"/>
  <c r="Q144" i="28" s="1"/>
  <c r="R144" i="28" s="1"/>
  <c r="S144" i="28" s="1"/>
  <c r="T144" i="28" s="1"/>
  <c r="U144" i="28" s="1"/>
  <c r="V144" i="28" s="1"/>
  <c r="W144" i="28" s="1"/>
  <c r="X144" i="28" s="1"/>
  <c r="Y144" i="28" s="1"/>
  <c r="Z144" i="28" s="1"/>
  <c r="AA144" i="28" s="1"/>
  <c r="AB144" i="28" s="1"/>
  <c r="AC144" i="28" s="1"/>
  <c r="AD144" i="28" s="1"/>
  <c r="AE144" i="28" s="1"/>
  <c r="AF144" i="28" s="1"/>
  <c r="C144" i="28"/>
  <c r="L143" i="28"/>
  <c r="M143" i="28" s="1"/>
  <c r="N143" i="28" s="1"/>
  <c r="O143" i="28" s="1"/>
  <c r="P143" i="28" s="1"/>
  <c r="Q143" i="28" s="1"/>
  <c r="R143" i="28" s="1"/>
  <c r="S143" i="28" s="1"/>
  <c r="T143" i="28" s="1"/>
  <c r="U143" i="28" s="1"/>
  <c r="V143" i="28" s="1"/>
  <c r="W143" i="28" s="1"/>
  <c r="X143" i="28" s="1"/>
  <c r="Y143" i="28" s="1"/>
  <c r="Z143" i="28" s="1"/>
  <c r="AA143" i="28" s="1"/>
  <c r="AB143" i="28" s="1"/>
  <c r="AC143" i="28" s="1"/>
  <c r="AD143" i="28" s="1"/>
  <c r="AE143" i="28" s="1"/>
  <c r="AF143" i="28" s="1"/>
  <c r="F143" i="28"/>
  <c r="G143" i="28" s="1"/>
  <c r="H143" i="28" s="1"/>
  <c r="I143" i="28" s="1"/>
  <c r="J143" i="28" s="1"/>
  <c r="K143" i="28" s="1"/>
  <c r="D143" i="28"/>
  <c r="E143" i="28" s="1"/>
  <c r="C143" i="28"/>
  <c r="J141" i="28"/>
  <c r="K141" i="28" s="1"/>
  <c r="L141" i="28" s="1"/>
  <c r="M141" i="28" s="1"/>
  <c r="N141" i="28" s="1"/>
  <c r="O141" i="28" s="1"/>
  <c r="P141" i="28" s="1"/>
  <c r="Q141" i="28" s="1"/>
  <c r="R141" i="28" s="1"/>
  <c r="S141" i="28" s="1"/>
  <c r="T141" i="28" s="1"/>
  <c r="U141" i="28" s="1"/>
  <c r="V141" i="28" s="1"/>
  <c r="W141" i="28" s="1"/>
  <c r="X141" i="28" s="1"/>
  <c r="Y141" i="28" s="1"/>
  <c r="Z141" i="28" s="1"/>
  <c r="AA141" i="28" s="1"/>
  <c r="AB141" i="28" s="1"/>
  <c r="AC141" i="28" s="1"/>
  <c r="AD141" i="28" s="1"/>
  <c r="AE141" i="28" s="1"/>
  <c r="AF141" i="28" s="1"/>
  <c r="D141" i="28"/>
  <c r="E141" i="28" s="1"/>
  <c r="F141" i="28" s="1"/>
  <c r="G141" i="28" s="1"/>
  <c r="H141" i="28" s="1"/>
  <c r="I141" i="28" s="1"/>
  <c r="C141" i="28"/>
  <c r="L140" i="28"/>
  <c r="M140" i="28" s="1"/>
  <c r="N140" i="28" s="1"/>
  <c r="O140" i="28" s="1"/>
  <c r="P140" i="28" s="1"/>
  <c r="Q140" i="28" s="1"/>
  <c r="R140" i="28" s="1"/>
  <c r="S140" i="28" s="1"/>
  <c r="T140" i="28" s="1"/>
  <c r="U140" i="28" s="1"/>
  <c r="V140" i="28" s="1"/>
  <c r="W140" i="28" s="1"/>
  <c r="X140" i="28" s="1"/>
  <c r="Y140" i="28" s="1"/>
  <c r="Z140" i="28" s="1"/>
  <c r="AA140" i="28" s="1"/>
  <c r="AB140" i="28" s="1"/>
  <c r="AC140" i="28" s="1"/>
  <c r="AD140" i="28" s="1"/>
  <c r="AE140" i="28" s="1"/>
  <c r="AF140" i="28" s="1"/>
  <c r="C140" i="28"/>
  <c r="D140" i="28" s="1"/>
  <c r="E140" i="28" s="1"/>
  <c r="F140" i="28" s="1"/>
  <c r="G140" i="28" s="1"/>
  <c r="H140" i="28" s="1"/>
  <c r="I140" i="28" s="1"/>
  <c r="J140" i="28" s="1"/>
  <c r="K140" i="28" s="1"/>
  <c r="C139" i="28"/>
  <c r="D139" i="28" s="1"/>
  <c r="E139" i="28" s="1"/>
  <c r="F139" i="28" s="1"/>
  <c r="G139" i="28" s="1"/>
  <c r="H139" i="28" s="1"/>
  <c r="I139" i="28" s="1"/>
  <c r="J139" i="28" s="1"/>
  <c r="K139" i="28" s="1"/>
  <c r="L139" i="28" s="1"/>
  <c r="M139" i="28" s="1"/>
  <c r="N139" i="28" s="1"/>
  <c r="O139" i="28" s="1"/>
  <c r="P139" i="28" s="1"/>
  <c r="Q139" i="28" s="1"/>
  <c r="R139" i="28" s="1"/>
  <c r="S139" i="28" s="1"/>
  <c r="T139" i="28" s="1"/>
  <c r="U139" i="28" s="1"/>
  <c r="V139" i="28" s="1"/>
  <c r="W139" i="28" s="1"/>
  <c r="X139" i="28" s="1"/>
  <c r="Y139" i="28" s="1"/>
  <c r="Z139" i="28" s="1"/>
  <c r="AA139" i="28" s="1"/>
  <c r="AB139" i="28" s="1"/>
  <c r="AC139" i="28" s="1"/>
  <c r="AD139" i="28" s="1"/>
  <c r="AE139" i="28" s="1"/>
  <c r="AF139" i="28" s="1"/>
  <c r="H138" i="28"/>
  <c r="I138" i="28" s="1"/>
  <c r="J138" i="28" s="1"/>
  <c r="K138" i="28" s="1"/>
  <c r="L138" i="28" s="1"/>
  <c r="M138" i="28" s="1"/>
  <c r="N138" i="28" s="1"/>
  <c r="O138" i="28" s="1"/>
  <c r="P138" i="28" s="1"/>
  <c r="Q138" i="28" s="1"/>
  <c r="R138" i="28" s="1"/>
  <c r="S138" i="28" s="1"/>
  <c r="T138" i="28" s="1"/>
  <c r="U138" i="28" s="1"/>
  <c r="V138" i="28" s="1"/>
  <c r="W138" i="28" s="1"/>
  <c r="X138" i="28" s="1"/>
  <c r="Y138" i="28" s="1"/>
  <c r="Z138" i="28" s="1"/>
  <c r="AA138" i="28" s="1"/>
  <c r="AB138" i="28" s="1"/>
  <c r="AC138" i="28" s="1"/>
  <c r="AD138" i="28" s="1"/>
  <c r="AE138" i="28" s="1"/>
  <c r="AF138" i="28" s="1"/>
  <c r="F138" i="28"/>
  <c r="G138" i="28" s="1"/>
  <c r="D138" i="28"/>
  <c r="E138" i="28" s="1"/>
  <c r="C138" i="28"/>
  <c r="E137" i="28"/>
  <c r="F137" i="28" s="1"/>
  <c r="G137" i="28" s="1"/>
  <c r="H137" i="28" s="1"/>
  <c r="I137" i="28" s="1"/>
  <c r="J137" i="28" s="1"/>
  <c r="K137" i="28" s="1"/>
  <c r="L137" i="28" s="1"/>
  <c r="M137" i="28" s="1"/>
  <c r="N137" i="28" s="1"/>
  <c r="O137" i="28" s="1"/>
  <c r="P137" i="28" s="1"/>
  <c r="Q137" i="28" s="1"/>
  <c r="R137" i="28" s="1"/>
  <c r="S137" i="28" s="1"/>
  <c r="T137" i="28" s="1"/>
  <c r="U137" i="28" s="1"/>
  <c r="V137" i="28" s="1"/>
  <c r="W137" i="28" s="1"/>
  <c r="X137" i="28" s="1"/>
  <c r="Y137" i="28" s="1"/>
  <c r="Z137" i="28" s="1"/>
  <c r="AA137" i="28" s="1"/>
  <c r="AB137" i="28" s="1"/>
  <c r="AC137" i="28" s="1"/>
  <c r="AD137" i="28" s="1"/>
  <c r="AE137" i="28" s="1"/>
  <c r="AF137" i="28" s="1"/>
  <c r="D137" i="28"/>
  <c r="C137" i="28"/>
  <c r="W136" i="28"/>
  <c r="X136" i="28" s="1"/>
  <c r="Y136" i="28" s="1"/>
  <c r="Z136" i="28" s="1"/>
  <c r="AA136" i="28" s="1"/>
  <c r="AB136" i="28" s="1"/>
  <c r="AC136" i="28" s="1"/>
  <c r="AD136" i="28" s="1"/>
  <c r="AE136" i="28" s="1"/>
  <c r="AF136" i="28" s="1"/>
  <c r="E136" i="28"/>
  <c r="F136" i="28" s="1"/>
  <c r="G136" i="28" s="1"/>
  <c r="H136" i="28" s="1"/>
  <c r="I136" i="28" s="1"/>
  <c r="J136" i="28" s="1"/>
  <c r="K136" i="28" s="1"/>
  <c r="L136" i="28" s="1"/>
  <c r="M136" i="28" s="1"/>
  <c r="N136" i="28" s="1"/>
  <c r="O136" i="28" s="1"/>
  <c r="P136" i="28" s="1"/>
  <c r="Q136" i="28" s="1"/>
  <c r="R136" i="28" s="1"/>
  <c r="S136" i="28" s="1"/>
  <c r="T136" i="28" s="1"/>
  <c r="U136" i="28" s="1"/>
  <c r="V136" i="28" s="1"/>
  <c r="C136" i="28"/>
  <c r="D136" i="28" s="1"/>
  <c r="Q135" i="28"/>
  <c r="R135" i="28" s="1"/>
  <c r="S135" i="28" s="1"/>
  <c r="T135" i="28" s="1"/>
  <c r="U135" i="28" s="1"/>
  <c r="V135" i="28" s="1"/>
  <c r="W135" i="28" s="1"/>
  <c r="X135" i="28" s="1"/>
  <c r="Y135" i="28" s="1"/>
  <c r="Z135" i="28" s="1"/>
  <c r="AA135" i="28" s="1"/>
  <c r="AB135" i="28" s="1"/>
  <c r="AC135" i="28" s="1"/>
  <c r="AD135" i="28" s="1"/>
  <c r="AE135" i="28" s="1"/>
  <c r="AF135" i="28" s="1"/>
  <c r="H135" i="28"/>
  <c r="I135" i="28" s="1"/>
  <c r="J135" i="28" s="1"/>
  <c r="K135" i="28" s="1"/>
  <c r="L135" i="28" s="1"/>
  <c r="M135" i="28" s="1"/>
  <c r="N135" i="28" s="1"/>
  <c r="O135" i="28" s="1"/>
  <c r="P135" i="28" s="1"/>
  <c r="E135" i="28"/>
  <c r="F135" i="28" s="1"/>
  <c r="G135" i="28" s="1"/>
  <c r="D135" i="28"/>
  <c r="C135" i="28"/>
  <c r="D133" i="28"/>
  <c r="E133" i="28" s="1"/>
  <c r="F133" i="28" s="1"/>
  <c r="G133" i="28" s="1"/>
  <c r="H133" i="28" s="1"/>
  <c r="I133" i="28" s="1"/>
  <c r="J133" i="28" s="1"/>
  <c r="K133" i="28" s="1"/>
  <c r="L133" i="28" s="1"/>
  <c r="M133" i="28" s="1"/>
  <c r="N133" i="28" s="1"/>
  <c r="O133" i="28" s="1"/>
  <c r="P133" i="28" s="1"/>
  <c r="Q133" i="28" s="1"/>
  <c r="R133" i="28" s="1"/>
  <c r="S133" i="28" s="1"/>
  <c r="T133" i="28" s="1"/>
  <c r="U133" i="28" s="1"/>
  <c r="V133" i="28" s="1"/>
  <c r="W133" i="28" s="1"/>
  <c r="X133" i="28" s="1"/>
  <c r="Y133" i="28" s="1"/>
  <c r="Z133" i="28" s="1"/>
  <c r="AA133" i="28" s="1"/>
  <c r="AB133" i="28" s="1"/>
  <c r="AC133" i="28" s="1"/>
  <c r="AD133" i="28" s="1"/>
  <c r="AE133" i="28" s="1"/>
  <c r="AF133" i="28" s="1"/>
  <c r="C133" i="28"/>
  <c r="D132" i="28"/>
  <c r="E132" i="28" s="1"/>
  <c r="F132" i="28" s="1"/>
  <c r="G132" i="28" s="1"/>
  <c r="H132" i="28" s="1"/>
  <c r="I132" i="28" s="1"/>
  <c r="J132" i="28" s="1"/>
  <c r="K132" i="28" s="1"/>
  <c r="L132" i="28" s="1"/>
  <c r="M132" i="28" s="1"/>
  <c r="N132" i="28" s="1"/>
  <c r="O132" i="28" s="1"/>
  <c r="P132" i="28" s="1"/>
  <c r="Q132" i="28" s="1"/>
  <c r="R132" i="28" s="1"/>
  <c r="S132" i="28" s="1"/>
  <c r="T132" i="28" s="1"/>
  <c r="U132" i="28" s="1"/>
  <c r="V132" i="28" s="1"/>
  <c r="W132" i="28" s="1"/>
  <c r="X132" i="28" s="1"/>
  <c r="Y132" i="28" s="1"/>
  <c r="Z132" i="28" s="1"/>
  <c r="AA132" i="28" s="1"/>
  <c r="AB132" i="28" s="1"/>
  <c r="AC132" i="28" s="1"/>
  <c r="AD132" i="28" s="1"/>
  <c r="AE132" i="28" s="1"/>
  <c r="AF132" i="28" s="1"/>
  <c r="C132" i="28"/>
  <c r="Z131" i="28"/>
  <c r="AA131" i="28" s="1"/>
  <c r="AB131" i="28" s="1"/>
  <c r="AC131" i="28" s="1"/>
  <c r="AD131" i="28" s="1"/>
  <c r="AE131" i="28" s="1"/>
  <c r="AF131" i="28" s="1"/>
  <c r="E131" i="28"/>
  <c r="F131" i="28" s="1"/>
  <c r="G131" i="28" s="1"/>
  <c r="H131" i="28" s="1"/>
  <c r="I131" i="28" s="1"/>
  <c r="J131" i="28" s="1"/>
  <c r="K131" i="28" s="1"/>
  <c r="L131" i="28" s="1"/>
  <c r="M131" i="28" s="1"/>
  <c r="N131" i="28" s="1"/>
  <c r="O131" i="28" s="1"/>
  <c r="P131" i="28" s="1"/>
  <c r="Q131" i="28" s="1"/>
  <c r="R131" i="28" s="1"/>
  <c r="S131" i="28" s="1"/>
  <c r="T131" i="28" s="1"/>
  <c r="U131" i="28" s="1"/>
  <c r="V131" i="28" s="1"/>
  <c r="W131" i="28" s="1"/>
  <c r="X131" i="28" s="1"/>
  <c r="Y131" i="28" s="1"/>
  <c r="D131" i="28"/>
  <c r="C131" i="28"/>
  <c r="J130" i="28"/>
  <c r="K130" i="28" s="1"/>
  <c r="L130" i="28" s="1"/>
  <c r="M130" i="28" s="1"/>
  <c r="N130" i="28" s="1"/>
  <c r="O130" i="28" s="1"/>
  <c r="P130" i="28" s="1"/>
  <c r="Q130" i="28" s="1"/>
  <c r="R130" i="28" s="1"/>
  <c r="S130" i="28" s="1"/>
  <c r="T130" i="28" s="1"/>
  <c r="U130" i="28" s="1"/>
  <c r="V130" i="28" s="1"/>
  <c r="W130" i="28" s="1"/>
  <c r="X130" i="28" s="1"/>
  <c r="Y130" i="28" s="1"/>
  <c r="Z130" i="28" s="1"/>
  <c r="AA130" i="28" s="1"/>
  <c r="AB130" i="28" s="1"/>
  <c r="AC130" i="28" s="1"/>
  <c r="AD130" i="28" s="1"/>
  <c r="AE130" i="28" s="1"/>
  <c r="AF130" i="28" s="1"/>
  <c r="D130" i="28"/>
  <c r="E130" i="28" s="1"/>
  <c r="F130" i="28" s="1"/>
  <c r="G130" i="28" s="1"/>
  <c r="H130" i="28" s="1"/>
  <c r="I130" i="28" s="1"/>
  <c r="C130" i="28"/>
  <c r="AE129" i="28"/>
  <c r="AF129" i="28" s="1"/>
  <c r="G129" i="28"/>
  <c r="H129" i="28" s="1"/>
  <c r="I129" i="28" s="1"/>
  <c r="J129" i="28" s="1"/>
  <c r="K129" i="28" s="1"/>
  <c r="L129" i="28" s="1"/>
  <c r="M129" i="28" s="1"/>
  <c r="N129" i="28" s="1"/>
  <c r="O129" i="28" s="1"/>
  <c r="P129" i="28" s="1"/>
  <c r="Q129" i="28" s="1"/>
  <c r="R129" i="28" s="1"/>
  <c r="S129" i="28" s="1"/>
  <c r="T129" i="28" s="1"/>
  <c r="U129" i="28" s="1"/>
  <c r="V129" i="28" s="1"/>
  <c r="W129" i="28" s="1"/>
  <c r="X129" i="28" s="1"/>
  <c r="Y129" i="28" s="1"/>
  <c r="Z129" i="28" s="1"/>
  <c r="AA129" i="28" s="1"/>
  <c r="AB129" i="28" s="1"/>
  <c r="AC129" i="28" s="1"/>
  <c r="AD129" i="28" s="1"/>
  <c r="C129" i="28"/>
  <c r="D129" i="28" s="1"/>
  <c r="E129" i="28" s="1"/>
  <c r="F129" i="28" s="1"/>
  <c r="Y128" i="28"/>
  <c r="Z128" i="28" s="1"/>
  <c r="AA128" i="28" s="1"/>
  <c r="AB128" i="28" s="1"/>
  <c r="AC128" i="28" s="1"/>
  <c r="AD128" i="28" s="1"/>
  <c r="AE128" i="28" s="1"/>
  <c r="AF128" i="28" s="1"/>
  <c r="D128" i="28"/>
  <c r="E128" i="28" s="1"/>
  <c r="F128" i="28" s="1"/>
  <c r="G128" i="28" s="1"/>
  <c r="H128" i="28" s="1"/>
  <c r="I128" i="28" s="1"/>
  <c r="J128" i="28" s="1"/>
  <c r="K128" i="28" s="1"/>
  <c r="L128" i="28" s="1"/>
  <c r="M128" i="28" s="1"/>
  <c r="N128" i="28" s="1"/>
  <c r="O128" i="28" s="1"/>
  <c r="P128" i="28" s="1"/>
  <c r="Q128" i="28" s="1"/>
  <c r="R128" i="28" s="1"/>
  <c r="S128" i="28" s="1"/>
  <c r="T128" i="28" s="1"/>
  <c r="U128" i="28" s="1"/>
  <c r="V128" i="28" s="1"/>
  <c r="W128" i="28" s="1"/>
  <c r="X128" i="28" s="1"/>
  <c r="C128" i="28"/>
  <c r="J127" i="28"/>
  <c r="K127" i="28" s="1"/>
  <c r="L127" i="28" s="1"/>
  <c r="M127" i="28" s="1"/>
  <c r="N127" i="28" s="1"/>
  <c r="O127" i="28" s="1"/>
  <c r="P127" i="28" s="1"/>
  <c r="Q127" i="28" s="1"/>
  <c r="R127" i="28" s="1"/>
  <c r="S127" i="28" s="1"/>
  <c r="T127" i="28" s="1"/>
  <c r="U127" i="28" s="1"/>
  <c r="V127" i="28" s="1"/>
  <c r="W127" i="28" s="1"/>
  <c r="X127" i="28" s="1"/>
  <c r="Y127" i="28" s="1"/>
  <c r="Z127" i="28" s="1"/>
  <c r="AA127" i="28" s="1"/>
  <c r="AB127" i="28" s="1"/>
  <c r="AC127" i="28" s="1"/>
  <c r="AD127" i="28" s="1"/>
  <c r="AE127" i="28" s="1"/>
  <c r="AF127" i="28" s="1"/>
  <c r="G127" i="28"/>
  <c r="H127" i="28" s="1"/>
  <c r="I127" i="28" s="1"/>
  <c r="E127" i="28"/>
  <c r="F127" i="28" s="1"/>
  <c r="D127" i="28"/>
  <c r="C127" i="28"/>
  <c r="C126" i="28"/>
  <c r="D126" i="28" s="1"/>
  <c r="E126" i="28" s="1"/>
  <c r="F126" i="28" s="1"/>
  <c r="G126" i="28" s="1"/>
  <c r="H126" i="28" s="1"/>
  <c r="I126" i="28" s="1"/>
  <c r="J126" i="28" s="1"/>
  <c r="K126" i="28" s="1"/>
  <c r="L126" i="28" s="1"/>
  <c r="M126" i="28" s="1"/>
  <c r="N126" i="28" s="1"/>
  <c r="O126" i="28" s="1"/>
  <c r="P126" i="28" s="1"/>
  <c r="Q126" i="28" s="1"/>
  <c r="R126" i="28" s="1"/>
  <c r="S126" i="28" s="1"/>
  <c r="T126" i="28" s="1"/>
  <c r="U126" i="28" s="1"/>
  <c r="V126" i="28" s="1"/>
  <c r="W126" i="28" s="1"/>
  <c r="X126" i="28" s="1"/>
  <c r="Y126" i="28" s="1"/>
  <c r="Z126" i="28" s="1"/>
  <c r="AA126" i="28" s="1"/>
  <c r="AB126" i="28" s="1"/>
  <c r="AC126" i="28" s="1"/>
  <c r="AD126" i="28" s="1"/>
  <c r="AE126" i="28" s="1"/>
  <c r="AF126" i="28" s="1"/>
  <c r="K124" i="28"/>
  <c r="L124" i="28" s="1"/>
  <c r="M124" i="28" s="1"/>
  <c r="N124" i="28" s="1"/>
  <c r="O124" i="28" s="1"/>
  <c r="P124" i="28" s="1"/>
  <c r="Q124" i="28" s="1"/>
  <c r="R124" i="28" s="1"/>
  <c r="S124" i="28" s="1"/>
  <c r="T124" i="28" s="1"/>
  <c r="U124" i="28" s="1"/>
  <c r="V124" i="28" s="1"/>
  <c r="W124" i="28" s="1"/>
  <c r="X124" i="28" s="1"/>
  <c r="Y124" i="28" s="1"/>
  <c r="Z124" i="28" s="1"/>
  <c r="AA124" i="28" s="1"/>
  <c r="AB124" i="28" s="1"/>
  <c r="AC124" i="28" s="1"/>
  <c r="AD124" i="28" s="1"/>
  <c r="AE124" i="28" s="1"/>
  <c r="AF124" i="28" s="1"/>
  <c r="C124" i="28"/>
  <c r="D124" i="28" s="1"/>
  <c r="E124" i="28" s="1"/>
  <c r="F124" i="28" s="1"/>
  <c r="G124" i="28" s="1"/>
  <c r="H124" i="28" s="1"/>
  <c r="I124" i="28" s="1"/>
  <c r="J124" i="28" s="1"/>
  <c r="I123" i="28"/>
  <c r="J123" i="28" s="1"/>
  <c r="K123" i="28" s="1"/>
  <c r="L123" i="28" s="1"/>
  <c r="M123" i="28" s="1"/>
  <c r="N123" i="28" s="1"/>
  <c r="O123" i="28" s="1"/>
  <c r="P123" i="28" s="1"/>
  <c r="Q123" i="28" s="1"/>
  <c r="R123" i="28" s="1"/>
  <c r="S123" i="28" s="1"/>
  <c r="T123" i="28" s="1"/>
  <c r="U123" i="28" s="1"/>
  <c r="V123" i="28" s="1"/>
  <c r="W123" i="28" s="1"/>
  <c r="X123" i="28" s="1"/>
  <c r="Y123" i="28" s="1"/>
  <c r="Z123" i="28" s="1"/>
  <c r="AA123" i="28" s="1"/>
  <c r="AB123" i="28" s="1"/>
  <c r="AC123" i="28" s="1"/>
  <c r="AD123" i="28" s="1"/>
  <c r="AE123" i="28" s="1"/>
  <c r="AF123" i="28" s="1"/>
  <c r="D123" i="28"/>
  <c r="E123" i="28" s="1"/>
  <c r="F123" i="28" s="1"/>
  <c r="G123" i="28" s="1"/>
  <c r="H123" i="28" s="1"/>
  <c r="C123" i="28"/>
  <c r="G122" i="28"/>
  <c r="H122" i="28" s="1"/>
  <c r="I122" i="28" s="1"/>
  <c r="J122" i="28" s="1"/>
  <c r="K122" i="28" s="1"/>
  <c r="L122" i="28" s="1"/>
  <c r="M122" i="28" s="1"/>
  <c r="N122" i="28" s="1"/>
  <c r="O122" i="28" s="1"/>
  <c r="P122" i="28" s="1"/>
  <c r="Q122" i="28" s="1"/>
  <c r="R122" i="28" s="1"/>
  <c r="S122" i="28" s="1"/>
  <c r="T122" i="28" s="1"/>
  <c r="U122" i="28" s="1"/>
  <c r="V122" i="28" s="1"/>
  <c r="W122" i="28" s="1"/>
  <c r="X122" i="28" s="1"/>
  <c r="Y122" i="28" s="1"/>
  <c r="Z122" i="28" s="1"/>
  <c r="AA122" i="28" s="1"/>
  <c r="AB122" i="28" s="1"/>
  <c r="AC122" i="28" s="1"/>
  <c r="AD122" i="28" s="1"/>
  <c r="AE122" i="28" s="1"/>
  <c r="AF122" i="28" s="1"/>
  <c r="E122" i="28"/>
  <c r="F122" i="28" s="1"/>
  <c r="D122" i="28"/>
  <c r="C122" i="28"/>
  <c r="E121" i="28"/>
  <c r="F121" i="28" s="1"/>
  <c r="G121" i="28" s="1"/>
  <c r="H121" i="28" s="1"/>
  <c r="I121" i="28" s="1"/>
  <c r="J121" i="28" s="1"/>
  <c r="K121" i="28" s="1"/>
  <c r="L121" i="28" s="1"/>
  <c r="M121" i="28" s="1"/>
  <c r="N121" i="28" s="1"/>
  <c r="O121" i="28" s="1"/>
  <c r="P121" i="28" s="1"/>
  <c r="Q121" i="28" s="1"/>
  <c r="R121" i="28" s="1"/>
  <c r="S121" i="28" s="1"/>
  <c r="T121" i="28" s="1"/>
  <c r="U121" i="28" s="1"/>
  <c r="V121" i="28" s="1"/>
  <c r="W121" i="28" s="1"/>
  <c r="X121" i="28" s="1"/>
  <c r="Y121" i="28" s="1"/>
  <c r="Z121" i="28" s="1"/>
  <c r="AA121" i="28" s="1"/>
  <c r="AB121" i="28" s="1"/>
  <c r="AC121" i="28" s="1"/>
  <c r="AD121" i="28" s="1"/>
  <c r="AE121" i="28" s="1"/>
  <c r="AF121" i="28" s="1"/>
  <c r="C121" i="28"/>
  <c r="D121" i="28" s="1"/>
  <c r="F120" i="28"/>
  <c r="G120" i="28" s="1"/>
  <c r="H120" i="28" s="1"/>
  <c r="I120" i="28" s="1"/>
  <c r="J120" i="28" s="1"/>
  <c r="K120" i="28" s="1"/>
  <c r="L120" i="28" s="1"/>
  <c r="M120" i="28" s="1"/>
  <c r="N120" i="28" s="1"/>
  <c r="O120" i="28" s="1"/>
  <c r="P120" i="28" s="1"/>
  <c r="Q120" i="28" s="1"/>
  <c r="R120" i="28" s="1"/>
  <c r="S120" i="28" s="1"/>
  <c r="T120" i="28" s="1"/>
  <c r="U120" i="28" s="1"/>
  <c r="V120" i="28" s="1"/>
  <c r="W120" i="28" s="1"/>
  <c r="X120" i="28" s="1"/>
  <c r="Y120" i="28" s="1"/>
  <c r="Z120" i="28" s="1"/>
  <c r="AA120" i="28" s="1"/>
  <c r="AB120" i="28" s="1"/>
  <c r="AC120" i="28" s="1"/>
  <c r="AD120" i="28" s="1"/>
  <c r="AE120" i="28" s="1"/>
  <c r="AF120" i="28" s="1"/>
  <c r="C120" i="28"/>
  <c r="D120" i="28" s="1"/>
  <c r="E120" i="28" s="1"/>
  <c r="D119" i="28"/>
  <c r="E119" i="28" s="1"/>
  <c r="F119" i="28" s="1"/>
  <c r="G119" i="28" s="1"/>
  <c r="H119" i="28" s="1"/>
  <c r="I119" i="28" s="1"/>
  <c r="J119" i="28" s="1"/>
  <c r="K119" i="28" s="1"/>
  <c r="L119" i="28" s="1"/>
  <c r="M119" i="28" s="1"/>
  <c r="N119" i="28" s="1"/>
  <c r="O119" i="28" s="1"/>
  <c r="P119" i="28" s="1"/>
  <c r="Q119" i="28" s="1"/>
  <c r="R119" i="28" s="1"/>
  <c r="S119" i="28" s="1"/>
  <c r="T119" i="28" s="1"/>
  <c r="U119" i="28" s="1"/>
  <c r="V119" i="28" s="1"/>
  <c r="W119" i="28" s="1"/>
  <c r="X119" i="28" s="1"/>
  <c r="Y119" i="28" s="1"/>
  <c r="Z119" i="28" s="1"/>
  <c r="AA119" i="28" s="1"/>
  <c r="AB119" i="28" s="1"/>
  <c r="AC119" i="28" s="1"/>
  <c r="AD119" i="28" s="1"/>
  <c r="AE119" i="28" s="1"/>
  <c r="AF119" i="28" s="1"/>
  <c r="C119" i="28"/>
  <c r="I118" i="28"/>
  <c r="J118" i="28" s="1"/>
  <c r="K118" i="28" s="1"/>
  <c r="L118" i="28" s="1"/>
  <c r="M118" i="28" s="1"/>
  <c r="N118" i="28" s="1"/>
  <c r="O118" i="28" s="1"/>
  <c r="P118" i="28" s="1"/>
  <c r="Q118" i="28" s="1"/>
  <c r="R118" i="28" s="1"/>
  <c r="S118" i="28" s="1"/>
  <c r="T118" i="28" s="1"/>
  <c r="U118" i="28" s="1"/>
  <c r="V118" i="28" s="1"/>
  <c r="W118" i="28" s="1"/>
  <c r="X118" i="28" s="1"/>
  <c r="Y118" i="28" s="1"/>
  <c r="Z118" i="28" s="1"/>
  <c r="AA118" i="28" s="1"/>
  <c r="AB118" i="28" s="1"/>
  <c r="AC118" i="28" s="1"/>
  <c r="AD118" i="28" s="1"/>
  <c r="AE118" i="28" s="1"/>
  <c r="AF118" i="28" s="1"/>
  <c r="G118" i="28"/>
  <c r="H118" i="28" s="1"/>
  <c r="E118" i="28"/>
  <c r="F118" i="28" s="1"/>
  <c r="D118" i="28"/>
  <c r="C118" i="28"/>
  <c r="U117" i="28"/>
  <c r="V117" i="28" s="1"/>
  <c r="W117" i="28" s="1"/>
  <c r="X117" i="28" s="1"/>
  <c r="Y117" i="28" s="1"/>
  <c r="Z117" i="28" s="1"/>
  <c r="AA117" i="28" s="1"/>
  <c r="AB117" i="28" s="1"/>
  <c r="AC117" i="28" s="1"/>
  <c r="AD117" i="28" s="1"/>
  <c r="AE117" i="28" s="1"/>
  <c r="AF117" i="28" s="1"/>
  <c r="E117" i="28"/>
  <c r="F117" i="28" s="1"/>
  <c r="G117" i="28" s="1"/>
  <c r="H117" i="28" s="1"/>
  <c r="I117" i="28" s="1"/>
  <c r="J117" i="28" s="1"/>
  <c r="K117" i="28" s="1"/>
  <c r="L117" i="28" s="1"/>
  <c r="M117" i="28" s="1"/>
  <c r="N117" i="28" s="1"/>
  <c r="O117" i="28" s="1"/>
  <c r="P117" i="28" s="1"/>
  <c r="Q117" i="28" s="1"/>
  <c r="R117" i="28" s="1"/>
  <c r="S117" i="28" s="1"/>
  <c r="T117" i="28" s="1"/>
  <c r="C117" i="28"/>
  <c r="D117" i="28" s="1"/>
  <c r="C116" i="28"/>
  <c r="D116" i="28" s="1"/>
  <c r="E116" i="28" s="1"/>
  <c r="F116" i="28" s="1"/>
  <c r="G116" i="28" s="1"/>
  <c r="H116" i="28" s="1"/>
  <c r="I116" i="28" s="1"/>
  <c r="J116" i="28" s="1"/>
  <c r="K116" i="28" s="1"/>
  <c r="L116" i="28" s="1"/>
  <c r="M116" i="28" s="1"/>
  <c r="N116" i="28" s="1"/>
  <c r="O116" i="28" s="1"/>
  <c r="P116" i="28" s="1"/>
  <c r="Q116" i="28" s="1"/>
  <c r="R116" i="28" s="1"/>
  <c r="S116" i="28" s="1"/>
  <c r="T116" i="28" s="1"/>
  <c r="U116" i="28" s="1"/>
  <c r="V116" i="28" s="1"/>
  <c r="W116" i="28" s="1"/>
  <c r="X116" i="28" s="1"/>
  <c r="Y116" i="28" s="1"/>
  <c r="Z116" i="28" s="1"/>
  <c r="AA116" i="28" s="1"/>
  <c r="AB116" i="28" s="1"/>
  <c r="AC116" i="28" s="1"/>
  <c r="AD116" i="28" s="1"/>
  <c r="AE116" i="28" s="1"/>
  <c r="AF116" i="28" s="1"/>
  <c r="Q115" i="28"/>
  <c r="R115" i="28" s="1"/>
  <c r="S115" i="28" s="1"/>
  <c r="T115" i="28" s="1"/>
  <c r="U115" i="28" s="1"/>
  <c r="V115" i="28" s="1"/>
  <c r="W115" i="28" s="1"/>
  <c r="X115" i="28" s="1"/>
  <c r="Y115" i="28" s="1"/>
  <c r="Z115" i="28" s="1"/>
  <c r="AA115" i="28" s="1"/>
  <c r="AB115" i="28" s="1"/>
  <c r="AC115" i="28" s="1"/>
  <c r="AD115" i="28" s="1"/>
  <c r="AE115" i="28" s="1"/>
  <c r="AF115" i="28" s="1"/>
  <c r="G115" i="28"/>
  <c r="H115" i="28" s="1"/>
  <c r="I115" i="28" s="1"/>
  <c r="J115" i="28" s="1"/>
  <c r="K115" i="28" s="1"/>
  <c r="L115" i="28" s="1"/>
  <c r="M115" i="28" s="1"/>
  <c r="N115" i="28" s="1"/>
  <c r="O115" i="28" s="1"/>
  <c r="P115" i="28" s="1"/>
  <c r="D115" i="28"/>
  <c r="E115" i="28" s="1"/>
  <c r="F115" i="28" s="1"/>
  <c r="C115" i="28"/>
  <c r="G114" i="28"/>
  <c r="H114" i="28" s="1"/>
  <c r="I114" i="28" s="1"/>
  <c r="J114" i="28" s="1"/>
  <c r="K114" i="28" s="1"/>
  <c r="L114" i="28" s="1"/>
  <c r="M114" i="28" s="1"/>
  <c r="N114" i="28" s="1"/>
  <c r="O114" i="28" s="1"/>
  <c r="P114" i="28" s="1"/>
  <c r="Q114" i="28" s="1"/>
  <c r="R114" i="28" s="1"/>
  <c r="S114" i="28" s="1"/>
  <c r="T114" i="28" s="1"/>
  <c r="U114" i="28" s="1"/>
  <c r="V114" i="28" s="1"/>
  <c r="W114" i="28" s="1"/>
  <c r="X114" i="28" s="1"/>
  <c r="Y114" i="28" s="1"/>
  <c r="Z114" i="28" s="1"/>
  <c r="AA114" i="28" s="1"/>
  <c r="AB114" i="28" s="1"/>
  <c r="AC114" i="28" s="1"/>
  <c r="AD114" i="28" s="1"/>
  <c r="AE114" i="28" s="1"/>
  <c r="AF114" i="28" s="1"/>
  <c r="E114" i="28"/>
  <c r="F114" i="28" s="1"/>
  <c r="D114" i="28"/>
  <c r="C114" i="28"/>
  <c r="N113" i="28"/>
  <c r="O113" i="28" s="1"/>
  <c r="P113" i="28" s="1"/>
  <c r="Q113" i="28" s="1"/>
  <c r="R113" i="28" s="1"/>
  <c r="S113" i="28" s="1"/>
  <c r="T113" i="28" s="1"/>
  <c r="U113" i="28" s="1"/>
  <c r="V113" i="28" s="1"/>
  <c r="W113" i="28" s="1"/>
  <c r="X113" i="28" s="1"/>
  <c r="Y113" i="28" s="1"/>
  <c r="Z113" i="28" s="1"/>
  <c r="AA113" i="28" s="1"/>
  <c r="AB113" i="28" s="1"/>
  <c r="AC113" i="28" s="1"/>
  <c r="AD113" i="28" s="1"/>
  <c r="AE113" i="28" s="1"/>
  <c r="AF113" i="28" s="1"/>
  <c r="F113" i="28"/>
  <c r="G113" i="28" s="1"/>
  <c r="H113" i="28" s="1"/>
  <c r="I113" i="28" s="1"/>
  <c r="J113" i="28" s="1"/>
  <c r="K113" i="28" s="1"/>
  <c r="L113" i="28" s="1"/>
  <c r="M113" i="28" s="1"/>
  <c r="E113" i="28"/>
  <c r="C113" i="28"/>
  <c r="D113" i="28" s="1"/>
  <c r="C112" i="28"/>
  <c r="D112" i="28" s="1"/>
  <c r="E112" i="28" s="1"/>
  <c r="F112" i="28" s="1"/>
  <c r="G112" i="28" s="1"/>
  <c r="H112" i="28" s="1"/>
  <c r="I112" i="28" s="1"/>
  <c r="J112" i="28" s="1"/>
  <c r="K112" i="28" s="1"/>
  <c r="L112" i="28" s="1"/>
  <c r="M112" i="28" s="1"/>
  <c r="N112" i="28" s="1"/>
  <c r="O112" i="28" s="1"/>
  <c r="P112" i="28" s="1"/>
  <c r="Q112" i="28" s="1"/>
  <c r="R112" i="28" s="1"/>
  <c r="S112" i="28" s="1"/>
  <c r="T112" i="28" s="1"/>
  <c r="U112" i="28" s="1"/>
  <c r="V112" i="28" s="1"/>
  <c r="W112" i="28" s="1"/>
  <c r="X112" i="28" s="1"/>
  <c r="Y112" i="28" s="1"/>
  <c r="Z112" i="28" s="1"/>
  <c r="AA112" i="28" s="1"/>
  <c r="AB112" i="28" s="1"/>
  <c r="AC112" i="28" s="1"/>
  <c r="AD112" i="28" s="1"/>
  <c r="AE112" i="28" s="1"/>
  <c r="AF112" i="28" s="1"/>
  <c r="F111" i="28"/>
  <c r="G111" i="28" s="1"/>
  <c r="H111" i="28" s="1"/>
  <c r="I111" i="28" s="1"/>
  <c r="J111" i="28" s="1"/>
  <c r="K111" i="28" s="1"/>
  <c r="L111" i="28" s="1"/>
  <c r="M111" i="28" s="1"/>
  <c r="N111" i="28" s="1"/>
  <c r="O111" i="28" s="1"/>
  <c r="P111" i="28" s="1"/>
  <c r="Q111" i="28" s="1"/>
  <c r="R111" i="28" s="1"/>
  <c r="S111" i="28" s="1"/>
  <c r="T111" i="28" s="1"/>
  <c r="U111" i="28" s="1"/>
  <c r="V111" i="28" s="1"/>
  <c r="W111" i="28" s="1"/>
  <c r="X111" i="28" s="1"/>
  <c r="Y111" i="28" s="1"/>
  <c r="Z111" i="28" s="1"/>
  <c r="AA111" i="28" s="1"/>
  <c r="AB111" i="28" s="1"/>
  <c r="AC111" i="28" s="1"/>
  <c r="AD111" i="28" s="1"/>
  <c r="AE111" i="28" s="1"/>
  <c r="AF111" i="28" s="1"/>
  <c r="D111" i="28"/>
  <c r="E111" i="28" s="1"/>
  <c r="C111" i="28"/>
  <c r="N110" i="28"/>
  <c r="O110" i="28" s="1"/>
  <c r="P110" i="28" s="1"/>
  <c r="Q110" i="28" s="1"/>
  <c r="R110" i="28" s="1"/>
  <c r="S110" i="28" s="1"/>
  <c r="T110" i="28" s="1"/>
  <c r="U110" i="28" s="1"/>
  <c r="V110" i="28" s="1"/>
  <c r="W110" i="28" s="1"/>
  <c r="X110" i="28" s="1"/>
  <c r="Y110" i="28" s="1"/>
  <c r="Z110" i="28" s="1"/>
  <c r="AA110" i="28" s="1"/>
  <c r="AB110" i="28" s="1"/>
  <c r="AC110" i="28" s="1"/>
  <c r="AD110" i="28" s="1"/>
  <c r="AE110" i="28" s="1"/>
  <c r="AF110" i="28" s="1"/>
  <c r="E110" i="28"/>
  <c r="F110" i="28" s="1"/>
  <c r="G110" i="28" s="1"/>
  <c r="H110" i="28" s="1"/>
  <c r="I110" i="28" s="1"/>
  <c r="J110" i="28" s="1"/>
  <c r="K110" i="28" s="1"/>
  <c r="L110" i="28" s="1"/>
  <c r="M110" i="28" s="1"/>
  <c r="D110" i="28"/>
  <c r="C110" i="28"/>
  <c r="R109" i="28"/>
  <c r="S109" i="28" s="1"/>
  <c r="T109" i="28" s="1"/>
  <c r="U109" i="28" s="1"/>
  <c r="V109" i="28" s="1"/>
  <c r="W109" i="28" s="1"/>
  <c r="X109" i="28" s="1"/>
  <c r="Y109" i="28" s="1"/>
  <c r="Z109" i="28" s="1"/>
  <c r="AA109" i="28" s="1"/>
  <c r="AB109" i="28" s="1"/>
  <c r="AC109" i="28" s="1"/>
  <c r="AD109" i="28" s="1"/>
  <c r="AE109" i="28" s="1"/>
  <c r="AF109" i="28" s="1"/>
  <c r="L109" i="28"/>
  <c r="M109" i="28" s="1"/>
  <c r="N109" i="28" s="1"/>
  <c r="O109" i="28" s="1"/>
  <c r="P109" i="28" s="1"/>
  <c r="Q109" i="28" s="1"/>
  <c r="K109" i="28"/>
  <c r="J109" i="28"/>
  <c r="C109" i="28"/>
  <c r="D109" i="28" s="1"/>
  <c r="E109" i="28" s="1"/>
  <c r="F109" i="28" s="1"/>
  <c r="G109" i="28" s="1"/>
  <c r="H109" i="28" s="1"/>
  <c r="J108" i="28"/>
  <c r="K108" i="28" s="1"/>
  <c r="L108" i="28" s="1"/>
  <c r="M108" i="28" s="1"/>
  <c r="N108" i="28" s="1"/>
  <c r="O108" i="28" s="1"/>
  <c r="P108" i="28" s="1"/>
  <c r="Q108" i="28" s="1"/>
  <c r="R108" i="28" s="1"/>
  <c r="S108" i="28" s="1"/>
  <c r="T108" i="28" s="1"/>
  <c r="U108" i="28" s="1"/>
  <c r="V108" i="28" s="1"/>
  <c r="W108" i="28" s="1"/>
  <c r="X108" i="28" s="1"/>
  <c r="Y108" i="28" s="1"/>
  <c r="Z108" i="28" s="1"/>
  <c r="AA108" i="28" s="1"/>
  <c r="AB108" i="28" s="1"/>
  <c r="AC108" i="28" s="1"/>
  <c r="AD108" i="28" s="1"/>
  <c r="AE108" i="28" s="1"/>
  <c r="AF108" i="28" s="1"/>
  <c r="D108" i="28"/>
  <c r="E108" i="28" s="1"/>
  <c r="F108" i="28" s="1"/>
  <c r="G108" i="28" s="1"/>
  <c r="H108" i="28" s="1"/>
  <c r="I108" i="28" s="1"/>
  <c r="C108" i="28"/>
  <c r="C107" i="28"/>
  <c r="D107" i="28" s="1"/>
  <c r="E107" i="28" s="1"/>
  <c r="F107" i="28" s="1"/>
  <c r="G107" i="28" s="1"/>
  <c r="H107" i="28" s="1"/>
  <c r="I107" i="28" s="1"/>
  <c r="J107" i="28" s="1"/>
  <c r="K107" i="28" s="1"/>
  <c r="L107" i="28" s="1"/>
  <c r="M107" i="28" s="1"/>
  <c r="N107" i="28" s="1"/>
  <c r="O107" i="28" s="1"/>
  <c r="P107" i="28" s="1"/>
  <c r="Q107" i="28" s="1"/>
  <c r="R107" i="28" s="1"/>
  <c r="S107" i="28" s="1"/>
  <c r="T107" i="28" s="1"/>
  <c r="U107" i="28" s="1"/>
  <c r="V107" i="28" s="1"/>
  <c r="W107" i="28" s="1"/>
  <c r="X107" i="28" s="1"/>
  <c r="Y107" i="28" s="1"/>
  <c r="Z107" i="28" s="1"/>
  <c r="AA107" i="28" s="1"/>
  <c r="AB107" i="28" s="1"/>
  <c r="AC107" i="28" s="1"/>
  <c r="AD107" i="28" s="1"/>
  <c r="AE107" i="28" s="1"/>
  <c r="AF107" i="28" s="1"/>
  <c r="D105" i="28"/>
  <c r="E105" i="28" s="1"/>
  <c r="F105" i="28" s="1"/>
  <c r="G105" i="28" s="1"/>
  <c r="H105" i="28" s="1"/>
  <c r="I105" i="28" s="1"/>
  <c r="J105" i="28" s="1"/>
  <c r="K105" i="28" s="1"/>
  <c r="L105" i="28" s="1"/>
  <c r="M105" i="28" s="1"/>
  <c r="N105" i="28" s="1"/>
  <c r="O105" i="28" s="1"/>
  <c r="P105" i="28" s="1"/>
  <c r="Q105" i="28" s="1"/>
  <c r="R105" i="28" s="1"/>
  <c r="S105" i="28" s="1"/>
  <c r="T105" i="28" s="1"/>
  <c r="U105" i="28" s="1"/>
  <c r="V105" i="28" s="1"/>
  <c r="W105" i="28" s="1"/>
  <c r="X105" i="28" s="1"/>
  <c r="Y105" i="28" s="1"/>
  <c r="Z105" i="28" s="1"/>
  <c r="AA105" i="28" s="1"/>
  <c r="AB105" i="28" s="1"/>
  <c r="AC105" i="28" s="1"/>
  <c r="AD105" i="28" s="1"/>
  <c r="AE105" i="28" s="1"/>
  <c r="AF105" i="28" s="1"/>
  <c r="C105" i="28"/>
  <c r="C104" i="28"/>
  <c r="C90" i="28" s="1"/>
  <c r="E102" i="28"/>
  <c r="F102" i="28" s="1"/>
  <c r="G102" i="28" s="1"/>
  <c r="H102" i="28" s="1"/>
  <c r="I102" i="28" s="1"/>
  <c r="J102" i="28" s="1"/>
  <c r="K102" i="28" s="1"/>
  <c r="L102" i="28" s="1"/>
  <c r="M102" i="28" s="1"/>
  <c r="N102" i="28" s="1"/>
  <c r="O102" i="28" s="1"/>
  <c r="P102" i="28" s="1"/>
  <c r="Q102" i="28" s="1"/>
  <c r="R102" i="28" s="1"/>
  <c r="S102" i="28" s="1"/>
  <c r="T102" i="28" s="1"/>
  <c r="U102" i="28" s="1"/>
  <c r="V102" i="28" s="1"/>
  <c r="W102" i="28" s="1"/>
  <c r="X102" i="28" s="1"/>
  <c r="Y102" i="28" s="1"/>
  <c r="Z102" i="28" s="1"/>
  <c r="AA102" i="28" s="1"/>
  <c r="AB102" i="28" s="1"/>
  <c r="AC102" i="28" s="1"/>
  <c r="AD102" i="28" s="1"/>
  <c r="AE102" i="28" s="1"/>
  <c r="AF102" i="28" s="1"/>
  <c r="D102" i="28"/>
  <c r="C102" i="28"/>
  <c r="N101" i="28"/>
  <c r="O101" i="28" s="1"/>
  <c r="P101" i="28" s="1"/>
  <c r="Q101" i="28" s="1"/>
  <c r="R101" i="28" s="1"/>
  <c r="S101" i="28" s="1"/>
  <c r="T101" i="28" s="1"/>
  <c r="U101" i="28" s="1"/>
  <c r="V101" i="28" s="1"/>
  <c r="W101" i="28" s="1"/>
  <c r="X101" i="28" s="1"/>
  <c r="Y101" i="28" s="1"/>
  <c r="Z101" i="28" s="1"/>
  <c r="AA101" i="28" s="1"/>
  <c r="AB101" i="28" s="1"/>
  <c r="AC101" i="28" s="1"/>
  <c r="AD101" i="28" s="1"/>
  <c r="AE101" i="28" s="1"/>
  <c r="AF101" i="28" s="1"/>
  <c r="E101" i="28"/>
  <c r="F101" i="28" s="1"/>
  <c r="G101" i="28" s="1"/>
  <c r="H101" i="28" s="1"/>
  <c r="I101" i="28" s="1"/>
  <c r="J101" i="28" s="1"/>
  <c r="K101" i="28" s="1"/>
  <c r="L101" i="28" s="1"/>
  <c r="M101" i="28" s="1"/>
  <c r="C101" i="28"/>
  <c r="D101" i="28" s="1"/>
  <c r="C100" i="28"/>
  <c r="D100" i="28" s="1"/>
  <c r="E100" i="28" s="1"/>
  <c r="F100" i="28" s="1"/>
  <c r="G100" i="28" s="1"/>
  <c r="H100" i="28" s="1"/>
  <c r="I100" i="28" s="1"/>
  <c r="J100" i="28" s="1"/>
  <c r="K100" i="28" s="1"/>
  <c r="L100" i="28" s="1"/>
  <c r="M100" i="28" s="1"/>
  <c r="N100" i="28" s="1"/>
  <c r="O100" i="28" s="1"/>
  <c r="P100" i="28" s="1"/>
  <c r="Q100" i="28" s="1"/>
  <c r="R100" i="28" s="1"/>
  <c r="S100" i="28" s="1"/>
  <c r="T100" i="28" s="1"/>
  <c r="U100" i="28" s="1"/>
  <c r="V100" i="28" s="1"/>
  <c r="W100" i="28" s="1"/>
  <c r="X100" i="28" s="1"/>
  <c r="Y100" i="28" s="1"/>
  <c r="Z100" i="28" s="1"/>
  <c r="AA100" i="28" s="1"/>
  <c r="AB100" i="28" s="1"/>
  <c r="AC100" i="28" s="1"/>
  <c r="AD100" i="28" s="1"/>
  <c r="AE100" i="28" s="1"/>
  <c r="AF100" i="28" s="1"/>
  <c r="D99" i="28"/>
  <c r="E99" i="28" s="1"/>
  <c r="F99" i="28" s="1"/>
  <c r="G99" i="28" s="1"/>
  <c r="H99" i="28" s="1"/>
  <c r="I99" i="28" s="1"/>
  <c r="J99" i="28" s="1"/>
  <c r="K99" i="28" s="1"/>
  <c r="L99" i="28" s="1"/>
  <c r="M99" i="28" s="1"/>
  <c r="N99" i="28" s="1"/>
  <c r="O99" i="28" s="1"/>
  <c r="P99" i="28" s="1"/>
  <c r="Q99" i="28" s="1"/>
  <c r="R99" i="28" s="1"/>
  <c r="S99" i="28" s="1"/>
  <c r="T99" i="28" s="1"/>
  <c r="U99" i="28" s="1"/>
  <c r="V99" i="28" s="1"/>
  <c r="W99" i="28" s="1"/>
  <c r="X99" i="28" s="1"/>
  <c r="Y99" i="28" s="1"/>
  <c r="Z99" i="28" s="1"/>
  <c r="AA99" i="28" s="1"/>
  <c r="AB99" i="28" s="1"/>
  <c r="AC99" i="28" s="1"/>
  <c r="AD99" i="28" s="1"/>
  <c r="AE99" i="28" s="1"/>
  <c r="AF99" i="28" s="1"/>
  <c r="C99" i="28"/>
  <c r="D98" i="28"/>
  <c r="E98" i="28" s="1"/>
  <c r="C98" i="28"/>
  <c r="D97" i="28"/>
  <c r="C97" i="28"/>
  <c r="AH95" i="28"/>
  <c r="AI95" i="28" s="1"/>
  <c r="AH94" i="28"/>
  <c r="AI94" i="28" s="1"/>
  <c r="AH93" i="28"/>
  <c r="AI93" i="28" s="1"/>
  <c r="AH92" i="28"/>
  <c r="AI92" i="28" s="1"/>
  <c r="AH91" i="28"/>
  <c r="AI91" i="28" s="1"/>
  <c r="B90" i="28"/>
  <c r="AI88" i="28"/>
  <c r="AH88" i="28"/>
  <c r="AI87" i="28"/>
  <c r="AH87" i="28"/>
  <c r="AI86" i="28"/>
  <c r="AH86" i="28"/>
  <c r="AI85" i="28"/>
  <c r="AH85" i="28"/>
  <c r="AI84" i="28"/>
  <c r="AH84" i="28"/>
  <c r="AI83" i="28"/>
  <c r="AH83" i="28"/>
  <c r="AI82" i="28"/>
  <c r="AH82" i="28"/>
  <c r="AI81" i="28"/>
  <c r="AH81" i="28"/>
  <c r="AG79" i="28"/>
  <c r="AI78" i="28"/>
  <c r="AH78" i="28"/>
  <c r="AF75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AF74" i="28"/>
  <c r="AF79" i="28" s="1"/>
  <c r="AE74" i="28"/>
  <c r="AD74" i="28"/>
  <c r="AD79" i="28" s="1"/>
  <c r="AC74" i="28"/>
  <c r="AB74" i="28"/>
  <c r="AA74" i="28"/>
  <c r="Z74" i="28"/>
  <c r="Y74" i="28"/>
  <c r="X74" i="28"/>
  <c r="X79" i="28" s="1"/>
  <c r="W74" i="28"/>
  <c r="V74" i="28"/>
  <c r="V79" i="28" s="1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AF73" i="28"/>
  <c r="AE73" i="28"/>
  <c r="AD73" i="28"/>
  <c r="AC73" i="28"/>
  <c r="AC79" i="28" s="1"/>
  <c r="AB73" i="28"/>
  <c r="AA73" i="28"/>
  <c r="Z73" i="28"/>
  <c r="Y73" i="28"/>
  <c r="X73" i="28"/>
  <c r="W73" i="28"/>
  <c r="V73" i="28"/>
  <c r="U73" i="28"/>
  <c r="T73" i="28"/>
  <c r="T79" i="28" s="1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C79" i="28" s="1"/>
  <c r="B73" i="28"/>
  <c r="AI71" i="28"/>
  <c r="AH71" i="28"/>
  <c r="AG69" i="28"/>
  <c r="AF69" i="28"/>
  <c r="AE69" i="28"/>
  <c r="AD69" i="28"/>
  <c r="AC69" i="28"/>
  <c r="AB69" i="28"/>
  <c r="AA69" i="28"/>
  <c r="Z69" i="28"/>
  <c r="Y69" i="28"/>
  <c r="X69" i="28"/>
  <c r="W69" i="28"/>
  <c r="V69" i="28"/>
  <c r="U69" i="28"/>
  <c r="T69" i="28"/>
  <c r="S69" i="28"/>
  <c r="R69" i="28"/>
  <c r="Q69" i="28"/>
  <c r="P69" i="28"/>
  <c r="O69" i="28"/>
  <c r="N69" i="28"/>
  <c r="M69" i="28"/>
  <c r="L69" i="28"/>
  <c r="K69" i="28"/>
  <c r="J69" i="28"/>
  <c r="I69" i="28"/>
  <c r="H69" i="28"/>
  <c r="G69" i="28"/>
  <c r="F69" i="28"/>
  <c r="E69" i="28"/>
  <c r="D69" i="28"/>
  <c r="C69" i="28"/>
  <c r="B69" i="28"/>
  <c r="AI68" i="28"/>
  <c r="AH68" i="28"/>
  <c r="AI67" i="28"/>
  <c r="AH67" i="28"/>
  <c r="AI66" i="28"/>
  <c r="AH66" i="28"/>
  <c r="AG65" i="28"/>
  <c r="AF65" i="28"/>
  <c r="AE65" i="28"/>
  <c r="AE5" i="28" s="1"/>
  <c r="AD65" i="28"/>
  <c r="AD5" i="28" s="1"/>
  <c r="AC65" i="28"/>
  <c r="AC5" i="28" s="1"/>
  <c r="AB65" i="28"/>
  <c r="AB5" i="28" s="1"/>
  <c r="AA65" i="28"/>
  <c r="AA5" i="28" s="1"/>
  <c r="Z65" i="28"/>
  <c r="Z5" i="28" s="1"/>
  <c r="Y65" i="28"/>
  <c r="Y5" i="28" s="1"/>
  <c r="X65" i="28"/>
  <c r="X5" i="28" s="1"/>
  <c r="W65" i="28"/>
  <c r="W5" i="28" s="1"/>
  <c r="V65" i="28"/>
  <c r="V5" i="28" s="1"/>
  <c r="U65" i="28"/>
  <c r="U5" i="28" s="1"/>
  <c r="T65" i="28"/>
  <c r="T5" i="28" s="1"/>
  <c r="S65" i="28"/>
  <c r="S5" i="28" s="1"/>
  <c r="R65" i="28"/>
  <c r="Q65" i="28"/>
  <c r="Q5" i="28" s="1"/>
  <c r="P65" i="28"/>
  <c r="O65" i="28"/>
  <c r="O5" i="28" s="1"/>
  <c r="N65" i="28"/>
  <c r="N5" i="28" s="1"/>
  <c r="M65" i="28"/>
  <c r="M5" i="28" s="1"/>
  <c r="L65" i="28"/>
  <c r="L5" i="28" s="1"/>
  <c r="K65" i="28"/>
  <c r="K5" i="28" s="1"/>
  <c r="J65" i="28"/>
  <c r="J5" i="28" s="1"/>
  <c r="I65" i="28"/>
  <c r="I5" i="28" s="1"/>
  <c r="H65" i="28"/>
  <c r="G65" i="28"/>
  <c r="G5" i="28" s="1"/>
  <c r="F65" i="28"/>
  <c r="F5" i="28" s="1"/>
  <c r="E65" i="28"/>
  <c r="E5" i="28" s="1"/>
  <c r="D65" i="28"/>
  <c r="D5" i="28" s="1"/>
  <c r="C65" i="28"/>
  <c r="C70" i="28" s="1"/>
  <c r="B65" i="28"/>
  <c r="AI64" i="28"/>
  <c r="AH64" i="28"/>
  <c r="AI63" i="28"/>
  <c r="AH63" i="28"/>
  <c r="AI62" i="28"/>
  <c r="AH62" i="28"/>
  <c r="AI61" i="28"/>
  <c r="AH61" i="28"/>
  <c r="AI60" i="28"/>
  <c r="AH60" i="28"/>
  <c r="AI59" i="28"/>
  <c r="AH59" i="28"/>
  <c r="AI58" i="28"/>
  <c r="AH58" i="28"/>
  <c r="AI57" i="28"/>
  <c r="AH57" i="28"/>
  <c r="AI56" i="28"/>
  <c r="AH56" i="28"/>
  <c r="AI55" i="28"/>
  <c r="AH55" i="28"/>
  <c r="AI54" i="28"/>
  <c r="AH54" i="28"/>
  <c r="AG53" i="28"/>
  <c r="AG4" i="28" s="1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AI52" i="28"/>
  <c r="AH52" i="28"/>
  <c r="AI51" i="28"/>
  <c r="AH51" i="28"/>
  <c r="AI50" i="28"/>
  <c r="AH50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AG48" i="28"/>
  <c r="AG49" i="28" s="1"/>
  <c r="AI47" i="28"/>
  <c r="AH47" i="28"/>
  <c r="AI46" i="28"/>
  <c r="AH46" i="28"/>
  <c r="AI45" i="28"/>
  <c r="AH45" i="28"/>
  <c r="AI44" i="28"/>
  <c r="AH44" i="28"/>
  <c r="AI43" i="28"/>
  <c r="AH43" i="28"/>
  <c r="AI42" i="28"/>
  <c r="AH42" i="28"/>
  <c r="AI41" i="28"/>
  <c r="AH41" i="28"/>
  <c r="AI40" i="28"/>
  <c r="AH40" i="28"/>
  <c r="AI39" i="28"/>
  <c r="AH39" i="28"/>
  <c r="AI38" i="28"/>
  <c r="AH38" i="28"/>
  <c r="AI37" i="28"/>
  <c r="AH37" i="28"/>
  <c r="AI36" i="28"/>
  <c r="AH36" i="28"/>
  <c r="AG35" i="28"/>
  <c r="AG2" i="28" s="1"/>
  <c r="AF35" i="28"/>
  <c r="AE35" i="28"/>
  <c r="AD35" i="28"/>
  <c r="AC35" i="28"/>
  <c r="AB35" i="28"/>
  <c r="AA35" i="28"/>
  <c r="Z35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R5" i="28"/>
  <c r="B5" i="28"/>
  <c r="K4" i="28"/>
  <c r="B4" i="28"/>
  <c r="Y35" i="27"/>
  <c r="T90" i="27"/>
  <c r="E4" i="28"/>
  <c r="E4" i="29"/>
  <c r="N230" i="31" l="1"/>
  <c r="O194" i="31"/>
  <c r="N97" i="31"/>
  <c r="K90" i="31"/>
  <c r="L98" i="31"/>
  <c r="K187" i="31"/>
  <c r="L195" i="31"/>
  <c r="M189" i="31"/>
  <c r="L98" i="30"/>
  <c r="K187" i="30"/>
  <c r="L97" i="30"/>
  <c r="L194" i="30"/>
  <c r="K230" i="30"/>
  <c r="J195" i="30"/>
  <c r="K189" i="30"/>
  <c r="AF79" i="29"/>
  <c r="AE79" i="29"/>
  <c r="AI73" i="29"/>
  <c r="AD79" i="29"/>
  <c r="AC79" i="29"/>
  <c r="AA79" i="29"/>
  <c r="Z79" i="29"/>
  <c r="Y79" i="29"/>
  <c r="W79" i="29"/>
  <c r="S79" i="29"/>
  <c r="S72" i="29"/>
  <c r="S70" i="29"/>
  <c r="R72" i="29"/>
  <c r="R70" i="29"/>
  <c r="Q79" i="29"/>
  <c r="Q70" i="29"/>
  <c r="P79" i="29"/>
  <c r="P72" i="29"/>
  <c r="P70" i="29"/>
  <c r="O79" i="29"/>
  <c r="O70" i="29"/>
  <c r="O72" i="29"/>
  <c r="N79" i="29"/>
  <c r="N72" i="29"/>
  <c r="M79" i="29"/>
  <c r="M72" i="29"/>
  <c r="M70" i="29"/>
  <c r="L79" i="29"/>
  <c r="L70" i="29"/>
  <c r="AI75" i="29"/>
  <c r="J79" i="29"/>
  <c r="J72" i="29"/>
  <c r="AB209" i="29" s="1"/>
  <c r="K72" i="29"/>
  <c r="K7" i="29" s="1"/>
  <c r="K79" i="29"/>
  <c r="K70" i="29"/>
  <c r="I79" i="29"/>
  <c r="AH77" i="29"/>
  <c r="J70" i="29"/>
  <c r="AI53" i="29"/>
  <c r="I70" i="29"/>
  <c r="H72" i="29"/>
  <c r="Z209" i="29" s="1"/>
  <c r="H79" i="29"/>
  <c r="H70" i="29"/>
  <c r="AH76" i="29"/>
  <c r="AI76" i="29"/>
  <c r="G79" i="29"/>
  <c r="G70" i="29"/>
  <c r="G72" i="29"/>
  <c r="Y209" i="29" s="1"/>
  <c r="AI74" i="29"/>
  <c r="F79" i="29"/>
  <c r="F72" i="29"/>
  <c r="F7" i="29" s="1"/>
  <c r="E70" i="29"/>
  <c r="E72" i="29"/>
  <c r="W209" i="29" s="1"/>
  <c r="D79" i="29"/>
  <c r="D70" i="29"/>
  <c r="C72" i="29"/>
  <c r="C7" i="29" s="1"/>
  <c r="AH35" i="29"/>
  <c r="C70" i="29"/>
  <c r="C80" i="29" s="1"/>
  <c r="B70" i="29"/>
  <c r="B80" i="29" s="1"/>
  <c r="H4" i="29"/>
  <c r="AG209" i="29"/>
  <c r="O7" i="29"/>
  <c r="AH209" i="29"/>
  <c r="P7" i="29"/>
  <c r="R80" i="29"/>
  <c r="S80" i="29"/>
  <c r="AJ209" i="29"/>
  <c r="R7" i="29"/>
  <c r="AK209" i="29"/>
  <c r="S7" i="29"/>
  <c r="AE209" i="29"/>
  <c r="M7" i="29"/>
  <c r="F98" i="29"/>
  <c r="X209" i="29"/>
  <c r="AF209" i="29"/>
  <c r="N7" i="29"/>
  <c r="AI77" i="29"/>
  <c r="I72" i="29"/>
  <c r="Q72" i="29"/>
  <c r="Q80" i="29" s="1"/>
  <c r="AG72" i="29"/>
  <c r="AG80" i="29" s="1"/>
  <c r="F70" i="29"/>
  <c r="N70" i="29"/>
  <c r="N80" i="29" s="1"/>
  <c r="O80" i="29"/>
  <c r="AI35" i="29"/>
  <c r="AH73" i="29"/>
  <c r="D119" i="29"/>
  <c r="C90" i="29"/>
  <c r="D206" i="29"/>
  <c r="S206" i="29"/>
  <c r="AH53" i="29"/>
  <c r="AH65" i="29"/>
  <c r="AH69" i="29"/>
  <c r="D72" i="29"/>
  <c r="L72" i="29"/>
  <c r="L80" i="29" s="1"/>
  <c r="AH74" i="29"/>
  <c r="AI65" i="29"/>
  <c r="AI69" i="29"/>
  <c r="AH75" i="29"/>
  <c r="C187" i="29"/>
  <c r="D97" i="29"/>
  <c r="C195" i="29"/>
  <c r="D189" i="29"/>
  <c r="D194" i="29"/>
  <c r="AE79" i="28"/>
  <c r="AB79" i="28"/>
  <c r="AA79" i="28"/>
  <c r="Z79" i="28"/>
  <c r="Y79" i="28"/>
  <c r="W79" i="28"/>
  <c r="U79" i="28"/>
  <c r="S79" i="28"/>
  <c r="S72" i="28"/>
  <c r="S70" i="28"/>
  <c r="R79" i="28"/>
  <c r="R72" i="28"/>
  <c r="AJ209" i="28" s="1"/>
  <c r="Q79" i="28"/>
  <c r="Q72" i="28"/>
  <c r="P79" i="28"/>
  <c r="P70" i="28"/>
  <c r="O79" i="28"/>
  <c r="O72" i="28"/>
  <c r="N72" i="28"/>
  <c r="N79" i="28"/>
  <c r="M70" i="28"/>
  <c r="M79" i="28"/>
  <c r="L79" i="28"/>
  <c r="K79" i="28"/>
  <c r="K70" i="28"/>
  <c r="K72" i="28"/>
  <c r="K7" i="28" s="1"/>
  <c r="J79" i="28"/>
  <c r="J72" i="28"/>
  <c r="AB209" i="28" s="1"/>
  <c r="J70" i="28"/>
  <c r="I79" i="28"/>
  <c r="H79" i="28"/>
  <c r="H70" i="28"/>
  <c r="G79" i="28"/>
  <c r="G70" i="28"/>
  <c r="E79" i="28"/>
  <c r="D79" i="28"/>
  <c r="C5" i="28"/>
  <c r="C72" i="28"/>
  <c r="C80" i="28" s="1"/>
  <c r="AH76" i="28"/>
  <c r="AI75" i="28"/>
  <c r="F79" i="28"/>
  <c r="AI53" i="28"/>
  <c r="F72" i="28"/>
  <c r="F7" i="28" s="1"/>
  <c r="AH35" i="28"/>
  <c r="H4" i="28"/>
  <c r="AG70" i="28"/>
  <c r="AG3" i="28"/>
  <c r="AG6" i="28"/>
  <c r="AF209" i="28"/>
  <c r="N7" i="28"/>
  <c r="AI209" i="28"/>
  <c r="Q7" i="28"/>
  <c r="AG209" i="28"/>
  <c r="O7" i="28"/>
  <c r="AK209" i="28"/>
  <c r="S7" i="28"/>
  <c r="G72" i="28"/>
  <c r="G80" i="28" s="1"/>
  <c r="AI74" i="28"/>
  <c r="AI35" i="28"/>
  <c r="AI65" i="28"/>
  <c r="B70" i="28"/>
  <c r="AH74" i="28"/>
  <c r="AH75" i="28"/>
  <c r="AI76" i="28"/>
  <c r="AI77" i="28"/>
  <c r="P5" i="28"/>
  <c r="AH53" i="28"/>
  <c r="D72" i="28"/>
  <c r="L72" i="28"/>
  <c r="N70" i="28"/>
  <c r="N80" i="28" s="1"/>
  <c r="M72" i="28"/>
  <c r="M80" i="28" s="1"/>
  <c r="AH77" i="28"/>
  <c r="B79" i="28"/>
  <c r="AI69" i="28"/>
  <c r="I72" i="28"/>
  <c r="AH73" i="28"/>
  <c r="AH65" i="28"/>
  <c r="D70" i="28"/>
  <c r="L70" i="28"/>
  <c r="E70" i="28"/>
  <c r="O70" i="28"/>
  <c r="O80" i="28" s="1"/>
  <c r="AG80" i="28"/>
  <c r="AG72" i="28"/>
  <c r="AH69" i="28"/>
  <c r="R70" i="28"/>
  <c r="R80" i="28" s="1"/>
  <c r="E72" i="28"/>
  <c r="AI73" i="28"/>
  <c r="H5" i="28"/>
  <c r="F70" i="28"/>
  <c r="Q70" i="28"/>
  <c r="Q80" i="28" s="1"/>
  <c r="S80" i="28"/>
  <c r="D187" i="28"/>
  <c r="E97" i="28"/>
  <c r="R7" i="28"/>
  <c r="AF5" i="28"/>
  <c r="H72" i="28"/>
  <c r="H80" i="28" s="1"/>
  <c r="P72" i="28"/>
  <c r="I70" i="28"/>
  <c r="F98" i="28"/>
  <c r="S206" i="28"/>
  <c r="D206" i="28"/>
  <c r="D104" i="28"/>
  <c r="C187" i="28"/>
  <c r="E194" i="28"/>
  <c r="D230" i="28"/>
  <c r="D195" i="28"/>
  <c r="E189" i="28"/>
  <c r="C230" i="28"/>
  <c r="C195" i="28"/>
  <c r="M98" i="31" l="1"/>
  <c r="L90" i="31"/>
  <c r="L187" i="31"/>
  <c r="O97" i="31"/>
  <c r="O230" i="31"/>
  <c r="P194" i="31"/>
  <c r="M195" i="31"/>
  <c r="N189" i="31"/>
  <c r="K195" i="30"/>
  <c r="L189" i="30"/>
  <c r="L230" i="30"/>
  <c r="M194" i="30"/>
  <c r="L187" i="30"/>
  <c r="M97" i="30"/>
  <c r="K90" i="30"/>
  <c r="L90" i="30"/>
  <c r="M98" i="30"/>
  <c r="M80" i="29"/>
  <c r="P80" i="29"/>
  <c r="K80" i="29"/>
  <c r="F80" i="29"/>
  <c r="U209" i="29"/>
  <c r="J7" i="29"/>
  <c r="J80" i="29"/>
  <c r="AC209" i="29"/>
  <c r="H7" i="29"/>
  <c r="H80" i="29"/>
  <c r="G80" i="29"/>
  <c r="G7" i="29"/>
  <c r="E7" i="29"/>
  <c r="E80" i="29"/>
  <c r="V209" i="29"/>
  <c r="D7" i="29"/>
  <c r="E119" i="29"/>
  <c r="D90" i="29"/>
  <c r="D230" i="29"/>
  <c r="E194" i="29"/>
  <c r="AI79" i="29"/>
  <c r="AH79" i="29"/>
  <c r="D195" i="29"/>
  <c r="E189" i="29"/>
  <c r="AI209" i="29"/>
  <c r="Q7" i="29"/>
  <c r="D80" i="29"/>
  <c r="AA209" i="29"/>
  <c r="I7" i="29"/>
  <c r="B204" i="29"/>
  <c r="AD209" i="29"/>
  <c r="L7" i="29"/>
  <c r="G98" i="29"/>
  <c r="D187" i="29"/>
  <c r="E97" i="29"/>
  <c r="C204" i="29"/>
  <c r="T209" i="29"/>
  <c r="B7" i="29"/>
  <c r="I80" i="29"/>
  <c r="I80" i="28"/>
  <c r="J80" i="28"/>
  <c r="U209" i="28"/>
  <c r="C7" i="28"/>
  <c r="L80" i="28"/>
  <c r="K80" i="28"/>
  <c r="AC209" i="28"/>
  <c r="J7" i="28"/>
  <c r="F80" i="28"/>
  <c r="E80" i="28"/>
  <c r="D80" i="28"/>
  <c r="X209" i="28"/>
  <c r="C204" i="28"/>
  <c r="AI79" i="28"/>
  <c r="AH79" i="28"/>
  <c r="F189" i="28"/>
  <c r="E195" i="28"/>
  <c r="W209" i="28"/>
  <c r="E7" i="28"/>
  <c r="AD209" i="28"/>
  <c r="L7" i="28"/>
  <c r="AE209" i="28"/>
  <c r="M7" i="28"/>
  <c r="Y209" i="28"/>
  <c r="G7" i="28"/>
  <c r="B204" i="28"/>
  <c r="G98" i="28"/>
  <c r="E187" i="28"/>
  <c r="F97" i="28"/>
  <c r="AA209" i="28"/>
  <c r="I7" i="28"/>
  <c r="V209" i="28"/>
  <c r="D7" i="28"/>
  <c r="F194" i="28"/>
  <c r="E230" i="28"/>
  <c r="D90" i="28"/>
  <c r="E104" i="28"/>
  <c r="Z209" i="28"/>
  <c r="H7" i="28"/>
  <c r="AH209" i="28"/>
  <c r="P7" i="28"/>
  <c r="B72" i="28"/>
  <c r="B80" i="28" s="1"/>
  <c r="P80" i="28"/>
  <c r="P230" i="31" l="1"/>
  <c r="Q194" i="31"/>
  <c r="P97" i="31"/>
  <c r="O189" i="31"/>
  <c r="N195" i="31"/>
  <c r="N98" i="31"/>
  <c r="M90" i="31"/>
  <c r="M187" i="31"/>
  <c r="M187" i="30"/>
  <c r="N97" i="30"/>
  <c r="M230" i="30"/>
  <c r="N194" i="30"/>
  <c r="M189" i="30"/>
  <c r="L195" i="30"/>
  <c r="M90" i="30"/>
  <c r="N98" i="30"/>
  <c r="F194" i="29"/>
  <c r="E230" i="29"/>
  <c r="H98" i="29"/>
  <c r="F119" i="29"/>
  <c r="E90" i="29"/>
  <c r="E195" i="29"/>
  <c r="F189" i="29"/>
  <c r="K6" i="29"/>
  <c r="E187" i="29"/>
  <c r="F97" i="29"/>
  <c r="K6" i="28"/>
  <c r="T209" i="28"/>
  <c r="B7" i="28"/>
  <c r="F230" i="28"/>
  <c r="G194" i="28"/>
  <c r="H98" i="28"/>
  <c r="G189" i="28"/>
  <c r="F195" i="28"/>
  <c r="F104" i="28"/>
  <c r="E90" i="28"/>
  <c r="G97" i="28"/>
  <c r="F90" i="27"/>
  <c r="F77" i="27"/>
  <c r="F76" i="27"/>
  <c r="F75" i="27"/>
  <c r="F74" i="27"/>
  <c r="F73" i="27"/>
  <c r="F69" i="27"/>
  <c r="F65" i="27"/>
  <c r="F5" i="27" s="1"/>
  <c r="F53" i="27"/>
  <c r="F49" i="27"/>
  <c r="F48" i="27"/>
  <c r="F35" i="27"/>
  <c r="AF234" i="27"/>
  <c r="AE234" i="27"/>
  <c r="AD234" i="27"/>
  <c r="AC234" i="27"/>
  <c r="AB234" i="27"/>
  <c r="AA234" i="27"/>
  <c r="Z234" i="27"/>
  <c r="Y234" i="27"/>
  <c r="X234" i="27"/>
  <c r="W234" i="27"/>
  <c r="V234" i="27"/>
  <c r="U234" i="27"/>
  <c r="T234" i="27"/>
  <c r="S234" i="27"/>
  <c r="R234" i="27"/>
  <c r="Q234" i="27"/>
  <c r="P234" i="27"/>
  <c r="O234" i="27"/>
  <c r="N234" i="27"/>
  <c r="M234" i="27"/>
  <c r="L234" i="27"/>
  <c r="K234" i="27"/>
  <c r="J234" i="27"/>
  <c r="I234" i="27"/>
  <c r="H234" i="27"/>
  <c r="G234" i="27"/>
  <c r="F234" i="27"/>
  <c r="E234" i="27"/>
  <c r="D234" i="27"/>
  <c r="C234" i="27"/>
  <c r="B234" i="27"/>
  <c r="A234" i="27"/>
  <c r="AF233" i="27"/>
  <c r="AE233" i="27"/>
  <c r="AD233" i="27"/>
  <c r="AC233" i="27"/>
  <c r="AB233" i="27"/>
  <c r="AA233" i="27"/>
  <c r="Z233" i="27"/>
  <c r="Y233" i="27"/>
  <c r="X233" i="27"/>
  <c r="W233" i="27"/>
  <c r="V233" i="27"/>
  <c r="U233" i="27"/>
  <c r="T233" i="27"/>
  <c r="S233" i="27"/>
  <c r="R233" i="27"/>
  <c r="Q233" i="27"/>
  <c r="P233" i="27"/>
  <c r="O233" i="27"/>
  <c r="N233" i="27"/>
  <c r="M233" i="27"/>
  <c r="L233" i="27"/>
  <c r="K233" i="27"/>
  <c r="J233" i="27"/>
  <c r="I233" i="27"/>
  <c r="H233" i="27"/>
  <c r="G233" i="27"/>
  <c r="F233" i="27"/>
  <c r="E233" i="27"/>
  <c r="D233" i="27"/>
  <c r="C233" i="27"/>
  <c r="B233" i="27"/>
  <c r="A233" i="27"/>
  <c r="AF232" i="27"/>
  <c r="AE232" i="27"/>
  <c r="AD232" i="27"/>
  <c r="AC232" i="27"/>
  <c r="AB232" i="27"/>
  <c r="AA232" i="27"/>
  <c r="Z232" i="27"/>
  <c r="Y232" i="27"/>
  <c r="X232" i="27"/>
  <c r="W232" i="27"/>
  <c r="V232" i="27"/>
  <c r="U232" i="27"/>
  <c r="T232" i="27"/>
  <c r="S232" i="27"/>
  <c r="R232" i="27"/>
  <c r="Q232" i="27"/>
  <c r="P232" i="27"/>
  <c r="O232" i="27"/>
  <c r="N232" i="27"/>
  <c r="M232" i="27"/>
  <c r="L232" i="27"/>
  <c r="K232" i="27"/>
  <c r="J232" i="27"/>
  <c r="I232" i="27"/>
  <c r="H232" i="27"/>
  <c r="G232" i="27"/>
  <c r="F232" i="27"/>
  <c r="E232" i="27"/>
  <c r="D232" i="27"/>
  <c r="C232" i="27"/>
  <c r="B232" i="27"/>
  <c r="A232" i="27"/>
  <c r="AF231" i="27"/>
  <c r="AE231" i="27"/>
  <c r="AD231" i="27"/>
  <c r="AC231" i="27"/>
  <c r="AB231" i="27"/>
  <c r="AA231" i="27"/>
  <c r="Z231" i="27"/>
  <c r="Y231" i="27"/>
  <c r="X231" i="27"/>
  <c r="W231" i="27"/>
  <c r="V231" i="27"/>
  <c r="U231" i="27"/>
  <c r="T231" i="27"/>
  <c r="S231" i="27"/>
  <c r="R231" i="27"/>
  <c r="Q231" i="27"/>
  <c r="P231" i="27"/>
  <c r="O231" i="27"/>
  <c r="N231" i="27"/>
  <c r="M231" i="27"/>
  <c r="L231" i="27"/>
  <c r="K231" i="27"/>
  <c r="J231" i="27"/>
  <c r="I231" i="27"/>
  <c r="H231" i="27"/>
  <c r="G231" i="27"/>
  <c r="F231" i="27"/>
  <c r="E231" i="27"/>
  <c r="D231" i="27"/>
  <c r="C231" i="27"/>
  <c r="B231" i="27"/>
  <c r="A231" i="27"/>
  <c r="C230" i="27"/>
  <c r="B230" i="27"/>
  <c r="S205" i="27"/>
  <c r="AG195" i="27"/>
  <c r="B195" i="27"/>
  <c r="F194" i="27"/>
  <c r="E194" i="27"/>
  <c r="E230" i="27" s="1"/>
  <c r="C194" i="27"/>
  <c r="D194" i="27" s="1"/>
  <c r="D230" i="27" s="1"/>
  <c r="C193" i="27"/>
  <c r="D193" i="27" s="1"/>
  <c r="E193" i="27" s="1"/>
  <c r="F193" i="27" s="1"/>
  <c r="G193" i="27" s="1"/>
  <c r="H193" i="27" s="1"/>
  <c r="I193" i="27" s="1"/>
  <c r="J193" i="27" s="1"/>
  <c r="K193" i="27" s="1"/>
  <c r="L193" i="27" s="1"/>
  <c r="M193" i="27" s="1"/>
  <c r="N193" i="27" s="1"/>
  <c r="O193" i="27" s="1"/>
  <c r="P193" i="27" s="1"/>
  <c r="Q193" i="27" s="1"/>
  <c r="R193" i="27" s="1"/>
  <c r="S193" i="27" s="1"/>
  <c r="T193" i="27" s="1"/>
  <c r="U193" i="27" s="1"/>
  <c r="V193" i="27" s="1"/>
  <c r="W193" i="27" s="1"/>
  <c r="X193" i="27" s="1"/>
  <c r="Y193" i="27" s="1"/>
  <c r="Z193" i="27" s="1"/>
  <c r="AA193" i="27" s="1"/>
  <c r="AB193" i="27" s="1"/>
  <c r="AC193" i="27" s="1"/>
  <c r="AD193" i="27" s="1"/>
  <c r="AE193" i="27" s="1"/>
  <c r="AF193" i="27" s="1"/>
  <c r="R192" i="27"/>
  <c r="S192" i="27" s="1"/>
  <c r="T192" i="27" s="1"/>
  <c r="U192" i="27" s="1"/>
  <c r="V192" i="27" s="1"/>
  <c r="W192" i="27" s="1"/>
  <c r="X192" i="27" s="1"/>
  <c r="Y192" i="27" s="1"/>
  <c r="Z192" i="27" s="1"/>
  <c r="AA192" i="27" s="1"/>
  <c r="AB192" i="27" s="1"/>
  <c r="AC192" i="27" s="1"/>
  <c r="AD192" i="27" s="1"/>
  <c r="AE192" i="27" s="1"/>
  <c r="AF192" i="27" s="1"/>
  <c r="I192" i="27"/>
  <c r="J192" i="27" s="1"/>
  <c r="K192" i="27" s="1"/>
  <c r="L192" i="27" s="1"/>
  <c r="M192" i="27" s="1"/>
  <c r="N192" i="27" s="1"/>
  <c r="O192" i="27" s="1"/>
  <c r="P192" i="27" s="1"/>
  <c r="Q192" i="27" s="1"/>
  <c r="G192" i="27"/>
  <c r="H192" i="27" s="1"/>
  <c r="C192" i="27"/>
  <c r="D192" i="27" s="1"/>
  <c r="E192" i="27" s="1"/>
  <c r="F192" i="27" s="1"/>
  <c r="G191" i="27"/>
  <c r="H191" i="27" s="1"/>
  <c r="I191" i="27" s="1"/>
  <c r="J191" i="27" s="1"/>
  <c r="K191" i="27" s="1"/>
  <c r="L191" i="27" s="1"/>
  <c r="M191" i="27" s="1"/>
  <c r="N191" i="27" s="1"/>
  <c r="O191" i="27" s="1"/>
  <c r="P191" i="27" s="1"/>
  <c r="Q191" i="27" s="1"/>
  <c r="R191" i="27" s="1"/>
  <c r="S191" i="27" s="1"/>
  <c r="T191" i="27" s="1"/>
  <c r="U191" i="27" s="1"/>
  <c r="V191" i="27" s="1"/>
  <c r="W191" i="27" s="1"/>
  <c r="X191" i="27" s="1"/>
  <c r="Y191" i="27" s="1"/>
  <c r="Z191" i="27" s="1"/>
  <c r="AA191" i="27" s="1"/>
  <c r="AB191" i="27" s="1"/>
  <c r="AC191" i="27" s="1"/>
  <c r="AD191" i="27" s="1"/>
  <c r="AE191" i="27" s="1"/>
  <c r="AF191" i="27" s="1"/>
  <c r="E191" i="27"/>
  <c r="F191" i="27" s="1"/>
  <c r="C191" i="27"/>
  <c r="D191" i="27" s="1"/>
  <c r="Q190" i="27"/>
  <c r="R190" i="27" s="1"/>
  <c r="S190" i="27" s="1"/>
  <c r="T190" i="27" s="1"/>
  <c r="U190" i="27" s="1"/>
  <c r="V190" i="27" s="1"/>
  <c r="W190" i="27" s="1"/>
  <c r="X190" i="27" s="1"/>
  <c r="Y190" i="27" s="1"/>
  <c r="Z190" i="27" s="1"/>
  <c r="AA190" i="27" s="1"/>
  <c r="AB190" i="27" s="1"/>
  <c r="AC190" i="27" s="1"/>
  <c r="AD190" i="27" s="1"/>
  <c r="AE190" i="27" s="1"/>
  <c r="AF190" i="27" s="1"/>
  <c r="C190" i="27"/>
  <c r="D190" i="27" s="1"/>
  <c r="E190" i="27" s="1"/>
  <c r="F190" i="27" s="1"/>
  <c r="G190" i="27" s="1"/>
  <c r="H190" i="27" s="1"/>
  <c r="I190" i="27" s="1"/>
  <c r="J190" i="27" s="1"/>
  <c r="K190" i="27" s="1"/>
  <c r="L190" i="27" s="1"/>
  <c r="M190" i="27" s="1"/>
  <c r="N190" i="27" s="1"/>
  <c r="O190" i="27" s="1"/>
  <c r="P190" i="27" s="1"/>
  <c r="C189" i="27"/>
  <c r="AG187" i="27"/>
  <c r="B187" i="27"/>
  <c r="D186" i="27"/>
  <c r="E186" i="27" s="1"/>
  <c r="F186" i="27" s="1"/>
  <c r="G186" i="27" s="1"/>
  <c r="H186" i="27" s="1"/>
  <c r="I186" i="27" s="1"/>
  <c r="J186" i="27" s="1"/>
  <c r="K186" i="27" s="1"/>
  <c r="L186" i="27" s="1"/>
  <c r="M186" i="27" s="1"/>
  <c r="N186" i="27" s="1"/>
  <c r="O186" i="27" s="1"/>
  <c r="P186" i="27" s="1"/>
  <c r="Q186" i="27" s="1"/>
  <c r="R186" i="27" s="1"/>
  <c r="S186" i="27" s="1"/>
  <c r="T186" i="27" s="1"/>
  <c r="U186" i="27" s="1"/>
  <c r="V186" i="27" s="1"/>
  <c r="W186" i="27" s="1"/>
  <c r="X186" i="27" s="1"/>
  <c r="Y186" i="27" s="1"/>
  <c r="Z186" i="27" s="1"/>
  <c r="AA186" i="27" s="1"/>
  <c r="AB186" i="27" s="1"/>
  <c r="AC186" i="27" s="1"/>
  <c r="AD186" i="27" s="1"/>
  <c r="AE186" i="27" s="1"/>
  <c r="AF186" i="27" s="1"/>
  <c r="C186" i="27"/>
  <c r="I185" i="27"/>
  <c r="J185" i="27" s="1"/>
  <c r="K185" i="27" s="1"/>
  <c r="L185" i="27" s="1"/>
  <c r="M185" i="27" s="1"/>
  <c r="N185" i="27" s="1"/>
  <c r="O185" i="27" s="1"/>
  <c r="P185" i="27" s="1"/>
  <c r="Q185" i="27" s="1"/>
  <c r="R185" i="27" s="1"/>
  <c r="S185" i="27" s="1"/>
  <c r="T185" i="27" s="1"/>
  <c r="U185" i="27" s="1"/>
  <c r="V185" i="27" s="1"/>
  <c r="W185" i="27" s="1"/>
  <c r="X185" i="27" s="1"/>
  <c r="Y185" i="27" s="1"/>
  <c r="Z185" i="27" s="1"/>
  <c r="AA185" i="27" s="1"/>
  <c r="AB185" i="27" s="1"/>
  <c r="AC185" i="27" s="1"/>
  <c r="AD185" i="27" s="1"/>
  <c r="AE185" i="27" s="1"/>
  <c r="AF185" i="27" s="1"/>
  <c r="C185" i="27"/>
  <c r="D185" i="27" s="1"/>
  <c r="E185" i="27" s="1"/>
  <c r="F185" i="27" s="1"/>
  <c r="G185" i="27" s="1"/>
  <c r="H185" i="27" s="1"/>
  <c r="E184" i="27"/>
  <c r="F184" i="27" s="1"/>
  <c r="G184" i="27" s="1"/>
  <c r="H184" i="27" s="1"/>
  <c r="I184" i="27" s="1"/>
  <c r="J184" i="27" s="1"/>
  <c r="K184" i="27" s="1"/>
  <c r="L184" i="27" s="1"/>
  <c r="M184" i="27" s="1"/>
  <c r="N184" i="27" s="1"/>
  <c r="O184" i="27" s="1"/>
  <c r="P184" i="27" s="1"/>
  <c r="Q184" i="27" s="1"/>
  <c r="R184" i="27" s="1"/>
  <c r="S184" i="27" s="1"/>
  <c r="T184" i="27" s="1"/>
  <c r="U184" i="27" s="1"/>
  <c r="V184" i="27" s="1"/>
  <c r="W184" i="27" s="1"/>
  <c r="X184" i="27" s="1"/>
  <c r="Y184" i="27" s="1"/>
  <c r="Z184" i="27" s="1"/>
  <c r="AA184" i="27" s="1"/>
  <c r="AB184" i="27" s="1"/>
  <c r="AC184" i="27" s="1"/>
  <c r="AD184" i="27" s="1"/>
  <c r="AE184" i="27" s="1"/>
  <c r="AF184" i="27" s="1"/>
  <c r="C184" i="27"/>
  <c r="D184" i="27" s="1"/>
  <c r="C183" i="27"/>
  <c r="D183" i="27" s="1"/>
  <c r="E183" i="27" s="1"/>
  <c r="F183" i="27" s="1"/>
  <c r="G183" i="27" s="1"/>
  <c r="H183" i="27" s="1"/>
  <c r="I183" i="27" s="1"/>
  <c r="J183" i="27" s="1"/>
  <c r="K183" i="27" s="1"/>
  <c r="L183" i="27" s="1"/>
  <c r="M183" i="27" s="1"/>
  <c r="N183" i="27" s="1"/>
  <c r="O183" i="27" s="1"/>
  <c r="P183" i="27" s="1"/>
  <c r="Q183" i="27" s="1"/>
  <c r="R183" i="27" s="1"/>
  <c r="S183" i="27" s="1"/>
  <c r="T183" i="27" s="1"/>
  <c r="U183" i="27" s="1"/>
  <c r="V183" i="27" s="1"/>
  <c r="W183" i="27" s="1"/>
  <c r="X183" i="27" s="1"/>
  <c r="Y183" i="27" s="1"/>
  <c r="Z183" i="27" s="1"/>
  <c r="AA183" i="27" s="1"/>
  <c r="AB183" i="27" s="1"/>
  <c r="AC183" i="27" s="1"/>
  <c r="AD183" i="27" s="1"/>
  <c r="AE183" i="27" s="1"/>
  <c r="AF183" i="27" s="1"/>
  <c r="AB182" i="27"/>
  <c r="AC182" i="27" s="1"/>
  <c r="AD182" i="27" s="1"/>
  <c r="AE182" i="27" s="1"/>
  <c r="AF182" i="27" s="1"/>
  <c r="C182" i="27"/>
  <c r="D182" i="27" s="1"/>
  <c r="E182" i="27" s="1"/>
  <c r="F182" i="27" s="1"/>
  <c r="G182" i="27" s="1"/>
  <c r="H182" i="27" s="1"/>
  <c r="I182" i="27" s="1"/>
  <c r="J182" i="27" s="1"/>
  <c r="K182" i="27" s="1"/>
  <c r="L182" i="27" s="1"/>
  <c r="M182" i="27" s="1"/>
  <c r="N182" i="27" s="1"/>
  <c r="O182" i="27" s="1"/>
  <c r="P182" i="27" s="1"/>
  <c r="Q182" i="27" s="1"/>
  <c r="R182" i="27" s="1"/>
  <c r="S182" i="27" s="1"/>
  <c r="T182" i="27" s="1"/>
  <c r="U182" i="27" s="1"/>
  <c r="V182" i="27" s="1"/>
  <c r="W182" i="27" s="1"/>
  <c r="X182" i="27" s="1"/>
  <c r="Y182" i="27" s="1"/>
  <c r="Z182" i="27" s="1"/>
  <c r="AA182" i="27" s="1"/>
  <c r="G181" i="27"/>
  <c r="H181" i="27" s="1"/>
  <c r="I181" i="27" s="1"/>
  <c r="J181" i="27" s="1"/>
  <c r="K181" i="27" s="1"/>
  <c r="L181" i="27" s="1"/>
  <c r="M181" i="27" s="1"/>
  <c r="N181" i="27" s="1"/>
  <c r="O181" i="27" s="1"/>
  <c r="P181" i="27" s="1"/>
  <c r="Q181" i="27" s="1"/>
  <c r="R181" i="27" s="1"/>
  <c r="S181" i="27" s="1"/>
  <c r="T181" i="27" s="1"/>
  <c r="U181" i="27" s="1"/>
  <c r="V181" i="27" s="1"/>
  <c r="W181" i="27" s="1"/>
  <c r="X181" i="27" s="1"/>
  <c r="Y181" i="27" s="1"/>
  <c r="Z181" i="27" s="1"/>
  <c r="AA181" i="27" s="1"/>
  <c r="AB181" i="27" s="1"/>
  <c r="AC181" i="27" s="1"/>
  <c r="AD181" i="27" s="1"/>
  <c r="AE181" i="27" s="1"/>
  <c r="AF181" i="27" s="1"/>
  <c r="E181" i="27"/>
  <c r="F181" i="27" s="1"/>
  <c r="C181" i="27"/>
  <c r="D181" i="27" s="1"/>
  <c r="E180" i="27"/>
  <c r="F180" i="27" s="1"/>
  <c r="G180" i="27" s="1"/>
  <c r="H180" i="27" s="1"/>
  <c r="I180" i="27" s="1"/>
  <c r="J180" i="27" s="1"/>
  <c r="K180" i="27" s="1"/>
  <c r="L180" i="27" s="1"/>
  <c r="M180" i="27" s="1"/>
  <c r="N180" i="27" s="1"/>
  <c r="O180" i="27" s="1"/>
  <c r="P180" i="27" s="1"/>
  <c r="Q180" i="27" s="1"/>
  <c r="R180" i="27" s="1"/>
  <c r="S180" i="27" s="1"/>
  <c r="T180" i="27" s="1"/>
  <c r="U180" i="27" s="1"/>
  <c r="V180" i="27" s="1"/>
  <c r="W180" i="27" s="1"/>
  <c r="X180" i="27" s="1"/>
  <c r="Y180" i="27" s="1"/>
  <c r="Z180" i="27" s="1"/>
  <c r="AA180" i="27" s="1"/>
  <c r="AB180" i="27" s="1"/>
  <c r="AC180" i="27" s="1"/>
  <c r="AD180" i="27" s="1"/>
  <c r="AE180" i="27" s="1"/>
  <c r="AF180" i="27" s="1"/>
  <c r="C180" i="27"/>
  <c r="D180" i="27" s="1"/>
  <c r="G179" i="27"/>
  <c r="H179" i="27" s="1"/>
  <c r="I179" i="27" s="1"/>
  <c r="J179" i="27" s="1"/>
  <c r="K179" i="27" s="1"/>
  <c r="L179" i="27" s="1"/>
  <c r="M179" i="27" s="1"/>
  <c r="N179" i="27" s="1"/>
  <c r="O179" i="27" s="1"/>
  <c r="P179" i="27" s="1"/>
  <c r="Q179" i="27" s="1"/>
  <c r="R179" i="27" s="1"/>
  <c r="S179" i="27" s="1"/>
  <c r="T179" i="27" s="1"/>
  <c r="U179" i="27" s="1"/>
  <c r="V179" i="27" s="1"/>
  <c r="W179" i="27" s="1"/>
  <c r="X179" i="27" s="1"/>
  <c r="Y179" i="27" s="1"/>
  <c r="Z179" i="27" s="1"/>
  <c r="AA179" i="27" s="1"/>
  <c r="AB179" i="27" s="1"/>
  <c r="AC179" i="27" s="1"/>
  <c r="AD179" i="27" s="1"/>
  <c r="AE179" i="27" s="1"/>
  <c r="AF179" i="27" s="1"/>
  <c r="C179" i="27"/>
  <c r="D179" i="27" s="1"/>
  <c r="E179" i="27" s="1"/>
  <c r="F179" i="27" s="1"/>
  <c r="C178" i="27"/>
  <c r="D178" i="27" s="1"/>
  <c r="E178" i="27" s="1"/>
  <c r="F178" i="27" s="1"/>
  <c r="G178" i="27" s="1"/>
  <c r="H178" i="27" s="1"/>
  <c r="I178" i="27" s="1"/>
  <c r="J178" i="27" s="1"/>
  <c r="K178" i="27" s="1"/>
  <c r="L178" i="27" s="1"/>
  <c r="M178" i="27" s="1"/>
  <c r="N178" i="27" s="1"/>
  <c r="O178" i="27" s="1"/>
  <c r="P178" i="27" s="1"/>
  <c r="Q178" i="27" s="1"/>
  <c r="R178" i="27" s="1"/>
  <c r="S178" i="27" s="1"/>
  <c r="T178" i="27" s="1"/>
  <c r="U178" i="27" s="1"/>
  <c r="V178" i="27" s="1"/>
  <c r="W178" i="27" s="1"/>
  <c r="X178" i="27" s="1"/>
  <c r="Y178" i="27" s="1"/>
  <c r="Z178" i="27" s="1"/>
  <c r="AA178" i="27" s="1"/>
  <c r="AB178" i="27" s="1"/>
  <c r="AC178" i="27" s="1"/>
  <c r="AD178" i="27" s="1"/>
  <c r="AE178" i="27" s="1"/>
  <c r="AF178" i="27" s="1"/>
  <c r="E177" i="27"/>
  <c r="F177" i="27" s="1"/>
  <c r="G177" i="27" s="1"/>
  <c r="H177" i="27" s="1"/>
  <c r="I177" i="27" s="1"/>
  <c r="J177" i="27" s="1"/>
  <c r="K177" i="27" s="1"/>
  <c r="L177" i="27" s="1"/>
  <c r="M177" i="27" s="1"/>
  <c r="N177" i="27" s="1"/>
  <c r="O177" i="27" s="1"/>
  <c r="P177" i="27" s="1"/>
  <c r="Q177" i="27" s="1"/>
  <c r="R177" i="27" s="1"/>
  <c r="S177" i="27" s="1"/>
  <c r="T177" i="27" s="1"/>
  <c r="U177" i="27" s="1"/>
  <c r="V177" i="27" s="1"/>
  <c r="W177" i="27" s="1"/>
  <c r="X177" i="27" s="1"/>
  <c r="Y177" i="27" s="1"/>
  <c r="Z177" i="27" s="1"/>
  <c r="AA177" i="27" s="1"/>
  <c r="AB177" i="27" s="1"/>
  <c r="AC177" i="27" s="1"/>
  <c r="AD177" i="27" s="1"/>
  <c r="AE177" i="27" s="1"/>
  <c r="AF177" i="27" s="1"/>
  <c r="C177" i="27"/>
  <c r="D177" i="27" s="1"/>
  <c r="C176" i="27"/>
  <c r="D176" i="27" s="1"/>
  <c r="E176" i="27" s="1"/>
  <c r="F176" i="27" s="1"/>
  <c r="G176" i="27" s="1"/>
  <c r="H176" i="27" s="1"/>
  <c r="I176" i="27" s="1"/>
  <c r="J176" i="27" s="1"/>
  <c r="K176" i="27" s="1"/>
  <c r="L176" i="27" s="1"/>
  <c r="M176" i="27" s="1"/>
  <c r="N176" i="27" s="1"/>
  <c r="O176" i="27" s="1"/>
  <c r="P176" i="27" s="1"/>
  <c r="Q176" i="27" s="1"/>
  <c r="R176" i="27" s="1"/>
  <c r="S176" i="27" s="1"/>
  <c r="T176" i="27" s="1"/>
  <c r="U176" i="27" s="1"/>
  <c r="V176" i="27" s="1"/>
  <c r="W176" i="27" s="1"/>
  <c r="X176" i="27" s="1"/>
  <c r="Y176" i="27" s="1"/>
  <c r="Z176" i="27" s="1"/>
  <c r="AA176" i="27" s="1"/>
  <c r="AB176" i="27" s="1"/>
  <c r="AC176" i="27" s="1"/>
  <c r="AD176" i="27" s="1"/>
  <c r="AE176" i="27" s="1"/>
  <c r="AF176" i="27" s="1"/>
  <c r="D175" i="27"/>
  <c r="E175" i="27" s="1"/>
  <c r="F175" i="27" s="1"/>
  <c r="G175" i="27" s="1"/>
  <c r="H175" i="27" s="1"/>
  <c r="I175" i="27" s="1"/>
  <c r="J175" i="27" s="1"/>
  <c r="K175" i="27" s="1"/>
  <c r="L175" i="27" s="1"/>
  <c r="M175" i="27" s="1"/>
  <c r="N175" i="27" s="1"/>
  <c r="O175" i="27" s="1"/>
  <c r="P175" i="27" s="1"/>
  <c r="Q175" i="27" s="1"/>
  <c r="R175" i="27" s="1"/>
  <c r="S175" i="27" s="1"/>
  <c r="T175" i="27" s="1"/>
  <c r="U175" i="27" s="1"/>
  <c r="V175" i="27" s="1"/>
  <c r="W175" i="27" s="1"/>
  <c r="X175" i="27" s="1"/>
  <c r="Y175" i="27" s="1"/>
  <c r="Z175" i="27" s="1"/>
  <c r="AA175" i="27" s="1"/>
  <c r="AB175" i="27" s="1"/>
  <c r="AC175" i="27" s="1"/>
  <c r="AD175" i="27" s="1"/>
  <c r="AE175" i="27" s="1"/>
  <c r="AF175" i="27" s="1"/>
  <c r="C175" i="27"/>
  <c r="C174" i="27"/>
  <c r="D174" i="27" s="1"/>
  <c r="E174" i="27" s="1"/>
  <c r="F174" i="27" s="1"/>
  <c r="G174" i="27" s="1"/>
  <c r="H174" i="27" s="1"/>
  <c r="I174" i="27" s="1"/>
  <c r="J174" i="27" s="1"/>
  <c r="K174" i="27" s="1"/>
  <c r="L174" i="27" s="1"/>
  <c r="M174" i="27" s="1"/>
  <c r="N174" i="27" s="1"/>
  <c r="O174" i="27" s="1"/>
  <c r="P174" i="27" s="1"/>
  <c r="Q174" i="27" s="1"/>
  <c r="R174" i="27" s="1"/>
  <c r="S174" i="27" s="1"/>
  <c r="T174" i="27" s="1"/>
  <c r="U174" i="27" s="1"/>
  <c r="V174" i="27" s="1"/>
  <c r="W174" i="27" s="1"/>
  <c r="X174" i="27" s="1"/>
  <c r="Y174" i="27" s="1"/>
  <c r="Z174" i="27" s="1"/>
  <c r="AA174" i="27" s="1"/>
  <c r="AB174" i="27" s="1"/>
  <c r="AC174" i="27" s="1"/>
  <c r="AD174" i="27" s="1"/>
  <c r="AE174" i="27" s="1"/>
  <c r="AF174" i="27" s="1"/>
  <c r="R172" i="27"/>
  <c r="S172" i="27" s="1"/>
  <c r="T172" i="27" s="1"/>
  <c r="U172" i="27" s="1"/>
  <c r="V172" i="27" s="1"/>
  <c r="W172" i="27" s="1"/>
  <c r="X172" i="27" s="1"/>
  <c r="Y172" i="27" s="1"/>
  <c r="Z172" i="27" s="1"/>
  <c r="AA172" i="27" s="1"/>
  <c r="AB172" i="27" s="1"/>
  <c r="AC172" i="27" s="1"/>
  <c r="AD172" i="27" s="1"/>
  <c r="AE172" i="27" s="1"/>
  <c r="AF172" i="27" s="1"/>
  <c r="G172" i="27"/>
  <c r="H172" i="27" s="1"/>
  <c r="I172" i="27" s="1"/>
  <c r="J172" i="27" s="1"/>
  <c r="K172" i="27" s="1"/>
  <c r="L172" i="27" s="1"/>
  <c r="M172" i="27" s="1"/>
  <c r="N172" i="27" s="1"/>
  <c r="O172" i="27" s="1"/>
  <c r="P172" i="27" s="1"/>
  <c r="Q172" i="27" s="1"/>
  <c r="E172" i="27"/>
  <c r="F172" i="27" s="1"/>
  <c r="D172" i="27"/>
  <c r="C172" i="27"/>
  <c r="S171" i="27"/>
  <c r="T171" i="27" s="1"/>
  <c r="U171" i="27" s="1"/>
  <c r="V171" i="27" s="1"/>
  <c r="W171" i="27" s="1"/>
  <c r="X171" i="27" s="1"/>
  <c r="Y171" i="27" s="1"/>
  <c r="Z171" i="27" s="1"/>
  <c r="AA171" i="27" s="1"/>
  <c r="AB171" i="27" s="1"/>
  <c r="AC171" i="27" s="1"/>
  <c r="AD171" i="27" s="1"/>
  <c r="AE171" i="27" s="1"/>
  <c r="AF171" i="27" s="1"/>
  <c r="C171" i="27"/>
  <c r="D171" i="27" s="1"/>
  <c r="E171" i="27" s="1"/>
  <c r="F171" i="27" s="1"/>
  <c r="G171" i="27" s="1"/>
  <c r="H171" i="27" s="1"/>
  <c r="I171" i="27" s="1"/>
  <c r="J171" i="27" s="1"/>
  <c r="K171" i="27" s="1"/>
  <c r="L171" i="27" s="1"/>
  <c r="M171" i="27" s="1"/>
  <c r="N171" i="27" s="1"/>
  <c r="O171" i="27" s="1"/>
  <c r="P171" i="27" s="1"/>
  <c r="Q171" i="27" s="1"/>
  <c r="R171" i="27" s="1"/>
  <c r="C170" i="27"/>
  <c r="D170" i="27" s="1"/>
  <c r="E170" i="27" s="1"/>
  <c r="F170" i="27" s="1"/>
  <c r="G170" i="27" s="1"/>
  <c r="H170" i="27" s="1"/>
  <c r="I170" i="27" s="1"/>
  <c r="J170" i="27" s="1"/>
  <c r="K170" i="27" s="1"/>
  <c r="L170" i="27" s="1"/>
  <c r="M170" i="27" s="1"/>
  <c r="N170" i="27" s="1"/>
  <c r="O170" i="27" s="1"/>
  <c r="P170" i="27" s="1"/>
  <c r="Q170" i="27" s="1"/>
  <c r="R170" i="27" s="1"/>
  <c r="S170" i="27" s="1"/>
  <c r="T170" i="27" s="1"/>
  <c r="U170" i="27" s="1"/>
  <c r="V170" i="27" s="1"/>
  <c r="W170" i="27" s="1"/>
  <c r="X170" i="27" s="1"/>
  <c r="Y170" i="27" s="1"/>
  <c r="Z170" i="27" s="1"/>
  <c r="AA170" i="27" s="1"/>
  <c r="AB170" i="27" s="1"/>
  <c r="AC170" i="27" s="1"/>
  <c r="AD170" i="27" s="1"/>
  <c r="AE170" i="27" s="1"/>
  <c r="AF170" i="27" s="1"/>
  <c r="D169" i="27"/>
  <c r="E169" i="27" s="1"/>
  <c r="F169" i="27" s="1"/>
  <c r="G169" i="27" s="1"/>
  <c r="H169" i="27" s="1"/>
  <c r="I169" i="27" s="1"/>
  <c r="J169" i="27" s="1"/>
  <c r="K169" i="27" s="1"/>
  <c r="L169" i="27" s="1"/>
  <c r="M169" i="27" s="1"/>
  <c r="N169" i="27" s="1"/>
  <c r="O169" i="27" s="1"/>
  <c r="P169" i="27" s="1"/>
  <c r="Q169" i="27" s="1"/>
  <c r="R169" i="27" s="1"/>
  <c r="S169" i="27" s="1"/>
  <c r="T169" i="27" s="1"/>
  <c r="U169" i="27" s="1"/>
  <c r="V169" i="27" s="1"/>
  <c r="W169" i="27" s="1"/>
  <c r="X169" i="27" s="1"/>
  <c r="Y169" i="27" s="1"/>
  <c r="Z169" i="27" s="1"/>
  <c r="AA169" i="27" s="1"/>
  <c r="AB169" i="27" s="1"/>
  <c r="AC169" i="27" s="1"/>
  <c r="AD169" i="27" s="1"/>
  <c r="AE169" i="27" s="1"/>
  <c r="AF169" i="27" s="1"/>
  <c r="C169" i="27"/>
  <c r="C168" i="27"/>
  <c r="D168" i="27" s="1"/>
  <c r="E168" i="27" s="1"/>
  <c r="F168" i="27" s="1"/>
  <c r="G168" i="27" s="1"/>
  <c r="H168" i="27" s="1"/>
  <c r="I168" i="27" s="1"/>
  <c r="J168" i="27" s="1"/>
  <c r="K168" i="27" s="1"/>
  <c r="L168" i="27" s="1"/>
  <c r="M168" i="27" s="1"/>
  <c r="N168" i="27" s="1"/>
  <c r="O168" i="27" s="1"/>
  <c r="P168" i="27" s="1"/>
  <c r="Q168" i="27" s="1"/>
  <c r="R168" i="27" s="1"/>
  <c r="S168" i="27" s="1"/>
  <c r="T168" i="27" s="1"/>
  <c r="U168" i="27" s="1"/>
  <c r="V168" i="27" s="1"/>
  <c r="W168" i="27" s="1"/>
  <c r="X168" i="27" s="1"/>
  <c r="Y168" i="27" s="1"/>
  <c r="Z168" i="27" s="1"/>
  <c r="AA168" i="27" s="1"/>
  <c r="AB168" i="27" s="1"/>
  <c r="AC168" i="27" s="1"/>
  <c r="AD168" i="27" s="1"/>
  <c r="AE168" i="27" s="1"/>
  <c r="AF168" i="27" s="1"/>
  <c r="S167" i="27"/>
  <c r="T167" i="27" s="1"/>
  <c r="U167" i="27" s="1"/>
  <c r="V167" i="27" s="1"/>
  <c r="W167" i="27" s="1"/>
  <c r="X167" i="27" s="1"/>
  <c r="Y167" i="27" s="1"/>
  <c r="Z167" i="27" s="1"/>
  <c r="AA167" i="27" s="1"/>
  <c r="AB167" i="27" s="1"/>
  <c r="AC167" i="27" s="1"/>
  <c r="AD167" i="27" s="1"/>
  <c r="AE167" i="27" s="1"/>
  <c r="AF167" i="27" s="1"/>
  <c r="C167" i="27"/>
  <c r="D167" i="27" s="1"/>
  <c r="E167" i="27" s="1"/>
  <c r="F167" i="27" s="1"/>
  <c r="G167" i="27" s="1"/>
  <c r="H167" i="27" s="1"/>
  <c r="I167" i="27" s="1"/>
  <c r="J167" i="27" s="1"/>
  <c r="K167" i="27" s="1"/>
  <c r="L167" i="27" s="1"/>
  <c r="M167" i="27" s="1"/>
  <c r="N167" i="27" s="1"/>
  <c r="O167" i="27" s="1"/>
  <c r="P167" i="27" s="1"/>
  <c r="Q167" i="27" s="1"/>
  <c r="R167" i="27" s="1"/>
  <c r="I166" i="27"/>
  <c r="J166" i="27" s="1"/>
  <c r="K166" i="27" s="1"/>
  <c r="L166" i="27" s="1"/>
  <c r="M166" i="27" s="1"/>
  <c r="N166" i="27" s="1"/>
  <c r="O166" i="27" s="1"/>
  <c r="P166" i="27" s="1"/>
  <c r="Q166" i="27" s="1"/>
  <c r="R166" i="27" s="1"/>
  <c r="S166" i="27" s="1"/>
  <c r="T166" i="27" s="1"/>
  <c r="U166" i="27" s="1"/>
  <c r="V166" i="27" s="1"/>
  <c r="W166" i="27" s="1"/>
  <c r="X166" i="27" s="1"/>
  <c r="Y166" i="27" s="1"/>
  <c r="Z166" i="27" s="1"/>
  <c r="AA166" i="27" s="1"/>
  <c r="AB166" i="27" s="1"/>
  <c r="AC166" i="27" s="1"/>
  <c r="AD166" i="27" s="1"/>
  <c r="AE166" i="27" s="1"/>
  <c r="AF166" i="27" s="1"/>
  <c r="F166" i="27"/>
  <c r="G166" i="27" s="1"/>
  <c r="H166" i="27" s="1"/>
  <c r="E166" i="27"/>
  <c r="D166" i="27"/>
  <c r="C166" i="27"/>
  <c r="W165" i="27"/>
  <c r="X165" i="27" s="1"/>
  <c r="Y165" i="27" s="1"/>
  <c r="Z165" i="27" s="1"/>
  <c r="AA165" i="27" s="1"/>
  <c r="AB165" i="27" s="1"/>
  <c r="AC165" i="27" s="1"/>
  <c r="AD165" i="27" s="1"/>
  <c r="AE165" i="27" s="1"/>
  <c r="AF165" i="27" s="1"/>
  <c r="T165" i="27"/>
  <c r="U165" i="27" s="1"/>
  <c r="V165" i="27" s="1"/>
  <c r="C165" i="27"/>
  <c r="D165" i="27" s="1"/>
  <c r="E165" i="27" s="1"/>
  <c r="F165" i="27" s="1"/>
  <c r="G165" i="27" s="1"/>
  <c r="H165" i="27" s="1"/>
  <c r="I165" i="27" s="1"/>
  <c r="J165" i="27" s="1"/>
  <c r="K165" i="27" s="1"/>
  <c r="L165" i="27" s="1"/>
  <c r="M165" i="27" s="1"/>
  <c r="N165" i="27" s="1"/>
  <c r="O165" i="27" s="1"/>
  <c r="P165" i="27" s="1"/>
  <c r="Q165" i="27" s="1"/>
  <c r="R165" i="27" s="1"/>
  <c r="S165" i="27" s="1"/>
  <c r="AC163" i="27"/>
  <c r="AD163" i="27" s="1"/>
  <c r="AE163" i="27" s="1"/>
  <c r="AF163" i="27" s="1"/>
  <c r="C163" i="27"/>
  <c r="D163" i="27" s="1"/>
  <c r="E163" i="27" s="1"/>
  <c r="F163" i="27" s="1"/>
  <c r="G163" i="27" s="1"/>
  <c r="H163" i="27" s="1"/>
  <c r="I163" i="27" s="1"/>
  <c r="J163" i="27" s="1"/>
  <c r="K163" i="27" s="1"/>
  <c r="L163" i="27" s="1"/>
  <c r="M163" i="27" s="1"/>
  <c r="N163" i="27" s="1"/>
  <c r="O163" i="27" s="1"/>
  <c r="P163" i="27" s="1"/>
  <c r="Q163" i="27" s="1"/>
  <c r="R163" i="27" s="1"/>
  <c r="S163" i="27" s="1"/>
  <c r="T163" i="27" s="1"/>
  <c r="U163" i="27" s="1"/>
  <c r="V163" i="27" s="1"/>
  <c r="W163" i="27" s="1"/>
  <c r="X163" i="27" s="1"/>
  <c r="Y163" i="27" s="1"/>
  <c r="Z163" i="27" s="1"/>
  <c r="AA163" i="27" s="1"/>
  <c r="AB163" i="27" s="1"/>
  <c r="C162" i="27"/>
  <c r="D162" i="27" s="1"/>
  <c r="E162" i="27" s="1"/>
  <c r="F162" i="27" s="1"/>
  <c r="G162" i="27" s="1"/>
  <c r="H162" i="27" s="1"/>
  <c r="I162" i="27" s="1"/>
  <c r="J162" i="27" s="1"/>
  <c r="K162" i="27" s="1"/>
  <c r="L162" i="27" s="1"/>
  <c r="M162" i="27" s="1"/>
  <c r="N162" i="27" s="1"/>
  <c r="O162" i="27" s="1"/>
  <c r="P162" i="27" s="1"/>
  <c r="Q162" i="27" s="1"/>
  <c r="R162" i="27" s="1"/>
  <c r="S162" i="27" s="1"/>
  <c r="T162" i="27" s="1"/>
  <c r="U162" i="27" s="1"/>
  <c r="V162" i="27" s="1"/>
  <c r="W162" i="27" s="1"/>
  <c r="X162" i="27" s="1"/>
  <c r="Y162" i="27" s="1"/>
  <c r="Z162" i="27" s="1"/>
  <c r="AA162" i="27" s="1"/>
  <c r="AB162" i="27" s="1"/>
  <c r="AC162" i="27" s="1"/>
  <c r="AD162" i="27" s="1"/>
  <c r="AE162" i="27" s="1"/>
  <c r="AF162" i="27" s="1"/>
  <c r="E161" i="27"/>
  <c r="F161" i="27" s="1"/>
  <c r="G161" i="27" s="1"/>
  <c r="H161" i="27" s="1"/>
  <c r="I161" i="27" s="1"/>
  <c r="J161" i="27" s="1"/>
  <c r="K161" i="27" s="1"/>
  <c r="L161" i="27" s="1"/>
  <c r="M161" i="27" s="1"/>
  <c r="N161" i="27" s="1"/>
  <c r="O161" i="27" s="1"/>
  <c r="P161" i="27" s="1"/>
  <c r="Q161" i="27" s="1"/>
  <c r="R161" i="27" s="1"/>
  <c r="S161" i="27" s="1"/>
  <c r="T161" i="27" s="1"/>
  <c r="U161" i="27" s="1"/>
  <c r="V161" i="27" s="1"/>
  <c r="W161" i="27" s="1"/>
  <c r="X161" i="27" s="1"/>
  <c r="Y161" i="27" s="1"/>
  <c r="Z161" i="27" s="1"/>
  <c r="AA161" i="27" s="1"/>
  <c r="AB161" i="27" s="1"/>
  <c r="AC161" i="27" s="1"/>
  <c r="AD161" i="27" s="1"/>
  <c r="AE161" i="27" s="1"/>
  <c r="AF161" i="27" s="1"/>
  <c r="D161" i="27"/>
  <c r="C161" i="27"/>
  <c r="C160" i="27"/>
  <c r="D160" i="27" s="1"/>
  <c r="E160" i="27" s="1"/>
  <c r="F160" i="27" s="1"/>
  <c r="G160" i="27" s="1"/>
  <c r="H160" i="27" s="1"/>
  <c r="I160" i="27" s="1"/>
  <c r="J160" i="27" s="1"/>
  <c r="K160" i="27" s="1"/>
  <c r="L160" i="27" s="1"/>
  <c r="M160" i="27" s="1"/>
  <c r="N160" i="27" s="1"/>
  <c r="O160" i="27" s="1"/>
  <c r="P160" i="27" s="1"/>
  <c r="Q160" i="27" s="1"/>
  <c r="R160" i="27" s="1"/>
  <c r="S160" i="27" s="1"/>
  <c r="T160" i="27" s="1"/>
  <c r="U160" i="27" s="1"/>
  <c r="V160" i="27" s="1"/>
  <c r="W160" i="27" s="1"/>
  <c r="X160" i="27" s="1"/>
  <c r="Y160" i="27" s="1"/>
  <c r="Z160" i="27" s="1"/>
  <c r="AA160" i="27" s="1"/>
  <c r="AB160" i="27" s="1"/>
  <c r="AC160" i="27" s="1"/>
  <c r="AD160" i="27" s="1"/>
  <c r="AE160" i="27" s="1"/>
  <c r="AF160" i="27" s="1"/>
  <c r="C159" i="27"/>
  <c r="D159" i="27" s="1"/>
  <c r="E159" i="27" s="1"/>
  <c r="F159" i="27" s="1"/>
  <c r="G159" i="27" s="1"/>
  <c r="H159" i="27" s="1"/>
  <c r="I159" i="27" s="1"/>
  <c r="J159" i="27" s="1"/>
  <c r="K159" i="27" s="1"/>
  <c r="L159" i="27" s="1"/>
  <c r="M159" i="27" s="1"/>
  <c r="N159" i="27" s="1"/>
  <c r="O159" i="27" s="1"/>
  <c r="P159" i="27" s="1"/>
  <c r="Q159" i="27" s="1"/>
  <c r="R159" i="27" s="1"/>
  <c r="S159" i="27" s="1"/>
  <c r="T159" i="27" s="1"/>
  <c r="U159" i="27" s="1"/>
  <c r="V159" i="27" s="1"/>
  <c r="W159" i="27" s="1"/>
  <c r="X159" i="27" s="1"/>
  <c r="Y159" i="27" s="1"/>
  <c r="Z159" i="27" s="1"/>
  <c r="AA159" i="27" s="1"/>
  <c r="AB159" i="27" s="1"/>
  <c r="AC159" i="27" s="1"/>
  <c r="AD159" i="27" s="1"/>
  <c r="AE159" i="27" s="1"/>
  <c r="AF159" i="27" s="1"/>
  <c r="P158" i="27"/>
  <c r="Q158" i="27" s="1"/>
  <c r="R158" i="27" s="1"/>
  <c r="S158" i="27" s="1"/>
  <c r="T158" i="27" s="1"/>
  <c r="U158" i="27" s="1"/>
  <c r="V158" i="27" s="1"/>
  <c r="W158" i="27" s="1"/>
  <c r="X158" i="27" s="1"/>
  <c r="Y158" i="27" s="1"/>
  <c r="Z158" i="27" s="1"/>
  <c r="AA158" i="27" s="1"/>
  <c r="AB158" i="27" s="1"/>
  <c r="AC158" i="27" s="1"/>
  <c r="AD158" i="27" s="1"/>
  <c r="AE158" i="27" s="1"/>
  <c r="AF158" i="27" s="1"/>
  <c r="D158" i="27"/>
  <c r="E158" i="27" s="1"/>
  <c r="F158" i="27" s="1"/>
  <c r="G158" i="27" s="1"/>
  <c r="H158" i="27" s="1"/>
  <c r="I158" i="27" s="1"/>
  <c r="J158" i="27" s="1"/>
  <c r="K158" i="27" s="1"/>
  <c r="L158" i="27" s="1"/>
  <c r="M158" i="27" s="1"/>
  <c r="N158" i="27" s="1"/>
  <c r="O158" i="27" s="1"/>
  <c r="C158" i="27"/>
  <c r="D157" i="27"/>
  <c r="E157" i="27" s="1"/>
  <c r="F157" i="27" s="1"/>
  <c r="G157" i="27" s="1"/>
  <c r="H157" i="27" s="1"/>
  <c r="I157" i="27" s="1"/>
  <c r="J157" i="27" s="1"/>
  <c r="K157" i="27" s="1"/>
  <c r="L157" i="27" s="1"/>
  <c r="M157" i="27" s="1"/>
  <c r="N157" i="27" s="1"/>
  <c r="O157" i="27" s="1"/>
  <c r="P157" i="27" s="1"/>
  <c r="Q157" i="27" s="1"/>
  <c r="R157" i="27" s="1"/>
  <c r="S157" i="27" s="1"/>
  <c r="T157" i="27" s="1"/>
  <c r="U157" i="27" s="1"/>
  <c r="V157" i="27" s="1"/>
  <c r="W157" i="27" s="1"/>
  <c r="X157" i="27" s="1"/>
  <c r="Y157" i="27" s="1"/>
  <c r="Z157" i="27" s="1"/>
  <c r="AA157" i="27" s="1"/>
  <c r="AB157" i="27" s="1"/>
  <c r="AC157" i="27" s="1"/>
  <c r="AD157" i="27" s="1"/>
  <c r="AE157" i="27" s="1"/>
  <c r="AF157" i="27" s="1"/>
  <c r="C157" i="27"/>
  <c r="C156" i="27"/>
  <c r="D156" i="27" s="1"/>
  <c r="E156" i="27" s="1"/>
  <c r="F156" i="27" s="1"/>
  <c r="G156" i="27" s="1"/>
  <c r="H156" i="27" s="1"/>
  <c r="I156" i="27" s="1"/>
  <c r="J156" i="27" s="1"/>
  <c r="K156" i="27" s="1"/>
  <c r="L156" i="27" s="1"/>
  <c r="M156" i="27" s="1"/>
  <c r="N156" i="27" s="1"/>
  <c r="O156" i="27" s="1"/>
  <c r="P156" i="27" s="1"/>
  <c r="Q156" i="27" s="1"/>
  <c r="R156" i="27" s="1"/>
  <c r="S156" i="27" s="1"/>
  <c r="T156" i="27" s="1"/>
  <c r="U156" i="27" s="1"/>
  <c r="V156" i="27" s="1"/>
  <c r="W156" i="27" s="1"/>
  <c r="X156" i="27" s="1"/>
  <c r="Y156" i="27" s="1"/>
  <c r="Z156" i="27" s="1"/>
  <c r="AA156" i="27" s="1"/>
  <c r="AB156" i="27" s="1"/>
  <c r="AC156" i="27" s="1"/>
  <c r="AD156" i="27" s="1"/>
  <c r="AE156" i="27" s="1"/>
  <c r="AF156" i="27" s="1"/>
  <c r="V155" i="27"/>
  <c r="W155" i="27" s="1"/>
  <c r="X155" i="27" s="1"/>
  <c r="Y155" i="27" s="1"/>
  <c r="Z155" i="27" s="1"/>
  <c r="AA155" i="27" s="1"/>
  <c r="AB155" i="27" s="1"/>
  <c r="AC155" i="27" s="1"/>
  <c r="AD155" i="27" s="1"/>
  <c r="AE155" i="27" s="1"/>
  <c r="AF155" i="27" s="1"/>
  <c r="C155" i="27"/>
  <c r="D155" i="27" s="1"/>
  <c r="E155" i="27" s="1"/>
  <c r="F155" i="27" s="1"/>
  <c r="G155" i="27" s="1"/>
  <c r="H155" i="27" s="1"/>
  <c r="I155" i="27" s="1"/>
  <c r="J155" i="27" s="1"/>
  <c r="K155" i="27" s="1"/>
  <c r="L155" i="27" s="1"/>
  <c r="M155" i="27" s="1"/>
  <c r="N155" i="27" s="1"/>
  <c r="O155" i="27" s="1"/>
  <c r="P155" i="27" s="1"/>
  <c r="Q155" i="27" s="1"/>
  <c r="R155" i="27" s="1"/>
  <c r="S155" i="27" s="1"/>
  <c r="T155" i="27" s="1"/>
  <c r="U155" i="27" s="1"/>
  <c r="O154" i="27"/>
  <c r="P154" i="27" s="1"/>
  <c r="Q154" i="27" s="1"/>
  <c r="R154" i="27" s="1"/>
  <c r="S154" i="27" s="1"/>
  <c r="T154" i="27" s="1"/>
  <c r="U154" i="27" s="1"/>
  <c r="V154" i="27" s="1"/>
  <c r="W154" i="27" s="1"/>
  <c r="X154" i="27" s="1"/>
  <c r="Y154" i="27" s="1"/>
  <c r="Z154" i="27" s="1"/>
  <c r="AA154" i="27" s="1"/>
  <c r="AB154" i="27" s="1"/>
  <c r="AC154" i="27" s="1"/>
  <c r="AD154" i="27" s="1"/>
  <c r="AE154" i="27" s="1"/>
  <c r="AF154" i="27" s="1"/>
  <c r="C154" i="27"/>
  <c r="D154" i="27" s="1"/>
  <c r="E154" i="27" s="1"/>
  <c r="F154" i="27" s="1"/>
  <c r="G154" i="27" s="1"/>
  <c r="H154" i="27" s="1"/>
  <c r="I154" i="27" s="1"/>
  <c r="J154" i="27" s="1"/>
  <c r="K154" i="27" s="1"/>
  <c r="L154" i="27" s="1"/>
  <c r="M154" i="27" s="1"/>
  <c r="N154" i="27" s="1"/>
  <c r="G153" i="27"/>
  <c r="H153" i="27" s="1"/>
  <c r="I153" i="27" s="1"/>
  <c r="J153" i="27" s="1"/>
  <c r="K153" i="27" s="1"/>
  <c r="L153" i="27" s="1"/>
  <c r="M153" i="27" s="1"/>
  <c r="N153" i="27" s="1"/>
  <c r="O153" i="27" s="1"/>
  <c r="P153" i="27" s="1"/>
  <c r="Q153" i="27" s="1"/>
  <c r="R153" i="27" s="1"/>
  <c r="S153" i="27" s="1"/>
  <c r="T153" i="27" s="1"/>
  <c r="U153" i="27" s="1"/>
  <c r="V153" i="27" s="1"/>
  <c r="W153" i="27" s="1"/>
  <c r="X153" i="27" s="1"/>
  <c r="Y153" i="27" s="1"/>
  <c r="Z153" i="27" s="1"/>
  <c r="AA153" i="27" s="1"/>
  <c r="AB153" i="27" s="1"/>
  <c r="AC153" i="27" s="1"/>
  <c r="AD153" i="27" s="1"/>
  <c r="AE153" i="27" s="1"/>
  <c r="AF153" i="27" s="1"/>
  <c r="C153" i="27"/>
  <c r="D153" i="27" s="1"/>
  <c r="E153" i="27" s="1"/>
  <c r="F153" i="27" s="1"/>
  <c r="L152" i="27"/>
  <c r="M152" i="27" s="1"/>
  <c r="N152" i="27" s="1"/>
  <c r="O152" i="27" s="1"/>
  <c r="P152" i="27" s="1"/>
  <c r="Q152" i="27" s="1"/>
  <c r="R152" i="27" s="1"/>
  <c r="S152" i="27" s="1"/>
  <c r="T152" i="27" s="1"/>
  <c r="U152" i="27" s="1"/>
  <c r="V152" i="27" s="1"/>
  <c r="W152" i="27" s="1"/>
  <c r="X152" i="27" s="1"/>
  <c r="Y152" i="27" s="1"/>
  <c r="Z152" i="27" s="1"/>
  <c r="AA152" i="27" s="1"/>
  <c r="AB152" i="27" s="1"/>
  <c r="AC152" i="27" s="1"/>
  <c r="AD152" i="27" s="1"/>
  <c r="AE152" i="27" s="1"/>
  <c r="AF152" i="27" s="1"/>
  <c r="J152" i="27"/>
  <c r="K152" i="27" s="1"/>
  <c r="C152" i="27"/>
  <c r="D152" i="27" s="1"/>
  <c r="E152" i="27" s="1"/>
  <c r="F152" i="27" s="1"/>
  <c r="G152" i="27" s="1"/>
  <c r="H152" i="27" s="1"/>
  <c r="I152" i="27" s="1"/>
  <c r="F151" i="27"/>
  <c r="G151" i="27" s="1"/>
  <c r="H151" i="27" s="1"/>
  <c r="I151" i="27" s="1"/>
  <c r="J151" i="27" s="1"/>
  <c r="K151" i="27" s="1"/>
  <c r="L151" i="27" s="1"/>
  <c r="M151" i="27" s="1"/>
  <c r="N151" i="27" s="1"/>
  <c r="O151" i="27" s="1"/>
  <c r="P151" i="27" s="1"/>
  <c r="Q151" i="27" s="1"/>
  <c r="R151" i="27" s="1"/>
  <c r="S151" i="27" s="1"/>
  <c r="T151" i="27" s="1"/>
  <c r="U151" i="27" s="1"/>
  <c r="V151" i="27" s="1"/>
  <c r="W151" i="27" s="1"/>
  <c r="X151" i="27" s="1"/>
  <c r="Y151" i="27" s="1"/>
  <c r="Z151" i="27" s="1"/>
  <c r="AA151" i="27" s="1"/>
  <c r="AB151" i="27" s="1"/>
  <c r="AC151" i="27" s="1"/>
  <c r="AD151" i="27" s="1"/>
  <c r="AE151" i="27" s="1"/>
  <c r="AF151" i="27" s="1"/>
  <c r="C151" i="27"/>
  <c r="D151" i="27" s="1"/>
  <c r="E151" i="27" s="1"/>
  <c r="O149" i="27"/>
  <c r="P149" i="27" s="1"/>
  <c r="Q149" i="27" s="1"/>
  <c r="R149" i="27" s="1"/>
  <c r="S149" i="27" s="1"/>
  <c r="T149" i="27" s="1"/>
  <c r="U149" i="27" s="1"/>
  <c r="V149" i="27" s="1"/>
  <c r="W149" i="27" s="1"/>
  <c r="X149" i="27" s="1"/>
  <c r="Y149" i="27" s="1"/>
  <c r="Z149" i="27" s="1"/>
  <c r="AA149" i="27" s="1"/>
  <c r="AB149" i="27" s="1"/>
  <c r="AC149" i="27" s="1"/>
  <c r="AD149" i="27" s="1"/>
  <c r="AE149" i="27" s="1"/>
  <c r="AF149" i="27" s="1"/>
  <c r="D149" i="27"/>
  <c r="E149" i="27" s="1"/>
  <c r="F149" i="27" s="1"/>
  <c r="G149" i="27" s="1"/>
  <c r="H149" i="27" s="1"/>
  <c r="I149" i="27" s="1"/>
  <c r="J149" i="27" s="1"/>
  <c r="K149" i="27" s="1"/>
  <c r="L149" i="27" s="1"/>
  <c r="M149" i="27" s="1"/>
  <c r="N149" i="27" s="1"/>
  <c r="C149" i="27"/>
  <c r="I148" i="27"/>
  <c r="J148" i="27" s="1"/>
  <c r="K148" i="27" s="1"/>
  <c r="L148" i="27" s="1"/>
  <c r="M148" i="27" s="1"/>
  <c r="N148" i="27" s="1"/>
  <c r="O148" i="27" s="1"/>
  <c r="P148" i="27" s="1"/>
  <c r="Q148" i="27" s="1"/>
  <c r="R148" i="27" s="1"/>
  <c r="S148" i="27" s="1"/>
  <c r="T148" i="27" s="1"/>
  <c r="U148" i="27" s="1"/>
  <c r="V148" i="27" s="1"/>
  <c r="W148" i="27" s="1"/>
  <c r="X148" i="27" s="1"/>
  <c r="Y148" i="27" s="1"/>
  <c r="Z148" i="27" s="1"/>
  <c r="AA148" i="27" s="1"/>
  <c r="AB148" i="27" s="1"/>
  <c r="AC148" i="27" s="1"/>
  <c r="AD148" i="27" s="1"/>
  <c r="AE148" i="27" s="1"/>
  <c r="AF148" i="27" s="1"/>
  <c r="C148" i="27"/>
  <c r="D148" i="27" s="1"/>
  <c r="E148" i="27" s="1"/>
  <c r="F148" i="27" s="1"/>
  <c r="G148" i="27" s="1"/>
  <c r="H148" i="27" s="1"/>
  <c r="U147" i="27"/>
  <c r="V147" i="27" s="1"/>
  <c r="W147" i="27" s="1"/>
  <c r="X147" i="27" s="1"/>
  <c r="Y147" i="27" s="1"/>
  <c r="Z147" i="27" s="1"/>
  <c r="AA147" i="27" s="1"/>
  <c r="AB147" i="27" s="1"/>
  <c r="AC147" i="27" s="1"/>
  <c r="AD147" i="27" s="1"/>
  <c r="AE147" i="27" s="1"/>
  <c r="AF147" i="27" s="1"/>
  <c r="K147" i="27"/>
  <c r="L147" i="27" s="1"/>
  <c r="M147" i="27" s="1"/>
  <c r="N147" i="27" s="1"/>
  <c r="O147" i="27" s="1"/>
  <c r="P147" i="27" s="1"/>
  <c r="Q147" i="27" s="1"/>
  <c r="R147" i="27" s="1"/>
  <c r="S147" i="27" s="1"/>
  <c r="T147" i="27" s="1"/>
  <c r="D147" i="27"/>
  <c r="E147" i="27" s="1"/>
  <c r="F147" i="27" s="1"/>
  <c r="G147" i="27" s="1"/>
  <c r="H147" i="27" s="1"/>
  <c r="I147" i="27" s="1"/>
  <c r="J147" i="27" s="1"/>
  <c r="C147" i="27"/>
  <c r="O146" i="27"/>
  <c r="P146" i="27" s="1"/>
  <c r="Q146" i="27" s="1"/>
  <c r="R146" i="27" s="1"/>
  <c r="S146" i="27" s="1"/>
  <c r="T146" i="27" s="1"/>
  <c r="U146" i="27" s="1"/>
  <c r="V146" i="27" s="1"/>
  <c r="W146" i="27" s="1"/>
  <c r="X146" i="27" s="1"/>
  <c r="Y146" i="27" s="1"/>
  <c r="Z146" i="27" s="1"/>
  <c r="AA146" i="27" s="1"/>
  <c r="AB146" i="27" s="1"/>
  <c r="AC146" i="27" s="1"/>
  <c r="AD146" i="27" s="1"/>
  <c r="AE146" i="27" s="1"/>
  <c r="AF146" i="27" s="1"/>
  <c r="E146" i="27"/>
  <c r="F146" i="27" s="1"/>
  <c r="G146" i="27" s="1"/>
  <c r="H146" i="27" s="1"/>
  <c r="I146" i="27" s="1"/>
  <c r="J146" i="27" s="1"/>
  <c r="K146" i="27" s="1"/>
  <c r="L146" i="27" s="1"/>
  <c r="M146" i="27" s="1"/>
  <c r="N146" i="27" s="1"/>
  <c r="C146" i="27"/>
  <c r="D146" i="27" s="1"/>
  <c r="Y144" i="27"/>
  <c r="Z144" i="27" s="1"/>
  <c r="AA144" i="27" s="1"/>
  <c r="AB144" i="27" s="1"/>
  <c r="AC144" i="27" s="1"/>
  <c r="AD144" i="27" s="1"/>
  <c r="AE144" i="27" s="1"/>
  <c r="AF144" i="27" s="1"/>
  <c r="I144" i="27"/>
  <c r="J144" i="27" s="1"/>
  <c r="K144" i="27" s="1"/>
  <c r="L144" i="27" s="1"/>
  <c r="M144" i="27" s="1"/>
  <c r="N144" i="27" s="1"/>
  <c r="O144" i="27" s="1"/>
  <c r="P144" i="27" s="1"/>
  <c r="Q144" i="27" s="1"/>
  <c r="R144" i="27" s="1"/>
  <c r="S144" i="27" s="1"/>
  <c r="T144" i="27" s="1"/>
  <c r="U144" i="27" s="1"/>
  <c r="V144" i="27" s="1"/>
  <c r="W144" i="27" s="1"/>
  <c r="X144" i="27" s="1"/>
  <c r="G144" i="27"/>
  <c r="H144" i="27" s="1"/>
  <c r="C144" i="27"/>
  <c r="D144" i="27" s="1"/>
  <c r="E144" i="27" s="1"/>
  <c r="F144" i="27" s="1"/>
  <c r="T143" i="27"/>
  <c r="U143" i="27" s="1"/>
  <c r="V143" i="27" s="1"/>
  <c r="W143" i="27" s="1"/>
  <c r="X143" i="27" s="1"/>
  <c r="Y143" i="27" s="1"/>
  <c r="Z143" i="27" s="1"/>
  <c r="AA143" i="27" s="1"/>
  <c r="AB143" i="27" s="1"/>
  <c r="AC143" i="27" s="1"/>
  <c r="AD143" i="27" s="1"/>
  <c r="AE143" i="27" s="1"/>
  <c r="AF143" i="27" s="1"/>
  <c r="J143" i="27"/>
  <c r="K143" i="27" s="1"/>
  <c r="L143" i="27" s="1"/>
  <c r="M143" i="27" s="1"/>
  <c r="N143" i="27" s="1"/>
  <c r="O143" i="27" s="1"/>
  <c r="P143" i="27" s="1"/>
  <c r="Q143" i="27" s="1"/>
  <c r="R143" i="27" s="1"/>
  <c r="S143" i="27" s="1"/>
  <c r="C143" i="27"/>
  <c r="D143" i="27" s="1"/>
  <c r="E143" i="27" s="1"/>
  <c r="F143" i="27" s="1"/>
  <c r="G143" i="27" s="1"/>
  <c r="H143" i="27" s="1"/>
  <c r="I143" i="27" s="1"/>
  <c r="X141" i="27"/>
  <c r="Y141" i="27" s="1"/>
  <c r="Z141" i="27" s="1"/>
  <c r="AA141" i="27" s="1"/>
  <c r="AB141" i="27" s="1"/>
  <c r="AC141" i="27" s="1"/>
  <c r="AD141" i="27" s="1"/>
  <c r="AE141" i="27" s="1"/>
  <c r="AF141" i="27" s="1"/>
  <c r="P141" i="27"/>
  <c r="Q141" i="27" s="1"/>
  <c r="R141" i="27" s="1"/>
  <c r="S141" i="27" s="1"/>
  <c r="T141" i="27" s="1"/>
  <c r="U141" i="27" s="1"/>
  <c r="V141" i="27" s="1"/>
  <c r="W141" i="27" s="1"/>
  <c r="H141" i="27"/>
  <c r="I141" i="27" s="1"/>
  <c r="J141" i="27" s="1"/>
  <c r="K141" i="27" s="1"/>
  <c r="L141" i="27" s="1"/>
  <c r="M141" i="27" s="1"/>
  <c r="N141" i="27" s="1"/>
  <c r="O141" i="27" s="1"/>
  <c r="F141" i="27"/>
  <c r="G141" i="27" s="1"/>
  <c r="C141" i="27"/>
  <c r="D141" i="27" s="1"/>
  <c r="E141" i="27" s="1"/>
  <c r="M140" i="27"/>
  <c r="N140" i="27" s="1"/>
  <c r="O140" i="27" s="1"/>
  <c r="P140" i="27" s="1"/>
  <c r="Q140" i="27" s="1"/>
  <c r="R140" i="27" s="1"/>
  <c r="S140" i="27" s="1"/>
  <c r="T140" i="27" s="1"/>
  <c r="U140" i="27" s="1"/>
  <c r="V140" i="27" s="1"/>
  <c r="W140" i="27" s="1"/>
  <c r="X140" i="27" s="1"/>
  <c r="Y140" i="27" s="1"/>
  <c r="Z140" i="27" s="1"/>
  <c r="AA140" i="27" s="1"/>
  <c r="AB140" i="27" s="1"/>
  <c r="AC140" i="27" s="1"/>
  <c r="AD140" i="27" s="1"/>
  <c r="AE140" i="27" s="1"/>
  <c r="AF140" i="27" s="1"/>
  <c r="F140" i="27"/>
  <c r="G140" i="27" s="1"/>
  <c r="H140" i="27" s="1"/>
  <c r="I140" i="27" s="1"/>
  <c r="J140" i="27" s="1"/>
  <c r="K140" i="27" s="1"/>
  <c r="L140" i="27" s="1"/>
  <c r="E140" i="27"/>
  <c r="D140" i="27"/>
  <c r="C140" i="27"/>
  <c r="L139" i="27"/>
  <c r="M139" i="27" s="1"/>
  <c r="N139" i="27" s="1"/>
  <c r="O139" i="27" s="1"/>
  <c r="P139" i="27" s="1"/>
  <c r="Q139" i="27" s="1"/>
  <c r="R139" i="27" s="1"/>
  <c r="S139" i="27" s="1"/>
  <c r="T139" i="27" s="1"/>
  <c r="U139" i="27" s="1"/>
  <c r="V139" i="27" s="1"/>
  <c r="W139" i="27" s="1"/>
  <c r="X139" i="27" s="1"/>
  <c r="Y139" i="27" s="1"/>
  <c r="Z139" i="27" s="1"/>
  <c r="AA139" i="27" s="1"/>
  <c r="AB139" i="27" s="1"/>
  <c r="AC139" i="27" s="1"/>
  <c r="AD139" i="27" s="1"/>
  <c r="AE139" i="27" s="1"/>
  <c r="AF139" i="27" s="1"/>
  <c r="E139" i="27"/>
  <c r="F139" i="27" s="1"/>
  <c r="G139" i="27" s="1"/>
  <c r="H139" i="27" s="1"/>
  <c r="I139" i="27" s="1"/>
  <c r="J139" i="27" s="1"/>
  <c r="K139" i="27" s="1"/>
  <c r="C139" i="27"/>
  <c r="D139" i="27" s="1"/>
  <c r="E138" i="27"/>
  <c r="F138" i="27" s="1"/>
  <c r="G138" i="27" s="1"/>
  <c r="H138" i="27" s="1"/>
  <c r="I138" i="27" s="1"/>
  <c r="J138" i="27" s="1"/>
  <c r="K138" i="27" s="1"/>
  <c r="L138" i="27" s="1"/>
  <c r="M138" i="27" s="1"/>
  <c r="N138" i="27" s="1"/>
  <c r="O138" i="27" s="1"/>
  <c r="P138" i="27" s="1"/>
  <c r="Q138" i="27" s="1"/>
  <c r="R138" i="27" s="1"/>
  <c r="S138" i="27" s="1"/>
  <c r="T138" i="27" s="1"/>
  <c r="U138" i="27" s="1"/>
  <c r="V138" i="27" s="1"/>
  <c r="W138" i="27" s="1"/>
  <c r="X138" i="27" s="1"/>
  <c r="Y138" i="27" s="1"/>
  <c r="Z138" i="27" s="1"/>
  <c r="AA138" i="27" s="1"/>
  <c r="AB138" i="27" s="1"/>
  <c r="AC138" i="27" s="1"/>
  <c r="AD138" i="27" s="1"/>
  <c r="AE138" i="27" s="1"/>
  <c r="AF138" i="27" s="1"/>
  <c r="C138" i="27"/>
  <c r="D138" i="27" s="1"/>
  <c r="P137" i="27"/>
  <c r="Q137" i="27" s="1"/>
  <c r="R137" i="27" s="1"/>
  <c r="S137" i="27" s="1"/>
  <c r="T137" i="27" s="1"/>
  <c r="U137" i="27" s="1"/>
  <c r="V137" i="27" s="1"/>
  <c r="W137" i="27" s="1"/>
  <c r="X137" i="27" s="1"/>
  <c r="Y137" i="27" s="1"/>
  <c r="Z137" i="27" s="1"/>
  <c r="AA137" i="27" s="1"/>
  <c r="AB137" i="27" s="1"/>
  <c r="AC137" i="27" s="1"/>
  <c r="AD137" i="27" s="1"/>
  <c r="AE137" i="27" s="1"/>
  <c r="AF137" i="27" s="1"/>
  <c r="C137" i="27"/>
  <c r="D137" i="27" s="1"/>
  <c r="E137" i="27" s="1"/>
  <c r="F137" i="27" s="1"/>
  <c r="G137" i="27" s="1"/>
  <c r="H137" i="27" s="1"/>
  <c r="I137" i="27" s="1"/>
  <c r="J137" i="27" s="1"/>
  <c r="K137" i="27" s="1"/>
  <c r="L137" i="27" s="1"/>
  <c r="M137" i="27" s="1"/>
  <c r="N137" i="27" s="1"/>
  <c r="O137" i="27" s="1"/>
  <c r="U136" i="27"/>
  <c r="V136" i="27" s="1"/>
  <c r="W136" i="27" s="1"/>
  <c r="X136" i="27" s="1"/>
  <c r="Y136" i="27" s="1"/>
  <c r="Z136" i="27" s="1"/>
  <c r="AA136" i="27" s="1"/>
  <c r="AB136" i="27" s="1"/>
  <c r="AC136" i="27" s="1"/>
  <c r="AD136" i="27" s="1"/>
  <c r="AE136" i="27" s="1"/>
  <c r="AF136" i="27" s="1"/>
  <c r="M136" i="27"/>
  <c r="N136" i="27" s="1"/>
  <c r="O136" i="27" s="1"/>
  <c r="P136" i="27" s="1"/>
  <c r="Q136" i="27" s="1"/>
  <c r="R136" i="27" s="1"/>
  <c r="S136" i="27" s="1"/>
  <c r="T136" i="27" s="1"/>
  <c r="I136" i="27"/>
  <c r="J136" i="27" s="1"/>
  <c r="K136" i="27" s="1"/>
  <c r="L136" i="27" s="1"/>
  <c r="F136" i="27"/>
  <c r="G136" i="27" s="1"/>
  <c r="H136" i="27" s="1"/>
  <c r="E136" i="27"/>
  <c r="D136" i="27"/>
  <c r="C136" i="27"/>
  <c r="L135" i="27"/>
  <c r="M135" i="27" s="1"/>
  <c r="N135" i="27" s="1"/>
  <c r="O135" i="27" s="1"/>
  <c r="P135" i="27" s="1"/>
  <c r="Q135" i="27" s="1"/>
  <c r="R135" i="27" s="1"/>
  <c r="S135" i="27" s="1"/>
  <c r="T135" i="27" s="1"/>
  <c r="U135" i="27" s="1"/>
  <c r="V135" i="27" s="1"/>
  <c r="W135" i="27" s="1"/>
  <c r="X135" i="27" s="1"/>
  <c r="Y135" i="27" s="1"/>
  <c r="Z135" i="27" s="1"/>
  <c r="AA135" i="27" s="1"/>
  <c r="AB135" i="27" s="1"/>
  <c r="AC135" i="27" s="1"/>
  <c r="AD135" i="27" s="1"/>
  <c r="AE135" i="27" s="1"/>
  <c r="AF135" i="27" s="1"/>
  <c r="D135" i="27"/>
  <c r="E135" i="27" s="1"/>
  <c r="F135" i="27" s="1"/>
  <c r="G135" i="27" s="1"/>
  <c r="H135" i="27" s="1"/>
  <c r="I135" i="27" s="1"/>
  <c r="J135" i="27" s="1"/>
  <c r="K135" i="27" s="1"/>
  <c r="C135" i="27"/>
  <c r="M133" i="27"/>
  <c r="N133" i="27" s="1"/>
  <c r="O133" i="27" s="1"/>
  <c r="P133" i="27" s="1"/>
  <c r="Q133" i="27" s="1"/>
  <c r="R133" i="27" s="1"/>
  <c r="S133" i="27" s="1"/>
  <c r="T133" i="27" s="1"/>
  <c r="U133" i="27" s="1"/>
  <c r="V133" i="27" s="1"/>
  <c r="W133" i="27" s="1"/>
  <c r="X133" i="27" s="1"/>
  <c r="Y133" i="27" s="1"/>
  <c r="Z133" i="27" s="1"/>
  <c r="AA133" i="27" s="1"/>
  <c r="AB133" i="27" s="1"/>
  <c r="AC133" i="27" s="1"/>
  <c r="AD133" i="27" s="1"/>
  <c r="AE133" i="27" s="1"/>
  <c r="AF133" i="27" s="1"/>
  <c r="J133" i="27"/>
  <c r="K133" i="27" s="1"/>
  <c r="L133" i="27" s="1"/>
  <c r="I133" i="27"/>
  <c r="E133" i="27"/>
  <c r="F133" i="27" s="1"/>
  <c r="G133" i="27" s="1"/>
  <c r="H133" i="27" s="1"/>
  <c r="D133" i="27"/>
  <c r="C133" i="27"/>
  <c r="G132" i="27"/>
  <c r="H132" i="27" s="1"/>
  <c r="I132" i="27" s="1"/>
  <c r="J132" i="27" s="1"/>
  <c r="K132" i="27" s="1"/>
  <c r="L132" i="27" s="1"/>
  <c r="M132" i="27" s="1"/>
  <c r="N132" i="27" s="1"/>
  <c r="O132" i="27" s="1"/>
  <c r="P132" i="27" s="1"/>
  <c r="Q132" i="27" s="1"/>
  <c r="R132" i="27" s="1"/>
  <c r="S132" i="27" s="1"/>
  <c r="T132" i="27" s="1"/>
  <c r="U132" i="27" s="1"/>
  <c r="V132" i="27" s="1"/>
  <c r="W132" i="27" s="1"/>
  <c r="X132" i="27" s="1"/>
  <c r="Y132" i="27" s="1"/>
  <c r="Z132" i="27" s="1"/>
  <c r="AA132" i="27" s="1"/>
  <c r="AB132" i="27" s="1"/>
  <c r="AC132" i="27" s="1"/>
  <c r="AD132" i="27" s="1"/>
  <c r="AE132" i="27" s="1"/>
  <c r="AF132" i="27" s="1"/>
  <c r="C132" i="27"/>
  <c r="D132" i="27" s="1"/>
  <c r="E132" i="27" s="1"/>
  <c r="F132" i="27" s="1"/>
  <c r="C131" i="27"/>
  <c r="D131" i="27" s="1"/>
  <c r="E131" i="27" s="1"/>
  <c r="F131" i="27" s="1"/>
  <c r="G131" i="27" s="1"/>
  <c r="H131" i="27" s="1"/>
  <c r="I131" i="27" s="1"/>
  <c r="J131" i="27" s="1"/>
  <c r="K131" i="27" s="1"/>
  <c r="L131" i="27" s="1"/>
  <c r="M131" i="27" s="1"/>
  <c r="N131" i="27" s="1"/>
  <c r="O131" i="27" s="1"/>
  <c r="P131" i="27" s="1"/>
  <c r="Q131" i="27" s="1"/>
  <c r="R131" i="27" s="1"/>
  <c r="S131" i="27" s="1"/>
  <c r="T131" i="27" s="1"/>
  <c r="U131" i="27" s="1"/>
  <c r="V131" i="27" s="1"/>
  <c r="W131" i="27" s="1"/>
  <c r="X131" i="27" s="1"/>
  <c r="Y131" i="27" s="1"/>
  <c r="Z131" i="27" s="1"/>
  <c r="AA131" i="27" s="1"/>
  <c r="AB131" i="27" s="1"/>
  <c r="AC131" i="27" s="1"/>
  <c r="AD131" i="27" s="1"/>
  <c r="AE131" i="27" s="1"/>
  <c r="AF131" i="27" s="1"/>
  <c r="L130" i="27"/>
  <c r="M130" i="27" s="1"/>
  <c r="N130" i="27" s="1"/>
  <c r="O130" i="27" s="1"/>
  <c r="P130" i="27" s="1"/>
  <c r="Q130" i="27" s="1"/>
  <c r="R130" i="27" s="1"/>
  <c r="S130" i="27" s="1"/>
  <c r="T130" i="27" s="1"/>
  <c r="U130" i="27" s="1"/>
  <c r="V130" i="27" s="1"/>
  <c r="W130" i="27" s="1"/>
  <c r="X130" i="27" s="1"/>
  <c r="Y130" i="27" s="1"/>
  <c r="Z130" i="27" s="1"/>
  <c r="AA130" i="27" s="1"/>
  <c r="AB130" i="27" s="1"/>
  <c r="AC130" i="27" s="1"/>
  <c r="AD130" i="27" s="1"/>
  <c r="AE130" i="27" s="1"/>
  <c r="AF130" i="27" s="1"/>
  <c r="D130" i="27"/>
  <c r="E130" i="27" s="1"/>
  <c r="F130" i="27" s="1"/>
  <c r="G130" i="27" s="1"/>
  <c r="H130" i="27" s="1"/>
  <c r="I130" i="27" s="1"/>
  <c r="J130" i="27" s="1"/>
  <c r="K130" i="27" s="1"/>
  <c r="C130" i="27"/>
  <c r="M129" i="27"/>
  <c r="N129" i="27" s="1"/>
  <c r="O129" i="27" s="1"/>
  <c r="P129" i="27" s="1"/>
  <c r="Q129" i="27" s="1"/>
  <c r="R129" i="27" s="1"/>
  <c r="S129" i="27" s="1"/>
  <c r="T129" i="27" s="1"/>
  <c r="U129" i="27" s="1"/>
  <c r="V129" i="27" s="1"/>
  <c r="W129" i="27" s="1"/>
  <c r="X129" i="27" s="1"/>
  <c r="Y129" i="27" s="1"/>
  <c r="Z129" i="27" s="1"/>
  <c r="AA129" i="27" s="1"/>
  <c r="AB129" i="27" s="1"/>
  <c r="AC129" i="27" s="1"/>
  <c r="AD129" i="27" s="1"/>
  <c r="AE129" i="27" s="1"/>
  <c r="AF129" i="27" s="1"/>
  <c r="C129" i="27"/>
  <c r="D129" i="27" s="1"/>
  <c r="E129" i="27" s="1"/>
  <c r="F129" i="27" s="1"/>
  <c r="G129" i="27" s="1"/>
  <c r="H129" i="27" s="1"/>
  <c r="I129" i="27" s="1"/>
  <c r="J129" i="27" s="1"/>
  <c r="K129" i="27" s="1"/>
  <c r="L129" i="27" s="1"/>
  <c r="K128" i="27"/>
  <c r="L128" i="27" s="1"/>
  <c r="M128" i="27" s="1"/>
  <c r="N128" i="27" s="1"/>
  <c r="O128" i="27" s="1"/>
  <c r="P128" i="27" s="1"/>
  <c r="Q128" i="27" s="1"/>
  <c r="R128" i="27" s="1"/>
  <c r="S128" i="27" s="1"/>
  <c r="T128" i="27" s="1"/>
  <c r="U128" i="27" s="1"/>
  <c r="V128" i="27" s="1"/>
  <c r="W128" i="27" s="1"/>
  <c r="X128" i="27" s="1"/>
  <c r="Y128" i="27" s="1"/>
  <c r="Z128" i="27" s="1"/>
  <c r="AA128" i="27" s="1"/>
  <c r="AB128" i="27" s="1"/>
  <c r="AC128" i="27" s="1"/>
  <c r="AD128" i="27" s="1"/>
  <c r="AE128" i="27" s="1"/>
  <c r="AF128" i="27" s="1"/>
  <c r="C128" i="27"/>
  <c r="D128" i="27" s="1"/>
  <c r="E128" i="27" s="1"/>
  <c r="F128" i="27" s="1"/>
  <c r="G128" i="27" s="1"/>
  <c r="H128" i="27" s="1"/>
  <c r="I128" i="27" s="1"/>
  <c r="J128" i="27" s="1"/>
  <c r="C127" i="27"/>
  <c r="D127" i="27" s="1"/>
  <c r="E127" i="27" s="1"/>
  <c r="F127" i="27" s="1"/>
  <c r="G127" i="27" s="1"/>
  <c r="H127" i="27" s="1"/>
  <c r="I127" i="27" s="1"/>
  <c r="J127" i="27" s="1"/>
  <c r="K127" i="27" s="1"/>
  <c r="L127" i="27" s="1"/>
  <c r="M127" i="27" s="1"/>
  <c r="N127" i="27" s="1"/>
  <c r="O127" i="27" s="1"/>
  <c r="P127" i="27" s="1"/>
  <c r="Q127" i="27" s="1"/>
  <c r="R127" i="27" s="1"/>
  <c r="S127" i="27" s="1"/>
  <c r="T127" i="27" s="1"/>
  <c r="U127" i="27" s="1"/>
  <c r="V127" i="27" s="1"/>
  <c r="W127" i="27" s="1"/>
  <c r="X127" i="27" s="1"/>
  <c r="Y127" i="27" s="1"/>
  <c r="Z127" i="27" s="1"/>
  <c r="AA127" i="27" s="1"/>
  <c r="AB127" i="27" s="1"/>
  <c r="AC127" i="27" s="1"/>
  <c r="AD127" i="27" s="1"/>
  <c r="AE127" i="27" s="1"/>
  <c r="AF127" i="27" s="1"/>
  <c r="C126" i="27"/>
  <c r="D126" i="27" s="1"/>
  <c r="E126" i="27" s="1"/>
  <c r="F126" i="27" s="1"/>
  <c r="G126" i="27" s="1"/>
  <c r="H126" i="27" s="1"/>
  <c r="I126" i="27" s="1"/>
  <c r="J126" i="27" s="1"/>
  <c r="K126" i="27" s="1"/>
  <c r="L126" i="27" s="1"/>
  <c r="M126" i="27" s="1"/>
  <c r="N126" i="27" s="1"/>
  <c r="O126" i="27" s="1"/>
  <c r="P126" i="27" s="1"/>
  <c r="Q126" i="27" s="1"/>
  <c r="R126" i="27" s="1"/>
  <c r="S126" i="27" s="1"/>
  <c r="T126" i="27" s="1"/>
  <c r="U126" i="27" s="1"/>
  <c r="V126" i="27" s="1"/>
  <c r="W126" i="27" s="1"/>
  <c r="X126" i="27" s="1"/>
  <c r="Y126" i="27" s="1"/>
  <c r="Z126" i="27" s="1"/>
  <c r="AA126" i="27" s="1"/>
  <c r="AB126" i="27" s="1"/>
  <c r="AC126" i="27" s="1"/>
  <c r="AD126" i="27" s="1"/>
  <c r="AE126" i="27" s="1"/>
  <c r="AF126" i="27" s="1"/>
  <c r="N124" i="27"/>
  <c r="O124" i="27" s="1"/>
  <c r="P124" i="27" s="1"/>
  <c r="Q124" i="27" s="1"/>
  <c r="R124" i="27" s="1"/>
  <c r="S124" i="27" s="1"/>
  <c r="T124" i="27" s="1"/>
  <c r="U124" i="27" s="1"/>
  <c r="V124" i="27" s="1"/>
  <c r="W124" i="27" s="1"/>
  <c r="X124" i="27" s="1"/>
  <c r="Y124" i="27" s="1"/>
  <c r="Z124" i="27" s="1"/>
  <c r="AA124" i="27" s="1"/>
  <c r="AB124" i="27" s="1"/>
  <c r="AC124" i="27" s="1"/>
  <c r="AD124" i="27" s="1"/>
  <c r="AE124" i="27" s="1"/>
  <c r="AF124" i="27" s="1"/>
  <c r="E124" i="27"/>
  <c r="F124" i="27" s="1"/>
  <c r="G124" i="27" s="1"/>
  <c r="H124" i="27" s="1"/>
  <c r="I124" i="27" s="1"/>
  <c r="J124" i="27" s="1"/>
  <c r="K124" i="27" s="1"/>
  <c r="L124" i="27" s="1"/>
  <c r="M124" i="27" s="1"/>
  <c r="C124" i="27"/>
  <c r="D124" i="27" s="1"/>
  <c r="H123" i="27"/>
  <c r="I123" i="27" s="1"/>
  <c r="J123" i="27" s="1"/>
  <c r="K123" i="27" s="1"/>
  <c r="L123" i="27" s="1"/>
  <c r="M123" i="27" s="1"/>
  <c r="N123" i="27" s="1"/>
  <c r="O123" i="27" s="1"/>
  <c r="P123" i="27" s="1"/>
  <c r="Q123" i="27" s="1"/>
  <c r="R123" i="27" s="1"/>
  <c r="S123" i="27" s="1"/>
  <c r="T123" i="27" s="1"/>
  <c r="U123" i="27" s="1"/>
  <c r="V123" i="27" s="1"/>
  <c r="W123" i="27" s="1"/>
  <c r="X123" i="27" s="1"/>
  <c r="Y123" i="27" s="1"/>
  <c r="Z123" i="27" s="1"/>
  <c r="AA123" i="27" s="1"/>
  <c r="AB123" i="27" s="1"/>
  <c r="AC123" i="27" s="1"/>
  <c r="AD123" i="27" s="1"/>
  <c r="AE123" i="27" s="1"/>
  <c r="AF123" i="27" s="1"/>
  <c r="C123" i="27"/>
  <c r="D123" i="27" s="1"/>
  <c r="E123" i="27" s="1"/>
  <c r="F123" i="27" s="1"/>
  <c r="G123" i="27" s="1"/>
  <c r="F122" i="27"/>
  <c r="G122" i="27" s="1"/>
  <c r="H122" i="27" s="1"/>
  <c r="I122" i="27" s="1"/>
  <c r="J122" i="27" s="1"/>
  <c r="K122" i="27" s="1"/>
  <c r="L122" i="27" s="1"/>
  <c r="M122" i="27" s="1"/>
  <c r="N122" i="27" s="1"/>
  <c r="O122" i="27" s="1"/>
  <c r="P122" i="27" s="1"/>
  <c r="Q122" i="27" s="1"/>
  <c r="R122" i="27" s="1"/>
  <c r="S122" i="27" s="1"/>
  <c r="T122" i="27" s="1"/>
  <c r="U122" i="27" s="1"/>
  <c r="V122" i="27" s="1"/>
  <c r="W122" i="27" s="1"/>
  <c r="X122" i="27" s="1"/>
  <c r="Y122" i="27" s="1"/>
  <c r="Z122" i="27" s="1"/>
  <c r="AA122" i="27" s="1"/>
  <c r="AB122" i="27" s="1"/>
  <c r="AC122" i="27" s="1"/>
  <c r="AD122" i="27" s="1"/>
  <c r="AE122" i="27" s="1"/>
  <c r="AF122" i="27" s="1"/>
  <c r="E122" i="27"/>
  <c r="C122" i="27"/>
  <c r="D122" i="27" s="1"/>
  <c r="E121" i="27"/>
  <c r="F121" i="27" s="1"/>
  <c r="G121" i="27" s="1"/>
  <c r="H121" i="27" s="1"/>
  <c r="I121" i="27" s="1"/>
  <c r="J121" i="27" s="1"/>
  <c r="K121" i="27" s="1"/>
  <c r="L121" i="27" s="1"/>
  <c r="M121" i="27" s="1"/>
  <c r="N121" i="27" s="1"/>
  <c r="O121" i="27" s="1"/>
  <c r="P121" i="27" s="1"/>
  <c r="Q121" i="27" s="1"/>
  <c r="R121" i="27" s="1"/>
  <c r="S121" i="27" s="1"/>
  <c r="T121" i="27" s="1"/>
  <c r="U121" i="27" s="1"/>
  <c r="V121" i="27" s="1"/>
  <c r="W121" i="27" s="1"/>
  <c r="X121" i="27" s="1"/>
  <c r="Y121" i="27" s="1"/>
  <c r="Z121" i="27" s="1"/>
  <c r="AA121" i="27" s="1"/>
  <c r="AB121" i="27" s="1"/>
  <c r="AC121" i="27" s="1"/>
  <c r="AD121" i="27" s="1"/>
  <c r="AE121" i="27" s="1"/>
  <c r="AF121" i="27" s="1"/>
  <c r="D121" i="27"/>
  <c r="C121" i="27"/>
  <c r="C120" i="27"/>
  <c r="D120" i="27" s="1"/>
  <c r="E120" i="27" s="1"/>
  <c r="F120" i="27" s="1"/>
  <c r="G120" i="27" s="1"/>
  <c r="H120" i="27" s="1"/>
  <c r="I120" i="27" s="1"/>
  <c r="J120" i="27" s="1"/>
  <c r="K120" i="27" s="1"/>
  <c r="L120" i="27" s="1"/>
  <c r="M120" i="27" s="1"/>
  <c r="N120" i="27" s="1"/>
  <c r="O120" i="27" s="1"/>
  <c r="P120" i="27" s="1"/>
  <c r="Q120" i="27" s="1"/>
  <c r="R120" i="27" s="1"/>
  <c r="S120" i="27" s="1"/>
  <c r="T120" i="27" s="1"/>
  <c r="U120" i="27" s="1"/>
  <c r="V120" i="27" s="1"/>
  <c r="W120" i="27" s="1"/>
  <c r="X120" i="27" s="1"/>
  <c r="Y120" i="27" s="1"/>
  <c r="Z120" i="27" s="1"/>
  <c r="AA120" i="27" s="1"/>
  <c r="AB120" i="27" s="1"/>
  <c r="AC120" i="27" s="1"/>
  <c r="AD120" i="27" s="1"/>
  <c r="AE120" i="27" s="1"/>
  <c r="AF120" i="27" s="1"/>
  <c r="D119" i="27"/>
  <c r="E119" i="27" s="1"/>
  <c r="F119" i="27" s="1"/>
  <c r="G119" i="27" s="1"/>
  <c r="H119" i="27" s="1"/>
  <c r="I119" i="27" s="1"/>
  <c r="J119" i="27" s="1"/>
  <c r="K119" i="27" s="1"/>
  <c r="L119" i="27" s="1"/>
  <c r="M119" i="27" s="1"/>
  <c r="N119" i="27" s="1"/>
  <c r="O119" i="27" s="1"/>
  <c r="P119" i="27" s="1"/>
  <c r="Q119" i="27" s="1"/>
  <c r="R119" i="27" s="1"/>
  <c r="S119" i="27" s="1"/>
  <c r="T119" i="27" s="1"/>
  <c r="U119" i="27" s="1"/>
  <c r="V119" i="27" s="1"/>
  <c r="W119" i="27" s="1"/>
  <c r="X119" i="27" s="1"/>
  <c r="Y119" i="27" s="1"/>
  <c r="Z119" i="27" s="1"/>
  <c r="AA119" i="27" s="1"/>
  <c r="AB119" i="27" s="1"/>
  <c r="AC119" i="27" s="1"/>
  <c r="AD119" i="27" s="1"/>
  <c r="AE119" i="27" s="1"/>
  <c r="AF119" i="27" s="1"/>
  <c r="C119" i="27"/>
  <c r="H118" i="27"/>
  <c r="I118" i="27" s="1"/>
  <c r="J118" i="27" s="1"/>
  <c r="K118" i="27" s="1"/>
  <c r="L118" i="27" s="1"/>
  <c r="M118" i="27" s="1"/>
  <c r="N118" i="27" s="1"/>
  <c r="O118" i="27" s="1"/>
  <c r="P118" i="27" s="1"/>
  <c r="Q118" i="27" s="1"/>
  <c r="R118" i="27" s="1"/>
  <c r="S118" i="27" s="1"/>
  <c r="T118" i="27" s="1"/>
  <c r="U118" i="27" s="1"/>
  <c r="V118" i="27" s="1"/>
  <c r="W118" i="27" s="1"/>
  <c r="X118" i="27" s="1"/>
  <c r="Y118" i="27" s="1"/>
  <c r="Z118" i="27" s="1"/>
  <c r="AA118" i="27" s="1"/>
  <c r="AB118" i="27" s="1"/>
  <c r="AC118" i="27" s="1"/>
  <c r="AD118" i="27" s="1"/>
  <c r="AE118" i="27" s="1"/>
  <c r="AF118" i="27" s="1"/>
  <c r="E118" i="27"/>
  <c r="F118" i="27" s="1"/>
  <c r="G118" i="27" s="1"/>
  <c r="D118" i="27"/>
  <c r="C118" i="27"/>
  <c r="F117" i="27"/>
  <c r="G117" i="27" s="1"/>
  <c r="H117" i="27" s="1"/>
  <c r="I117" i="27" s="1"/>
  <c r="J117" i="27" s="1"/>
  <c r="K117" i="27" s="1"/>
  <c r="L117" i="27" s="1"/>
  <c r="M117" i="27" s="1"/>
  <c r="N117" i="27" s="1"/>
  <c r="O117" i="27" s="1"/>
  <c r="P117" i="27" s="1"/>
  <c r="Q117" i="27" s="1"/>
  <c r="R117" i="27" s="1"/>
  <c r="S117" i="27" s="1"/>
  <c r="T117" i="27" s="1"/>
  <c r="U117" i="27" s="1"/>
  <c r="V117" i="27" s="1"/>
  <c r="W117" i="27" s="1"/>
  <c r="X117" i="27" s="1"/>
  <c r="Y117" i="27" s="1"/>
  <c r="Z117" i="27" s="1"/>
  <c r="AA117" i="27" s="1"/>
  <c r="AB117" i="27" s="1"/>
  <c r="AC117" i="27" s="1"/>
  <c r="AD117" i="27" s="1"/>
  <c r="AE117" i="27" s="1"/>
  <c r="AF117" i="27" s="1"/>
  <c r="C117" i="27"/>
  <c r="D117" i="27" s="1"/>
  <c r="E117" i="27" s="1"/>
  <c r="E116" i="27"/>
  <c r="F116" i="27" s="1"/>
  <c r="G116" i="27" s="1"/>
  <c r="H116" i="27" s="1"/>
  <c r="I116" i="27" s="1"/>
  <c r="J116" i="27" s="1"/>
  <c r="K116" i="27" s="1"/>
  <c r="L116" i="27" s="1"/>
  <c r="M116" i="27" s="1"/>
  <c r="N116" i="27" s="1"/>
  <c r="O116" i="27" s="1"/>
  <c r="P116" i="27" s="1"/>
  <c r="Q116" i="27" s="1"/>
  <c r="R116" i="27" s="1"/>
  <c r="S116" i="27" s="1"/>
  <c r="T116" i="27" s="1"/>
  <c r="U116" i="27" s="1"/>
  <c r="V116" i="27" s="1"/>
  <c r="W116" i="27" s="1"/>
  <c r="X116" i="27" s="1"/>
  <c r="Y116" i="27" s="1"/>
  <c r="Z116" i="27" s="1"/>
  <c r="AA116" i="27" s="1"/>
  <c r="AB116" i="27" s="1"/>
  <c r="AC116" i="27" s="1"/>
  <c r="AD116" i="27" s="1"/>
  <c r="AE116" i="27" s="1"/>
  <c r="AF116" i="27" s="1"/>
  <c r="D116" i="27"/>
  <c r="C116" i="27"/>
  <c r="C115" i="27"/>
  <c r="D115" i="27" s="1"/>
  <c r="E115" i="27" s="1"/>
  <c r="F115" i="27" s="1"/>
  <c r="G115" i="27" s="1"/>
  <c r="H115" i="27" s="1"/>
  <c r="I115" i="27" s="1"/>
  <c r="J115" i="27" s="1"/>
  <c r="K115" i="27" s="1"/>
  <c r="L115" i="27" s="1"/>
  <c r="M115" i="27" s="1"/>
  <c r="N115" i="27" s="1"/>
  <c r="O115" i="27" s="1"/>
  <c r="P115" i="27" s="1"/>
  <c r="Q115" i="27" s="1"/>
  <c r="R115" i="27" s="1"/>
  <c r="S115" i="27" s="1"/>
  <c r="T115" i="27" s="1"/>
  <c r="U115" i="27" s="1"/>
  <c r="V115" i="27" s="1"/>
  <c r="W115" i="27" s="1"/>
  <c r="X115" i="27" s="1"/>
  <c r="Y115" i="27" s="1"/>
  <c r="Z115" i="27" s="1"/>
  <c r="AA115" i="27" s="1"/>
  <c r="AB115" i="27" s="1"/>
  <c r="AC115" i="27" s="1"/>
  <c r="AD115" i="27" s="1"/>
  <c r="AE115" i="27" s="1"/>
  <c r="AF115" i="27" s="1"/>
  <c r="D114" i="27"/>
  <c r="E114" i="27" s="1"/>
  <c r="F114" i="27" s="1"/>
  <c r="G114" i="27" s="1"/>
  <c r="H114" i="27" s="1"/>
  <c r="I114" i="27" s="1"/>
  <c r="J114" i="27" s="1"/>
  <c r="K114" i="27" s="1"/>
  <c r="L114" i="27" s="1"/>
  <c r="M114" i="27" s="1"/>
  <c r="N114" i="27" s="1"/>
  <c r="O114" i="27" s="1"/>
  <c r="P114" i="27" s="1"/>
  <c r="Q114" i="27" s="1"/>
  <c r="R114" i="27" s="1"/>
  <c r="S114" i="27" s="1"/>
  <c r="T114" i="27" s="1"/>
  <c r="U114" i="27" s="1"/>
  <c r="V114" i="27" s="1"/>
  <c r="W114" i="27" s="1"/>
  <c r="X114" i="27" s="1"/>
  <c r="Y114" i="27" s="1"/>
  <c r="Z114" i="27" s="1"/>
  <c r="AA114" i="27" s="1"/>
  <c r="AB114" i="27" s="1"/>
  <c r="AC114" i="27" s="1"/>
  <c r="AD114" i="27" s="1"/>
  <c r="AE114" i="27" s="1"/>
  <c r="AF114" i="27" s="1"/>
  <c r="C114" i="27"/>
  <c r="C113" i="27"/>
  <c r="D113" i="27" s="1"/>
  <c r="E113" i="27" s="1"/>
  <c r="F113" i="27" s="1"/>
  <c r="G113" i="27" s="1"/>
  <c r="H113" i="27" s="1"/>
  <c r="I113" i="27" s="1"/>
  <c r="J113" i="27" s="1"/>
  <c r="K113" i="27" s="1"/>
  <c r="L113" i="27" s="1"/>
  <c r="M113" i="27" s="1"/>
  <c r="N113" i="27" s="1"/>
  <c r="O113" i="27" s="1"/>
  <c r="P113" i="27" s="1"/>
  <c r="Q113" i="27" s="1"/>
  <c r="R113" i="27" s="1"/>
  <c r="S113" i="27" s="1"/>
  <c r="T113" i="27" s="1"/>
  <c r="U113" i="27" s="1"/>
  <c r="V113" i="27" s="1"/>
  <c r="W113" i="27" s="1"/>
  <c r="X113" i="27" s="1"/>
  <c r="Y113" i="27" s="1"/>
  <c r="Z113" i="27" s="1"/>
  <c r="AA113" i="27" s="1"/>
  <c r="AB113" i="27" s="1"/>
  <c r="AC113" i="27" s="1"/>
  <c r="AD113" i="27" s="1"/>
  <c r="AE113" i="27" s="1"/>
  <c r="AF113" i="27" s="1"/>
  <c r="D112" i="27"/>
  <c r="E112" i="27" s="1"/>
  <c r="F112" i="27" s="1"/>
  <c r="G112" i="27" s="1"/>
  <c r="H112" i="27" s="1"/>
  <c r="I112" i="27" s="1"/>
  <c r="J112" i="27" s="1"/>
  <c r="K112" i="27" s="1"/>
  <c r="L112" i="27" s="1"/>
  <c r="M112" i="27" s="1"/>
  <c r="N112" i="27" s="1"/>
  <c r="O112" i="27" s="1"/>
  <c r="P112" i="27" s="1"/>
  <c r="Q112" i="27" s="1"/>
  <c r="R112" i="27" s="1"/>
  <c r="S112" i="27" s="1"/>
  <c r="T112" i="27" s="1"/>
  <c r="U112" i="27" s="1"/>
  <c r="V112" i="27" s="1"/>
  <c r="W112" i="27" s="1"/>
  <c r="X112" i="27" s="1"/>
  <c r="Y112" i="27" s="1"/>
  <c r="Z112" i="27" s="1"/>
  <c r="AA112" i="27" s="1"/>
  <c r="AB112" i="27" s="1"/>
  <c r="AC112" i="27" s="1"/>
  <c r="AD112" i="27" s="1"/>
  <c r="AE112" i="27" s="1"/>
  <c r="AF112" i="27" s="1"/>
  <c r="C112" i="27"/>
  <c r="C111" i="27"/>
  <c r="D111" i="27" s="1"/>
  <c r="E111" i="27" s="1"/>
  <c r="F111" i="27" s="1"/>
  <c r="G111" i="27" s="1"/>
  <c r="H111" i="27" s="1"/>
  <c r="I111" i="27" s="1"/>
  <c r="J111" i="27" s="1"/>
  <c r="K111" i="27" s="1"/>
  <c r="L111" i="27" s="1"/>
  <c r="M111" i="27" s="1"/>
  <c r="N111" i="27" s="1"/>
  <c r="O111" i="27" s="1"/>
  <c r="P111" i="27" s="1"/>
  <c r="Q111" i="27" s="1"/>
  <c r="R111" i="27" s="1"/>
  <c r="S111" i="27" s="1"/>
  <c r="T111" i="27" s="1"/>
  <c r="U111" i="27" s="1"/>
  <c r="V111" i="27" s="1"/>
  <c r="W111" i="27" s="1"/>
  <c r="X111" i="27" s="1"/>
  <c r="Y111" i="27" s="1"/>
  <c r="Z111" i="27" s="1"/>
  <c r="AA111" i="27" s="1"/>
  <c r="AB111" i="27" s="1"/>
  <c r="AC111" i="27" s="1"/>
  <c r="AD111" i="27" s="1"/>
  <c r="AE111" i="27" s="1"/>
  <c r="AF111" i="27" s="1"/>
  <c r="D110" i="27"/>
  <c r="E110" i="27" s="1"/>
  <c r="F110" i="27" s="1"/>
  <c r="G110" i="27" s="1"/>
  <c r="H110" i="27" s="1"/>
  <c r="I110" i="27" s="1"/>
  <c r="J110" i="27" s="1"/>
  <c r="K110" i="27" s="1"/>
  <c r="L110" i="27" s="1"/>
  <c r="M110" i="27" s="1"/>
  <c r="N110" i="27" s="1"/>
  <c r="O110" i="27" s="1"/>
  <c r="P110" i="27" s="1"/>
  <c r="Q110" i="27" s="1"/>
  <c r="R110" i="27" s="1"/>
  <c r="S110" i="27" s="1"/>
  <c r="T110" i="27" s="1"/>
  <c r="U110" i="27" s="1"/>
  <c r="V110" i="27" s="1"/>
  <c r="W110" i="27" s="1"/>
  <c r="X110" i="27" s="1"/>
  <c r="Y110" i="27" s="1"/>
  <c r="Z110" i="27" s="1"/>
  <c r="AA110" i="27" s="1"/>
  <c r="AB110" i="27" s="1"/>
  <c r="AC110" i="27" s="1"/>
  <c r="AD110" i="27" s="1"/>
  <c r="AE110" i="27" s="1"/>
  <c r="AF110" i="27" s="1"/>
  <c r="C110" i="27"/>
  <c r="K109" i="27"/>
  <c r="L109" i="27" s="1"/>
  <c r="M109" i="27" s="1"/>
  <c r="N109" i="27" s="1"/>
  <c r="O109" i="27" s="1"/>
  <c r="P109" i="27" s="1"/>
  <c r="Q109" i="27" s="1"/>
  <c r="R109" i="27" s="1"/>
  <c r="S109" i="27" s="1"/>
  <c r="T109" i="27" s="1"/>
  <c r="U109" i="27" s="1"/>
  <c r="V109" i="27" s="1"/>
  <c r="W109" i="27" s="1"/>
  <c r="X109" i="27" s="1"/>
  <c r="Y109" i="27" s="1"/>
  <c r="Z109" i="27" s="1"/>
  <c r="AA109" i="27" s="1"/>
  <c r="AB109" i="27" s="1"/>
  <c r="AC109" i="27" s="1"/>
  <c r="AD109" i="27" s="1"/>
  <c r="AE109" i="27" s="1"/>
  <c r="AF109" i="27" s="1"/>
  <c r="J109" i="27"/>
  <c r="E109" i="27"/>
  <c r="F109" i="27" s="1"/>
  <c r="G109" i="27" s="1"/>
  <c r="H109" i="27" s="1"/>
  <c r="C109" i="27"/>
  <c r="D109" i="27" s="1"/>
  <c r="C108" i="27"/>
  <c r="D108" i="27" s="1"/>
  <c r="E108" i="27" s="1"/>
  <c r="F108" i="27" s="1"/>
  <c r="G108" i="27" s="1"/>
  <c r="H108" i="27" s="1"/>
  <c r="I108" i="27" s="1"/>
  <c r="J108" i="27" s="1"/>
  <c r="K108" i="27" s="1"/>
  <c r="L108" i="27" s="1"/>
  <c r="M108" i="27" s="1"/>
  <c r="N108" i="27" s="1"/>
  <c r="O108" i="27" s="1"/>
  <c r="P108" i="27" s="1"/>
  <c r="Q108" i="27" s="1"/>
  <c r="R108" i="27" s="1"/>
  <c r="S108" i="27" s="1"/>
  <c r="T108" i="27" s="1"/>
  <c r="U108" i="27" s="1"/>
  <c r="V108" i="27" s="1"/>
  <c r="W108" i="27" s="1"/>
  <c r="X108" i="27" s="1"/>
  <c r="Y108" i="27" s="1"/>
  <c r="Z108" i="27" s="1"/>
  <c r="AA108" i="27" s="1"/>
  <c r="AB108" i="27" s="1"/>
  <c r="AC108" i="27" s="1"/>
  <c r="AD108" i="27" s="1"/>
  <c r="AE108" i="27" s="1"/>
  <c r="AF108" i="27" s="1"/>
  <c r="C107" i="27"/>
  <c r="D107" i="27" s="1"/>
  <c r="E107" i="27" s="1"/>
  <c r="F107" i="27" s="1"/>
  <c r="G107" i="27" s="1"/>
  <c r="H107" i="27" s="1"/>
  <c r="I107" i="27" s="1"/>
  <c r="J107" i="27" s="1"/>
  <c r="K107" i="27" s="1"/>
  <c r="L107" i="27" s="1"/>
  <c r="M107" i="27" s="1"/>
  <c r="N107" i="27" s="1"/>
  <c r="O107" i="27" s="1"/>
  <c r="P107" i="27" s="1"/>
  <c r="Q107" i="27" s="1"/>
  <c r="R107" i="27" s="1"/>
  <c r="S107" i="27" s="1"/>
  <c r="T107" i="27" s="1"/>
  <c r="U107" i="27" s="1"/>
  <c r="V107" i="27" s="1"/>
  <c r="W107" i="27" s="1"/>
  <c r="X107" i="27" s="1"/>
  <c r="Y107" i="27" s="1"/>
  <c r="Z107" i="27" s="1"/>
  <c r="AA107" i="27" s="1"/>
  <c r="AB107" i="27" s="1"/>
  <c r="AC107" i="27" s="1"/>
  <c r="AD107" i="27" s="1"/>
  <c r="AE107" i="27" s="1"/>
  <c r="AF107" i="27" s="1"/>
  <c r="D105" i="27"/>
  <c r="E105" i="27" s="1"/>
  <c r="F105" i="27" s="1"/>
  <c r="G105" i="27" s="1"/>
  <c r="H105" i="27" s="1"/>
  <c r="I105" i="27" s="1"/>
  <c r="J105" i="27" s="1"/>
  <c r="K105" i="27" s="1"/>
  <c r="L105" i="27" s="1"/>
  <c r="M105" i="27" s="1"/>
  <c r="N105" i="27" s="1"/>
  <c r="O105" i="27" s="1"/>
  <c r="P105" i="27" s="1"/>
  <c r="Q105" i="27" s="1"/>
  <c r="R105" i="27" s="1"/>
  <c r="S105" i="27" s="1"/>
  <c r="T105" i="27" s="1"/>
  <c r="U105" i="27" s="1"/>
  <c r="V105" i="27" s="1"/>
  <c r="W105" i="27" s="1"/>
  <c r="X105" i="27" s="1"/>
  <c r="Y105" i="27" s="1"/>
  <c r="Z105" i="27" s="1"/>
  <c r="AA105" i="27" s="1"/>
  <c r="AB105" i="27" s="1"/>
  <c r="AC105" i="27" s="1"/>
  <c r="AD105" i="27" s="1"/>
  <c r="AE105" i="27" s="1"/>
  <c r="AF105" i="27" s="1"/>
  <c r="C105" i="27"/>
  <c r="E104" i="27"/>
  <c r="F104" i="27" s="1"/>
  <c r="G104" i="27" s="1"/>
  <c r="H104" i="27" s="1"/>
  <c r="I104" i="27" s="1"/>
  <c r="J104" i="27" s="1"/>
  <c r="K104" i="27" s="1"/>
  <c r="L104" i="27" s="1"/>
  <c r="M104" i="27" s="1"/>
  <c r="N104" i="27" s="1"/>
  <c r="O104" i="27" s="1"/>
  <c r="P104" i="27" s="1"/>
  <c r="Q104" i="27" s="1"/>
  <c r="R104" i="27" s="1"/>
  <c r="S104" i="27" s="1"/>
  <c r="T104" i="27" s="1"/>
  <c r="U104" i="27" s="1"/>
  <c r="V104" i="27" s="1"/>
  <c r="W104" i="27" s="1"/>
  <c r="X104" i="27" s="1"/>
  <c r="Y104" i="27" s="1"/>
  <c r="Z104" i="27" s="1"/>
  <c r="AA104" i="27" s="1"/>
  <c r="AB104" i="27" s="1"/>
  <c r="AC104" i="27" s="1"/>
  <c r="AD104" i="27" s="1"/>
  <c r="AE104" i="27" s="1"/>
  <c r="AF104" i="27" s="1"/>
  <c r="C104" i="27"/>
  <c r="D104" i="27" s="1"/>
  <c r="C102" i="27"/>
  <c r="D102" i="27" s="1"/>
  <c r="E102" i="27" s="1"/>
  <c r="F102" i="27" s="1"/>
  <c r="G102" i="27" s="1"/>
  <c r="H102" i="27" s="1"/>
  <c r="I102" i="27" s="1"/>
  <c r="J102" i="27" s="1"/>
  <c r="K102" i="27" s="1"/>
  <c r="L102" i="27" s="1"/>
  <c r="M102" i="27" s="1"/>
  <c r="N102" i="27" s="1"/>
  <c r="O102" i="27" s="1"/>
  <c r="P102" i="27" s="1"/>
  <c r="Q102" i="27" s="1"/>
  <c r="R102" i="27" s="1"/>
  <c r="S102" i="27" s="1"/>
  <c r="T102" i="27" s="1"/>
  <c r="U102" i="27" s="1"/>
  <c r="V102" i="27" s="1"/>
  <c r="W102" i="27" s="1"/>
  <c r="X102" i="27" s="1"/>
  <c r="Y102" i="27" s="1"/>
  <c r="Z102" i="27" s="1"/>
  <c r="AA102" i="27" s="1"/>
  <c r="AB102" i="27" s="1"/>
  <c r="AC102" i="27" s="1"/>
  <c r="AD102" i="27" s="1"/>
  <c r="AE102" i="27" s="1"/>
  <c r="AF102" i="27" s="1"/>
  <c r="C101" i="27"/>
  <c r="D101" i="27" s="1"/>
  <c r="E101" i="27" s="1"/>
  <c r="F101" i="27" s="1"/>
  <c r="G101" i="27" s="1"/>
  <c r="H101" i="27" s="1"/>
  <c r="I101" i="27" s="1"/>
  <c r="J101" i="27" s="1"/>
  <c r="K101" i="27" s="1"/>
  <c r="L101" i="27" s="1"/>
  <c r="M101" i="27" s="1"/>
  <c r="N101" i="27" s="1"/>
  <c r="O101" i="27" s="1"/>
  <c r="P101" i="27" s="1"/>
  <c r="Q101" i="27" s="1"/>
  <c r="R101" i="27" s="1"/>
  <c r="S101" i="27" s="1"/>
  <c r="T101" i="27" s="1"/>
  <c r="U101" i="27" s="1"/>
  <c r="V101" i="27" s="1"/>
  <c r="W101" i="27" s="1"/>
  <c r="X101" i="27" s="1"/>
  <c r="Y101" i="27" s="1"/>
  <c r="Z101" i="27" s="1"/>
  <c r="AA101" i="27" s="1"/>
  <c r="AB101" i="27" s="1"/>
  <c r="AC101" i="27" s="1"/>
  <c r="AD101" i="27" s="1"/>
  <c r="AE101" i="27" s="1"/>
  <c r="AF101" i="27" s="1"/>
  <c r="C100" i="27"/>
  <c r="D100" i="27" s="1"/>
  <c r="E100" i="27" s="1"/>
  <c r="F100" i="27" s="1"/>
  <c r="G100" i="27" s="1"/>
  <c r="H100" i="27" s="1"/>
  <c r="I100" i="27" s="1"/>
  <c r="J100" i="27" s="1"/>
  <c r="K100" i="27" s="1"/>
  <c r="L100" i="27" s="1"/>
  <c r="M100" i="27" s="1"/>
  <c r="N100" i="27" s="1"/>
  <c r="O100" i="27" s="1"/>
  <c r="P100" i="27" s="1"/>
  <c r="Q100" i="27" s="1"/>
  <c r="R100" i="27" s="1"/>
  <c r="S100" i="27" s="1"/>
  <c r="T100" i="27" s="1"/>
  <c r="U100" i="27" s="1"/>
  <c r="V100" i="27" s="1"/>
  <c r="W100" i="27" s="1"/>
  <c r="X100" i="27" s="1"/>
  <c r="Y100" i="27" s="1"/>
  <c r="Z100" i="27" s="1"/>
  <c r="AA100" i="27" s="1"/>
  <c r="AB100" i="27" s="1"/>
  <c r="AC100" i="27" s="1"/>
  <c r="AD100" i="27" s="1"/>
  <c r="AE100" i="27" s="1"/>
  <c r="AF100" i="27" s="1"/>
  <c r="D99" i="27"/>
  <c r="E99" i="27" s="1"/>
  <c r="F99" i="27" s="1"/>
  <c r="G99" i="27" s="1"/>
  <c r="H99" i="27" s="1"/>
  <c r="I99" i="27" s="1"/>
  <c r="J99" i="27" s="1"/>
  <c r="K99" i="27" s="1"/>
  <c r="L99" i="27" s="1"/>
  <c r="M99" i="27" s="1"/>
  <c r="N99" i="27" s="1"/>
  <c r="O99" i="27" s="1"/>
  <c r="P99" i="27" s="1"/>
  <c r="Q99" i="27" s="1"/>
  <c r="R99" i="27" s="1"/>
  <c r="S99" i="27" s="1"/>
  <c r="T99" i="27" s="1"/>
  <c r="U99" i="27" s="1"/>
  <c r="V99" i="27" s="1"/>
  <c r="W99" i="27" s="1"/>
  <c r="X99" i="27" s="1"/>
  <c r="Y99" i="27" s="1"/>
  <c r="Z99" i="27" s="1"/>
  <c r="AA99" i="27" s="1"/>
  <c r="AB99" i="27" s="1"/>
  <c r="AC99" i="27" s="1"/>
  <c r="AD99" i="27" s="1"/>
  <c r="AE99" i="27" s="1"/>
  <c r="AF99" i="27" s="1"/>
  <c r="C99" i="27"/>
  <c r="C98" i="27"/>
  <c r="D98" i="27" s="1"/>
  <c r="C97" i="27"/>
  <c r="C187" i="27" s="1"/>
  <c r="AH95" i="27"/>
  <c r="AI95" i="27" s="1"/>
  <c r="AH94" i="27"/>
  <c r="AI94" i="27" s="1"/>
  <c r="AH93" i="27"/>
  <c r="AI93" i="27" s="1"/>
  <c r="AH92" i="27"/>
  <c r="AI92" i="27" s="1"/>
  <c r="AH91" i="27"/>
  <c r="AI91" i="27" s="1"/>
  <c r="C90" i="27"/>
  <c r="B90" i="27"/>
  <c r="AI88" i="27"/>
  <c r="AH88" i="27"/>
  <c r="AI87" i="27"/>
  <c r="AH87" i="27"/>
  <c r="AI86" i="27"/>
  <c r="AH86" i="27"/>
  <c r="AI85" i="27"/>
  <c r="AH85" i="27"/>
  <c r="AI84" i="27"/>
  <c r="AH84" i="27"/>
  <c r="AI83" i="27"/>
  <c r="AH83" i="27"/>
  <c r="AI82" i="27"/>
  <c r="AH82" i="27"/>
  <c r="AI81" i="27"/>
  <c r="AH81" i="27"/>
  <c r="AG79" i="27"/>
  <c r="AI78" i="27"/>
  <c r="AH78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E77" i="27"/>
  <c r="D77" i="27"/>
  <c r="C77" i="27"/>
  <c r="B77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Q79" i="27" s="1"/>
  <c r="P76" i="27"/>
  <c r="O76" i="27"/>
  <c r="N76" i="27"/>
  <c r="M76" i="27"/>
  <c r="L76" i="27"/>
  <c r="K76" i="27"/>
  <c r="J76" i="27"/>
  <c r="I76" i="27"/>
  <c r="H76" i="27"/>
  <c r="G76" i="27"/>
  <c r="E76" i="27"/>
  <c r="D76" i="27"/>
  <c r="C76" i="27"/>
  <c r="B76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E75" i="27"/>
  <c r="D75" i="27"/>
  <c r="C75" i="27"/>
  <c r="B75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G79" i="27" s="1"/>
  <c r="E74" i="27"/>
  <c r="D74" i="27"/>
  <c r="C74" i="27"/>
  <c r="B74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S79" i="27" s="1"/>
  <c r="R73" i="27"/>
  <c r="R79" i="27" s="1"/>
  <c r="Q73" i="27"/>
  <c r="P73" i="27"/>
  <c r="O73" i="27"/>
  <c r="N73" i="27"/>
  <c r="M73" i="27"/>
  <c r="L73" i="27"/>
  <c r="K73" i="27"/>
  <c r="K79" i="27" s="1"/>
  <c r="J73" i="27"/>
  <c r="I73" i="27"/>
  <c r="I79" i="27" s="1"/>
  <c r="H73" i="27"/>
  <c r="G73" i="27"/>
  <c r="E73" i="27"/>
  <c r="D73" i="27"/>
  <c r="C73" i="27"/>
  <c r="C79" i="27" s="1"/>
  <c r="B73" i="27"/>
  <c r="AI71" i="27"/>
  <c r="AH71" i="27"/>
  <c r="AG69" i="27"/>
  <c r="AF69" i="27"/>
  <c r="AE69" i="27"/>
  <c r="AD69" i="27"/>
  <c r="AC69" i="27"/>
  <c r="AB69" i="27"/>
  <c r="AA69" i="27"/>
  <c r="Z69" i="27"/>
  <c r="Y69" i="27"/>
  <c r="X69" i="27"/>
  <c r="W69" i="27"/>
  <c r="V69" i="27"/>
  <c r="U69" i="27"/>
  <c r="T69" i="27"/>
  <c r="S69" i="27"/>
  <c r="R69" i="27"/>
  <c r="Q69" i="27"/>
  <c r="P69" i="27"/>
  <c r="O69" i="27"/>
  <c r="N69" i="27"/>
  <c r="M69" i="27"/>
  <c r="L69" i="27"/>
  <c r="K69" i="27"/>
  <c r="J69" i="27"/>
  <c r="I69" i="27"/>
  <c r="H69" i="27"/>
  <c r="G69" i="27"/>
  <c r="E69" i="27"/>
  <c r="D69" i="27"/>
  <c r="C69" i="27"/>
  <c r="B69" i="27"/>
  <c r="AI68" i="27"/>
  <c r="AH68" i="27"/>
  <c r="AI67" i="27"/>
  <c r="AH67" i="27"/>
  <c r="AI66" i="27"/>
  <c r="AH66" i="27"/>
  <c r="AG65" i="27"/>
  <c r="AF65" i="27"/>
  <c r="AF5" i="27" s="1"/>
  <c r="AE65" i="27"/>
  <c r="AD65" i="27"/>
  <c r="AD5" i="27" s="1"/>
  <c r="AC65" i="27"/>
  <c r="AC5" i="27" s="1"/>
  <c r="AB65" i="27"/>
  <c r="AB5" i="27" s="1"/>
  <c r="AA65" i="27"/>
  <c r="Z65" i="27"/>
  <c r="Y65" i="27"/>
  <c r="X65" i="27"/>
  <c r="X5" i="27" s="1"/>
  <c r="W65" i="27"/>
  <c r="V65" i="27"/>
  <c r="V5" i="27" s="1"/>
  <c r="U65" i="27"/>
  <c r="U5" i="27" s="1"/>
  <c r="T65" i="27"/>
  <c r="S65" i="27"/>
  <c r="S5" i="27" s="1"/>
  <c r="R65" i="27"/>
  <c r="R5" i="27" s="1"/>
  <c r="Q65" i="27"/>
  <c r="Q5" i="27" s="1"/>
  <c r="P65" i="27"/>
  <c r="O65" i="27"/>
  <c r="N65" i="27"/>
  <c r="M65" i="27"/>
  <c r="L65" i="27"/>
  <c r="L5" i="27" s="1"/>
  <c r="K65" i="27"/>
  <c r="K5" i="27" s="1"/>
  <c r="J65" i="27"/>
  <c r="J5" i="27" s="1"/>
  <c r="I65" i="27"/>
  <c r="H65" i="27"/>
  <c r="H5" i="27" s="1"/>
  <c r="G65" i="27"/>
  <c r="G5" i="27" s="1"/>
  <c r="E65" i="27"/>
  <c r="D65" i="27"/>
  <c r="C65" i="27"/>
  <c r="B65" i="27"/>
  <c r="B5" i="27" s="1"/>
  <c r="AI64" i="27"/>
  <c r="AH64" i="27"/>
  <c r="AI63" i="27"/>
  <c r="AH63" i="27"/>
  <c r="AI62" i="27"/>
  <c r="AH62" i="27"/>
  <c r="AI61" i="27"/>
  <c r="AH61" i="27"/>
  <c r="AI60" i="27"/>
  <c r="AH60" i="27"/>
  <c r="AI59" i="27"/>
  <c r="AH59" i="27"/>
  <c r="AI58" i="27"/>
  <c r="AH58" i="27"/>
  <c r="AI57" i="27"/>
  <c r="AH57" i="27"/>
  <c r="AI56" i="27"/>
  <c r="AH56" i="27"/>
  <c r="AI55" i="27"/>
  <c r="AH55" i="27"/>
  <c r="AI54" i="27"/>
  <c r="AH54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E53" i="27"/>
  <c r="D53" i="27"/>
  <c r="C53" i="27"/>
  <c r="B53" i="27"/>
  <c r="AI52" i="27"/>
  <c r="AH52" i="27"/>
  <c r="AI51" i="27"/>
  <c r="AH51" i="27"/>
  <c r="AI50" i="27"/>
  <c r="AH50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E49" i="27"/>
  <c r="D49" i="27"/>
  <c r="C49" i="27"/>
  <c r="B49" i="27"/>
  <c r="AG48" i="27"/>
  <c r="AG49" i="27" s="1"/>
  <c r="AG3" i="27" s="1"/>
  <c r="AI47" i="27"/>
  <c r="AH47" i="27"/>
  <c r="AI46" i="27"/>
  <c r="AH46" i="27"/>
  <c r="AI45" i="27"/>
  <c r="AH45" i="27"/>
  <c r="AI44" i="27"/>
  <c r="AH44" i="27"/>
  <c r="AI43" i="27"/>
  <c r="AH43" i="27"/>
  <c r="AI42" i="27"/>
  <c r="AH42" i="27"/>
  <c r="AI41" i="27"/>
  <c r="AH41" i="27"/>
  <c r="AI40" i="27"/>
  <c r="AH40" i="27"/>
  <c r="AI39" i="27"/>
  <c r="AH39" i="27"/>
  <c r="AI38" i="27"/>
  <c r="AH38" i="27"/>
  <c r="AI37" i="27"/>
  <c r="AH37" i="27"/>
  <c r="AI36" i="27"/>
  <c r="AH36" i="27"/>
  <c r="AG35" i="27"/>
  <c r="AF35" i="27"/>
  <c r="AE35" i="27"/>
  <c r="AD35" i="27"/>
  <c r="AC35" i="27"/>
  <c r="AB35" i="27"/>
  <c r="AA35" i="27"/>
  <c r="Z35" i="27"/>
  <c r="X35" i="27"/>
  <c r="W35" i="27"/>
  <c r="V35" i="27"/>
  <c r="U35" i="27"/>
  <c r="T35" i="27"/>
  <c r="S35" i="27"/>
  <c r="R35" i="27"/>
  <c r="Q35" i="27"/>
  <c r="P35" i="27"/>
  <c r="O35" i="27"/>
  <c r="N35" i="27"/>
  <c r="M35" i="27"/>
  <c r="L35" i="27"/>
  <c r="K35" i="27"/>
  <c r="J35" i="27"/>
  <c r="I35" i="27"/>
  <c r="H35" i="27"/>
  <c r="G35" i="27"/>
  <c r="E35" i="27"/>
  <c r="D35" i="27"/>
  <c r="C35" i="27"/>
  <c r="B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AE5" i="27"/>
  <c r="AA5" i="27"/>
  <c r="Z5" i="27"/>
  <c r="Y5" i="27"/>
  <c r="W5" i="27"/>
  <c r="P5" i="27"/>
  <c r="O5" i="27"/>
  <c r="N5" i="27"/>
  <c r="M5" i="27"/>
  <c r="I5" i="27"/>
  <c r="E5" i="27"/>
  <c r="C5" i="27"/>
  <c r="AG4" i="27"/>
  <c r="K4" i="27"/>
  <c r="B4" i="27"/>
  <c r="AG2" i="27"/>
  <c r="AG6" i="27" s="1"/>
  <c r="E4" i="27"/>
  <c r="N90" i="31" l="1"/>
  <c r="O98" i="31"/>
  <c r="N187" i="31"/>
  <c r="P189" i="31"/>
  <c r="O195" i="31"/>
  <c r="Q97" i="31"/>
  <c r="Q230" i="31"/>
  <c r="R194" i="31"/>
  <c r="O98" i="30"/>
  <c r="M195" i="30"/>
  <c r="N189" i="30"/>
  <c r="O194" i="30"/>
  <c r="N230" i="30"/>
  <c r="N187" i="30"/>
  <c r="O97" i="30"/>
  <c r="F187" i="29"/>
  <c r="G97" i="29"/>
  <c r="I98" i="29"/>
  <c r="F195" i="29"/>
  <c r="G189" i="29"/>
  <c r="F230" i="29"/>
  <c r="G194" i="29"/>
  <c r="G119" i="29"/>
  <c r="F90" i="29"/>
  <c r="G104" i="28"/>
  <c r="F90" i="28"/>
  <c r="G195" i="28"/>
  <c r="H189" i="28"/>
  <c r="I98" i="28"/>
  <c r="G187" i="28"/>
  <c r="H97" i="28"/>
  <c r="H194" i="28"/>
  <c r="G230" i="28"/>
  <c r="F187" i="28"/>
  <c r="AF79" i="27"/>
  <c r="AE79" i="27"/>
  <c r="AB79" i="27"/>
  <c r="AA79" i="27"/>
  <c r="Z79" i="27"/>
  <c r="Y79" i="27"/>
  <c r="X79" i="27"/>
  <c r="W79" i="27"/>
  <c r="T79" i="27"/>
  <c r="S70" i="27"/>
  <c r="R70" i="27"/>
  <c r="P79" i="27"/>
  <c r="O79" i="27"/>
  <c r="N79" i="27"/>
  <c r="N70" i="27"/>
  <c r="L79" i="27"/>
  <c r="L70" i="27"/>
  <c r="AH77" i="27"/>
  <c r="J79" i="27"/>
  <c r="J70" i="27"/>
  <c r="K70" i="27"/>
  <c r="H79" i="27"/>
  <c r="F72" i="27"/>
  <c r="AI75" i="27"/>
  <c r="D79" i="27"/>
  <c r="AI76" i="27"/>
  <c r="AI53" i="27"/>
  <c r="D70" i="27"/>
  <c r="F79" i="27"/>
  <c r="B79" i="27"/>
  <c r="C70" i="27"/>
  <c r="B70" i="27"/>
  <c r="B72" i="27" s="1"/>
  <c r="B80" i="27" s="1"/>
  <c r="AI35" i="27"/>
  <c r="F70" i="27"/>
  <c r="H4" i="27"/>
  <c r="E70" i="27"/>
  <c r="M70" i="27"/>
  <c r="R72" i="27"/>
  <c r="R80" i="27" s="1"/>
  <c r="AI74" i="27"/>
  <c r="AI77" i="27"/>
  <c r="AH74" i="27"/>
  <c r="G70" i="27"/>
  <c r="O70" i="27"/>
  <c r="G72" i="27"/>
  <c r="P70" i="27"/>
  <c r="I72" i="27"/>
  <c r="AG72" i="27"/>
  <c r="AG80" i="27" s="1"/>
  <c r="AH35" i="27"/>
  <c r="H70" i="27"/>
  <c r="Q72" i="27"/>
  <c r="H72" i="27"/>
  <c r="D5" i="27"/>
  <c r="T5" i="27"/>
  <c r="I70" i="27"/>
  <c r="I80" i="27" s="1"/>
  <c r="Q70" i="27"/>
  <c r="AG70" i="27"/>
  <c r="AI69" i="27"/>
  <c r="AH69" i="27"/>
  <c r="J72" i="27"/>
  <c r="E79" i="27"/>
  <c r="M79" i="27"/>
  <c r="U79" i="27"/>
  <c r="AC79" i="27"/>
  <c r="D206" i="27"/>
  <c r="S206" i="27"/>
  <c r="AH53" i="27"/>
  <c r="AI65" i="27"/>
  <c r="AH65" i="27"/>
  <c r="C72" i="27"/>
  <c r="K72" i="27"/>
  <c r="S72" i="27"/>
  <c r="S80" i="27" s="1"/>
  <c r="N72" i="27"/>
  <c r="V79" i="27"/>
  <c r="AD79" i="27"/>
  <c r="D72" i="27"/>
  <c r="L72" i="27"/>
  <c r="O72" i="27"/>
  <c r="AH76" i="27"/>
  <c r="E98" i="27"/>
  <c r="E72" i="27"/>
  <c r="E80" i="27" s="1"/>
  <c r="M72" i="27"/>
  <c r="P72" i="27"/>
  <c r="AH75" i="27"/>
  <c r="AI73" i="27"/>
  <c r="AH73" i="27"/>
  <c r="D97" i="27"/>
  <c r="F230" i="27"/>
  <c r="G194" i="27"/>
  <c r="C195" i="27"/>
  <c r="D189" i="27"/>
  <c r="R97" i="31" l="1"/>
  <c r="P195" i="31"/>
  <c r="Q189" i="31"/>
  <c r="P98" i="31"/>
  <c r="O90" i="31"/>
  <c r="O187" i="31"/>
  <c r="R230" i="31"/>
  <c r="S194" i="31"/>
  <c r="O187" i="30"/>
  <c r="P97" i="30"/>
  <c r="O230" i="30"/>
  <c r="P194" i="30"/>
  <c r="N195" i="30"/>
  <c r="O189" i="30"/>
  <c r="O90" i="30"/>
  <c r="P98" i="30"/>
  <c r="N90" i="30"/>
  <c r="H189" i="29"/>
  <c r="G195" i="29"/>
  <c r="J98" i="29"/>
  <c r="G187" i="29"/>
  <c r="H97" i="29"/>
  <c r="H119" i="29"/>
  <c r="G90" i="29"/>
  <c r="G230" i="29"/>
  <c r="H194" i="29"/>
  <c r="J98" i="28"/>
  <c r="H195" i="28"/>
  <c r="I189" i="28"/>
  <c r="I194" i="28"/>
  <c r="H230" i="28"/>
  <c r="H187" i="28"/>
  <c r="I97" i="28"/>
  <c r="H104" i="28"/>
  <c r="G90" i="28"/>
  <c r="Q80" i="27"/>
  <c r="P80" i="27"/>
  <c r="O80" i="27"/>
  <c r="M80" i="27"/>
  <c r="L80" i="27"/>
  <c r="J80" i="27"/>
  <c r="H80" i="27"/>
  <c r="F80" i="27"/>
  <c r="AH79" i="27"/>
  <c r="D80" i="27"/>
  <c r="AK209" i="27"/>
  <c r="S7" i="27"/>
  <c r="G80" i="27"/>
  <c r="AC209" i="27"/>
  <c r="K7" i="27"/>
  <c r="AI79" i="27"/>
  <c r="U209" i="27"/>
  <c r="C7" i="27"/>
  <c r="Z209" i="27"/>
  <c r="H7" i="27"/>
  <c r="AA209" i="27"/>
  <c r="I7" i="27"/>
  <c r="AJ209" i="27"/>
  <c r="R7" i="27"/>
  <c r="D187" i="27"/>
  <c r="E97" i="27"/>
  <c r="V209" i="27"/>
  <c r="D7" i="27"/>
  <c r="D195" i="27"/>
  <c r="E189" i="27"/>
  <c r="K80" i="27"/>
  <c r="AH209" i="27"/>
  <c r="P7" i="27"/>
  <c r="X209" i="27"/>
  <c r="C204" i="27"/>
  <c r="B204" i="27"/>
  <c r="F7" i="27"/>
  <c r="AG209" i="27"/>
  <c r="O7" i="27"/>
  <c r="C80" i="27"/>
  <c r="D90" i="27"/>
  <c r="AB209" i="27"/>
  <c r="J7" i="27"/>
  <c r="AI209" i="27"/>
  <c r="Q7" i="27"/>
  <c r="T209" i="27"/>
  <c r="B7" i="27"/>
  <c r="AD209" i="27"/>
  <c r="L7" i="27"/>
  <c r="AE209" i="27"/>
  <c r="M7" i="27"/>
  <c r="W209" i="27"/>
  <c r="E7" i="27"/>
  <c r="G230" i="27"/>
  <c r="H194" i="27"/>
  <c r="F98" i="27"/>
  <c r="AF209" i="27"/>
  <c r="N7" i="27"/>
  <c r="N80" i="27"/>
  <c r="Y209" i="27"/>
  <c r="G7" i="27"/>
  <c r="Q98" i="31" l="1"/>
  <c r="P90" i="31"/>
  <c r="P187" i="31"/>
  <c r="R189" i="31"/>
  <c r="Q195" i="31"/>
  <c r="S97" i="31"/>
  <c r="T194" i="31"/>
  <c r="S230" i="31"/>
  <c r="P189" i="30"/>
  <c r="O195" i="30"/>
  <c r="P230" i="30"/>
  <c r="Q194" i="30"/>
  <c r="P90" i="30"/>
  <c r="Q98" i="30"/>
  <c r="P187" i="30"/>
  <c r="Q97" i="30"/>
  <c r="H187" i="29"/>
  <c r="I97" i="29"/>
  <c r="K98" i="29"/>
  <c r="I119" i="29"/>
  <c r="H90" i="29"/>
  <c r="H230" i="29"/>
  <c r="I194" i="29"/>
  <c r="I189" i="29"/>
  <c r="H195" i="29"/>
  <c r="I230" i="28"/>
  <c r="J194" i="28"/>
  <c r="I195" i="28"/>
  <c r="J189" i="28"/>
  <c r="I104" i="28"/>
  <c r="H90" i="28"/>
  <c r="K98" i="28"/>
  <c r="J97" i="28"/>
  <c r="K6" i="27"/>
  <c r="E195" i="27"/>
  <c r="F189" i="27"/>
  <c r="E90" i="27"/>
  <c r="G98" i="27"/>
  <c r="E187" i="27"/>
  <c r="F97" i="27"/>
  <c r="I194" i="27"/>
  <c r="H230" i="27"/>
  <c r="U194" i="31" l="1"/>
  <c r="T230" i="31"/>
  <c r="R195" i="31"/>
  <c r="S189" i="31"/>
  <c r="T97" i="31"/>
  <c r="R98" i="31"/>
  <c r="Q90" i="31"/>
  <c r="Q187" i="31"/>
  <c r="R194" i="30"/>
  <c r="Q230" i="30"/>
  <c r="R98" i="30"/>
  <c r="Q90" i="30"/>
  <c r="Q187" i="30"/>
  <c r="R97" i="30"/>
  <c r="P195" i="30"/>
  <c r="Q189" i="30"/>
  <c r="J119" i="29"/>
  <c r="I90" i="29"/>
  <c r="L98" i="29"/>
  <c r="I187" i="29"/>
  <c r="J97" i="29"/>
  <c r="J194" i="29"/>
  <c r="I230" i="29"/>
  <c r="J189" i="29"/>
  <c r="I195" i="29"/>
  <c r="J195" i="28"/>
  <c r="K189" i="28"/>
  <c r="J187" i="28"/>
  <c r="K97" i="28"/>
  <c r="K194" i="28"/>
  <c r="J230" i="28"/>
  <c r="L98" i="28"/>
  <c r="J104" i="28"/>
  <c r="I90" i="28"/>
  <c r="I187" i="28"/>
  <c r="F187" i="27"/>
  <c r="G97" i="27"/>
  <c r="H98" i="27"/>
  <c r="G90" i="27"/>
  <c r="J194" i="27"/>
  <c r="I230" i="27"/>
  <c r="G189" i="27"/>
  <c r="F195" i="27"/>
  <c r="S98" i="31" l="1"/>
  <c r="R90" i="31"/>
  <c r="R187" i="31"/>
  <c r="U97" i="31"/>
  <c r="S195" i="31"/>
  <c r="T189" i="31"/>
  <c r="V194" i="31"/>
  <c r="U230" i="31"/>
  <c r="Q195" i="30"/>
  <c r="R189" i="30"/>
  <c r="R187" i="30"/>
  <c r="S97" i="30"/>
  <c r="S98" i="30"/>
  <c r="R90" i="30"/>
  <c r="R230" i="30"/>
  <c r="S194" i="30"/>
  <c r="K194" i="29"/>
  <c r="J230" i="29"/>
  <c r="J187" i="29"/>
  <c r="K97" i="29"/>
  <c r="M98" i="29"/>
  <c r="J195" i="29"/>
  <c r="K189" i="29"/>
  <c r="K119" i="29"/>
  <c r="J90" i="29"/>
  <c r="K230" i="28"/>
  <c r="L194" i="28"/>
  <c r="K187" i="28"/>
  <c r="L97" i="28"/>
  <c r="L189" i="28"/>
  <c r="K195" i="28"/>
  <c r="M98" i="28"/>
  <c r="K104" i="28"/>
  <c r="J90" i="28"/>
  <c r="I98" i="27"/>
  <c r="H90" i="27"/>
  <c r="G187" i="27"/>
  <c r="H97" i="27"/>
  <c r="K194" i="27"/>
  <c r="J230" i="27"/>
  <c r="H189" i="27"/>
  <c r="G195" i="27"/>
  <c r="V97" i="31" l="1"/>
  <c r="V230" i="31"/>
  <c r="W194" i="31"/>
  <c r="T195" i="31"/>
  <c r="T48" i="31" s="1"/>
  <c r="U189" i="31"/>
  <c r="S90" i="31"/>
  <c r="T98" i="31"/>
  <c r="S187" i="31"/>
  <c r="T194" i="30"/>
  <c r="S230" i="30"/>
  <c r="T98" i="30"/>
  <c r="S90" i="30"/>
  <c r="S187" i="30"/>
  <c r="T97" i="30"/>
  <c r="R195" i="30"/>
  <c r="S189" i="30"/>
  <c r="K195" i="29"/>
  <c r="L189" i="29"/>
  <c r="K187" i="29"/>
  <c r="L97" i="29"/>
  <c r="N98" i="29"/>
  <c r="L119" i="29"/>
  <c r="K90" i="29"/>
  <c r="K230" i="29"/>
  <c r="L194" i="29"/>
  <c r="M97" i="28"/>
  <c r="N98" i="28"/>
  <c r="M189" i="28"/>
  <c r="L195" i="28"/>
  <c r="M194" i="28"/>
  <c r="L230" i="28"/>
  <c r="L104" i="28"/>
  <c r="K90" i="28"/>
  <c r="J98" i="27"/>
  <c r="I90" i="27"/>
  <c r="L194" i="27"/>
  <c r="K230" i="27"/>
  <c r="H187" i="27"/>
  <c r="I97" i="27"/>
  <c r="I189" i="27"/>
  <c r="H195" i="27"/>
  <c r="U98" i="31" l="1"/>
  <c r="T90" i="31"/>
  <c r="T187" i="31"/>
  <c r="T49" i="31"/>
  <c r="X194" i="31"/>
  <c r="W230" i="31"/>
  <c r="W97" i="31"/>
  <c r="U195" i="31"/>
  <c r="U48" i="31" s="1"/>
  <c r="U49" i="31" s="1"/>
  <c r="V189" i="31"/>
  <c r="S195" i="30"/>
  <c r="T189" i="30"/>
  <c r="T187" i="30"/>
  <c r="U97" i="30"/>
  <c r="U98" i="30"/>
  <c r="T90" i="30"/>
  <c r="T230" i="30"/>
  <c r="U194" i="30"/>
  <c r="M119" i="29"/>
  <c r="L90" i="29"/>
  <c r="L230" i="29"/>
  <c r="M194" i="29"/>
  <c r="L195" i="29"/>
  <c r="M189" i="29"/>
  <c r="O98" i="29"/>
  <c r="L187" i="29"/>
  <c r="M97" i="29"/>
  <c r="M195" i="28"/>
  <c r="N189" i="28"/>
  <c r="N194" i="28"/>
  <c r="M230" i="28"/>
  <c r="O98" i="28"/>
  <c r="M187" i="28"/>
  <c r="N97" i="28"/>
  <c r="M104" i="28"/>
  <c r="L187" i="28"/>
  <c r="I187" i="27"/>
  <c r="J97" i="27"/>
  <c r="J189" i="27"/>
  <c r="I195" i="27"/>
  <c r="L230" i="27"/>
  <c r="M194" i="27"/>
  <c r="K98" i="27"/>
  <c r="J90" i="27"/>
  <c r="X230" i="31" l="1"/>
  <c r="Y194" i="31"/>
  <c r="W189" i="31"/>
  <c r="V195" i="31"/>
  <c r="V48" i="31" s="1"/>
  <c r="T70" i="31"/>
  <c r="T72" i="31"/>
  <c r="U72" i="31"/>
  <c r="U70" i="31"/>
  <c r="X97" i="31"/>
  <c r="V98" i="31"/>
  <c r="U90" i="31"/>
  <c r="U187" i="31"/>
  <c r="V194" i="30"/>
  <c r="U230" i="30"/>
  <c r="U189" i="30"/>
  <c r="T195" i="30"/>
  <c r="T48" i="30" s="1"/>
  <c r="V98" i="30"/>
  <c r="U90" i="30"/>
  <c r="U187" i="30"/>
  <c r="V97" i="30"/>
  <c r="P98" i="29"/>
  <c r="M195" i="29"/>
  <c r="N189" i="29"/>
  <c r="N194" i="29"/>
  <c r="M230" i="29"/>
  <c r="M187" i="29"/>
  <c r="N97" i="29"/>
  <c r="N119" i="29"/>
  <c r="M90" i="29"/>
  <c r="O97" i="28"/>
  <c r="P98" i="28"/>
  <c r="N230" i="28"/>
  <c r="O194" i="28"/>
  <c r="O189" i="28"/>
  <c r="N195" i="28"/>
  <c r="N104" i="28"/>
  <c r="M90" i="28"/>
  <c r="L98" i="27"/>
  <c r="J187" i="27"/>
  <c r="K97" i="27"/>
  <c r="N194" i="27"/>
  <c r="M230" i="27"/>
  <c r="J195" i="27"/>
  <c r="K189" i="27"/>
  <c r="U80" i="31" l="1"/>
  <c r="V90" i="31"/>
  <c r="W98" i="31"/>
  <c r="V187" i="31"/>
  <c r="W195" i="31"/>
  <c r="W48" i="31" s="1"/>
  <c r="W49" i="31" s="1"/>
  <c r="X189" i="31"/>
  <c r="AL209" i="31"/>
  <c r="T7" i="31"/>
  <c r="T80" i="31"/>
  <c r="Y230" i="31"/>
  <c r="Z194" i="31"/>
  <c r="Y97" i="31"/>
  <c r="V49" i="31"/>
  <c r="AM209" i="31"/>
  <c r="U7" i="31"/>
  <c r="V187" i="30"/>
  <c r="W97" i="30"/>
  <c r="V90" i="30"/>
  <c r="W98" i="30"/>
  <c r="T49" i="30"/>
  <c r="U195" i="30"/>
  <c r="U48" i="30" s="1"/>
  <c r="U49" i="30" s="1"/>
  <c r="V189" i="30"/>
  <c r="W194" i="30"/>
  <c r="V230" i="30"/>
  <c r="N187" i="29"/>
  <c r="O97" i="29"/>
  <c r="N230" i="29"/>
  <c r="O194" i="29"/>
  <c r="N195" i="29"/>
  <c r="O189" i="29"/>
  <c r="O119" i="29"/>
  <c r="N90" i="29"/>
  <c r="Q98" i="29"/>
  <c r="O195" i="28"/>
  <c r="P189" i="28"/>
  <c r="P194" i="28"/>
  <c r="O230" i="28"/>
  <c r="O187" i="28"/>
  <c r="P97" i="28"/>
  <c r="Q98" i="28"/>
  <c r="O104" i="28"/>
  <c r="N90" i="28"/>
  <c r="N187" i="28"/>
  <c r="N230" i="27"/>
  <c r="O194" i="27"/>
  <c r="K187" i="27"/>
  <c r="L97" i="27"/>
  <c r="K195" i="27"/>
  <c r="L189" i="27"/>
  <c r="K90" i="27"/>
  <c r="M98" i="27"/>
  <c r="Z230" i="31" l="1"/>
  <c r="AA194" i="31"/>
  <c r="Z97" i="31"/>
  <c r="X195" i="31"/>
  <c r="X48" i="31" s="1"/>
  <c r="Y189" i="31"/>
  <c r="W70" i="31"/>
  <c r="W72" i="31"/>
  <c r="X98" i="31"/>
  <c r="W90" i="31"/>
  <c r="W187" i="31"/>
  <c r="V72" i="31"/>
  <c r="V70" i="31"/>
  <c r="U72" i="30"/>
  <c r="U70" i="30"/>
  <c r="T72" i="30"/>
  <c r="T70" i="30"/>
  <c r="W90" i="30"/>
  <c r="X98" i="30"/>
  <c r="W230" i="30"/>
  <c r="X194" i="30"/>
  <c r="W187" i="30"/>
  <c r="X97" i="30"/>
  <c r="V195" i="30"/>
  <c r="V48" i="30" s="1"/>
  <c r="V49" i="30" s="1"/>
  <c r="W189" i="30"/>
  <c r="O230" i="29"/>
  <c r="P194" i="29"/>
  <c r="P119" i="29"/>
  <c r="O90" i="29"/>
  <c r="P189" i="29"/>
  <c r="O195" i="29"/>
  <c r="O187" i="29"/>
  <c r="P97" i="29"/>
  <c r="R98" i="29"/>
  <c r="R98" i="28"/>
  <c r="Q194" i="28"/>
  <c r="P230" i="28"/>
  <c r="P195" i="28"/>
  <c r="Q189" i="28"/>
  <c r="P187" i="28"/>
  <c r="Q97" i="28"/>
  <c r="P104" i="28"/>
  <c r="O90" i="28"/>
  <c r="M189" i="27"/>
  <c r="L195" i="27"/>
  <c r="L187" i="27"/>
  <c r="M97" i="27"/>
  <c r="O230" i="27"/>
  <c r="P194" i="27"/>
  <c r="N98" i="27"/>
  <c r="M90" i="27"/>
  <c r="L90" i="27"/>
  <c r="W80" i="31" l="1"/>
  <c r="Y98" i="31"/>
  <c r="X90" i="31"/>
  <c r="X187" i="31"/>
  <c r="AN209" i="31"/>
  <c r="V7" i="31"/>
  <c r="AA97" i="31"/>
  <c r="Z189" i="31"/>
  <c r="Y195" i="31"/>
  <c r="Y48" i="31" s="1"/>
  <c r="Y49" i="31" s="1"/>
  <c r="AB194" i="31"/>
  <c r="AA230" i="31"/>
  <c r="AO209" i="31"/>
  <c r="W7" i="31"/>
  <c r="X49" i="31"/>
  <c r="V80" i="31"/>
  <c r="U80" i="30"/>
  <c r="X189" i="30"/>
  <c r="W195" i="30"/>
  <c r="W48" i="30" s="1"/>
  <c r="W49" i="30" s="1"/>
  <c r="X90" i="30"/>
  <c r="Y98" i="30"/>
  <c r="AL209" i="30"/>
  <c r="T7" i="30"/>
  <c r="V72" i="30"/>
  <c r="V70" i="30"/>
  <c r="X187" i="30"/>
  <c r="Y97" i="30"/>
  <c r="X230" i="30"/>
  <c r="Y194" i="30"/>
  <c r="T80" i="30"/>
  <c r="AM209" i="30"/>
  <c r="U7" i="30"/>
  <c r="P187" i="29"/>
  <c r="Q97" i="29"/>
  <c r="Q189" i="29"/>
  <c r="P195" i="29"/>
  <c r="Q119" i="29"/>
  <c r="P90" i="29"/>
  <c r="S98" i="29"/>
  <c r="P230" i="29"/>
  <c r="Q194" i="29"/>
  <c r="Q195" i="28"/>
  <c r="R189" i="28"/>
  <c r="R194" i="28"/>
  <c r="Q230" i="28"/>
  <c r="R97" i="28"/>
  <c r="Q104" i="28"/>
  <c r="Q187" i="28" s="1"/>
  <c r="P90" i="28"/>
  <c r="S98" i="28"/>
  <c r="O98" i="27"/>
  <c r="P230" i="27"/>
  <c r="Q194" i="27"/>
  <c r="M187" i="27"/>
  <c r="N97" i="27"/>
  <c r="M195" i="27"/>
  <c r="N189" i="27"/>
  <c r="Z195" i="31" l="1"/>
  <c r="Z48" i="31" s="1"/>
  <c r="Z49" i="31" s="1"/>
  <c r="AA189" i="31"/>
  <c r="AB97" i="31"/>
  <c r="Z98" i="31"/>
  <c r="Y90" i="31"/>
  <c r="Y187" i="31"/>
  <c r="Y72" i="31"/>
  <c r="Y70" i="31"/>
  <c r="X72" i="31"/>
  <c r="X70" i="31"/>
  <c r="X80" i="31" s="1"/>
  <c r="AB230" i="31"/>
  <c r="AC194" i="31"/>
  <c r="V80" i="30"/>
  <c r="Z98" i="30"/>
  <c r="Y187" i="30"/>
  <c r="Z97" i="30"/>
  <c r="W70" i="30"/>
  <c r="W72" i="30"/>
  <c r="Z194" i="30"/>
  <c r="Y230" i="30"/>
  <c r="AN209" i="30"/>
  <c r="V7" i="30"/>
  <c r="X195" i="30"/>
  <c r="X48" i="30" s="1"/>
  <c r="Y189" i="30"/>
  <c r="Y90" i="30" s="1"/>
  <c r="R189" i="29"/>
  <c r="Q195" i="29"/>
  <c r="T98" i="29"/>
  <c r="R119" i="29"/>
  <c r="Q90" i="29"/>
  <c r="R194" i="29"/>
  <c r="Q230" i="29"/>
  <c r="Q187" i="29"/>
  <c r="R97" i="29"/>
  <c r="S97" i="28"/>
  <c r="S194" i="28"/>
  <c r="R230" i="28"/>
  <c r="R104" i="28"/>
  <c r="Q90" i="28"/>
  <c r="R195" i="28"/>
  <c r="S189" i="28"/>
  <c r="T98" i="28"/>
  <c r="R194" i="27"/>
  <c r="Q230" i="27"/>
  <c r="P98" i="27"/>
  <c r="O90" i="27"/>
  <c r="O189" i="27"/>
  <c r="N195" i="27"/>
  <c r="N187" i="27"/>
  <c r="O97" i="27"/>
  <c r="N90" i="27"/>
  <c r="Y80" i="31" l="1"/>
  <c r="AA98" i="31"/>
  <c r="Z90" i="31"/>
  <c r="Z187" i="31"/>
  <c r="AC97" i="31"/>
  <c r="AA195" i="31"/>
  <c r="AB189" i="31"/>
  <c r="AP209" i="31"/>
  <c r="X7" i="31"/>
  <c r="AC230" i="31"/>
  <c r="AD194" i="31"/>
  <c r="AQ209" i="31"/>
  <c r="Y7" i="31"/>
  <c r="Z70" i="31"/>
  <c r="Z72" i="31"/>
  <c r="Z230" i="30"/>
  <c r="AA194" i="30"/>
  <c r="AO209" i="30"/>
  <c r="W7" i="30"/>
  <c r="Y195" i="30"/>
  <c r="Y48" i="30" s="1"/>
  <c r="Y49" i="30" s="1"/>
  <c r="Z189" i="30"/>
  <c r="X49" i="30"/>
  <c r="W80" i="30"/>
  <c r="Z187" i="30"/>
  <c r="AA97" i="30"/>
  <c r="AA98" i="30"/>
  <c r="Z90" i="30"/>
  <c r="S194" i="29"/>
  <c r="R230" i="29"/>
  <c r="S119" i="29"/>
  <c r="R90" i="29"/>
  <c r="U98" i="29"/>
  <c r="R187" i="29"/>
  <c r="S97" i="29"/>
  <c r="S189" i="29"/>
  <c r="R195" i="29"/>
  <c r="T194" i="28"/>
  <c r="S230" i="28"/>
  <c r="T97" i="28"/>
  <c r="S195" i="28"/>
  <c r="T189" i="28"/>
  <c r="S104" i="28"/>
  <c r="R90" i="28"/>
  <c r="U98" i="28"/>
  <c r="R187" i="28"/>
  <c r="O187" i="27"/>
  <c r="P97" i="27"/>
  <c r="P189" i="27"/>
  <c r="O195" i="27"/>
  <c r="Q98" i="27"/>
  <c r="P90" i="27"/>
  <c r="R230" i="27"/>
  <c r="S194" i="27"/>
  <c r="AA49" i="31" l="1"/>
  <c r="AD230" i="31"/>
  <c r="AE194" i="31"/>
  <c r="AR209" i="31"/>
  <c r="Z7" i="31"/>
  <c r="Z80" i="31"/>
  <c r="AB98" i="31"/>
  <c r="AA90" i="31"/>
  <c r="AA187" i="31"/>
  <c r="AD97" i="31"/>
  <c r="AB195" i="31"/>
  <c r="AB48" i="31" s="1"/>
  <c r="AB49" i="31" s="1"/>
  <c r="AC189" i="31"/>
  <c r="AA187" i="30"/>
  <c r="AB97" i="30"/>
  <c r="AA230" i="30"/>
  <c r="AB194" i="30"/>
  <c r="X72" i="30"/>
  <c r="X70" i="30"/>
  <c r="Z195" i="30"/>
  <c r="Z48" i="30" s="1"/>
  <c r="AA189" i="30"/>
  <c r="AB98" i="30"/>
  <c r="AA90" i="30"/>
  <c r="Y70" i="30"/>
  <c r="Y72" i="30"/>
  <c r="S187" i="29"/>
  <c r="T97" i="29"/>
  <c r="V98" i="29"/>
  <c r="T119" i="29"/>
  <c r="S90" i="29"/>
  <c r="S195" i="29"/>
  <c r="T189" i="29"/>
  <c r="S230" i="29"/>
  <c r="T194" i="29"/>
  <c r="T104" i="28"/>
  <c r="S90" i="28"/>
  <c r="U189" i="28"/>
  <c r="T195" i="28"/>
  <c r="T48" i="28" s="1"/>
  <c r="T187" i="28"/>
  <c r="U97" i="28"/>
  <c r="S187" i="28"/>
  <c r="V98" i="28"/>
  <c r="T230" i="28"/>
  <c r="U194" i="28"/>
  <c r="R98" i="27"/>
  <c r="Q189" i="27"/>
  <c r="P195" i="27"/>
  <c r="P187" i="27"/>
  <c r="Q97" i="27"/>
  <c r="T194" i="27"/>
  <c r="S230" i="27"/>
  <c r="AE230" i="31" l="1"/>
  <c r="AF194" i="31"/>
  <c r="AF230" i="31" s="1"/>
  <c r="AC98" i="31"/>
  <c r="AB90" i="31"/>
  <c r="AB187" i="31"/>
  <c r="AB70" i="31"/>
  <c r="AB72" i="31"/>
  <c r="AE97" i="31"/>
  <c r="AC195" i="31"/>
  <c r="AC48" i="31" s="1"/>
  <c r="AC49" i="31" s="1"/>
  <c r="AD189" i="31"/>
  <c r="AA72" i="31"/>
  <c r="AA70" i="31"/>
  <c r="Y80" i="30"/>
  <c r="X80" i="30"/>
  <c r="AQ209" i="30"/>
  <c r="Y7" i="30"/>
  <c r="AB230" i="30"/>
  <c r="AC194" i="30"/>
  <c r="AA195" i="30"/>
  <c r="AA49" i="30" s="1"/>
  <c r="AB189" i="30"/>
  <c r="AC98" i="30"/>
  <c r="Z49" i="30"/>
  <c r="AB187" i="30"/>
  <c r="AC97" i="30"/>
  <c r="AP209" i="30"/>
  <c r="X7" i="30"/>
  <c r="T195" i="29"/>
  <c r="T48" i="29" s="1"/>
  <c r="U189" i="29"/>
  <c r="U119" i="29"/>
  <c r="T90" i="29"/>
  <c r="W98" i="29"/>
  <c r="U194" i="29"/>
  <c r="T230" i="29"/>
  <c r="T187" i="29"/>
  <c r="U97" i="29"/>
  <c r="V189" i="28"/>
  <c r="U195" i="28"/>
  <c r="U48" i="28" s="1"/>
  <c r="U49" i="28" s="1"/>
  <c r="V97" i="28"/>
  <c r="T49" i="28"/>
  <c r="U230" i="28"/>
  <c r="V194" i="28"/>
  <c r="W98" i="28"/>
  <c r="U104" i="28"/>
  <c r="T90" i="28"/>
  <c r="R189" i="27"/>
  <c r="Q195" i="27"/>
  <c r="U194" i="27"/>
  <c r="T230" i="27"/>
  <c r="Q187" i="27"/>
  <c r="R97" i="27"/>
  <c r="Q90" i="27"/>
  <c r="S98" i="27"/>
  <c r="R90" i="27"/>
  <c r="AA80" i="31" l="1"/>
  <c r="AT209" i="31"/>
  <c r="AB7" i="31"/>
  <c r="AD98" i="31"/>
  <c r="AC90" i="31"/>
  <c r="AC187" i="31"/>
  <c r="AC72" i="31"/>
  <c r="AC70" i="31"/>
  <c r="AC80" i="31" s="1"/>
  <c r="AB80" i="31"/>
  <c r="AE189" i="31"/>
  <c r="AD195" i="31"/>
  <c r="AD48" i="31" s="1"/>
  <c r="AD49" i="31" s="1"/>
  <c r="AF97" i="31"/>
  <c r="AS209" i="31"/>
  <c r="AA7" i="31"/>
  <c r="AC189" i="30"/>
  <c r="AB195" i="30"/>
  <c r="AB48" i="30" s="1"/>
  <c r="AB49" i="30" s="1"/>
  <c r="AA72" i="30"/>
  <c r="AA70" i="30"/>
  <c r="AB90" i="30"/>
  <c r="AC187" i="30"/>
  <c r="AD97" i="30"/>
  <c r="AC230" i="30"/>
  <c r="AD194" i="30"/>
  <c r="Z70" i="30"/>
  <c r="Z72" i="30"/>
  <c r="AD98" i="30"/>
  <c r="AC90" i="30"/>
  <c r="V194" i="29"/>
  <c r="U230" i="29"/>
  <c r="X98" i="29"/>
  <c r="V119" i="29"/>
  <c r="U90" i="29"/>
  <c r="U187" i="29"/>
  <c r="V97" i="29"/>
  <c r="U195" i="29"/>
  <c r="U48" i="29" s="1"/>
  <c r="U49" i="29" s="1"/>
  <c r="V189" i="29"/>
  <c r="T49" i="29"/>
  <c r="T70" i="28"/>
  <c r="T72" i="28"/>
  <c r="V187" i="28"/>
  <c r="W97" i="28"/>
  <c r="U72" i="28"/>
  <c r="U70" i="28"/>
  <c r="V104" i="28"/>
  <c r="U90" i="28"/>
  <c r="U187" i="28"/>
  <c r="X98" i="28"/>
  <c r="V230" i="28"/>
  <c r="W194" i="28"/>
  <c r="W189" i="28"/>
  <c r="V195" i="28"/>
  <c r="V48" i="28" s="1"/>
  <c r="T98" i="27"/>
  <c r="R187" i="27"/>
  <c r="S97" i="27"/>
  <c r="U230" i="27"/>
  <c r="V194" i="27"/>
  <c r="R195" i="27"/>
  <c r="S189" i="27"/>
  <c r="AU209" i="31" l="1"/>
  <c r="AC7" i="31"/>
  <c r="AD90" i="31"/>
  <c r="AE98" i="31"/>
  <c r="AD187" i="31"/>
  <c r="AD72" i="31"/>
  <c r="AD70" i="31"/>
  <c r="AE195" i="31"/>
  <c r="AE48" i="31" s="1"/>
  <c r="AE49" i="31" s="1"/>
  <c r="AF189" i="31"/>
  <c r="AF195" i="31" s="1"/>
  <c r="AF48" i="31" s="1"/>
  <c r="AA80" i="30"/>
  <c r="Z80" i="30"/>
  <c r="AS209" i="30"/>
  <c r="AA7" i="30"/>
  <c r="AD187" i="30"/>
  <c r="AE97" i="30"/>
  <c r="AB70" i="30"/>
  <c r="AB72" i="30"/>
  <c r="AE98" i="30"/>
  <c r="AR209" i="30"/>
  <c r="Z7" i="30"/>
  <c r="AE194" i="30"/>
  <c r="AD230" i="30"/>
  <c r="AC195" i="30"/>
  <c r="AC48" i="30" s="1"/>
  <c r="AC49" i="30" s="1"/>
  <c r="AD189" i="30"/>
  <c r="V187" i="29"/>
  <c r="W97" i="29"/>
  <c r="Y98" i="29"/>
  <c r="T70" i="29"/>
  <c r="T72" i="29"/>
  <c r="V195" i="29"/>
  <c r="V48" i="29" s="1"/>
  <c r="W189" i="29"/>
  <c r="W119" i="29"/>
  <c r="V90" i="29"/>
  <c r="U70" i="29"/>
  <c r="U72" i="29"/>
  <c r="V230" i="29"/>
  <c r="W194" i="29"/>
  <c r="U80" i="28"/>
  <c r="X194" i="28"/>
  <c r="W230" i="28"/>
  <c r="X97" i="28"/>
  <c r="Y98" i="28"/>
  <c r="AL209" i="28"/>
  <c r="T7" i="28"/>
  <c r="X189" i="28"/>
  <c r="W195" i="28"/>
  <c r="W48" i="28" s="1"/>
  <c r="W49" i="28" s="1"/>
  <c r="AM209" i="28"/>
  <c r="U7" i="28"/>
  <c r="V49" i="28"/>
  <c r="W104" i="28"/>
  <c r="W187" i="28" s="1"/>
  <c r="V90" i="28"/>
  <c r="T80" i="28"/>
  <c r="V230" i="27"/>
  <c r="W194" i="27"/>
  <c r="S187" i="27"/>
  <c r="T97" i="27"/>
  <c r="S195" i="27"/>
  <c r="T189" i="27"/>
  <c r="S90" i="27"/>
  <c r="U98" i="27"/>
  <c r="AD80" i="31" l="1"/>
  <c r="AV209" i="31"/>
  <c r="AD7" i="31"/>
  <c r="AF98" i="31"/>
  <c r="AE90" i="31"/>
  <c r="AE187" i="31"/>
  <c r="AE70" i="31"/>
  <c r="AE72" i="31"/>
  <c r="AF49" i="31"/>
  <c r="AH48" i="31"/>
  <c r="AI48" i="31"/>
  <c r="AT209" i="30"/>
  <c r="AB7" i="30"/>
  <c r="AF98" i="30"/>
  <c r="AB80" i="30"/>
  <c r="AE187" i="30"/>
  <c r="AF97" i="30"/>
  <c r="AF187" i="30" s="1"/>
  <c r="AC72" i="30"/>
  <c r="AC70" i="30"/>
  <c r="AE230" i="30"/>
  <c r="AF194" i="30"/>
  <c r="AF230" i="30" s="1"/>
  <c r="AD195" i="30"/>
  <c r="AD48" i="30" s="1"/>
  <c r="AD49" i="30" s="1"/>
  <c r="AE189" i="30"/>
  <c r="AE90" i="30" s="1"/>
  <c r="AD90" i="30"/>
  <c r="U80" i="29"/>
  <c r="T80" i="29"/>
  <c r="Z98" i="29"/>
  <c r="X119" i="29"/>
  <c r="W90" i="29"/>
  <c r="X189" i="29"/>
  <c r="W195" i="29"/>
  <c r="W48" i="29" s="1"/>
  <c r="W49" i="29" s="1"/>
  <c r="W187" i="29"/>
  <c r="X97" i="29"/>
  <c r="W230" i="29"/>
  <c r="X194" i="29"/>
  <c r="AM209" i="29"/>
  <c r="U7" i="29"/>
  <c r="AL209" i="29"/>
  <c r="T7" i="29"/>
  <c r="V49" i="29"/>
  <c r="V72" i="28"/>
  <c r="V70" i="28"/>
  <c r="Z98" i="28"/>
  <c r="W72" i="28"/>
  <c r="W70" i="28"/>
  <c r="X195" i="28"/>
  <c r="X48" i="28" s="1"/>
  <c r="Y189" i="28"/>
  <c r="Y97" i="28"/>
  <c r="X104" i="28"/>
  <c r="W90" i="28"/>
  <c r="Y194" i="28"/>
  <c r="X230" i="28"/>
  <c r="W230" i="27"/>
  <c r="X194" i="27"/>
  <c r="V98" i="27"/>
  <c r="U189" i="27"/>
  <c r="T195" i="27"/>
  <c r="T48" i="27" s="1"/>
  <c r="T187" i="27"/>
  <c r="U97" i="27"/>
  <c r="AE80" i="31" l="1"/>
  <c r="AF72" i="31"/>
  <c r="AF70" i="31"/>
  <c r="AH49" i="31"/>
  <c r="AI49" i="31"/>
  <c r="AW209" i="31"/>
  <c r="AE7" i="31"/>
  <c r="AF90" i="31"/>
  <c r="AF187" i="31"/>
  <c r="AU209" i="30"/>
  <c r="AC7" i="30"/>
  <c r="AF189" i="30"/>
  <c r="AF195" i="30" s="1"/>
  <c r="AF48" i="30" s="1"/>
  <c r="AE195" i="30"/>
  <c r="AE48" i="30" s="1"/>
  <c r="AE49" i="30" s="1"/>
  <c r="AD72" i="30"/>
  <c r="AD70" i="30"/>
  <c r="AF90" i="30"/>
  <c r="AC80" i="30"/>
  <c r="V72" i="29"/>
  <c r="V70" i="29"/>
  <c r="AA98" i="29"/>
  <c r="Y119" i="29"/>
  <c r="X90" i="29"/>
  <c r="X230" i="29"/>
  <c r="Y194" i="29"/>
  <c r="X187" i="29"/>
  <c r="Y97" i="29"/>
  <c r="W70" i="29"/>
  <c r="W72" i="29"/>
  <c r="Y189" i="29"/>
  <c r="X195" i="29"/>
  <c r="X48" i="29" s="1"/>
  <c r="Y104" i="28"/>
  <c r="X90" i="28"/>
  <c r="X187" i="28"/>
  <c r="AA98" i="28"/>
  <c r="Z194" i="28"/>
  <c r="Y230" i="28"/>
  <c r="Y187" i="28"/>
  <c r="Z97" i="28"/>
  <c r="Y195" i="28"/>
  <c r="Y48" i="28" s="1"/>
  <c r="Z189" i="28"/>
  <c r="X49" i="28"/>
  <c r="V80" i="28"/>
  <c r="AO209" i="28"/>
  <c r="W7" i="28"/>
  <c r="W80" i="28"/>
  <c r="AN209" i="28"/>
  <c r="V7" i="28"/>
  <c r="U187" i="27"/>
  <c r="V97" i="27"/>
  <c r="T49" i="27"/>
  <c r="U195" i="27"/>
  <c r="U48" i="27" s="1"/>
  <c r="U49" i="27" s="1"/>
  <c r="V189" i="27"/>
  <c r="U90" i="27"/>
  <c r="W98" i="27"/>
  <c r="X230" i="27"/>
  <c r="Y194" i="27"/>
  <c r="AI90" i="31" l="1"/>
  <c r="AH90" i="31"/>
  <c r="AF80" i="31"/>
  <c r="AH70" i="31"/>
  <c r="AI70" i="31"/>
  <c r="AX209" i="31"/>
  <c r="AF7" i="31"/>
  <c r="A7" i="31" s="1"/>
  <c r="AH72" i="31"/>
  <c r="AI72" i="31"/>
  <c r="AD80" i="30"/>
  <c r="AF49" i="30"/>
  <c r="AI48" i="30"/>
  <c r="AH48" i="30"/>
  <c r="AI90" i="30"/>
  <c r="AH90" i="30"/>
  <c r="AV209" i="30"/>
  <c r="AD7" i="30"/>
  <c r="AE70" i="30"/>
  <c r="AE72" i="30"/>
  <c r="W80" i="29"/>
  <c r="Y187" i="29"/>
  <c r="Z97" i="29"/>
  <c r="Z119" i="29"/>
  <c r="Y90" i="29"/>
  <c r="X49" i="29"/>
  <c r="AB98" i="29"/>
  <c r="Z189" i="29"/>
  <c r="Y195" i="29"/>
  <c r="Y48" i="29" s="1"/>
  <c r="Y49" i="29" s="1"/>
  <c r="Z194" i="29"/>
  <c r="Y230" i="29"/>
  <c r="V80" i="29"/>
  <c r="AO209" i="29"/>
  <c r="W7" i="29"/>
  <c r="AN209" i="29"/>
  <c r="V7" i="29"/>
  <c r="AA194" i="28"/>
  <c r="Z230" i="28"/>
  <c r="X70" i="28"/>
  <c r="X72" i="28"/>
  <c r="AB98" i="28"/>
  <c r="Z195" i="28"/>
  <c r="Z48" i="28" s="1"/>
  <c r="AA189" i="28"/>
  <c r="Y49" i="28"/>
  <c r="Z187" i="28"/>
  <c r="AA97" i="28"/>
  <c r="Z104" i="28"/>
  <c r="Y90" i="28"/>
  <c r="Z194" i="27"/>
  <c r="Y230" i="27"/>
  <c r="T72" i="27"/>
  <c r="T70" i="27"/>
  <c r="U72" i="27"/>
  <c r="U70" i="27"/>
  <c r="X98" i="27"/>
  <c r="V187" i="27"/>
  <c r="W97" i="27"/>
  <c r="V195" i="27"/>
  <c r="V48" i="27" s="1"/>
  <c r="V49" i="27" s="1"/>
  <c r="W189" i="27"/>
  <c r="V90" i="27"/>
  <c r="AH80" i="31" l="1"/>
  <c r="AI80" i="31"/>
  <c r="AE80" i="30"/>
  <c r="AW209" i="30"/>
  <c r="AE7" i="30"/>
  <c r="AF72" i="30"/>
  <c r="AF70" i="30"/>
  <c r="AI49" i="30"/>
  <c r="AH49" i="30"/>
  <c r="AA194" i="29"/>
  <c r="Z230" i="29"/>
  <c r="X72" i="29"/>
  <c r="X70" i="29"/>
  <c r="Y72" i="29"/>
  <c r="Y70" i="29"/>
  <c r="AA119" i="29"/>
  <c r="Z90" i="29"/>
  <c r="Z195" i="29"/>
  <c r="Z48" i="29" s="1"/>
  <c r="AA189" i="29"/>
  <c r="Z187" i="29"/>
  <c r="AA97" i="29"/>
  <c r="AC98" i="29"/>
  <c r="Y70" i="28"/>
  <c r="Y72" i="28"/>
  <c r="X80" i="28"/>
  <c r="AA195" i="28"/>
  <c r="AB189" i="28"/>
  <c r="Z49" i="28"/>
  <c r="AA104" i="28"/>
  <c r="Z90" i="28"/>
  <c r="AC98" i="28"/>
  <c r="AP209" i="28"/>
  <c r="X7" i="28"/>
  <c r="AA187" i="28"/>
  <c r="AB97" i="28"/>
  <c r="AB194" i="28"/>
  <c r="AA230" i="28"/>
  <c r="U80" i="27"/>
  <c r="V72" i="27"/>
  <c r="V70" i="27"/>
  <c r="X189" i="27"/>
  <c r="W195" i="27"/>
  <c r="W48" i="27" s="1"/>
  <c r="W49" i="27" s="1"/>
  <c r="AL209" i="27"/>
  <c r="T7" i="27"/>
  <c r="W90" i="27"/>
  <c r="Y98" i="27"/>
  <c r="X90" i="27"/>
  <c r="Z230" i="27"/>
  <c r="AA194" i="27"/>
  <c r="T80" i="27"/>
  <c r="W187" i="27"/>
  <c r="X97" i="27"/>
  <c r="AM209" i="27"/>
  <c r="U7" i="27"/>
  <c r="AF80" i="30" l="1"/>
  <c r="AH70" i="30"/>
  <c r="AI70" i="30"/>
  <c r="AX209" i="30"/>
  <c r="AF7" i="30"/>
  <c r="A7" i="30" s="1"/>
  <c r="AI72" i="30"/>
  <c r="AH72" i="30"/>
  <c r="Y80" i="29"/>
  <c r="AB119" i="29"/>
  <c r="AA90" i="29"/>
  <c r="AA230" i="29"/>
  <c r="AB194" i="29"/>
  <c r="AA195" i="29"/>
  <c r="AA48" i="29" s="1"/>
  <c r="AA49" i="29" s="1"/>
  <c r="AB189" i="29"/>
  <c r="AP209" i="29"/>
  <c r="X7" i="29"/>
  <c r="AQ209" i="29"/>
  <c r="Y7" i="29"/>
  <c r="X80" i="29"/>
  <c r="Z49" i="29"/>
  <c r="AD98" i="29"/>
  <c r="AA187" i="29"/>
  <c r="AB97" i="29"/>
  <c r="AB195" i="28"/>
  <c r="AB48" i="28" s="1"/>
  <c r="AB49" i="28" s="1"/>
  <c r="AC189" i="28"/>
  <c r="AB104" i="28"/>
  <c r="AA90" i="28"/>
  <c r="AQ209" i="28"/>
  <c r="Y7" i="28"/>
  <c r="Z72" i="28"/>
  <c r="Z70" i="28"/>
  <c r="AA49" i="28"/>
  <c r="AC194" i="28"/>
  <c r="AB230" i="28"/>
  <c r="AD98" i="28"/>
  <c r="AC97" i="28"/>
  <c r="Y80" i="28"/>
  <c r="V80" i="27"/>
  <c r="AB194" i="27"/>
  <c r="AA230" i="27"/>
  <c r="X187" i="27"/>
  <c r="Y97" i="27"/>
  <c r="W72" i="27"/>
  <c r="W70" i="27"/>
  <c r="Y189" i="27"/>
  <c r="X195" i="27"/>
  <c r="X48" i="27" s="1"/>
  <c r="Z98" i="27"/>
  <c r="AN209" i="27"/>
  <c r="V7" i="27"/>
  <c r="AH80" i="30" l="1"/>
  <c r="AI80" i="30"/>
  <c r="AA72" i="29"/>
  <c r="AA70" i="29"/>
  <c r="Z72" i="29"/>
  <c r="Z70" i="29"/>
  <c r="AC194" i="29"/>
  <c r="AB230" i="29"/>
  <c r="AB195" i="29"/>
  <c r="AB48" i="29" s="1"/>
  <c r="AC189" i="29"/>
  <c r="AB187" i="29"/>
  <c r="AC97" i="29"/>
  <c r="AE98" i="29"/>
  <c r="AC119" i="29"/>
  <c r="AB90" i="29"/>
  <c r="AC104" i="28"/>
  <c r="AB90" i="28"/>
  <c r="AA70" i="28"/>
  <c r="AA72" i="28"/>
  <c r="AC230" i="28"/>
  <c r="AD194" i="28"/>
  <c r="Z80" i="28"/>
  <c r="AC195" i="28"/>
  <c r="AC48" i="28" s="1"/>
  <c r="AC49" i="28" s="1"/>
  <c r="AD189" i="28"/>
  <c r="AE98" i="28"/>
  <c r="AC187" i="28"/>
  <c r="AD97" i="28"/>
  <c r="AB187" i="28"/>
  <c r="AR209" i="28"/>
  <c r="Z7" i="28"/>
  <c r="AB72" i="28"/>
  <c r="AB70" i="28"/>
  <c r="Z189" i="27"/>
  <c r="Y195" i="27"/>
  <c r="Y48" i="27" s="1"/>
  <c r="Y49" i="27" s="1"/>
  <c r="X49" i="27"/>
  <c r="AO209" i="27"/>
  <c r="W7" i="27"/>
  <c r="Y187" i="27"/>
  <c r="Z97" i="27"/>
  <c r="W80" i="27"/>
  <c r="Y90" i="27"/>
  <c r="AA98" i="27"/>
  <c r="Z90" i="27"/>
  <c r="AB230" i="27"/>
  <c r="AC194" i="27"/>
  <c r="AA80" i="29" l="1"/>
  <c r="AD194" i="29"/>
  <c r="AC230" i="29"/>
  <c r="Z80" i="29"/>
  <c r="AC187" i="29"/>
  <c r="AD97" i="29"/>
  <c r="AR209" i="29"/>
  <c r="Z7" i="29"/>
  <c r="AB49" i="29"/>
  <c r="AF98" i="29"/>
  <c r="AD119" i="29"/>
  <c r="AC90" i="29"/>
  <c r="AC195" i="29"/>
  <c r="AC48" i="29" s="1"/>
  <c r="AC49" i="29" s="1"/>
  <c r="AD189" i="29"/>
  <c r="AS209" i="29"/>
  <c r="AA7" i="29"/>
  <c r="AB80" i="28"/>
  <c r="AT209" i="28"/>
  <c r="AB7" i="28"/>
  <c r="AF98" i="28"/>
  <c r="AS209" i="28"/>
  <c r="AA7" i="28"/>
  <c r="AD230" i="28"/>
  <c r="AE194" i="28"/>
  <c r="AE189" i="28"/>
  <c r="AD195" i="28"/>
  <c r="AD48" i="28" s="1"/>
  <c r="AD49" i="28" s="1"/>
  <c r="AA80" i="28"/>
  <c r="AD104" i="28"/>
  <c r="AC90" i="28"/>
  <c r="AC70" i="28"/>
  <c r="AC72" i="28"/>
  <c r="AD187" i="28"/>
  <c r="AE97" i="28"/>
  <c r="AC230" i="27"/>
  <c r="AD194" i="27"/>
  <c r="Z187" i="27"/>
  <c r="AA97" i="27"/>
  <c r="X70" i="27"/>
  <c r="X72" i="27"/>
  <c r="Y70" i="27"/>
  <c r="Y72" i="27"/>
  <c r="Z195" i="27"/>
  <c r="Z48" i="27" s="1"/>
  <c r="AA189" i="27"/>
  <c r="AB98" i="27"/>
  <c r="AA90" i="27"/>
  <c r="AE119" i="29" l="1"/>
  <c r="AD90" i="29"/>
  <c r="AB70" i="29"/>
  <c r="AB72" i="29"/>
  <c r="AD187" i="29"/>
  <c r="AE97" i="29"/>
  <c r="AD195" i="29"/>
  <c r="AD48" i="29" s="1"/>
  <c r="AD49" i="29" s="1"/>
  <c r="AE189" i="29"/>
  <c r="AC72" i="29"/>
  <c r="AC70" i="29"/>
  <c r="AD230" i="29"/>
  <c r="AE194" i="29"/>
  <c r="AC80" i="28"/>
  <c r="AE230" i="28"/>
  <c r="AF194" i="28"/>
  <c r="AF230" i="28" s="1"/>
  <c r="AE104" i="28"/>
  <c r="AD90" i="28"/>
  <c r="AU209" i="28"/>
  <c r="AC7" i="28"/>
  <c r="AD70" i="28"/>
  <c r="AD80" i="28" s="1"/>
  <c r="AD72" i="28"/>
  <c r="AF97" i="28"/>
  <c r="AF189" i="28"/>
  <c r="AF195" i="28" s="1"/>
  <c r="AF48" i="28" s="1"/>
  <c r="AE195" i="28"/>
  <c r="AE48" i="28" s="1"/>
  <c r="AE49" i="28" s="1"/>
  <c r="AP209" i="27"/>
  <c r="X7" i="27"/>
  <c r="AA195" i="27"/>
  <c r="AA49" i="27" s="1"/>
  <c r="AB189" i="27"/>
  <c r="AQ209" i="27"/>
  <c r="Y7" i="27"/>
  <c r="AD230" i="27"/>
  <c r="AE194" i="27"/>
  <c r="X80" i="27"/>
  <c r="AA187" i="27"/>
  <c r="AB97" i="27"/>
  <c r="Y80" i="27"/>
  <c r="AC98" i="27"/>
  <c r="AB90" i="27"/>
  <c r="Z49" i="27"/>
  <c r="AC80" i="29" l="1"/>
  <c r="AE230" i="29"/>
  <c r="AF194" i="29"/>
  <c r="AF230" i="29" s="1"/>
  <c r="AB80" i="29"/>
  <c r="AT209" i="29"/>
  <c r="AB7" i="29"/>
  <c r="AU209" i="29"/>
  <c r="AC7" i="29"/>
  <c r="AF189" i="29"/>
  <c r="AF195" i="29" s="1"/>
  <c r="AF48" i="29" s="1"/>
  <c r="AE195" i="29"/>
  <c r="AE48" i="29" s="1"/>
  <c r="AE49" i="29" s="1"/>
  <c r="AD72" i="29"/>
  <c r="AD70" i="29"/>
  <c r="AE187" i="29"/>
  <c r="AF97" i="29"/>
  <c r="AF187" i="29" s="1"/>
  <c r="AF119" i="29"/>
  <c r="AF90" i="29" s="1"/>
  <c r="AE90" i="29"/>
  <c r="AE72" i="28"/>
  <c r="AE70" i="28"/>
  <c r="AE80" i="28" s="1"/>
  <c r="AF104" i="28"/>
  <c r="AF90" i="28" s="1"/>
  <c r="AE90" i="28"/>
  <c r="AF49" i="28"/>
  <c r="AI48" i="28"/>
  <c r="AH48" i="28"/>
  <c r="AF187" i="28"/>
  <c r="AE187" i="28"/>
  <c r="AV209" i="28"/>
  <c r="AD7" i="28"/>
  <c r="AA70" i="27"/>
  <c r="AA72" i="27"/>
  <c r="AC189" i="27"/>
  <c r="AB195" i="27"/>
  <c r="AB48" i="27" s="1"/>
  <c r="AB49" i="27" s="1"/>
  <c r="AE230" i="27"/>
  <c r="AF194" i="27"/>
  <c r="AF230" i="27" s="1"/>
  <c r="AD98" i="27"/>
  <c r="AC90" i="27"/>
  <c r="AB187" i="27"/>
  <c r="AC97" i="27"/>
  <c r="Z70" i="27"/>
  <c r="Z72" i="27"/>
  <c r="AD80" i="29" l="1"/>
  <c r="AI90" i="29"/>
  <c r="AH90" i="29"/>
  <c r="AF49" i="29"/>
  <c r="AH48" i="29"/>
  <c r="AI48" i="29"/>
  <c r="AV209" i="29"/>
  <c r="AD7" i="29"/>
  <c r="AE70" i="29"/>
  <c r="AE72" i="29"/>
  <c r="AH90" i="28"/>
  <c r="AI90" i="28"/>
  <c r="AF70" i="28"/>
  <c r="AF72" i="28"/>
  <c r="AI49" i="28"/>
  <c r="AH49" i="28"/>
  <c r="AW209" i="28"/>
  <c r="AE7" i="28"/>
  <c r="AB72" i="27"/>
  <c r="AB70" i="27"/>
  <c r="AB80" i="27" s="1"/>
  <c r="AD90" i="27"/>
  <c r="AE98" i="27"/>
  <c r="AR209" i="27"/>
  <c r="Z7" i="27"/>
  <c r="Z80" i="27"/>
  <c r="AC195" i="27"/>
  <c r="AC48" i="27" s="1"/>
  <c r="AC49" i="27" s="1"/>
  <c r="AD189" i="27"/>
  <c r="AC187" i="27"/>
  <c r="AD97" i="27"/>
  <c r="AS209" i="27"/>
  <c r="AA7" i="27"/>
  <c r="AA80" i="27"/>
  <c r="AE80" i="29" l="1"/>
  <c r="AF72" i="29"/>
  <c r="AF70" i="29"/>
  <c r="AI49" i="29"/>
  <c r="AH49" i="29"/>
  <c r="AW209" i="29"/>
  <c r="AE7" i="29"/>
  <c r="AX209" i="28"/>
  <c r="AF7" i="28"/>
  <c r="A7" i="28" s="1"/>
  <c r="AI72" i="28"/>
  <c r="AH72" i="28"/>
  <c r="AF80" i="28"/>
  <c r="AI70" i="28"/>
  <c r="AH70" i="28"/>
  <c r="AF98" i="27"/>
  <c r="AD187" i="27"/>
  <c r="AE97" i="27"/>
  <c r="AC72" i="27"/>
  <c r="AC70" i="27"/>
  <c r="AC80" i="27" s="1"/>
  <c r="AE189" i="27"/>
  <c r="AD195" i="27"/>
  <c r="AD48" i="27" s="1"/>
  <c r="AD49" i="27" s="1"/>
  <c r="AT209" i="27"/>
  <c r="AB7" i="27"/>
  <c r="AF80" i="29" l="1"/>
  <c r="AH70" i="29"/>
  <c r="AI70" i="29"/>
  <c r="AX209" i="29"/>
  <c r="AF7" i="29"/>
  <c r="A7" i="29" s="1"/>
  <c r="AI72" i="29"/>
  <c r="AH72" i="29"/>
  <c r="AH80" i="28"/>
  <c r="AI80" i="28"/>
  <c r="AD72" i="27"/>
  <c r="AD70" i="27"/>
  <c r="AD80" i="27" s="1"/>
  <c r="AU209" i="27"/>
  <c r="AC7" i="27"/>
  <c r="AE187" i="27"/>
  <c r="AF97" i="27"/>
  <c r="AF187" i="27" s="1"/>
  <c r="AF189" i="27"/>
  <c r="AF195" i="27" s="1"/>
  <c r="AF48" i="27" s="1"/>
  <c r="AE195" i="27"/>
  <c r="AE48" i="27" s="1"/>
  <c r="AE49" i="27" s="1"/>
  <c r="AE90" i="27"/>
  <c r="AF90" i="27"/>
  <c r="AH80" i="29" l="1"/>
  <c r="AI80" i="29"/>
  <c r="AE70" i="27"/>
  <c r="AE72" i="27"/>
  <c r="AF49" i="27"/>
  <c r="AI48" i="27"/>
  <c r="AH48" i="27"/>
  <c r="AH90" i="27"/>
  <c r="AI90" i="27"/>
  <c r="AV209" i="27"/>
  <c r="AD7" i="27"/>
  <c r="AF72" i="27" l="1"/>
  <c r="AF70" i="27"/>
  <c r="AI49" i="27"/>
  <c r="AH49" i="27"/>
  <c r="AW209" i="27"/>
  <c r="AE7" i="27"/>
  <c r="AE80" i="27"/>
  <c r="AF80" i="27" l="1"/>
  <c r="AH70" i="27"/>
  <c r="AI70" i="27"/>
  <c r="AX209" i="27"/>
  <c r="AF7" i="27"/>
  <c r="A7" i="27" s="1"/>
  <c r="AH72" i="27"/>
  <c r="AI72" i="27"/>
  <c r="AI80" i="27" l="1"/>
  <c r="AH80" i="27"/>
  <c r="AF92" i="26" l="1"/>
  <c r="AE92" i="26"/>
  <c r="AD92" i="26"/>
  <c r="L35" i="26" l="1"/>
  <c r="AF234" i="26" l="1"/>
  <c r="AE234" i="26"/>
  <c r="AD234" i="26"/>
  <c r="AC234" i="26"/>
  <c r="AB234" i="26"/>
  <c r="AA234" i="26"/>
  <c r="Z234" i="26"/>
  <c r="Y234" i="26"/>
  <c r="X234" i="26"/>
  <c r="W234" i="26"/>
  <c r="V234" i="26"/>
  <c r="U234" i="26"/>
  <c r="T234" i="26"/>
  <c r="S234" i="26"/>
  <c r="R234" i="26"/>
  <c r="Q234" i="26"/>
  <c r="P234" i="26"/>
  <c r="O234" i="26"/>
  <c r="N234" i="26"/>
  <c r="M234" i="26"/>
  <c r="L234" i="26"/>
  <c r="K234" i="26"/>
  <c r="J234" i="26"/>
  <c r="I234" i="26"/>
  <c r="H234" i="26"/>
  <c r="G234" i="26"/>
  <c r="F234" i="26"/>
  <c r="E234" i="26"/>
  <c r="D234" i="26"/>
  <c r="C234" i="26"/>
  <c r="B234" i="26"/>
  <c r="A234" i="26"/>
  <c r="AF233" i="26"/>
  <c r="AE233" i="26"/>
  <c r="AD233" i="26"/>
  <c r="AC233" i="26"/>
  <c r="AB233" i="26"/>
  <c r="AA233" i="26"/>
  <c r="Z233" i="26"/>
  <c r="Y233" i="26"/>
  <c r="X233" i="26"/>
  <c r="W233" i="26"/>
  <c r="V233" i="26"/>
  <c r="U233" i="26"/>
  <c r="T233" i="26"/>
  <c r="S233" i="26"/>
  <c r="R233" i="26"/>
  <c r="Q233" i="26"/>
  <c r="P233" i="26"/>
  <c r="O233" i="26"/>
  <c r="N233" i="26"/>
  <c r="M233" i="26"/>
  <c r="L233" i="26"/>
  <c r="K233" i="26"/>
  <c r="J233" i="26"/>
  <c r="I233" i="26"/>
  <c r="H233" i="26"/>
  <c r="G233" i="26"/>
  <c r="F233" i="26"/>
  <c r="E233" i="26"/>
  <c r="D233" i="26"/>
  <c r="C233" i="26"/>
  <c r="B233" i="26"/>
  <c r="A233" i="26"/>
  <c r="AF232" i="26"/>
  <c r="AE232" i="26"/>
  <c r="AD232" i="26"/>
  <c r="AC232" i="26"/>
  <c r="AB232" i="26"/>
  <c r="AA232" i="26"/>
  <c r="Z232" i="26"/>
  <c r="Y232" i="26"/>
  <c r="X232" i="26"/>
  <c r="W232" i="26"/>
  <c r="V232" i="26"/>
  <c r="U232" i="26"/>
  <c r="T232" i="26"/>
  <c r="S232" i="26"/>
  <c r="R232" i="26"/>
  <c r="Q232" i="26"/>
  <c r="P232" i="26"/>
  <c r="O232" i="26"/>
  <c r="N232" i="26"/>
  <c r="M232" i="26"/>
  <c r="L232" i="26"/>
  <c r="K232" i="26"/>
  <c r="J232" i="26"/>
  <c r="I232" i="26"/>
  <c r="H232" i="26"/>
  <c r="G232" i="26"/>
  <c r="F232" i="26"/>
  <c r="E232" i="26"/>
  <c r="D232" i="26"/>
  <c r="C232" i="26"/>
  <c r="B232" i="26"/>
  <c r="A232" i="26"/>
  <c r="AF231" i="26"/>
  <c r="AE231" i="26"/>
  <c r="AD231" i="26"/>
  <c r="AC231" i="26"/>
  <c r="AB231" i="26"/>
  <c r="AA231" i="26"/>
  <c r="Z231" i="26"/>
  <c r="Y231" i="26"/>
  <c r="X231" i="26"/>
  <c r="W231" i="26"/>
  <c r="V231" i="26"/>
  <c r="U231" i="26"/>
  <c r="T231" i="26"/>
  <c r="S231" i="26"/>
  <c r="R231" i="26"/>
  <c r="Q231" i="26"/>
  <c r="P231" i="26"/>
  <c r="O231" i="26"/>
  <c r="N231" i="26"/>
  <c r="M231" i="26"/>
  <c r="L231" i="26"/>
  <c r="K231" i="26"/>
  <c r="J231" i="26"/>
  <c r="I231" i="26"/>
  <c r="H231" i="26"/>
  <c r="G231" i="26"/>
  <c r="F231" i="26"/>
  <c r="E231" i="26"/>
  <c r="D231" i="26"/>
  <c r="C231" i="26"/>
  <c r="B231" i="26"/>
  <c r="A231" i="26"/>
  <c r="B230" i="26"/>
  <c r="S205" i="26"/>
  <c r="AG195" i="26"/>
  <c r="B195" i="26"/>
  <c r="C194" i="26"/>
  <c r="C230" i="26" s="1"/>
  <c r="C193" i="26"/>
  <c r="D193" i="26" s="1"/>
  <c r="E193" i="26" s="1"/>
  <c r="F193" i="26" s="1"/>
  <c r="G193" i="26" s="1"/>
  <c r="H193" i="26" s="1"/>
  <c r="I193" i="26" s="1"/>
  <c r="J193" i="26" s="1"/>
  <c r="K193" i="26" s="1"/>
  <c r="L193" i="26" s="1"/>
  <c r="M193" i="26" s="1"/>
  <c r="N193" i="26" s="1"/>
  <c r="O193" i="26" s="1"/>
  <c r="P193" i="26" s="1"/>
  <c r="Q193" i="26" s="1"/>
  <c r="R193" i="26" s="1"/>
  <c r="S193" i="26" s="1"/>
  <c r="T193" i="26" s="1"/>
  <c r="U193" i="26" s="1"/>
  <c r="V193" i="26" s="1"/>
  <c r="W193" i="26" s="1"/>
  <c r="X193" i="26" s="1"/>
  <c r="Y193" i="26" s="1"/>
  <c r="Z193" i="26" s="1"/>
  <c r="AA193" i="26" s="1"/>
  <c r="AB193" i="26" s="1"/>
  <c r="AC193" i="26" s="1"/>
  <c r="AD193" i="26" s="1"/>
  <c r="AE193" i="26" s="1"/>
  <c r="AF193" i="26" s="1"/>
  <c r="G192" i="26"/>
  <c r="H192" i="26" s="1"/>
  <c r="I192" i="26" s="1"/>
  <c r="J192" i="26" s="1"/>
  <c r="K192" i="26" s="1"/>
  <c r="L192" i="26" s="1"/>
  <c r="M192" i="26" s="1"/>
  <c r="N192" i="26" s="1"/>
  <c r="O192" i="26" s="1"/>
  <c r="P192" i="26" s="1"/>
  <c r="Q192" i="26" s="1"/>
  <c r="R192" i="26" s="1"/>
  <c r="S192" i="26" s="1"/>
  <c r="T192" i="26" s="1"/>
  <c r="U192" i="26" s="1"/>
  <c r="V192" i="26" s="1"/>
  <c r="W192" i="26" s="1"/>
  <c r="X192" i="26" s="1"/>
  <c r="Y192" i="26" s="1"/>
  <c r="Z192" i="26" s="1"/>
  <c r="AA192" i="26" s="1"/>
  <c r="AB192" i="26" s="1"/>
  <c r="AC192" i="26" s="1"/>
  <c r="AD192" i="26" s="1"/>
  <c r="AE192" i="26" s="1"/>
  <c r="AF192" i="26" s="1"/>
  <c r="C192" i="26"/>
  <c r="D192" i="26" s="1"/>
  <c r="E192" i="26" s="1"/>
  <c r="F192" i="26" s="1"/>
  <c r="W191" i="26"/>
  <c r="X191" i="26" s="1"/>
  <c r="Y191" i="26" s="1"/>
  <c r="Z191" i="26" s="1"/>
  <c r="AA191" i="26" s="1"/>
  <c r="AB191" i="26" s="1"/>
  <c r="AC191" i="26" s="1"/>
  <c r="AD191" i="26" s="1"/>
  <c r="AE191" i="26" s="1"/>
  <c r="AF191" i="26" s="1"/>
  <c r="I191" i="26"/>
  <c r="J191" i="26" s="1"/>
  <c r="K191" i="26" s="1"/>
  <c r="L191" i="26" s="1"/>
  <c r="M191" i="26" s="1"/>
  <c r="N191" i="26" s="1"/>
  <c r="O191" i="26" s="1"/>
  <c r="P191" i="26" s="1"/>
  <c r="Q191" i="26" s="1"/>
  <c r="R191" i="26" s="1"/>
  <c r="S191" i="26" s="1"/>
  <c r="T191" i="26" s="1"/>
  <c r="U191" i="26" s="1"/>
  <c r="V191" i="26" s="1"/>
  <c r="G191" i="26"/>
  <c r="H191" i="26" s="1"/>
  <c r="F191" i="26"/>
  <c r="E191" i="26"/>
  <c r="D191" i="26"/>
  <c r="C191" i="26"/>
  <c r="C190" i="26"/>
  <c r="D190" i="26" s="1"/>
  <c r="E189" i="26"/>
  <c r="D189" i="26"/>
  <c r="C189" i="26"/>
  <c r="AG187" i="26"/>
  <c r="B187" i="26"/>
  <c r="K186" i="26"/>
  <c r="L186" i="26" s="1"/>
  <c r="M186" i="26" s="1"/>
  <c r="N186" i="26" s="1"/>
  <c r="O186" i="26" s="1"/>
  <c r="P186" i="26" s="1"/>
  <c r="Q186" i="26" s="1"/>
  <c r="R186" i="26" s="1"/>
  <c r="S186" i="26" s="1"/>
  <c r="T186" i="26" s="1"/>
  <c r="U186" i="26" s="1"/>
  <c r="V186" i="26" s="1"/>
  <c r="W186" i="26" s="1"/>
  <c r="X186" i="26" s="1"/>
  <c r="Y186" i="26" s="1"/>
  <c r="Z186" i="26" s="1"/>
  <c r="AA186" i="26" s="1"/>
  <c r="AB186" i="26" s="1"/>
  <c r="AC186" i="26" s="1"/>
  <c r="AD186" i="26" s="1"/>
  <c r="AE186" i="26" s="1"/>
  <c r="AF186" i="26" s="1"/>
  <c r="D186" i="26"/>
  <c r="E186" i="26" s="1"/>
  <c r="F186" i="26" s="1"/>
  <c r="G186" i="26" s="1"/>
  <c r="H186" i="26" s="1"/>
  <c r="I186" i="26" s="1"/>
  <c r="J186" i="26" s="1"/>
  <c r="C186" i="26"/>
  <c r="I185" i="26"/>
  <c r="J185" i="26" s="1"/>
  <c r="K185" i="26" s="1"/>
  <c r="L185" i="26" s="1"/>
  <c r="M185" i="26" s="1"/>
  <c r="N185" i="26" s="1"/>
  <c r="O185" i="26" s="1"/>
  <c r="P185" i="26" s="1"/>
  <c r="Q185" i="26" s="1"/>
  <c r="R185" i="26" s="1"/>
  <c r="S185" i="26" s="1"/>
  <c r="T185" i="26" s="1"/>
  <c r="U185" i="26" s="1"/>
  <c r="V185" i="26" s="1"/>
  <c r="W185" i="26" s="1"/>
  <c r="X185" i="26" s="1"/>
  <c r="Y185" i="26" s="1"/>
  <c r="Z185" i="26" s="1"/>
  <c r="AA185" i="26" s="1"/>
  <c r="AB185" i="26" s="1"/>
  <c r="AC185" i="26" s="1"/>
  <c r="AD185" i="26" s="1"/>
  <c r="AE185" i="26" s="1"/>
  <c r="AF185" i="26" s="1"/>
  <c r="E185" i="26"/>
  <c r="F185" i="26" s="1"/>
  <c r="G185" i="26" s="1"/>
  <c r="H185" i="26" s="1"/>
  <c r="D185" i="26"/>
  <c r="C185" i="26"/>
  <c r="D184" i="26"/>
  <c r="E184" i="26" s="1"/>
  <c r="F184" i="26" s="1"/>
  <c r="G184" i="26" s="1"/>
  <c r="H184" i="26" s="1"/>
  <c r="I184" i="26" s="1"/>
  <c r="J184" i="26" s="1"/>
  <c r="K184" i="26" s="1"/>
  <c r="L184" i="26" s="1"/>
  <c r="M184" i="26" s="1"/>
  <c r="N184" i="26" s="1"/>
  <c r="O184" i="26" s="1"/>
  <c r="P184" i="26" s="1"/>
  <c r="Q184" i="26" s="1"/>
  <c r="R184" i="26" s="1"/>
  <c r="S184" i="26" s="1"/>
  <c r="T184" i="26" s="1"/>
  <c r="U184" i="26" s="1"/>
  <c r="V184" i="26" s="1"/>
  <c r="W184" i="26" s="1"/>
  <c r="X184" i="26" s="1"/>
  <c r="Y184" i="26" s="1"/>
  <c r="Z184" i="26" s="1"/>
  <c r="AA184" i="26" s="1"/>
  <c r="AB184" i="26" s="1"/>
  <c r="AC184" i="26" s="1"/>
  <c r="AD184" i="26" s="1"/>
  <c r="AE184" i="26" s="1"/>
  <c r="AF184" i="26" s="1"/>
  <c r="C184" i="26"/>
  <c r="C183" i="26"/>
  <c r="D183" i="26" s="1"/>
  <c r="E183" i="26" s="1"/>
  <c r="F183" i="26" s="1"/>
  <c r="G183" i="26" s="1"/>
  <c r="H183" i="26" s="1"/>
  <c r="I183" i="26" s="1"/>
  <c r="J183" i="26" s="1"/>
  <c r="K183" i="26" s="1"/>
  <c r="L183" i="26" s="1"/>
  <c r="M183" i="26" s="1"/>
  <c r="N183" i="26" s="1"/>
  <c r="O183" i="26" s="1"/>
  <c r="P183" i="26" s="1"/>
  <c r="Q183" i="26" s="1"/>
  <c r="R183" i="26" s="1"/>
  <c r="S183" i="26" s="1"/>
  <c r="T183" i="26" s="1"/>
  <c r="U183" i="26" s="1"/>
  <c r="V183" i="26" s="1"/>
  <c r="W183" i="26" s="1"/>
  <c r="X183" i="26" s="1"/>
  <c r="Y183" i="26" s="1"/>
  <c r="Z183" i="26" s="1"/>
  <c r="AA183" i="26" s="1"/>
  <c r="AB183" i="26" s="1"/>
  <c r="AC183" i="26" s="1"/>
  <c r="AD183" i="26" s="1"/>
  <c r="AE183" i="26" s="1"/>
  <c r="AF183" i="26" s="1"/>
  <c r="H182" i="26"/>
  <c r="I182" i="26" s="1"/>
  <c r="J182" i="26" s="1"/>
  <c r="K182" i="26" s="1"/>
  <c r="L182" i="26" s="1"/>
  <c r="M182" i="26" s="1"/>
  <c r="N182" i="26" s="1"/>
  <c r="O182" i="26" s="1"/>
  <c r="P182" i="26" s="1"/>
  <c r="Q182" i="26" s="1"/>
  <c r="R182" i="26" s="1"/>
  <c r="S182" i="26" s="1"/>
  <c r="T182" i="26" s="1"/>
  <c r="U182" i="26" s="1"/>
  <c r="V182" i="26" s="1"/>
  <c r="W182" i="26" s="1"/>
  <c r="X182" i="26" s="1"/>
  <c r="Y182" i="26" s="1"/>
  <c r="Z182" i="26" s="1"/>
  <c r="AA182" i="26" s="1"/>
  <c r="AB182" i="26" s="1"/>
  <c r="AC182" i="26" s="1"/>
  <c r="AD182" i="26" s="1"/>
  <c r="AE182" i="26" s="1"/>
  <c r="AF182" i="26" s="1"/>
  <c r="C182" i="26"/>
  <c r="D182" i="26" s="1"/>
  <c r="E182" i="26" s="1"/>
  <c r="F182" i="26" s="1"/>
  <c r="G182" i="26" s="1"/>
  <c r="F181" i="26"/>
  <c r="G181" i="26" s="1"/>
  <c r="H181" i="26" s="1"/>
  <c r="I181" i="26" s="1"/>
  <c r="J181" i="26" s="1"/>
  <c r="K181" i="26" s="1"/>
  <c r="L181" i="26" s="1"/>
  <c r="M181" i="26" s="1"/>
  <c r="N181" i="26" s="1"/>
  <c r="O181" i="26" s="1"/>
  <c r="P181" i="26" s="1"/>
  <c r="Q181" i="26" s="1"/>
  <c r="R181" i="26" s="1"/>
  <c r="S181" i="26" s="1"/>
  <c r="T181" i="26" s="1"/>
  <c r="U181" i="26" s="1"/>
  <c r="V181" i="26" s="1"/>
  <c r="W181" i="26" s="1"/>
  <c r="X181" i="26" s="1"/>
  <c r="Y181" i="26" s="1"/>
  <c r="Z181" i="26" s="1"/>
  <c r="AA181" i="26" s="1"/>
  <c r="AB181" i="26" s="1"/>
  <c r="AC181" i="26" s="1"/>
  <c r="AD181" i="26" s="1"/>
  <c r="AE181" i="26" s="1"/>
  <c r="AF181" i="26" s="1"/>
  <c r="E181" i="26"/>
  <c r="D181" i="26"/>
  <c r="C181" i="26"/>
  <c r="P180" i="26"/>
  <c r="Q180" i="26" s="1"/>
  <c r="R180" i="26" s="1"/>
  <c r="S180" i="26" s="1"/>
  <c r="T180" i="26" s="1"/>
  <c r="U180" i="26" s="1"/>
  <c r="V180" i="26" s="1"/>
  <c r="W180" i="26" s="1"/>
  <c r="X180" i="26" s="1"/>
  <c r="Y180" i="26" s="1"/>
  <c r="Z180" i="26" s="1"/>
  <c r="AA180" i="26" s="1"/>
  <c r="AB180" i="26" s="1"/>
  <c r="AC180" i="26" s="1"/>
  <c r="AD180" i="26" s="1"/>
  <c r="AE180" i="26" s="1"/>
  <c r="AF180" i="26" s="1"/>
  <c r="E180" i="26"/>
  <c r="F180" i="26" s="1"/>
  <c r="G180" i="26" s="1"/>
  <c r="H180" i="26" s="1"/>
  <c r="I180" i="26" s="1"/>
  <c r="J180" i="26" s="1"/>
  <c r="K180" i="26" s="1"/>
  <c r="L180" i="26" s="1"/>
  <c r="M180" i="26" s="1"/>
  <c r="N180" i="26" s="1"/>
  <c r="O180" i="26" s="1"/>
  <c r="C180" i="26"/>
  <c r="D180" i="26" s="1"/>
  <c r="F179" i="26"/>
  <c r="G179" i="26" s="1"/>
  <c r="H179" i="26" s="1"/>
  <c r="I179" i="26" s="1"/>
  <c r="J179" i="26" s="1"/>
  <c r="K179" i="26" s="1"/>
  <c r="L179" i="26" s="1"/>
  <c r="M179" i="26" s="1"/>
  <c r="N179" i="26" s="1"/>
  <c r="O179" i="26" s="1"/>
  <c r="P179" i="26" s="1"/>
  <c r="Q179" i="26" s="1"/>
  <c r="R179" i="26" s="1"/>
  <c r="S179" i="26" s="1"/>
  <c r="T179" i="26" s="1"/>
  <c r="U179" i="26" s="1"/>
  <c r="V179" i="26" s="1"/>
  <c r="W179" i="26" s="1"/>
  <c r="X179" i="26" s="1"/>
  <c r="Y179" i="26" s="1"/>
  <c r="Z179" i="26" s="1"/>
  <c r="AA179" i="26" s="1"/>
  <c r="AB179" i="26" s="1"/>
  <c r="AC179" i="26" s="1"/>
  <c r="AD179" i="26" s="1"/>
  <c r="AE179" i="26" s="1"/>
  <c r="AF179" i="26" s="1"/>
  <c r="C179" i="26"/>
  <c r="D179" i="26" s="1"/>
  <c r="E179" i="26" s="1"/>
  <c r="K178" i="26"/>
  <c r="L178" i="26" s="1"/>
  <c r="M178" i="26" s="1"/>
  <c r="N178" i="26" s="1"/>
  <c r="O178" i="26" s="1"/>
  <c r="P178" i="26" s="1"/>
  <c r="Q178" i="26" s="1"/>
  <c r="R178" i="26" s="1"/>
  <c r="S178" i="26" s="1"/>
  <c r="T178" i="26" s="1"/>
  <c r="U178" i="26" s="1"/>
  <c r="V178" i="26" s="1"/>
  <c r="W178" i="26" s="1"/>
  <c r="X178" i="26" s="1"/>
  <c r="Y178" i="26" s="1"/>
  <c r="Z178" i="26" s="1"/>
  <c r="AA178" i="26" s="1"/>
  <c r="AB178" i="26" s="1"/>
  <c r="AC178" i="26" s="1"/>
  <c r="AD178" i="26" s="1"/>
  <c r="AE178" i="26" s="1"/>
  <c r="AF178" i="26" s="1"/>
  <c r="I178" i="26"/>
  <c r="J178" i="26" s="1"/>
  <c r="D178" i="26"/>
  <c r="E178" i="26" s="1"/>
  <c r="F178" i="26" s="1"/>
  <c r="G178" i="26" s="1"/>
  <c r="H178" i="26" s="1"/>
  <c r="C178" i="26"/>
  <c r="V177" i="26"/>
  <c r="W177" i="26" s="1"/>
  <c r="X177" i="26" s="1"/>
  <c r="Y177" i="26" s="1"/>
  <c r="Z177" i="26" s="1"/>
  <c r="AA177" i="26" s="1"/>
  <c r="AB177" i="26" s="1"/>
  <c r="AC177" i="26" s="1"/>
  <c r="AD177" i="26" s="1"/>
  <c r="AE177" i="26" s="1"/>
  <c r="AF177" i="26" s="1"/>
  <c r="G177" i="26"/>
  <c r="H177" i="26" s="1"/>
  <c r="I177" i="26" s="1"/>
  <c r="J177" i="26" s="1"/>
  <c r="K177" i="26" s="1"/>
  <c r="L177" i="26" s="1"/>
  <c r="M177" i="26" s="1"/>
  <c r="N177" i="26" s="1"/>
  <c r="O177" i="26" s="1"/>
  <c r="P177" i="26" s="1"/>
  <c r="Q177" i="26" s="1"/>
  <c r="R177" i="26" s="1"/>
  <c r="S177" i="26" s="1"/>
  <c r="T177" i="26" s="1"/>
  <c r="U177" i="26" s="1"/>
  <c r="E177" i="26"/>
  <c r="F177" i="26" s="1"/>
  <c r="D177" i="26"/>
  <c r="C177" i="26"/>
  <c r="E176" i="26"/>
  <c r="F176" i="26" s="1"/>
  <c r="G176" i="26" s="1"/>
  <c r="H176" i="26" s="1"/>
  <c r="I176" i="26" s="1"/>
  <c r="J176" i="26" s="1"/>
  <c r="K176" i="26" s="1"/>
  <c r="L176" i="26" s="1"/>
  <c r="M176" i="26" s="1"/>
  <c r="N176" i="26" s="1"/>
  <c r="O176" i="26" s="1"/>
  <c r="P176" i="26" s="1"/>
  <c r="Q176" i="26" s="1"/>
  <c r="R176" i="26" s="1"/>
  <c r="S176" i="26" s="1"/>
  <c r="T176" i="26" s="1"/>
  <c r="U176" i="26" s="1"/>
  <c r="V176" i="26" s="1"/>
  <c r="W176" i="26" s="1"/>
  <c r="X176" i="26" s="1"/>
  <c r="Y176" i="26" s="1"/>
  <c r="Z176" i="26" s="1"/>
  <c r="AA176" i="26" s="1"/>
  <c r="AB176" i="26" s="1"/>
  <c r="AC176" i="26" s="1"/>
  <c r="AD176" i="26" s="1"/>
  <c r="AE176" i="26" s="1"/>
  <c r="AF176" i="26" s="1"/>
  <c r="D176" i="26"/>
  <c r="C176" i="26"/>
  <c r="D175" i="26"/>
  <c r="E175" i="26" s="1"/>
  <c r="F175" i="26" s="1"/>
  <c r="G175" i="26" s="1"/>
  <c r="H175" i="26" s="1"/>
  <c r="I175" i="26" s="1"/>
  <c r="J175" i="26" s="1"/>
  <c r="K175" i="26" s="1"/>
  <c r="L175" i="26" s="1"/>
  <c r="M175" i="26" s="1"/>
  <c r="N175" i="26" s="1"/>
  <c r="O175" i="26" s="1"/>
  <c r="P175" i="26" s="1"/>
  <c r="Q175" i="26" s="1"/>
  <c r="R175" i="26" s="1"/>
  <c r="S175" i="26" s="1"/>
  <c r="T175" i="26" s="1"/>
  <c r="U175" i="26" s="1"/>
  <c r="V175" i="26" s="1"/>
  <c r="W175" i="26" s="1"/>
  <c r="X175" i="26" s="1"/>
  <c r="Y175" i="26" s="1"/>
  <c r="Z175" i="26" s="1"/>
  <c r="AA175" i="26" s="1"/>
  <c r="AB175" i="26" s="1"/>
  <c r="AC175" i="26" s="1"/>
  <c r="AD175" i="26" s="1"/>
  <c r="AE175" i="26" s="1"/>
  <c r="AF175" i="26" s="1"/>
  <c r="C175" i="26"/>
  <c r="I174" i="26"/>
  <c r="J174" i="26" s="1"/>
  <c r="K174" i="26" s="1"/>
  <c r="L174" i="26" s="1"/>
  <c r="M174" i="26" s="1"/>
  <c r="N174" i="26" s="1"/>
  <c r="O174" i="26" s="1"/>
  <c r="P174" i="26" s="1"/>
  <c r="Q174" i="26" s="1"/>
  <c r="R174" i="26" s="1"/>
  <c r="S174" i="26" s="1"/>
  <c r="T174" i="26" s="1"/>
  <c r="U174" i="26" s="1"/>
  <c r="V174" i="26" s="1"/>
  <c r="W174" i="26" s="1"/>
  <c r="X174" i="26" s="1"/>
  <c r="Y174" i="26" s="1"/>
  <c r="Z174" i="26" s="1"/>
  <c r="AA174" i="26" s="1"/>
  <c r="AB174" i="26" s="1"/>
  <c r="AC174" i="26" s="1"/>
  <c r="AD174" i="26" s="1"/>
  <c r="AE174" i="26" s="1"/>
  <c r="AF174" i="26" s="1"/>
  <c r="G174" i="26"/>
  <c r="H174" i="26" s="1"/>
  <c r="C174" i="26"/>
  <c r="D174" i="26" s="1"/>
  <c r="E174" i="26" s="1"/>
  <c r="F174" i="26" s="1"/>
  <c r="E172" i="26"/>
  <c r="F172" i="26" s="1"/>
  <c r="G172" i="26" s="1"/>
  <c r="H172" i="26" s="1"/>
  <c r="I172" i="26" s="1"/>
  <c r="J172" i="26" s="1"/>
  <c r="K172" i="26" s="1"/>
  <c r="L172" i="26" s="1"/>
  <c r="M172" i="26" s="1"/>
  <c r="N172" i="26" s="1"/>
  <c r="O172" i="26" s="1"/>
  <c r="P172" i="26" s="1"/>
  <c r="Q172" i="26" s="1"/>
  <c r="R172" i="26" s="1"/>
  <c r="S172" i="26" s="1"/>
  <c r="T172" i="26" s="1"/>
  <c r="U172" i="26" s="1"/>
  <c r="V172" i="26" s="1"/>
  <c r="W172" i="26" s="1"/>
  <c r="X172" i="26" s="1"/>
  <c r="Y172" i="26" s="1"/>
  <c r="Z172" i="26" s="1"/>
  <c r="AA172" i="26" s="1"/>
  <c r="AB172" i="26" s="1"/>
  <c r="AC172" i="26" s="1"/>
  <c r="AD172" i="26" s="1"/>
  <c r="AE172" i="26" s="1"/>
  <c r="AF172" i="26" s="1"/>
  <c r="C172" i="26"/>
  <c r="D172" i="26" s="1"/>
  <c r="R171" i="26"/>
  <c r="S171" i="26" s="1"/>
  <c r="T171" i="26" s="1"/>
  <c r="U171" i="26" s="1"/>
  <c r="V171" i="26" s="1"/>
  <c r="W171" i="26" s="1"/>
  <c r="X171" i="26" s="1"/>
  <c r="Y171" i="26" s="1"/>
  <c r="Z171" i="26" s="1"/>
  <c r="AA171" i="26" s="1"/>
  <c r="AB171" i="26" s="1"/>
  <c r="AC171" i="26" s="1"/>
  <c r="AD171" i="26" s="1"/>
  <c r="AE171" i="26" s="1"/>
  <c r="AF171" i="26" s="1"/>
  <c r="E171" i="26"/>
  <c r="F171" i="26" s="1"/>
  <c r="G171" i="26" s="1"/>
  <c r="H171" i="26" s="1"/>
  <c r="I171" i="26" s="1"/>
  <c r="J171" i="26" s="1"/>
  <c r="K171" i="26" s="1"/>
  <c r="L171" i="26" s="1"/>
  <c r="M171" i="26" s="1"/>
  <c r="N171" i="26" s="1"/>
  <c r="O171" i="26" s="1"/>
  <c r="P171" i="26" s="1"/>
  <c r="Q171" i="26" s="1"/>
  <c r="C171" i="26"/>
  <c r="D171" i="26" s="1"/>
  <c r="G170" i="26"/>
  <c r="H170" i="26" s="1"/>
  <c r="I170" i="26" s="1"/>
  <c r="J170" i="26" s="1"/>
  <c r="K170" i="26" s="1"/>
  <c r="L170" i="26" s="1"/>
  <c r="M170" i="26" s="1"/>
  <c r="N170" i="26" s="1"/>
  <c r="O170" i="26" s="1"/>
  <c r="P170" i="26" s="1"/>
  <c r="Q170" i="26" s="1"/>
  <c r="R170" i="26" s="1"/>
  <c r="S170" i="26" s="1"/>
  <c r="T170" i="26" s="1"/>
  <c r="U170" i="26" s="1"/>
  <c r="V170" i="26" s="1"/>
  <c r="W170" i="26" s="1"/>
  <c r="X170" i="26" s="1"/>
  <c r="Y170" i="26" s="1"/>
  <c r="Z170" i="26" s="1"/>
  <c r="AA170" i="26" s="1"/>
  <c r="AB170" i="26" s="1"/>
  <c r="AC170" i="26" s="1"/>
  <c r="AD170" i="26" s="1"/>
  <c r="AE170" i="26" s="1"/>
  <c r="AF170" i="26" s="1"/>
  <c r="C170" i="26"/>
  <c r="D170" i="26" s="1"/>
  <c r="E170" i="26" s="1"/>
  <c r="F170" i="26" s="1"/>
  <c r="F169" i="26"/>
  <c r="G169" i="26" s="1"/>
  <c r="H169" i="26" s="1"/>
  <c r="I169" i="26" s="1"/>
  <c r="J169" i="26" s="1"/>
  <c r="K169" i="26" s="1"/>
  <c r="L169" i="26" s="1"/>
  <c r="M169" i="26" s="1"/>
  <c r="N169" i="26" s="1"/>
  <c r="O169" i="26" s="1"/>
  <c r="P169" i="26" s="1"/>
  <c r="Q169" i="26" s="1"/>
  <c r="R169" i="26" s="1"/>
  <c r="S169" i="26" s="1"/>
  <c r="T169" i="26" s="1"/>
  <c r="U169" i="26" s="1"/>
  <c r="V169" i="26" s="1"/>
  <c r="W169" i="26" s="1"/>
  <c r="X169" i="26" s="1"/>
  <c r="Y169" i="26" s="1"/>
  <c r="Z169" i="26" s="1"/>
  <c r="AA169" i="26" s="1"/>
  <c r="AB169" i="26" s="1"/>
  <c r="AC169" i="26" s="1"/>
  <c r="AD169" i="26" s="1"/>
  <c r="AE169" i="26" s="1"/>
  <c r="AF169" i="26" s="1"/>
  <c r="D169" i="26"/>
  <c r="E169" i="26" s="1"/>
  <c r="C169" i="26"/>
  <c r="G168" i="26"/>
  <c r="H168" i="26" s="1"/>
  <c r="I168" i="26" s="1"/>
  <c r="J168" i="26" s="1"/>
  <c r="K168" i="26" s="1"/>
  <c r="L168" i="26" s="1"/>
  <c r="M168" i="26" s="1"/>
  <c r="N168" i="26" s="1"/>
  <c r="O168" i="26" s="1"/>
  <c r="P168" i="26" s="1"/>
  <c r="Q168" i="26" s="1"/>
  <c r="R168" i="26" s="1"/>
  <c r="S168" i="26" s="1"/>
  <c r="T168" i="26" s="1"/>
  <c r="U168" i="26" s="1"/>
  <c r="V168" i="26" s="1"/>
  <c r="W168" i="26" s="1"/>
  <c r="X168" i="26" s="1"/>
  <c r="Y168" i="26" s="1"/>
  <c r="Z168" i="26" s="1"/>
  <c r="AA168" i="26" s="1"/>
  <c r="AB168" i="26" s="1"/>
  <c r="AC168" i="26" s="1"/>
  <c r="AD168" i="26" s="1"/>
  <c r="AE168" i="26" s="1"/>
  <c r="AF168" i="26" s="1"/>
  <c r="D168" i="26"/>
  <c r="E168" i="26" s="1"/>
  <c r="F168" i="26" s="1"/>
  <c r="C168" i="26"/>
  <c r="R167" i="26"/>
  <c r="S167" i="26" s="1"/>
  <c r="T167" i="26" s="1"/>
  <c r="U167" i="26" s="1"/>
  <c r="V167" i="26" s="1"/>
  <c r="W167" i="26" s="1"/>
  <c r="X167" i="26" s="1"/>
  <c r="Y167" i="26" s="1"/>
  <c r="Z167" i="26" s="1"/>
  <c r="AA167" i="26" s="1"/>
  <c r="AB167" i="26" s="1"/>
  <c r="AC167" i="26" s="1"/>
  <c r="AD167" i="26" s="1"/>
  <c r="AE167" i="26" s="1"/>
  <c r="AF167" i="26" s="1"/>
  <c r="C167" i="26"/>
  <c r="D167" i="26" s="1"/>
  <c r="E167" i="26" s="1"/>
  <c r="F167" i="26" s="1"/>
  <c r="G167" i="26" s="1"/>
  <c r="H167" i="26" s="1"/>
  <c r="I167" i="26" s="1"/>
  <c r="J167" i="26" s="1"/>
  <c r="K167" i="26" s="1"/>
  <c r="L167" i="26" s="1"/>
  <c r="M167" i="26" s="1"/>
  <c r="N167" i="26" s="1"/>
  <c r="O167" i="26" s="1"/>
  <c r="P167" i="26" s="1"/>
  <c r="Q167" i="26" s="1"/>
  <c r="J166" i="26"/>
  <c r="K166" i="26" s="1"/>
  <c r="L166" i="26" s="1"/>
  <c r="M166" i="26" s="1"/>
  <c r="N166" i="26" s="1"/>
  <c r="O166" i="26" s="1"/>
  <c r="P166" i="26" s="1"/>
  <c r="Q166" i="26" s="1"/>
  <c r="R166" i="26" s="1"/>
  <c r="S166" i="26" s="1"/>
  <c r="T166" i="26" s="1"/>
  <c r="U166" i="26" s="1"/>
  <c r="V166" i="26" s="1"/>
  <c r="W166" i="26" s="1"/>
  <c r="X166" i="26" s="1"/>
  <c r="Y166" i="26" s="1"/>
  <c r="Z166" i="26" s="1"/>
  <c r="AA166" i="26" s="1"/>
  <c r="AB166" i="26" s="1"/>
  <c r="AC166" i="26" s="1"/>
  <c r="AD166" i="26" s="1"/>
  <c r="AE166" i="26" s="1"/>
  <c r="AF166" i="26" s="1"/>
  <c r="C166" i="26"/>
  <c r="D166" i="26" s="1"/>
  <c r="E166" i="26" s="1"/>
  <c r="F166" i="26" s="1"/>
  <c r="G166" i="26" s="1"/>
  <c r="H166" i="26" s="1"/>
  <c r="I166" i="26" s="1"/>
  <c r="F165" i="26"/>
  <c r="G165" i="26" s="1"/>
  <c r="H165" i="26" s="1"/>
  <c r="I165" i="26" s="1"/>
  <c r="J165" i="26" s="1"/>
  <c r="K165" i="26" s="1"/>
  <c r="L165" i="26" s="1"/>
  <c r="M165" i="26" s="1"/>
  <c r="N165" i="26" s="1"/>
  <c r="O165" i="26" s="1"/>
  <c r="P165" i="26" s="1"/>
  <c r="Q165" i="26" s="1"/>
  <c r="R165" i="26" s="1"/>
  <c r="S165" i="26" s="1"/>
  <c r="T165" i="26" s="1"/>
  <c r="U165" i="26" s="1"/>
  <c r="V165" i="26" s="1"/>
  <c r="W165" i="26" s="1"/>
  <c r="X165" i="26" s="1"/>
  <c r="Y165" i="26" s="1"/>
  <c r="Z165" i="26" s="1"/>
  <c r="AA165" i="26" s="1"/>
  <c r="AB165" i="26" s="1"/>
  <c r="AC165" i="26" s="1"/>
  <c r="AD165" i="26" s="1"/>
  <c r="AE165" i="26" s="1"/>
  <c r="AF165" i="26" s="1"/>
  <c r="D165" i="26"/>
  <c r="E165" i="26" s="1"/>
  <c r="C165" i="26"/>
  <c r="D163" i="26"/>
  <c r="E163" i="26" s="1"/>
  <c r="F163" i="26" s="1"/>
  <c r="G163" i="26" s="1"/>
  <c r="H163" i="26" s="1"/>
  <c r="I163" i="26" s="1"/>
  <c r="J163" i="26" s="1"/>
  <c r="K163" i="26" s="1"/>
  <c r="L163" i="26" s="1"/>
  <c r="M163" i="26" s="1"/>
  <c r="N163" i="26" s="1"/>
  <c r="O163" i="26" s="1"/>
  <c r="P163" i="26" s="1"/>
  <c r="Q163" i="26" s="1"/>
  <c r="R163" i="26" s="1"/>
  <c r="S163" i="26" s="1"/>
  <c r="T163" i="26" s="1"/>
  <c r="U163" i="26" s="1"/>
  <c r="V163" i="26" s="1"/>
  <c r="W163" i="26" s="1"/>
  <c r="X163" i="26" s="1"/>
  <c r="Y163" i="26" s="1"/>
  <c r="Z163" i="26" s="1"/>
  <c r="AA163" i="26" s="1"/>
  <c r="AB163" i="26" s="1"/>
  <c r="AC163" i="26" s="1"/>
  <c r="AD163" i="26" s="1"/>
  <c r="AE163" i="26" s="1"/>
  <c r="AF163" i="26" s="1"/>
  <c r="C163" i="26"/>
  <c r="K162" i="26"/>
  <c r="L162" i="26" s="1"/>
  <c r="M162" i="26" s="1"/>
  <c r="N162" i="26" s="1"/>
  <c r="O162" i="26" s="1"/>
  <c r="P162" i="26" s="1"/>
  <c r="Q162" i="26" s="1"/>
  <c r="R162" i="26" s="1"/>
  <c r="S162" i="26" s="1"/>
  <c r="T162" i="26" s="1"/>
  <c r="U162" i="26" s="1"/>
  <c r="V162" i="26" s="1"/>
  <c r="W162" i="26" s="1"/>
  <c r="X162" i="26" s="1"/>
  <c r="Y162" i="26" s="1"/>
  <c r="Z162" i="26" s="1"/>
  <c r="AA162" i="26" s="1"/>
  <c r="AB162" i="26" s="1"/>
  <c r="AC162" i="26" s="1"/>
  <c r="AD162" i="26" s="1"/>
  <c r="AE162" i="26" s="1"/>
  <c r="AF162" i="26" s="1"/>
  <c r="C162" i="26"/>
  <c r="D162" i="26" s="1"/>
  <c r="E162" i="26" s="1"/>
  <c r="F162" i="26" s="1"/>
  <c r="G162" i="26" s="1"/>
  <c r="H162" i="26" s="1"/>
  <c r="I162" i="26" s="1"/>
  <c r="J162" i="26" s="1"/>
  <c r="U161" i="26"/>
  <c r="V161" i="26" s="1"/>
  <c r="W161" i="26" s="1"/>
  <c r="X161" i="26" s="1"/>
  <c r="Y161" i="26" s="1"/>
  <c r="Z161" i="26" s="1"/>
  <c r="AA161" i="26" s="1"/>
  <c r="AB161" i="26" s="1"/>
  <c r="AC161" i="26" s="1"/>
  <c r="AD161" i="26" s="1"/>
  <c r="AE161" i="26" s="1"/>
  <c r="AF161" i="26" s="1"/>
  <c r="I161" i="26"/>
  <c r="J161" i="26" s="1"/>
  <c r="K161" i="26" s="1"/>
  <c r="L161" i="26" s="1"/>
  <c r="M161" i="26" s="1"/>
  <c r="N161" i="26" s="1"/>
  <c r="O161" i="26" s="1"/>
  <c r="P161" i="26" s="1"/>
  <c r="Q161" i="26" s="1"/>
  <c r="R161" i="26" s="1"/>
  <c r="S161" i="26" s="1"/>
  <c r="T161" i="26" s="1"/>
  <c r="E161" i="26"/>
  <c r="F161" i="26" s="1"/>
  <c r="G161" i="26" s="1"/>
  <c r="H161" i="26" s="1"/>
  <c r="C161" i="26"/>
  <c r="D161" i="26" s="1"/>
  <c r="L160" i="26"/>
  <c r="M160" i="26" s="1"/>
  <c r="N160" i="26" s="1"/>
  <c r="O160" i="26" s="1"/>
  <c r="P160" i="26" s="1"/>
  <c r="Q160" i="26" s="1"/>
  <c r="R160" i="26" s="1"/>
  <c r="S160" i="26" s="1"/>
  <c r="T160" i="26" s="1"/>
  <c r="U160" i="26" s="1"/>
  <c r="V160" i="26" s="1"/>
  <c r="W160" i="26" s="1"/>
  <c r="X160" i="26" s="1"/>
  <c r="Y160" i="26" s="1"/>
  <c r="Z160" i="26" s="1"/>
  <c r="AA160" i="26" s="1"/>
  <c r="AB160" i="26" s="1"/>
  <c r="AC160" i="26" s="1"/>
  <c r="AD160" i="26" s="1"/>
  <c r="AE160" i="26" s="1"/>
  <c r="AF160" i="26" s="1"/>
  <c r="E160" i="26"/>
  <c r="F160" i="26" s="1"/>
  <c r="G160" i="26" s="1"/>
  <c r="H160" i="26" s="1"/>
  <c r="I160" i="26" s="1"/>
  <c r="J160" i="26" s="1"/>
  <c r="K160" i="26" s="1"/>
  <c r="C160" i="26"/>
  <c r="D160" i="26" s="1"/>
  <c r="G159" i="26"/>
  <c r="H159" i="26" s="1"/>
  <c r="I159" i="26" s="1"/>
  <c r="J159" i="26" s="1"/>
  <c r="K159" i="26" s="1"/>
  <c r="L159" i="26" s="1"/>
  <c r="M159" i="26" s="1"/>
  <c r="N159" i="26" s="1"/>
  <c r="O159" i="26" s="1"/>
  <c r="P159" i="26" s="1"/>
  <c r="Q159" i="26" s="1"/>
  <c r="R159" i="26" s="1"/>
  <c r="S159" i="26" s="1"/>
  <c r="T159" i="26" s="1"/>
  <c r="U159" i="26" s="1"/>
  <c r="V159" i="26" s="1"/>
  <c r="W159" i="26" s="1"/>
  <c r="X159" i="26" s="1"/>
  <c r="Y159" i="26" s="1"/>
  <c r="Z159" i="26" s="1"/>
  <c r="AA159" i="26" s="1"/>
  <c r="AB159" i="26" s="1"/>
  <c r="AC159" i="26" s="1"/>
  <c r="AD159" i="26" s="1"/>
  <c r="AE159" i="26" s="1"/>
  <c r="AF159" i="26" s="1"/>
  <c r="D159" i="26"/>
  <c r="E159" i="26" s="1"/>
  <c r="F159" i="26" s="1"/>
  <c r="C159" i="26"/>
  <c r="L158" i="26"/>
  <c r="M158" i="26" s="1"/>
  <c r="N158" i="26" s="1"/>
  <c r="O158" i="26" s="1"/>
  <c r="P158" i="26" s="1"/>
  <c r="Q158" i="26" s="1"/>
  <c r="R158" i="26" s="1"/>
  <c r="S158" i="26" s="1"/>
  <c r="T158" i="26" s="1"/>
  <c r="U158" i="26" s="1"/>
  <c r="V158" i="26" s="1"/>
  <c r="W158" i="26" s="1"/>
  <c r="X158" i="26" s="1"/>
  <c r="Y158" i="26" s="1"/>
  <c r="Z158" i="26" s="1"/>
  <c r="AA158" i="26" s="1"/>
  <c r="AB158" i="26" s="1"/>
  <c r="AC158" i="26" s="1"/>
  <c r="AD158" i="26" s="1"/>
  <c r="AE158" i="26" s="1"/>
  <c r="AF158" i="26" s="1"/>
  <c r="C158" i="26"/>
  <c r="D158" i="26" s="1"/>
  <c r="E158" i="26" s="1"/>
  <c r="F158" i="26" s="1"/>
  <c r="G158" i="26" s="1"/>
  <c r="H158" i="26" s="1"/>
  <c r="I158" i="26" s="1"/>
  <c r="J158" i="26" s="1"/>
  <c r="K158" i="26" s="1"/>
  <c r="F157" i="26"/>
  <c r="G157" i="26" s="1"/>
  <c r="H157" i="26" s="1"/>
  <c r="I157" i="26" s="1"/>
  <c r="J157" i="26" s="1"/>
  <c r="K157" i="26" s="1"/>
  <c r="L157" i="26" s="1"/>
  <c r="M157" i="26" s="1"/>
  <c r="N157" i="26" s="1"/>
  <c r="O157" i="26" s="1"/>
  <c r="P157" i="26" s="1"/>
  <c r="Q157" i="26" s="1"/>
  <c r="R157" i="26" s="1"/>
  <c r="S157" i="26" s="1"/>
  <c r="T157" i="26" s="1"/>
  <c r="U157" i="26" s="1"/>
  <c r="V157" i="26" s="1"/>
  <c r="W157" i="26" s="1"/>
  <c r="X157" i="26" s="1"/>
  <c r="Y157" i="26" s="1"/>
  <c r="Z157" i="26" s="1"/>
  <c r="AA157" i="26" s="1"/>
  <c r="AB157" i="26" s="1"/>
  <c r="AC157" i="26" s="1"/>
  <c r="AD157" i="26" s="1"/>
  <c r="AE157" i="26" s="1"/>
  <c r="AF157" i="26" s="1"/>
  <c r="C157" i="26"/>
  <c r="D157" i="26" s="1"/>
  <c r="E157" i="26" s="1"/>
  <c r="AA156" i="26"/>
  <c r="AB156" i="26" s="1"/>
  <c r="AC156" i="26" s="1"/>
  <c r="AD156" i="26" s="1"/>
  <c r="AE156" i="26" s="1"/>
  <c r="AF156" i="26" s="1"/>
  <c r="D156" i="26"/>
  <c r="E156" i="26" s="1"/>
  <c r="F156" i="26" s="1"/>
  <c r="G156" i="26" s="1"/>
  <c r="H156" i="26" s="1"/>
  <c r="I156" i="26" s="1"/>
  <c r="J156" i="26" s="1"/>
  <c r="K156" i="26" s="1"/>
  <c r="L156" i="26" s="1"/>
  <c r="M156" i="26" s="1"/>
  <c r="N156" i="26" s="1"/>
  <c r="O156" i="26" s="1"/>
  <c r="P156" i="26" s="1"/>
  <c r="Q156" i="26" s="1"/>
  <c r="R156" i="26" s="1"/>
  <c r="S156" i="26" s="1"/>
  <c r="T156" i="26" s="1"/>
  <c r="U156" i="26" s="1"/>
  <c r="V156" i="26" s="1"/>
  <c r="W156" i="26" s="1"/>
  <c r="X156" i="26" s="1"/>
  <c r="Y156" i="26" s="1"/>
  <c r="Z156" i="26" s="1"/>
  <c r="C156" i="26"/>
  <c r="O155" i="26"/>
  <c r="P155" i="26" s="1"/>
  <c r="Q155" i="26" s="1"/>
  <c r="R155" i="26" s="1"/>
  <c r="S155" i="26" s="1"/>
  <c r="T155" i="26" s="1"/>
  <c r="U155" i="26" s="1"/>
  <c r="V155" i="26" s="1"/>
  <c r="W155" i="26" s="1"/>
  <c r="X155" i="26" s="1"/>
  <c r="Y155" i="26" s="1"/>
  <c r="Z155" i="26" s="1"/>
  <c r="AA155" i="26" s="1"/>
  <c r="AB155" i="26" s="1"/>
  <c r="AC155" i="26" s="1"/>
  <c r="AD155" i="26" s="1"/>
  <c r="AE155" i="26" s="1"/>
  <c r="AF155" i="26" s="1"/>
  <c r="C155" i="26"/>
  <c r="D155" i="26" s="1"/>
  <c r="E155" i="26" s="1"/>
  <c r="F155" i="26" s="1"/>
  <c r="G155" i="26" s="1"/>
  <c r="H155" i="26" s="1"/>
  <c r="I155" i="26" s="1"/>
  <c r="J155" i="26" s="1"/>
  <c r="K155" i="26" s="1"/>
  <c r="L155" i="26" s="1"/>
  <c r="M155" i="26" s="1"/>
  <c r="N155" i="26" s="1"/>
  <c r="K154" i="26"/>
  <c r="L154" i="26" s="1"/>
  <c r="M154" i="26" s="1"/>
  <c r="N154" i="26" s="1"/>
  <c r="O154" i="26" s="1"/>
  <c r="P154" i="26" s="1"/>
  <c r="Q154" i="26" s="1"/>
  <c r="R154" i="26" s="1"/>
  <c r="S154" i="26" s="1"/>
  <c r="T154" i="26" s="1"/>
  <c r="U154" i="26" s="1"/>
  <c r="V154" i="26" s="1"/>
  <c r="W154" i="26" s="1"/>
  <c r="X154" i="26" s="1"/>
  <c r="Y154" i="26" s="1"/>
  <c r="Z154" i="26" s="1"/>
  <c r="AA154" i="26" s="1"/>
  <c r="AB154" i="26" s="1"/>
  <c r="AC154" i="26" s="1"/>
  <c r="AD154" i="26" s="1"/>
  <c r="AE154" i="26" s="1"/>
  <c r="AF154" i="26" s="1"/>
  <c r="H154" i="26"/>
  <c r="I154" i="26" s="1"/>
  <c r="J154" i="26" s="1"/>
  <c r="D154" i="26"/>
  <c r="E154" i="26" s="1"/>
  <c r="F154" i="26" s="1"/>
  <c r="G154" i="26" s="1"/>
  <c r="C154" i="26"/>
  <c r="I153" i="26"/>
  <c r="J153" i="26" s="1"/>
  <c r="K153" i="26" s="1"/>
  <c r="L153" i="26" s="1"/>
  <c r="M153" i="26" s="1"/>
  <c r="N153" i="26" s="1"/>
  <c r="O153" i="26" s="1"/>
  <c r="P153" i="26" s="1"/>
  <c r="Q153" i="26" s="1"/>
  <c r="R153" i="26" s="1"/>
  <c r="S153" i="26" s="1"/>
  <c r="T153" i="26" s="1"/>
  <c r="U153" i="26" s="1"/>
  <c r="V153" i="26" s="1"/>
  <c r="W153" i="26" s="1"/>
  <c r="X153" i="26" s="1"/>
  <c r="Y153" i="26" s="1"/>
  <c r="Z153" i="26" s="1"/>
  <c r="AA153" i="26" s="1"/>
  <c r="AB153" i="26" s="1"/>
  <c r="AC153" i="26" s="1"/>
  <c r="AD153" i="26" s="1"/>
  <c r="AE153" i="26" s="1"/>
  <c r="AF153" i="26" s="1"/>
  <c r="G153" i="26"/>
  <c r="H153" i="26" s="1"/>
  <c r="E153" i="26"/>
  <c r="F153" i="26" s="1"/>
  <c r="C153" i="26"/>
  <c r="D153" i="26" s="1"/>
  <c r="C152" i="26"/>
  <c r="D152" i="26" s="1"/>
  <c r="E152" i="26" s="1"/>
  <c r="F152" i="26" s="1"/>
  <c r="G152" i="26" s="1"/>
  <c r="H152" i="26" s="1"/>
  <c r="I152" i="26" s="1"/>
  <c r="J152" i="26" s="1"/>
  <c r="K152" i="26" s="1"/>
  <c r="L152" i="26" s="1"/>
  <c r="M152" i="26" s="1"/>
  <c r="N152" i="26" s="1"/>
  <c r="O152" i="26" s="1"/>
  <c r="P152" i="26" s="1"/>
  <c r="Q152" i="26" s="1"/>
  <c r="R152" i="26" s="1"/>
  <c r="S152" i="26" s="1"/>
  <c r="T152" i="26" s="1"/>
  <c r="U152" i="26" s="1"/>
  <c r="V152" i="26" s="1"/>
  <c r="W152" i="26" s="1"/>
  <c r="X152" i="26" s="1"/>
  <c r="Y152" i="26" s="1"/>
  <c r="Z152" i="26" s="1"/>
  <c r="AA152" i="26" s="1"/>
  <c r="AB152" i="26" s="1"/>
  <c r="AC152" i="26" s="1"/>
  <c r="AD152" i="26" s="1"/>
  <c r="AE152" i="26" s="1"/>
  <c r="AF152" i="26" s="1"/>
  <c r="K151" i="26"/>
  <c r="L151" i="26" s="1"/>
  <c r="M151" i="26" s="1"/>
  <c r="N151" i="26" s="1"/>
  <c r="O151" i="26" s="1"/>
  <c r="P151" i="26" s="1"/>
  <c r="Q151" i="26" s="1"/>
  <c r="R151" i="26" s="1"/>
  <c r="S151" i="26" s="1"/>
  <c r="T151" i="26" s="1"/>
  <c r="U151" i="26" s="1"/>
  <c r="V151" i="26" s="1"/>
  <c r="W151" i="26" s="1"/>
  <c r="X151" i="26" s="1"/>
  <c r="Y151" i="26" s="1"/>
  <c r="Z151" i="26" s="1"/>
  <c r="AA151" i="26" s="1"/>
  <c r="AB151" i="26" s="1"/>
  <c r="AC151" i="26" s="1"/>
  <c r="AD151" i="26" s="1"/>
  <c r="AE151" i="26" s="1"/>
  <c r="AF151" i="26" s="1"/>
  <c r="C151" i="26"/>
  <c r="D151" i="26" s="1"/>
  <c r="E151" i="26" s="1"/>
  <c r="F151" i="26" s="1"/>
  <c r="G151" i="26" s="1"/>
  <c r="H151" i="26" s="1"/>
  <c r="I151" i="26" s="1"/>
  <c r="J151" i="26" s="1"/>
  <c r="D149" i="26"/>
  <c r="E149" i="26" s="1"/>
  <c r="F149" i="26" s="1"/>
  <c r="G149" i="26" s="1"/>
  <c r="H149" i="26" s="1"/>
  <c r="I149" i="26" s="1"/>
  <c r="J149" i="26" s="1"/>
  <c r="K149" i="26" s="1"/>
  <c r="L149" i="26" s="1"/>
  <c r="M149" i="26" s="1"/>
  <c r="N149" i="26" s="1"/>
  <c r="O149" i="26" s="1"/>
  <c r="P149" i="26" s="1"/>
  <c r="Q149" i="26" s="1"/>
  <c r="R149" i="26" s="1"/>
  <c r="S149" i="26" s="1"/>
  <c r="T149" i="26" s="1"/>
  <c r="U149" i="26" s="1"/>
  <c r="V149" i="26" s="1"/>
  <c r="W149" i="26" s="1"/>
  <c r="X149" i="26" s="1"/>
  <c r="Y149" i="26" s="1"/>
  <c r="Z149" i="26" s="1"/>
  <c r="AA149" i="26" s="1"/>
  <c r="AB149" i="26" s="1"/>
  <c r="AC149" i="26" s="1"/>
  <c r="AD149" i="26" s="1"/>
  <c r="AE149" i="26" s="1"/>
  <c r="AF149" i="26" s="1"/>
  <c r="C149" i="26"/>
  <c r="D148" i="26"/>
  <c r="E148" i="26" s="1"/>
  <c r="F148" i="26" s="1"/>
  <c r="G148" i="26" s="1"/>
  <c r="H148" i="26" s="1"/>
  <c r="I148" i="26" s="1"/>
  <c r="J148" i="26" s="1"/>
  <c r="K148" i="26" s="1"/>
  <c r="L148" i="26" s="1"/>
  <c r="M148" i="26" s="1"/>
  <c r="N148" i="26" s="1"/>
  <c r="O148" i="26" s="1"/>
  <c r="P148" i="26" s="1"/>
  <c r="Q148" i="26" s="1"/>
  <c r="R148" i="26" s="1"/>
  <c r="S148" i="26" s="1"/>
  <c r="T148" i="26" s="1"/>
  <c r="U148" i="26" s="1"/>
  <c r="V148" i="26" s="1"/>
  <c r="W148" i="26" s="1"/>
  <c r="X148" i="26" s="1"/>
  <c r="Y148" i="26" s="1"/>
  <c r="Z148" i="26" s="1"/>
  <c r="AA148" i="26" s="1"/>
  <c r="AB148" i="26" s="1"/>
  <c r="AC148" i="26" s="1"/>
  <c r="AD148" i="26" s="1"/>
  <c r="AE148" i="26" s="1"/>
  <c r="AF148" i="26" s="1"/>
  <c r="C148" i="26"/>
  <c r="K147" i="26"/>
  <c r="L147" i="26" s="1"/>
  <c r="M147" i="26" s="1"/>
  <c r="N147" i="26" s="1"/>
  <c r="O147" i="26" s="1"/>
  <c r="P147" i="26" s="1"/>
  <c r="Q147" i="26" s="1"/>
  <c r="R147" i="26" s="1"/>
  <c r="S147" i="26" s="1"/>
  <c r="T147" i="26" s="1"/>
  <c r="U147" i="26" s="1"/>
  <c r="V147" i="26" s="1"/>
  <c r="W147" i="26" s="1"/>
  <c r="X147" i="26" s="1"/>
  <c r="Y147" i="26" s="1"/>
  <c r="Z147" i="26" s="1"/>
  <c r="AA147" i="26" s="1"/>
  <c r="AB147" i="26" s="1"/>
  <c r="AC147" i="26" s="1"/>
  <c r="AD147" i="26" s="1"/>
  <c r="AE147" i="26" s="1"/>
  <c r="AF147" i="26" s="1"/>
  <c r="F147" i="26"/>
  <c r="G147" i="26" s="1"/>
  <c r="H147" i="26" s="1"/>
  <c r="I147" i="26" s="1"/>
  <c r="J147" i="26" s="1"/>
  <c r="C147" i="26"/>
  <c r="D147" i="26" s="1"/>
  <c r="E147" i="26" s="1"/>
  <c r="S146" i="26"/>
  <c r="T146" i="26" s="1"/>
  <c r="U146" i="26" s="1"/>
  <c r="V146" i="26" s="1"/>
  <c r="W146" i="26" s="1"/>
  <c r="X146" i="26" s="1"/>
  <c r="Y146" i="26" s="1"/>
  <c r="Z146" i="26" s="1"/>
  <c r="AA146" i="26" s="1"/>
  <c r="AB146" i="26" s="1"/>
  <c r="AC146" i="26" s="1"/>
  <c r="AD146" i="26" s="1"/>
  <c r="AE146" i="26" s="1"/>
  <c r="AF146" i="26" s="1"/>
  <c r="D146" i="26"/>
  <c r="E146" i="26" s="1"/>
  <c r="F146" i="26" s="1"/>
  <c r="G146" i="26" s="1"/>
  <c r="H146" i="26" s="1"/>
  <c r="I146" i="26" s="1"/>
  <c r="J146" i="26" s="1"/>
  <c r="K146" i="26" s="1"/>
  <c r="L146" i="26" s="1"/>
  <c r="M146" i="26" s="1"/>
  <c r="N146" i="26" s="1"/>
  <c r="O146" i="26" s="1"/>
  <c r="P146" i="26" s="1"/>
  <c r="Q146" i="26" s="1"/>
  <c r="R146" i="26" s="1"/>
  <c r="C146" i="26"/>
  <c r="D144" i="26"/>
  <c r="E144" i="26" s="1"/>
  <c r="F144" i="26" s="1"/>
  <c r="G144" i="26" s="1"/>
  <c r="H144" i="26" s="1"/>
  <c r="I144" i="26" s="1"/>
  <c r="J144" i="26" s="1"/>
  <c r="K144" i="26" s="1"/>
  <c r="L144" i="26" s="1"/>
  <c r="M144" i="26" s="1"/>
  <c r="N144" i="26" s="1"/>
  <c r="O144" i="26" s="1"/>
  <c r="P144" i="26" s="1"/>
  <c r="Q144" i="26" s="1"/>
  <c r="R144" i="26" s="1"/>
  <c r="S144" i="26" s="1"/>
  <c r="T144" i="26" s="1"/>
  <c r="U144" i="26" s="1"/>
  <c r="V144" i="26" s="1"/>
  <c r="W144" i="26" s="1"/>
  <c r="X144" i="26" s="1"/>
  <c r="Y144" i="26" s="1"/>
  <c r="Z144" i="26" s="1"/>
  <c r="AA144" i="26" s="1"/>
  <c r="AB144" i="26" s="1"/>
  <c r="AC144" i="26" s="1"/>
  <c r="AD144" i="26" s="1"/>
  <c r="AE144" i="26" s="1"/>
  <c r="AF144" i="26" s="1"/>
  <c r="C144" i="26"/>
  <c r="D143" i="26"/>
  <c r="E143" i="26" s="1"/>
  <c r="F143" i="26" s="1"/>
  <c r="G143" i="26" s="1"/>
  <c r="H143" i="26" s="1"/>
  <c r="I143" i="26" s="1"/>
  <c r="J143" i="26" s="1"/>
  <c r="K143" i="26" s="1"/>
  <c r="L143" i="26" s="1"/>
  <c r="M143" i="26" s="1"/>
  <c r="N143" i="26" s="1"/>
  <c r="O143" i="26" s="1"/>
  <c r="P143" i="26" s="1"/>
  <c r="Q143" i="26" s="1"/>
  <c r="R143" i="26" s="1"/>
  <c r="S143" i="26" s="1"/>
  <c r="T143" i="26" s="1"/>
  <c r="U143" i="26" s="1"/>
  <c r="V143" i="26" s="1"/>
  <c r="W143" i="26" s="1"/>
  <c r="X143" i="26" s="1"/>
  <c r="Y143" i="26" s="1"/>
  <c r="Z143" i="26" s="1"/>
  <c r="AA143" i="26" s="1"/>
  <c r="AB143" i="26" s="1"/>
  <c r="AC143" i="26" s="1"/>
  <c r="AD143" i="26" s="1"/>
  <c r="AE143" i="26" s="1"/>
  <c r="AF143" i="26" s="1"/>
  <c r="C143" i="26"/>
  <c r="I141" i="26"/>
  <c r="J141" i="26" s="1"/>
  <c r="K141" i="26" s="1"/>
  <c r="L141" i="26" s="1"/>
  <c r="M141" i="26" s="1"/>
  <c r="N141" i="26" s="1"/>
  <c r="O141" i="26" s="1"/>
  <c r="P141" i="26" s="1"/>
  <c r="Q141" i="26" s="1"/>
  <c r="R141" i="26" s="1"/>
  <c r="S141" i="26" s="1"/>
  <c r="T141" i="26" s="1"/>
  <c r="U141" i="26" s="1"/>
  <c r="V141" i="26" s="1"/>
  <c r="W141" i="26" s="1"/>
  <c r="X141" i="26" s="1"/>
  <c r="Y141" i="26" s="1"/>
  <c r="Z141" i="26" s="1"/>
  <c r="AA141" i="26" s="1"/>
  <c r="AB141" i="26" s="1"/>
  <c r="AC141" i="26" s="1"/>
  <c r="AD141" i="26" s="1"/>
  <c r="AE141" i="26" s="1"/>
  <c r="AF141" i="26" s="1"/>
  <c r="D141" i="26"/>
  <c r="E141" i="26" s="1"/>
  <c r="F141" i="26" s="1"/>
  <c r="G141" i="26" s="1"/>
  <c r="H141" i="26" s="1"/>
  <c r="C141" i="26"/>
  <c r="C140" i="26"/>
  <c r="D140" i="26" s="1"/>
  <c r="E140" i="26" s="1"/>
  <c r="F140" i="26" s="1"/>
  <c r="G140" i="26" s="1"/>
  <c r="H140" i="26" s="1"/>
  <c r="I140" i="26" s="1"/>
  <c r="J140" i="26" s="1"/>
  <c r="K140" i="26" s="1"/>
  <c r="L140" i="26" s="1"/>
  <c r="M140" i="26" s="1"/>
  <c r="N140" i="26" s="1"/>
  <c r="O140" i="26" s="1"/>
  <c r="P140" i="26" s="1"/>
  <c r="Q140" i="26" s="1"/>
  <c r="R140" i="26" s="1"/>
  <c r="S140" i="26" s="1"/>
  <c r="T140" i="26" s="1"/>
  <c r="U140" i="26" s="1"/>
  <c r="V140" i="26" s="1"/>
  <c r="W140" i="26" s="1"/>
  <c r="X140" i="26" s="1"/>
  <c r="Y140" i="26" s="1"/>
  <c r="Z140" i="26" s="1"/>
  <c r="AA140" i="26" s="1"/>
  <c r="AB140" i="26" s="1"/>
  <c r="AC140" i="26" s="1"/>
  <c r="AD140" i="26" s="1"/>
  <c r="AE140" i="26" s="1"/>
  <c r="AF140" i="26" s="1"/>
  <c r="R139" i="26"/>
  <c r="S139" i="26" s="1"/>
  <c r="T139" i="26" s="1"/>
  <c r="U139" i="26" s="1"/>
  <c r="V139" i="26" s="1"/>
  <c r="W139" i="26" s="1"/>
  <c r="X139" i="26" s="1"/>
  <c r="Y139" i="26" s="1"/>
  <c r="Z139" i="26" s="1"/>
  <c r="AA139" i="26" s="1"/>
  <c r="AB139" i="26" s="1"/>
  <c r="AC139" i="26" s="1"/>
  <c r="AD139" i="26" s="1"/>
  <c r="AE139" i="26" s="1"/>
  <c r="AF139" i="26" s="1"/>
  <c r="E139" i="26"/>
  <c r="F139" i="26" s="1"/>
  <c r="G139" i="26" s="1"/>
  <c r="H139" i="26" s="1"/>
  <c r="I139" i="26" s="1"/>
  <c r="J139" i="26" s="1"/>
  <c r="K139" i="26" s="1"/>
  <c r="L139" i="26" s="1"/>
  <c r="M139" i="26" s="1"/>
  <c r="N139" i="26" s="1"/>
  <c r="O139" i="26" s="1"/>
  <c r="P139" i="26" s="1"/>
  <c r="Q139" i="26" s="1"/>
  <c r="C139" i="26"/>
  <c r="D139" i="26" s="1"/>
  <c r="C138" i="26"/>
  <c r="D138" i="26" s="1"/>
  <c r="E138" i="26" s="1"/>
  <c r="F138" i="26" s="1"/>
  <c r="G138" i="26" s="1"/>
  <c r="H138" i="26" s="1"/>
  <c r="I138" i="26" s="1"/>
  <c r="J138" i="26" s="1"/>
  <c r="K138" i="26" s="1"/>
  <c r="L138" i="26" s="1"/>
  <c r="M138" i="26" s="1"/>
  <c r="N138" i="26" s="1"/>
  <c r="O138" i="26" s="1"/>
  <c r="P138" i="26" s="1"/>
  <c r="Q138" i="26" s="1"/>
  <c r="R138" i="26" s="1"/>
  <c r="S138" i="26" s="1"/>
  <c r="T138" i="26" s="1"/>
  <c r="U138" i="26" s="1"/>
  <c r="V138" i="26" s="1"/>
  <c r="W138" i="26" s="1"/>
  <c r="X138" i="26" s="1"/>
  <c r="Y138" i="26" s="1"/>
  <c r="Z138" i="26" s="1"/>
  <c r="AA138" i="26" s="1"/>
  <c r="AB138" i="26" s="1"/>
  <c r="AC138" i="26" s="1"/>
  <c r="AD138" i="26" s="1"/>
  <c r="AE138" i="26" s="1"/>
  <c r="AF138" i="26" s="1"/>
  <c r="I137" i="26"/>
  <c r="J137" i="26" s="1"/>
  <c r="K137" i="26" s="1"/>
  <c r="L137" i="26" s="1"/>
  <c r="M137" i="26" s="1"/>
  <c r="N137" i="26" s="1"/>
  <c r="O137" i="26" s="1"/>
  <c r="P137" i="26" s="1"/>
  <c r="Q137" i="26" s="1"/>
  <c r="R137" i="26" s="1"/>
  <c r="S137" i="26" s="1"/>
  <c r="T137" i="26" s="1"/>
  <c r="U137" i="26" s="1"/>
  <c r="V137" i="26" s="1"/>
  <c r="W137" i="26" s="1"/>
  <c r="X137" i="26" s="1"/>
  <c r="Y137" i="26" s="1"/>
  <c r="Z137" i="26" s="1"/>
  <c r="AA137" i="26" s="1"/>
  <c r="AB137" i="26" s="1"/>
  <c r="AC137" i="26" s="1"/>
  <c r="AD137" i="26" s="1"/>
  <c r="AE137" i="26" s="1"/>
  <c r="AF137" i="26" s="1"/>
  <c r="G137" i="26"/>
  <c r="H137" i="26" s="1"/>
  <c r="F137" i="26"/>
  <c r="C137" i="26"/>
  <c r="D137" i="26" s="1"/>
  <c r="E137" i="26" s="1"/>
  <c r="G136" i="26"/>
  <c r="H136" i="26" s="1"/>
  <c r="I136" i="26" s="1"/>
  <c r="J136" i="26" s="1"/>
  <c r="K136" i="26" s="1"/>
  <c r="L136" i="26" s="1"/>
  <c r="M136" i="26" s="1"/>
  <c r="N136" i="26" s="1"/>
  <c r="O136" i="26" s="1"/>
  <c r="P136" i="26" s="1"/>
  <c r="Q136" i="26" s="1"/>
  <c r="R136" i="26" s="1"/>
  <c r="S136" i="26" s="1"/>
  <c r="T136" i="26" s="1"/>
  <c r="U136" i="26" s="1"/>
  <c r="V136" i="26" s="1"/>
  <c r="W136" i="26" s="1"/>
  <c r="X136" i="26" s="1"/>
  <c r="Y136" i="26" s="1"/>
  <c r="Z136" i="26" s="1"/>
  <c r="AA136" i="26" s="1"/>
  <c r="AB136" i="26" s="1"/>
  <c r="AC136" i="26" s="1"/>
  <c r="AD136" i="26" s="1"/>
  <c r="AE136" i="26" s="1"/>
  <c r="AF136" i="26" s="1"/>
  <c r="E136" i="26"/>
  <c r="F136" i="26" s="1"/>
  <c r="D136" i="26"/>
  <c r="C136" i="26"/>
  <c r="G135" i="26"/>
  <c r="H135" i="26" s="1"/>
  <c r="I135" i="26" s="1"/>
  <c r="J135" i="26" s="1"/>
  <c r="K135" i="26" s="1"/>
  <c r="L135" i="26" s="1"/>
  <c r="M135" i="26" s="1"/>
  <c r="N135" i="26" s="1"/>
  <c r="O135" i="26" s="1"/>
  <c r="P135" i="26" s="1"/>
  <c r="Q135" i="26" s="1"/>
  <c r="R135" i="26" s="1"/>
  <c r="S135" i="26" s="1"/>
  <c r="T135" i="26" s="1"/>
  <c r="U135" i="26" s="1"/>
  <c r="V135" i="26" s="1"/>
  <c r="W135" i="26" s="1"/>
  <c r="X135" i="26" s="1"/>
  <c r="Y135" i="26" s="1"/>
  <c r="Z135" i="26" s="1"/>
  <c r="AA135" i="26" s="1"/>
  <c r="AB135" i="26" s="1"/>
  <c r="AC135" i="26" s="1"/>
  <c r="AD135" i="26" s="1"/>
  <c r="AE135" i="26" s="1"/>
  <c r="AF135" i="26" s="1"/>
  <c r="E135" i="26"/>
  <c r="F135" i="26" s="1"/>
  <c r="C135" i="26"/>
  <c r="D135" i="26" s="1"/>
  <c r="I133" i="26"/>
  <c r="J133" i="26" s="1"/>
  <c r="K133" i="26" s="1"/>
  <c r="L133" i="26" s="1"/>
  <c r="M133" i="26" s="1"/>
  <c r="N133" i="26" s="1"/>
  <c r="O133" i="26" s="1"/>
  <c r="P133" i="26" s="1"/>
  <c r="Q133" i="26" s="1"/>
  <c r="R133" i="26" s="1"/>
  <c r="S133" i="26" s="1"/>
  <c r="T133" i="26" s="1"/>
  <c r="U133" i="26" s="1"/>
  <c r="V133" i="26" s="1"/>
  <c r="W133" i="26" s="1"/>
  <c r="X133" i="26" s="1"/>
  <c r="Y133" i="26" s="1"/>
  <c r="Z133" i="26" s="1"/>
  <c r="AA133" i="26" s="1"/>
  <c r="AB133" i="26" s="1"/>
  <c r="AC133" i="26" s="1"/>
  <c r="AD133" i="26" s="1"/>
  <c r="AE133" i="26" s="1"/>
  <c r="AF133" i="26" s="1"/>
  <c r="E133" i="26"/>
  <c r="F133" i="26" s="1"/>
  <c r="G133" i="26" s="1"/>
  <c r="H133" i="26" s="1"/>
  <c r="C133" i="26"/>
  <c r="D133" i="26" s="1"/>
  <c r="G132" i="26"/>
  <c r="H132" i="26" s="1"/>
  <c r="I132" i="26" s="1"/>
  <c r="J132" i="26" s="1"/>
  <c r="K132" i="26" s="1"/>
  <c r="L132" i="26" s="1"/>
  <c r="M132" i="26" s="1"/>
  <c r="N132" i="26" s="1"/>
  <c r="O132" i="26" s="1"/>
  <c r="P132" i="26" s="1"/>
  <c r="Q132" i="26" s="1"/>
  <c r="R132" i="26" s="1"/>
  <c r="S132" i="26" s="1"/>
  <c r="T132" i="26" s="1"/>
  <c r="U132" i="26" s="1"/>
  <c r="V132" i="26" s="1"/>
  <c r="W132" i="26" s="1"/>
  <c r="X132" i="26" s="1"/>
  <c r="Y132" i="26" s="1"/>
  <c r="Z132" i="26" s="1"/>
  <c r="AA132" i="26" s="1"/>
  <c r="AB132" i="26" s="1"/>
  <c r="AC132" i="26" s="1"/>
  <c r="AD132" i="26" s="1"/>
  <c r="AE132" i="26" s="1"/>
  <c r="AF132" i="26" s="1"/>
  <c r="C132" i="26"/>
  <c r="D132" i="26" s="1"/>
  <c r="E132" i="26" s="1"/>
  <c r="F132" i="26" s="1"/>
  <c r="I131" i="26"/>
  <c r="J131" i="26" s="1"/>
  <c r="K131" i="26" s="1"/>
  <c r="L131" i="26" s="1"/>
  <c r="M131" i="26" s="1"/>
  <c r="N131" i="26" s="1"/>
  <c r="O131" i="26" s="1"/>
  <c r="P131" i="26" s="1"/>
  <c r="Q131" i="26" s="1"/>
  <c r="R131" i="26" s="1"/>
  <c r="S131" i="26" s="1"/>
  <c r="T131" i="26" s="1"/>
  <c r="U131" i="26" s="1"/>
  <c r="V131" i="26" s="1"/>
  <c r="W131" i="26" s="1"/>
  <c r="X131" i="26" s="1"/>
  <c r="Y131" i="26" s="1"/>
  <c r="Z131" i="26" s="1"/>
  <c r="AA131" i="26" s="1"/>
  <c r="AB131" i="26" s="1"/>
  <c r="AC131" i="26" s="1"/>
  <c r="AD131" i="26" s="1"/>
  <c r="AE131" i="26" s="1"/>
  <c r="AF131" i="26" s="1"/>
  <c r="E131" i="26"/>
  <c r="F131" i="26" s="1"/>
  <c r="G131" i="26" s="1"/>
  <c r="H131" i="26" s="1"/>
  <c r="D131" i="26"/>
  <c r="C131" i="26"/>
  <c r="J130" i="26"/>
  <c r="K130" i="26" s="1"/>
  <c r="L130" i="26" s="1"/>
  <c r="M130" i="26" s="1"/>
  <c r="N130" i="26" s="1"/>
  <c r="O130" i="26" s="1"/>
  <c r="P130" i="26" s="1"/>
  <c r="Q130" i="26" s="1"/>
  <c r="R130" i="26" s="1"/>
  <c r="S130" i="26" s="1"/>
  <c r="T130" i="26" s="1"/>
  <c r="U130" i="26" s="1"/>
  <c r="V130" i="26" s="1"/>
  <c r="W130" i="26" s="1"/>
  <c r="X130" i="26" s="1"/>
  <c r="Y130" i="26" s="1"/>
  <c r="Z130" i="26" s="1"/>
  <c r="AA130" i="26" s="1"/>
  <c r="AB130" i="26" s="1"/>
  <c r="AC130" i="26" s="1"/>
  <c r="AD130" i="26" s="1"/>
  <c r="AE130" i="26" s="1"/>
  <c r="AF130" i="26" s="1"/>
  <c r="E130" i="26"/>
  <c r="F130" i="26" s="1"/>
  <c r="G130" i="26" s="1"/>
  <c r="H130" i="26" s="1"/>
  <c r="I130" i="26" s="1"/>
  <c r="C130" i="26"/>
  <c r="D130" i="26" s="1"/>
  <c r="G129" i="26"/>
  <c r="H129" i="26" s="1"/>
  <c r="I129" i="26" s="1"/>
  <c r="J129" i="26" s="1"/>
  <c r="K129" i="26" s="1"/>
  <c r="L129" i="26" s="1"/>
  <c r="M129" i="26" s="1"/>
  <c r="N129" i="26" s="1"/>
  <c r="O129" i="26" s="1"/>
  <c r="P129" i="26" s="1"/>
  <c r="Q129" i="26" s="1"/>
  <c r="R129" i="26" s="1"/>
  <c r="S129" i="26" s="1"/>
  <c r="T129" i="26" s="1"/>
  <c r="U129" i="26" s="1"/>
  <c r="V129" i="26" s="1"/>
  <c r="W129" i="26" s="1"/>
  <c r="X129" i="26" s="1"/>
  <c r="Y129" i="26" s="1"/>
  <c r="Z129" i="26" s="1"/>
  <c r="AA129" i="26" s="1"/>
  <c r="AB129" i="26" s="1"/>
  <c r="AC129" i="26" s="1"/>
  <c r="AD129" i="26" s="1"/>
  <c r="AE129" i="26" s="1"/>
  <c r="AF129" i="26" s="1"/>
  <c r="E129" i="26"/>
  <c r="F129" i="26" s="1"/>
  <c r="C129" i="26"/>
  <c r="D129" i="26" s="1"/>
  <c r="E128" i="26"/>
  <c r="F128" i="26" s="1"/>
  <c r="G128" i="26" s="1"/>
  <c r="H128" i="26" s="1"/>
  <c r="I128" i="26" s="1"/>
  <c r="J128" i="26" s="1"/>
  <c r="K128" i="26" s="1"/>
  <c r="L128" i="26" s="1"/>
  <c r="M128" i="26" s="1"/>
  <c r="N128" i="26" s="1"/>
  <c r="O128" i="26" s="1"/>
  <c r="P128" i="26" s="1"/>
  <c r="Q128" i="26" s="1"/>
  <c r="R128" i="26" s="1"/>
  <c r="S128" i="26" s="1"/>
  <c r="T128" i="26" s="1"/>
  <c r="U128" i="26" s="1"/>
  <c r="V128" i="26" s="1"/>
  <c r="W128" i="26" s="1"/>
  <c r="X128" i="26" s="1"/>
  <c r="Y128" i="26" s="1"/>
  <c r="Z128" i="26" s="1"/>
  <c r="AA128" i="26" s="1"/>
  <c r="AB128" i="26" s="1"/>
  <c r="AC128" i="26" s="1"/>
  <c r="AD128" i="26" s="1"/>
  <c r="AE128" i="26" s="1"/>
  <c r="AF128" i="26" s="1"/>
  <c r="C128" i="26"/>
  <c r="D128" i="26" s="1"/>
  <c r="E127" i="26"/>
  <c r="F127" i="26" s="1"/>
  <c r="G127" i="26" s="1"/>
  <c r="H127" i="26" s="1"/>
  <c r="I127" i="26" s="1"/>
  <c r="J127" i="26" s="1"/>
  <c r="K127" i="26" s="1"/>
  <c r="L127" i="26" s="1"/>
  <c r="M127" i="26" s="1"/>
  <c r="N127" i="26" s="1"/>
  <c r="O127" i="26" s="1"/>
  <c r="P127" i="26" s="1"/>
  <c r="Q127" i="26" s="1"/>
  <c r="R127" i="26" s="1"/>
  <c r="S127" i="26" s="1"/>
  <c r="T127" i="26" s="1"/>
  <c r="U127" i="26" s="1"/>
  <c r="V127" i="26" s="1"/>
  <c r="W127" i="26" s="1"/>
  <c r="X127" i="26" s="1"/>
  <c r="Y127" i="26" s="1"/>
  <c r="Z127" i="26" s="1"/>
  <c r="AA127" i="26" s="1"/>
  <c r="AB127" i="26" s="1"/>
  <c r="AC127" i="26" s="1"/>
  <c r="AD127" i="26" s="1"/>
  <c r="AE127" i="26" s="1"/>
  <c r="AF127" i="26" s="1"/>
  <c r="C127" i="26"/>
  <c r="D127" i="26" s="1"/>
  <c r="G126" i="26"/>
  <c r="H126" i="26" s="1"/>
  <c r="I126" i="26" s="1"/>
  <c r="J126" i="26" s="1"/>
  <c r="K126" i="26" s="1"/>
  <c r="L126" i="26" s="1"/>
  <c r="M126" i="26" s="1"/>
  <c r="N126" i="26" s="1"/>
  <c r="O126" i="26" s="1"/>
  <c r="P126" i="26" s="1"/>
  <c r="Q126" i="26" s="1"/>
  <c r="R126" i="26" s="1"/>
  <c r="S126" i="26" s="1"/>
  <c r="T126" i="26" s="1"/>
  <c r="U126" i="26" s="1"/>
  <c r="V126" i="26" s="1"/>
  <c r="W126" i="26" s="1"/>
  <c r="X126" i="26" s="1"/>
  <c r="Y126" i="26" s="1"/>
  <c r="Z126" i="26" s="1"/>
  <c r="AA126" i="26" s="1"/>
  <c r="AB126" i="26" s="1"/>
  <c r="AC126" i="26" s="1"/>
  <c r="AD126" i="26" s="1"/>
  <c r="AE126" i="26" s="1"/>
  <c r="AF126" i="26" s="1"/>
  <c r="D126" i="26"/>
  <c r="E126" i="26" s="1"/>
  <c r="F126" i="26" s="1"/>
  <c r="C126" i="26"/>
  <c r="G124" i="26"/>
  <c r="H124" i="26" s="1"/>
  <c r="I124" i="26" s="1"/>
  <c r="J124" i="26" s="1"/>
  <c r="K124" i="26" s="1"/>
  <c r="L124" i="26" s="1"/>
  <c r="M124" i="26" s="1"/>
  <c r="N124" i="26" s="1"/>
  <c r="O124" i="26" s="1"/>
  <c r="P124" i="26" s="1"/>
  <c r="Q124" i="26" s="1"/>
  <c r="R124" i="26" s="1"/>
  <c r="S124" i="26" s="1"/>
  <c r="T124" i="26" s="1"/>
  <c r="U124" i="26" s="1"/>
  <c r="V124" i="26" s="1"/>
  <c r="W124" i="26" s="1"/>
  <c r="X124" i="26" s="1"/>
  <c r="Y124" i="26" s="1"/>
  <c r="Z124" i="26" s="1"/>
  <c r="AA124" i="26" s="1"/>
  <c r="AB124" i="26" s="1"/>
  <c r="AC124" i="26" s="1"/>
  <c r="AD124" i="26" s="1"/>
  <c r="AE124" i="26" s="1"/>
  <c r="AF124" i="26" s="1"/>
  <c r="E124" i="26"/>
  <c r="F124" i="26" s="1"/>
  <c r="C124" i="26"/>
  <c r="D124" i="26" s="1"/>
  <c r="I123" i="26"/>
  <c r="J123" i="26" s="1"/>
  <c r="K123" i="26" s="1"/>
  <c r="L123" i="26" s="1"/>
  <c r="M123" i="26" s="1"/>
  <c r="N123" i="26" s="1"/>
  <c r="O123" i="26" s="1"/>
  <c r="P123" i="26" s="1"/>
  <c r="Q123" i="26" s="1"/>
  <c r="R123" i="26" s="1"/>
  <c r="S123" i="26" s="1"/>
  <c r="T123" i="26" s="1"/>
  <c r="U123" i="26" s="1"/>
  <c r="V123" i="26" s="1"/>
  <c r="W123" i="26" s="1"/>
  <c r="X123" i="26" s="1"/>
  <c r="Y123" i="26" s="1"/>
  <c r="Z123" i="26" s="1"/>
  <c r="AA123" i="26" s="1"/>
  <c r="AB123" i="26" s="1"/>
  <c r="AC123" i="26" s="1"/>
  <c r="AD123" i="26" s="1"/>
  <c r="AE123" i="26" s="1"/>
  <c r="AF123" i="26" s="1"/>
  <c r="C123" i="26"/>
  <c r="D123" i="26" s="1"/>
  <c r="E123" i="26" s="1"/>
  <c r="F123" i="26" s="1"/>
  <c r="G123" i="26" s="1"/>
  <c r="H123" i="26" s="1"/>
  <c r="E122" i="26"/>
  <c r="F122" i="26" s="1"/>
  <c r="G122" i="26" s="1"/>
  <c r="H122" i="26" s="1"/>
  <c r="I122" i="26" s="1"/>
  <c r="J122" i="26" s="1"/>
  <c r="K122" i="26" s="1"/>
  <c r="L122" i="26" s="1"/>
  <c r="M122" i="26" s="1"/>
  <c r="N122" i="26" s="1"/>
  <c r="O122" i="26" s="1"/>
  <c r="P122" i="26" s="1"/>
  <c r="Q122" i="26" s="1"/>
  <c r="R122" i="26" s="1"/>
  <c r="S122" i="26" s="1"/>
  <c r="T122" i="26" s="1"/>
  <c r="U122" i="26" s="1"/>
  <c r="V122" i="26" s="1"/>
  <c r="W122" i="26" s="1"/>
  <c r="X122" i="26" s="1"/>
  <c r="Y122" i="26" s="1"/>
  <c r="Z122" i="26" s="1"/>
  <c r="AA122" i="26" s="1"/>
  <c r="AB122" i="26" s="1"/>
  <c r="AC122" i="26" s="1"/>
  <c r="AD122" i="26" s="1"/>
  <c r="AE122" i="26" s="1"/>
  <c r="AF122" i="26" s="1"/>
  <c r="C122" i="26"/>
  <c r="D122" i="26" s="1"/>
  <c r="E121" i="26"/>
  <c r="F121" i="26" s="1"/>
  <c r="G121" i="26" s="1"/>
  <c r="H121" i="26" s="1"/>
  <c r="I121" i="26" s="1"/>
  <c r="J121" i="26" s="1"/>
  <c r="K121" i="26" s="1"/>
  <c r="L121" i="26" s="1"/>
  <c r="M121" i="26" s="1"/>
  <c r="N121" i="26" s="1"/>
  <c r="O121" i="26" s="1"/>
  <c r="P121" i="26" s="1"/>
  <c r="Q121" i="26" s="1"/>
  <c r="R121" i="26" s="1"/>
  <c r="S121" i="26" s="1"/>
  <c r="T121" i="26" s="1"/>
  <c r="U121" i="26" s="1"/>
  <c r="V121" i="26" s="1"/>
  <c r="W121" i="26" s="1"/>
  <c r="X121" i="26" s="1"/>
  <c r="Y121" i="26" s="1"/>
  <c r="Z121" i="26" s="1"/>
  <c r="AA121" i="26" s="1"/>
  <c r="AB121" i="26" s="1"/>
  <c r="AC121" i="26" s="1"/>
  <c r="AD121" i="26" s="1"/>
  <c r="AE121" i="26" s="1"/>
  <c r="AF121" i="26" s="1"/>
  <c r="C121" i="26"/>
  <c r="D121" i="26" s="1"/>
  <c r="C120" i="26"/>
  <c r="D120" i="26" s="1"/>
  <c r="E120" i="26" s="1"/>
  <c r="F120" i="26" s="1"/>
  <c r="G120" i="26" s="1"/>
  <c r="H120" i="26" s="1"/>
  <c r="I120" i="26" s="1"/>
  <c r="J120" i="26" s="1"/>
  <c r="K120" i="26" s="1"/>
  <c r="L120" i="26" s="1"/>
  <c r="M120" i="26" s="1"/>
  <c r="N120" i="26" s="1"/>
  <c r="O120" i="26" s="1"/>
  <c r="P120" i="26" s="1"/>
  <c r="Q120" i="26" s="1"/>
  <c r="R120" i="26" s="1"/>
  <c r="S120" i="26" s="1"/>
  <c r="T120" i="26" s="1"/>
  <c r="U120" i="26" s="1"/>
  <c r="V120" i="26" s="1"/>
  <c r="W120" i="26" s="1"/>
  <c r="X120" i="26" s="1"/>
  <c r="Y120" i="26" s="1"/>
  <c r="Z120" i="26" s="1"/>
  <c r="AA120" i="26" s="1"/>
  <c r="AB120" i="26" s="1"/>
  <c r="AC120" i="26" s="1"/>
  <c r="AD120" i="26" s="1"/>
  <c r="AE120" i="26" s="1"/>
  <c r="AF120" i="26" s="1"/>
  <c r="G119" i="26"/>
  <c r="H119" i="26" s="1"/>
  <c r="I119" i="26" s="1"/>
  <c r="J119" i="26" s="1"/>
  <c r="K119" i="26" s="1"/>
  <c r="L119" i="26" s="1"/>
  <c r="M119" i="26" s="1"/>
  <c r="N119" i="26" s="1"/>
  <c r="O119" i="26" s="1"/>
  <c r="P119" i="26" s="1"/>
  <c r="Q119" i="26" s="1"/>
  <c r="R119" i="26" s="1"/>
  <c r="S119" i="26" s="1"/>
  <c r="T119" i="26" s="1"/>
  <c r="U119" i="26" s="1"/>
  <c r="V119" i="26" s="1"/>
  <c r="W119" i="26" s="1"/>
  <c r="X119" i="26" s="1"/>
  <c r="Y119" i="26" s="1"/>
  <c r="Z119" i="26" s="1"/>
  <c r="AA119" i="26" s="1"/>
  <c r="AB119" i="26" s="1"/>
  <c r="AC119" i="26" s="1"/>
  <c r="AD119" i="26" s="1"/>
  <c r="AE119" i="26" s="1"/>
  <c r="AF119" i="26" s="1"/>
  <c r="E119" i="26"/>
  <c r="F119" i="26" s="1"/>
  <c r="D119" i="26"/>
  <c r="C119" i="26"/>
  <c r="E118" i="26"/>
  <c r="F118" i="26" s="1"/>
  <c r="G118" i="26" s="1"/>
  <c r="H118" i="26" s="1"/>
  <c r="I118" i="26" s="1"/>
  <c r="J118" i="26" s="1"/>
  <c r="K118" i="26" s="1"/>
  <c r="L118" i="26" s="1"/>
  <c r="M118" i="26" s="1"/>
  <c r="N118" i="26" s="1"/>
  <c r="O118" i="26" s="1"/>
  <c r="P118" i="26" s="1"/>
  <c r="Q118" i="26" s="1"/>
  <c r="R118" i="26" s="1"/>
  <c r="S118" i="26" s="1"/>
  <c r="T118" i="26" s="1"/>
  <c r="U118" i="26" s="1"/>
  <c r="V118" i="26" s="1"/>
  <c r="W118" i="26" s="1"/>
  <c r="X118" i="26" s="1"/>
  <c r="Y118" i="26" s="1"/>
  <c r="Z118" i="26" s="1"/>
  <c r="AA118" i="26" s="1"/>
  <c r="AB118" i="26" s="1"/>
  <c r="AC118" i="26" s="1"/>
  <c r="AD118" i="26" s="1"/>
  <c r="AE118" i="26" s="1"/>
  <c r="AF118" i="26" s="1"/>
  <c r="C118" i="26"/>
  <c r="D118" i="26" s="1"/>
  <c r="C117" i="26"/>
  <c r="D117" i="26" s="1"/>
  <c r="E117" i="26" s="1"/>
  <c r="F117" i="26" s="1"/>
  <c r="G117" i="26" s="1"/>
  <c r="H117" i="26" s="1"/>
  <c r="I117" i="26" s="1"/>
  <c r="J117" i="26" s="1"/>
  <c r="K117" i="26" s="1"/>
  <c r="L117" i="26" s="1"/>
  <c r="M117" i="26" s="1"/>
  <c r="N117" i="26" s="1"/>
  <c r="O117" i="26" s="1"/>
  <c r="P117" i="26" s="1"/>
  <c r="Q117" i="26" s="1"/>
  <c r="R117" i="26" s="1"/>
  <c r="S117" i="26" s="1"/>
  <c r="T117" i="26" s="1"/>
  <c r="U117" i="26" s="1"/>
  <c r="V117" i="26" s="1"/>
  <c r="W117" i="26" s="1"/>
  <c r="X117" i="26" s="1"/>
  <c r="Y117" i="26" s="1"/>
  <c r="Z117" i="26" s="1"/>
  <c r="AA117" i="26" s="1"/>
  <c r="AB117" i="26" s="1"/>
  <c r="AC117" i="26" s="1"/>
  <c r="AD117" i="26" s="1"/>
  <c r="AE117" i="26" s="1"/>
  <c r="AF117" i="26" s="1"/>
  <c r="G116" i="26"/>
  <c r="H116" i="26" s="1"/>
  <c r="I116" i="26" s="1"/>
  <c r="J116" i="26" s="1"/>
  <c r="K116" i="26" s="1"/>
  <c r="L116" i="26" s="1"/>
  <c r="M116" i="26" s="1"/>
  <c r="N116" i="26" s="1"/>
  <c r="O116" i="26" s="1"/>
  <c r="P116" i="26" s="1"/>
  <c r="Q116" i="26" s="1"/>
  <c r="R116" i="26" s="1"/>
  <c r="S116" i="26" s="1"/>
  <c r="T116" i="26" s="1"/>
  <c r="U116" i="26" s="1"/>
  <c r="V116" i="26" s="1"/>
  <c r="W116" i="26" s="1"/>
  <c r="X116" i="26" s="1"/>
  <c r="Y116" i="26" s="1"/>
  <c r="Z116" i="26" s="1"/>
  <c r="AA116" i="26" s="1"/>
  <c r="AB116" i="26" s="1"/>
  <c r="AC116" i="26" s="1"/>
  <c r="AD116" i="26" s="1"/>
  <c r="AE116" i="26" s="1"/>
  <c r="AF116" i="26" s="1"/>
  <c r="C116" i="26"/>
  <c r="D116" i="26" s="1"/>
  <c r="E116" i="26" s="1"/>
  <c r="F116" i="26" s="1"/>
  <c r="E115" i="26"/>
  <c r="F115" i="26" s="1"/>
  <c r="G115" i="26" s="1"/>
  <c r="H115" i="26" s="1"/>
  <c r="I115" i="26" s="1"/>
  <c r="J115" i="26" s="1"/>
  <c r="K115" i="26" s="1"/>
  <c r="L115" i="26" s="1"/>
  <c r="M115" i="26" s="1"/>
  <c r="N115" i="26" s="1"/>
  <c r="O115" i="26" s="1"/>
  <c r="P115" i="26" s="1"/>
  <c r="Q115" i="26" s="1"/>
  <c r="R115" i="26" s="1"/>
  <c r="S115" i="26" s="1"/>
  <c r="T115" i="26" s="1"/>
  <c r="U115" i="26" s="1"/>
  <c r="V115" i="26" s="1"/>
  <c r="W115" i="26" s="1"/>
  <c r="X115" i="26" s="1"/>
  <c r="Y115" i="26" s="1"/>
  <c r="Z115" i="26" s="1"/>
  <c r="AA115" i="26" s="1"/>
  <c r="AB115" i="26" s="1"/>
  <c r="AC115" i="26" s="1"/>
  <c r="AD115" i="26" s="1"/>
  <c r="AE115" i="26" s="1"/>
  <c r="AF115" i="26" s="1"/>
  <c r="D115" i="26"/>
  <c r="C115" i="26"/>
  <c r="C114" i="26"/>
  <c r="D114" i="26" s="1"/>
  <c r="E114" i="26" s="1"/>
  <c r="F114" i="26" s="1"/>
  <c r="G114" i="26" s="1"/>
  <c r="H114" i="26" s="1"/>
  <c r="I114" i="26" s="1"/>
  <c r="J114" i="26" s="1"/>
  <c r="K114" i="26" s="1"/>
  <c r="L114" i="26" s="1"/>
  <c r="M114" i="26" s="1"/>
  <c r="N114" i="26" s="1"/>
  <c r="O114" i="26" s="1"/>
  <c r="P114" i="26" s="1"/>
  <c r="Q114" i="26" s="1"/>
  <c r="R114" i="26" s="1"/>
  <c r="S114" i="26" s="1"/>
  <c r="T114" i="26" s="1"/>
  <c r="U114" i="26" s="1"/>
  <c r="V114" i="26" s="1"/>
  <c r="W114" i="26" s="1"/>
  <c r="X114" i="26" s="1"/>
  <c r="Y114" i="26" s="1"/>
  <c r="Z114" i="26" s="1"/>
  <c r="AA114" i="26" s="1"/>
  <c r="AB114" i="26" s="1"/>
  <c r="AC114" i="26" s="1"/>
  <c r="AD114" i="26" s="1"/>
  <c r="AE114" i="26" s="1"/>
  <c r="AF114" i="26" s="1"/>
  <c r="E113" i="26"/>
  <c r="F113" i="26" s="1"/>
  <c r="G113" i="26" s="1"/>
  <c r="H113" i="26" s="1"/>
  <c r="I113" i="26" s="1"/>
  <c r="J113" i="26" s="1"/>
  <c r="K113" i="26" s="1"/>
  <c r="L113" i="26" s="1"/>
  <c r="M113" i="26" s="1"/>
  <c r="N113" i="26" s="1"/>
  <c r="O113" i="26" s="1"/>
  <c r="P113" i="26" s="1"/>
  <c r="Q113" i="26" s="1"/>
  <c r="R113" i="26" s="1"/>
  <c r="S113" i="26" s="1"/>
  <c r="T113" i="26" s="1"/>
  <c r="U113" i="26" s="1"/>
  <c r="V113" i="26" s="1"/>
  <c r="W113" i="26" s="1"/>
  <c r="X113" i="26" s="1"/>
  <c r="Y113" i="26" s="1"/>
  <c r="Z113" i="26" s="1"/>
  <c r="AA113" i="26" s="1"/>
  <c r="AB113" i="26" s="1"/>
  <c r="AC113" i="26" s="1"/>
  <c r="AD113" i="26" s="1"/>
  <c r="AE113" i="26" s="1"/>
  <c r="AF113" i="26" s="1"/>
  <c r="C113" i="26"/>
  <c r="D113" i="26" s="1"/>
  <c r="C112" i="26"/>
  <c r="D112" i="26" s="1"/>
  <c r="E112" i="26" s="1"/>
  <c r="F112" i="26" s="1"/>
  <c r="G112" i="26" s="1"/>
  <c r="H112" i="26" s="1"/>
  <c r="I112" i="26" s="1"/>
  <c r="J112" i="26" s="1"/>
  <c r="K112" i="26" s="1"/>
  <c r="L112" i="26" s="1"/>
  <c r="M112" i="26" s="1"/>
  <c r="N112" i="26" s="1"/>
  <c r="O112" i="26" s="1"/>
  <c r="P112" i="26" s="1"/>
  <c r="Q112" i="26" s="1"/>
  <c r="R112" i="26" s="1"/>
  <c r="S112" i="26" s="1"/>
  <c r="T112" i="26" s="1"/>
  <c r="U112" i="26" s="1"/>
  <c r="V112" i="26" s="1"/>
  <c r="W112" i="26" s="1"/>
  <c r="X112" i="26" s="1"/>
  <c r="Y112" i="26" s="1"/>
  <c r="Z112" i="26" s="1"/>
  <c r="AA112" i="26" s="1"/>
  <c r="AB112" i="26" s="1"/>
  <c r="AC112" i="26" s="1"/>
  <c r="AD112" i="26" s="1"/>
  <c r="AE112" i="26" s="1"/>
  <c r="AF112" i="26" s="1"/>
  <c r="G111" i="26"/>
  <c r="H111" i="26" s="1"/>
  <c r="I111" i="26" s="1"/>
  <c r="J111" i="26" s="1"/>
  <c r="K111" i="26" s="1"/>
  <c r="L111" i="26" s="1"/>
  <c r="M111" i="26" s="1"/>
  <c r="N111" i="26" s="1"/>
  <c r="O111" i="26" s="1"/>
  <c r="P111" i="26" s="1"/>
  <c r="Q111" i="26" s="1"/>
  <c r="R111" i="26" s="1"/>
  <c r="S111" i="26" s="1"/>
  <c r="T111" i="26" s="1"/>
  <c r="U111" i="26" s="1"/>
  <c r="V111" i="26" s="1"/>
  <c r="W111" i="26" s="1"/>
  <c r="X111" i="26" s="1"/>
  <c r="Y111" i="26" s="1"/>
  <c r="Z111" i="26" s="1"/>
  <c r="AA111" i="26" s="1"/>
  <c r="AB111" i="26" s="1"/>
  <c r="AC111" i="26" s="1"/>
  <c r="AD111" i="26" s="1"/>
  <c r="AE111" i="26" s="1"/>
  <c r="AF111" i="26" s="1"/>
  <c r="E111" i="26"/>
  <c r="F111" i="26" s="1"/>
  <c r="D111" i="26"/>
  <c r="C111" i="26"/>
  <c r="C110" i="26"/>
  <c r="M109" i="26"/>
  <c r="N109" i="26" s="1"/>
  <c r="O109" i="26" s="1"/>
  <c r="P109" i="26" s="1"/>
  <c r="Q109" i="26" s="1"/>
  <c r="R109" i="26" s="1"/>
  <c r="S109" i="26" s="1"/>
  <c r="T109" i="26" s="1"/>
  <c r="U109" i="26" s="1"/>
  <c r="V109" i="26" s="1"/>
  <c r="W109" i="26" s="1"/>
  <c r="X109" i="26" s="1"/>
  <c r="Y109" i="26" s="1"/>
  <c r="Z109" i="26" s="1"/>
  <c r="AA109" i="26" s="1"/>
  <c r="AB109" i="26" s="1"/>
  <c r="AC109" i="26" s="1"/>
  <c r="AD109" i="26" s="1"/>
  <c r="AE109" i="26" s="1"/>
  <c r="AF109" i="26" s="1"/>
  <c r="K109" i="26"/>
  <c r="L109" i="26" s="1"/>
  <c r="J109" i="26"/>
  <c r="D109" i="26"/>
  <c r="E109" i="26" s="1"/>
  <c r="F109" i="26" s="1"/>
  <c r="G109" i="26" s="1"/>
  <c r="H109" i="26" s="1"/>
  <c r="C109" i="26"/>
  <c r="F108" i="26"/>
  <c r="G108" i="26" s="1"/>
  <c r="H108" i="26" s="1"/>
  <c r="I108" i="26" s="1"/>
  <c r="J108" i="26" s="1"/>
  <c r="K108" i="26" s="1"/>
  <c r="L108" i="26" s="1"/>
  <c r="M108" i="26" s="1"/>
  <c r="N108" i="26" s="1"/>
  <c r="O108" i="26" s="1"/>
  <c r="P108" i="26" s="1"/>
  <c r="Q108" i="26" s="1"/>
  <c r="R108" i="26" s="1"/>
  <c r="S108" i="26" s="1"/>
  <c r="T108" i="26" s="1"/>
  <c r="U108" i="26" s="1"/>
  <c r="V108" i="26" s="1"/>
  <c r="W108" i="26" s="1"/>
  <c r="X108" i="26" s="1"/>
  <c r="Y108" i="26" s="1"/>
  <c r="Z108" i="26" s="1"/>
  <c r="AA108" i="26" s="1"/>
  <c r="AB108" i="26" s="1"/>
  <c r="AC108" i="26" s="1"/>
  <c r="AD108" i="26" s="1"/>
  <c r="AE108" i="26" s="1"/>
  <c r="AF108" i="26" s="1"/>
  <c r="E108" i="26"/>
  <c r="D108" i="26"/>
  <c r="C108" i="26"/>
  <c r="F107" i="26"/>
  <c r="G107" i="26" s="1"/>
  <c r="H107" i="26" s="1"/>
  <c r="I107" i="26" s="1"/>
  <c r="J107" i="26" s="1"/>
  <c r="K107" i="26" s="1"/>
  <c r="L107" i="26" s="1"/>
  <c r="M107" i="26" s="1"/>
  <c r="N107" i="26" s="1"/>
  <c r="O107" i="26" s="1"/>
  <c r="P107" i="26" s="1"/>
  <c r="Q107" i="26" s="1"/>
  <c r="R107" i="26" s="1"/>
  <c r="S107" i="26" s="1"/>
  <c r="T107" i="26" s="1"/>
  <c r="U107" i="26" s="1"/>
  <c r="V107" i="26" s="1"/>
  <c r="W107" i="26" s="1"/>
  <c r="X107" i="26" s="1"/>
  <c r="Y107" i="26" s="1"/>
  <c r="Z107" i="26" s="1"/>
  <c r="AA107" i="26" s="1"/>
  <c r="AB107" i="26" s="1"/>
  <c r="AC107" i="26" s="1"/>
  <c r="AD107" i="26" s="1"/>
  <c r="AE107" i="26" s="1"/>
  <c r="AF107" i="26" s="1"/>
  <c r="D107" i="26"/>
  <c r="E107" i="26" s="1"/>
  <c r="C107" i="26"/>
  <c r="F105" i="26"/>
  <c r="G105" i="26" s="1"/>
  <c r="H105" i="26" s="1"/>
  <c r="I105" i="26" s="1"/>
  <c r="J105" i="26" s="1"/>
  <c r="K105" i="26" s="1"/>
  <c r="L105" i="26" s="1"/>
  <c r="M105" i="26" s="1"/>
  <c r="N105" i="26" s="1"/>
  <c r="O105" i="26" s="1"/>
  <c r="P105" i="26" s="1"/>
  <c r="Q105" i="26" s="1"/>
  <c r="R105" i="26" s="1"/>
  <c r="S105" i="26" s="1"/>
  <c r="T105" i="26" s="1"/>
  <c r="U105" i="26" s="1"/>
  <c r="V105" i="26" s="1"/>
  <c r="W105" i="26" s="1"/>
  <c r="X105" i="26" s="1"/>
  <c r="Y105" i="26" s="1"/>
  <c r="Z105" i="26" s="1"/>
  <c r="AA105" i="26" s="1"/>
  <c r="AB105" i="26" s="1"/>
  <c r="AC105" i="26" s="1"/>
  <c r="AD105" i="26" s="1"/>
  <c r="AE105" i="26" s="1"/>
  <c r="AF105" i="26" s="1"/>
  <c r="D105" i="26"/>
  <c r="E105" i="26" s="1"/>
  <c r="C105" i="26"/>
  <c r="H104" i="26"/>
  <c r="I104" i="26" s="1"/>
  <c r="J104" i="26" s="1"/>
  <c r="K104" i="26" s="1"/>
  <c r="L104" i="26" s="1"/>
  <c r="M104" i="26" s="1"/>
  <c r="N104" i="26" s="1"/>
  <c r="O104" i="26" s="1"/>
  <c r="P104" i="26" s="1"/>
  <c r="Q104" i="26" s="1"/>
  <c r="R104" i="26" s="1"/>
  <c r="S104" i="26" s="1"/>
  <c r="T104" i="26" s="1"/>
  <c r="U104" i="26" s="1"/>
  <c r="V104" i="26" s="1"/>
  <c r="W104" i="26" s="1"/>
  <c r="X104" i="26" s="1"/>
  <c r="Y104" i="26" s="1"/>
  <c r="Z104" i="26" s="1"/>
  <c r="AA104" i="26" s="1"/>
  <c r="AB104" i="26" s="1"/>
  <c r="AC104" i="26" s="1"/>
  <c r="AD104" i="26" s="1"/>
  <c r="AE104" i="26" s="1"/>
  <c r="AF104" i="26" s="1"/>
  <c r="D104" i="26"/>
  <c r="E104" i="26" s="1"/>
  <c r="F104" i="26" s="1"/>
  <c r="G104" i="26" s="1"/>
  <c r="C104" i="26"/>
  <c r="H102" i="26"/>
  <c r="I102" i="26" s="1"/>
  <c r="J102" i="26" s="1"/>
  <c r="K102" i="26" s="1"/>
  <c r="L102" i="26" s="1"/>
  <c r="M102" i="26" s="1"/>
  <c r="N102" i="26" s="1"/>
  <c r="O102" i="26" s="1"/>
  <c r="P102" i="26" s="1"/>
  <c r="Q102" i="26" s="1"/>
  <c r="R102" i="26" s="1"/>
  <c r="S102" i="26" s="1"/>
  <c r="T102" i="26" s="1"/>
  <c r="U102" i="26" s="1"/>
  <c r="V102" i="26" s="1"/>
  <c r="W102" i="26" s="1"/>
  <c r="X102" i="26" s="1"/>
  <c r="Y102" i="26" s="1"/>
  <c r="Z102" i="26" s="1"/>
  <c r="AA102" i="26" s="1"/>
  <c r="AB102" i="26" s="1"/>
  <c r="AC102" i="26" s="1"/>
  <c r="AD102" i="26" s="1"/>
  <c r="AE102" i="26" s="1"/>
  <c r="AF102" i="26" s="1"/>
  <c r="F102" i="26"/>
  <c r="G102" i="26" s="1"/>
  <c r="E102" i="26"/>
  <c r="D102" i="26"/>
  <c r="C102" i="26"/>
  <c r="D101" i="26"/>
  <c r="E101" i="26" s="1"/>
  <c r="F101" i="26" s="1"/>
  <c r="G101" i="26" s="1"/>
  <c r="H101" i="26" s="1"/>
  <c r="I101" i="26" s="1"/>
  <c r="J101" i="26" s="1"/>
  <c r="K101" i="26" s="1"/>
  <c r="L101" i="26" s="1"/>
  <c r="M101" i="26" s="1"/>
  <c r="N101" i="26" s="1"/>
  <c r="O101" i="26" s="1"/>
  <c r="P101" i="26" s="1"/>
  <c r="Q101" i="26" s="1"/>
  <c r="R101" i="26" s="1"/>
  <c r="S101" i="26" s="1"/>
  <c r="T101" i="26" s="1"/>
  <c r="U101" i="26" s="1"/>
  <c r="V101" i="26" s="1"/>
  <c r="W101" i="26" s="1"/>
  <c r="X101" i="26" s="1"/>
  <c r="Y101" i="26" s="1"/>
  <c r="Z101" i="26" s="1"/>
  <c r="AA101" i="26" s="1"/>
  <c r="AB101" i="26" s="1"/>
  <c r="AC101" i="26" s="1"/>
  <c r="AD101" i="26" s="1"/>
  <c r="AE101" i="26" s="1"/>
  <c r="AF101" i="26" s="1"/>
  <c r="C101" i="26"/>
  <c r="D100" i="26"/>
  <c r="E100" i="26" s="1"/>
  <c r="F100" i="26" s="1"/>
  <c r="G100" i="26" s="1"/>
  <c r="H100" i="26" s="1"/>
  <c r="I100" i="26" s="1"/>
  <c r="J100" i="26" s="1"/>
  <c r="K100" i="26" s="1"/>
  <c r="L100" i="26" s="1"/>
  <c r="M100" i="26" s="1"/>
  <c r="N100" i="26" s="1"/>
  <c r="O100" i="26" s="1"/>
  <c r="P100" i="26" s="1"/>
  <c r="Q100" i="26" s="1"/>
  <c r="R100" i="26" s="1"/>
  <c r="S100" i="26" s="1"/>
  <c r="T100" i="26" s="1"/>
  <c r="U100" i="26" s="1"/>
  <c r="V100" i="26" s="1"/>
  <c r="W100" i="26" s="1"/>
  <c r="X100" i="26" s="1"/>
  <c r="Y100" i="26" s="1"/>
  <c r="Z100" i="26" s="1"/>
  <c r="AA100" i="26" s="1"/>
  <c r="AB100" i="26" s="1"/>
  <c r="AC100" i="26" s="1"/>
  <c r="AD100" i="26" s="1"/>
  <c r="AE100" i="26" s="1"/>
  <c r="AF100" i="26" s="1"/>
  <c r="C100" i="26"/>
  <c r="D99" i="26"/>
  <c r="E99" i="26" s="1"/>
  <c r="F99" i="26" s="1"/>
  <c r="G99" i="26" s="1"/>
  <c r="H99" i="26" s="1"/>
  <c r="I99" i="26" s="1"/>
  <c r="J99" i="26" s="1"/>
  <c r="K99" i="26" s="1"/>
  <c r="L99" i="26" s="1"/>
  <c r="M99" i="26" s="1"/>
  <c r="N99" i="26" s="1"/>
  <c r="O99" i="26" s="1"/>
  <c r="P99" i="26" s="1"/>
  <c r="Q99" i="26" s="1"/>
  <c r="R99" i="26" s="1"/>
  <c r="S99" i="26" s="1"/>
  <c r="T99" i="26" s="1"/>
  <c r="U99" i="26" s="1"/>
  <c r="V99" i="26" s="1"/>
  <c r="W99" i="26" s="1"/>
  <c r="X99" i="26" s="1"/>
  <c r="Y99" i="26" s="1"/>
  <c r="Z99" i="26" s="1"/>
  <c r="AA99" i="26" s="1"/>
  <c r="AB99" i="26" s="1"/>
  <c r="AC99" i="26" s="1"/>
  <c r="AD99" i="26" s="1"/>
  <c r="AE99" i="26" s="1"/>
  <c r="AF99" i="26" s="1"/>
  <c r="C99" i="26"/>
  <c r="C98" i="26"/>
  <c r="D98" i="26" s="1"/>
  <c r="D97" i="26"/>
  <c r="C97" i="26"/>
  <c r="AH95" i="26"/>
  <c r="AI95" i="26" s="1"/>
  <c r="AH94" i="26"/>
  <c r="AI94" i="26" s="1"/>
  <c r="AH93" i="26"/>
  <c r="AI93" i="26" s="1"/>
  <c r="AH92" i="26"/>
  <c r="AI92" i="26" s="1"/>
  <c r="AH91" i="26"/>
  <c r="AI91" i="26" s="1"/>
  <c r="B90" i="26"/>
  <c r="AI88" i="26"/>
  <c r="AH88" i="26"/>
  <c r="AI87" i="26"/>
  <c r="AH87" i="26"/>
  <c r="AI86" i="26"/>
  <c r="AH86" i="26"/>
  <c r="AI85" i="26"/>
  <c r="AH85" i="26"/>
  <c r="AI84" i="26"/>
  <c r="AH84" i="26"/>
  <c r="AI83" i="26"/>
  <c r="AH83" i="26"/>
  <c r="AI82" i="26"/>
  <c r="AH82" i="26"/>
  <c r="AI81" i="26"/>
  <c r="AH81" i="26"/>
  <c r="AG79" i="26"/>
  <c r="AI78" i="26"/>
  <c r="AH78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J79" i="26" s="1"/>
  <c r="I74" i="26"/>
  <c r="H74" i="26"/>
  <c r="G74" i="26"/>
  <c r="F74" i="26"/>
  <c r="E74" i="26"/>
  <c r="D74" i="26"/>
  <c r="C74" i="26"/>
  <c r="B74" i="26"/>
  <c r="AF73" i="26"/>
  <c r="AE73" i="26"/>
  <c r="AE79" i="26" s="1"/>
  <c r="AD73" i="26"/>
  <c r="AC73" i="26"/>
  <c r="AB73" i="26"/>
  <c r="AA73" i="26"/>
  <c r="AA79" i="26" s="1"/>
  <c r="Z73" i="26"/>
  <c r="Y73" i="26"/>
  <c r="X73" i="26"/>
  <c r="W73" i="26"/>
  <c r="W79" i="26" s="1"/>
  <c r="V73" i="26"/>
  <c r="U73" i="26"/>
  <c r="T73" i="26"/>
  <c r="S73" i="26"/>
  <c r="S79" i="26" s="1"/>
  <c r="R73" i="26"/>
  <c r="Q73" i="26"/>
  <c r="P73" i="26"/>
  <c r="P79" i="26" s="1"/>
  <c r="O73" i="26"/>
  <c r="N73" i="26"/>
  <c r="M73" i="26"/>
  <c r="L73" i="26"/>
  <c r="K73" i="26"/>
  <c r="J73" i="26"/>
  <c r="I73" i="26"/>
  <c r="H73" i="26"/>
  <c r="H79" i="26" s="1"/>
  <c r="G73" i="26"/>
  <c r="F73" i="26"/>
  <c r="E73" i="26"/>
  <c r="D73" i="26"/>
  <c r="C73" i="26"/>
  <c r="C79" i="26" s="1"/>
  <c r="B73" i="26"/>
  <c r="AI71" i="26"/>
  <c r="AH71" i="26"/>
  <c r="AG69" i="26"/>
  <c r="AF69" i="26"/>
  <c r="AE69" i="26"/>
  <c r="AD69" i="26"/>
  <c r="AC69" i="26"/>
  <c r="AB69" i="26"/>
  <c r="AA69" i="26"/>
  <c r="Z69" i="26"/>
  <c r="Y69" i="26"/>
  <c r="X69" i="26"/>
  <c r="W69" i="26"/>
  <c r="V69" i="26"/>
  <c r="U69" i="26"/>
  <c r="T69" i="26"/>
  <c r="S69" i="26"/>
  <c r="R69" i="26"/>
  <c r="Q69" i="26"/>
  <c r="P69" i="26"/>
  <c r="O69" i="26"/>
  <c r="N69" i="26"/>
  <c r="M69" i="26"/>
  <c r="L69" i="26"/>
  <c r="K69" i="26"/>
  <c r="J69" i="26"/>
  <c r="I69" i="26"/>
  <c r="H69" i="26"/>
  <c r="G69" i="26"/>
  <c r="F69" i="26"/>
  <c r="E69" i="26"/>
  <c r="D69" i="26"/>
  <c r="C69" i="26"/>
  <c r="AI69" i="26" s="1"/>
  <c r="B69" i="26"/>
  <c r="AI68" i="26"/>
  <c r="AH68" i="26"/>
  <c r="AI67" i="26"/>
  <c r="AH67" i="26"/>
  <c r="AI66" i="26"/>
  <c r="AH66" i="26"/>
  <c r="AG65" i="26"/>
  <c r="AG70" i="26" s="1"/>
  <c r="AF65" i="26"/>
  <c r="AF5" i="26" s="1"/>
  <c r="AE65" i="26"/>
  <c r="AE5" i="26" s="1"/>
  <c r="AD65" i="26"/>
  <c r="AC65" i="26"/>
  <c r="AB65" i="26"/>
  <c r="AB5" i="26" s="1"/>
  <c r="AA65" i="26"/>
  <c r="AA5" i="26" s="1"/>
  <c r="Z65" i="26"/>
  <c r="Z5" i="26" s="1"/>
  <c r="Y65" i="26"/>
  <c r="Y5" i="26" s="1"/>
  <c r="X65" i="26"/>
  <c r="W65" i="26"/>
  <c r="V65" i="26"/>
  <c r="U65" i="26"/>
  <c r="T65" i="26"/>
  <c r="S65" i="26"/>
  <c r="S5" i="26" s="1"/>
  <c r="R65" i="26"/>
  <c r="Q65" i="26"/>
  <c r="P65" i="26"/>
  <c r="O65" i="26"/>
  <c r="O5" i="26" s="1"/>
  <c r="N65" i="26"/>
  <c r="N5" i="26" s="1"/>
  <c r="M65" i="26"/>
  <c r="M5" i="26" s="1"/>
  <c r="L65" i="26"/>
  <c r="L5" i="26" s="1"/>
  <c r="K65" i="26"/>
  <c r="K5" i="26" s="1"/>
  <c r="J65" i="26"/>
  <c r="J5" i="26" s="1"/>
  <c r="I65" i="26"/>
  <c r="I5" i="26" s="1"/>
  <c r="H65" i="26"/>
  <c r="H5" i="26" s="1"/>
  <c r="G65" i="26"/>
  <c r="G5" i="26" s="1"/>
  <c r="F65" i="26"/>
  <c r="F5" i="26" s="1"/>
  <c r="E65" i="26"/>
  <c r="D65" i="26"/>
  <c r="C65" i="26"/>
  <c r="C5" i="26" s="1"/>
  <c r="B65" i="26"/>
  <c r="AI64" i="26"/>
  <c r="AH64" i="26"/>
  <c r="AI63" i="26"/>
  <c r="AH63" i="26"/>
  <c r="AI62" i="26"/>
  <c r="AH62" i="26"/>
  <c r="AI61" i="26"/>
  <c r="AH61" i="26"/>
  <c r="AI60" i="26"/>
  <c r="AH60" i="26"/>
  <c r="AI59" i="26"/>
  <c r="AH59" i="26"/>
  <c r="AI58" i="26"/>
  <c r="AH58" i="26"/>
  <c r="AI57" i="26"/>
  <c r="AH57" i="26"/>
  <c r="AI56" i="26"/>
  <c r="AH56" i="26"/>
  <c r="AI55" i="26"/>
  <c r="AH55" i="26"/>
  <c r="AI54" i="26"/>
  <c r="AH54" i="26"/>
  <c r="AG53" i="26"/>
  <c r="AG4" i="26" s="1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AI52" i="26"/>
  <c r="AH52" i="26"/>
  <c r="AI51" i="26"/>
  <c r="AH51" i="26"/>
  <c r="AI50" i="26"/>
  <c r="AH50" i="26"/>
  <c r="AG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AG48" i="26"/>
  <c r="AI47" i="26"/>
  <c r="AH47" i="26"/>
  <c r="AI46" i="26"/>
  <c r="AH46" i="26"/>
  <c r="AI45" i="26"/>
  <c r="AH45" i="26"/>
  <c r="AI44" i="26"/>
  <c r="AH44" i="26"/>
  <c r="AI43" i="26"/>
  <c r="AH43" i="26"/>
  <c r="AI42" i="26"/>
  <c r="AH42" i="26"/>
  <c r="AI41" i="26"/>
  <c r="AH41" i="26"/>
  <c r="AI40" i="26"/>
  <c r="AH40" i="26"/>
  <c r="AI39" i="26"/>
  <c r="AH39" i="26"/>
  <c r="AI38" i="26"/>
  <c r="AH38" i="26"/>
  <c r="AI37" i="26"/>
  <c r="AH37" i="26"/>
  <c r="AI36" i="26"/>
  <c r="AH36" i="26"/>
  <c r="AG35" i="26"/>
  <c r="AF35" i="26"/>
  <c r="AE35" i="26"/>
  <c r="AD35" i="26"/>
  <c r="AC35" i="26"/>
  <c r="AB35" i="26"/>
  <c r="AA35" i="26"/>
  <c r="Z35" i="26"/>
  <c r="Y35" i="26"/>
  <c r="X35" i="26"/>
  <c r="W35" i="26"/>
  <c r="V35" i="26"/>
  <c r="U35" i="26"/>
  <c r="T35" i="26"/>
  <c r="S35" i="26"/>
  <c r="R35" i="26"/>
  <c r="Q35" i="26"/>
  <c r="P35" i="26"/>
  <c r="O35" i="26"/>
  <c r="N35" i="26"/>
  <c r="M35" i="26"/>
  <c r="K35" i="26"/>
  <c r="J35" i="26"/>
  <c r="I35" i="26"/>
  <c r="H35" i="26"/>
  <c r="G35" i="26"/>
  <c r="F35" i="26"/>
  <c r="E35" i="26"/>
  <c r="D35" i="26"/>
  <c r="C35" i="26"/>
  <c r="B35" i="26"/>
  <c r="AI34" i="26"/>
  <c r="AH34" i="26"/>
  <c r="AI33" i="26"/>
  <c r="AH33" i="26"/>
  <c r="AI32" i="26"/>
  <c r="AH32" i="26"/>
  <c r="AI31" i="26"/>
  <c r="AH31" i="26"/>
  <c r="AI30" i="26"/>
  <c r="AH30" i="26"/>
  <c r="AI29" i="26"/>
  <c r="AH29" i="26"/>
  <c r="AI28" i="26"/>
  <c r="AH28" i="26"/>
  <c r="AI27" i="26"/>
  <c r="AH27" i="26"/>
  <c r="AI26" i="26"/>
  <c r="AH26" i="26"/>
  <c r="AI25" i="26"/>
  <c r="AH25" i="26"/>
  <c r="AI24" i="26"/>
  <c r="AH24" i="26"/>
  <c r="AI23" i="26"/>
  <c r="AH23" i="26"/>
  <c r="AI22" i="26"/>
  <c r="AH22" i="26"/>
  <c r="AI21" i="26"/>
  <c r="AH21" i="26"/>
  <c r="AI20" i="26"/>
  <c r="AH20" i="26"/>
  <c r="AI19" i="26"/>
  <c r="AH19" i="26"/>
  <c r="AI18" i="26"/>
  <c r="AH18" i="26"/>
  <c r="AI17" i="26"/>
  <c r="AH17" i="26"/>
  <c r="AI16" i="26"/>
  <c r="AH16" i="26"/>
  <c r="AI15" i="26"/>
  <c r="AH15" i="26"/>
  <c r="AI14" i="26"/>
  <c r="AH14" i="26"/>
  <c r="AI13" i="26"/>
  <c r="AH13" i="26"/>
  <c r="AI12" i="26"/>
  <c r="AH12" i="26"/>
  <c r="AI11" i="26"/>
  <c r="AH11" i="26"/>
  <c r="AD5" i="26"/>
  <c r="AC5" i="26"/>
  <c r="X5" i="26"/>
  <c r="W5" i="26"/>
  <c r="V5" i="26"/>
  <c r="U5" i="26"/>
  <c r="T5" i="26"/>
  <c r="R5" i="26"/>
  <c r="Q5" i="26"/>
  <c r="P5" i="26"/>
  <c r="E5" i="26"/>
  <c r="D5" i="26"/>
  <c r="B5" i="26"/>
  <c r="K4" i="26"/>
  <c r="B4" i="26"/>
  <c r="AG3" i="26"/>
  <c r="AG2" i="26"/>
  <c r="AD56" i="25"/>
  <c r="AB56" i="25"/>
  <c r="E4" i="26"/>
  <c r="AF79" i="26" l="1"/>
  <c r="AD79" i="26"/>
  <c r="AC79" i="26"/>
  <c r="AB79" i="26"/>
  <c r="Z79" i="26"/>
  <c r="Y79" i="26"/>
  <c r="X79" i="26"/>
  <c r="V79" i="26"/>
  <c r="U79" i="26"/>
  <c r="T79" i="26"/>
  <c r="S72" i="26"/>
  <c r="AK209" i="26" s="1"/>
  <c r="S70" i="26"/>
  <c r="R79" i="26"/>
  <c r="R72" i="26"/>
  <c r="R7" i="26" s="1"/>
  <c r="Q79" i="26"/>
  <c r="Q70" i="26"/>
  <c r="P70" i="26"/>
  <c r="O79" i="26"/>
  <c r="O70" i="26"/>
  <c r="N79" i="26"/>
  <c r="N70" i="26"/>
  <c r="M79" i="26"/>
  <c r="AI74" i="26"/>
  <c r="N72" i="26"/>
  <c r="AF209" i="26" s="1"/>
  <c r="L79" i="26"/>
  <c r="L72" i="26"/>
  <c r="L70" i="26"/>
  <c r="K79" i="26"/>
  <c r="K70" i="26"/>
  <c r="J72" i="26"/>
  <c r="AB209" i="26" s="1"/>
  <c r="I79" i="26"/>
  <c r="I70" i="26"/>
  <c r="H70" i="26"/>
  <c r="G79" i="26"/>
  <c r="G72" i="26"/>
  <c r="G7" i="26" s="1"/>
  <c r="F79" i="26"/>
  <c r="F70" i="26"/>
  <c r="F72" i="26"/>
  <c r="F7" i="26" s="1"/>
  <c r="E79" i="26"/>
  <c r="AI76" i="26"/>
  <c r="D79" i="26"/>
  <c r="AH73" i="26"/>
  <c r="AI53" i="26"/>
  <c r="D70" i="26"/>
  <c r="D72" i="26"/>
  <c r="AH77" i="26"/>
  <c r="AH75" i="26"/>
  <c r="C72" i="26"/>
  <c r="U209" i="26" s="1"/>
  <c r="AI35" i="26"/>
  <c r="H4" i="26"/>
  <c r="AJ209" i="26"/>
  <c r="J7" i="26"/>
  <c r="H80" i="26"/>
  <c r="Y209" i="26"/>
  <c r="G70" i="26"/>
  <c r="G80" i="26" s="1"/>
  <c r="O72" i="26"/>
  <c r="E70" i="26"/>
  <c r="M70" i="26"/>
  <c r="F80" i="26"/>
  <c r="D110" i="26"/>
  <c r="E110" i="26" s="1"/>
  <c r="F110" i="26" s="1"/>
  <c r="G110" i="26" s="1"/>
  <c r="H110" i="26" s="1"/>
  <c r="I110" i="26" s="1"/>
  <c r="J110" i="26" s="1"/>
  <c r="K110" i="26" s="1"/>
  <c r="L110" i="26" s="1"/>
  <c r="M110" i="26" s="1"/>
  <c r="N110" i="26" s="1"/>
  <c r="O110" i="26" s="1"/>
  <c r="P110" i="26" s="1"/>
  <c r="Q110" i="26" s="1"/>
  <c r="R110" i="26" s="1"/>
  <c r="S110" i="26" s="1"/>
  <c r="T110" i="26" s="1"/>
  <c r="U110" i="26" s="1"/>
  <c r="V110" i="26" s="1"/>
  <c r="W110" i="26" s="1"/>
  <c r="X110" i="26" s="1"/>
  <c r="Y110" i="26" s="1"/>
  <c r="Z110" i="26" s="1"/>
  <c r="AA110" i="26" s="1"/>
  <c r="AB110" i="26" s="1"/>
  <c r="AC110" i="26" s="1"/>
  <c r="AD110" i="26" s="1"/>
  <c r="AE110" i="26" s="1"/>
  <c r="AF110" i="26" s="1"/>
  <c r="C90" i="26"/>
  <c r="H72" i="26"/>
  <c r="P72" i="26"/>
  <c r="E72" i="26"/>
  <c r="AI73" i="26"/>
  <c r="AH74" i="26"/>
  <c r="AI75" i="26"/>
  <c r="AH76" i="26"/>
  <c r="AI77" i="26"/>
  <c r="E98" i="26"/>
  <c r="AH35" i="26"/>
  <c r="I72" i="26"/>
  <c r="I80" i="26" s="1"/>
  <c r="AG80" i="26"/>
  <c r="AG72" i="26"/>
  <c r="AH69" i="26"/>
  <c r="B79" i="26"/>
  <c r="S206" i="26"/>
  <c r="D206" i="26"/>
  <c r="Q72" i="26"/>
  <c r="C7" i="26"/>
  <c r="AH65" i="26"/>
  <c r="J70" i="26"/>
  <c r="R70" i="26"/>
  <c r="AI65" i="26"/>
  <c r="C70" i="26"/>
  <c r="K72" i="26"/>
  <c r="AG6" i="26"/>
  <c r="AH53" i="26"/>
  <c r="M72" i="26"/>
  <c r="D187" i="26"/>
  <c r="E97" i="26"/>
  <c r="B70" i="26"/>
  <c r="C187" i="26"/>
  <c r="F189" i="26"/>
  <c r="E190" i="26"/>
  <c r="F190" i="26" s="1"/>
  <c r="G190" i="26" s="1"/>
  <c r="H190" i="26" s="1"/>
  <c r="I190" i="26" s="1"/>
  <c r="J190" i="26" s="1"/>
  <c r="K190" i="26" s="1"/>
  <c r="L190" i="26" s="1"/>
  <c r="M190" i="26" s="1"/>
  <c r="N190" i="26" s="1"/>
  <c r="O190" i="26" s="1"/>
  <c r="P190" i="26" s="1"/>
  <c r="Q190" i="26" s="1"/>
  <c r="R190" i="26" s="1"/>
  <c r="S190" i="26" s="1"/>
  <c r="T190" i="26" s="1"/>
  <c r="U190" i="26" s="1"/>
  <c r="V190" i="26" s="1"/>
  <c r="W190" i="26" s="1"/>
  <c r="X190" i="26" s="1"/>
  <c r="Y190" i="26" s="1"/>
  <c r="Z190" i="26" s="1"/>
  <c r="AA190" i="26" s="1"/>
  <c r="AB190" i="26" s="1"/>
  <c r="AC190" i="26" s="1"/>
  <c r="AD190" i="26" s="1"/>
  <c r="AE190" i="26" s="1"/>
  <c r="AF190" i="26" s="1"/>
  <c r="C195" i="26"/>
  <c r="D194" i="26"/>
  <c r="N56" i="25"/>
  <c r="L56" i="25"/>
  <c r="AF234" i="25"/>
  <c r="AE234" i="25"/>
  <c r="AD234" i="25"/>
  <c r="AC234" i="25"/>
  <c r="AB234" i="25"/>
  <c r="AA234" i="25"/>
  <c r="Z234" i="25"/>
  <c r="Y234" i="25"/>
  <c r="X234" i="25"/>
  <c r="W234" i="25"/>
  <c r="V234" i="25"/>
  <c r="U234" i="25"/>
  <c r="T234" i="25"/>
  <c r="S234" i="25"/>
  <c r="R234" i="25"/>
  <c r="Q234" i="25"/>
  <c r="P234" i="25"/>
  <c r="O234" i="25"/>
  <c r="N234" i="25"/>
  <c r="M234" i="25"/>
  <c r="L234" i="25"/>
  <c r="K234" i="25"/>
  <c r="J234" i="25"/>
  <c r="I234" i="25"/>
  <c r="H234" i="25"/>
  <c r="G234" i="25"/>
  <c r="F234" i="25"/>
  <c r="E234" i="25"/>
  <c r="D234" i="25"/>
  <c r="C234" i="25"/>
  <c r="B234" i="25"/>
  <c r="A234" i="25"/>
  <c r="AF233" i="25"/>
  <c r="AE233" i="25"/>
  <c r="AD233" i="25"/>
  <c r="AC233" i="25"/>
  <c r="AB233" i="25"/>
  <c r="AA233" i="25"/>
  <c r="Z233" i="25"/>
  <c r="Y233" i="25"/>
  <c r="X233" i="25"/>
  <c r="W233" i="25"/>
  <c r="V233" i="25"/>
  <c r="U233" i="25"/>
  <c r="T233" i="25"/>
  <c r="S233" i="25"/>
  <c r="R233" i="25"/>
  <c r="Q233" i="25"/>
  <c r="P233" i="25"/>
  <c r="O233" i="25"/>
  <c r="N233" i="25"/>
  <c r="M233" i="25"/>
  <c r="L233" i="25"/>
  <c r="K233" i="25"/>
  <c r="J233" i="25"/>
  <c r="I233" i="25"/>
  <c r="H233" i="25"/>
  <c r="G233" i="25"/>
  <c r="F233" i="25"/>
  <c r="E233" i="25"/>
  <c r="D233" i="25"/>
  <c r="C233" i="25"/>
  <c r="B233" i="25"/>
  <c r="A233" i="25"/>
  <c r="AF232" i="25"/>
  <c r="AE232" i="25"/>
  <c r="AD232" i="25"/>
  <c r="AC232" i="25"/>
  <c r="AB232" i="25"/>
  <c r="AA232" i="25"/>
  <c r="Z232" i="25"/>
  <c r="Y232" i="25"/>
  <c r="X232" i="25"/>
  <c r="W232" i="25"/>
  <c r="V232" i="25"/>
  <c r="U232" i="25"/>
  <c r="T232" i="25"/>
  <c r="S232" i="25"/>
  <c r="R232" i="25"/>
  <c r="Q232" i="25"/>
  <c r="P232" i="25"/>
  <c r="O232" i="25"/>
  <c r="N232" i="25"/>
  <c r="M232" i="25"/>
  <c r="L232" i="25"/>
  <c r="K232" i="25"/>
  <c r="J232" i="25"/>
  <c r="I232" i="25"/>
  <c r="H232" i="25"/>
  <c r="G232" i="25"/>
  <c r="F232" i="25"/>
  <c r="E232" i="25"/>
  <c r="D232" i="25"/>
  <c r="C232" i="25"/>
  <c r="B232" i="25"/>
  <c r="A232" i="25"/>
  <c r="AF231" i="25"/>
  <c r="AE231" i="25"/>
  <c r="AD231" i="25"/>
  <c r="AC231" i="25"/>
  <c r="AB231" i="25"/>
  <c r="AA231" i="25"/>
  <c r="Z231" i="25"/>
  <c r="Y231" i="25"/>
  <c r="X231" i="25"/>
  <c r="W231" i="25"/>
  <c r="V231" i="25"/>
  <c r="U231" i="25"/>
  <c r="T231" i="25"/>
  <c r="S231" i="25"/>
  <c r="R231" i="25"/>
  <c r="Q231" i="25"/>
  <c r="P231" i="25"/>
  <c r="O231" i="25"/>
  <c r="N231" i="25"/>
  <c r="M231" i="25"/>
  <c r="L231" i="25"/>
  <c r="K231" i="25"/>
  <c r="J231" i="25"/>
  <c r="I231" i="25"/>
  <c r="H231" i="25"/>
  <c r="G231" i="25"/>
  <c r="F231" i="25"/>
  <c r="E231" i="25"/>
  <c r="D231" i="25"/>
  <c r="C231" i="25"/>
  <c r="B231" i="25"/>
  <c r="A231" i="25"/>
  <c r="C230" i="25"/>
  <c r="B230" i="25"/>
  <c r="S205" i="25"/>
  <c r="AG195" i="25"/>
  <c r="B195" i="25"/>
  <c r="F194" i="25"/>
  <c r="F230" i="25" s="1"/>
  <c r="E194" i="25"/>
  <c r="E230" i="25" s="1"/>
  <c r="D194" i="25"/>
  <c r="D230" i="25" s="1"/>
  <c r="C194" i="25"/>
  <c r="D193" i="25"/>
  <c r="E193" i="25" s="1"/>
  <c r="F193" i="25" s="1"/>
  <c r="G193" i="25" s="1"/>
  <c r="H193" i="25" s="1"/>
  <c r="I193" i="25" s="1"/>
  <c r="J193" i="25" s="1"/>
  <c r="K193" i="25" s="1"/>
  <c r="L193" i="25" s="1"/>
  <c r="M193" i="25" s="1"/>
  <c r="N193" i="25" s="1"/>
  <c r="O193" i="25" s="1"/>
  <c r="P193" i="25" s="1"/>
  <c r="Q193" i="25" s="1"/>
  <c r="R193" i="25" s="1"/>
  <c r="S193" i="25" s="1"/>
  <c r="T193" i="25" s="1"/>
  <c r="U193" i="25" s="1"/>
  <c r="V193" i="25" s="1"/>
  <c r="W193" i="25" s="1"/>
  <c r="X193" i="25" s="1"/>
  <c r="Y193" i="25" s="1"/>
  <c r="Z193" i="25" s="1"/>
  <c r="AA193" i="25" s="1"/>
  <c r="AB193" i="25" s="1"/>
  <c r="AC193" i="25" s="1"/>
  <c r="AD193" i="25" s="1"/>
  <c r="AE193" i="25" s="1"/>
  <c r="AF193" i="25" s="1"/>
  <c r="C193" i="25"/>
  <c r="F192" i="25"/>
  <c r="G192" i="25" s="1"/>
  <c r="H192" i="25" s="1"/>
  <c r="I192" i="25" s="1"/>
  <c r="J192" i="25" s="1"/>
  <c r="K192" i="25" s="1"/>
  <c r="L192" i="25" s="1"/>
  <c r="M192" i="25" s="1"/>
  <c r="N192" i="25" s="1"/>
  <c r="O192" i="25" s="1"/>
  <c r="P192" i="25" s="1"/>
  <c r="Q192" i="25" s="1"/>
  <c r="R192" i="25" s="1"/>
  <c r="S192" i="25" s="1"/>
  <c r="T192" i="25" s="1"/>
  <c r="U192" i="25" s="1"/>
  <c r="V192" i="25" s="1"/>
  <c r="W192" i="25" s="1"/>
  <c r="X192" i="25" s="1"/>
  <c r="Y192" i="25" s="1"/>
  <c r="Z192" i="25" s="1"/>
  <c r="AA192" i="25" s="1"/>
  <c r="AB192" i="25" s="1"/>
  <c r="AC192" i="25" s="1"/>
  <c r="AD192" i="25" s="1"/>
  <c r="AE192" i="25" s="1"/>
  <c r="AF192" i="25" s="1"/>
  <c r="E192" i="25"/>
  <c r="D192" i="25"/>
  <c r="C192" i="25"/>
  <c r="D191" i="25"/>
  <c r="E191" i="25" s="1"/>
  <c r="F191" i="25" s="1"/>
  <c r="G191" i="25" s="1"/>
  <c r="H191" i="25" s="1"/>
  <c r="I191" i="25" s="1"/>
  <c r="J191" i="25" s="1"/>
  <c r="K191" i="25" s="1"/>
  <c r="L191" i="25" s="1"/>
  <c r="M191" i="25" s="1"/>
  <c r="N191" i="25" s="1"/>
  <c r="O191" i="25" s="1"/>
  <c r="P191" i="25" s="1"/>
  <c r="Q191" i="25" s="1"/>
  <c r="R191" i="25" s="1"/>
  <c r="S191" i="25" s="1"/>
  <c r="T191" i="25" s="1"/>
  <c r="U191" i="25" s="1"/>
  <c r="V191" i="25" s="1"/>
  <c r="W191" i="25" s="1"/>
  <c r="X191" i="25" s="1"/>
  <c r="Y191" i="25" s="1"/>
  <c r="Z191" i="25" s="1"/>
  <c r="AA191" i="25" s="1"/>
  <c r="AB191" i="25" s="1"/>
  <c r="AC191" i="25" s="1"/>
  <c r="AD191" i="25" s="1"/>
  <c r="AE191" i="25" s="1"/>
  <c r="AF191" i="25" s="1"/>
  <c r="C191" i="25"/>
  <c r="D190" i="25"/>
  <c r="E190" i="25" s="1"/>
  <c r="F190" i="25" s="1"/>
  <c r="G190" i="25" s="1"/>
  <c r="H190" i="25" s="1"/>
  <c r="I190" i="25" s="1"/>
  <c r="J190" i="25" s="1"/>
  <c r="K190" i="25" s="1"/>
  <c r="L190" i="25" s="1"/>
  <c r="M190" i="25" s="1"/>
  <c r="N190" i="25" s="1"/>
  <c r="O190" i="25" s="1"/>
  <c r="P190" i="25" s="1"/>
  <c r="Q190" i="25" s="1"/>
  <c r="R190" i="25" s="1"/>
  <c r="S190" i="25" s="1"/>
  <c r="T190" i="25" s="1"/>
  <c r="U190" i="25" s="1"/>
  <c r="V190" i="25" s="1"/>
  <c r="W190" i="25" s="1"/>
  <c r="X190" i="25" s="1"/>
  <c r="Y190" i="25" s="1"/>
  <c r="Z190" i="25" s="1"/>
  <c r="AA190" i="25" s="1"/>
  <c r="AB190" i="25" s="1"/>
  <c r="AC190" i="25" s="1"/>
  <c r="AD190" i="25" s="1"/>
  <c r="AE190" i="25" s="1"/>
  <c r="AF190" i="25" s="1"/>
  <c r="C190" i="25"/>
  <c r="D189" i="25"/>
  <c r="D195" i="25" s="1"/>
  <c r="C189" i="25"/>
  <c r="C195" i="25" s="1"/>
  <c r="AG187" i="25"/>
  <c r="B187" i="25"/>
  <c r="N186" i="25"/>
  <c r="O186" i="25" s="1"/>
  <c r="P186" i="25" s="1"/>
  <c r="Q186" i="25" s="1"/>
  <c r="R186" i="25" s="1"/>
  <c r="S186" i="25" s="1"/>
  <c r="T186" i="25" s="1"/>
  <c r="U186" i="25" s="1"/>
  <c r="V186" i="25" s="1"/>
  <c r="W186" i="25" s="1"/>
  <c r="X186" i="25" s="1"/>
  <c r="Y186" i="25" s="1"/>
  <c r="Z186" i="25" s="1"/>
  <c r="AA186" i="25" s="1"/>
  <c r="AB186" i="25" s="1"/>
  <c r="AC186" i="25" s="1"/>
  <c r="AD186" i="25" s="1"/>
  <c r="AE186" i="25" s="1"/>
  <c r="AF186" i="25" s="1"/>
  <c r="F186" i="25"/>
  <c r="G186" i="25" s="1"/>
  <c r="H186" i="25" s="1"/>
  <c r="I186" i="25" s="1"/>
  <c r="J186" i="25" s="1"/>
  <c r="K186" i="25" s="1"/>
  <c r="L186" i="25" s="1"/>
  <c r="M186" i="25" s="1"/>
  <c r="E186" i="25"/>
  <c r="D186" i="25"/>
  <c r="C186" i="25"/>
  <c r="H185" i="25"/>
  <c r="I185" i="25" s="1"/>
  <c r="J185" i="25" s="1"/>
  <c r="K185" i="25" s="1"/>
  <c r="L185" i="25" s="1"/>
  <c r="M185" i="25" s="1"/>
  <c r="N185" i="25" s="1"/>
  <c r="O185" i="25" s="1"/>
  <c r="P185" i="25" s="1"/>
  <c r="Q185" i="25" s="1"/>
  <c r="R185" i="25" s="1"/>
  <c r="S185" i="25" s="1"/>
  <c r="T185" i="25" s="1"/>
  <c r="U185" i="25" s="1"/>
  <c r="V185" i="25" s="1"/>
  <c r="W185" i="25" s="1"/>
  <c r="X185" i="25" s="1"/>
  <c r="Y185" i="25" s="1"/>
  <c r="Z185" i="25" s="1"/>
  <c r="AA185" i="25" s="1"/>
  <c r="AB185" i="25" s="1"/>
  <c r="AC185" i="25" s="1"/>
  <c r="AD185" i="25" s="1"/>
  <c r="AE185" i="25" s="1"/>
  <c r="AF185" i="25" s="1"/>
  <c r="D185" i="25"/>
  <c r="E185" i="25" s="1"/>
  <c r="F185" i="25" s="1"/>
  <c r="G185" i="25" s="1"/>
  <c r="C185" i="25"/>
  <c r="J184" i="25"/>
  <c r="K184" i="25" s="1"/>
  <c r="L184" i="25" s="1"/>
  <c r="M184" i="25" s="1"/>
  <c r="N184" i="25" s="1"/>
  <c r="O184" i="25" s="1"/>
  <c r="P184" i="25" s="1"/>
  <c r="Q184" i="25" s="1"/>
  <c r="R184" i="25" s="1"/>
  <c r="S184" i="25" s="1"/>
  <c r="T184" i="25" s="1"/>
  <c r="U184" i="25" s="1"/>
  <c r="V184" i="25" s="1"/>
  <c r="W184" i="25" s="1"/>
  <c r="X184" i="25" s="1"/>
  <c r="Y184" i="25" s="1"/>
  <c r="Z184" i="25" s="1"/>
  <c r="AA184" i="25" s="1"/>
  <c r="AB184" i="25" s="1"/>
  <c r="AC184" i="25" s="1"/>
  <c r="AD184" i="25" s="1"/>
  <c r="AE184" i="25" s="1"/>
  <c r="AF184" i="25" s="1"/>
  <c r="F184" i="25"/>
  <c r="G184" i="25" s="1"/>
  <c r="H184" i="25" s="1"/>
  <c r="I184" i="25" s="1"/>
  <c r="D184" i="25"/>
  <c r="E184" i="25" s="1"/>
  <c r="C184" i="25"/>
  <c r="L183" i="25"/>
  <c r="M183" i="25" s="1"/>
  <c r="N183" i="25" s="1"/>
  <c r="O183" i="25" s="1"/>
  <c r="P183" i="25" s="1"/>
  <c r="Q183" i="25" s="1"/>
  <c r="R183" i="25" s="1"/>
  <c r="S183" i="25" s="1"/>
  <c r="T183" i="25" s="1"/>
  <c r="U183" i="25" s="1"/>
  <c r="V183" i="25" s="1"/>
  <c r="W183" i="25" s="1"/>
  <c r="X183" i="25" s="1"/>
  <c r="Y183" i="25" s="1"/>
  <c r="Z183" i="25" s="1"/>
  <c r="AA183" i="25" s="1"/>
  <c r="AB183" i="25" s="1"/>
  <c r="AC183" i="25" s="1"/>
  <c r="AD183" i="25" s="1"/>
  <c r="AE183" i="25" s="1"/>
  <c r="AF183" i="25" s="1"/>
  <c r="G183" i="25"/>
  <c r="H183" i="25" s="1"/>
  <c r="I183" i="25" s="1"/>
  <c r="J183" i="25" s="1"/>
  <c r="K183" i="25" s="1"/>
  <c r="D183" i="25"/>
  <c r="E183" i="25" s="1"/>
  <c r="F183" i="25" s="1"/>
  <c r="C183" i="25"/>
  <c r="F182" i="25"/>
  <c r="G182" i="25" s="1"/>
  <c r="H182" i="25" s="1"/>
  <c r="I182" i="25" s="1"/>
  <c r="J182" i="25" s="1"/>
  <c r="K182" i="25" s="1"/>
  <c r="L182" i="25" s="1"/>
  <c r="M182" i="25" s="1"/>
  <c r="N182" i="25" s="1"/>
  <c r="O182" i="25" s="1"/>
  <c r="P182" i="25" s="1"/>
  <c r="Q182" i="25" s="1"/>
  <c r="R182" i="25" s="1"/>
  <c r="S182" i="25" s="1"/>
  <c r="T182" i="25" s="1"/>
  <c r="U182" i="25" s="1"/>
  <c r="V182" i="25" s="1"/>
  <c r="W182" i="25" s="1"/>
  <c r="X182" i="25" s="1"/>
  <c r="Y182" i="25" s="1"/>
  <c r="Z182" i="25" s="1"/>
  <c r="AA182" i="25" s="1"/>
  <c r="AB182" i="25" s="1"/>
  <c r="AC182" i="25" s="1"/>
  <c r="AD182" i="25" s="1"/>
  <c r="AE182" i="25" s="1"/>
  <c r="AF182" i="25" s="1"/>
  <c r="E182" i="25"/>
  <c r="D182" i="25"/>
  <c r="C182" i="25"/>
  <c r="P181" i="25"/>
  <c r="Q181" i="25" s="1"/>
  <c r="R181" i="25" s="1"/>
  <c r="S181" i="25" s="1"/>
  <c r="T181" i="25" s="1"/>
  <c r="U181" i="25" s="1"/>
  <c r="V181" i="25" s="1"/>
  <c r="W181" i="25" s="1"/>
  <c r="X181" i="25" s="1"/>
  <c r="Y181" i="25" s="1"/>
  <c r="Z181" i="25" s="1"/>
  <c r="AA181" i="25" s="1"/>
  <c r="AB181" i="25" s="1"/>
  <c r="AC181" i="25" s="1"/>
  <c r="AD181" i="25" s="1"/>
  <c r="AE181" i="25" s="1"/>
  <c r="AF181" i="25" s="1"/>
  <c r="F181" i="25"/>
  <c r="G181" i="25" s="1"/>
  <c r="H181" i="25" s="1"/>
  <c r="I181" i="25" s="1"/>
  <c r="J181" i="25" s="1"/>
  <c r="K181" i="25" s="1"/>
  <c r="L181" i="25" s="1"/>
  <c r="M181" i="25" s="1"/>
  <c r="N181" i="25" s="1"/>
  <c r="O181" i="25" s="1"/>
  <c r="D181" i="25"/>
  <c r="E181" i="25" s="1"/>
  <c r="C181" i="25"/>
  <c r="N180" i="25"/>
  <c r="O180" i="25" s="1"/>
  <c r="P180" i="25" s="1"/>
  <c r="Q180" i="25" s="1"/>
  <c r="R180" i="25" s="1"/>
  <c r="S180" i="25" s="1"/>
  <c r="T180" i="25" s="1"/>
  <c r="U180" i="25" s="1"/>
  <c r="V180" i="25" s="1"/>
  <c r="W180" i="25" s="1"/>
  <c r="X180" i="25" s="1"/>
  <c r="Y180" i="25" s="1"/>
  <c r="Z180" i="25" s="1"/>
  <c r="AA180" i="25" s="1"/>
  <c r="AB180" i="25" s="1"/>
  <c r="AC180" i="25" s="1"/>
  <c r="AD180" i="25" s="1"/>
  <c r="AE180" i="25" s="1"/>
  <c r="AF180" i="25" s="1"/>
  <c r="M180" i="25"/>
  <c r="D180" i="25"/>
  <c r="E180" i="25" s="1"/>
  <c r="F180" i="25" s="1"/>
  <c r="G180" i="25" s="1"/>
  <c r="H180" i="25" s="1"/>
  <c r="I180" i="25" s="1"/>
  <c r="J180" i="25" s="1"/>
  <c r="K180" i="25" s="1"/>
  <c r="L180" i="25" s="1"/>
  <c r="C180" i="25"/>
  <c r="C179" i="25"/>
  <c r="D179" i="25" s="1"/>
  <c r="E179" i="25" s="1"/>
  <c r="F179" i="25" s="1"/>
  <c r="G179" i="25" s="1"/>
  <c r="H179" i="25" s="1"/>
  <c r="I179" i="25" s="1"/>
  <c r="J179" i="25" s="1"/>
  <c r="K179" i="25" s="1"/>
  <c r="L179" i="25" s="1"/>
  <c r="M179" i="25" s="1"/>
  <c r="N179" i="25" s="1"/>
  <c r="O179" i="25" s="1"/>
  <c r="P179" i="25" s="1"/>
  <c r="Q179" i="25" s="1"/>
  <c r="R179" i="25" s="1"/>
  <c r="S179" i="25" s="1"/>
  <c r="T179" i="25" s="1"/>
  <c r="U179" i="25" s="1"/>
  <c r="V179" i="25" s="1"/>
  <c r="W179" i="25" s="1"/>
  <c r="X179" i="25" s="1"/>
  <c r="Y179" i="25" s="1"/>
  <c r="Z179" i="25" s="1"/>
  <c r="AA179" i="25" s="1"/>
  <c r="AB179" i="25" s="1"/>
  <c r="AC179" i="25" s="1"/>
  <c r="AD179" i="25" s="1"/>
  <c r="AE179" i="25" s="1"/>
  <c r="AF179" i="25" s="1"/>
  <c r="E178" i="25"/>
  <c r="F178" i="25" s="1"/>
  <c r="G178" i="25" s="1"/>
  <c r="H178" i="25" s="1"/>
  <c r="I178" i="25" s="1"/>
  <c r="J178" i="25" s="1"/>
  <c r="K178" i="25" s="1"/>
  <c r="L178" i="25" s="1"/>
  <c r="M178" i="25" s="1"/>
  <c r="N178" i="25" s="1"/>
  <c r="O178" i="25" s="1"/>
  <c r="P178" i="25" s="1"/>
  <c r="Q178" i="25" s="1"/>
  <c r="R178" i="25" s="1"/>
  <c r="S178" i="25" s="1"/>
  <c r="T178" i="25" s="1"/>
  <c r="U178" i="25" s="1"/>
  <c r="V178" i="25" s="1"/>
  <c r="W178" i="25" s="1"/>
  <c r="X178" i="25" s="1"/>
  <c r="Y178" i="25" s="1"/>
  <c r="Z178" i="25" s="1"/>
  <c r="AA178" i="25" s="1"/>
  <c r="AB178" i="25" s="1"/>
  <c r="AC178" i="25" s="1"/>
  <c r="AD178" i="25" s="1"/>
  <c r="AE178" i="25" s="1"/>
  <c r="AF178" i="25" s="1"/>
  <c r="D178" i="25"/>
  <c r="C178" i="25"/>
  <c r="AF177" i="25"/>
  <c r="J177" i="25"/>
  <c r="K177" i="25" s="1"/>
  <c r="L177" i="25" s="1"/>
  <c r="M177" i="25" s="1"/>
  <c r="N177" i="25" s="1"/>
  <c r="O177" i="25" s="1"/>
  <c r="P177" i="25" s="1"/>
  <c r="Q177" i="25" s="1"/>
  <c r="R177" i="25" s="1"/>
  <c r="S177" i="25" s="1"/>
  <c r="T177" i="25" s="1"/>
  <c r="U177" i="25" s="1"/>
  <c r="V177" i="25" s="1"/>
  <c r="W177" i="25" s="1"/>
  <c r="X177" i="25" s="1"/>
  <c r="Y177" i="25" s="1"/>
  <c r="Z177" i="25" s="1"/>
  <c r="AA177" i="25" s="1"/>
  <c r="AB177" i="25" s="1"/>
  <c r="AC177" i="25" s="1"/>
  <c r="AD177" i="25" s="1"/>
  <c r="AE177" i="25" s="1"/>
  <c r="D177" i="25"/>
  <c r="E177" i="25" s="1"/>
  <c r="F177" i="25" s="1"/>
  <c r="G177" i="25" s="1"/>
  <c r="H177" i="25" s="1"/>
  <c r="I177" i="25" s="1"/>
  <c r="C177" i="25"/>
  <c r="E176" i="25"/>
  <c r="F176" i="25" s="1"/>
  <c r="G176" i="25" s="1"/>
  <c r="H176" i="25" s="1"/>
  <c r="I176" i="25" s="1"/>
  <c r="J176" i="25" s="1"/>
  <c r="K176" i="25" s="1"/>
  <c r="L176" i="25" s="1"/>
  <c r="M176" i="25" s="1"/>
  <c r="N176" i="25" s="1"/>
  <c r="O176" i="25" s="1"/>
  <c r="P176" i="25" s="1"/>
  <c r="Q176" i="25" s="1"/>
  <c r="R176" i="25" s="1"/>
  <c r="S176" i="25" s="1"/>
  <c r="T176" i="25" s="1"/>
  <c r="U176" i="25" s="1"/>
  <c r="V176" i="25" s="1"/>
  <c r="W176" i="25" s="1"/>
  <c r="X176" i="25" s="1"/>
  <c r="Y176" i="25" s="1"/>
  <c r="Z176" i="25" s="1"/>
  <c r="AA176" i="25" s="1"/>
  <c r="AB176" i="25" s="1"/>
  <c r="AC176" i="25" s="1"/>
  <c r="AD176" i="25" s="1"/>
  <c r="AE176" i="25" s="1"/>
  <c r="AF176" i="25" s="1"/>
  <c r="D176" i="25"/>
  <c r="C176" i="25"/>
  <c r="J175" i="25"/>
  <c r="K175" i="25" s="1"/>
  <c r="L175" i="25" s="1"/>
  <c r="M175" i="25" s="1"/>
  <c r="N175" i="25" s="1"/>
  <c r="O175" i="25" s="1"/>
  <c r="P175" i="25" s="1"/>
  <c r="Q175" i="25" s="1"/>
  <c r="R175" i="25" s="1"/>
  <c r="S175" i="25" s="1"/>
  <c r="T175" i="25" s="1"/>
  <c r="U175" i="25" s="1"/>
  <c r="V175" i="25" s="1"/>
  <c r="W175" i="25" s="1"/>
  <c r="X175" i="25" s="1"/>
  <c r="Y175" i="25" s="1"/>
  <c r="Z175" i="25" s="1"/>
  <c r="AA175" i="25" s="1"/>
  <c r="AB175" i="25" s="1"/>
  <c r="AC175" i="25" s="1"/>
  <c r="AD175" i="25" s="1"/>
  <c r="AE175" i="25" s="1"/>
  <c r="AF175" i="25" s="1"/>
  <c r="G175" i="25"/>
  <c r="H175" i="25" s="1"/>
  <c r="I175" i="25" s="1"/>
  <c r="E175" i="25"/>
  <c r="F175" i="25" s="1"/>
  <c r="D175" i="25"/>
  <c r="C175" i="25"/>
  <c r="AF174" i="25"/>
  <c r="L174" i="25"/>
  <c r="M174" i="25" s="1"/>
  <c r="N174" i="25" s="1"/>
  <c r="O174" i="25" s="1"/>
  <c r="P174" i="25" s="1"/>
  <c r="Q174" i="25" s="1"/>
  <c r="R174" i="25" s="1"/>
  <c r="S174" i="25" s="1"/>
  <c r="T174" i="25" s="1"/>
  <c r="U174" i="25" s="1"/>
  <c r="V174" i="25" s="1"/>
  <c r="W174" i="25" s="1"/>
  <c r="X174" i="25" s="1"/>
  <c r="Y174" i="25" s="1"/>
  <c r="Z174" i="25" s="1"/>
  <c r="AA174" i="25" s="1"/>
  <c r="AB174" i="25" s="1"/>
  <c r="AC174" i="25" s="1"/>
  <c r="AD174" i="25" s="1"/>
  <c r="AE174" i="25" s="1"/>
  <c r="H174" i="25"/>
  <c r="I174" i="25" s="1"/>
  <c r="J174" i="25" s="1"/>
  <c r="K174" i="25" s="1"/>
  <c r="D174" i="25"/>
  <c r="E174" i="25" s="1"/>
  <c r="F174" i="25" s="1"/>
  <c r="G174" i="25" s="1"/>
  <c r="C174" i="25"/>
  <c r="X172" i="25"/>
  <c r="Y172" i="25" s="1"/>
  <c r="Z172" i="25" s="1"/>
  <c r="AA172" i="25" s="1"/>
  <c r="AB172" i="25" s="1"/>
  <c r="AC172" i="25" s="1"/>
  <c r="AD172" i="25" s="1"/>
  <c r="AE172" i="25" s="1"/>
  <c r="AF172" i="25" s="1"/>
  <c r="G172" i="25"/>
  <c r="H172" i="25" s="1"/>
  <c r="I172" i="25" s="1"/>
  <c r="J172" i="25" s="1"/>
  <c r="K172" i="25" s="1"/>
  <c r="L172" i="25" s="1"/>
  <c r="M172" i="25" s="1"/>
  <c r="N172" i="25" s="1"/>
  <c r="O172" i="25" s="1"/>
  <c r="P172" i="25" s="1"/>
  <c r="Q172" i="25" s="1"/>
  <c r="R172" i="25" s="1"/>
  <c r="S172" i="25" s="1"/>
  <c r="T172" i="25" s="1"/>
  <c r="U172" i="25" s="1"/>
  <c r="V172" i="25" s="1"/>
  <c r="W172" i="25" s="1"/>
  <c r="F172" i="25"/>
  <c r="D172" i="25"/>
  <c r="E172" i="25" s="1"/>
  <c r="C172" i="25"/>
  <c r="U171" i="25"/>
  <c r="V171" i="25" s="1"/>
  <c r="W171" i="25" s="1"/>
  <c r="X171" i="25" s="1"/>
  <c r="Y171" i="25" s="1"/>
  <c r="Z171" i="25" s="1"/>
  <c r="AA171" i="25" s="1"/>
  <c r="AB171" i="25" s="1"/>
  <c r="AC171" i="25" s="1"/>
  <c r="AD171" i="25" s="1"/>
  <c r="AE171" i="25" s="1"/>
  <c r="AF171" i="25" s="1"/>
  <c r="H171" i="25"/>
  <c r="I171" i="25" s="1"/>
  <c r="J171" i="25" s="1"/>
  <c r="K171" i="25" s="1"/>
  <c r="L171" i="25" s="1"/>
  <c r="M171" i="25" s="1"/>
  <c r="N171" i="25" s="1"/>
  <c r="O171" i="25" s="1"/>
  <c r="P171" i="25" s="1"/>
  <c r="Q171" i="25" s="1"/>
  <c r="R171" i="25" s="1"/>
  <c r="S171" i="25" s="1"/>
  <c r="T171" i="25" s="1"/>
  <c r="E171" i="25"/>
  <c r="F171" i="25" s="1"/>
  <c r="G171" i="25" s="1"/>
  <c r="D171" i="25"/>
  <c r="C171" i="25"/>
  <c r="F170" i="25"/>
  <c r="G170" i="25" s="1"/>
  <c r="H170" i="25" s="1"/>
  <c r="I170" i="25" s="1"/>
  <c r="J170" i="25" s="1"/>
  <c r="K170" i="25" s="1"/>
  <c r="L170" i="25" s="1"/>
  <c r="M170" i="25" s="1"/>
  <c r="N170" i="25" s="1"/>
  <c r="O170" i="25" s="1"/>
  <c r="P170" i="25" s="1"/>
  <c r="Q170" i="25" s="1"/>
  <c r="R170" i="25" s="1"/>
  <c r="S170" i="25" s="1"/>
  <c r="T170" i="25" s="1"/>
  <c r="U170" i="25" s="1"/>
  <c r="V170" i="25" s="1"/>
  <c r="W170" i="25" s="1"/>
  <c r="X170" i="25" s="1"/>
  <c r="Y170" i="25" s="1"/>
  <c r="Z170" i="25" s="1"/>
  <c r="AA170" i="25" s="1"/>
  <c r="AB170" i="25" s="1"/>
  <c r="AC170" i="25" s="1"/>
  <c r="AD170" i="25" s="1"/>
  <c r="AE170" i="25" s="1"/>
  <c r="AF170" i="25" s="1"/>
  <c r="C170" i="25"/>
  <c r="D170" i="25" s="1"/>
  <c r="E170" i="25" s="1"/>
  <c r="D169" i="25"/>
  <c r="E169" i="25" s="1"/>
  <c r="F169" i="25" s="1"/>
  <c r="G169" i="25" s="1"/>
  <c r="H169" i="25" s="1"/>
  <c r="I169" i="25" s="1"/>
  <c r="J169" i="25" s="1"/>
  <c r="K169" i="25" s="1"/>
  <c r="L169" i="25" s="1"/>
  <c r="M169" i="25" s="1"/>
  <c r="N169" i="25" s="1"/>
  <c r="O169" i="25" s="1"/>
  <c r="P169" i="25" s="1"/>
  <c r="Q169" i="25" s="1"/>
  <c r="R169" i="25" s="1"/>
  <c r="S169" i="25" s="1"/>
  <c r="T169" i="25" s="1"/>
  <c r="U169" i="25" s="1"/>
  <c r="V169" i="25" s="1"/>
  <c r="W169" i="25" s="1"/>
  <c r="X169" i="25" s="1"/>
  <c r="Y169" i="25" s="1"/>
  <c r="Z169" i="25" s="1"/>
  <c r="AA169" i="25" s="1"/>
  <c r="AB169" i="25" s="1"/>
  <c r="AC169" i="25" s="1"/>
  <c r="AD169" i="25" s="1"/>
  <c r="AE169" i="25" s="1"/>
  <c r="AF169" i="25" s="1"/>
  <c r="C169" i="25"/>
  <c r="G168" i="25"/>
  <c r="H168" i="25" s="1"/>
  <c r="I168" i="25" s="1"/>
  <c r="J168" i="25" s="1"/>
  <c r="K168" i="25" s="1"/>
  <c r="L168" i="25" s="1"/>
  <c r="M168" i="25" s="1"/>
  <c r="N168" i="25" s="1"/>
  <c r="O168" i="25" s="1"/>
  <c r="P168" i="25" s="1"/>
  <c r="Q168" i="25" s="1"/>
  <c r="R168" i="25" s="1"/>
  <c r="S168" i="25" s="1"/>
  <c r="T168" i="25" s="1"/>
  <c r="U168" i="25" s="1"/>
  <c r="V168" i="25" s="1"/>
  <c r="W168" i="25" s="1"/>
  <c r="X168" i="25" s="1"/>
  <c r="Y168" i="25" s="1"/>
  <c r="Z168" i="25" s="1"/>
  <c r="AA168" i="25" s="1"/>
  <c r="AB168" i="25" s="1"/>
  <c r="AC168" i="25" s="1"/>
  <c r="AD168" i="25" s="1"/>
  <c r="AE168" i="25" s="1"/>
  <c r="AF168" i="25" s="1"/>
  <c r="D168" i="25"/>
  <c r="E168" i="25" s="1"/>
  <c r="F168" i="25" s="1"/>
  <c r="C168" i="25"/>
  <c r="E167" i="25"/>
  <c r="F167" i="25" s="1"/>
  <c r="G167" i="25" s="1"/>
  <c r="H167" i="25" s="1"/>
  <c r="I167" i="25" s="1"/>
  <c r="J167" i="25" s="1"/>
  <c r="K167" i="25" s="1"/>
  <c r="L167" i="25" s="1"/>
  <c r="M167" i="25" s="1"/>
  <c r="N167" i="25" s="1"/>
  <c r="O167" i="25" s="1"/>
  <c r="P167" i="25" s="1"/>
  <c r="Q167" i="25" s="1"/>
  <c r="R167" i="25" s="1"/>
  <c r="S167" i="25" s="1"/>
  <c r="T167" i="25" s="1"/>
  <c r="U167" i="25" s="1"/>
  <c r="V167" i="25" s="1"/>
  <c r="W167" i="25" s="1"/>
  <c r="X167" i="25" s="1"/>
  <c r="Y167" i="25" s="1"/>
  <c r="Z167" i="25" s="1"/>
  <c r="AA167" i="25" s="1"/>
  <c r="AB167" i="25" s="1"/>
  <c r="AC167" i="25" s="1"/>
  <c r="AD167" i="25" s="1"/>
  <c r="AE167" i="25" s="1"/>
  <c r="AF167" i="25" s="1"/>
  <c r="D167" i="25"/>
  <c r="C167" i="25"/>
  <c r="C166" i="25"/>
  <c r="D166" i="25" s="1"/>
  <c r="E166" i="25" s="1"/>
  <c r="F166" i="25" s="1"/>
  <c r="G166" i="25" s="1"/>
  <c r="H166" i="25" s="1"/>
  <c r="I166" i="25" s="1"/>
  <c r="J166" i="25" s="1"/>
  <c r="K166" i="25" s="1"/>
  <c r="L166" i="25" s="1"/>
  <c r="M166" i="25" s="1"/>
  <c r="N166" i="25" s="1"/>
  <c r="O166" i="25" s="1"/>
  <c r="P166" i="25" s="1"/>
  <c r="Q166" i="25" s="1"/>
  <c r="R166" i="25" s="1"/>
  <c r="S166" i="25" s="1"/>
  <c r="T166" i="25" s="1"/>
  <c r="U166" i="25" s="1"/>
  <c r="V166" i="25" s="1"/>
  <c r="W166" i="25" s="1"/>
  <c r="X166" i="25" s="1"/>
  <c r="Y166" i="25" s="1"/>
  <c r="Z166" i="25" s="1"/>
  <c r="AA166" i="25" s="1"/>
  <c r="AB166" i="25" s="1"/>
  <c r="AC166" i="25" s="1"/>
  <c r="AD166" i="25" s="1"/>
  <c r="AE166" i="25" s="1"/>
  <c r="AF166" i="25" s="1"/>
  <c r="Y165" i="25"/>
  <c r="Z165" i="25" s="1"/>
  <c r="AA165" i="25" s="1"/>
  <c r="AB165" i="25" s="1"/>
  <c r="AC165" i="25" s="1"/>
  <c r="AD165" i="25" s="1"/>
  <c r="AE165" i="25" s="1"/>
  <c r="AF165" i="25" s="1"/>
  <c r="K165" i="25"/>
  <c r="L165" i="25" s="1"/>
  <c r="M165" i="25" s="1"/>
  <c r="N165" i="25" s="1"/>
  <c r="O165" i="25" s="1"/>
  <c r="P165" i="25" s="1"/>
  <c r="Q165" i="25" s="1"/>
  <c r="R165" i="25" s="1"/>
  <c r="S165" i="25" s="1"/>
  <c r="T165" i="25" s="1"/>
  <c r="U165" i="25" s="1"/>
  <c r="V165" i="25" s="1"/>
  <c r="W165" i="25" s="1"/>
  <c r="X165" i="25" s="1"/>
  <c r="C165" i="25"/>
  <c r="D165" i="25" s="1"/>
  <c r="E165" i="25" s="1"/>
  <c r="F165" i="25" s="1"/>
  <c r="G165" i="25" s="1"/>
  <c r="H165" i="25" s="1"/>
  <c r="I165" i="25" s="1"/>
  <c r="J165" i="25" s="1"/>
  <c r="D163" i="25"/>
  <c r="E163" i="25" s="1"/>
  <c r="F163" i="25" s="1"/>
  <c r="G163" i="25" s="1"/>
  <c r="H163" i="25" s="1"/>
  <c r="I163" i="25" s="1"/>
  <c r="J163" i="25" s="1"/>
  <c r="K163" i="25" s="1"/>
  <c r="L163" i="25" s="1"/>
  <c r="M163" i="25" s="1"/>
  <c r="N163" i="25" s="1"/>
  <c r="O163" i="25" s="1"/>
  <c r="P163" i="25" s="1"/>
  <c r="Q163" i="25" s="1"/>
  <c r="R163" i="25" s="1"/>
  <c r="S163" i="25" s="1"/>
  <c r="T163" i="25" s="1"/>
  <c r="U163" i="25" s="1"/>
  <c r="V163" i="25" s="1"/>
  <c r="W163" i="25" s="1"/>
  <c r="X163" i="25" s="1"/>
  <c r="Y163" i="25" s="1"/>
  <c r="Z163" i="25" s="1"/>
  <c r="AA163" i="25" s="1"/>
  <c r="AB163" i="25" s="1"/>
  <c r="AC163" i="25" s="1"/>
  <c r="AD163" i="25" s="1"/>
  <c r="AE163" i="25" s="1"/>
  <c r="AF163" i="25" s="1"/>
  <c r="C163" i="25"/>
  <c r="H162" i="25"/>
  <c r="I162" i="25" s="1"/>
  <c r="J162" i="25" s="1"/>
  <c r="K162" i="25" s="1"/>
  <c r="L162" i="25" s="1"/>
  <c r="M162" i="25" s="1"/>
  <c r="N162" i="25" s="1"/>
  <c r="O162" i="25" s="1"/>
  <c r="P162" i="25" s="1"/>
  <c r="Q162" i="25" s="1"/>
  <c r="R162" i="25" s="1"/>
  <c r="S162" i="25" s="1"/>
  <c r="T162" i="25" s="1"/>
  <c r="U162" i="25" s="1"/>
  <c r="V162" i="25" s="1"/>
  <c r="W162" i="25" s="1"/>
  <c r="X162" i="25" s="1"/>
  <c r="Y162" i="25" s="1"/>
  <c r="Z162" i="25" s="1"/>
  <c r="AA162" i="25" s="1"/>
  <c r="AB162" i="25" s="1"/>
  <c r="AC162" i="25" s="1"/>
  <c r="AD162" i="25" s="1"/>
  <c r="AE162" i="25" s="1"/>
  <c r="AF162" i="25" s="1"/>
  <c r="E162" i="25"/>
  <c r="F162" i="25" s="1"/>
  <c r="G162" i="25" s="1"/>
  <c r="D162" i="25"/>
  <c r="C162" i="25"/>
  <c r="C161" i="25"/>
  <c r="D161" i="25" s="1"/>
  <c r="E161" i="25" s="1"/>
  <c r="F161" i="25" s="1"/>
  <c r="G161" i="25" s="1"/>
  <c r="H161" i="25" s="1"/>
  <c r="I161" i="25" s="1"/>
  <c r="J161" i="25" s="1"/>
  <c r="K161" i="25" s="1"/>
  <c r="L161" i="25" s="1"/>
  <c r="M161" i="25" s="1"/>
  <c r="N161" i="25" s="1"/>
  <c r="O161" i="25" s="1"/>
  <c r="P161" i="25" s="1"/>
  <c r="Q161" i="25" s="1"/>
  <c r="R161" i="25" s="1"/>
  <c r="S161" i="25" s="1"/>
  <c r="T161" i="25" s="1"/>
  <c r="U161" i="25" s="1"/>
  <c r="V161" i="25" s="1"/>
  <c r="W161" i="25" s="1"/>
  <c r="X161" i="25" s="1"/>
  <c r="Y161" i="25" s="1"/>
  <c r="Z161" i="25" s="1"/>
  <c r="AA161" i="25" s="1"/>
  <c r="AB161" i="25" s="1"/>
  <c r="AC161" i="25" s="1"/>
  <c r="AD161" i="25" s="1"/>
  <c r="AE161" i="25" s="1"/>
  <c r="AF161" i="25" s="1"/>
  <c r="D160" i="25"/>
  <c r="E160" i="25" s="1"/>
  <c r="F160" i="25" s="1"/>
  <c r="G160" i="25" s="1"/>
  <c r="H160" i="25" s="1"/>
  <c r="I160" i="25" s="1"/>
  <c r="J160" i="25" s="1"/>
  <c r="K160" i="25" s="1"/>
  <c r="L160" i="25" s="1"/>
  <c r="M160" i="25" s="1"/>
  <c r="N160" i="25" s="1"/>
  <c r="O160" i="25" s="1"/>
  <c r="P160" i="25" s="1"/>
  <c r="Q160" i="25" s="1"/>
  <c r="R160" i="25" s="1"/>
  <c r="S160" i="25" s="1"/>
  <c r="T160" i="25" s="1"/>
  <c r="U160" i="25" s="1"/>
  <c r="V160" i="25" s="1"/>
  <c r="W160" i="25" s="1"/>
  <c r="X160" i="25" s="1"/>
  <c r="Y160" i="25" s="1"/>
  <c r="Z160" i="25" s="1"/>
  <c r="AA160" i="25" s="1"/>
  <c r="AB160" i="25" s="1"/>
  <c r="AC160" i="25" s="1"/>
  <c r="AD160" i="25" s="1"/>
  <c r="AE160" i="25" s="1"/>
  <c r="AF160" i="25" s="1"/>
  <c r="C160" i="25"/>
  <c r="J159" i="25"/>
  <c r="K159" i="25" s="1"/>
  <c r="L159" i="25" s="1"/>
  <c r="M159" i="25" s="1"/>
  <c r="N159" i="25" s="1"/>
  <c r="O159" i="25" s="1"/>
  <c r="P159" i="25" s="1"/>
  <c r="Q159" i="25" s="1"/>
  <c r="R159" i="25" s="1"/>
  <c r="S159" i="25" s="1"/>
  <c r="T159" i="25" s="1"/>
  <c r="U159" i="25" s="1"/>
  <c r="V159" i="25" s="1"/>
  <c r="W159" i="25" s="1"/>
  <c r="X159" i="25" s="1"/>
  <c r="Y159" i="25" s="1"/>
  <c r="Z159" i="25" s="1"/>
  <c r="AA159" i="25" s="1"/>
  <c r="AB159" i="25" s="1"/>
  <c r="AC159" i="25" s="1"/>
  <c r="AD159" i="25" s="1"/>
  <c r="AE159" i="25" s="1"/>
  <c r="AF159" i="25" s="1"/>
  <c r="I159" i="25"/>
  <c r="G159" i="25"/>
  <c r="H159" i="25" s="1"/>
  <c r="F159" i="25"/>
  <c r="D159" i="25"/>
  <c r="E159" i="25" s="1"/>
  <c r="C159" i="25"/>
  <c r="F158" i="25"/>
  <c r="G158" i="25" s="1"/>
  <c r="H158" i="25" s="1"/>
  <c r="I158" i="25" s="1"/>
  <c r="J158" i="25" s="1"/>
  <c r="K158" i="25" s="1"/>
  <c r="L158" i="25" s="1"/>
  <c r="M158" i="25" s="1"/>
  <c r="N158" i="25" s="1"/>
  <c r="O158" i="25" s="1"/>
  <c r="P158" i="25" s="1"/>
  <c r="Q158" i="25" s="1"/>
  <c r="R158" i="25" s="1"/>
  <c r="S158" i="25" s="1"/>
  <c r="T158" i="25" s="1"/>
  <c r="U158" i="25" s="1"/>
  <c r="V158" i="25" s="1"/>
  <c r="W158" i="25" s="1"/>
  <c r="X158" i="25" s="1"/>
  <c r="Y158" i="25" s="1"/>
  <c r="Z158" i="25" s="1"/>
  <c r="AA158" i="25" s="1"/>
  <c r="AB158" i="25" s="1"/>
  <c r="AC158" i="25" s="1"/>
  <c r="AD158" i="25" s="1"/>
  <c r="AE158" i="25" s="1"/>
  <c r="AF158" i="25" s="1"/>
  <c r="E158" i="25"/>
  <c r="D158" i="25"/>
  <c r="C158" i="25"/>
  <c r="J157" i="25"/>
  <c r="K157" i="25" s="1"/>
  <c r="L157" i="25" s="1"/>
  <c r="M157" i="25" s="1"/>
  <c r="N157" i="25" s="1"/>
  <c r="O157" i="25" s="1"/>
  <c r="P157" i="25" s="1"/>
  <c r="Q157" i="25" s="1"/>
  <c r="R157" i="25" s="1"/>
  <c r="S157" i="25" s="1"/>
  <c r="T157" i="25" s="1"/>
  <c r="U157" i="25" s="1"/>
  <c r="V157" i="25" s="1"/>
  <c r="W157" i="25" s="1"/>
  <c r="X157" i="25" s="1"/>
  <c r="Y157" i="25" s="1"/>
  <c r="Z157" i="25" s="1"/>
  <c r="AA157" i="25" s="1"/>
  <c r="AB157" i="25" s="1"/>
  <c r="AC157" i="25" s="1"/>
  <c r="AD157" i="25" s="1"/>
  <c r="AE157" i="25" s="1"/>
  <c r="AF157" i="25" s="1"/>
  <c r="H157" i="25"/>
  <c r="I157" i="25" s="1"/>
  <c r="E157" i="25"/>
  <c r="F157" i="25" s="1"/>
  <c r="G157" i="25" s="1"/>
  <c r="D157" i="25"/>
  <c r="C157" i="25"/>
  <c r="Q156" i="25"/>
  <c r="R156" i="25" s="1"/>
  <c r="S156" i="25" s="1"/>
  <c r="T156" i="25" s="1"/>
  <c r="U156" i="25" s="1"/>
  <c r="V156" i="25" s="1"/>
  <c r="W156" i="25" s="1"/>
  <c r="X156" i="25" s="1"/>
  <c r="Y156" i="25" s="1"/>
  <c r="Z156" i="25" s="1"/>
  <c r="AA156" i="25" s="1"/>
  <c r="AB156" i="25" s="1"/>
  <c r="AC156" i="25" s="1"/>
  <c r="AD156" i="25" s="1"/>
  <c r="AE156" i="25" s="1"/>
  <c r="AF156" i="25" s="1"/>
  <c r="E156" i="25"/>
  <c r="F156" i="25" s="1"/>
  <c r="G156" i="25" s="1"/>
  <c r="H156" i="25" s="1"/>
  <c r="I156" i="25" s="1"/>
  <c r="J156" i="25" s="1"/>
  <c r="K156" i="25" s="1"/>
  <c r="L156" i="25" s="1"/>
  <c r="M156" i="25" s="1"/>
  <c r="N156" i="25" s="1"/>
  <c r="O156" i="25" s="1"/>
  <c r="P156" i="25" s="1"/>
  <c r="D156" i="25"/>
  <c r="C156" i="25"/>
  <c r="C155" i="25"/>
  <c r="D155" i="25" s="1"/>
  <c r="E155" i="25" s="1"/>
  <c r="F155" i="25" s="1"/>
  <c r="G155" i="25" s="1"/>
  <c r="H155" i="25" s="1"/>
  <c r="I155" i="25" s="1"/>
  <c r="J155" i="25" s="1"/>
  <c r="K155" i="25" s="1"/>
  <c r="L155" i="25" s="1"/>
  <c r="M155" i="25" s="1"/>
  <c r="N155" i="25" s="1"/>
  <c r="O155" i="25" s="1"/>
  <c r="P155" i="25" s="1"/>
  <c r="Q155" i="25" s="1"/>
  <c r="R155" i="25" s="1"/>
  <c r="S155" i="25" s="1"/>
  <c r="T155" i="25" s="1"/>
  <c r="U155" i="25" s="1"/>
  <c r="V155" i="25" s="1"/>
  <c r="W155" i="25" s="1"/>
  <c r="X155" i="25" s="1"/>
  <c r="Y155" i="25" s="1"/>
  <c r="Z155" i="25" s="1"/>
  <c r="AA155" i="25" s="1"/>
  <c r="AB155" i="25" s="1"/>
  <c r="AC155" i="25" s="1"/>
  <c r="AD155" i="25" s="1"/>
  <c r="AE155" i="25" s="1"/>
  <c r="AF155" i="25" s="1"/>
  <c r="S154" i="25"/>
  <c r="T154" i="25" s="1"/>
  <c r="U154" i="25" s="1"/>
  <c r="V154" i="25" s="1"/>
  <c r="W154" i="25" s="1"/>
  <c r="X154" i="25" s="1"/>
  <c r="Y154" i="25" s="1"/>
  <c r="Z154" i="25" s="1"/>
  <c r="AA154" i="25" s="1"/>
  <c r="AB154" i="25" s="1"/>
  <c r="AC154" i="25" s="1"/>
  <c r="AD154" i="25" s="1"/>
  <c r="AE154" i="25" s="1"/>
  <c r="AF154" i="25" s="1"/>
  <c r="C154" i="25"/>
  <c r="D154" i="25" s="1"/>
  <c r="E154" i="25" s="1"/>
  <c r="F154" i="25" s="1"/>
  <c r="G154" i="25" s="1"/>
  <c r="H154" i="25" s="1"/>
  <c r="I154" i="25" s="1"/>
  <c r="J154" i="25" s="1"/>
  <c r="K154" i="25" s="1"/>
  <c r="L154" i="25" s="1"/>
  <c r="M154" i="25" s="1"/>
  <c r="N154" i="25" s="1"/>
  <c r="O154" i="25" s="1"/>
  <c r="P154" i="25" s="1"/>
  <c r="Q154" i="25" s="1"/>
  <c r="R154" i="25" s="1"/>
  <c r="G153" i="25"/>
  <c r="H153" i="25" s="1"/>
  <c r="I153" i="25" s="1"/>
  <c r="J153" i="25" s="1"/>
  <c r="K153" i="25" s="1"/>
  <c r="L153" i="25" s="1"/>
  <c r="M153" i="25" s="1"/>
  <c r="N153" i="25" s="1"/>
  <c r="O153" i="25" s="1"/>
  <c r="P153" i="25" s="1"/>
  <c r="Q153" i="25" s="1"/>
  <c r="R153" i="25" s="1"/>
  <c r="S153" i="25" s="1"/>
  <c r="T153" i="25" s="1"/>
  <c r="U153" i="25" s="1"/>
  <c r="V153" i="25" s="1"/>
  <c r="W153" i="25" s="1"/>
  <c r="X153" i="25" s="1"/>
  <c r="Y153" i="25" s="1"/>
  <c r="Z153" i="25" s="1"/>
  <c r="AA153" i="25" s="1"/>
  <c r="AB153" i="25" s="1"/>
  <c r="AC153" i="25" s="1"/>
  <c r="AD153" i="25" s="1"/>
  <c r="AE153" i="25" s="1"/>
  <c r="AF153" i="25" s="1"/>
  <c r="D153" i="25"/>
  <c r="E153" i="25" s="1"/>
  <c r="F153" i="25" s="1"/>
  <c r="C153" i="25"/>
  <c r="E152" i="25"/>
  <c r="F152" i="25" s="1"/>
  <c r="G152" i="25" s="1"/>
  <c r="H152" i="25" s="1"/>
  <c r="I152" i="25" s="1"/>
  <c r="J152" i="25" s="1"/>
  <c r="K152" i="25" s="1"/>
  <c r="L152" i="25" s="1"/>
  <c r="M152" i="25" s="1"/>
  <c r="N152" i="25" s="1"/>
  <c r="O152" i="25" s="1"/>
  <c r="P152" i="25" s="1"/>
  <c r="Q152" i="25" s="1"/>
  <c r="R152" i="25" s="1"/>
  <c r="S152" i="25" s="1"/>
  <c r="T152" i="25" s="1"/>
  <c r="U152" i="25" s="1"/>
  <c r="V152" i="25" s="1"/>
  <c r="W152" i="25" s="1"/>
  <c r="X152" i="25" s="1"/>
  <c r="Y152" i="25" s="1"/>
  <c r="Z152" i="25" s="1"/>
  <c r="AA152" i="25" s="1"/>
  <c r="AB152" i="25" s="1"/>
  <c r="AC152" i="25" s="1"/>
  <c r="AD152" i="25" s="1"/>
  <c r="AE152" i="25" s="1"/>
  <c r="AF152" i="25" s="1"/>
  <c r="D152" i="25"/>
  <c r="C152" i="25"/>
  <c r="C151" i="25"/>
  <c r="D151" i="25" s="1"/>
  <c r="E151" i="25" s="1"/>
  <c r="F151" i="25" s="1"/>
  <c r="G151" i="25" s="1"/>
  <c r="H151" i="25" s="1"/>
  <c r="I151" i="25" s="1"/>
  <c r="J151" i="25" s="1"/>
  <c r="K151" i="25" s="1"/>
  <c r="L151" i="25" s="1"/>
  <c r="M151" i="25" s="1"/>
  <c r="N151" i="25" s="1"/>
  <c r="O151" i="25" s="1"/>
  <c r="P151" i="25" s="1"/>
  <c r="Q151" i="25" s="1"/>
  <c r="R151" i="25" s="1"/>
  <c r="S151" i="25" s="1"/>
  <c r="T151" i="25" s="1"/>
  <c r="U151" i="25" s="1"/>
  <c r="V151" i="25" s="1"/>
  <c r="W151" i="25" s="1"/>
  <c r="X151" i="25" s="1"/>
  <c r="Y151" i="25" s="1"/>
  <c r="Z151" i="25" s="1"/>
  <c r="AA151" i="25" s="1"/>
  <c r="AB151" i="25" s="1"/>
  <c r="AC151" i="25" s="1"/>
  <c r="AD151" i="25" s="1"/>
  <c r="AE151" i="25" s="1"/>
  <c r="AF151" i="25" s="1"/>
  <c r="L149" i="25"/>
  <c r="M149" i="25" s="1"/>
  <c r="N149" i="25" s="1"/>
  <c r="O149" i="25" s="1"/>
  <c r="P149" i="25" s="1"/>
  <c r="Q149" i="25" s="1"/>
  <c r="R149" i="25" s="1"/>
  <c r="S149" i="25" s="1"/>
  <c r="T149" i="25" s="1"/>
  <c r="U149" i="25" s="1"/>
  <c r="V149" i="25" s="1"/>
  <c r="W149" i="25" s="1"/>
  <c r="X149" i="25" s="1"/>
  <c r="Y149" i="25" s="1"/>
  <c r="Z149" i="25" s="1"/>
  <c r="AA149" i="25" s="1"/>
  <c r="AB149" i="25" s="1"/>
  <c r="AC149" i="25" s="1"/>
  <c r="AD149" i="25" s="1"/>
  <c r="AE149" i="25" s="1"/>
  <c r="AF149" i="25" s="1"/>
  <c r="C149" i="25"/>
  <c r="D149" i="25" s="1"/>
  <c r="E149" i="25" s="1"/>
  <c r="F149" i="25" s="1"/>
  <c r="G149" i="25" s="1"/>
  <c r="H149" i="25" s="1"/>
  <c r="I149" i="25" s="1"/>
  <c r="J149" i="25" s="1"/>
  <c r="K149" i="25" s="1"/>
  <c r="L148" i="25"/>
  <c r="M148" i="25" s="1"/>
  <c r="N148" i="25" s="1"/>
  <c r="O148" i="25" s="1"/>
  <c r="P148" i="25" s="1"/>
  <c r="Q148" i="25" s="1"/>
  <c r="R148" i="25" s="1"/>
  <c r="S148" i="25" s="1"/>
  <c r="T148" i="25" s="1"/>
  <c r="U148" i="25" s="1"/>
  <c r="V148" i="25" s="1"/>
  <c r="W148" i="25" s="1"/>
  <c r="X148" i="25" s="1"/>
  <c r="Y148" i="25" s="1"/>
  <c r="Z148" i="25" s="1"/>
  <c r="AA148" i="25" s="1"/>
  <c r="AB148" i="25" s="1"/>
  <c r="AC148" i="25" s="1"/>
  <c r="AD148" i="25" s="1"/>
  <c r="AE148" i="25" s="1"/>
  <c r="AF148" i="25" s="1"/>
  <c r="D148" i="25"/>
  <c r="E148" i="25" s="1"/>
  <c r="F148" i="25" s="1"/>
  <c r="G148" i="25" s="1"/>
  <c r="H148" i="25" s="1"/>
  <c r="I148" i="25" s="1"/>
  <c r="J148" i="25" s="1"/>
  <c r="K148" i="25" s="1"/>
  <c r="C148" i="25"/>
  <c r="R147" i="25"/>
  <c r="S147" i="25" s="1"/>
  <c r="T147" i="25" s="1"/>
  <c r="U147" i="25" s="1"/>
  <c r="V147" i="25" s="1"/>
  <c r="W147" i="25" s="1"/>
  <c r="X147" i="25" s="1"/>
  <c r="Y147" i="25" s="1"/>
  <c r="Z147" i="25" s="1"/>
  <c r="AA147" i="25" s="1"/>
  <c r="AB147" i="25" s="1"/>
  <c r="AC147" i="25" s="1"/>
  <c r="AD147" i="25" s="1"/>
  <c r="AE147" i="25" s="1"/>
  <c r="AF147" i="25" s="1"/>
  <c r="G147" i="25"/>
  <c r="H147" i="25" s="1"/>
  <c r="I147" i="25" s="1"/>
  <c r="J147" i="25" s="1"/>
  <c r="K147" i="25" s="1"/>
  <c r="L147" i="25" s="1"/>
  <c r="M147" i="25" s="1"/>
  <c r="N147" i="25" s="1"/>
  <c r="O147" i="25" s="1"/>
  <c r="P147" i="25" s="1"/>
  <c r="Q147" i="25" s="1"/>
  <c r="E147" i="25"/>
  <c r="F147" i="25" s="1"/>
  <c r="D147" i="25"/>
  <c r="C147" i="25"/>
  <c r="K146" i="25"/>
  <c r="L146" i="25" s="1"/>
  <c r="M146" i="25" s="1"/>
  <c r="N146" i="25" s="1"/>
  <c r="O146" i="25" s="1"/>
  <c r="P146" i="25" s="1"/>
  <c r="Q146" i="25" s="1"/>
  <c r="R146" i="25" s="1"/>
  <c r="S146" i="25" s="1"/>
  <c r="T146" i="25" s="1"/>
  <c r="U146" i="25" s="1"/>
  <c r="V146" i="25" s="1"/>
  <c r="W146" i="25" s="1"/>
  <c r="X146" i="25" s="1"/>
  <c r="Y146" i="25" s="1"/>
  <c r="Z146" i="25" s="1"/>
  <c r="AA146" i="25" s="1"/>
  <c r="AB146" i="25" s="1"/>
  <c r="AC146" i="25" s="1"/>
  <c r="AD146" i="25" s="1"/>
  <c r="AE146" i="25" s="1"/>
  <c r="AF146" i="25" s="1"/>
  <c r="C146" i="25"/>
  <c r="D146" i="25" s="1"/>
  <c r="E146" i="25" s="1"/>
  <c r="F146" i="25" s="1"/>
  <c r="G146" i="25" s="1"/>
  <c r="H146" i="25" s="1"/>
  <c r="I146" i="25" s="1"/>
  <c r="J146" i="25" s="1"/>
  <c r="C144" i="25"/>
  <c r="D144" i="25" s="1"/>
  <c r="E144" i="25" s="1"/>
  <c r="F144" i="25" s="1"/>
  <c r="G144" i="25" s="1"/>
  <c r="H144" i="25" s="1"/>
  <c r="I144" i="25" s="1"/>
  <c r="J144" i="25" s="1"/>
  <c r="K144" i="25" s="1"/>
  <c r="L144" i="25" s="1"/>
  <c r="M144" i="25" s="1"/>
  <c r="N144" i="25" s="1"/>
  <c r="O144" i="25" s="1"/>
  <c r="P144" i="25" s="1"/>
  <c r="Q144" i="25" s="1"/>
  <c r="R144" i="25" s="1"/>
  <c r="S144" i="25" s="1"/>
  <c r="T144" i="25" s="1"/>
  <c r="U144" i="25" s="1"/>
  <c r="V144" i="25" s="1"/>
  <c r="W144" i="25" s="1"/>
  <c r="X144" i="25" s="1"/>
  <c r="Y144" i="25" s="1"/>
  <c r="Z144" i="25" s="1"/>
  <c r="AA144" i="25" s="1"/>
  <c r="AB144" i="25" s="1"/>
  <c r="AC144" i="25" s="1"/>
  <c r="AD144" i="25" s="1"/>
  <c r="AE144" i="25" s="1"/>
  <c r="AF144" i="25" s="1"/>
  <c r="G143" i="25"/>
  <c r="H143" i="25" s="1"/>
  <c r="I143" i="25" s="1"/>
  <c r="J143" i="25" s="1"/>
  <c r="K143" i="25" s="1"/>
  <c r="L143" i="25" s="1"/>
  <c r="M143" i="25" s="1"/>
  <c r="N143" i="25" s="1"/>
  <c r="O143" i="25" s="1"/>
  <c r="P143" i="25" s="1"/>
  <c r="Q143" i="25" s="1"/>
  <c r="R143" i="25" s="1"/>
  <c r="S143" i="25" s="1"/>
  <c r="T143" i="25" s="1"/>
  <c r="U143" i="25" s="1"/>
  <c r="V143" i="25" s="1"/>
  <c r="W143" i="25" s="1"/>
  <c r="X143" i="25" s="1"/>
  <c r="Y143" i="25" s="1"/>
  <c r="Z143" i="25" s="1"/>
  <c r="AA143" i="25" s="1"/>
  <c r="AB143" i="25" s="1"/>
  <c r="AC143" i="25" s="1"/>
  <c r="AD143" i="25" s="1"/>
  <c r="AE143" i="25" s="1"/>
  <c r="AF143" i="25" s="1"/>
  <c r="F143" i="25"/>
  <c r="D143" i="25"/>
  <c r="E143" i="25" s="1"/>
  <c r="C143" i="25"/>
  <c r="D141" i="25"/>
  <c r="E141" i="25" s="1"/>
  <c r="F141" i="25" s="1"/>
  <c r="G141" i="25" s="1"/>
  <c r="H141" i="25" s="1"/>
  <c r="I141" i="25" s="1"/>
  <c r="J141" i="25" s="1"/>
  <c r="K141" i="25" s="1"/>
  <c r="L141" i="25" s="1"/>
  <c r="M141" i="25" s="1"/>
  <c r="N141" i="25" s="1"/>
  <c r="O141" i="25" s="1"/>
  <c r="P141" i="25" s="1"/>
  <c r="Q141" i="25" s="1"/>
  <c r="R141" i="25" s="1"/>
  <c r="S141" i="25" s="1"/>
  <c r="T141" i="25" s="1"/>
  <c r="U141" i="25" s="1"/>
  <c r="V141" i="25" s="1"/>
  <c r="W141" i="25" s="1"/>
  <c r="X141" i="25" s="1"/>
  <c r="Y141" i="25" s="1"/>
  <c r="Z141" i="25" s="1"/>
  <c r="AA141" i="25" s="1"/>
  <c r="AB141" i="25" s="1"/>
  <c r="AC141" i="25" s="1"/>
  <c r="AD141" i="25" s="1"/>
  <c r="AE141" i="25" s="1"/>
  <c r="AF141" i="25" s="1"/>
  <c r="C141" i="25"/>
  <c r="D140" i="25"/>
  <c r="E140" i="25" s="1"/>
  <c r="F140" i="25" s="1"/>
  <c r="G140" i="25" s="1"/>
  <c r="H140" i="25" s="1"/>
  <c r="I140" i="25" s="1"/>
  <c r="J140" i="25" s="1"/>
  <c r="K140" i="25" s="1"/>
  <c r="L140" i="25" s="1"/>
  <c r="M140" i="25" s="1"/>
  <c r="N140" i="25" s="1"/>
  <c r="O140" i="25" s="1"/>
  <c r="P140" i="25" s="1"/>
  <c r="Q140" i="25" s="1"/>
  <c r="R140" i="25" s="1"/>
  <c r="S140" i="25" s="1"/>
  <c r="T140" i="25" s="1"/>
  <c r="U140" i="25" s="1"/>
  <c r="V140" i="25" s="1"/>
  <c r="W140" i="25" s="1"/>
  <c r="X140" i="25" s="1"/>
  <c r="Y140" i="25" s="1"/>
  <c r="Z140" i="25" s="1"/>
  <c r="AA140" i="25" s="1"/>
  <c r="AB140" i="25" s="1"/>
  <c r="AC140" i="25" s="1"/>
  <c r="AD140" i="25" s="1"/>
  <c r="AE140" i="25" s="1"/>
  <c r="AF140" i="25" s="1"/>
  <c r="C140" i="25"/>
  <c r="T139" i="25"/>
  <c r="U139" i="25" s="1"/>
  <c r="V139" i="25" s="1"/>
  <c r="W139" i="25" s="1"/>
  <c r="X139" i="25" s="1"/>
  <c r="Y139" i="25" s="1"/>
  <c r="Z139" i="25" s="1"/>
  <c r="AA139" i="25" s="1"/>
  <c r="AB139" i="25" s="1"/>
  <c r="AC139" i="25" s="1"/>
  <c r="AD139" i="25" s="1"/>
  <c r="AE139" i="25" s="1"/>
  <c r="AF139" i="25" s="1"/>
  <c r="D139" i="25"/>
  <c r="E139" i="25" s="1"/>
  <c r="F139" i="25" s="1"/>
  <c r="G139" i="25" s="1"/>
  <c r="H139" i="25" s="1"/>
  <c r="I139" i="25" s="1"/>
  <c r="J139" i="25" s="1"/>
  <c r="K139" i="25" s="1"/>
  <c r="L139" i="25" s="1"/>
  <c r="M139" i="25" s="1"/>
  <c r="N139" i="25" s="1"/>
  <c r="O139" i="25" s="1"/>
  <c r="P139" i="25" s="1"/>
  <c r="Q139" i="25" s="1"/>
  <c r="R139" i="25" s="1"/>
  <c r="S139" i="25" s="1"/>
  <c r="C139" i="25"/>
  <c r="C138" i="25"/>
  <c r="D138" i="25" s="1"/>
  <c r="E138" i="25" s="1"/>
  <c r="F138" i="25" s="1"/>
  <c r="G138" i="25" s="1"/>
  <c r="H138" i="25" s="1"/>
  <c r="I138" i="25" s="1"/>
  <c r="J138" i="25" s="1"/>
  <c r="K138" i="25" s="1"/>
  <c r="L138" i="25" s="1"/>
  <c r="M138" i="25" s="1"/>
  <c r="N138" i="25" s="1"/>
  <c r="O138" i="25" s="1"/>
  <c r="P138" i="25" s="1"/>
  <c r="Q138" i="25" s="1"/>
  <c r="R138" i="25" s="1"/>
  <c r="S138" i="25" s="1"/>
  <c r="T138" i="25" s="1"/>
  <c r="U138" i="25" s="1"/>
  <c r="V138" i="25" s="1"/>
  <c r="W138" i="25" s="1"/>
  <c r="X138" i="25" s="1"/>
  <c r="Y138" i="25" s="1"/>
  <c r="Z138" i="25" s="1"/>
  <c r="AA138" i="25" s="1"/>
  <c r="AB138" i="25" s="1"/>
  <c r="AC138" i="25" s="1"/>
  <c r="AD138" i="25" s="1"/>
  <c r="AE138" i="25" s="1"/>
  <c r="AF138" i="25" s="1"/>
  <c r="H137" i="25"/>
  <c r="I137" i="25" s="1"/>
  <c r="J137" i="25" s="1"/>
  <c r="K137" i="25" s="1"/>
  <c r="L137" i="25" s="1"/>
  <c r="M137" i="25" s="1"/>
  <c r="N137" i="25" s="1"/>
  <c r="O137" i="25" s="1"/>
  <c r="P137" i="25" s="1"/>
  <c r="Q137" i="25" s="1"/>
  <c r="R137" i="25" s="1"/>
  <c r="S137" i="25" s="1"/>
  <c r="T137" i="25" s="1"/>
  <c r="U137" i="25" s="1"/>
  <c r="V137" i="25" s="1"/>
  <c r="W137" i="25" s="1"/>
  <c r="X137" i="25" s="1"/>
  <c r="Y137" i="25" s="1"/>
  <c r="Z137" i="25" s="1"/>
  <c r="AA137" i="25" s="1"/>
  <c r="AB137" i="25" s="1"/>
  <c r="AC137" i="25" s="1"/>
  <c r="AD137" i="25" s="1"/>
  <c r="AE137" i="25" s="1"/>
  <c r="AF137" i="25" s="1"/>
  <c r="C137" i="25"/>
  <c r="D137" i="25" s="1"/>
  <c r="E137" i="25" s="1"/>
  <c r="F137" i="25" s="1"/>
  <c r="G137" i="25" s="1"/>
  <c r="AB136" i="25"/>
  <c r="AC136" i="25" s="1"/>
  <c r="AD136" i="25" s="1"/>
  <c r="AE136" i="25" s="1"/>
  <c r="AF136" i="25" s="1"/>
  <c r="N136" i="25"/>
  <c r="O136" i="25" s="1"/>
  <c r="P136" i="25" s="1"/>
  <c r="Q136" i="25" s="1"/>
  <c r="R136" i="25" s="1"/>
  <c r="S136" i="25" s="1"/>
  <c r="T136" i="25" s="1"/>
  <c r="U136" i="25" s="1"/>
  <c r="V136" i="25" s="1"/>
  <c r="W136" i="25" s="1"/>
  <c r="X136" i="25" s="1"/>
  <c r="Y136" i="25" s="1"/>
  <c r="Z136" i="25" s="1"/>
  <c r="AA136" i="25" s="1"/>
  <c r="H136" i="25"/>
  <c r="I136" i="25" s="1"/>
  <c r="J136" i="25" s="1"/>
  <c r="K136" i="25" s="1"/>
  <c r="L136" i="25" s="1"/>
  <c r="M136" i="25" s="1"/>
  <c r="F136" i="25"/>
  <c r="G136" i="25" s="1"/>
  <c r="E136" i="25"/>
  <c r="D136" i="25"/>
  <c r="C136" i="25"/>
  <c r="N135" i="25"/>
  <c r="O135" i="25" s="1"/>
  <c r="P135" i="25" s="1"/>
  <c r="Q135" i="25" s="1"/>
  <c r="R135" i="25" s="1"/>
  <c r="S135" i="25" s="1"/>
  <c r="T135" i="25" s="1"/>
  <c r="U135" i="25" s="1"/>
  <c r="V135" i="25" s="1"/>
  <c r="W135" i="25" s="1"/>
  <c r="X135" i="25" s="1"/>
  <c r="Y135" i="25" s="1"/>
  <c r="Z135" i="25" s="1"/>
  <c r="AA135" i="25" s="1"/>
  <c r="AB135" i="25" s="1"/>
  <c r="AC135" i="25" s="1"/>
  <c r="AD135" i="25" s="1"/>
  <c r="AE135" i="25" s="1"/>
  <c r="AF135" i="25" s="1"/>
  <c r="C135" i="25"/>
  <c r="D135" i="25" s="1"/>
  <c r="E135" i="25" s="1"/>
  <c r="F135" i="25" s="1"/>
  <c r="G135" i="25" s="1"/>
  <c r="H135" i="25" s="1"/>
  <c r="I135" i="25" s="1"/>
  <c r="J135" i="25" s="1"/>
  <c r="K135" i="25" s="1"/>
  <c r="L135" i="25" s="1"/>
  <c r="M135" i="25" s="1"/>
  <c r="H133" i="25"/>
  <c r="I133" i="25" s="1"/>
  <c r="J133" i="25" s="1"/>
  <c r="K133" i="25" s="1"/>
  <c r="L133" i="25" s="1"/>
  <c r="M133" i="25" s="1"/>
  <c r="N133" i="25" s="1"/>
  <c r="O133" i="25" s="1"/>
  <c r="P133" i="25" s="1"/>
  <c r="Q133" i="25" s="1"/>
  <c r="R133" i="25" s="1"/>
  <c r="S133" i="25" s="1"/>
  <c r="T133" i="25" s="1"/>
  <c r="U133" i="25" s="1"/>
  <c r="V133" i="25" s="1"/>
  <c r="W133" i="25" s="1"/>
  <c r="X133" i="25" s="1"/>
  <c r="Y133" i="25" s="1"/>
  <c r="Z133" i="25" s="1"/>
  <c r="AA133" i="25" s="1"/>
  <c r="AB133" i="25" s="1"/>
  <c r="AC133" i="25" s="1"/>
  <c r="AD133" i="25" s="1"/>
  <c r="AE133" i="25" s="1"/>
  <c r="AF133" i="25" s="1"/>
  <c r="C133" i="25"/>
  <c r="D133" i="25" s="1"/>
  <c r="E133" i="25" s="1"/>
  <c r="F133" i="25" s="1"/>
  <c r="G133" i="25" s="1"/>
  <c r="J132" i="25"/>
  <c r="K132" i="25" s="1"/>
  <c r="L132" i="25" s="1"/>
  <c r="M132" i="25" s="1"/>
  <c r="N132" i="25" s="1"/>
  <c r="O132" i="25" s="1"/>
  <c r="P132" i="25" s="1"/>
  <c r="Q132" i="25" s="1"/>
  <c r="R132" i="25" s="1"/>
  <c r="S132" i="25" s="1"/>
  <c r="T132" i="25" s="1"/>
  <c r="U132" i="25" s="1"/>
  <c r="V132" i="25" s="1"/>
  <c r="W132" i="25" s="1"/>
  <c r="X132" i="25" s="1"/>
  <c r="Y132" i="25" s="1"/>
  <c r="Z132" i="25" s="1"/>
  <c r="AA132" i="25" s="1"/>
  <c r="AB132" i="25" s="1"/>
  <c r="AC132" i="25" s="1"/>
  <c r="AD132" i="25" s="1"/>
  <c r="AE132" i="25" s="1"/>
  <c r="AF132" i="25" s="1"/>
  <c r="C132" i="25"/>
  <c r="D132" i="25" s="1"/>
  <c r="E132" i="25" s="1"/>
  <c r="F132" i="25" s="1"/>
  <c r="G132" i="25" s="1"/>
  <c r="H132" i="25" s="1"/>
  <c r="I132" i="25" s="1"/>
  <c r="AD131" i="25"/>
  <c r="AE131" i="25" s="1"/>
  <c r="AF131" i="25" s="1"/>
  <c r="P131" i="25"/>
  <c r="Q131" i="25" s="1"/>
  <c r="R131" i="25" s="1"/>
  <c r="S131" i="25" s="1"/>
  <c r="T131" i="25" s="1"/>
  <c r="U131" i="25" s="1"/>
  <c r="V131" i="25" s="1"/>
  <c r="W131" i="25" s="1"/>
  <c r="X131" i="25" s="1"/>
  <c r="Y131" i="25" s="1"/>
  <c r="Z131" i="25" s="1"/>
  <c r="AA131" i="25" s="1"/>
  <c r="AB131" i="25" s="1"/>
  <c r="AC131" i="25" s="1"/>
  <c r="E131" i="25"/>
  <c r="F131" i="25" s="1"/>
  <c r="G131" i="25" s="1"/>
  <c r="H131" i="25" s="1"/>
  <c r="I131" i="25" s="1"/>
  <c r="J131" i="25" s="1"/>
  <c r="K131" i="25" s="1"/>
  <c r="L131" i="25" s="1"/>
  <c r="M131" i="25" s="1"/>
  <c r="N131" i="25" s="1"/>
  <c r="O131" i="25" s="1"/>
  <c r="D131" i="25"/>
  <c r="C131" i="25"/>
  <c r="O130" i="25"/>
  <c r="P130" i="25" s="1"/>
  <c r="Q130" i="25" s="1"/>
  <c r="R130" i="25" s="1"/>
  <c r="S130" i="25" s="1"/>
  <c r="T130" i="25" s="1"/>
  <c r="U130" i="25" s="1"/>
  <c r="V130" i="25" s="1"/>
  <c r="W130" i="25" s="1"/>
  <c r="X130" i="25" s="1"/>
  <c r="Y130" i="25" s="1"/>
  <c r="Z130" i="25" s="1"/>
  <c r="AA130" i="25" s="1"/>
  <c r="AB130" i="25" s="1"/>
  <c r="AC130" i="25" s="1"/>
  <c r="AD130" i="25" s="1"/>
  <c r="AE130" i="25" s="1"/>
  <c r="AF130" i="25" s="1"/>
  <c r="E130" i="25"/>
  <c r="F130" i="25" s="1"/>
  <c r="G130" i="25" s="1"/>
  <c r="H130" i="25" s="1"/>
  <c r="I130" i="25" s="1"/>
  <c r="J130" i="25" s="1"/>
  <c r="K130" i="25" s="1"/>
  <c r="L130" i="25" s="1"/>
  <c r="M130" i="25" s="1"/>
  <c r="N130" i="25" s="1"/>
  <c r="D130" i="25"/>
  <c r="C130" i="25"/>
  <c r="E129" i="25"/>
  <c r="F129" i="25" s="1"/>
  <c r="G129" i="25" s="1"/>
  <c r="H129" i="25" s="1"/>
  <c r="I129" i="25" s="1"/>
  <c r="J129" i="25" s="1"/>
  <c r="K129" i="25" s="1"/>
  <c r="L129" i="25" s="1"/>
  <c r="M129" i="25" s="1"/>
  <c r="N129" i="25" s="1"/>
  <c r="O129" i="25" s="1"/>
  <c r="P129" i="25" s="1"/>
  <c r="Q129" i="25" s="1"/>
  <c r="R129" i="25" s="1"/>
  <c r="S129" i="25" s="1"/>
  <c r="T129" i="25" s="1"/>
  <c r="U129" i="25" s="1"/>
  <c r="V129" i="25" s="1"/>
  <c r="W129" i="25" s="1"/>
  <c r="X129" i="25" s="1"/>
  <c r="Y129" i="25" s="1"/>
  <c r="Z129" i="25" s="1"/>
  <c r="AA129" i="25" s="1"/>
  <c r="AB129" i="25" s="1"/>
  <c r="AC129" i="25" s="1"/>
  <c r="AD129" i="25" s="1"/>
  <c r="AE129" i="25" s="1"/>
  <c r="AF129" i="25" s="1"/>
  <c r="C129" i="25"/>
  <c r="D129" i="25" s="1"/>
  <c r="C128" i="25"/>
  <c r="D128" i="25" s="1"/>
  <c r="E128" i="25" s="1"/>
  <c r="F128" i="25" s="1"/>
  <c r="G128" i="25" s="1"/>
  <c r="H128" i="25" s="1"/>
  <c r="I128" i="25" s="1"/>
  <c r="J128" i="25" s="1"/>
  <c r="K128" i="25" s="1"/>
  <c r="L128" i="25" s="1"/>
  <c r="M128" i="25" s="1"/>
  <c r="N128" i="25" s="1"/>
  <c r="O128" i="25" s="1"/>
  <c r="P128" i="25" s="1"/>
  <c r="Q128" i="25" s="1"/>
  <c r="R128" i="25" s="1"/>
  <c r="S128" i="25" s="1"/>
  <c r="T128" i="25" s="1"/>
  <c r="U128" i="25" s="1"/>
  <c r="V128" i="25" s="1"/>
  <c r="W128" i="25" s="1"/>
  <c r="X128" i="25" s="1"/>
  <c r="Y128" i="25" s="1"/>
  <c r="Z128" i="25" s="1"/>
  <c r="AA128" i="25" s="1"/>
  <c r="AB128" i="25" s="1"/>
  <c r="AC128" i="25" s="1"/>
  <c r="AD128" i="25" s="1"/>
  <c r="AE128" i="25" s="1"/>
  <c r="AF128" i="25" s="1"/>
  <c r="H127" i="25"/>
  <c r="I127" i="25" s="1"/>
  <c r="J127" i="25" s="1"/>
  <c r="K127" i="25" s="1"/>
  <c r="L127" i="25" s="1"/>
  <c r="M127" i="25" s="1"/>
  <c r="N127" i="25" s="1"/>
  <c r="O127" i="25" s="1"/>
  <c r="P127" i="25" s="1"/>
  <c r="Q127" i="25" s="1"/>
  <c r="R127" i="25" s="1"/>
  <c r="S127" i="25" s="1"/>
  <c r="T127" i="25" s="1"/>
  <c r="U127" i="25" s="1"/>
  <c r="V127" i="25" s="1"/>
  <c r="W127" i="25" s="1"/>
  <c r="X127" i="25" s="1"/>
  <c r="Y127" i="25" s="1"/>
  <c r="Z127" i="25" s="1"/>
  <c r="AA127" i="25" s="1"/>
  <c r="AB127" i="25" s="1"/>
  <c r="AC127" i="25" s="1"/>
  <c r="AD127" i="25" s="1"/>
  <c r="AE127" i="25" s="1"/>
  <c r="AF127" i="25" s="1"/>
  <c r="F127" i="25"/>
  <c r="G127" i="25" s="1"/>
  <c r="E127" i="25"/>
  <c r="D127" i="25"/>
  <c r="C127" i="25"/>
  <c r="AC126" i="25"/>
  <c r="AD126" i="25" s="1"/>
  <c r="AE126" i="25" s="1"/>
  <c r="AF126" i="25" s="1"/>
  <c r="S126" i="25"/>
  <c r="T126" i="25" s="1"/>
  <c r="U126" i="25" s="1"/>
  <c r="V126" i="25" s="1"/>
  <c r="W126" i="25" s="1"/>
  <c r="X126" i="25" s="1"/>
  <c r="Y126" i="25" s="1"/>
  <c r="Z126" i="25" s="1"/>
  <c r="AA126" i="25" s="1"/>
  <c r="AB126" i="25" s="1"/>
  <c r="G126" i="25"/>
  <c r="H126" i="25" s="1"/>
  <c r="I126" i="25" s="1"/>
  <c r="J126" i="25" s="1"/>
  <c r="K126" i="25" s="1"/>
  <c r="L126" i="25" s="1"/>
  <c r="M126" i="25" s="1"/>
  <c r="N126" i="25" s="1"/>
  <c r="O126" i="25" s="1"/>
  <c r="P126" i="25" s="1"/>
  <c r="Q126" i="25" s="1"/>
  <c r="R126" i="25" s="1"/>
  <c r="E126" i="25"/>
  <c r="F126" i="25" s="1"/>
  <c r="D126" i="25"/>
  <c r="C126" i="25"/>
  <c r="J124" i="25"/>
  <c r="K124" i="25" s="1"/>
  <c r="L124" i="25" s="1"/>
  <c r="M124" i="25" s="1"/>
  <c r="N124" i="25" s="1"/>
  <c r="O124" i="25" s="1"/>
  <c r="P124" i="25" s="1"/>
  <c r="Q124" i="25" s="1"/>
  <c r="R124" i="25" s="1"/>
  <c r="S124" i="25" s="1"/>
  <c r="T124" i="25" s="1"/>
  <c r="U124" i="25" s="1"/>
  <c r="V124" i="25" s="1"/>
  <c r="W124" i="25" s="1"/>
  <c r="X124" i="25" s="1"/>
  <c r="Y124" i="25" s="1"/>
  <c r="Z124" i="25" s="1"/>
  <c r="AA124" i="25" s="1"/>
  <c r="AB124" i="25" s="1"/>
  <c r="AC124" i="25" s="1"/>
  <c r="AD124" i="25" s="1"/>
  <c r="AE124" i="25" s="1"/>
  <c r="AF124" i="25" s="1"/>
  <c r="E124" i="25"/>
  <c r="F124" i="25" s="1"/>
  <c r="G124" i="25" s="1"/>
  <c r="H124" i="25" s="1"/>
  <c r="I124" i="25" s="1"/>
  <c r="C124" i="25"/>
  <c r="D124" i="25" s="1"/>
  <c r="F123" i="25"/>
  <c r="G123" i="25" s="1"/>
  <c r="H123" i="25" s="1"/>
  <c r="I123" i="25" s="1"/>
  <c r="J123" i="25" s="1"/>
  <c r="K123" i="25" s="1"/>
  <c r="L123" i="25" s="1"/>
  <c r="M123" i="25" s="1"/>
  <c r="N123" i="25" s="1"/>
  <c r="O123" i="25" s="1"/>
  <c r="P123" i="25" s="1"/>
  <c r="Q123" i="25" s="1"/>
  <c r="R123" i="25" s="1"/>
  <c r="S123" i="25" s="1"/>
  <c r="T123" i="25" s="1"/>
  <c r="U123" i="25" s="1"/>
  <c r="V123" i="25" s="1"/>
  <c r="W123" i="25" s="1"/>
  <c r="X123" i="25" s="1"/>
  <c r="Y123" i="25" s="1"/>
  <c r="Z123" i="25" s="1"/>
  <c r="AA123" i="25" s="1"/>
  <c r="AB123" i="25" s="1"/>
  <c r="AC123" i="25" s="1"/>
  <c r="AD123" i="25" s="1"/>
  <c r="AE123" i="25" s="1"/>
  <c r="AF123" i="25" s="1"/>
  <c r="D123" i="25"/>
  <c r="E123" i="25" s="1"/>
  <c r="C123" i="25"/>
  <c r="E122" i="25"/>
  <c r="F122" i="25" s="1"/>
  <c r="G122" i="25" s="1"/>
  <c r="H122" i="25" s="1"/>
  <c r="I122" i="25" s="1"/>
  <c r="J122" i="25" s="1"/>
  <c r="K122" i="25" s="1"/>
  <c r="L122" i="25" s="1"/>
  <c r="M122" i="25" s="1"/>
  <c r="N122" i="25" s="1"/>
  <c r="O122" i="25" s="1"/>
  <c r="P122" i="25" s="1"/>
  <c r="Q122" i="25" s="1"/>
  <c r="R122" i="25" s="1"/>
  <c r="S122" i="25" s="1"/>
  <c r="T122" i="25" s="1"/>
  <c r="U122" i="25" s="1"/>
  <c r="V122" i="25" s="1"/>
  <c r="W122" i="25" s="1"/>
  <c r="X122" i="25" s="1"/>
  <c r="Y122" i="25" s="1"/>
  <c r="Z122" i="25" s="1"/>
  <c r="AA122" i="25" s="1"/>
  <c r="AB122" i="25" s="1"/>
  <c r="AC122" i="25" s="1"/>
  <c r="AD122" i="25" s="1"/>
  <c r="AE122" i="25" s="1"/>
  <c r="AF122" i="25" s="1"/>
  <c r="D122" i="25"/>
  <c r="C122" i="25"/>
  <c r="R121" i="25"/>
  <c r="S121" i="25" s="1"/>
  <c r="T121" i="25" s="1"/>
  <c r="U121" i="25" s="1"/>
  <c r="V121" i="25" s="1"/>
  <c r="W121" i="25" s="1"/>
  <c r="X121" i="25" s="1"/>
  <c r="Y121" i="25" s="1"/>
  <c r="Z121" i="25" s="1"/>
  <c r="AA121" i="25" s="1"/>
  <c r="AB121" i="25" s="1"/>
  <c r="AC121" i="25" s="1"/>
  <c r="AD121" i="25" s="1"/>
  <c r="AE121" i="25" s="1"/>
  <c r="AF121" i="25" s="1"/>
  <c r="J121" i="25"/>
  <c r="K121" i="25" s="1"/>
  <c r="L121" i="25" s="1"/>
  <c r="M121" i="25" s="1"/>
  <c r="N121" i="25" s="1"/>
  <c r="O121" i="25" s="1"/>
  <c r="P121" i="25" s="1"/>
  <c r="Q121" i="25" s="1"/>
  <c r="E121" i="25"/>
  <c r="F121" i="25" s="1"/>
  <c r="G121" i="25" s="1"/>
  <c r="H121" i="25" s="1"/>
  <c r="I121" i="25" s="1"/>
  <c r="C121" i="25"/>
  <c r="D121" i="25" s="1"/>
  <c r="C120" i="25"/>
  <c r="D120" i="25" s="1"/>
  <c r="E120" i="25" s="1"/>
  <c r="F120" i="25" s="1"/>
  <c r="G120" i="25" s="1"/>
  <c r="H120" i="25" s="1"/>
  <c r="I120" i="25" s="1"/>
  <c r="J120" i="25" s="1"/>
  <c r="K120" i="25" s="1"/>
  <c r="L120" i="25" s="1"/>
  <c r="M120" i="25" s="1"/>
  <c r="N120" i="25" s="1"/>
  <c r="O120" i="25" s="1"/>
  <c r="P120" i="25" s="1"/>
  <c r="Q120" i="25" s="1"/>
  <c r="R120" i="25" s="1"/>
  <c r="S120" i="25" s="1"/>
  <c r="T120" i="25" s="1"/>
  <c r="U120" i="25" s="1"/>
  <c r="V120" i="25" s="1"/>
  <c r="W120" i="25" s="1"/>
  <c r="X120" i="25" s="1"/>
  <c r="Y120" i="25" s="1"/>
  <c r="Z120" i="25" s="1"/>
  <c r="AA120" i="25" s="1"/>
  <c r="AB120" i="25" s="1"/>
  <c r="AC120" i="25" s="1"/>
  <c r="AD120" i="25" s="1"/>
  <c r="AE120" i="25" s="1"/>
  <c r="AF120" i="25" s="1"/>
  <c r="F119" i="25"/>
  <c r="G119" i="25" s="1"/>
  <c r="H119" i="25" s="1"/>
  <c r="I119" i="25" s="1"/>
  <c r="J119" i="25" s="1"/>
  <c r="K119" i="25" s="1"/>
  <c r="L119" i="25" s="1"/>
  <c r="M119" i="25" s="1"/>
  <c r="N119" i="25" s="1"/>
  <c r="O119" i="25" s="1"/>
  <c r="P119" i="25" s="1"/>
  <c r="Q119" i="25" s="1"/>
  <c r="R119" i="25" s="1"/>
  <c r="S119" i="25" s="1"/>
  <c r="T119" i="25" s="1"/>
  <c r="U119" i="25" s="1"/>
  <c r="V119" i="25" s="1"/>
  <c r="W119" i="25" s="1"/>
  <c r="X119" i="25" s="1"/>
  <c r="Y119" i="25" s="1"/>
  <c r="Z119" i="25" s="1"/>
  <c r="AA119" i="25" s="1"/>
  <c r="AB119" i="25" s="1"/>
  <c r="AC119" i="25" s="1"/>
  <c r="AD119" i="25" s="1"/>
  <c r="AE119" i="25" s="1"/>
  <c r="AF119" i="25" s="1"/>
  <c r="D119" i="25"/>
  <c r="E119" i="25" s="1"/>
  <c r="C119" i="25"/>
  <c r="U118" i="25"/>
  <c r="V118" i="25" s="1"/>
  <c r="W118" i="25" s="1"/>
  <c r="X118" i="25" s="1"/>
  <c r="Y118" i="25" s="1"/>
  <c r="Z118" i="25" s="1"/>
  <c r="AA118" i="25" s="1"/>
  <c r="AB118" i="25" s="1"/>
  <c r="AC118" i="25" s="1"/>
  <c r="AD118" i="25" s="1"/>
  <c r="AE118" i="25" s="1"/>
  <c r="AF118" i="25" s="1"/>
  <c r="M118" i="25"/>
  <c r="N118" i="25" s="1"/>
  <c r="O118" i="25" s="1"/>
  <c r="P118" i="25" s="1"/>
  <c r="Q118" i="25" s="1"/>
  <c r="R118" i="25" s="1"/>
  <c r="S118" i="25" s="1"/>
  <c r="T118" i="25" s="1"/>
  <c r="E118" i="25"/>
  <c r="F118" i="25" s="1"/>
  <c r="G118" i="25" s="1"/>
  <c r="H118" i="25" s="1"/>
  <c r="I118" i="25" s="1"/>
  <c r="J118" i="25" s="1"/>
  <c r="K118" i="25" s="1"/>
  <c r="L118" i="25" s="1"/>
  <c r="D118" i="25"/>
  <c r="C118" i="25"/>
  <c r="E117" i="25"/>
  <c r="F117" i="25" s="1"/>
  <c r="G117" i="25" s="1"/>
  <c r="H117" i="25" s="1"/>
  <c r="I117" i="25" s="1"/>
  <c r="J117" i="25" s="1"/>
  <c r="K117" i="25" s="1"/>
  <c r="L117" i="25" s="1"/>
  <c r="M117" i="25" s="1"/>
  <c r="N117" i="25" s="1"/>
  <c r="O117" i="25" s="1"/>
  <c r="P117" i="25" s="1"/>
  <c r="Q117" i="25" s="1"/>
  <c r="R117" i="25" s="1"/>
  <c r="S117" i="25" s="1"/>
  <c r="T117" i="25" s="1"/>
  <c r="U117" i="25" s="1"/>
  <c r="V117" i="25" s="1"/>
  <c r="W117" i="25" s="1"/>
  <c r="X117" i="25" s="1"/>
  <c r="Y117" i="25" s="1"/>
  <c r="Z117" i="25" s="1"/>
  <c r="AA117" i="25" s="1"/>
  <c r="AB117" i="25" s="1"/>
  <c r="AC117" i="25" s="1"/>
  <c r="AD117" i="25" s="1"/>
  <c r="AE117" i="25" s="1"/>
  <c r="AF117" i="25" s="1"/>
  <c r="C117" i="25"/>
  <c r="D117" i="25" s="1"/>
  <c r="K116" i="25"/>
  <c r="L116" i="25" s="1"/>
  <c r="M116" i="25" s="1"/>
  <c r="N116" i="25" s="1"/>
  <c r="O116" i="25" s="1"/>
  <c r="P116" i="25" s="1"/>
  <c r="Q116" i="25" s="1"/>
  <c r="R116" i="25" s="1"/>
  <c r="S116" i="25" s="1"/>
  <c r="T116" i="25" s="1"/>
  <c r="U116" i="25" s="1"/>
  <c r="V116" i="25" s="1"/>
  <c r="W116" i="25" s="1"/>
  <c r="X116" i="25" s="1"/>
  <c r="Y116" i="25" s="1"/>
  <c r="Z116" i="25" s="1"/>
  <c r="AA116" i="25" s="1"/>
  <c r="AB116" i="25" s="1"/>
  <c r="AC116" i="25" s="1"/>
  <c r="AD116" i="25" s="1"/>
  <c r="AE116" i="25" s="1"/>
  <c r="AF116" i="25" s="1"/>
  <c r="C116" i="25"/>
  <c r="D116" i="25" s="1"/>
  <c r="E116" i="25" s="1"/>
  <c r="F116" i="25" s="1"/>
  <c r="G116" i="25" s="1"/>
  <c r="H116" i="25" s="1"/>
  <c r="I116" i="25" s="1"/>
  <c r="J116" i="25" s="1"/>
  <c r="I115" i="25"/>
  <c r="J115" i="25" s="1"/>
  <c r="K115" i="25" s="1"/>
  <c r="L115" i="25" s="1"/>
  <c r="M115" i="25" s="1"/>
  <c r="N115" i="25" s="1"/>
  <c r="O115" i="25" s="1"/>
  <c r="P115" i="25" s="1"/>
  <c r="Q115" i="25" s="1"/>
  <c r="R115" i="25" s="1"/>
  <c r="S115" i="25" s="1"/>
  <c r="T115" i="25" s="1"/>
  <c r="U115" i="25" s="1"/>
  <c r="V115" i="25" s="1"/>
  <c r="W115" i="25" s="1"/>
  <c r="X115" i="25" s="1"/>
  <c r="Y115" i="25" s="1"/>
  <c r="Z115" i="25" s="1"/>
  <c r="AA115" i="25" s="1"/>
  <c r="AB115" i="25" s="1"/>
  <c r="AC115" i="25" s="1"/>
  <c r="AD115" i="25" s="1"/>
  <c r="AE115" i="25" s="1"/>
  <c r="AF115" i="25" s="1"/>
  <c r="F115" i="25"/>
  <c r="G115" i="25" s="1"/>
  <c r="H115" i="25" s="1"/>
  <c r="D115" i="25"/>
  <c r="E115" i="25" s="1"/>
  <c r="C115" i="25"/>
  <c r="H114" i="25"/>
  <c r="I114" i="25" s="1"/>
  <c r="J114" i="25" s="1"/>
  <c r="K114" i="25" s="1"/>
  <c r="L114" i="25" s="1"/>
  <c r="M114" i="25" s="1"/>
  <c r="N114" i="25" s="1"/>
  <c r="O114" i="25" s="1"/>
  <c r="P114" i="25" s="1"/>
  <c r="Q114" i="25" s="1"/>
  <c r="R114" i="25" s="1"/>
  <c r="S114" i="25" s="1"/>
  <c r="T114" i="25" s="1"/>
  <c r="U114" i="25" s="1"/>
  <c r="V114" i="25" s="1"/>
  <c r="W114" i="25" s="1"/>
  <c r="X114" i="25" s="1"/>
  <c r="Y114" i="25" s="1"/>
  <c r="Z114" i="25" s="1"/>
  <c r="AA114" i="25" s="1"/>
  <c r="AB114" i="25" s="1"/>
  <c r="AC114" i="25" s="1"/>
  <c r="AD114" i="25" s="1"/>
  <c r="AE114" i="25" s="1"/>
  <c r="AF114" i="25" s="1"/>
  <c r="D114" i="25"/>
  <c r="E114" i="25" s="1"/>
  <c r="F114" i="25" s="1"/>
  <c r="G114" i="25" s="1"/>
  <c r="C114" i="25"/>
  <c r="J113" i="25"/>
  <c r="K113" i="25" s="1"/>
  <c r="L113" i="25" s="1"/>
  <c r="M113" i="25" s="1"/>
  <c r="N113" i="25" s="1"/>
  <c r="O113" i="25" s="1"/>
  <c r="P113" i="25" s="1"/>
  <c r="Q113" i="25" s="1"/>
  <c r="R113" i="25" s="1"/>
  <c r="S113" i="25" s="1"/>
  <c r="T113" i="25" s="1"/>
  <c r="U113" i="25" s="1"/>
  <c r="V113" i="25" s="1"/>
  <c r="W113" i="25" s="1"/>
  <c r="X113" i="25" s="1"/>
  <c r="Y113" i="25" s="1"/>
  <c r="Z113" i="25" s="1"/>
  <c r="AA113" i="25" s="1"/>
  <c r="AB113" i="25" s="1"/>
  <c r="AC113" i="25" s="1"/>
  <c r="AD113" i="25" s="1"/>
  <c r="AE113" i="25" s="1"/>
  <c r="AF113" i="25" s="1"/>
  <c r="F113" i="25"/>
  <c r="G113" i="25" s="1"/>
  <c r="H113" i="25" s="1"/>
  <c r="I113" i="25" s="1"/>
  <c r="D113" i="25"/>
  <c r="E113" i="25" s="1"/>
  <c r="C113" i="25"/>
  <c r="D112" i="25"/>
  <c r="E112" i="25" s="1"/>
  <c r="F112" i="25" s="1"/>
  <c r="G112" i="25" s="1"/>
  <c r="H112" i="25" s="1"/>
  <c r="I112" i="25" s="1"/>
  <c r="J112" i="25" s="1"/>
  <c r="K112" i="25" s="1"/>
  <c r="L112" i="25" s="1"/>
  <c r="M112" i="25" s="1"/>
  <c r="N112" i="25" s="1"/>
  <c r="O112" i="25" s="1"/>
  <c r="P112" i="25" s="1"/>
  <c r="Q112" i="25" s="1"/>
  <c r="R112" i="25" s="1"/>
  <c r="S112" i="25" s="1"/>
  <c r="T112" i="25" s="1"/>
  <c r="U112" i="25" s="1"/>
  <c r="V112" i="25" s="1"/>
  <c r="W112" i="25" s="1"/>
  <c r="X112" i="25" s="1"/>
  <c r="Y112" i="25" s="1"/>
  <c r="Z112" i="25" s="1"/>
  <c r="AA112" i="25" s="1"/>
  <c r="AB112" i="25" s="1"/>
  <c r="AC112" i="25" s="1"/>
  <c r="AD112" i="25" s="1"/>
  <c r="AE112" i="25" s="1"/>
  <c r="AF112" i="25" s="1"/>
  <c r="C112" i="25"/>
  <c r="F111" i="25"/>
  <c r="G111" i="25" s="1"/>
  <c r="H111" i="25" s="1"/>
  <c r="I111" i="25" s="1"/>
  <c r="J111" i="25" s="1"/>
  <c r="K111" i="25" s="1"/>
  <c r="L111" i="25" s="1"/>
  <c r="M111" i="25" s="1"/>
  <c r="N111" i="25" s="1"/>
  <c r="O111" i="25" s="1"/>
  <c r="P111" i="25" s="1"/>
  <c r="Q111" i="25" s="1"/>
  <c r="R111" i="25" s="1"/>
  <c r="S111" i="25" s="1"/>
  <c r="T111" i="25" s="1"/>
  <c r="U111" i="25" s="1"/>
  <c r="V111" i="25" s="1"/>
  <c r="W111" i="25" s="1"/>
  <c r="X111" i="25" s="1"/>
  <c r="Y111" i="25" s="1"/>
  <c r="Z111" i="25" s="1"/>
  <c r="AA111" i="25" s="1"/>
  <c r="AB111" i="25" s="1"/>
  <c r="AC111" i="25" s="1"/>
  <c r="AD111" i="25" s="1"/>
  <c r="AE111" i="25" s="1"/>
  <c r="AF111" i="25" s="1"/>
  <c r="D111" i="25"/>
  <c r="E111" i="25" s="1"/>
  <c r="C111" i="25"/>
  <c r="G110" i="25"/>
  <c r="H110" i="25" s="1"/>
  <c r="I110" i="25" s="1"/>
  <c r="J110" i="25" s="1"/>
  <c r="K110" i="25" s="1"/>
  <c r="L110" i="25" s="1"/>
  <c r="M110" i="25" s="1"/>
  <c r="N110" i="25" s="1"/>
  <c r="O110" i="25" s="1"/>
  <c r="P110" i="25" s="1"/>
  <c r="Q110" i="25" s="1"/>
  <c r="R110" i="25" s="1"/>
  <c r="S110" i="25" s="1"/>
  <c r="T110" i="25" s="1"/>
  <c r="U110" i="25" s="1"/>
  <c r="V110" i="25" s="1"/>
  <c r="W110" i="25" s="1"/>
  <c r="X110" i="25" s="1"/>
  <c r="Y110" i="25" s="1"/>
  <c r="Z110" i="25" s="1"/>
  <c r="AA110" i="25" s="1"/>
  <c r="AB110" i="25" s="1"/>
  <c r="AC110" i="25" s="1"/>
  <c r="AD110" i="25" s="1"/>
  <c r="AE110" i="25" s="1"/>
  <c r="AF110" i="25" s="1"/>
  <c r="D110" i="25"/>
  <c r="E110" i="25" s="1"/>
  <c r="F110" i="25" s="1"/>
  <c r="C110" i="25"/>
  <c r="N109" i="25"/>
  <c r="O109" i="25" s="1"/>
  <c r="P109" i="25" s="1"/>
  <c r="Q109" i="25" s="1"/>
  <c r="R109" i="25" s="1"/>
  <c r="S109" i="25" s="1"/>
  <c r="T109" i="25" s="1"/>
  <c r="U109" i="25" s="1"/>
  <c r="V109" i="25" s="1"/>
  <c r="W109" i="25" s="1"/>
  <c r="X109" i="25" s="1"/>
  <c r="Y109" i="25" s="1"/>
  <c r="Z109" i="25" s="1"/>
  <c r="AA109" i="25" s="1"/>
  <c r="AB109" i="25" s="1"/>
  <c r="AC109" i="25" s="1"/>
  <c r="AD109" i="25" s="1"/>
  <c r="AE109" i="25" s="1"/>
  <c r="AF109" i="25" s="1"/>
  <c r="M109" i="25"/>
  <c r="J109" i="25"/>
  <c r="K109" i="25" s="1"/>
  <c r="L109" i="25" s="1"/>
  <c r="E109" i="25"/>
  <c r="F109" i="25" s="1"/>
  <c r="G109" i="25" s="1"/>
  <c r="H109" i="25" s="1"/>
  <c r="D109" i="25"/>
  <c r="C109" i="25"/>
  <c r="C108" i="25"/>
  <c r="D108" i="25" s="1"/>
  <c r="E108" i="25" s="1"/>
  <c r="F108" i="25" s="1"/>
  <c r="G108" i="25" s="1"/>
  <c r="H108" i="25" s="1"/>
  <c r="I108" i="25" s="1"/>
  <c r="J108" i="25" s="1"/>
  <c r="K108" i="25" s="1"/>
  <c r="L108" i="25" s="1"/>
  <c r="M108" i="25" s="1"/>
  <c r="N108" i="25" s="1"/>
  <c r="O108" i="25" s="1"/>
  <c r="P108" i="25" s="1"/>
  <c r="Q108" i="25" s="1"/>
  <c r="R108" i="25" s="1"/>
  <c r="S108" i="25" s="1"/>
  <c r="T108" i="25" s="1"/>
  <c r="U108" i="25" s="1"/>
  <c r="V108" i="25" s="1"/>
  <c r="W108" i="25" s="1"/>
  <c r="X108" i="25" s="1"/>
  <c r="Y108" i="25" s="1"/>
  <c r="Z108" i="25" s="1"/>
  <c r="AA108" i="25" s="1"/>
  <c r="AB108" i="25" s="1"/>
  <c r="AC108" i="25" s="1"/>
  <c r="AD108" i="25" s="1"/>
  <c r="AE108" i="25" s="1"/>
  <c r="AF108" i="25" s="1"/>
  <c r="E107" i="25"/>
  <c r="F107" i="25" s="1"/>
  <c r="G107" i="25" s="1"/>
  <c r="H107" i="25" s="1"/>
  <c r="I107" i="25" s="1"/>
  <c r="J107" i="25" s="1"/>
  <c r="K107" i="25" s="1"/>
  <c r="L107" i="25" s="1"/>
  <c r="M107" i="25" s="1"/>
  <c r="N107" i="25" s="1"/>
  <c r="O107" i="25" s="1"/>
  <c r="P107" i="25" s="1"/>
  <c r="Q107" i="25" s="1"/>
  <c r="R107" i="25" s="1"/>
  <c r="S107" i="25" s="1"/>
  <c r="T107" i="25" s="1"/>
  <c r="U107" i="25" s="1"/>
  <c r="V107" i="25" s="1"/>
  <c r="W107" i="25" s="1"/>
  <c r="X107" i="25" s="1"/>
  <c r="Y107" i="25" s="1"/>
  <c r="Z107" i="25" s="1"/>
  <c r="AA107" i="25" s="1"/>
  <c r="AB107" i="25" s="1"/>
  <c r="AC107" i="25" s="1"/>
  <c r="AD107" i="25" s="1"/>
  <c r="AE107" i="25" s="1"/>
  <c r="AF107" i="25" s="1"/>
  <c r="C107" i="25"/>
  <c r="D107" i="25" s="1"/>
  <c r="C105" i="25"/>
  <c r="D105" i="25" s="1"/>
  <c r="E105" i="25" s="1"/>
  <c r="F105" i="25" s="1"/>
  <c r="G105" i="25" s="1"/>
  <c r="H105" i="25" s="1"/>
  <c r="I105" i="25" s="1"/>
  <c r="J105" i="25" s="1"/>
  <c r="K105" i="25" s="1"/>
  <c r="L105" i="25" s="1"/>
  <c r="M105" i="25" s="1"/>
  <c r="N105" i="25" s="1"/>
  <c r="O105" i="25" s="1"/>
  <c r="P105" i="25" s="1"/>
  <c r="Q105" i="25" s="1"/>
  <c r="R105" i="25" s="1"/>
  <c r="S105" i="25" s="1"/>
  <c r="T105" i="25" s="1"/>
  <c r="U105" i="25" s="1"/>
  <c r="V105" i="25" s="1"/>
  <c r="W105" i="25" s="1"/>
  <c r="X105" i="25" s="1"/>
  <c r="Y105" i="25" s="1"/>
  <c r="Z105" i="25" s="1"/>
  <c r="AA105" i="25" s="1"/>
  <c r="AB105" i="25" s="1"/>
  <c r="AC105" i="25" s="1"/>
  <c r="AD105" i="25" s="1"/>
  <c r="AE105" i="25" s="1"/>
  <c r="AF105" i="25" s="1"/>
  <c r="D104" i="25"/>
  <c r="E104" i="25" s="1"/>
  <c r="F104" i="25" s="1"/>
  <c r="G104" i="25" s="1"/>
  <c r="H104" i="25" s="1"/>
  <c r="I104" i="25" s="1"/>
  <c r="J104" i="25" s="1"/>
  <c r="K104" i="25" s="1"/>
  <c r="L104" i="25" s="1"/>
  <c r="M104" i="25" s="1"/>
  <c r="N104" i="25" s="1"/>
  <c r="O104" i="25" s="1"/>
  <c r="P104" i="25" s="1"/>
  <c r="Q104" i="25" s="1"/>
  <c r="R104" i="25" s="1"/>
  <c r="S104" i="25" s="1"/>
  <c r="T104" i="25" s="1"/>
  <c r="U104" i="25" s="1"/>
  <c r="V104" i="25" s="1"/>
  <c r="W104" i="25" s="1"/>
  <c r="X104" i="25" s="1"/>
  <c r="Y104" i="25" s="1"/>
  <c r="Z104" i="25" s="1"/>
  <c r="AA104" i="25" s="1"/>
  <c r="AB104" i="25" s="1"/>
  <c r="AC104" i="25" s="1"/>
  <c r="AD104" i="25" s="1"/>
  <c r="AE104" i="25" s="1"/>
  <c r="AF104" i="25" s="1"/>
  <c r="C104" i="25"/>
  <c r="E102" i="25"/>
  <c r="F102" i="25" s="1"/>
  <c r="G102" i="25" s="1"/>
  <c r="H102" i="25" s="1"/>
  <c r="I102" i="25" s="1"/>
  <c r="J102" i="25" s="1"/>
  <c r="K102" i="25" s="1"/>
  <c r="L102" i="25" s="1"/>
  <c r="M102" i="25" s="1"/>
  <c r="N102" i="25" s="1"/>
  <c r="O102" i="25" s="1"/>
  <c r="P102" i="25" s="1"/>
  <c r="Q102" i="25" s="1"/>
  <c r="R102" i="25" s="1"/>
  <c r="S102" i="25" s="1"/>
  <c r="T102" i="25" s="1"/>
  <c r="U102" i="25" s="1"/>
  <c r="V102" i="25" s="1"/>
  <c r="W102" i="25" s="1"/>
  <c r="X102" i="25" s="1"/>
  <c r="Y102" i="25" s="1"/>
  <c r="Z102" i="25" s="1"/>
  <c r="AA102" i="25" s="1"/>
  <c r="AB102" i="25" s="1"/>
  <c r="AC102" i="25" s="1"/>
  <c r="AD102" i="25" s="1"/>
  <c r="AE102" i="25" s="1"/>
  <c r="AF102" i="25" s="1"/>
  <c r="C102" i="25"/>
  <c r="D102" i="25" s="1"/>
  <c r="C101" i="25"/>
  <c r="D101" i="25" s="1"/>
  <c r="E101" i="25" s="1"/>
  <c r="F101" i="25" s="1"/>
  <c r="G101" i="25" s="1"/>
  <c r="H101" i="25" s="1"/>
  <c r="I101" i="25" s="1"/>
  <c r="J101" i="25" s="1"/>
  <c r="K101" i="25" s="1"/>
  <c r="L101" i="25" s="1"/>
  <c r="M101" i="25" s="1"/>
  <c r="N101" i="25" s="1"/>
  <c r="O101" i="25" s="1"/>
  <c r="P101" i="25" s="1"/>
  <c r="Q101" i="25" s="1"/>
  <c r="R101" i="25" s="1"/>
  <c r="S101" i="25" s="1"/>
  <c r="T101" i="25" s="1"/>
  <c r="U101" i="25" s="1"/>
  <c r="V101" i="25" s="1"/>
  <c r="W101" i="25" s="1"/>
  <c r="X101" i="25" s="1"/>
  <c r="Y101" i="25" s="1"/>
  <c r="Z101" i="25" s="1"/>
  <c r="AA101" i="25" s="1"/>
  <c r="AB101" i="25" s="1"/>
  <c r="AC101" i="25" s="1"/>
  <c r="AD101" i="25" s="1"/>
  <c r="AE101" i="25" s="1"/>
  <c r="AF101" i="25" s="1"/>
  <c r="E100" i="25"/>
  <c r="F100" i="25" s="1"/>
  <c r="G100" i="25" s="1"/>
  <c r="H100" i="25" s="1"/>
  <c r="I100" i="25" s="1"/>
  <c r="J100" i="25" s="1"/>
  <c r="K100" i="25" s="1"/>
  <c r="L100" i="25" s="1"/>
  <c r="M100" i="25" s="1"/>
  <c r="N100" i="25" s="1"/>
  <c r="O100" i="25" s="1"/>
  <c r="P100" i="25" s="1"/>
  <c r="Q100" i="25" s="1"/>
  <c r="R100" i="25" s="1"/>
  <c r="S100" i="25" s="1"/>
  <c r="T100" i="25" s="1"/>
  <c r="U100" i="25" s="1"/>
  <c r="V100" i="25" s="1"/>
  <c r="W100" i="25" s="1"/>
  <c r="X100" i="25" s="1"/>
  <c r="Y100" i="25" s="1"/>
  <c r="Z100" i="25" s="1"/>
  <c r="AA100" i="25" s="1"/>
  <c r="AB100" i="25" s="1"/>
  <c r="AC100" i="25" s="1"/>
  <c r="AD100" i="25" s="1"/>
  <c r="AE100" i="25" s="1"/>
  <c r="AF100" i="25" s="1"/>
  <c r="C100" i="25"/>
  <c r="D100" i="25" s="1"/>
  <c r="E99" i="25"/>
  <c r="F99" i="25" s="1"/>
  <c r="G99" i="25" s="1"/>
  <c r="H99" i="25" s="1"/>
  <c r="I99" i="25" s="1"/>
  <c r="J99" i="25" s="1"/>
  <c r="K99" i="25" s="1"/>
  <c r="L99" i="25" s="1"/>
  <c r="M99" i="25" s="1"/>
  <c r="N99" i="25" s="1"/>
  <c r="O99" i="25" s="1"/>
  <c r="P99" i="25" s="1"/>
  <c r="Q99" i="25" s="1"/>
  <c r="R99" i="25" s="1"/>
  <c r="S99" i="25" s="1"/>
  <c r="T99" i="25" s="1"/>
  <c r="U99" i="25" s="1"/>
  <c r="V99" i="25" s="1"/>
  <c r="W99" i="25" s="1"/>
  <c r="X99" i="25" s="1"/>
  <c r="Y99" i="25" s="1"/>
  <c r="Z99" i="25" s="1"/>
  <c r="AA99" i="25" s="1"/>
  <c r="AB99" i="25" s="1"/>
  <c r="AC99" i="25" s="1"/>
  <c r="AD99" i="25" s="1"/>
  <c r="AE99" i="25" s="1"/>
  <c r="AF99" i="25" s="1"/>
  <c r="D99" i="25"/>
  <c r="C99" i="25"/>
  <c r="C98" i="25"/>
  <c r="D98" i="25" s="1"/>
  <c r="C97" i="25"/>
  <c r="AH95" i="25"/>
  <c r="AI95" i="25" s="1"/>
  <c r="AH94" i="25"/>
  <c r="AI94" i="25" s="1"/>
  <c r="AH93" i="25"/>
  <c r="AI93" i="25" s="1"/>
  <c r="AH92" i="25"/>
  <c r="AI92" i="25" s="1"/>
  <c r="AH91" i="25"/>
  <c r="AI91" i="25" s="1"/>
  <c r="B90" i="25"/>
  <c r="AI88" i="25"/>
  <c r="AH88" i="25"/>
  <c r="AI87" i="25"/>
  <c r="AH87" i="25"/>
  <c r="AI86" i="25"/>
  <c r="AH86" i="25"/>
  <c r="AI85" i="25"/>
  <c r="AH85" i="25"/>
  <c r="AI84" i="25"/>
  <c r="AH84" i="25"/>
  <c r="AI83" i="25"/>
  <c r="AH83" i="25"/>
  <c r="AI82" i="25"/>
  <c r="AH82" i="25"/>
  <c r="AI81" i="25"/>
  <c r="AH81" i="25"/>
  <c r="AG79" i="25"/>
  <c r="AI78" i="25"/>
  <c r="AH78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AF73" i="25"/>
  <c r="AE73" i="25"/>
  <c r="AD73" i="25"/>
  <c r="AC73" i="25"/>
  <c r="AB73" i="25"/>
  <c r="AA73" i="25"/>
  <c r="Z73" i="25"/>
  <c r="Y73" i="25"/>
  <c r="X73" i="25"/>
  <c r="W73" i="25"/>
  <c r="W79" i="25" s="1"/>
  <c r="V73" i="25"/>
  <c r="V79" i="25" s="1"/>
  <c r="U73" i="25"/>
  <c r="T73" i="25"/>
  <c r="S73" i="25"/>
  <c r="R73" i="25"/>
  <c r="Q73" i="25"/>
  <c r="P73" i="25"/>
  <c r="O73" i="25"/>
  <c r="N73" i="25"/>
  <c r="M73" i="25"/>
  <c r="M79" i="25" s="1"/>
  <c r="L73" i="25"/>
  <c r="K73" i="25"/>
  <c r="J73" i="25"/>
  <c r="I73" i="25"/>
  <c r="H73" i="25"/>
  <c r="G73" i="25"/>
  <c r="F73" i="25"/>
  <c r="E73" i="25"/>
  <c r="D73" i="25"/>
  <c r="C73" i="25"/>
  <c r="B73" i="25"/>
  <c r="AI71" i="25"/>
  <c r="AH71" i="25"/>
  <c r="AG69" i="25"/>
  <c r="AF69" i="25"/>
  <c r="AE69" i="25"/>
  <c r="AD69" i="25"/>
  <c r="AC69" i="25"/>
  <c r="AB69" i="25"/>
  <c r="AA69" i="25"/>
  <c r="Z69" i="25"/>
  <c r="Y69" i="25"/>
  <c r="X69" i="25"/>
  <c r="W69" i="25"/>
  <c r="V69" i="25"/>
  <c r="U69" i="25"/>
  <c r="T69" i="25"/>
  <c r="S69" i="25"/>
  <c r="R69" i="25"/>
  <c r="Q69" i="25"/>
  <c r="P69" i="25"/>
  <c r="O69" i="25"/>
  <c r="N69" i="25"/>
  <c r="M69" i="25"/>
  <c r="L69" i="25"/>
  <c r="K69" i="25"/>
  <c r="J69" i="25"/>
  <c r="I69" i="25"/>
  <c r="H69" i="25"/>
  <c r="G69" i="25"/>
  <c r="F69" i="25"/>
  <c r="E69" i="25"/>
  <c r="D69" i="25"/>
  <c r="C69" i="25"/>
  <c r="B69" i="25"/>
  <c r="AH69" i="25" s="1"/>
  <c r="AI68" i="25"/>
  <c r="AH68" i="25"/>
  <c r="AI67" i="25"/>
  <c r="AH67" i="25"/>
  <c r="AI66" i="25"/>
  <c r="AH66" i="25"/>
  <c r="AG65" i="25"/>
  <c r="AG70" i="25" s="1"/>
  <c r="AF65" i="25"/>
  <c r="AF5" i="25" s="1"/>
  <c r="AE65" i="25"/>
  <c r="AE5" i="25" s="1"/>
  <c r="AD65" i="25"/>
  <c r="AD5" i="25" s="1"/>
  <c r="AC65" i="25"/>
  <c r="AC5" i="25" s="1"/>
  <c r="AB65" i="25"/>
  <c r="AB5" i="25" s="1"/>
  <c r="AA65" i="25"/>
  <c r="AA5" i="25" s="1"/>
  <c r="Z65" i="25"/>
  <c r="Y65" i="25"/>
  <c r="X65" i="25"/>
  <c r="W65" i="25"/>
  <c r="W5" i="25" s="1"/>
  <c r="V65" i="25"/>
  <c r="V5" i="25" s="1"/>
  <c r="U65" i="25"/>
  <c r="U5" i="25" s="1"/>
  <c r="T65" i="25"/>
  <c r="T5" i="25" s="1"/>
  <c r="S65" i="25"/>
  <c r="S5" i="25" s="1"/>
  <c r="R65" i="25"/>
  <c r="Q65" i="25"/>
  <c r="P65" i="25"/>
  <c r="P5" i="25" s="1"/>
  <c r="O65" i="25"/>
  <c r="O5" i="25" s="1"/>
  <c r="N65" i="25"/>
  <c r="N5" i="25" s="1"/>
  <c r="M65" i="25"/>
  <c r="M5" i="25" s="1"/>
  <c r="L65" i="25"/>
  <c r="L5" i="25" s="1"/>
  <c r="K65" i="25"/>
  <c r="K5" i="25" s="1"/>
  <c r="J65" i="25"/>
  <c r="I65" i="25"/>
  <c r="H65" i="25"/>
  <c r="H5" i="25" s="1"/>
  <c r="G65" i="25"/>
  <c r="G5" i="25" s="1"/>
  <c r="F65" i="25"/>
  <c r="F5" i="25" s="1"/>
  <c r="E65" i="25"/>
  <c r="E5" i="25" s="1"/>
  <c r="D65" i="25"/>
  <c r="D5" i="25" s="1"/>
  <c r="C65" i="25"/>
  <c r="C5" i="25" s="1"/>
  <c r="B65" i="25"/>
  <c r="AI64" i="25"/>
  <c r="AH64" i="25"/>
  <c r="AI63" i="25"/>
  <c r="AH63" i="25"/>
  <c r="AI62" i="25"/>
  <c r="AH62" i="25"/>
  <c r="AI61" i="25"/>
  <c r="AH61" i="25"/>
  <c r="AI60" i="25"/>
  <c r="AH60" i="25"/>
  <c r="AI59" i="25"/>
  <c r="AH59" i="25"/>
  <c r="AI58" i="25"/>
  <c r="AH58" i="25"/>
  <c r="AI57" i="25"/>
  <c r="AH57" i="25"/>
  <c r="AI56" i="25"/>
  <c r="AH56" i="25"/>
  <c r="AI55" i="25"/>
  <c r="AH55" i="25"/>
  <c r="AI54" i="25"/>
  <c r="AH54" i="25"/>
  <c r="AG53" i="25"/>
  <c r="AG4" i="25" s="1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AI52" i="25"/>
  <c r="AH52" i="25"/>
  <c r="AI51" i="25"/>
  <c r="AH51" i="25"/>
  <c r="AI50" i="25"/>
  <c r="AH50" i="25"/>
  <c r="AG49" i="25"/>
  <c r="AG3" i="25" s="1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AG48" i="25"/>
  <c r="AI47" i="25"/>
  <c r="AH47" i="25"/>
  <c r="AI46" i="25"/>
  <c r="AH46" i="25"/>
  <c r="AI45" i="25"/>
  <c r="AH45" i="25"/>
  <c r="AI44" i="25"/>
  <c r="AH44" i="25"/>
  <c r="AI43" i="25"/>
  <c r="AH43" i="25"/>
  <c r="AI42" i="25"/>
  <c r="AH42" i="25"/>
  <c r="AI41" i="25"/>
  <c r="AH41" i="25"/>
  <c r="AI40" i="25"/>
  <c r="AH40" i="25"/>
  <c r="AI39" i="25"/>
  <c r="AH39" i="25"/>
  <c r="AI38" i="25"/>
  <c r="AH38" i="25"/>
  <c r="AI37" i="25"/>
  <c r="AH37" i="25"/>
  <c r="AI36" i="25"/>
  <c r="AH36" i="25"/>
  <c r="AG35" i="25"/>
  <c r="AG2" i="25" s="1"/>
  <c r="AF35" i="25"/>
  <c r="AE35" i="25"/>
  <c r="AD35" i="25"/>
  <c r="AC35" i="25"/>
  <c r="AB35" i="25"/>
  <c r="AA35" i="25"/>
  <c r="Z35" i="25"/>
  <c r="Y35" i="25"/>
  <c r="X35" i="25"/>
  <c r="W35" i="25"/>
  <c r="V35" i="25"/>
  <c r="U35" i="25"/>
  <c r="T35" i="25"/>
  <c r="S35" i="25"/>
  <c r="S70" i="25" s="1"/>
  <c r="R35" i="25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AI21" i="25"/>
  <c r="AH21" i="25"/>
  <c r="AI20" i="25"/>
  <c r="AH20" i="25"/>
  <c r="AI19" i="25"/>
  <c r="AH19" i="25"/>
  <c r="AI18" i="25"/>
  <c r="AH18" i="25"/>
  <c r="AI17" i="25"/>
  <c r="AH17" i="25"/>
  <c r="AI16" i="25"/>
  <c r="AH16" i="25"/>
  <c r="AI15" i="25"/>
  <c r="AH15" i="25"/>
  <c r="AI14" i="25"/>
  <c r="AH14" i="25"/>
  <c r="AI13" i="25"/>
  <c r="AH13" i="25"/>
  <c r="AI12" i="25"/>
  <c r="AH12" i="25"/>
  <c r="AI11" i="25"/>
  <c r="AH11" i="25"/>
  <c r="X5" i="25"/>
  <c r="K4" i="25"/>
  <c r="B4" i="25"/>
  <c r="E4" i="25"/>
  <c r="S7" i="26" l="1"/>
  <c r="S80" i="26"/>
  <c r="R80" i="26"/>
  <c r="C80" i="26"/>
  <c r="J80" i="26"/>
  <c r="N80" i="26"/>
  <c r="N7" i="26"/>
  <c r="M80" i="26"/>
  <c r="L80" i="26"/>
  <c r="AD209" i="26"/>
  <c r="L7" i="26"/>
  <c r="K80" i="26"/>
  <c r="X209" i="26"/>
  <c r="C204" i="26"/>
  <c r="E80" i="26"/>
  <c r="V209" i="26"/>
  <c r="D7" i="26"/>
  <c r="D80" i="26"/>
  <c r="D230" i="26"/>
  <c r="E194" i="26"/>
  <c r="E187" i="26"/>
  <c r="F97" i="26"/>
  <c r="AI209" i="26"/>
  <c r="Q7" i="26"/>
  <c r="B204" i="26"/>
  <c r="Q80" i="26"/>
  <c r="D90" i="26"/>
  <c r="W209" i="26"/>
  <c r="E7" i="26"/>
  <c r="F98" i="26"/>
  <c r="E90" i="26"/>
  <c r="E195" i="26"/>
  <c r="AA209" i="26"/>
  <c r="I7" i="26"/>
  <c r="G189" i="26"/>
  <c r="AE209" i="26"/>
  <c r="M7" i="26"/>
  <c r="AC209" i="26"/>
  <c r="K7" i="26"/>
  <c r="AH209" i="26"/>
  <c r="P7" i="26"/>
  <c r="AG209" i="26"/>
  <c r="O7" i="26"/>
  <c r="O80" i="26"/>
  <c r="D195" i="26"/>
  <c r="Z209" i="26"/>
  <c r="H7" i="26"/>
  <c r="P80" i="26"/>
  <c r="B72" i="26"/>
  <c r="AI79" i="26"/>
  <c r="AH79" i="26"/>
  <c r="AF79" i="25"/>
  <c r="AE79" i="25"/>
  <c r="AD79" i="25"/>
  <c r="AC79" i="25"/>
  <c r="AA79" i="25"/>
  <c r="Z79" i="25"/>
  <c r="Y79" i="25"/>
  <c r="X79" i="25"/>
  <c r="U79" i="25"/>
  <c r="S79" i="25"/>
  <c r="R79" i="25"/>
  <c r="R72" i="25"/>
  <c r="AJ209" i="25" s="1"/>
  <c r="R70" i="25"/>
  <c r="Q79" i="25"/>
  <c r="AI75" i="25"/>
  <c r="N79" i="25"/>
  <c r="P79" i="25"/>
  <c r="O70" i="25"/>
  <c r="P70" i="25"/>
  <c r="O79" i="25"/>
  <c r="O72" i="25"/>
  <c r="N72" i="25"/>
  <c r="AF209" i="25" s="1"/>
  <c r="N70" i="25"/>
  <c r="P72" i="25"/>
  <c r="L70" i="25"/>
  <c r="K79" i="25"/>
  <c r="J79" i="25"/>
  <c r="J72" i="25"/>
  <c r="J70" i="25"/>
  <c r="I79" i="25"/>
  <c r="H79" i="25"/>
  <c r="H72" i="25"/>
  <c r="Z209" i="25" s="1"/>
  <c r="H70" i="25"/>
  <c r="G79" i="25"/>
  <c r="G70" i="25"/>
  <c r="E79" i="25"/>
  <c r="AI77" i="25"/>
  <c r="D72" i="25"/>
  <c r="V209" i="25" s="1"/>
  <c r="D70" i="25"/>
  <c r="C70" i="25"/>
  <c r="C79" i="25"/>
  <c r="AI53" i="25"/>
  <c r="B70" i="25"/>
  <c r="AH76" i="25"/>
  <c r="AI76" i="25"/>
  <c r="F72" i="25"/>
  <c r="X209" i="25" s="1"/>
  <c r="AH73" i="25"/>
  <c r="F79" i="25"/>
  <c r="F70" i="25"/>
  <c r="AI35" i="25"/>
  <c r="AH35" i="25"/>
  <c r="H4" i="25"/>
  <c r="B72" i="25"/>
  <c r="E98" i="25"/>
  <c r="D90" i="25"/>
  <c r="AG209" i="25"/>
  <c r="O7" i="25"/>
  <c r="Q70" i="25"/>
  <c r="Q5" i="25"/>
  <c r="AG6" i="25"/>
  <c r="I70" i="25"/>
  <c r="I5" i="25"/>
  <c r="K72" i="25"/>
  <c r="K70" i="25"/>
  <c r="O80" i="25"/>
  <c r="I72" i="25"/>
  <c r="Q72" i="25"/>
  <c r="AG72" i="25"/>
  <c r="AG80" i="25" s="1"/>
  <c r="Y5" i="25"/>
  <c r="E72" i="25"/>
  <c r="S72" i="25"/>
  <c r="AI74" i="25"/>
  <c r="AH75" i="25"/>
  <c r="AH77" i="25"/>
  <c r="C90" i="25"/>
  <c r="M72" i="25"/>
  <c r="J5" i="25"/>
  <c r="E70" i="25"/>
  <c r="M70" i="25"/>
  <c r="D79" i="25"/>
  <c r="L79" i="25"/>
  <c r="T79" i="25"/>
  <c r="AB79" i="25"/>
  <c r="AI73" i="25"/>
  <c r="AH74" i="25"/>
  <c r="B5" i="25"/>
  <c r="R5" i="25"/>
  <c r="Z5" i="25"/>
  <c r="C72" i="25"/>
  <c r="C80" i="25" s="1"/>
  <c r="L72" i="25"/>
  <c r="C187" i="25"/>
  <c r="D97" i="25"/>
  <c r="AH53" i="25"/>
  <c r="AH65" i="25"/>
  <c r="R80" i="25"/>
  <c r="B79" i="25"/>
  <c r="S206" i="25"/>
  <c r="D206" i="25"/>
  <c r="AI65" i="25"/>
  <c r="AI69" i="25"/>
  <c r="G72" i="25"/>
  <c r="E189" i="25"/>
  <c r="G194" i="25"/>
  <c r="Z56" i="24"/>
  <c r="Y56" i="24"/>
  <c r="X56" i="24"/>
  <c r="T56" i="24"/>
  <c r="S56" i="24"/>
  <c r="R56" i="24"/>
  <c r="P55" i="24"/>
  <c r="K6" i="26" l="1"/>
  <c r="T209" i="26"/>
  <c r="B7" i="26"/>
  <c r="G98" i="26"/>
  <c r="F90" i="26"/>
  <c r="F187" i="26"/>
  <c r="G97" i="26"/>
  <c r="B80" i="26"/>
  <c r="H189" i="26"/>
  <c r="E230" i="26"/>
  <c r="F194" i="26"/>
  <c r="R7" i="25"/>
  <c r="Q80" i="25"/>
  <c r="P80" i="25"/>
  <c r="P7" i="25"/>
  <c r="AH209" i="25"/>
  <c r="N80" i="25"/>
  <c r="N7" i="25"/>
  <c r="M80" i="25"/>
  <c r="K80" i="25"/>
  <c r="J80" i="25"/>
  <c r="AB209" i="25"/>
  <c r="J7" i="25"/>
  <c r="H80" i="25"/>
  <c r="H7" i="25"/>
  <c r="E80" i="25"/>
  <c r="D7" i="25"/>
  <c r="D80" i="25"/>
  <c r="F80" i="25"/>
  <c r="C204" i="25"/>
  <c r="F7" i="25"/>
  <c r="AC209" i="25"/>
  <c r="K7" i="25"/>
  <c r="T209" i="25"/>
  <c r="B7" i="25"/>
  <c r="AI79" i="25"/>
  <c r="AH79" i="25"/>
  <c r="Y209" i="25"/>
  <c r="G7" i="25"/>
  <c r="AA209" i="25"/>
  <c r="I7" i="25"/>
  <c r="AD209" i="25"/>
  <c r="L7" i="25"/>
  <c r="G230" i="25"/>
  <c r="H194" i="25"/>
  <c r="F189" i="25"/>
  <c r="E195" i="25"/>
  <c r="AK209" i="25"/>
  <c r="S7" i="25"/>
  <c r="F98" i="25"/>
  <c r="E90" i="25"/>
  <c r="W209" i="25"/>
  <c r="E7" i="25"/>
  <c r="B204" i="25"/>
  <c r="U209" i="25"/>
  <c r="C7" i="25"/>
  <c r="B80" i="25"/>
  <c r="D187" i="25"/>
  <c r="E97" i="25"/>
  <c r="AE209" i="25"/>
  <c r="M7" i="25"/>
  <c r="G80" i="25"/>
  <c r="AI209" i="25"/>
  <c r="Q7" i="25"/>
  <c r="S80" i="25"/>
  <c r="I80" i="25"/>
  <c r="L80" i="25"/>
  <c r="B53" i="24"/>
  <c r="B49" i="24"/>
  <c r="B35" i="24"/>
  <c r="B90" i="24"/>
  <c r="B77" i="24"/>
  <c r="B76" i="24"/>
  <c r="B75" i="24"/>
  <c r="B74" i="24"/>
  <c r="B73" i="24"/>
  <c r="B69" i="24"/>
  <c r="AH69" i="24" s="1"/>
  <c r="B65" i="24"/>
  <c r="B48" i="24"/>
  <c r="AF234" i="24"/>
  <c r="AE234" i="24"/>
  <c r="AD234" i="24"/>
  <c r="AC234" i="24"/>
  <c r="AB234" i="24"/>
  <c r="AA234" i="24"/>
  <c r="Z234" i="24"/>
  <c r="Y234" i="24"/>
  <c r="X234" i="24"/>
  <c r="W234" i="24"/>
  <c r="V234" i="24"/>
  <c r="U234" i="24"/>
  <c r="T234" i="24"/>
  <c r="S234" i="24"/>
  <c r="R234" i="24"/>
  <c r="Q234" i="24"/>
  <c r="P234" i="24"/>
  <c r="O234" i="24"/>
  <c r="N234" i="24"/>
  <c r="M234" i="24"/>
  <c r="L234" i="24"/>
  <c r="K234" i="24"/>
  <c r="J234" i="24"/>
  <c r="I234" i="24"/>
  <c r="H234" i="24"/>
  <c r="G234" i="24"/>
  <c r="F234" i="24"/>
  <c r="E234" i="24"/>
  <c r="D234" i="24"/>
  <c r="C234" i="24"/>
  <c r="B234" i="24"/>
  <c r="A234" i="24"/>
  <c r="AF233" i="24"/>
  <c r="AE233" i="24"/>
  <c r="AD233" i="24"/>
  <c r="AC233" i="24"/>
  <c r="AB233" i="24"/>
  <c r="AA233" i="24"/>
  <c r="Z233" i="24"/>
  <c r="Y233" i="24"/>
  <c r="X233" i="24"/>
  <c r="W233" i="24"/>
  <c r="V233" i="24"/>
  <c r="U233" i="24"/>
  <c r="T233" i="24"/>
  <c r="S233" i="24"/>
  <c r="R233" i="24"/>
  <c r="Q233" i="24"/>
  <c r="P233" i="24"/>
  <c r="O233" i="24"/>
  <c r="N233" i="24"/>
  <c r="M233" i="24"/>
  <c r="L233" i="24"/>
  <c r="K233" i="24"/>
  <c r="J233" i="24"/>
  <c r="I233" i="24"/>
  <c r="H233" i="24"/>
  <c r="G233" i="24"/>
  <c r="F233" i="24"/>
  <c r="E233" i="24"/>
  <c r="D233" i="24"/>
  <c r="C233" i="24"/>
  <c r="B233" i="24"/>
  <c r="A233" i="24"/>
  <c r="AF232" i="24"/>
  <c r="AE232" i="24"/>
  <c r="AD232" i="24"/>
  <c r="AC232" i="24"/>
  <c r="AB232" i="24"/>
  <c r="AA232" i="24"/>
  <c r="Z232" i="24"/>
  <c r="Y232" i="24"/>
  <c r="X232" i="24"/>
  <c r="W232" i="24"/>
  <c r="V232" i="24"/>
  <c r="U232" i="24"/>
  <c r="T232" i="24"/>
  <c r="S232" i="24"/>
  <c r="R232" i="24"/>
  <c r="Q232" i="24"/>
  <c r="P232" i="24"/>
  <c r="O232" i="24"/>
  <c r="N232" i="24"/>
  <c r="M232" i="24"/>
  <c r="L232" i="24"/>
  <c r="K232" i="24"/>
  <c r="J232" i="24"/>
  <c r="I232" i="24"/>
  <c r="H232" i="24"/>
  <c r="G232" i="24"/>
  <c r="F232" i="24"/>
  <c r="E232" i="24"/>
  <c r="D232" i="24"/>
  <c r="C232" i="24"/>
  <c r="B232" i="24"/>
  <c r="A232" i="24"/>
  <c r="AF231" i="24"/>
  <c r="AE231" i="24"/>
  <c r="AD231" i="24"/>
  <c r="AC231" i="24"/>
  <c r="AB231" i="24"/>
  <c r="AA231" i="24"/>
  <c r="Z231" i="24"/>
  <c r="Y231" i="24"/>
  <c r="X231" i="24"/>
  <c r="W231" i="24"/>
  <c r="V231" i="24"/>
  <c r="U231" i="24"/>
  <c r="T231" i="24"/>
  <c r="S231" i="24"/>
  <c r="R231" i="24"/>
  <c r="Q231" i="24"/>
  <c r="P231" i="24"/>
  <c r="O231" i="24"/>
  <c r="N231" i="24"/>
  <c r="M231" i="24"/>
  <c r="L231" i="24"/>
  <c r="K231" i="24"/>
  <c r="J231" i="24"/>
  <c r="I231" i="24"/>
  <c r="H231" i="24"/>
  <c r="G231" i="24"/>
  <c r="F231" i="24"/>
  <c r="E231" i="24"/>
  <c r="D231" i="24"/>
  <c r="C231" i="24"/>
  <c r="B231" i="24"/>
  <c r="A231" i="24"/>
  <c r="B230" i="24"/>
  <c r="S205" i="24"/>
  <c r="AG195" i="24"/>
  <c r="D195" i="24"/>
  <c r="B195" i="24"/>
  <c r="E194" i="24"/>
  <c r="F194" i="24" s="1"/>
  <c r="D194" i="24"/>
  <c r="D230" i="24" s="1"/>
  <c r="C194" i="24"/>
  <c r="C230" i="24" s="1"/>
  <c r="C193" i="24"/>
  <c r="D193" i="24" s="1"/>
  <c r="E193" i="24" s="1"/>
  <c r="F193" i="24" s="1"/>
  <c r="G193" i="24" s="1"/>
  <c r="H193" i="24" s="1"/>
  <c r="I193" i="24" s="1"/>
  <c r="J193" i="24" s="1"/>
  <c r="K193" i="24" s="1"/>
  <c r="L193" i="24" s="1"/>
  <c r="M193" i="24" s="1"/>
  <c r="N193" i="24" s="1"/>
  <c r="O193" i="24" s="1"/>
  <c r="P193" i="24" s="1"/>
  <c r="Q193" i="24" s="1"/>
  <c r="R193" i="24" s="1"/>
  <c r="S193" i="24" s="1"/>
  <c r="T193" i="24" s="1"/>
  <c r="U193" i="24" s="1"/>
  <c r="V193" i="24" s="1"/>
  <c r="W193" i="24" s="1"/>
  <c r="X193" i="24" s="1"/>
  <c r="Y193" i="24" s="1"/>
  <c r="Z193" i="24" s="1"/>
  <c r="AA193" i="24" s="1"/>
  <c r="AB193" i="24" s="1"/>
  <c r="AC193" i="24" s="1"/>
  <c r="AD193" i="24" s="1"/>
  <c r="AE193" i="24" s="1"/>
  <c r="AF193" i="24" s="1"/>
  <c r="F192" i="24"/>
  <c r="G192" i="24" s="1"/>
  <c r="H192" i="24" s="1"/>
  <c r="I192" i="24" s="1"/>
  <c r="J192" i="24" s="1"/>
  <c r="K192" i="24" s="1"/>
  <c r="L192" i="24" s="1"/>
  <c r="M192" i="24" s="1"/>
  <c r="N192" i="24" s="1"/>
  <c r="O192" i="24" s="1"/>
  <c r="P192" i="24" s="1"/>
  <c r="Q192" i="24" s="1"/>
  <c r="R192" i="24" s="1"/>
  <c r="S192" i="24" s="1"/>
  <c r="T192" i="24" s="1"/>
  <c r="U192" i="24" s="1"/>
  <c r="V192" i="24" s="1"/>
  <c r="W192" i="24" s="1"/>
  <c r="X192" i="24" s="1"/>
  <c r="Y192" i="24" s="1"/>
  <c r="Z192" i="24" s="1"/>
  <c r="AA192" i="24" s="1"/>
  <c r="AB192" i="24" s="1"/>
  <c r="AC192" i="24" s="1"/>
  <c r="AD192" i="24" s="1"/>
  <c r="AE192" i="24" s="1"/>
  <c r="AF192" i="24" s="1"/>
  <c r="D192" i="24"/>
  <c r="E192" i="24" s="1"/>
  <c r="C192" i="24"/>
  <c r="D191" i="24"/>
  <c r="E191" i="24" s="1"/>
  <c r="F191" i="24" s="1"/>
  <c r="G191" i="24" s="1"/>
  <c r="H191" i="24" s="1"/>
  <c r="I191" i="24" s="1"/>
  <c r="J191" i="24" s="1"/>
  <c r="K191" i="24" s="1"/>
  <c r="L191" i="24" s="1"/>
  <c r="M191" i="24" s="1"/>
  <c r="N191" i="24" s="1"/>
  <c r="O191" i="24" s="1"/>
  <c r="P191" i="24" s="1"/>
  <c r="Q191" i="24" s="1"/>
  <c r="R191" i="24" s="1"/>
  <c r="S191" i="24" s="1"/>
  <c r="T191" i="24" s="1"/>
  <c r="U191" i="24" s="1"/>
  <c r="V191" i="24" s="1"/>
  <c r="W191" i="24" s="1"/>
  <c r="X191" i="24" s="1"/>
  <c r="Y191" i="24" s="1"/>
  <c r="Z191" i="24" s="1"/>
  <c r="AA191" i="24" s="1"/>
  <c r="AB191" i="24" s="1"/>
  <c r="AC191" i="24" s="1"/>
  <c r="AD191" i="24" s="1"/>
  <c r="AE191" i="24" s="1"/>
  <c r="AF191" i="24" s="1"/>
  <c r="C191" i="24"/>
  <c r="C190" i="24"/>
  <c r="D190" i="24" s="1"/>
  <c r="E190" i="24" s="1"/>
  <c r="F190" i="24" s="1"/>
  <c r="G190" i="24" s="1"/>
  <c r="H190" i="24" s="1"/>
  <c r="I190" i="24" s="1"/>
  <c r="J190" i="24" s="1"/>
  <c r="K190" i="24" s="1"/>
  <c r="L190" i="24" s="1"/>
  <c r="M190" i="24" s="1"/>
  <c r="N190" i="24" s="1"/>
  <c r="O190" i="24" s="1"/>
  <c r="P190" i="24" s="1"/>
  <c r="Q190" i="24" s="1"/>
  <c r="R190" i="24" s="1"/>
  <c r="S190" i="24" s="1"/>
  <c r="T190" i="24" s="1"/>
  <c r="U190" i="24" s="1"/>
  <c r="V190" i="24" s="1"/>
  <c r="W190" i="24" s="1"/>
  <c r="X190" i="24" s="1"/>
  <c r="Y190" i="24" s="1"/>
  <c r="Z190" i="24" s="1"/>
  <c r="AA190" i="24" s="1"/>
  <c r="AB190" i="24" s="1"/>
  <c r="AC190" i="24" s="1"/>
  <c r="AD190" i="24" s="1"/>
  <c r="AE190" i="24" s="1"/>
  <c r="AF190" i="24" s="1"/>
  <c r="E189" i="24"/>
  <c r="F189" i="24" s="1"/>
  <c r="D189" i="24"/>
  <c r="C189" i="24"/>
  <c r="C195" i="24" s="1"/>
  <c r="AG187" i="24"/>
  <c r="B187" i="24"/>
  <c r="C186" i="24"/>
  <c r="D186" i="24" s="1"/>
  <c r="E186" i="24" s="1"/>
  <c r="F186" i="24" s="1"/>
  <c r="G186" i="24" s="1"/>
  <c r="H186" i="24" s="1"/>
  <c r="I186" i="24" s="1"/>
  <c r="J186" i="24" s="1"/>
  <c r="K186" i="24" s="1"/>
  <c r="L186" i="24" s="1"/>
  <c r="M186" i="24" s="1"/>
  <c r="N186" i="24" s="1"/>
  <c r="O186" i="24" s="1"/>
  <c r="P186" i="24" s="1"/>
  <c r="Q186" i="24" s="1"/>
  <c r="R186" i="24" s="1"/>
  <c r="S186" i="24" s="1"/>
  <c r="T186" i="24" s="1"/>
  <c r="U186" i="24" s="1"/>
  <c r="V186" i="24" s="1"/>
  <c r="W186" i="24" s="1"/>
  <c r="X186" i="24" s="1"/>
  <c r="Y186" i="24" s="1"/>
  <c r="Z186" i="24" s="1"/>
  <c r="AA186" i="24" s="1"/>
  <c r="AB186" i="24" s="1"/>
  <c r="AC186" i="24" s="1"/>
  <c r="AD186" i="24" s="1"/>
  <c r="AE186" i="24" s="1"/>
  <c r="AF186" i="24" s="1"/>
  <c r="E185" i="24"/>
  <c r="F185" i="24" s="1"/>
  <c r="G185" i="24" s="1"/>
  <c r="H185" i="24" s="1"/>
  <c r="I185" i="24" s="1"/>
  <c r="J185" i="24" s="1"/>
  <c r="K185" i="24" s="1"/>
  <c r="L185" i="24" s="1"/>
  <c r="M185" i="24" s="1"/>
  <c r="N185" i="24" s="1"/>
  <c r="O185" i="24" s="1"/>
  <c r="P185" i="24" s="1"/>
  <c r="Q185" i="24" s="1"/>
  <c r="R185" i="24" s="1"/>
  <c r="S185" i="24" s="1"/>
  <c r="T185" i="24" s="1"/>
  <c r="U185" i="24" s="1"/>
  <c r="V185" i="24" s="1"/>
  <c r="W185" i="24" s="1"/>
  <c r="X185" i="24" s="1"/>
  <c r="Y185" i="24" s="1"/>
  <c r="Z185" i="24" s="1"/>
  <c r="AA185" i="24" s="1"/>
  <c r="AB185" i="24" s="1"/>
  <c r="AC185" i="24" s="1"/>
  <c r="AD185" i="24" s="1"/>
  <c r="AE185" i="24" s="1"/>
  <c r="AF185" i="24" s="1"/>
  <c r="D185" i="24"/>
  <c r="C185" i="24"/>
  <c r="D184" i="24"/>
  <c r="E184" i="24" s="1"/>
  <c r="F184" i="24" s="1"/>
  <c r="G184" i="24" s="1"/>
  <c r="H184" i="24" s="1"/>
  <c r="I184" i="24" s="1"/>
  <c r="J184" i="24" s="1"/>
  <c r="K184" i="24" s="1"/>
  <c r="L184" i="24" s="1"/>
  <c r="M184" i="24" s="1"/>
  <c r="N184" i="24" s="1"/>
  <c r="O184" i="24" s="1"/>
  <c r="P184" i="24" s="1"/>
  <c r="Q184" i="24" s="1"/>
  <c r="R184" i="24" s="1"/>
  <c r="S184" i="24" s="1"/>
  <c r="T184" i="24" s="1"/>
  <c r="U184" i="24" s="1"/>
  <c r="V184" i="24" s="1"/>
  <c r="W184" i="24" s="1"/>
  <c r="X184" i="24" s="1"/>
  <c r="Y184" i="24" s="1"/>
  <c r="Z184" i="24" s="1"/>
  <c r="AA184" i="24" s="1"/>
  <c r="AB184" i="24" s="1"/>
  <c r="AC184" i="24" s="1"/>
  <c r="AD184" i="24" s="1"/>
  <c r="AE184" i="24" s="1"/>
  <c r="AF184" i="24" s="1"/>
  <c r="C184" i="24"/>
  <c r="P183" i="24"/>
  <c r="Q183" i="24" s="1"/>
  <c r="R183" i="24" s="1"/>
  <c r="S183" i="24" s="1"/>
  <c r="T183" i="24" s="1"/>
  <c r="U183" i="24" s="1"/>
  <c r="V183" i="24" s="1"/>
  <c r="W183" i="24" s="1"/>
  <c r="X183" i="24" s="1"/>
  <c r="Y183" i="24" s="1"/>
  <c r="Z183" i="24" s="1"/>
  <c r="AA183" i="24" s="1"/>
  <c r="AB183" i="24" s="1"/>
  <c r="AC183" i="24" s="1"/>
  <c r="AD183" i="24" s="1"/>
  <c r="AE183" i="24" s="1"/>
  <c r="AF183" i="24" s="1"/>
  <c r="F183" i="24"/>
  <c r="G183" i="24" s="1"/>
  <c r="H183" i="24" s="1"/>
  <c r="I183" i="24" s="1"/>
  <c r="J183" i="24" s="1"/>
  <c r="K183" i="24" s="1"/>
  <c r="L183" i="24" s="1"/>
  <c r="M183" i="24" s="1"/>
  <c r="N183" i="24" s="1"/>
  <c r="O183" i="24" s="1"/>
  <c r="C183" i="24"/>
  <c r="D183" i="24" s="1"/>
  <c r="E183" i="24" s="1"/>
  <c r="C182" i="24"/>
  <c r="D182" i="24" s="1"/>
  <c r="E182" i="24" s="1"/>
  <c r="F182" i="24" s="1"/>
  <c r="G182" i="24" s="1"/>
  <c r="H182" i="24" s="1"/>
  <c r="I182" i="24" s="1"/>
  <c r="J182" i="24" s="1"/>
  <c r="K182" i="24" s="1"/>
  <c r="L182" i="24" s="1"/>
  <c r="M182" i="24" s="1"/>
  <c r="N182" i="24" s="1"/>
  <c r="O182" i="24" s="1"/>
  <c r="P182" i="24" s="1"/>
  <c r="Q182" i="24" s="1"/>
  <c r="R182" i="24" s="1"/>
  <c r="S182" i="24" s="1"/>
  <c r="T182" i="24" s="1"/>
  <c r="U182" i="24" s="1"/>
  <c r="V182" i="24" s="1"/>
  <c r="W182" i="24" s="1"/>
  <c r="X182" i="24" s="1"/>
  <c r="Y182" i="24" s="1"/>
  <c r="Z182" i="24" s="1"/>
  <c r="AA182" i="24" s="1"/>
  <c r="AB182" i="24" s="1"/>
  <c r="AC182" i="24" s="1"/>
  <c r="AD182" i="24" s="1"/>
  <c r="AE182" i="24" s="1"/>
  <c r="AF182" i="24" s="1"/>
  <c r="F181" i="24"/>
  <c r="G181" i="24" s="1"/>
  <c r="H181" i="24" s="1"/>
  <c r="I181" i="24" s="1"/>
  <c r="J181" i="24" s="1"/>
  <c r="K181" i="24" s="1"/>
  <c r="L181" i="24" s="1"/>
  <c r="M181" i="24" s="1"/>
  <c r="N181" i="24" s="1"/>
  <c r="O181" i="24" s="1"/>
  <c r="P181" i="24" s="1"/>
  <c r="Q181" i="24" s="1"/>
  <c r="R181" i="24" s="1"/>
  <c r="S181" i="24" s="1"/>
  <c r="T181" i="24" s="1"/>
  <c r="U181" i="24" s="1"/>
  <c r="V181" i="24" s="1"/>
  <c r="W181" i="24" s="1"/>
  <c r="X181" i="24" s="1"/>
  <c r="Y181" i="24" s="1"/>
  <c r="Z181" i="24" s="1"/>
  <c r="AA181" i="24" s="1"/>
  <c r="AB181" i="24" s="1"/>
  <c r="AC181" i="24" s="1"/>
  <c r="AD181" i="24" s="1"/>
  <c r="AE181" i="24" s="1"/>
  <c r="AF181" i="24" s="1"/>
  <c r="E181" i="24"/>
  <c r="D181" i="24"/>
  <c r="C181" i="24"/>
  <c r="H180" i="24"/>
  <c r="I180" i="24" s="1"/>
  <c r="J180" i="24" s="1"/>
  <c r="K180" i="24" s="1"/>
  <c r="L180" i="24" s="1"/>
  <c r="M180" i="24" s="1"/>
  <c r="N180" i="24" s="1"/>
  <c r="O180" i="24" s="1"/>
  <c r="P180" i="24" s="1"/>
  <c r="Q180" i="24" s="1"/>
  <c r="R180" i="24" s="1"/>
  <c r="S180" i="24" s="1"/>
  <c r="T180" i="24" s="1"/>
  <c r="U180" i="24" s="1"/>
  <c r="V180" i="24" s="1"/>
  <c r="W180" i="24" s="1"/>
  <c r="X180" i="24" s="1"/>
  <c r="Y180" i="24" s="1"/>
  <c r="Z180" i="24" s="1"/>
  <c r="AA180" i="24" s="1"/>
  <c r="AB180" i="24" s="1"/>
  <c r="AC180" i="24" s="1"/>
  <c r="AD180" i="24" s="1"/>
  <c r="AE180" i="24" s="1"/>
  <c r="AF180" i="24" s="1"/>
  <c r="C180" i="24"/>
  <c r="D180" i="24" s="1"/>
  <c r="E180" i="24" s="1"/>
  <c r="F180" i="24" s="1"/>
  <c r="G180" i="24" s="1"/>
  <c r="J179" i="24"/>
  <c r="K179" i="24" s="1"/>
  <c r="L179" i="24" s="1"/>
  <c r="M179" i="24" s="1"/>
  <c r="N179" i="24" s="1"/>
  <c r="O179" i="24" s="1"/>
  <c r="P179" i="24" s="1"/>
  <c r="Q179" i="24" s="1"/>
  <c r="R179" i="24" s="1"/>
  <c r="S179" i="24" s="1"/>
  <c r="T179" i="24" s="1"/>
  <c r="U179" i="24" s="1"/>
  <c r="V179" i="24" s="1"/>
  <c r="W179" i="24" s="1"/>
  <c r="X179" i="24" s="1"/>
  <c r="Y179" i="24" s="1"/>
  <c r="Z179" i="24" s="1"/>
  <c r="AA179" i="24" s="1"/>
  <c r="AB179" i="24" s="1"/>
  <c r="AC179" i="24" s="1"/>
  <c r="AD179" i="24" s="1"/>
  <c r="AE179" i="24" s="1"/>
  <c r="AF179" i="24" s="1"/>
  <c r="E179" i="24"/>
  <c r="F179" i="24" s="1"/>
  <c r="G179" i="24" s="1"/>
  <c r="H179" i="24" s="1"/>
  <c r="I179" i="24" s="1"/>
  <c r="D179" i="24"/>
  <c r="C179" i="24"/>
  <c r="O178" i="24"/>
  <c r="P178" i="24" s="1"/>
  <c r="Q178" i="24" s="1"/>
  <c r="R178" i="24" s="1"/>
  <c r="S178" i="24" s="1"/>
  <c r="T178" i="24" s="1"/>
  <c r="U178" i="24" s="1"/>
  <c r="V178" i="24" s="1"/>
  <c r="W178" i="24" s="1"/>
  <c r="X178" i="24" s="1"/>
  <c r="Y178" i="24" s="1"/>
  <c r="Z178" i="24" s="1"/>
  <c r="AA178" i="24" s="1"/>
  <c r="AB178" i="24" s="1"/>
  <c r="AC178" i="24" s="1"/>
  <c r="AD178" i="24" s="1"/>
  <c r="AE178" i="24" s="1"/>
  <c r="AF178" i="24" s="1"/>
  <c r="C178" i="24"/>
  <c r="D178" i="24" s="1"/>
  <c r="E178" i="24" s="1"/>
  <c r="F178" i="24" s="1"/>
  <c r="G178" i="24" s="1"/>
  <c r="H178" i="24" s="1"/>
  <c r="I178" i="24" s="1"/>
  <c r="J178" i="24" s="1"/>
  <c r="K178" i="24" s="1"/>
  <c r="L178" i="24" s="1"/>
  <c r="M178" i="24" s="1"/>
  <c r="N178" i="24" s="1"/>
  <c r="N177" i="24"/>
  <c r="O177" i="24" s="1"/>
  <c r="P177" i="24" s="1"/>
  <c r="Q177" i="24" s="1"/>
  <c r="R177" i="24" s="1"/>
  <c r="S177" i="24" s="1"/>
  <c r="T177" i="24" s="1"/>
  <c r="U177" i="24" s="1"/>
  <c r="V177" i="24" s="1"/>
  <c r="W177" i="24" s="1"/>
  <c r="X177" i="24" s="1"/>
  <c r="Y177" i="24" s="1"/>
  <c r="Z177" i="24" s="1"/>
  <c r="AA177" i="24" s="1"/>
  <c r="AB177" i="24" s="1"/>
  <c r="AC177" i="24" s="1"/>
  <c r="AD177" i="24" s="1"/>
  <c r="AE177" i="24" s="1"/>
  <c r="AF177" i="24" s="1"/>
  <c r="F177" i="24"/>
  <c r="G177" i="24" s="1"/>
  <c r="H177" i="24" s="1"/>
  <c r="I177" i="24" s="1"/>
  <c r="J177" i="24" s="1"/>
  <c r="K177" i="24" s="1"/>
  <c r="L177" i="24" s="1"/>
  <c r="M177" i="24" s="1"/>
  <c r="E177" i="24"/>
  <c r="D177" i="24"/>
  <c r="C177" i="24"/>
  <c r="E176" i="24"/>
  <c r="F176" i="24" s="1"/>
  <c r="G176" i="24" s="1"/>
  <c r="H176" i="24" s="1"/>
  <c r="I176" i="24" s="1"/>
  <c r="J176" i="24" s="1"/>
  <c r="K176" i="24" s="1"/>
  <c r="L176" i="24" s="1"/>
  <c r="M176" i="24" s="1"/>
  <c r="N176" i="24" s="1"/>
  <c r="O176" i="24" s="1"/>
  <c r="P176" i="24" s="1"/>
  <c r="Q176" i="24" s="1"/>
  <c r="R176" i="24" s="1"/>
  <c r="S176" i="24" s="1"/>
  <c r="T176" i="24" s="1"/>
  <c r="U176" i="24" s="1"/>
  <c r="V176" i="24" s="1"/>
  <c r="W176" i="24" s="1"/>
  <c r="X176" i="24" s="1"/>
  <c r="Y176" i="24" s="1"/>
  <c r="Z176" i="24" s="1"/>
  <c r="AA176" i="24" s="1"/>
  <c r="AB176" i="24" s="1"/>
  <c r="AC176" i="24" s="1"/>
  <c r="AD176" i="24" s="1"/>
  <c r="AE176" i="24" s="1"/>
  <c r="AF176" i="24" s="1"/>
  <c r="C176" i="24"/>
  <c r="D176" i="24" s="1"/>
  <c r="L175" i="24"/>
  <c r="M175" i="24" s="1"/>
  <c r="N175" i="24" s="1"/>
  <c r="O175" i="24" s="1"/>
  <c r="P175" i="24" s="1"/>
  <c r="Q175" i="24" s="1"/>
  <c r="R175" i="24" s="1"/>
  <c r="S175" i="24" s="1"/>
  <c r="T175" i="24" s="1"/>
  <c r="U175" i="24" s="1"/>
  <c r="V175" i="24" s="1"/>
  <c r="W175" i="24" s="1"/>
  <c r="X175" i="24" s="1"/>
  <c r="Y175" i="24" s="1"/>
  <c r="Z175" i="24" s="1"/>
  <c r="AA175" i="24" s="1"/>
  <c r="AB175" i="24" s="1"/>
  <c r="AC175" i="24" s="1"/>
  <c r="AD175" i="24" s="1"/>
  <c r="AE175" i="24" s="1"/>
  <c r="AF175" i="24" s="1"/>
  <c r="D175" i="24"/>
  <c r="E175" i="24" s="1"/>
  <c r="F175" i="24" s="1"/>
  <c r="G175" i="24" s="1"/>
  <c r="H175" i="24" s="1"/>
  <c r="I175" i="24" s="1"/>
  <c r="J175" i="24" s="1"/>
  <c r="K175" i="24" s="1"/>
  <c r="C175" i="24"/>
  <c r="F174" i="24"/>
  <c r="G174" i="24" s="1"/>
  <c r="H174" i="24" s="1"/>
  <c r="I174" i="24" s="1"/>
  <c r="J174" i="24" s="1"/>
  <c r="K174" i="24" s="1"/>
  <c r="L174" i="24" s="1"/>
  <c r="M174" i="24" s="1"/>
  <c r="N174" i="24" s="1"/>
  <c r="O174" i="24" s="1"/>
  <c r="P174" i="24" s="1"/>
  <c r="Q174" i="24" s="1"/>
  <c r="R174" i="24" s="1"/>
  <c r="S174" i="24" s="1"/>
  <c r="T174" i="24" s="1"/>
  <c r="U174" i="24" s="1"/>
  <c r="V174" i="24" s="1"/>
  <c r="W174" i="24" s="1"/>
  <c r="X174" i="24" s="1"/>
  <c r="Y174" i="24" s="1"/>
  <c r="Z174" i="24" s="1"/>
  <c r="AA174" i="24" s="1"/>
  <c r="AB174" i="24" s="1"/>
  <c r="AC174" i="24" s="1"/>
  <c r="AD174" i="24" s="1"/>
  <c r="AE174" i="24" s="1"/>
  <c r="AF174" i="24" s="1"/>
  <c r="D174" i="24"/>
  <c r="E174" i="24" s="1"/>
  <c r="C174" i="24"/>
  <c r="E172" i="24"/>
  <c r="F172" i="24" s="1"/>
  <c r="G172" i="24" s="1"/>
  <c r="H172" i="24" s="1"/>
  <c r="I172" i="24" s="1"/>
  <c r="J172" i="24" s="1"/>
  <c r="K172" i="24" s="1"/>
  <c r="L172" i="24" s="1"/>
  <c r="M172" i="24" s="1"/>
  <c r="N172" i="24" s="1"/>
  <c r="O172" i="24" s="1"/>
  <c r="P172" i="24" s="1"/>
  <c r="Q172" i="24" s="1"/>
  <c r="R172" i="24" s="1"/>
  <c r="S172" i="24" s="1"/>
  <c r="T172" i="24" s="1"/>
  <c r="U172" i="24" s="1"/>
  <c r="V172" i="24" s="1"/>
  <c r="W172" i="24" s="1"/>
  <c r="X172" i="24" s="1"/>
  <c r="Y172" i="24" s="1"/>
  <c r="Z172" i="24" s="1"/>
  <c r="AA172" i="24" s="1"/>
  <c r="AB172" i="24" s="1"/>
  <c r="AC172" i="24" s="1"/>
  <c r="AD172" i="24" s="1"/>
  <c r="AE172" i="24" s="1"/>
  <c r="AF172" i="24" s="1"/>
  <c r="D172" i="24"/>
  <c r="C172" i="24"/>
  <c r="O171" i="24"/>
  <c r="P171" i="24" s="1"/>
  <c r="Q171" i="24" s="1"/>
  <c r="R171" i="24" s="1"/>
  <c r="S171" i="24" s="1"/>
  <c r="T171" i="24" s="1"/>
  <c r="U171" i="24" s="1"/>
  <c r="V171" i="24" s="1"/>
  <c r="W171" i="24" s="1"/>
  <c r="X171" i="24" s="1"/>
  <c r="Y171" i="24" s="1"/>
  <c r="Z171" i="24" s="1"/>
  <c r="AA171" i="24" s="1"/>
  <c r="AB171" i="24" s="1"/>
  <c r="AC171" i="24" s="1"/>
  <c r="AD171" i="24" s="1"/>
  <c r="AE171" i="24" s="1"/>
  <c r="AF171" i="24" s="1"/>
  <c r="F171" i="24"/>
  <c r="G171" i="24" s="1"/>
  <c r="H171" i="24" s="1"/>
  <c r="I171" i="24" s="1"/>
  <c r="J171" i="24" s="1"/>
  <c r="K171" i="24" s="1"/>
  <c r="L171" i="24" s="1"/>
  <c r="M171" i="24" s="1"/>
  <c r="N171" i="24" s="1"/>
  <c r="D171" i="24"/>
  <c r="E171" i="24" s="1"/>
  <c r="C171" i="24"/>
  <c r="E170" i="24"/>
  <c r="F170" i="24" s="1"/>
  <c r="G170" i="24" s="1"/>
  <c r="H170" i="24" s="1"/>
  <c r="I170" i="24" s="1"/>
  <c r="J170" i="24" s="1"/>
  <c r="K170" i="24" s="1"/>
  <c r="L170" i="24" s="1"/>
  <c r="M170" i="24" s="1"/>
  <c r="N170" i="24" s="1"/>
  <c r="O170" i="24" s="1"/>
  <c r="P170" i="24" s="1"/>
  <c r="Q170" i="24" s="1"/>
  <c r="R170" i="24" s="1"/>
  <c r="S170" i="24" s="1"/>
  <c r="T170" i="24" s="1"/>
  <c r="U170" i="24" s="1"/>
  <c r="V170" i="24" s="1"/>
  <c r="W170" i="24" s="1"/>
  <c r="X170" i="24" s="1"/>
  <c r="Y170" i="24" s="1"/>
  <c r="Z170" i="24" s="1"/>
  <c r="AA170" i="24" s="1"/>
  <c r="AB170" i="24" s="1"/>
  <c r="AC170" i="24" s="1"/>
  <c r="AD170" i="24" s="1"/>
  <c r="AE170" i="24" s="1"/>
  <c r="AF170" i="24" s="1"/>
  <c r="D170" i="24"/>
  <c r="C170" i="24"/>
  <c r="G169" i="24"/>
  <c r="H169" i="24" s="1"/>
  <c r="I169" i="24" s="1"/>
  <c r="J169" i="24" s="1"/>
  <c r="K169" i="24" s="1"/>
  <c r="L169" i="24" s="1"/>
  <c r="M169" i="24" s="1"/>
  <c r="N169" i="24" s="1"/>
  <c r="O169" i="24" s="1"/>
  <c r="P169" i="24" s="1"/>
  <c r="Q169" i="24" s="1"/>
  <c r="R169" i="24" s="1"/>
  <c r="S169" i="24" s="1"/>
  <c r="T169" i="24" s="1"/>
  <c r="U169" i="24" s="1"/>
  <c r="V169" i="24" s="1"/>
  <c r="W169" i="24" s="1"/>
  <c r="X169" i="24" s="1"/>
  <c r="Y169" i="24" s="1"/>
  <c r="Z169" i="24" s="1"/>
  <c r="AA169" i="24" s="1"/>
  <c r="AB169" i="24" s="1"/>
  <c r="AC169" i="24" s="1"/>
  <c r="AD169" i="24" s="1"/>
  <c r="AE169" i="24" s="1"/>
  <c r="AF169" i="24" s="1"/>
  <c r="C169" i="24"/>
  <c r="D169" i="24" s="1"/>
  <c r="E169" i="24" s="1"/>
  <c r="F169" i="24" s="1"/>
  <c r="D168" i="24"/>
  <c r="E168" i="24" s="1"/>
  <c r="F168" i="24" s="1"/>
  <c r="G168" i="24" s="1"/>
  <c r="H168" i="24" s="1"/>
  <c r="I168" i="24" s="1"/>
  <c r="J168" i="24" s="1"/>
  <c r="K168" i="24" s="1"/>
  <c r="L168" i="24" s="1"/>
  <c r="M168" i="24" s="1"/>
  <c r="N168" i="24" s="1"/>
  <c r="O168" i="24" s="1"/>
  <c r="P168" i="24" s="1"/>
  <c r="Q168" i="24" s="1"/>
  <c r="R168" i="24" s="1"/>
  <c r="S168" i="24" s="1"/>
  <c r="T168" i="24" s="1"/>
  <c r="U168" i="24" s="1"/>
  <c r="V168" i="24" s="1"/>
  <c r="W168" i="24" s="1"/>
  <c r="X168" i="24" s="1"/>
  <c r="Y168" i="24" s="1"/>
  <c r="Z168" i="24" s="1"/>
  <c r="AA168" i="24" s="1"/>
  <c r="AB168" i="24" s="1"/>
  <c r="AC168" i="24" s="1"/>
  <c r="AD168" i="24" s="1"/>
  <c r="AE168" i="24" s="1"/>
  <c r="AF168" i="24" s="1"/>
  <c r="C168" i="24"/>
  <c r="G167" i="24"/>
  <c r="H167" i="24" s="1"/>
  <c r="I167" i="24" s="1"/>
  <c r="J167" i="24" s="1"/>
  <c r="K167" i="24" s="1"/>
  <c r="L167" i="24" s="1"/>
  <c r="M167" i="24" s="1"/>
  <c r="N167" i="24" s="1"/>
  <c r="O167" i="24" s="1"/>
  <c r="P167" i="24" s="1"/>
  <c r="Q167" i="24" s="1"/>
  <c r="R167" i="24" s="1"/>
  <c r="S167" i="24" s="1"/>
  <c r="T167" i="24" s="1"/>
  <c r="U167" i="24" s="1"/>
  <c r="V167" i="24" s="1"/>
  <c r="W167" i="24" s="1"/>
  <c r="X167" i="24" s="1"/>
  <c r="Y167" i="24" s="1"/>
  <c r="Z167" i="24" s="1"/>
  <c r="AA167" i="24" s="1"/>
  <c r="AB167" i="24" s="1"/>
  <c r="AC167" i="24" s="1"/>
  <c r="AD167" i="24" s="1"/>
  <c r="AE167" i="24" s="1"/>
  <c r="AF167" i="24" s="1"/>
  <c r="C167" i="24"/>
  <c r="D167" i="24" s="1"/>
  <c r="E167" i="24" s="1"/>
  <c r="F167" i="24" s="1"/>
  <c r="E166" i="24"/>
  <c r="F166" i="24" s="1"/>
  <c r="G166" i="24" s="1"/>
  <c r="H166" i="24" s="1"/>
  <c r="I166" i="24" s="1"/>
  <c r="J166" i="24" s="1"/>
  <c r="K166" i="24" s="1"/>
  <c r="L166" i="24" s="1"/>
  <c r="M166" i="24" s="1"/>
  <c r="N166" i="24" s="1"/>
  <c r="O166" i="24" s="1"/>
  <c r="P166" i="24" s="1"/>
  <c r="Q166" i="24" s="1"/>
  <c r="R166" i="24" s="1"/>
  <c r="S166" i="24" s="1"/>
  <c r="T166" i="24" s="1"/>
  <c r="U166" i="24" s="1"/>
  <c r="V166" i="24" s="1"/>
  <c r="W166" i="24" s="1"/>
  <c r="X166" i="24" s="1"/>
  <c r="Y166" i="24" s="1"/>
  <c r="Z166" i="24" s="1"/>
  <c r="AA166" i="24" s="1"/>
  <c r="AB166" i="24" s="1"/>
  <c r="AC166" i="24" s="1"/>
  <c r="AD166" i="24" s="1"/>
  <c r="AE166" i="24" s="1"/>
  <c r="AF166" i="24" s="1"/>
  <c r="C166" i="24"/>
  <c r="D166" i="24" s="1"/>
  <c r="F165" i="24"/>
  <c r="G165" i="24" s="1"/>
  <c r="H165" i="24" s="1"/>
  <c r="I165" i="24" s="1"/>
  <c r="J165" i="24" s="1"/>
  <c r="K165" i="24" s="1"/>
  <c r="L165" i="24" s="1"/>
  <c r="M165" i="24" s="1"/>
  <c r="N165" i="24" s="1"/>
  <c r="O165" i="24" s="1"/>
  <c r="P165" i="24" s="1"/>
  <c r="Q165" i="24" s="1"/>
  <c r="R165" i="24" s="1"/>
  <c r="S165" i="24" s="1"/>
  <c r="T165" i="24" s="1"/>
  <c r="U165" i="24" s="1"/>
  <c r="V165" i="24" s="1"/>
  <c r="W165" i="24" s="1"/>
  <c r="X165" i="24" s="1"/>
  <c r="Y165" i="24" s="1"/>
  <c r="Z165" i="24" s="1"/>
  <c r="AA165" i="24" s="1"/>
  <c r="AB165" i="24" s="1"/>
  <c r="AC165" i="24" s="1"/>
  <c r="AD165" i="24" s="1"/>
  <c r="AE165" i="24" s="1"/>
  <c r="AF165" i="24" s="1"/>
  <c r="C165" i="24"/>
  <c r="D165" i="24" s="1"/>
  <c r="E165" i="24" s="1"/>
  <c r="D163" i="24"/>
  <c r="E163" i="24" s="1"/>
  <c r="F163" i="24" s="1"/>
  <c r="G163" i="24" s="1"/>
  <c r="H163" i="24" s="1"/>
  <c r="I163" i="24" s="1"/>
  <c r="J163" i="24" s="1"/>
  <c r="K163" i="24" s="1"/>
  <c r="L163" i="24" s="1"/>
  <c r="M163" i="24" s="1"/>
  <c r="N163" i="24" s="1"/>
  <c r="O163" i="24" s="1"/>
  <c r="P163" i="24" s="1"/>
  <c r="Q163" i="24" s="1"/>
  <c r="R163" i="24" s="1"/>
  <c r="S163" i="24" s="1"/>
  <c r="T163" i="24" s="1"/>
  <c r="U163" i="24" s="1"/>
  <c r="V163" i="24" s="1"/>
  <c r="W163" i="24" s="1"/>
  <c r="X163" i="24" s="1"/>
  <c r="Y163" i="24" s="1"/>
  <c r="Z163" i="24" s="1"/>
  <c r="AA163" i="24" s="1"/>
  <c r="AB163" i="24" s="1"/>
  <c r="AC163" i="24" s="1"/>
  <c r="AD163" i="24" s="1"/>
  <c r="AE163" i="24" s="1"/>
  <c r="AF163" i="24" s="1"/>
  <c r="C163" i="24"/>
  <c r="I162" i="24"/>
  <c r="J162" i="24" s="1"/>
  <c r="K162" i="24" s="1"/>
  <c r="L162" i="24" s="1"/>
  <c r="M162" i="24" s="1"/>
  <c r="N162" i="24" s="1"/>
  <c r="O162" i="24" s="1"/>
  <c r="P162" i="24" s="1"/>
  <c r="Q162" i="24" s="1"/>
  <c r="R162" i="24" s="1"/>
  <c r="S162" i="24" s="1"/>
  <c r="T162" i="24" s="1"/>
  <c r="U162" i="24" s="1"/>
  <c r="V162" i="24" s="1"/>
  <c r="W162" i="24" s="1"/>
  <c r="X162" i="24" s="1"/>
  <c r="Y162" i="24" s="1"/>
  <c r="Z162" i="24" s="1"/>
  <c r="AA162" i="24" s="1"/>
  <c r="AB162" i="24" s="1"/>
  <c r="AC162" i="24" s="1"/>
  <c r="AD162" i="24" s="1"/>
  <c r="AE162" i="24" s="1"/>
  <c r="AF162" i="24" s="1"/>
  <c r="E162" i="24"/>
  <c r="F162" i="24" s="1"/>
  <c r="G162" i="24" s="1"/>
  <c r="H162" i="24" s="1"/>
  <c r="C162" i="24"/>
  <c r="D162" i="24" s="1"/>
  <c r="G161" i="24"/>
  <c r="H161" i="24" s="1"/>
  <c r="I161" i="24" s="1"/>
  <c r="J161" i="24" s="1"/>
  <c r="K161" i="24" s="1"/>
  <c r="L161" i="24" s="1"/>
  <c r="M161" i="24" s="1"/>
  <c r="N161" i="24" s="1"/>
  <c r="O161" i="24" s="1"/>
  <c r="P161" i="24" s="1"/>
  <c r="Q161" i="24" s="1"/>
  <c r="R161" i="24" s="1"/>
  <c r="S161" i="24" s="1"/>
  <c r="T161" i="24" s="1"/>
  <c r="U161" i="24" s="1"/>
  <c r="V161" i="24" s="1"/>
  <c r="W161" i="24" s="1"/>
  <c r="X161" i="24" s="1"/>
  <c r="Y161" i="24" s="1"/>
  <c r="Z161" i="24" s="1"/>
  <c r="AA161" i="24" s="1"/>
  <c r="AB161" i="24" s="1"/>
  <c r="AC161" i="24" s="1"/>
  <c r="AD161" i="24" s="1"/>
  <c r="AE161" i="24" s="1"/>
  <c r="AF161" i="24" s="1"/>
  <c r="C161" i="24"/>
  <c r="D161" i="24" s="1"/>
  <c r="E161" i="24" s="1"/>
  <c r="F161" i="24" s="1"/>
  <c r="T160" i="24"/>
  <c r="U160" i="24" s="1"/>
  <c r="V160" i="24" s="1"/>
  <c r="W160" i="24" s="1"/>
  <c r="X160" i="24" s="1"/>
  <c r="Y160" i="24" s="1"/>
  <c r="Z160" i="24" s="1"/>
  <c r="AA160" i="24" s="1"/>
  <c r="AB160" i="24" s="1"/>
  <c r="AC160" i="24" s="1"/>
  <c r="AD160" i="24" s="1"/>
  <c r="AE160" i="24" s="1"/>
  <c r="AF160" i="24" s="1"/>
  <c r="D160" i="24"/>
  <c r="E160" i="24" s="1"/>
  <c r="F160" i="24" s="1"/>
  <c r="G160" i="24" s="1"/>
  <c r="H160" i="24" s="1"/>
  <c r="I160" i="24" s="1"/>
  <c r="J160" i="24" s="1"/>
  <c r="K160" i="24" s="1"/>
  <c r="L160" i="24" s="1"/>
  <c r="M160" i="24" s="1"/>
  <c r="N160" i="24" s="1"/>
  <c r="O160" i="24" s="1"/>
  <c r="P160" i="24" s="1"/>
  <c r="Q160" i="24" s="1"/>
  <c r="R160" i="24" s="1"/>
  <c r="S160" i="24" s="1"/>
  <c r="C160" i="24"/>
  <c r="V159" i="24"/>
  <c r="W159" i="24" s="1"/>
  <c r="X159" i="24" s="1"/>
  <c r="Y159" i="24" s="1"/>
  <c r="Z159" i="24" s="1"/>
  <c r="AA159" i="24" s="1"/>
  <c r="AB159" i="24" s="1"/>
  <c r="AC159" i="24" s="1"/>
  <c r="AD159" i="24" s="1"/>
  <c r="AE159" i="24" s="1"/>
  <c r="AF159" i="24" s="1"/>
  <c r="F159" i="24"/>
  <c r="G159" i="24" s="1"/>
  <c r="H159" i="24" s="1"/>
  <c r="I159" i="24" s="1"/>
  <c r="J159" i="24" s="1"/>
  <c r="K159" i="24" s="1"/>
  <c r="L159" i="24" s="1"/>
  <c r="M159" i="24" s="1"/>
  <c r="N159" i="24" s="1"/>
  <c r="O159" i="24" s="1"/>
  <c r="P159" i="24" s="1"/>
  <c r="Q159" i="24" s="1"/>
  <c r="R159" i="24" s="1"/>
  <c r="S159" i="24" s="1"/>
  <c r="T159" i="24" s="1"/>
  <c r="U159" i="24" s="1"/>
  <c r="C159" i="24"/>
  <c r="D159" i="24" s="1"/>
  <c r="E159" i="24" s="1"/>
  <c r="T158" i="24"/>
  <c r="U158" i="24" s="1"/>
  <c r="V158" i="24" s="1"/>
  <c r="W158" i="24" s="1"/>
  <c r="X158" i="24" s="1"/>
  <c r="Y158" i="24" s="1"/>
  <c r="Z158" i="24" s="1"/>
  <c r="AA158" i="24" s="1"/>
  <c r="AB158" i="24" s="1"/>
  <c r="AC158" i="24" s="1"/>
  <c r="AD158" i="24" s="1"/>
  <c r="AE158" i="24" s="1"/>
  <c r="AF158" i="24" s="1"/>
  <c r="D158" i="24"/>
  <c r="E158" i="24" s="1"/>
  <c r="F158" i="24" s="1"/>
  <c r="G158" i="24" s="1"/>
  <c r="H158" i="24" s="1"/>
  <c r="I158" i="24" s="1"/>
  <c r="J158" i="24" s="1"/>
  <c r="K158" i="24" s="1"/>
  <c r="L158" i="24" s="1"/>
  <c r="M158" i="24" s="1"/>
  <c r="N158" i="24" s="1"/>
  <c r="O158" i="24" s="1"/>
  <c r="P158" i="24" s="1"/>
  <c r="Q158" i="24" s="1"/>
  <c r="R158" i="24" s="1"/>
  <c r="S158" i="24" s="1"/>
  <c r="C158" i="24"/>
  <c r="G157" i="24"/>
  <c r="H157" i="24" s="1"/>
  <c r="I157" i="24" s="1"/>
  <c r="J157" i="24" s="1"/>
  <c r="K157" i="24" s="1"/>
  <c r="L157" i="24" s="1"/>
  <c r="M157" i="24" s="1"/>
  <c r="N157" i="24" s="1"/>
  <c r="O157" i="24" s="1"/>
  <c r="P157" i="24" s="1"/>
  <c r="Q157" i="24" s="1"/>
  <c r="R157" i="24" s="1"/>
  <c r="S157" i="24" s="1"/>
  <c r="T157" i="24" s="1"/>
  <c r="U157" i="24" s="1"/>
  <c r="V157" i="24" s="1"/>
  <c r="W157" i="24" s="1"/>
  <c r="X157" i="24" s="1"/>
  <c r="Y157" i="24" s="1"/>
  <c r="Z157" i="24" s="1"/>
  <c r="AA157" i="24" s="1"/>
  <c r="AB157" i="24" s="1"/>
  <c r="AC157" i="24" s="1"/>
  <c r="AD157" i="24" s="1"/>
  <c r="AE157" i="24" s="1"/>
  <c r="AF157" i="24" s="1"/>
  <c r="D157" i="24"/>
  <c r="E157" i="24" s="1"/>
  <c r="F157" i="24" s="1"/>
  <c r="C157" i="24"/>
  <c r="E156" i="24"/>
  <c r="F156" i="24" s="1"/>
  <c r="G156" i="24" s="1"/>
  <c r="H156" i="24" s="1"/>
  <c r="I156" i="24" s="1"/>
  <c r="J156" i="24" s="1"/>
  <c r="K156" i="24" s="1"/>
  <c r="L156" i="24" s="1"/>
  <c r="M156" i="24" s="1"/>
  <c r="N156" i="24" s="1"/>
  <c r="O156" i="24" s="1"/>
  <c r="P156" i="24" s="1"/>
  <c r="Q156" i="24" s="1"/>
  <c r="R156" i="24" s="1"/>
  <c r="S156" i="24" s="1"/>
  <c r="T156" i="24" s="1"/>
  <c r="U156" i="24" s="1"/>
  <c r="V156" i="24" s="1"/>
  <c r="W156" i="24" s="1"/>
  <c r="X156" i="24" s="1"/>
  <c r="Y156" i="24" s="1"/>
  <c r="Z156" i="24" s="1"/>
  <c r="AA156" i="24" s="1"/>
  <c r="AB156" i="24" s="1"/>
  <c r="AC156" i="24" s="1"/>
  <c r="AD156" i="24" s="1"/>
  <c r="AE156" i="24" s="1"/>
  <c r="AF156" i="24" s="1"/>
  <c r="C156" i="24"/>
  <c r="D156" i="24" s="1"/>
  <c r="AD155" i="24"/>
  <c r="AE155" i="24" s="1"/>
  <c r="AF155" i="24" s="1"/>
  <c r="F155" i="24"/>
  <c r="G155" i="24" s="1"/>
  <c r="H155" i="24" s="1"/>
  <c r="I155" i="24" s="1"/>
  <c r="J155" i="24" s="1"/>
  <c r="K155" i="24" s="1"/>
  <c r="L155" i="24" s="1"/>
  <c r="M155" i="24" s="1"/>
  <c r="N155" i="24" s="1"/>
  <c r="O155" i="24" s="1"/>
  <c r="P155" i="24" s="1"/>
  <c r="Q155" i="24" s="1"/>
  <c r="R155" i="24" s="1"/>
  <c r="S155" i="24" s="1"/>
  <c r="T155" i="24" s="1"/>
  <c r="U155" i="24" s="1"/>
  <c r="V155" i="24" s="1"/>
  <c r="W155" i="24" s="1"/>
  <c r="X155" i="24" s="1"/>
  <c r="Y155" i="24" s="1"/>
  <c r="Z155" i="24" s="1"/>
  <c r="AA155" i="24" s="1"/>
  <c r="AB155" i="24" s="1"/>
  <c r="AC155" i="24" s="1"/>
  <c r="C155" i="24"/>
  <c r="D155" i="24" s="1"/>
  <c r="E155" i="24" s="1"/>
  <c r="AB154" i="24"/>
  <c r="AC154" i="24" s="1"/>
  <c r="AD154" i="24" s="1"/>
  <c r="AE154" i="24" s="1"/>
  <c r="AF154" i="24" s="1"/>
  <c r="F154" i="24"/>
  <c r="G154" i="24" s="1"/>
  <c r="H154" i="24" s="1"/>
  <c r="I154" i="24" s="1"/>
  <c r="J154" i="24" s="1"/>
  <c r="K154" i="24" s="1"/>
  <c r="L154" i="24" s="1"/>
  <c r="M154" i="24" s="1"/>
  <c r="N154" i="24" s="1"/>
  <c r="O154" i="24" s="1"/>
  <c r="P154" i="24" s="1"/>
  <c r="Q154" i="24" s="1"/>
  <c r="R154" i="24" s="1"/>
  <c r="S154" i="24" s="1"/>
  <c r="T154" i="24" s="1"/>
  <c r="U154" i="24" s="1"/>
  <c r="V154" i="24" s="1"/>
  <c r="W154" i="24" s="1"/>
  <c r="X154" i="24" s="1"/>
  <c r="Y154" i="24" s="1"/>
  <c r="Z154" i="24" s="1"/>
  <c r="AA154" i="24" s="1"/>
  <c r="D154" i="24"/>
  <c r="E154" i="24" s="1"/>
  <c r="C154" i="24"/>
  <c r="E153" i="24"/>
  <c r="F153" i="24" s="1"/>
  <c r="G153" i="24" s="1"/>
  <c r="H153" i="24" s="1"/>
  <c r="I153" i="24" s="1"/>
  <c r="J153" i="24" s="1"/>
  <c r="K153" i="24" s="1"/>
  <c r="L153" i="24" s="1"/>
  <c r="M153" i="24" s="1"/>
  <c r="N153" i="24" s="1"/>
  <c r="O153" i="24" s="1"/>
  <c r="P153" i="24" s="1"/>
  <c r="Q153" i="24" s="1"/>
  <c r="R153" i="24" s="1"/>
  <c r="S153" i="24" s="1"/>
  <c r="T153" i="24" s="1"/>
  <c r="U153" i="24" s="1"/>
  <c r="V153" i="24" s="1"/>
  <c r="W153" i="24" s="1"/>
  <c r="X153" i="24" s="1"/>
  <c r="Y153" i="24" s="1"/>
  <c r="Z153" i="24" s="1"/>
  <c r="AA153" i="24" s="1"/>
  <c r="AB153" i="24" s="1"/>
  <c r="AC153" i="24" s="1"/>
  <c r="AD153" i="24" s="1"/>
  <c r="AE153" i="24" s="1"/>
  <c r="AF153" i="24" s="1"/>
  <c r="D153" i="24"/>
  <c r="C153" i="24"/>
  <c r="E152" i="24"/>
  <c r="F152" i="24" s="1"/>
  <c r="G152" i="24" s="1"/>
  <c r="H152" i="24" s="1"/>
  <c r="I152" i="24" s="1"/>
  <c r="J152" i="24" s="1"/>
  <c r="K152" i="24" s="1"/>
  <c r="L152" i="24" s="1"/>
  <c r="M152" i="24" s="1"/>
  <c r="N152" i="24" s="1"/>
  <c r="O152" i="24" s="1"/>
  <c r="P152" i="24" s="1"/>
  <c r="Q152" i="24" s="1"/>
  <c r="R152" i="24" s="1"/>
  <c r="S152" i="24" s="1"/>
  <c r="T152" i="24" s="1"/>
  <c r="U152" i="24" s="1"/>
  <c r="V152" i="24" s="1"/>
  <c r="W152" i="24" s="1"/>
  <c r="X152" i="24" s="1"/>
  <c r="Y152" i="24" s="1"/>
  <c r="Z152" i="24" s="1"/>
  <c r="AA152" i="24" s="1"/>
  <c r="AB152" i="24" s="1"/>
  <c r="AC152" i="24" s="1"/>
  <c r="AD152" i="24" s="1"/>
  <c r="AE152" i="24" s="1"/>
  <c r="AF152" i="24" s="1"/>
  <c r="C152" i="24"/>
  <c r="D152" i="24" s="1"/>
  <c r="K151" i="24"/>
  <c r="L151" i="24" s="1"/>
  <c r="M151" i="24" s="1"/>
  <c r="N151" i="24" s="1"/>
  <c r="O151" i="24" s="1"/>
  <c r="P151" i="24" s="1"/>
  <c r="Q151" i="24" s="1"/>
  <c r="R151" i="24" s="1"/>
  <c r="S151" i="24" s="1"/>
  <c r="T151" i="24" s="1"/>
  <c r="U151" i="24" s="1"/>
  <c r="V151" i="24" s="1"/>
  <c r="W151" i="24" s="1"/>
  <c r="X151" i="24" s="1"/>
  <c r="Y151" i="24" s="1"/>
  <c r="Z151" i="24" s="1"/>
  <c r="AA151" i="24" s="1"/>
  <c r="AB151" i="24" s="1"/>
  <c r="AC151" i="24" s="1"/>
  <c r="AD151" i="24" s="1"/>
  <c r="AE151" i="24" s="1"/>
  <c r="AF151" i="24" s="1"/>
  <c r="C151" i="24"/>
  <c r="D151" i="24" s="1"/>
  <c r="E151" i="24" s="1"/>
  <c r="F151" i="24" s="1"/>
  <c r="G151" i="24" s="1"/>
  <c r="H151" i="24" s="1"/>
  <c r="I151" i="24" s="1"/>
  <c r="J151" i="24" s="1"/>
  <c r="I149" i="24"/>
  <c r="J149" i="24" s="1"/>
  <c r="K149" i="24" s="1"/>
  <c r="L149" i="24" s="1"/>
  <c r="M149" i="24" s="1"/>
  <c r="N149" i="24" s="1"/>
  <c r="O149" i="24" s="1"/>
  <c r="P149" i="24" s="1"/>
  <c r="Q149" i="24" s="1"/>
  <c r="R149" i="24" s="1"/>
  <c r="S149" i="24" s="1"/>
  <c r="T149" i="24" s="1"/>
  <c r="U149" i="24" s="1"/>
  <c r="V149" i="24" s="1"/>
  <c r="W149" i="24" s="1"/>
  <c r="X149" i="24" s="1"/>
  <c r="Y149" i="24" s="1"/>
  <c r="Z149" i="24" s="1"/>
  <c r="AA149" i="24" s="1"/>
  <c r="AB149" i="24" s="1"/>
  <c r="AC149" i="24" s="1"/>
  <c r="AD149" i="24" s="1"/>
  <c r="AE149" i="24" s="1"/>
  <c r="AF149" i="24" s="1"/>
  <c r="F149" i="24"/>
  <c r="G149" i="24" s="1"/>
  <c r="H149" i="24" s="1"/>
  <c r="D149" i="24"/>
  <c r="E149" i="24" s="1"/>
  <c r="C149" i="24"/>
  <c r="M148" i="24"/>
  <c r="N148" i="24" s="1"/>
  <c r="O148" i="24" s="1"/>
  <c r="P148" i="24" s="1"/>
  <c r="Q148" i="24" s="1"/>
  <c r="R148" i="24" s="1"/>
  <c r="S148" i="24" s="1"/>
  <c r="T148" i="24" s="1"/>
  <c r="U148" i="24" s="1"/>
  <c r="V148" i="24" s="1"/>
  <c r="W148" i="24" s="1"/>
  <c r="X148" i="24" s="1"/>
  <c r="Y148" i="24" s="1"/>
  <c r="Z148" i="24" s="1"/>
  <c r="AA148" i="24" s="1"/>
  <c r="AB148" i="24" s="1"/>
  <c r="AC148" i="24" s="1"/>
  <c r="AD148" i="24" s="1"/>
  <c r="AE148" i="24" s="1"/>
  <c r="AF148" i="24" s="1"/>
  <c r="D148" i="24"/>
  <c r="E148" i="24" s="1"/>
  <c r="F148" i="24" s="1"/>
  <c r="G148" i="24" s="1"/>
  <c r="H148" i="24" s="1"/>
  <c r="I148" i="24" s="1"/>
  <c r="J148" i="24" s="1"/>
  <c r="K148" i="24" s="1"/>
  <c r="L148" i="24" s="1"/>
  <c r="C148" i="24"/>
  <c r="C147" i="24"/>
  <c r="D147" i="24" s="1"/>
  <c r="E147" i="24" s="1"/>
  <c r="F147" i="24" s="1"/>
  <c r="G147" i="24" s="1"/>
  <c r="H147" i="24" s="1"/>
  <c r="I147" i="24" s="1"/>
  <c r="J147" i="24" s="1"/>
  <c r="K147" i="24" s="1"/>
  <c r="L147" i="24" s="1"/>
  <c r="M147" i="24" s="1"/>
  <c r="N147" i="24" s="1"/>
  <c r="O147" i="24" s="1"/>
  <c r="P147" i="24" s="1"/>
  <c r="Q147" i="24" s="1"/>
  <c r="R147" i="24" s="1"/>
  <c r="S147" i="24" s="1"/>
  <c r="T147" i="24" s="1"/>
  <c r="U147" i="24" s="1"/>
  <c r="V147" i="24" s="1"/>
  <c r="W147" i="24" s="1"/>
  <c r="X147" i="24" s="1"/>
  <c r="Y147" i="24" s="1"/>
  <c r="Z147" i="24" s="1"/>
  <c r="AA147" i="24" s="1"/>
  <c r="AB147" i="24" s="1"/>
  <c r="AC147" i="24" s="1"/>
  <c r="AD147" i="24" s="1"/>
  <c r="AE147" i="24" s="1"/>
  <c r="AF147" i="24" s="1"/>
  <c r="E146" i="24"/>
  <c r="F146" i="24" s="1"/>
  <c r="G146" i="24" s="1"/>
  <c r="H146" i="24" s="1"/>
  <c r="I146" i="24" s="1"/>
  <c r="J146" i="24" s="1"/>
  <c r="K146" i="24" s="1"/>
  <c r="L146" i="24" s="1"/>
  <c r="M146" i="24" s="1"/>
  <c r="N146" i="24" s="1"/>
  <c r="O146" i="24" s="1"/>
  <c r="P146" i="24" s="1"/>
  <c r="Q146" i="24" s="1"/>
  <c r="R146" i="24" s="1"/>
  <c r="S146" i="24" s="1"/>
  <c r="T146" i="24" s="1"/>
  <c r="U146" i="24" s="1"/>
  <c r="V146" i="24" s="1"/>
  <c r="W146" i="24" s="1"/>
  <c r="X146" i="24" s="1"/>
  <c r="Y146" i="24" s="1"/>
  <c r="Z146" i="24" s="1"/>
  <c r="AA146" i="24" s="1"/>
  <c r="AB146" i="24" s="1"/>
  <c r="AC146" i="24" s="1"/>
  <c r="AD146" i="24" s="1"/>
  <c r="AE146" i="24" s="1"/>
  <c r="AF146" i="24" s="1"/>
  <c r="C146" i="24"/>
  <c r="D146" i="24" s="1"/>
  <c r="E144" i="24"/>
  <c r="F144" i="24" s="1"/>
  <c r="G144" i="24" s="1"/>
  <c r="H144" i="24" s="1"/>
  <c r="I144" i="24" s="1"/>
  <c r="J144" i="24" s="1"/>
  <c r="K144" i="24" s="1"/>
  <c r="L144" i="24" s="1"/>
  <c r="M144" i="24" s="1"/>
  <c r="N144" i="24" s="1"/>
  <c r="O144" i="24" s="1"/>
  <c r="P144" i="24" s="1"/>
  <c r="Q144" i="24" s="1"/>
  <c r="R144" i="24" s="1"/>
  <c r="S144" i="24" s="1"/>
  <c r="T144" i="24" s="1"/>
  <c r="U144" i="24" s="1"/>
  <c r="V144" i="24" s="1"/>
  <c r="W144" i="24" s="1"/>
  <c r="X144" i="24" s="1"/>
  <c r="Y144" i="24" s="1"/>
  <c r="Z144" i="24" s="1"/>
  <c r="AA144" i="24" s="1"/>
  <c r="AB144" i="24" s="1"/>
  <c r="AC144" i="24" s="1"/>
  <c r="AD144" i="24" s="1"/>
  <c r="AE144" i="24" s="1"/>
  <c r="AF144" i="24" s="1"/>
  <c r="C144" i="24"/>
  <c r="D144" i="24" s="1"/>
  <c r="E143" i="24"/>
  <c r="F143" i="24" s="1"/>
  <c r="G143" i="24" s="1"/>
  <c r="H143" i="24" s="1"/>
  <c r="I143" i="24" s="1"/>
  <c r="J143" i="24" s="1"/>
  <c r="K143" i="24" s="1"/>
  <c r="L143" i="24" s="1"/>
  <c r="M143" i="24" s="1"/>
  <c r="N143" i="24" s="1"/>
  <c r="O143" i="24" s="1"/>
  <c r="P143" i="24" s="1"/>
  <c r="Q143" i="24" s="1"/>
  <c r="R143" i="24" s="1"/>
  <c r="S143" i="24" s="1"/>
  <c r="T143" i="24" s="1"/>
  <c r="U143" i="24" s="1"/>
  <c r="V143" i="24" s="1"/>
  <c r="W143" i="24" s="1"/>
  <c r="X143" i="24" s="1"/>
  <c r="Y143" i="24" s="1"/>
  <c r="Z143" i="24" s="1"/>
  <c r="AA143" i="24" s="1"/>
  <c r="AB143" i="24" s="1"/>
  <c r="AC143" i="24" s="1"/>
  <c r="AD143" i="24" s="1"/>
  <c r="AE143" i="24" s="1"/>
  <c r="AF143" i="24" s="1"/>
  <c r="C143" i="24"/>
  <c r="D143" i="24" s="1"/>
  <c r="C141" i="24"/>
  <c r="D141" i="24" s="1"/>
  <c r="E141" i="24" s="1"/>
  <c r="F141" i="24" s="1"/>
  <c r="G141" i="24" s="1"/>
  <c r="H141" i="24" s="1"/>
  <c r="I141" i="24" s="1"/>
  <c r="J141" i="24" s="1"/>
  <c r="K141" i="24" s="1"/>
  <c r="L141" i="24" s="1"/>
  <c r="M141" i="24" s="1"/>
  <c r="N141" i="24" s="1"/>
  <c r="O141" i="24" s="1"/>
  <c r="P141" i="24" s="1"/>
  <c r="Q141" i="24" s="1"/>
  <c r="R141" i="24" s="1"/>
  <c r="S141" i="24" s="1"/>
  <c r="T141" i="24" s="1"/>
  <c r="U141" i="24" s="1"/>
  <c r="V141" i="24" s="1"/>
  <c r="W141" i="24" s="1"/>
  <c r="X141" i="24" s="1"/>
  <c r="Y141" i="24" s="1"/>
  <c r="Z141" i="24" s="1"/>
  <c r="AA141" i="24" s="1"/>
  <c r="AB141" i="24" s="1"/>
  <c r="AC141" i="24" s="1"/>
  <c r="AD141" i="24" s="1"/>
  <c r="AE141" i="24" s="1"/>
  <c r="AF141" i="24" s="1"/>
  <c r="C140" i="24"/>
  <c r="D140" i="24" s="1"/>
  <c r="E140" i="24" s="1"/>
  <c r="F140" i="24" s="1"/>
  <c r="G140" i="24" s="1"/>
  <c r="H140" i="24" s="1"/>
  <c r="I140" i="24" s="1"/>
  <c r="J140" i="24" s="1"/>
  <c r="K140" i="24" s="1"/>
  <c r="L140" i="24" s="1"/>
  <c r="M140" i="24" s="1"/>
  <c r="N140" i="24" s="1"/>
  <c r="O140" i="24" s="1"/>
  <c r="P140" i="24" s="1"/>
  <c r="Q140" i="24" s="1"/>
  <c r="R140" i="24" s="1"/>
  <c r="S140" i="24" s="1"/>
  <c r="T140" i="24" s="1"/>
  <c r="U140" i="24" s="1"/>
  <c r="V140" i="24" s="1"/>
  <c r="W140" i="24" s="1"/>
  <c r="X140" i="24" s="1"/>
  <c r="Y140" i="24" s="1"/>
  <c r="Z140" i="24" s="1"/>
  <c r="AA140" i="24" s="1"/>
  <c r="AB140" i="24" s="1"/>
  <c r="AC140" i="24" s="1"/>
  <c r="AD140" i="24" s="1"/>
  <c r="AE140" i="24" s="1"/>
  <c r="AF140" i="24" s="1"/>
  <c r="D139" i="24"/>
  <c r="E139" i="24" s="1"/>
  <c r="F139" i="24" s="1"/>
  <c r="G139" i="24" s="1"/>
  <c r="H139" i="24" s="1"/>
  <c r="I139" i="24" s="1"/>
  <c r="J139" i="24" s="1"/>
  <c r="K139" i="24" s="1"/>
  <c r="L139" i="24" s="1"/>
  <c r="M139" i="24" s="1"/>
  <c r="N139" i="24" s="1"/>
  <c r="O139" i="24" s="1"/>
  <c r="P139" i="24" s="1"/>
  <c r="Q139" i="24" s="1"/>
  <c r="R139" i="24" s="1"/>
  <c r="S139" i="24" s="1"/>
  <c r="T139" i="24" s="1"/>
  <c r="U139" i="24" s="1"/>
  <c r="V139" i="24" s="1"/>
  <c r="W139" i="24" s="1"/>
  <c r="X139" i="24" s="1"/>
  <c r="Y139" i="24" s="1"/>
  <c r="Z139" i="24" s="1"/>
  <c r="AA139" i="24" s="1"/>
  <c r="AB139" i="24" s="1"/>
  <c r="AC139" i="24" s="1"/>
  <c r="AD139" i="24" s="1"/>
  <c r="AE139" i="24" s="1"/>
  <c r="AF139" i="24" s="1"/>
  <c r="C139" i="24"/>
  <c r="I138" i="24"/>
  <c r="J138" i="24" s="1"/>
  <c r="K138" i="24" s="1"/>
  <c r="L138" i="24" s="1"/>
  <c r="M138" i="24" s="1"/>
  <c r="N138" i="24" s="1"/>
  <c r="O138" i="24" s="1"/>
  <c r="P138" i="24" s="1"/>
  <c r="Q138" i="24" s="1"/>
  <c r="R138" i="24" s="1"/>
  <c r="S138" i="24" s="1"/>
  <c r="T138" i="24" s="1"/>
  <c r="U138" i="24" s="1"/>
  <c r="V138" i="24" s="1"/>
  <c r="W138" i="24" s="1"/>
  <c r="X138" i="24" s="1"/>
  <c r="Y138" i="24" s="1"/>
  <c r="Z138" i="24" s="1"/>
  <c r="AA138" i="24" s="1"/>
  <c r="AB138" i="24" s="1"/>
  <c r="AC138" i="24" s="1"/>
  <c r="AD138" i="24" s="1"/>
  <c r="AE138" i="24" s="1"/>
  <c r="AF138" i="24" s="1"/>
  <c r="F138" i="24"/>
  <c r="G138" i="24" s="1"/>
  <c r="H138" i="24" s="1"/>
  <c r="C138" i="24"/>
  <c r="D138" i="24" s="1"/>
  <c r="E138" i="24" s="1"/>
  <c r="E137" i="24"/>
  <c r="F137" i="24" s="1"/>
  <c r="G137" i="24" s="1"/>
  <c r="H137" i="24" s="1"/>
  <c r="I137" i="24" s="1"/>
  <c r="J137" i="24" s="1"/>
  <c r="K137" i="24" s="1"/>
  <c r="L137" i="24" s="1"/>
  <c r="M137" i="24" s="1"/>
  <c r="N137" i="24" s="1"/>
  <c r="O137" i="24" s="1"/>
  <c r="P137" i="24" s="1"/>
  <c r="Q137" i="24" s="1"/>
  <c r="R137" i="24" s="1"/>
  <c r="S137" i="24" s="1"/>
  <c r="T137" i="24" s="1"/>
  <c r="U137" i="24" s="1"/>
  <c r="V137" i="24" s="1"/>
  <c r="W137" i="24" s="1"/>
  <c r="X137" i="24" s="1"/>
  <c r="Y137" i="24" s="1"/>
  <c r="Z137" i="24" s="1"/>
  <c r="AA137" i="24" s="1"/>
  <c r="AB137" i="24" s="1"/>
  <c r="AC137" i="24" s="1"/>
  <c r="AD137" i="24" s="1"/>
  <c r="AE137" i="24" s="1"/>
  <c r="AF137" i="24" s="1"/>
  <c r="D137" i="24"/>
  <c r="C137" i="24"/>
  <c r="N136" i="24"/>
  <c r="O136" i="24" s="1"/>
  <c r="P136" i="24" s="1"/>
  <c r="Q136" i="24" s="1"/>
  <c r="R136" i="24" s="1"/>
  <c r="S136" i="24" s="1"/>
  <c r="T136" i="24" s="1"/>
  <c r="U136" i="24" s="1"/>
  <c r="V136" i="24" s="1"/>
  <c r="W136" i="24" s="1"/>
  <c r="X136" i="24" s="1"/>
  <c r="Y136" i="24" s="1"/>
  <c r="Z136" i="24" s="1"/>
  <c r="AA136" i="24" s="1"/>
  <c r="AB136" i="24" s="1"/>
  <c r="AC136" i="24" s="1"/>
  <c r="AD136" i="24" s="1"/>
  <c r="AE136" i="24" s="1"/>
  <c r="AF136" i="24" s="1"/>
  <c r="E136" i="24"/>
  <c r="F136" i="24" s="1"/>
  <c r="G136" i="24" s="1"/>
  <c r="H136" i="24" s="1"/>
  <c r="I136" i="24" s="1"/>
  <c r="J136" i="24" s="1"/>
  <c r="K136" i="24" s="1"/>
  <c r="L136" i="24" s="1"/>
  <c r="M136" i="24" s="1"/>
  <c r="C136" i="24"/>
  <c r="D136" i="24" s="1"/>
  <c r="K135" i="24"/>
  <c r="L135" i="24" s="1"/>
  <c r="M135" i="24" s="1"/>
  <c r="N135" i="24" s="1"/>
  <c r="O135" i="24" s="1"/>
  <c r="P135" i="24" s="1"/>
  <c r="Q135" i="24" s="1"/>
  <c r="R135" i="24" s="1"/>
  <c r="S135" i="24" s="1"/>
  <c r="T135" i="24" s="1"/>
  <c r="U135" i="24" s="1"/>
  <c r="V135" i="24" s="1"/>
  <c r="W135" i="24" s="1"/>
  <c r="X135" i="24" s="1"/>
  <c r="Y135" i="24" s="1"/>
  <c r="Z135" i="24" s="1"/>
  <c r="AA135" i="24" s="1"/>
  <c r="AB135" i="24" s="1"/>
  <c r="AC135" i="24" s="1"/>
  <c r="AD135" i="24" s="1"/>
  <c r="AE135" i="24" s="1"/>
  <c r="AF135" i="24" s="1"/>
  <c r="C135" i="24"/>
  <c r="D135" i="24" s="1"/>
  <c r="E135" i="24" s="1"/>
  <c r="F135" i="24" s="1"/>
  <c r="G135" i="24" s="1"/>
  <c r="H135" i="24" s="1"/>
  <c r="I135" i="24" s="1"/>
  <c r="J135" i="24" s="1"/>
  <c r="D133" i="24"/>
  <c r="E133" i="24" s="1"/>
  <c r="F133" i="24" s="1"/>
  <c r="G133" i="24" s="1"/>
  <c r="H133" i="24" s="1"/>
  <c r="I133" i="24" s="1"/>
  <c r="J133" i="24" s="1"/>
  <c r="K133" i="24" s="1"/>
  <c r="L133" i="24" s="1"/>
  <c r="M133" i="24" s="1"/>
  <c r="N133" i="24" s="1"/>
  <c r="O133" i="24" s="1"/>
  <c r="P133" i="24" s="1"/>
  <c r="Q133" i="24" s="1"/>
  <c r="R133" i="24" s="1"/>
  <c r="S133" i="24" s="1"/>
  <c r="T133" i="24" s="1"/>
  <c r="U133" i="24" s="1"/>
  <c r="V133" i="24" s="1"/>
  <c r="W133" i="24" s="1"/>
  <c r="X133" i="24" s="1"/>
  <c r="Y133" i="24" s="1"/>
  <c r="Z133" i="24" s="1"/>
  <c r="AA133" i="24" s="1"/>
  <c r="AB133" i="24" s="1"/>
  <c r="AC133" i="24" s="1"/>
  <c r="AD133" i="24" s="1"/>
  <c r="AE133" i="24" s="1"/>
  <c r="AF133" i="24" s="1"/>
  <c r="C133" i="24"/>
  <c r="C132" i="24"/>
  <c r="D132" i="24" s="1"/>
  <c r="E132" i="24" s="1"/>
  <c r="F132" i="24" s="1"/>
  <c r="G132" i="24" s="1"/>
  <c r="H132" i="24" s="1"/>
  <c r="I132" i="24" s="1"/>
  <c r="J132" i="24" s="1"/>
  <c r="K132" i="24" s="1"/>
  <c r="L132" i="24" s="1"/>
  <c r="M132" i="24" s="1"/>
  <c r="N132" i="24" s="1"/>
  <c r="O132" i="24" s="1"/>
  <c r="P132" i="24" s="1"/>
  <c r="Q132" i="24" s="1"/>
  <c r="R132" i="24" s="1"/>
  <c r="S132" i="24" s="1"/>
  <c r="T132" i="24" s="1"/>
  <c r="U132" i="24" s="1"/>
  <c r="V132" i="24" s="1"/>
  <c r="W132" i="24" s="1"/>
  <c r="X132" i="24" s="1"/>
  <c r="Y132" i="24" s="1"/>
  <c r="Z132" i="24" s="1"/>
  <c r="AA132" i="24" s="1"/>
  <c r="AB132" i="24" s="1"/>
  <c r="AC132" i="24" s="1"/>
  <c r="AD132" i="24" s="1"/>
  <c r="AE132" i="24" s="1"/>
  <c r="AF132" i="24" s="1"/>
  <c r="M131" i="24"/>
  <c r="N131" i="24" s="1"/>
  <c r="O131" i="24" s="1"/>
  <c r="P131" i="24" s="1"/>
  <c r="Q131" i="24" s="1"/>
  <c r="R131" i="24" s="1"/>
  <c r="S131" i="24" s="1"/>
  <c r="T131" i="24" s="1"/>
  <c r="U131" i="24" s="1"/>
  <c r="V131" i="24" s="1"/>
  <c r="W131" i="24" s="1"/>
  <c r="X131" i="24" s="1"/>
  <c r="Y131" i="24" s="1"/>
  <c r="Z131" i="24" s="1"/>
  <c r="AA131" i="24" s="1"/>
  <c r="AB131" i="24" s="1"/>
  <c r="AC131" i="24" s="1"/>
  <c r="AD131" i="24" s="1"/>
  <c r="AE131" i="24" s="1"/>
  <c r="AF131" i="24" s="1"/>
  <c r="C131" i="24"/>
  <c r="D131" i="24" s="1"/>
  <c r="E131" i="24" s="1"/>
  <c r="F131" i="24" s="1"/>
  <c r="G131" i="24" s="1"/>
  <c r="H131" i="24" s="1"/>
  <c r="I131" i="24" s="1"/>
  <c r="J131" i="24" s="1"/>
  <c r="K131" i="24" s="1"/>
  <c r="L131" i="24" s="1"/>
  <c r="F130" i="24"/>
  <c r="G130" i="24" s="1"/>
  <c r="H130" i="24" s="1"/>
  <c r="I130" i="24" s="1"/>
  <c r="J130" i="24" s="1"/>
  <c r="K130" i="24" s="1"/>
  <c r="L130" i="24" s="1"/>
  <c r="M130" i="24" s="1"/>
  <c r="N130" i="24" s="1"/>
  <c r="O130" i="24" s="1"/>
  <c r="P130" i="24" s="1"/>
  <c r="Q130" i="24" s="1"/>
  <c r="R130" i="24" s="1"/>
  <c r="S130" i="24" s="1"/>
  <c r="T130" i="24" s="1"/>
  <c r="U130" i="24" s="1"/>
  <c r="V130" i="24" s="1"/>
  <c r="W130" i="24" s="1"/>
  <c r="X130" i="24" s="1"/>
  <c r="Y130" i="24" s="1"/>
  <c r="Z130" i="24" s="1"/>
  <c r="AA130" i="24" s="1"/>
  <c r="AB130" i="24" s="1"/>
  <c r="AC130" i="24" s="1"/>
  <c r="AD130" i="24" s="1"/>
  <c r="AE130" i="24" s="1"/>
  <c r="AF130" i="24" s="1"/>
  <c r="D130" i="24"/>
  <c r="E130" i="24" s="1"/>
  <c r="C130" i="24"/>
  <c r="E129" i="24"/>
  <c r="F129" i="24" s="1"/>
  <c r="G129" i="24" s="1"/>
  <c r="H129" i="24" s="1"/>
  <c r="I129" i="24" s="1"/>
  <c r="J129" i="24" s="1"/>
  <c r="K129" i="24" s="1"/>
  <c r="L129" i="24" s="1"/>
  <c r="M129" i="24" s="1"/>
  <c r="N129" i="24" s="1"/>
  <c r="O129" i="24" s="1"/>
  <c r="P129" i="24" s="1"/>
  <c r="Q129" i="24" s="1"/>
  <c r="R129" i="24" s="1"/>
  <c r="S129" i="24" s="1"/>
  <c r="T129" i="24" s="1"/>
  <c r="U129" i="24" s="1"/>
  <c r="V129" i="24" s="1"/>
  <c r="W129" i="24" s="1"/>
  <c r="X129" i="24" s="1"/>
  <c r="Y129" i="24" s="1"/>
  <c r="Z129" i="24" s="1"/>
  <c r="AA129" i="24" s="1"/>
  <c r="AB129" i="24" s="1"/>
  <c r="AC129" i="24" s="1"/>
  <c r="AD129" i="24" s="1"/>
  <c r="AE129" i="24" s="1"/>
  <c r="AF129" i="24" s="1"/>
  <c r="D129" i="24"/>
  <c r="C129" i="24"/>
  <c r="G128" i="24"/>
  <c r="H128" i="24" s="1"/>
  <c r="I128" i="24" s="1"/>
  <c r="J128" i="24" s="1"/>
  <c r="K128" i="24" s="1"/>
  <c r="L128" i="24" s="1"/>
  <c r="M128" i="24" s="1"/>
  <c r="N128" i="24" s="1"/>
  <c r="O128" i="24" s="1"/>
  <c r="P128" i="24" s="1"/>
  <c r="Q128" i="24" s="1"/>
  <c r="R128" i="24" s="1"/>
  <c r="S128" i="24" s="1"/>
  <c r="T128" i="24" s="1"/>
  <c r="U128" i="24" s="1"/>
  <c r="V128" i="24" s="1"/>
  <c r="W128" i="24" s="1"/>
  <c r="X128" i="24" s="1"/>
  <c r="Y128" i="24" s="1"/>
  <c r="Z128" i="24" s="1"/>
  <c r="AA128" i="24" s="1"/>
  <c r="AB128" i="24" s="1"/>
  <c r="AC128" i="24" s="1"/>
  <c r="AD128" i="24" s="1"/>
  <c r="AE128" i="24" s="1"/>
  <c r="AF128" i="24" s="1"/>
  <c r="D128" i="24"/>
  <c r="E128" i="24" s="1"/>
  <c r="F128" i="24" s="1"/>
  <c r="C128" i="24"/>
  <c r="C127" i="24"/>
  <c r="D127" i="24" s="1"/>
  <c r="E127" i="24" s="1"/>
  <c r="F127" i="24" s="1"/>
  <c r="G127" i="24" s="1"/>
  <c r="H127" i="24" s="1"/>
  <c r="I127" i="24" s="1"/>
  <c r="J127" i="24" s="1"/>
  <c r="K127" i="24" s="1"/>
  <c r="L127" i="24" s="1"/>
  <c r="M127" i="24" s="1"/>
  <c r="N127" i="24" s="1"/>
  <c r="O127" i="24" s="1"/>
  <c r="P127" i="24" s="1"/>
  <c r="Q127" i="24" s="1"/>
  <c r="R127" i="24" s="1"/>
  <c r="S127" i="24" s="1"/>
  <c r="T127" i="24" s="1"/>
  <c r="U127" i="24" s="1"/>
  <c r="V127" i="24" s="1"/>
  <c r="W127" i="24" s="1"/>
  <c r="X127" i="24" s="1"/>
  <c r="Y127" i="24" s="1"/>
  <c r="Z127" i="24" s="1"/>
  <c r="AA127" i="24" s="1"/>
  <c r="AB127" i="24" s="1"/>
  <c r="AC127" i="24" s="1"/>
  <c r="AD127" i="24" s="1"/>
  <c r="AE127" i="24" s="1"/>
  <c r="AF127" i="24" s="1"/>
  <c r="X126" i="24"/>
  <c r="Y126" i="24" s="1"/>
  <c r="Z126" i="24" s="1"/>
  <c r="AA126" i="24" s="1"/>
  <c r="AB126" i="24" s="1"/>
  <c r="AC126" i="24" s="1"/>
  <c r="AD126" i="24" s="1"/>
  <c r="AE126" i="24" s="1"/>
  <c r="AF126" i="24" s="1"/>
  <c r="M126" i="24"/>
  <c r="N126" i="24" s="1"/>
  <c r="O126" i="24" s="1"/>
  <c r="P126" i="24" s="1"/>
  <c r="Q126" i="24" s="1"/>
  <c r="R126" i="24" s="1"/>
  <c r="S126" i="24" s="1"/>
  <c r="T126" i="24" s="1"/>
  <c r="U126" i="24" s="1"/>
  <c r="V126" i="24" s="1"/>
  <c r="W126" i="24" s="1"/>
  <c r="C126" i="24"/>
  <c r="D126" i="24" s="1"/>
  <c r="E126" i="24" s="1"/>
  <c r="F126" i="24" s="1"/>
  <c r="G126" i="24" s="1"/>
  <c r="H126" i="24" s="1"/>
  <c r="I126" i="24" s="1"/>
  <c r="J126" i="24" s="1"/>
  <c r="K126" i="24" s="1"/>
  <c r="L126" i="24" s="1"/>
  <c r="G124" i="24"/>
  <c r="H124" i="24" s="1"/>
  <c r="I124" i="24" s="1"/>
  <c r="J124" i="24" s="1"/>
  <c r="K124" i="24" s="1"/>
  <c r="L124" i="24" s="1"/>
  <c r="M124" i="24" s="1"/>
  <c r="N124" i="24" s="1"/>
  <c r="O124" i="24" s="1"/>
  <c r="P124" i="24" s="1"/>
  <c r="Q124" i="24" s="1"/>
  <c r="R124" i="24" s="1"/>
  <c r="S124" i="24" s="1"/>
  <c r="T124" i="24" s="1"/>
  <c r="U124" i="24" s="1"/>
  <c r="V124" i="24" s="1"/>
  <c r="W124" i="24" s="1"/>
  <c r="X124" i="24" s="1"/>
  <c r="Y124" i="24" s="1"/>
  <c r="Z124" i="24" s="1"/>
  <c r="AA124" i="24" s="1"/>
  <c r="AB124" i="24" s="1"/>
  <c r="AC124" i="24" s="1"/>
  <c r="AD124" i="24" s="1"/>
  <c r="AE124" i="24" s="1"/>
  <c r="AF124" i="24" s="1"/>
  <c r="E124" i="24"/>
  <c r="F124" i="24" s="1"/>
  <c r="C124" i="24"/>
  <c r="D124" i="24" s="1"/>
  <c r="E123" i="24"/>
  <c r="F123" i="24" s="1"/>
  <c r="G123" i="24" s="1"/>
  <c r="H123" i="24" s="1"/>
  <c r="I123" i="24" s="1"/>
  <c r="J123" i="24" s="1"/>
  <c r="K123" i="24" s="1"/>
  <c r="L123" i="24" s="1"/>
  <c r="M123" i="24" s="1"/>
  <c r="N123" i="24" s="1"/>
  <c r="O123" i="24" s="1"/>
  <c r="P123" i="24" s="1"/>
  <c r="Q123" i="24" s="1"/>
  <c r="R123" i="24" s="1"/>
  <c r="S123" i="24" s="1"/>
  <c r="T123" i="24" s="1"/>
  <c r="U123" i="24" s="1"/>
  <c r="V123" i="24" s="1"/>
  <c r="W123" i="24" s="1"/>
  <c r="X123" i="24" s="1"/>
  <c r="Y123" i="24" s="1"/>
  <c r="Z123" i="24" s="1"/>
  <c r="AA123" i="24" s="1"/>
  <c r="AB123" i="24" s="1"/>
  <c r="AC123" i="24" s="1"/>
  <c r="AD123" i="24" s="1"/>
  <c r="AE123" i="24" s="1"/>
  <c r="AF123" i="24" s="1"/>
  <c r="C123" i="24"/>
  <c r="D123" i="24" s="1"/>
  <c r="F122" i="24"/>
  <c r="G122" i="24" s="1"/>
  <c r="H122" i="24" s="1"/>
  <c r="I122" i="24" s="1"/>
  <c r="J122" i="24" s="1"/>
  <c r="K122" i="24" s="1"/>
  <c r="L122" i="24" s="1"/>
  <c r="M122" i="24" s="1"/>
  <c r="N122" i="24" s="1"/>
  <c r="O122" i="24" s="1"/>
  <c r="P122" i="24" s="1"/>
  <c r="Q122" i="24" s="1"/>
  <c r="R122" i="24" s="1"/>
  <c r="S122" i="24" s="1"/>
  <c r="T122" i="24" s="1"/>
  <c r="U122" i="24" s="1"/>
  <c r="V122" i="24" s="1"/>
  <c r="W122" i="24" s="1"/>
  <c r="X122" i="24" s="1"/>
  <c r="Y122" i="24" s="1"/>
  <c r="Z122" i="24" s="1"/>
  <c r="AA122" i="24" s="1"/>
  <c r="AB122" i="24" s="1"/>
  <c r="AC122" i="24" s="1"/>
  <c r="AD122" i="24" s="1"/>
  <c r="AE122" i="24" s="1"/>
  <c r="AF122" i="24" s="1"/>
  <c r="E122" i="24"/>
  <c r="C122" i="24"/>
  <c r="D122" i="24" s="1"/>
  <c r="D121" i="24"/>
  <c r="E121" i="24" s="1"/>
  <c r="F121" i="24" s="1"/>
  <c r="G121" i="24" s="1"/>
  <c r="H121" i="24" s="1"/>
  <c r="I121" i="24" s="1"/>
  <c r="J121" i="24" s="1"/>
  <c r="K121" i="24" s="1"/>
  <c r="L121" i="24" s="1"/>
  <c r="M121" i="24" s="1"/>
  <c r="N121" i="24" s="1"/>
  <c r="O121" i="24" s="1"/>
  <c r="P121" i="24" s="1"/>
  <c r="Q121" i="24" s="1"/>
  <c r="R121" i="24" s="1"/>
  <c r="S121" i="24" s="1"/>
  <c r="T121" i="24" s="1"/>
  <c r="U121" i="24" s="1"/>
  <c r="V121" i="24" s="1"/>
  <c r="W121" i="24" s="1"/>
  <c r="X121" i="24" s="1"/>
  <c r="Y121" i="24" s="1"/>
  <c r="Z121" i="24" s="1"/>
  <c r="AA121" i="24" s="1"/>
  <c r="AB121" i="24" s="1"/>
  <c r="AC121" i="24" s="1"/>
  <c r="AD121" i="24" s="1"/>
  <c r="AE121" i="24" s="1"/>
  <c r="AF121" i="24" s="1"/>
  <c r="C121" i="24"/>
  <c r="Z120" i="24"/>
  <c r="AA120" i="24" s="1"/>
  <c r="AB120" i="24" s="1"/>
  <c r="AC120" i="24" s="1"/>
  <c r="AD120" i="24" s="1"/>
  <c r="AE120" i="24" s="1"/>
  <c r="AF120" i="24" s="1"/>
  <c r="C120" i="24"/>
  <c r="D120" i="24" s="1"/>
  <c r="E120" i="24" s="1"/>
  <c r="F120" i="24" s="1"/>
  <c r="G120" i="24" s="1"/>
  <c r="H120" i="24" s="1"/>
  <c r="I120" i="24" s="1"/>
  <c r="J120" i="24" s="1"/>
  <c r="K120" i="24" s="1"/>
  <c r="L120" i="24" s="1"/>
  <c r="M120" i="24" s="1"/>
  <c r="N120" i="24" s="1"/>
  <c r="O120" i="24" s="1"/>
  <c r="P120" i="24" s="1"/>
  <c r="Q120" i="24" s="1"/>
  <c r="R120" i="24" s="1"/>
  <c r="S120" i="24" s="1"/>
  <c r="T120" i="24" s="1"/>
  <c r="U120" i="24" s="1"/>
  <c r="V120" i="24" s="1"/>
  <c r="W120" i="24" s="1"/>
  <c r="X120" i="24" s="1"/>
  <c r="Y120" i="24" s="1"/>
  <c r="M119" i="24"/>
  <c r="N119" i="24" s="1"/>
  <c r="O119" i="24" s="1"/>
  <c r="P119" i="24" s="1"/>
  <c r="Q119" i="24" s="1"/>
  <c r="R119" i="24" s="1"/>
  <c r="S119" i="24" s="1"/>
  <c r="T119" i="24" s="1"/>
  <c r="U119" i="24" s="1"/>
  <c r="V119" i="24" s="1"/>
  <c r="W119" i="24" s="1"/>
  <c r="X119" i="24" s="1"/>
  <c r="Y119" i="24" s="1"/>
  <c r="Z119" i="24" s="1"/>
  <c r="AA119" i="24" s="1"/>
  <c r="AB119" i="24" s="1"/>
  <c r="AC119" i="24" s="1"/>
  <c r="AD119" i="24" s="1"/>
  <c r="AE119" i="24" s="1"/>
  <c r="AF119" i="24" s="1"/>
  <c r="C119" i="24"/>
  <c r="D119" i="24" s="1"/>
  <c r="E119" i="24" s="1"/>
  <c r="F119" i="24" s="1"/>
  <c r="G119" i="24" s="1"/>
  <c r="H119" i="24" s="1"/>
  <c r="I119" i="24" s="1"/>
  <c r="J119" i="24" s="1"/>
  <c r="K119" i="24" s="1"/>
  <c r="L119" i="24" s="1"/>
  <c r="C118" i="24"/>
  <c r="D118" i="24" s="1"/>
  <c r="E118" i="24" s="1"/>
  <c r="F118" i="24" s="1"/>
  <c r="G118" i="24" s="1"/>
  <c r="H118" i="24" s="1"/>
  <c r="I118" i="24" s="1"/>
  <c r="J118" i="24" s="1"/>
  <c r="K118" i="24" s="1"/>
  <c r="L118" i="24" s="1"/>
  <c r="M118" i="24" s="1"/>
  <c r="N118" i="24" s="1"/>
  <c r="O118" i="24" s="1"/>
  <c r="P118" i="24" s="1"/>
  <c r="Q118" i="24" s="1"/>
  <c r="R118" i="24" s="1"/>
  <c r="S118" i="24" s="1"/>
  <c r="T118" i="24" s="1"/>
  <c r="U118" i="24" s="1"/>
  <c r="V118" i="24" s="1"/>
  <c r="W118" i="24" s="1"/>
  <c r="X118" i="24" s="1"/>
  <c r="Y118" i="24" s="1"/>
  <c r="Z118" i="24" s="1"/>
  <c r="AA118" i="24" s="1"/>
  <c r="AB118" i="24" s="1"/>
  <c r="AC118" i="24" s="1"/>
  <c r="AD118" i="24" s="1"/>
  <c r="AE118" i="24" s="1"/>
  <c r="AF118" i="24" s="1"/>
  <c r="T117" i="24"/>
  <c r="U117" i="24" s="1"/>
  <c r="V117" i="24" s="1"/>
  <c r="W117" i="24" s="1"/>
  <c r="X117" i="24" s="1"/>
  <c r="Y117" i="24" s="1"/>
  <c r="Z117" i="24" s="1"/>
  <c r="AA117" i="24" s="1"/>
  <c r="AB117" i="24" s="1"/>
  <c r="AC117" i="24" s="1"/>
  <c r="AD117" i="24" s="1"/>
  <c r="AE117" i="24" s="1"/>
  <c r="AF117" i="24" s="1"/>
  <c r="D117" i="24"/>
  <c r="E117" i="24" s="1"/>
  <c r="F117" i="24" s="1"/>
  <c r="G117" i="24" s="1"/>
  <c r="H117" i="24" s="1"/>
  <c r="I117" i="24" s="1"/>
  <c r="J117" i="24" s="1"/>
  <c r="K117" i="24" s="1"/>
  <c r="L117" i="24" s="1"/>
  <c r="M117" i="24" s="1"/>
  <c r="N117" i="24" s="1"/>
  <c r="O117" i="24" s="1"/>
  <c r="P117" i="24" s="1"/>
  <c r="Q117" i="24" s="1"/>
  <c r="R117" i="24" s="1"/>
  <c r="S117" i="24" s="1"/>
  <c r="C117" i="24"/>
  <c r="I116" i="24"/>
  <c r="J116" i="24" s="1"/>
  <c r="K116" i="24" s="1"/>
  <c r="L116" i="24" s="1"/>
  <c r="M116" i="24" s="1"/>
  <c r="N116" i="24" s="1"/>
  <c r="O116" i="24" s="1"/>
  <c r="P116" i="24" s="1"/>
  <c r="Q116" i="24" s="1"/>
  <c r="R116" i="24" s="1"/>
  <c r="S116" i="24" s="1"/>
  <c r="T116" i="24" s="1"/>
  <c r="U116" i="24" s="1"/>
  <c r="V116" i="24" s="1"/>
  <c r="W116" i="24" s="1"/>
  <c r="X116" i="24" s="1"/>
  <c r="Y116" i="24" s="1"/>
  <c r="Z116" i="24" s="1"/>
  <c r="AA116" i="24" s="1"/>
  <c r="AB116" i="24" s="1"/>
  <c r="AC116" i="24" s="1"/>
  <c r="AD116" i="24" s="1"/>
  <c r="AE116" i="24" s="1"/>
  <c r="AF116" i="24" s="1"/>
  <c r="D116" i="24"/>
  <c r="E116" i="24" s="1"/>
  <c r="F116" i="24" s="1"/>
  <c r="G116" i="24" s="1"/>
  <c r="H116" i="24" s="1"/>
  <c r="C116" i="24"/>
  <c r="P115" i="24"/>
  <c r="Q115" i="24" s="1"/>
  <c r="R115" i="24" s="1"/>
  <c r="S115" i="24" s="1"/>
  <c r="T115" i="24" s="1"/>
  <c r="U115" i="24" s="1"/>
  <c r="V115" i="24" s="1"/>
  <c r="W115" i="24" s="1"/>
  <c r="X115" i="24" s="1"/>
  <c r="Y115" i="24" s="1"/>
  <c r="Z115" i="24" s="1"/>
  <c r="AA115" i="24" s="1"/>
  <c r="AB115" i="24" s="1"/>
  <c r="AC115" i="24" s="1"/>
  <c r="AD115" i="24" s="1"/>
  <c r="AE115" i="24" s="1"/>
  <c r="AF115" i="24" s="1"/>
  <c r="C115" i="24"/>
  <c r="D115" i="24" s="1"/>
  <c r="E115" i="24" s="1"/>
  <c r="F115" i="24" s="1"/>
  <c r="G115" i="24" s="1"/>
  <c r="H115" i="24" s="1"/>
  <c r="I115" i="24" s="1"/>
  <c r="J115" i="24" s="1"/>
  <c r="K115" i="24" s="1"/>
  <c r="L115" i="24" s="1"/>
  <c r="M115" i="24" s="1"/>
  <c r="N115" i="24" s="1"/>
  <c r="O115" i="24" s="1"/>
  <c r="F114" i="24"/>
  <c r="G114" i="24" s="1"/>
  <c r="H114" i="24" s="1"/>
  <c r="I114" i="24" s="1"/>
  <c r="J114" i="24" s="1"/>
  <c r="K114" i="24" s="1"/>
  <c r="L114" i="24" s="1"/>
  <c r="M114" i="24" s="1"/>
  <c r="N114" i="24" s="1"/>
  <c r="O114" i="24" s="1"/>
  <c r="P114" i="24" s="1"/>
  <c r="Q114" i="24" s="1"/>
  <c r="R114" i="24" s="1"/>
  <c r="S114" i="24" s="1"/>
  <c r="T114" i="24" s="1"/>
  <c r="U114" i="24" s="1"/>
  <c r="V114" i="24" s="1"/>
  <c r="W114" i="24" s="1"/>
  <c r="X114" i="24" s="1"/>
  <c r="Y114" i="24" s="1"/>
  <c r="Z114" i="24" s="1"/>
  <c r="AA114" i="24" s="1"/>
  <c r="AB114" i="24" s="1"/>
  <c r="AC114" i="24" s="1"/>
  <c r="AD114" i="24" s="1"/>
  <c r="AE114" i="24" s="1"/>
  <c r="AF114" i="24" s="1"/>
  <c r="E114" i="24"/>
  <c r="C114" i="24"/>
  <c r="D114" i="24" s="1"/>
  <c r="P113" i="24"/>
  <c r="Q113" i="24" s="1"/>
  <c r="R113" i="24" s="1"/>
  <c r="S113" i="24" s="1"/>
  <c r="T113" i="24" s="1"/>
  <c r="U113" i="24" s="1"/>
  <c r="V113" i="24" s="1"/>
  <c r="W113" i="24" s="1"/>
  <c r="X113" i="24" s="1"/>
  <c r="Y113" i="24" s="1"/>
  <c r="Z113" i="24" s="1"/>
  <c r="AA113" i="24" s="1"/>
  <c r="AB113" i="24" s="1"/>
  <c r="AC113" i="24" s="1"/>
  <c r="AD113" i="24" s="1"/>
  <c r="AE113" i="24" s="1"/>
  <c r="AF113" i="24" s="1"/>
  <c r="C113" i="24"/>
  <c r="D113" i="24" s="1"/>
  <c r="E113" i="24" s="1"/>
  <c r="F113" i="24" s="1"/>
  <c r="G113" i="24" s="1"/>
  <c r="H113" i="24" s="1"/>
  <c r="I113" i="24" s="1"/>
  <c r="J113" i="24" s="1"/>
  <c r="K113" i="24" s="1"/>
  <c r="L113" i="24" s="1"/>
  <c r="M113" i="24" s="1"/>
  <c r="N113" i="24" s="1"/>
  <c r="O113" i="24" s="1"/>
  <c r="AB112" i="24"/>
  <c r="AC112" i="24" s="1"/>
  <c r="AD112" i="24" s="1"/>
  <c r="AE112" i="24" s="1"/>
  <c r="AF112" i="24" s="1"/>
  <c r="K112" i="24"/>
  <c r="L112" i="24" s="1"/>
  <c r="M112" i="24" s="1"/>
  <c r="N112" i="24" s="1"/>
  <c r="O112" i="24" s="1"/>
  <c r="P112" i="24" s="1"/>
  <c r="Q112" i="24" s="1"/>
  <c r="R112" i="24" s="1"/>
  <c r="S112" i="24" s="1"/>
  <c r="T112" i="24" s="1"/>
  <c r="U112" i="24" s="1"/>
  <c r="V112" i="24" s="1"/>
  <c r="W112" i="24" s="1"/>
  <c r="X112" i="24" s="1"/>
  <c r="Y112" i="24" s="1"/>
  <c r="Z112" i="24" s="1"/>
  <c r="AA112" i="24" s="1"/>
  <c r="D112" i="24"/>
  <c r="E112" i="24" s="1"/>
  <c r="F112" i="24" s="1"/>
  <c r="G112" i="24" s="1"/>
  <c r="H112" i="24" s="1"/>
  <c r="I112" i="24" s="1"/>
  <c r="J112" i="24" s="1"/>
  <c r="C112" i="24"/>
  <c r="P111" i="24"/>
  <c r="Q111" i="24" s="1"/>
  <c r="R111" i="24" s="1"/>
  <c r="S111" i="24" s="1"/>
  <c r="T111" i="24" s="1"/>
  <c r="U111" i="24" s="1"/>
  <c r="V111" i="24" s="1"/>
  <c r="W111" i="24" s="1"/>
  <c r="X111" i="24" s="1"/>
  <c r="Y111" i="24" s="1"/>
  <c r="Z111" i="24" s="1"/>
  <c r="AA111" i="24" s="1"/>
  <c r="AB111" i="24" s="1"/>
  <c r="AC111" i="24" s="1"/>
  <c r="AD111" i="24" s="1"/>
  <c r="AE111" i="24" s="1"/>
  <c r="AF111" i="24" s="1"/>
  <c r="D111" i="24"/>
  <c r="E111" i="24" s="1"/>
  <c r="F111" i="24" s="1"/>
  <c r="G111" i="24" s="1"/>
  <c r="H111" i="24" s="1"/>
  <c r="I111" i="24" s="1"/>
  <c r="J111" i="24" s="1"/>
  <c r="K111" i="24" s="1"/>
  <c r="L111" i="24" s="1"/>
  <c r="M111" i="24" s="1"/>
  <c r="N111" i="24" s="1"/>
  <c r="O111" i="24" s="1"/>
  <c r="C111" i="24"/>
  <c r="U110" i="24"/>
  <c r="V110" i="24" s="1"/>
  <c r="W110" i="24" s="1"/>
  <c r="X110" i="24" s="1"/>
  <c r="Y110" i="24" s="1"/>
  <c r="Z110" i="24" s="1"/>
  <c r="AA110" i="24" s="1"/>
  <c r="AB110" i="24" s="1"/>
  <c r="AC110" i="24" s="1"/>
  <c r="AD110" i="24" s="1"/>
  <c r="AE110" i="24" s="1"/>
  <c r="AF110" i="24" s="1"/>
  <c r="I110" i="24"/>
  <c r="J110" i="24" s="1"/>
  <c r="K110" i="24" s="1"/>
  <c r="L110" i="24" s="1"/>
  <c r="M110" i="24" s="1"/>
  <c r="N110" i="24" s="1"/>
  <c r="O110" i="24" s="1"/>
  <c r="P110" i="24" s="1"/>
  <c r="Q110" i="24" s="1"/>
  <c r="R110" i="24" s="1"/>
  <c r="S110" i="24" s="1"/>
  <c r="T110" i="24" s="1"/>
  <c r="C110" i="24"/>
  <c r="D110" i="24" s="1"/>
  <c r="E110" i="24" s="1"/>
  <c r="F110" i="24" s="1"/>
  <c r="G110" i="24" s="1"/>
  <c r="H110" i="24" s="1"/>
  <c r="K109" i="24"/>
  <c r="L109" i="24" s="1"/>
  <c r="M109" i="24" s="1"/>
  <c r="N109" i="24" s="1"/>
  <c r="O109" i="24" s="1"/>
  <c r="P109" i="24" s="1"/>
  <c r="Q109" i="24" s="1"/>
  <c r="R109" i="24" s="1"/>
  <c r="S109" i="24" s="1"/>
  <c r="T109" i="24" s="1"/>
  <c r="U109" i="24" s="1"/>
  <c r="V109" i="24" s="1"/>
  <c r="W109" i="24" s="1"/>
  <c r="X109" i="24" s="1"/>
  <c r="Y109" i="24" s="1"/>
  <c r="Z109" i="24" s="1"/>
  <c r="AA109" i="24" s="1"/>
  <c r="AB109" i="24" s="1"/>
  <c r="AC109" i="24" s="1"/>
  <c r="AD109" i="24" s="1"/>
  <c r="AE109" i="24" s="1"/>
  <c r="AF109" i="24" s="1"/>
  <c r="J109" i="24"/>
  <c r="D109" i="24"/>
  <c r="E109" i="24" s="1"/>
  <c r="F109" i="24" s="1"/>
  <c r="G109" i="24" s="1"/>
  <c r="H109" i="24" s="1"/>
  <c r="C109" i="24"/>
  <c r="C108" i="24"/>
  <c r="D108" i="24" s="1"/>
  <c r="E108" i="24" s="1"/>
  <c r="F108" i="24" s="1"/>
  <c r="G108" i="24" s="1"/>
  <c r="H108" i="24" s="1"/>
  <c r="I108" i="24" s="1"/>
  <c r="J108" i="24" s="1"/>
  <c r="K108" i="24" s="1"/>
  <c r="L108" i="24" s="1"/>
  <c r="M108" i="24" s="1"/>
  <c r="N108" i="24" s="1"/>
  <c r="O108" i="24" s="1"/>
  <c r="P108" i="24" s="1"/>
  <c r="Q108" i="24" s="1"/>
  <c r="R108" i="24" s="1"/>
  <c r="S108" i="24" s="1"/>
  <c r="T108" i="24" s="1"/>
  <c r="U108" i="24" s="1"/>
  <c r="V108" i="24" s="1"/>
  <c r="W108" i="24" s="1"/>
  <c r="X108" i="24" s="1"/>
  <c r="Y108" i="24" s="1"/>
  <c r="Z108" i="24" s="1"/>
  <c r="AA108" i="24" s="1"/>
  <c r="AB108" i="24" s="1"/>
  <c r="AC108" i="24" s="1"/>
  <c r="AD108" i="24" s="1"/>
  <c r="AE108" i="24" s="1"/>
  <c r="AF108" i="24" s="1"/>
  <c r="P107" i="24"/>
  <c r="Q107" i="24" s="1"/>
  <c r="R107" i="24" s="1"/>
  <c r="S107" i="24" s="1"/>
  <c r="T107" i="24" s="1"/>
  <c r="U107" i="24" s="1"/>
  <c r="V107" i="24" s="1"/>
  <c r="W107" i="24" s="1"/>
  <c r="X107" i="24" s="1"/>
  <c r="Y107" i="24" s="1"/>
  <c r="Z107" i="24" s="1"/>
  <c r="AA107" i="24" s="1"/>
  <c r="AB107" i="24" s="1"/>
  <c r="AC107" i="24" s="1"/>
  <c r="AD107" i="24" s="1"/>
  <c r="AE107" i="24" s="1"/>
  <c r="AF107" i="24" s="1"/>
  <c r="D107" i="24"/>
  <c r="E107" i="24" s="1"/>
  <c r="F107" i="24" s="1"/>
  <c r="G107" i="24" s="1"/>
  <c r="H107" i="24" s="1"/>
  <c r="I107" i="24" s="1"/>
  <c r="J107" i="24" s="1"/>
  <c r="K107" i="24" s="1"/>
  <c r="L107" i="24" s="1"/>
  <c r="M107" i="24" s="1"/>
  <c r="N107" i="24" s="1"/>
  <c r="O107" i="24" s="1"/>
  <c r="C107" i="24"/>
  <c r="V105" i="24"/>
  <c r="W105" i="24" s="1"/>
  <c r="X105" i="24" s="1"/>
  <c r="Y105" i="24" s="1"/>
  <c r="Z105" i="24" s="1"/>
  <c r="AA105" i="24" s="1"/>
  <c r="AB105" i="24" s="1"/>
  <c r="AC105" i="24" s="1"/>
  <c r="AD105" i="24" s="1"/>
  <c r="AE105" i="24" s="1"/>
  <c r="AF105" i="24" s="1"/>
  <c r="J105" i="24"/>
  <c r="K105" i="24" s="1"/>
  <c r="L105" i="24" s="1"/>
  <c r="M105" i="24" s="1"/>
  <c r="N105" i="24" s="1"/>
  <c r="O105" i="24" s="1"/>
  <c r="P105" i="24" s="1"/>
  <c r="Q105" i="24" s="1"/>
  <c r="R105" i="24" s="1"/>
  <c r="S105" i="24" s="1"/>
  <c r="T105" i="24" s="1"/>
  <c r="U105" i="24" s="1"/>
  <c r="D105" i="24"/>
  <c r="E105" i="24" s="1"/>
  <c r="F105" i="24" s="1"/>
  <c r="G105" i="24" s="1"/>
  <c r="H105" i="24" s="1"/>
  <c r="I105" i="24" s="1"/>
  <c r="C105" i="24"/>
  <c r="C104" i="24"/>
  <c r="C90" i="24" s="1"/>
  <c r="E102" i="24"/>
  <c r="F102" i="24" s="1"/>
  <c r="G102" i="24" s="1"/>
  <c r="H102" i="24" s="1"/>
  <c r="I102" i="24" s="1"/>
  <c r="J102" i="24" s="1"/>
  <c r="K102" i="24" s="1"/>
  <c r="L102" i="24" s="1"/>
  <c r="M102" i="24" s="1"/>
  <c r="N102" i="24" s="1"/>
  <c r="O102" i="24" s="1"/>
  <c r="P102" i="24" s="1"/>
  <c r="Q102" i="24" s="1"/>
  <c r="R102" i="24" s="1"/>
  <c r="S102" i="24" s="1"/>
  <c r="T102" i="24" s="1"/>
  <c r="U102" i="24" s="1"/>
  <c r="V102" i="24" s="1"/>
  <c r="W102" i="24" s="1"/>
  <c r="X102" i="24" s="1"/>
  <c r="Y102" i="24" s="1"/>
  <c r="Z102" i="24" s="1"/>
  <c r="AA102" i="24" s="1"/>
  <c r="AB102" i="24" s="1"/>
  <c r="AC102" i="24" s="1"/>
  <c r="AD102" i="24" s="1"/>
  <c r="AE102" i="24" s="1"/>
  <c r="AF102" i="24" s="1"/>
  <c r="D102" i="24"/>
  <c r="C102" i="24"/>
  <c r="H101" i="24"/>
  <c r="I101" i="24" s="1"/>
  <c r="J101" i="24" s="1"/>
  <c r="K101" i="24" s="1"/>
  <c r="L101" i="24" s="1"/>
  <c r="M101" i="24" s="1"/>
  <c r="N101" i="24" s="1"/>
  <c r="O101" i="24" s="1"/>
  <c r="P101" i="24" s="1"/>
  <c r="Q101" i="24" s="1"/>
  <c r="R101" i="24" s="1"/>
  <c r="S101" i="24" s="1"/>
  <c r="T101" i="24" s="1"/>
  <c r="U101" i="24" s="1"/>
  <c r="V101" i="24" s="1"/>
  <c r="W101" i="24" s="1"/>
  <c r="X101" i="24" s="1"/>
  <c r="Y101" i="24" s="1"/>
  <c r="Z101" i="24" s="1"/>
  <c r="AA101" i="24" s="1"/>
  <c r="AB101" i="24" s="1"/>
  <c r="AC101" i="24" s="1"/>
  <c r="AD101" i="24" s="1"/>
  <c r="AE101" i="24" s="1"/>
  <c r="AF101" i="24" s="1"/>
  <c r="D101" i="24"/>
  <c r="E101" i="24" s="1"/>
  <c r="F101" i="24" s="1"/>
  <c r="G101" i="24" s="1"/>
  <c r="C101" i="24"/>
  <c r="F100" i="24"/>
  <c r="G100" i="24" s="1"/>
  <c r="H100" i="24" s="1"/>
  <c r="I100" i="24" s="1"/>
  <c r="J100" i="24" s="1"/>
  <c r="K100" i="24" s="1"/>
  <c r="L100" i="24" s="1"/>
  <c r="M100" i="24" s="1"/>
  <c r="N100" i="24" s="1"/>
  <c r="O100" i="24" s="1"/>
  <c r="P100" i="24" s="1"/>
  <c r="Q100" i="24" s="1"/>
  <c r="R100" i="24" s="1"/>
  <c r="S100" i="24" s="1"/>
  <c r="T100" i="24" s="1"/>
  <c r="U100" i="24" s="1"/>
  <c r="V100" i="24" s="1"/>
  <c r="W100" i="24" s="1"/>
  <c r="X100" i="24" s="1"/>
  <c r="Y100" i="24" s="1"/>
  <c r="Z100" i="24" s="1"/>
  <c r="AA100" i="24" s="1"/>
  <c r="AB100" i="24" s="1"/>
  <c r="AC100" i="24" s="1"/>
  <c r="AD100" i="24" s="1"/>
  <c r="AE100" i="24" s="1"/>
  <c r="AF100" i="24" s="1"/>
  <c r="D100" i="24"/>
  <c r="E100" i="24" s="1"/>
  <c r="C100" i="24"/>
  <c r="D99" i="24"/>
  <c r="E99" i="24" s="1"/>
  <c r="F99" i="24" s="1"/>
  <c r="G99" i="24" s="1"/>
  <c r="H99" i="24" s="1"/>
  <c r="I99" i="24" s="1"/>
  <c r="J99" i="24" s="1"/>
  <c r="K99" i="24" s="1"/>
  <c r="L99" i="24" s="1"/>
  <c r="M99" i="24" s="1"/>
  <c r="N99" i="24" s="1"/>
  <c r="O99" i="24" s="1"/>
  <c r="P99" i="24" s="1"/>
  <c r="Q99" i="24" s="1"/>
  <c r="R99" i="24" s="1"/>
  <c r="S99" i="24" s="1"/>
  <c r="T99" i="24" s="1"/>
  <c r="U99" i="24" s="1"/>
  <c r="V99" i="24" s="1"/>
  <c r="W99" i="24" s="1"/>
  <c r="X99" i="24" s="1"/>
  <c r="Y99" i="24" s="1"/>
  <c r="Z99" i="24" s="1"/>
  <c r="AA99" i="24" s="1"/>
  <c r="AB99" i="24" s="1"/>
  <c r="AC99" i="24" s="1"/>
  <c r="AD99" i="24" s="1"/>
  <c r="AE99" i="24" s="1"/>
  <c r="AF99" i="24" s="1"/>
  <c r="C99" i="24"/>
  <c r="C98" i="24"/>
  <c r="D98" i="24" s="1"/>
  <c r="D97" i="24"/>
  <c r="C97" i="24"/>
  <c r="AH95" i="24"/>
  <c r="AI95" i="24" s="1"/>
  <c r="AH94" i="24"/>
  <c r="AI94" i="24" s="1"/>
  <c r="AH93" i="24"/>
  <c r="AI93" i="24" s="1"/>
  <c r="AH92" i="24"/>
  <c r="AI92" i="24" s="1"/>
  <c r="AH91" i="24"/>
  <c r="AI91" i="24" s="1"/>
  <c r="AI88" i="24"/>
  <c r="AH88" i="24"/>
  <c r="AI87" i="24"/>
  <c r="AH87" i="24"/>
  <c r="AI86" i="24"/>
  <c r="AH86" i="24"/>
  <c r="AI85" i="24"/>
  <c r="AH85" i="24"/>
  <c r="AI84" i="24"/>
  <c r="AH84" i="24"/>
  <c r="AI83" i="24"/>
  <c r="AH83" i="24"/>
  <c r="AI82" i="24"/>
  <c r="AH82" i="24"/>
  <c r="AI81" i="24"/>
  <c r="AH81" i="24"/>
  <c r="AG79" i="24"/>
  <c r="AI78" i="24"/>
  <c r="AH78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AF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J79" i="24" s="1"/>
  <c r="I74" i="24"/>
  <c r="H74" i="24"/>
  <c r="G74" i="24"/>
  <c r="F74" i="24"/>
  <c r="E74" i="24"/>
  <c r="D74" i="24"/>
  <c r="C74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Q79" i="24" s="1"/>
  <c r="P73" i="24"/>
  <c r="O73" i="24"/>
  <c r="N73" i="24"/>
  <c r="M73" i="24"/>
  <c r="L73" i="24"/>
  <c r="K73" i="24"/>
  <c r="J73" i="24"/>
  <c r="I73" i="24"/>
  <c r="H73" i="24"/>
  <c r="G73" i="24"/>
  <c r="G79" i="24" s="1"/>
  <c r="F73" i="24"/>
  <c r="E73" i="24"/>
  <c r="D73" i="24"/>
  <c r="C73" i="24"/>
  <c r="AI71" i="24"/>
  <c r="AH71" i="24"/>
  <c r="AG69" i="24"/>
  <c r="AF69" i="24"/>
  <c r="AE69" i="24"/>
  <c r="AD69" i="24"/>
  <c r="AC69" i="24"/>
  <c r="AB69" i="24"/>
  <c r="AA69" i="24"/>
  <c r="Z69" i="24"/>
  <c r="Y69" i="24"/>
  <c r="X69" i="24"/>
  <c r="W69" i="24"/>
  <c r="V69" i="24"/>
  <c r="U69" i="24"/>
  <c r="T69" i="24"/>
  <c r="S69" i="24"/>
  <c r="R69" i="24"/>
  <c r="Q69" i="24"/>
  <c r="P69" i="24"/>
  <c r="O69" i="24"/>
  <c r="N69" i="24"/>
  <c r="M69" i="24"/>
  <c r="L69" i="24"/>
  <c r="K69" i="24"/>
  <c r="J69" i="24"/>
  <c r="I69" i="24"/>
  <c r="H69" i="24"/>
  <c r="G69" i="24"/>
  <c r="F69" i="24"/>
  <c r="E69" i="24"/>
  <c r="D69" i="24"/>
  <c r="C69" i="24"/>
  <c r="AI68" i="24"/>
  <c r="AH68" i="24"/>
  <c r="AI67" i="24"/>
  <c r="AH67" i="24"/>
  <c r="AI66" i="24"/>
  <c r="AH66" i="24"/>
  <c r="AG65" i="24"/>
  <c r="AG70" i="24" s="1"/>
  <c r="AF65" i="24"/>
  <c r="AF5" i="24" s="1"/>
  <c r="AE65" i="24"/>
  <c r="AE5" i="24" s="1"/>
  <c r="AD65" i="24"/>
  <c r="AD5" i="24" s="1"/>
  <c r="AC65" i="24"/>
  <c r="AC5" i="24" s="1"/>
  <c r="AB65" i="24"/>
  <c r="AB5" i="24" s="1"/>
  <c r="AA65" i="24"/>
  <c r="AA5" i="24" s="1"/>
  <c r="Z65" i="24"/>
  <c r="Z5" i="24" s="1"/>
  <c r="Y65" i="24"/>
  <c r="X65" i="24"/>
  <c r="X5" i="24" s="1"/>
  <c r="W65" i="24"/>
  <c r="W5" i="24" s="1"/>
  <c r="V65" i="24"/>
  <c r="V5" i="24" s="1"/>
  <c r="U65" i="24"/>
  <c r="U5" i="24" s="1"/>
  <c r="T65" i="24"/>
  <c r="S65" i="24"/>
  <c r="R65" i="24"/>
  <c r="Q65" i="24"/>
  <c r="P65" i="24"/>
  <c r="O65" i="24"/>
  <c r="N65" i="24"/>
  <c r="N5" i="24" s="1"/>
  <c r="M65" i="24"/>
  <c r="M5" i="24" s="1"/>
  <c r="L65" i="24"/>
  <c r="L5" i="24" s="1"/>
  <c r="K65" i="24"/>
  <c r="K5" i="24" s="1"/>
  <c r="J65" i="24"/>
  <c r="I65" i="24"/>
  <c r="H65" i="24"/>
  <c r="H5" i="24" s="1"/>
  <c r="G65" i="24"/>
  <c r="G5" i="24" s="1"/>
  <c r="F65" i="24"/>
  <c r="F5" i="24" s="1"/>
  <c r="E65" i="24"/>
  <c r="E5" i="24" s="1"/>
  <c r="D65" i="24"/>
  <c r="D5" i="24" s="1"/>
  <c r="C65" i="24"/>
  <c r="C5" i="24" s="1"/>
  <c r="AI64" i="24"/>
  <c r="AH64" i="24"/>
  <c r="AI63" i="24"/>
  <c r="AH63" i="24"/>
  <c r="AI62" i="24"/>
  <c r="AH62" i="24"/>
  <c r="AI61" i="24"/>
  <c r="AH61" i="24"/>
  <c r="AI60" i="24"/>
  <c r="AH60" i="24"/>
  <c r="AI59" i="24"/>
  <c r="AH59" i="24"/>
  <c r="AI58" i="24"/>
  <c r="AH58" i="24"/>
  <c r="AI57" i="24"/>
  <c r="AH57" i="24"/>
  <c r="AI56" i="24"/>
  <c r="AH56" i="24"/>
  <c r="AI55" i="24"/>
  <c r="AH55" i="24"/>
  <c r="AI54" i="24"/>
  <c r="AH54" i="24"/>
  <c r="AG53" i="24"/>
  <c r="AG4" i="24" s="1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AI52" i="24"/>
  <c r="AH52" i="24"/>
  <c r="AI51" i="24"/>
  <c r="AH51" i="24"/>
  <c r="AI50" i="24"/>
  <c r="AH50" i="24"/>
  <c r="AG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AG48" i="24"/>
  <c r="AI47" i="24"/>
  <c r="AH47" i="24"/>
  <c r="AI46" i="24"/>
  <c r="AH46" i="24"/>
  <c r="AI45" i="24"/>
  <c r="AH45" i="24"/>
  <c r="AI44" i="24"/>
  <c r="AH44" i="24"/>
  <c r="AI43" i="24"/>
  <c r="AH43" i="24"/>
  <c r="AI42" i="24"/>
  <c r="AH42" i="24"/>
  <c r="AI41" i="24"/>
  <c r="AH41" i="24"/>
  <c r="AI40" i="24"/>
  <c r="AH40" i="24"/>
  <c r="AI39" i="24"/>
  <c r="AH39" i="24"/>
  <c r="AI38" i="24"/>
  <c r="AH38" i="24"/>
  <c r="AI37" i="24"/>
  <c r="AH37" i="24"/>
  <c r="AI36" i="24"/>
  <c r="AH36" i="24"/>
  <c r="AG35" i="24"/>
  <c r="AF35" i="24"/>
  <c r="AE35" i="24"/>
  <c r="AD35" i="24"/>
  <c r="AC35" i="24"/>
  <c r="AB35" i="24"/>
  <c r="AA35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3" i="24"/>
  <c r="AH13" i="24"/>
  <c r="AI12" i="24"/>
  <c r="AH12" i="24"/>
  <c r="AI11" i="24"/>
  <c r="AH11" i="24"/>
  <c r="T5" i="24"/>
  <c r="S5" i="24"/>
  <c r="R5" i="24"/>
  <c r="P5" i="24"/>
  <c r="O5" i="24"/>
  <c r="J5" i="24"/>
  <c r="B5" i="24"/>
  <c r="K4" i="24"/>
  <c r="B4" i="24"/>
  <c r="AG3" i="24"/>
  <c r="AG2" i="24"/>
  <c r="AG6" i="24" s="1"/>
  <c r="E4" i="24"/>
  <c r="F230" i="26" l="1"/>
  <c r="G194" i="26"/>
  <c r="F195" i="26"/>
  <c r="G90" i="26"/>
  <c r="H98" i="26"/>
  <c r="I189" i="26"/>
  <c r="G187" i="26"/>
  <c r="H97" i="26"/>
  <c r="K6" i="25"/>
  <c r="G189" i="25"/>
  <c r="F195" i="25"/>
  <c r="H230" i="25"/>
  <c r="I194" i="25"/>
  <c r="E187" i="25"/>
  <c r="F97" i="25"/>
  <c r="G98" i="25"/>
  <c r="F90" i="25"/>
  <c r="AF79" i="24"/>
  <c r="AE79" i="24"/>
  <c r="AC79" i="24"/>
  <c r="AB79" i="24"/>
  <c r="AA79" i="24"/>
  <c r="Z79" i="24"/>
  <c r="Y79" i="24"/>
  <c r="X79" i="24"/>
  <c r="W79" i="24"/>
  <c r="U79" i="24"/>
  <c r="T79" i="24"/>
  <c r="S79" i="24"/>
  <c r="S72" i="24"/>
  <c r="AK209" i="24" s="1"/>
  <c r="R79" i="24"/>
  <c r="R70" i="24"/>
  <c r="O79" i="24"/>
  <c r="O70" i="24"/>
  <c r="P79" i="24"/>
  <c r="N72" i="24"/>
  <c r="AF209" i="24" s="1"/>
  <c r="M79" i="24"/>
  <c r="M72" i="24"/>
  <c r="AE209" i="24" s="1"/>
  <c r="M70" i="24"/>
  <c r="M80" i="24" s="1"/>
  <c r="L79" i="24"/>
  <c r="AI75" i="24"/>
  <c r="K79" i="24"/>
  <c r="K72" i="24"/>
  <c r="K7" i="24" s="1"/>
  <c r="J70" i="24"/>
  <c r="AH76" i="24"/>
  <c r="I79" i="24"/>
  <c r="H79" i="24"/>
  <c r="G70" i="24"/>
  <c r="AI76" i="24"/>
  <c r="F72" i="24"/>
  <c r="X209" i="24" s="1"/>
  <c r="AI73" i="24"/>
  <c r="AH77" i="24"/>
  <c r="E79" i="24"/>
  <c r="E72" i="24"/>
  <c r="W209" i="24" s="1"/>
  <c r="E70" i="24"/>
  <c r="E80" i="24" s="1"/>
  <c r="D79" i="24"/>
  <c r="C79" i="24"/>
  <c r="C72" i="24"/>
  <c r="U209" i="24" s="1"/>
  <c r="B72" i="24"/>
  <c r="B79" i="24"/>
  <c r="B70" i="24"/>
  <c r="H4" i="24"/>
  <c r="Q5" i="24"/>
  <c r="Q70" i="24"/>
  <c r="AI35" i="24"/>
  <c r="J72" i="24"/>
  <c r="R72" i="24"/>
  <c r="F70" i="24"/>
  <c r="N70" i="24"/>
  <c r="H72" i="24"/>
  <c r="P72" i="24"/>
  <c r="E98" i="24"/>
  <c r="D90" i="24"/>
  <c r="I72" i="24"/>
  <c r="Q72" i="24"/>
  <c r="AG72" i="24"/>
  <c r="AG80" i="24" s="1"/>
  <c r="F79" i="24"/>
  <c r="N79" i="24"/>
  <c r="V79" i="24"/>
  <c r="AD79" i="24"/>
  <c r="P70" i="24"/>
  <c r="AI77" i="24"/>
  <c r="AH65" i="24"/>
  <c r="AH73" i="24"/>
  <c r="Y5" i="24"/>
  <c r="C70" i="24"/>
  <c r="K70" i="24"/>
  <c r="S70" i="24"/>
  <c r="AI74" i="24"/>
  <c r="E97" i="24"/>
  <c r="AH53" i="24"/>
  <c r="D70" i="24"/>
  <c r="L70" i="24"/>
  <c r="I5" i="24"/>
  <c r="I70" i="24"/>
  <c r="AH35" i="24"/>
  <c r="AI53" i="24"/>
  <c r="S206" i="24"/>
  <c r="D206" i="24"/>
  <c r="H70" i="24"/>
  <c r="D72" i="24"/>
  <c r="L72" i="24"/>
  <c r="AH74" i="24"/>
  <c r="AI65" i="24"/>
  <c r="AI69" i="24"/>
  <c r="AH75" i="24"/>
  <c r="G72" i="24"/>
  <c r="O72" i="24"/>
  <c r="O80" i="24" s="1"/>
  <c r="D104" i="24"/>
  <c r="E104" i="24" s="1"/>
  <c r="F104" i="24" s="1"/>
  <c r="G104" i="24" s="1"/>
  <c r="H104" i="24" s="1"/>
  <c r="I104" i="24" s="1"/>
  <c r="J104" i="24" s="1"/>
  <c r="K104" i="24" s="1"/>
  <c r="L104" i="24" s="1"/>
  <c r="M104" i="24" s="1"/>
  <c r="N104" i="24" s="1"/>
  <c r="O104" i="24" s="1"/>
  <c r="P104" i="24" s="1"/>
  <c r="Q104" i="24" s="1"/>
  <c r="R104" i="24" s="1"/>
  <c r="S104" i="24" s="1"/>
  <c r="T104" i="24" s="1"/>
  <c r="U104" i="24" s="1"/>
  <c r="V104" i="24" s="1"/>
  <c r="W104" i="24" s="1"/>
  <c r="X104" i="24" s="1"/>
  <c r="Y104" i="24" s="1"/>
  <c r="Z104" i="24" s="1"/>
  <c r="AA104" i="24" s="1"/>
  <c r="AB104" i="24" s="1"/>
  <c r="AC104" i="24" s="1"/>
  <c r="AD104" i="24" s="1"/>
  <c r="AE104" i="24" s="1"/>
  <c r="AF104" i="24" s="1"/>
  <c r="C187" i="24"/>
  <c r="E195" i="24"/>
  <c r="G189" i="24"/>
  <c r="F195" i="24"/>
  <c r="F230" i="24"/>
  <c r="G194" i="24"/>
  <c r="E230" i="24"/>
  <c r="I98" i="26" l="1"/>
  <c r="H187" i="26"/>
  <c r="I97" i="26"/>
  <c r="G230" i="26"/>
  <c r="H194" i="26"/>
  <c r="G195" i="26"/>
  <c r="J189" i="26"/>
  <c r="J194" i="25"/>
  <c r="I230" i="25"/>
  <c r="H189" i="25"/>
  <c r="G195" i="25"/>
  <c r="H98" i="25"/>
  <c r="G90" i="25"/>
  <c r="F187" i="25"/>
  <c r="G97" i="25"/>
  <c r="K80" i="24"/>
  <c r="D80" i="24"/>
  <c r="S80" i="24"/>
  <c r="S7" i="24"/>
  <c r="R80" i="24"/>
  <c r="N7" i="24"/>
  <c r="H80" i="24"/>
  <c r="G80" i="24"/>
  <c r="P80" i="24"/>
  <c r="AH79" i="24"/>
  <c r="N80" i="24"/>
  <c r="M7" i="24"/>
  <c r="L80" i="24"/>
  <c r="AC209" i="24"/>
  <c r="J80" i="24"/>
  <c r="I80" i="24"/>
  <c r="F80" i="24"/>
  <c r="F7" i="24"/>
  <c r="AI79" i="24"/>
  <c r="E7" i="24"/>
  <c r="C7" i="24"/>
  <c r="C80" i="24"/>
  <c r="B80" i="24"/>
  <c r="AH209" i="24"/>
  <c r="P7" i="24"/>
  <c r="Z209" i="24"/>
  <c r="H7" i="24"/>
  <c r="G230" i="24"/>
  <c r="H194" i="24"/>
  <c r="AA209" i="24"/>
  <c r="I7" i="24"/>
  <c r="C204" i="24"/>
  <c r="AI209" i="24"/>
  <c r="Q7" i="24"/>
  <c r="AG209" i="24"/>
  <c r="O7" i="24"/>
  <c r="AD209" i="24"/>
  <c r="L7" i="24"/>
  <c r="Y209" i="24"/>
  <c r="G7" i="24"/>
  <c r="V209" i="24"/>
  <c r="D7" i="24"/>
  <c r="G195" i="24"/>
  <c r="H189" i="24"/>
  <c r="E187" i="24"/>
  <c r="F97" i="24"/>
  <c r="B204" i="24"/>
  <c r="E90" i="24"/>
  <c r="F98" i="24"/>
  <c r="T209" i="24"/>
  <c r="B7" i="24"/>
  <c r="D187" i="24"/>
  <c r="AJ209" i="24"/>
  <c r="R7" i="24"/>
  <c r="Q80" i="24"/>
  <c r="AB209" i="24"/>
  <c r="J7" i="24"/>
  <c r="I194" i="26" l="1"/>
  <c r="H230" i="26"/>
  <c r="H195" i="26"/>
  <c r="I187" i="26"/>
  <c r="J97" i="26"/>
  <c r="H90" i="26"/>
  <c r="K189" i="26"/>
  <c r="I90" i="26"/>
  <c r="J98" i="26"/>
  <c r="I189" i="25"/>
  <c r="H195" i="25"/>
  <c r="H90" i="25"/>
  <c r="I98" i="25"/>
  <c r="K194" i="25"/>
  <c r="J230" i="25"/>
  <c r="G187" i="25"/>
  <c r="H97" i="25"/>
  <c r="H195" i="24"/>
  <c r="I189" i="24"/>
  <c r="I194" i="24"/>
  <c r="H230" i="24"/>
  <c r="G98" i="24"/>
  <c r="F90" i="24"/>
  <c r="K6" i="24"/>
  <c r="F187" i="24"/>
  <c r="G97" i="24"/>
  <c r="J187" i="26" l="1"/>
  <c r="K97" i="26"/>
  <c r="K98" i="26"/>
  <c r="L189" i="26"/>
  <c r="J194" i="26"/>
  <c r="I230" i="26"/>
  <c r="I195" i="26"/>
  <c r="K230" i="25"/>
  <c r="L194" i="25"/>
  <c r="J98" i="25"/>
  <c r="I90" i="25"/>
  <c r="H187" i="25"/>
  <c r="I97" i="25"/>
  <c r="I195" i="25"/>
  <c r="J189" i="25"/>
  <c r="I230" i="24"/>
  <c r="J194" i="24"/>
  <c r="G187" i="24"/>
  <c r="H97" i="24"/>
  <c r="J189" i="24"/>
  <c r="I195" i="24"/>
  <c r="H98" i="24"/>
  <c r="G90" i="24"/>
  <c r="L98" i="26" l="1"/>
  <c r="J230" i="26"/>
  <c r="K194" i="26"/>
  <c r="J195" i="26"/>
  <c r="M189" i="26"/>
  <c r="K187" i="26"/>
  <c r="L97" i="26"/>
  <c r="J90" i="26"/>
  <c r="J195" i="25"/>
  <c r="K189" i="25"/>
  <c r="I187" i="25"/>
  <c r="J97" i="25"/>
  <c r="J90" i="25"/>
  <c r="K98" i="25"/>
  <c r="L230" i="25"/>
  <c r="M194" i="25"/>
  <c r="I98" i="24"/>
  <c r="H90" i="24"/>
  <c r="J195" i="24"/>
  <c r="K189" i="24"/>
  <c r="H187" i="24"/>
  <c r="I97" i="24"/>
  <c r="K194" i="24"/>
  <c r="J230" i="24"/>
  <c r="N189" i="26" l="1"/>
  <c r="K230" i="26"/>
  <c r="L194" i="26"/>
  <c r="K195" i="26"/>
  <c r="K90" i="26"/>
  <c r="L187" i="26"/>
  <c r="M97" i="26"/>
  <c r="M98" i="26"/>
  <c r="L90" i="26"/>
  <c r="J187" i="25"/>
  <c r="K97" i="25"/>
  <c r="M230" i="25"/>
  <c r="N194" i="25"/>
  <c r="K90" i="25"/>
  <c r="L98" i="25"/>
  <c r="K195" i="25"/>
  <c r="L189" i="25"/>
  <c r="L189" i="24"/>
  <c r="K195" i="24"/>
  <c r="L194" i="24"/>
  <c r="K230" i="24"/>
  <c r="I187" i="24"/>
  <c r="J97" i="24"/>
  <c r="J98" i="24"/>
  <c r="I90" i="24"/>
  <c r="M187" i="26" l="1"/>
  <c r="N97" i="26"/>
  <c r="L230" i="26"/>
  <c r="M194" i="26"/>
  <c r="L195" i="26"/>
  <c r="N98" i="26"/>
  <c r="M90" i="26"/>
  <c r="O189" i="26"/>
  <c r="K187" i="25"/>
  <c r="L97" i="25"/>
  <c r="L195" i="25"/>
  <c r="M189" i="25"/>
  <c r="M98" i="25"/>
  <c r="L90" i="25"/>
  <c r="N230" i="25"/>
  <c r="O194" i="25"/>
  <c r="J187" i="24"/>
  <c r="K97" i="24"/>
  <c r="M194" i="24"/>
  <c r="L230" i="24"/>
  <c r="K98" i="24"/>
  <c r="J90" i="24"/>
  <c r="L195" i="24"/>
  <c r="M189" i="24"/>
  <c r="P189" i="26" l="1"/>
  <c r="O98" i="26"/>
  <c r="N90" i="26"/>
  <c r="M230" i="26"/>
  <c r="N194" i="26"/>
  <c r="M195" i="26"/>
  <c r="N187" i="26"/>
  <c r="O97" i="26"/>
  <c r="N189" i="25"/>
  <c r="M195" i="25"/>
  <c r="L187" i="25"/>
  <c r="M97" i="25"/>
  <c r="O230" i="25"/>
  <c r="P194" i="25"/>
  <c r="N98" i="25"/>
  <c r="M90" i="25"/>
  <c r="L98" i="24"/>
  <c r="K90" i="24"/>
  <c r="M230" i="24"/>
  <c r="N194" i="24"/>
  <c r="K187" i="24"/>
  <c r="L97" i="24"/>
  <c r="N189" i="24"/>
  <c r="M195" i="24"/>
  <c r="N230" i="26" l="1"/>
  <c r="O194" i="26"/>
  <c r="N195" i="26"/>
  <c r="O90" i="26"/>
  <c r="P98" i="26"/>
  <c r="O187" i="26"/>
  <c r="P97" i="26"/>
  <c r="Q189" i="26"/>
  <c r="O98" i="25"/>
  <c r="N90" i="25"/>
  <c r="P230" i="25"/>
  <c r="Q194" i="25"/>
  <c r="M187" i="25"/>
  <c r="N97" i="25"/>
  <c r="O189" i="25"/>
  <c r="N195" i="25"/>
  <c r="O189" i="24"/>
  <c r="N195" i="24"/>
  <c r="L187" i="24"/>
  <c r="M97" i="24"/>
  <c r="N230" i="24"/>
  <c r="O194" i="24"/>
  <c r="M98" i="24"/>
  <c r="L90" i="24"/>
  <c r="P187" i="26" l="1"/>
  <c r="Q97" i="26"/>
  <c r="Q98" i="26"/>
  <c r="P90" i="26"/>
  <c r="R189" i="26"/>
  <c r="O230" i="26"/>
  <c r="P194" i="26"/>
  <c r="O195" i="26"/>
  <c r="N187" i="25"/>
  <c r="O97" i="25"/>
  <c r="R194" i="25"/>
  <c r="Q230" i="25"/>
  <c r="P189" i="25"/>
  <c r="O195" i="25"/>
  <c r="P98" i="25"/>
  <c r="O90" i="25"/>
  <c r="P194" i="24"/>
  <c r="O230" i="24"/>
  <c r="M187" i="24"/>
  <c r="N97" i="24"/>
  <c r="N98" i="24"/>
  <c r="M90" i="24"/>
  <c r="O195" i="24"/>
  <c r="P189" i="24"/>
  <c r="R98" i="26" l="1"/>
  <c r="Q187" i="26"/>
  <c r="R97" i="26"/>
  <c r="Q194" i="26"/>
  <c r="P230" i="26"/>
  <c r="P195" i="26"/>
  <c r="S189" i="26"/>
  <c r="P90" i="25"/>
  <c r="Q98" i="25"/>
  <c r="O187" i="25"/>
  <c r="P97" i="25"/>
  <c r="Q189" i="25"/>
  <c r="P195" i="25"/>
  <c r="S194" i="25"/>
  <c r="R230" i="25"/>
  <c r="O98" i="24"/>
  <c r="N90" i="24"/>
  <c r="N187" i="24"/>
  <c r="O97" i="24"/>
  <c r="P195" i="24"/>
  <c r="Q189" i="24"/>
  <c r="Q194" i="24"/>
  <c r="P230" i="24"/>
  <c r="R194" i="26" l="1"/>
  <c r="Q230" i="26"/>
  <c r="Q195" i="26"/>
  <c r="R187" i="26"/>
  <c r="S97" i="26"/>
  <c r="S98" i="26"/>
  <c r="R90" i="26"/>
  <c r="T189" i="26"/>
  <c r="Q90" i="26"/>
  <c r="S230" i="25"/>
  <c r="T194" i="25"/>
  <c r="R98" i="25"/>
  <c r="Q90" i="25"/>
  <c r="Q195" i="25"/>
  <c r="R189" i="25"/>
  <c r="P187" i="25"/>
  <c r="Q97" i="25"/>
  <c r="Q230" i="24"/>
  <c r="R194" i="24"/>
  <c r="Q195" i="24"/>
  <c r="R189" i="24"/>
  <c r="O187" i="24"/>
  <c r="P97" i="24"/>
  <c r="P98" i="24"/>
  <c r="O90" i="24"/>
  <c r="S187" i="26" l="1"/>
  <c r="T97" i="26"/>
  <c r="T98" i="26"/>
  <c r="S90" i="26"/>
  <c r="U189" i="26"/>
  <c r="R230" i="26"/>
  <c r="S194" i="26"/>
  <c r="R195" i="26"/>
  <c r="Q187" i="25"/>
  <c r="R97" i="25"/>
  <c r="R195" i="25"/>
  <c r="S189" i="25"/>
  <c r="T230" i="25"/>
  <c r="U194" i="25"/>
  <c r="S98" i="25"/>
  <c r="R90" i="25"/>
  <c r="P90" i="24"/>
  <c r="Q98" i="24"/>
  <c r="P187" i="24"/>
  <c r="Q97" i="24"/>
  <c r="R195" i="24"/>
  <c r="S189" i="24"/>
  <c r="R230" i="24"/>
  <c r="S194" i="24"/>
  <c r="S230" i="26" l="1"/>
  <c r="T194" i="26"/>
  <c r="S195" i="26"/>
  <c r="V189" i="26"/>
  <c r="U98" i="26"/>
  <c r="T90" i="26"/>
  <c r="T187" i="26"/>
  <c r="U97" i="26"/>
  <c r="T98" i="25"/>
  <c r="S90" i="25"/>
  <c r="U230" i="25"/>
  <c r="V194" i="25"/>
  <c r="R187" i="25"/>
  <c r="S97" i="25"/>
  <c r="S195" i="25"/>
  <c r="T189" i="25"/>
  <c r="T189" i="24"/>
  <c r="S195" i="24"/>
  <c r="Q187" i="24"/>
  <c r="R97" i="24"/>
  <c r="Q90" i="24"/>
  <c r="R98" i="24"/>
  <c r="T194" i="24"/>
  <c r="S230" i="24"/>
  <c r="V98" i="26" l="1"/>
  <c r="T230" i="26"/>
  <c r="U194" i="26"/>
  <c r="T195" i="26"/>
  <c r="T48" i="26" s="1"/>
  <c r="W189" i="26"/>
  <c r="U187" i="26"/>
  <c r="V97" i="26"/>
  <c r="T195" i="25"/>
  <c r="T48" i="25" s="1"/>
  <c r="U189" i="25"/>
  <c r="V230" i="25"/>
  <c r="W194" i="25"/>
  <c r="S187" i="25"/>
  <c r="T97" i="25"/>
  <c r="U98" i="25"/>
  <c r="T90" i="25"/>
  <c r="U194" i="24"/>
  <c r="T230" i="24"/>
  <c r="R90" i="24"/>
  <c r="S98" i="24"/>
  <c r="R187" i="24"/>
  <c r="S97" i="24"/>
  <c r="U189" i="24"/>
  <c r="T195" i="24"/>
  <c r="T48" i="24" s="1"/>
  <c r="X189" i="26" l="1"/>
  <c r="T49" i="26"/>
  <c r="U230" i="26"/>
  <c r="V194" i="26"/>
  <c r="U195" i="26"/>
  <c r="U48" i="26" s="1"/>
  <c r="U49" i="26" s="1"/>
  <c r="W98" i="26"/>
  <c r="V187" i="26"/>
  <c r="W97" i="26"/>
  <c r="U90" i="26"/>
  <c r="V189" i="25"/>
  <c r="U195" i="25"/>
  <c r="U48" i="25" s="1"/>
  <c r="U49" i="25" s="1"/>
  <c r="V98" i="25"/>
  <c r="U90" i="25"/>
  <c r="T187" i="25"/>
  <c r="U97" i="25"/>
  <c r="W230" i="25"/>
  <c r="X194" i="25"/>
  <c r="T49" i="25"/>
  <c r="T49" i="24"/>
  <c r="U195" i="24"/>
  <c r="U48" i="24" s="1"/>
  <c r="U49" i="24" s="1"/>
  <c r="V189" i="24"/>
  <c r="S187" i="24"/>
  <c r="T97" i="24"/>
  <c r="S90" i="24"/>
  <c r="T98" i="24"/>
  <c r="V194" i="24"/>
  <c r="U230" i="24"/>
  <c r="T72" i="26" l="1"/>
  <c r="T70" i="26"/>
  <c r="W187" i="26"/>
  <c r="X97" i="26"/>
  <c r="U70" i="26"/>
  <c r="U72" i="26"/>
  <c r="V230" i="26"/>
  <c r="W194" i="26"/>
  <c r="V195" i="26"/>
  <c r="V48" i="26" s="1"/>
  <c r="V49" i="26" s="1"/>
  <c r="V90" i="26"/>
  <c r="W90" i="26"/>
  <c r="X98" i="26"/>
  <c r="Y189" i="26"/>
  <c r="X230" i="25"/>
  <c r="Y194" i="25"/>
  <c r="U187" i="25"/>
  <c r="V97" i="25"/>
  <c r="W98" i="25"/>
  <c r="V90" i="25"/>
  <c r="U72" i="25"/>
  <c r="U70" i="25"/>
  <c r="T70" i="25"/>
  <c r="T72" i="25"/>
  <c r="W189" i="25"/>
  <c r="V195" i="25"/>
  <c r="V48" i="25" s="1"/>
  <c r="T187" i="24"/>
  <c r="U97" i="24"/>
  <c r="U70" i="24"/>
  <c r="U72" i="24"/>
  <c r="T70" i="24"/>
  <c r="T72" i="24"/>
  <c r="W189" i="24"/>
  <c r="V195" i="24"/>
  <c r="V48" i="24" s="1"/>
  <c r="V49" i="24" s="1"/>
  <c r="V230" i="24"/>
  <c r="W194" i="24"/>
  <c r="T90" i="24"/>
  <c r="U98" i="24"/>
  <c r="Y98" i="26" l="1"/>
  <c r="V70" i="26"/>
  <c r="V72" i="26"/>
  <c r="W230" i="26"/>
  <c r="X194" i="26"/>
  <c r="X90" i="26" s="1"/>
  <c r="W195" i="26"/>
  <c r="W48" i="26" s="1"/>
  <c r="T80" i="26"/>
  <c r="AM209" i="26"/>
  <c r="U7" i="26"/>
  <c r="X187" i="26"/>
  <c r="Y97" i="26"/>
  <c r="Z189" i="26"/>
  <c r="U80" i="26"/>
  <c r="AL209" i="26"/>
  <c r="T7" i="26"/>
  <c r="AM209" i="25"/>
  <c r="U7" i="25"/>
  <c r="X98" i="25"/>
  <c r="W90" i="25"/>
  <c r="U80" i="25"/>
  <c r="V49" i="25"/>
  <c r="X189" i="25"/>
  <c r="W195" i="25"/>
  <c r="W48" i="25" s="1"/>
  <c r="W49" i="25" s="1"/>
  <c r="Z194" i="25"/>
  <c r="Y230" i="25"/>
  <c r="AL209" i="25"/>
  <c r="T7" i="25"/>
  <c r="V187" i="25"/>
  <c r="W97" i="25"/>
  <c r="T80" i="25"/>
  <c r="T80" i="24"/>
  <c r="W230" i="24"/>
  <c r="X194" i="24"/>
  <c r="U80" i="24"/>
  <c r="U90" i="24"/>
  <c r="V98" i="24"/>
  <c r="V72" i="24"/>
  <c r="V70" i="24"/>
  <c r="U187" i="24"/>
  <c r="V97" i="24"/>
  <c r="AL209" i="24"/>
  <c r="T7" i="24"/>
  <c r="AM209" i="24"/>
  <c r="U7" i="24"/>
  <c r="W195" i="24"/>
  <c r="W48" i="24" s="1"/>
  <c r="X189" i="24"/>
  <c r="AN209" i="26" l="1"/>
  <c r="V7" i="26"/>
  <c r="W49" i="26"/>
  <c r="AA189" i="26"/>
  <c r="V80" i="26"/>
  <c r="Y187" i="26"/>
  <c r="Z97" i="26"/>
  <c r="Y194" i="26"/>
  <c r="X230" i="26"/>
  <c r="X195" i="26"/>
  <c r="X48" i="26" s="1"/>
  <c r="X49" i="26" s="1"/>
  <c r="Z98" i="26"/>
  <c r="V70" i="25"/>
  <c r="V72" i="25"/>
  <c r="W72" i="25"/>
  <c r="W70" i="25"/>
  <c r="AA194" i="25"/>
  <c r="Z230" i="25"/>
  <c r="X90" i="25"/>
  <c r="Y98" i="25"/>
  <c r="W187" i="25"/>
  <c r="X97" i="25"/>
  <c r="Y189" i="25"/>
  <c r="X195" i="25"/>
  <c r="X48" i="25" s="1"/>
  <c r="V80" i="24"/>
  <c r="V187" i="24"/>
  <c r="W97" i="24"/>
  <c r="X195" i="24"/>
  <c r="X48" i="24" s="1"/>
  <c r="X49" i="24" s="1"/>
  <c r="Y189" i="24"/>
  <c r="W49" i="24"/>
  <c r="W98" i="24"/>
  <c r="V90" i="24"/>
  <c r="Y194" i="24"/>
  <c r="X230" i="24"/>
  <c r="AN209" i="24"/>
  <c r="V7" i="24"/>
  <c r="AB189" i="26" l="1"/>
  <c r="W72" i="26"/>
  <c r="W70" i="26"/>
  <c r="AA98" i="26"/>
  <c r="Z187" i="26"/>
  <c r="AA97" i="26"/>
  <c r="Z194" i="26"/>
  <c r="Y230" i="26"/>
  <c r="Y195" i="26"/>
  <c r="Y48" i="26" s="1"/>
  <c r="X72" i="26"/>
  <c r="X70" i="26"/>
  <c r="Y90" i="26"/>
  <c r="Y195" i="25"/>
  <c r="Y48" i="25" s="1"/>
  <c r="Y49" i="25" s="1"/>
  <c r="Z189" i="25"/>
  <c r="AO209" i="25"/>
  <c r="W7" i="25"/>
  <c r="Y90" i="25"/>
  <c r="Z98" i="25"/>
  <c r="AN209" i="25"/>
  <c r="V7" i="25"/>
  <c r="X187" i="25"/>
  <c r="Y97" i="25"/>
  <c r="AA230" i="25"/>
  <c r="AB194" i="25"/>
  <c r="X49" i="25"/>
  <c r="W80" i="25"/>
  <c r="V80" i="25"/>
  <c r="Z194" i="24"/>
  <c r="Y230" i="24"/>
  <c r="W70" i="24"/>
  <c r="W72" i="24"/>
  <c r="Y195" i="24"/>
  <c r="Y48" i="24" s="1"/>
  <c r="Z189" i="24"/>
  <c r="X72" i="24"/>
  <c r="X70" i="24"/>
  <c r="X98" i="24"/>
  <c r="W90" i="24"/>
  <c r="W187" i="24"/>
  <c r="X97" i="24"/>
  <c r="Y49" i="26" l="1"/>
  <c r="W80" i="26"/>
  <c r="Z230" i="26"/>
  <c r="AA194" i="26"/>
  <c r="Z195" i="26"/>
  <c r="Z48" i="26" s="1"/>
  <c r="Z49" i="26" s="1"/>
  <c r="AA187" i="26"/>
  <c r="AB97" i="26"/>
  <c r="AC189" i="26"/>
  <c r="AP209" i="26"/>
  <c r="X7" i="26"/>
  <c r="Z90" i="26"/>
  <c r="AO209" i="26"/>
  <c r="W7" i="26"/>
  <c r="X80" i="26"/>
  <c r="AB98" i="26"/>
  <c r="AA90" i="26"/>
  <c r="Z90" i="25"/>
  <c r="AA98" i="25"/>
  <c r="X72" i="25"/>
  <c r="X70" i="25"/>
  <c r="AB230" i="25"/>
  <c r="AC194" i="25"/>
  <c r="Y187" i="25"/>
  <c r="Z97" i="25"/>
  <c r="Z195" i="25"/>
  <c r="Z48" i="25" s="1"/>
  <c r="AA189" i="25"/>
  <c r="Y72" i="25"/>
  <c r="Y70" i="25"/>
  <c r="X80" i="24"/>
  <c r="Y49" i="24"/>
  <c r="X187" i="24"/>
  <c r="Y97" i="24"/>
  <c r="W80" i="24"/>
  <c r="AO209" i="24"/>
  <c r="W7" i="24"/>
  <c r="Y98" i="24"/>
  <c r="X90" i="24"/>
  <c r="AP209" i="24"/>
  <c r="X7" i="24"/>
  <c r="Z230" i="24"/>
  <c r="AA194" i="24"/>
  <c r="Z195" i="24"/>
  <c r="Z48" i="24" s="1"/>
  <c r="Z49" i="24" s="1"/>
  <c r="AA189" i="24"/>
  <c r="AD189" i="26" l="1"/>
  <c r="AA230" i="26"/>
  <c r="AB194" i="26"/>
  <c r="AA195" i="26"/>
  <c r="AA48" i="26" s="1"/>
  <c r="AA49" i="26" s="1"/>
  <c r="Z72" i="26"/>
  <c r="Z70" i="26"/>
  <c r="AB187" i="26"/>
  <c r="AC97" i="26"/>
  <c r="AC98" i="26"/>
  <c r="AB90" i="26"/>
  <c r="Y72" i="26"/>
  <c r="Y70" i="26"/>
  <c r="Z49" i="25"/>
  <c r="AB98" i="25"/>
  <c r="AA90" i="25"/>
  <c r="AQ209" i="25"/>
  <c r="Y7" i="25"/>
  <c r="AA195" i="25"/>
  <c r="AA49" i="25" s="1"/>
  <c r="AB189" i="25"/>
  <c r="X80" i="25"/>
  <c r="AP209" i="25"/>
  <c r="X7" i="25"/>
  <c r="Z187" i="25"/>
  <c r="AA97" i="25"/>
  <c r="AC230" i="25"/>
  <c r="AD194" i="25"/>
  <c r="Y80" i="25"/>
  <c r="Z98" i="24"/>
  <c r="Y90" i="24"/>
  <c r="Z72" i="24"/>
  <c r="Z70" i="24"/>
  <c r="Y187" i="24"/>
  <c r="Z97" i="24"/>
  <c r="AA195" i="24"/>
  <c r="AA48" i="24" s="1"/>
  <c r="AA49" i="24" s="1"/>
  <c r="AB189" i="24"/>
  <c r="AA230" i="24"/>
  <c r="AB194" i="24"/>
  <c r="Y72" i="24"/>
  <c r="Y70" i="24"/>
  <c r="Y80" i="26" l="1"/>
  <c r="AQ209" i="26"/>
  <c r="Y7" i="26"/>
  <c r="AA70" i="26"/>
  <c r="AA72" i="26"/>
  <c r="AC90" i="26"/>
  <c r="AD98" i="26"/>
  <c r="AC187" i="26"/>
  <c r="AD97" i="26"/>
  <c r="AR209" i="26"/>
  <c r="Z7" i="26"/>
  <c r="AB230" i="26"/>
  <c r="AC194" i="26"/>
  <c r="AB195" i="26"/>
  <c r="AB48" i="26" s="1"/>
  <c r="AB49" i="26" s="1"/>
  <c r="Z80" i="26"/>
  <c r="AE189" i="26"/>
  <c r="AA70" i="25"/>
  <c r="AA72" i="25"/>
  <c r="AD230" i="25"/>
  <c r="AE194" i="25"/>
  <c r="AB90" i="25"/>
  <c r="AC98" i="25"/>
  <c r="AA187" i="25"/>
  <c r="AB97" i="25"/>
  <c r="AB195" i="25"/>
  <c r="AB48" i="25" s="1"/>
  <c r="AB49" i="25" s="1"/>
  <c r="AC189" i="25"/>
  <c r="Z72" i="25"/>
  <c r="Z70" i="25"/>
  <c r="Z80" i="25" s="1"/>
  <c r="Z80" i="24"/>
  <c r="Y80" i="24"/>
  <c r="AC194" i="24"/>
  <c r="AB230" i="24"/>
  <c r="AR209" i="24"/>
  <c r="Z7" i="24"/>
  <c r="AQ209" i="24"/>
  <c r="Y7" i="24"/>
  <c r="AA72" i="24"/>
  <c r="AA70" i="24"/>
  <c r="AA80" i="24" s="1"/>
  <c r="AC189" i="24"/>
  <c r="AB195" i="24"/>
  <c r="AB48" i="24" s="1"/>
  <c r="AB49" i="24" s="1"/>
  <c r="Z187" i="24"/>
  <c r="AA97" i="24"/>
  <c r="Z90" i="24"/>
  <c r="AA98" i="24"/>
  <c r="AA80" i="26" l="1"/>
  <c r="AD187" i="26"/>
  <c r="AE97" i="26"/>
  <c r="AF189" i="26"/>
  <c r="AE98" i="26"/>
  <c r="AD90" i="26"/>
  <c r="AB72" i="26"/>
  <c r="AB70" i="26"/>
  <c r="AC230" i="26"/>
  <c r="AD194" i="26"/>
  <c r="AC195" i="26"/>
  <c r="AC48" i="26" s="1"/>
  <c r="AC49" i="26" s="1"/>
  <c r="AS209" i="26"/>
  <c r="AA7" i="26"/>
  <c r="AD98" i="25"/>
  <c r="AC90" i="25"/>
  <c r="AB70" i="25"/>
  <c r="AB72" i="25"/>
  <c r="AR209" i="25"/>
  <c r="Z7" i="25"/>
  <c r="AD189" i="25"/>
  <c r="AC195" i="25"/>
  <c r="AC48" i="25" s="1"/>
  <c r="AC49" i="25" s="1"/>
  <c r="AB187" i="25"/>
  <c r="AC97" i="25"/>
  <c r="AE230" i="25"/>
  <c r="AF194" i="25"/>
  <c r="AF230" i="25" s="1"/>
  <c r="AS209" i="25"/>
  <c r="AA7" i="25"/>
  <c r="AA80" i="25"/>
  <c r="AA187" i="24"/>
  <c r="AB97" i="24"/>
  <c r="AB70" i="24"/>
  <c r="AB72" i="24"/>
  <c r="AS209" i="24"/>
  <c r="AA7" i="24"/>
  <c r="AD194" i="24"/>
  <c r="AC230" i="24"/>
  <c r="AD189" i="24"/>
  <c r="AC195" i="24"/>
  <c r="AC48" i="24" s="1"/>
  <c r="AC49" i="24" s="1"/>
  <c r="AA90" i="24"/>
  <c r="AB98" i="24"/>
  <c r="AT209" i="26" l="1"/>
  <c r="AB7" i="26"/>
  <c r="AD230" i="26"/>
  <c r="AE194" i="26"/>
  <c r="AD195" i="26"/>
  <c r="AD48" i="26" s="1"/>
  <c r="AD49" i="26" s="1"/>
  <c r="AE90" i="26"/>
  <c r="AF98" i="26"/>
  <c r="AE187" i="26"/>
  <c r="AF97" i="26"/>
  <c r="AF187" i="26" s="1"/>
  <c r="AC72" i="26"/>
  <c r="AC70" i="26"/>
  <c r="AC80" i="26" s="1"/>
  <c r="AB80" i="26"/>
  <c r="AC187" i="25"/>
  <c r="AD97" i="25"/>
  <c r="AT209" i="25"/>
  <c r="AB7" i="25"/>
  <c r="AB80" i="25"/>
  <c r="AE189" i="25"/>
  <c r="AD195" i="25"/>
  <c r="AD48" i="25" s="1"/>
  <c r="AD49" i="25" s="1"/>
  <c r="AD90" i="25"/>
  <c r="AE98" i="25"/>
  <c r="AC70" i="25"/>
  <c r="AC72" i="25"/>
  <c r="AD230" i="24"/>
  <c r="AE194" i="24"/>
  <c r="AB90" i="24"/>
  <c r="AC98" i="24"/>
  <c r="AT209" i="24"/>
  <c r="AB7" i="24"/>
  <c r="AB80" i="24"/>
  <c r="AC70" i="24"/>
  <c r="AC72" i="24"/>
  <c r="AB187" i="24"/>
  <c r="AC97" i="24"/>
  <c r="AE189" i="24"/>
  <c r="AD195" i="24"/>
  <c r="AD48" i="24" s="1"/>
  <c r="AD49" i="24" s="1"/>
  <c r="AE230" i="26" l="1"/>
  <c r="AF194" i="26"/>
  <c r="AE195" i="26"/>
  <c r="AE48" i="26" s="1"/>
  <c r="AE49" i="26" s="1"/>
  <c r="AD70" i="26"/>
  <c r="AD72" i="26"/>
  <c r="AU209" i="26"/>
  <c r="AC7" i="26"/>
  <c r="AF90" i="26"/>
  <c r="AF189" i="25"/>
  <c r="AF195" i="25" s="1"/>
  <c r="AF48" i="25" s="1"/>
  <c r="AE195" i="25"/>
  <c r="AE48" i="25" s="1"/>
  <c r="AE49" i="25" s="1"/>
  <c r="AD72" i="25"/>
  <c r="AD70" i="25"/>
  <c r="AD80" i="25" s="1"/>
  <c r="AU209" i="25"/>
  <c r="AC7" i="25"/>
  <c r="AD187" i="25"/>
  <c r="AE97" i="25"/>
  <c r="AC80" i="25"/>
  <c r="AF98" i="25"/>
  <c r="AF90" i="25" s="1"/>
  <c r="AE90" i="25"/>
  <c r="AD72" i="24"/>
  <c r="AD70" i="24"/>
  <c r="AF189" i="24"/>
  <c r="AE195" i="24"/>
  <c r="AE48" i="24" s="1"/>
  <c r="AE49" i="24" s="1"/>
  <c r="AC187" i="24"/>
  <c r="AD97" i="24"/>
  <c r="AC90" i="24"/>
  <c r="AD98" i="24"/>
  <c r="AU209" i="24"/>
  <c r="AC7" i="24"/>
  <c r="AE230" i="24"/>
  <c r="AF194" i="24"/>
  <c r="AF230" i="24" s="1"/>
  <c r="AC80" i="24"/>
  <c r="AD80" i="26" l="1"/>
  <c r="AI90" i="26"/>
  <c r="AH90" i="26"/>
  <c r="AV209" i="26"/>
  <c r="AD7" i="26"/>
  <c r="AE70" i="26"/>
  <c r="AE72" i="26"/>
  <c r="AF230" i="26"/>
  <c r="AF195" i="26"/>
  <c r="AF48" i="26" s="1"/>
  <c r="AE187" i="25"/>
  <c r="AF97" i="25"/>
  <c r="AF187" i="25" s="1"/>
  <c r="AV209" i="25"/>
  <c r="AD7" i="25"/>
  <c r="AI90" i="25"/>
  <c r="AH90" i="25"/>
  <c r="AE70" i="25"/>
  <c r="AE72" i="25"/>
  <c r="AF49" i="25"/>
  <c r="AI48" i="25"/>
  <c r="AH48" i="25"/>
  <c r="AD80" i="24"/>
  <c r="AE98" i="24"/>
  <c r="AD90" i="24"/>
  <c r="AD187" i="24"/>
  <c r="AE97" i="24"/>
  <c r="AE70" i="24"/>
  <c r="AE72" i="24"/>
  <c r="AF195" i="24"/>
  <c r="AF48" i="24" s="1"/>
  <c r="AV209" i="24"/>
  <c r="AD7" i="24"/>
  <c r="AF49" i="26" l="1"/>
  <c r="AH48" i="26"/>
  <c r="AI48" i="26"/>
  <c r="AW209" i="26"/>
  <c r="AE7" i="26"/>
  <c r="AE80" i="26"/>
  <c r="AE80" i="25"/>
  <c r="AW209" i="25"/>
  <c r="AE7" i="25"/>
  <c r="AF72" i="25"/>
  <c r="AF70" i="25"/>
  <c r="AI49" i="25"/>
  <c r="AH49" i="25"/>
  <c r="AE80" i="24"/>
  <c r="AF49" i="24"/>
  <c r="AH48" i="24"/>
  <c r="AI48" i="24"/>
  <c r="AW209" i="24"/>
  <c r="AE7" i="24"/>
  <c r="AE187" i="24"/>
  <c r="AF97" i="24"/>
  <c r="AF98" i="24"/>
  <c r="AF90" i="24" s="1"/>
  <c r="AE90" i="24"/>
  <c r="AF72" i="26" l="1"/>
  <c r="AF70" i="26"/>
  <c r="AH49" i="26"/>
  <c r="AI49" i="26"/>
  <c r="AF80" i="25"/>
  <c r="AI70" i="25"/>
  <c r="AH70" i="25"/>
  <c r="AX209" i="25"/>
  <c r="AF7" i="25"/>
  <c r="A7" i="25" s="1"/>
  <c r="AI72" i="25"/>
  <c r="AH72" i="25"/>
  <c r="AH90" i="24"/>
  <c r="AI90" i="24"/>
  <c r="AF187" i="24"/>
  <c r="AF72" i="24"/>
  <c r="AF70" i="24"/>
  <c r="AI49" i="24"/>
  <c r="AH49" i="24"/>
  <c r="AF80" i="26" l="1"/>
  <c r="AH70" i="26"/>
  <c r="AI70" i="26"/>
  <c r="AX209" i="26"/>
  <c r="AF7" i="26"/>
  <c r="A7" i="26" s="1"/>
  <c r="AI72" i="26"/>
  <c r="AH72" i="26"/>
  <c r="AH80" i="25"/>
  <c r="AI80" i="25"/>
  <c r="AF80" i="24"/>
  <c r="AI70" i="24"/>
  <c r="AH70" i="24"/>
  <c r="AX209" i="24"/>
  <c r="AF7" i="24"/>
  <c r="A7" i="24" s="1"/>
  <c r="AI72" i="24"/>
  <c r="AH72" i="24"/>
  <c r="AI80" i="26" l="1"/>
  <c r="AH80" i="26"/>
  <c r="AI80" i="24"/>
  <c r="AH80" i="24"/>
  <c r="R90" i="23" l="1"/>
  <c r="H90" i="23" l="1"/>
  <c r="L90" i="23"/>
  <c r="B48" i="23" l="1"/>
  <c r="AF234" i="23"/>
  <c r="AE234" i="23"/>
  <c r="AD234" i="23"/>
  <c r="AC234" i="23"/>
  <c r="AB234" i="23"/>
  <c r="AA234" i="23"/>
  <c r="Z234" i="23"/>
  <c r="Y234" i="23"/>
  <c r="X234" i="23"/>
  <c r="W234" i="23"/>
  <c r="V234" i="23"/>
  <c r="U234" i="23"/>
  <c r="T234" i="23"/>
  <c r="S234" i="23"/>
  <c r="R234" i="23"/>
  <c r="Q234" i="23"/>
  <c r="P234" i="23"/>
  <c r="O234" i="23"/>
  <c r="N234" i="23"/>
  <c r="M234" i="23"/>
  <c r="L234" i="23"/>
  <c r="K234" i="23"/>
  <c r="J234" i="23"/>
  <c r="I234" i="23"/>
  <c r="H234" i="23"/>
  <c r="G234" i="23"/>
  <c r="F234" i="23"/>
  <c r="E234" i="23"/>
  <c r="D234" i="23"/>
  <c r="C234" i="23"/>
  <c r="B234" i="23"/>
  <c r="A234" i="23"/>
  <c r="AF233" i="23"/>
  <c r="AE233" i="23"/>
  <c r="AD233" i="23"/>
  <c r="AC233" i="23"/>
  <c r="AB233" i="23"/>
  <c r="AA233" i="23"/>
  <c r="Z233" i="23"/>
  <c r="Y233" i="23"/>
  <c r="X233" i="23"/>
  <c r="W233" i="23"/>
  <c r="V233" i="23"/>
  <c r="U233" i="23"/>
  <c r="T233" i="23"/>
  <c r="S233" i="23"/>
  <c r="R233" i="23"/>
  <c r="Q233" i="23"/>
  <c r="P233" i="23"/>
  <c r="O233" i="23"/>
  <c r="N233" i="23"/>
  <c r="M233" i="23"/>
  <c r="L233" i="23"/>
  <c r="K233" i="23"/>
  <c r="J233" i="23"/>
  <c r="I233" i="23"/>
  <c r="H233" i="23"/>
  <c r="G233" i="23"/>
  <c r="F233" i="23"/>
  <c r="E233" i="23"/>
  <c r="D233" i="23"/>
  <c r="C233" i="23"/>
  <c r="B233" i="23"/>
  <c r="A233" i="23"/>
  <c r="AF232" i="23"/>
  <c r="AE232" i="23"/>
  <c r="AD232" i="23"/>
  <c r="AC232" i="23"/>
  <c r="AB232" i="23"/>
  <c r="AA232" i="23"/>
  <c r="Z232" i="23"/>
  <c r="Y232" i="23"/>
  <c r="X232" i="23"/>
  <c r="W232" i="23"/>
  <c r="V232" i="23"/>
  <c r="U232" i="23"/>
  <c r="T232" i="23"/>
  <c r="S232" i="23"/>
  <c r="R232" i="23"/>
  <c r="Q232" i="23"/>
  <c r="P232" i="23"/>
  <c r="O232" i="23"/>
  <c r="N232" i="23"/>
  <c r="M232" i="23"/>
  <c r="L232" i="23"/>
  <c r="K232" i="23"/>
  <c r="J232" i="23"/>
  <c r="I232" i="23"/>
  <c r="H232" i="23"/>
  <c r="G232" i="23"/>
  <c r="F232" i="23"/>
  <c r="E232" i="23"/>
  <c r="D232" i="23"/>
  <c r="C232" i="23"/>
  <c r="B232" i="23"/>
  <c r="A232" i="23"/>
  <c r="AF231" i="23"/>
  <c r="AE231" i="23"/>
  <c r="AD231" i="23"/>
  <c r="AC231" i="23"/>
  <c r="AB231" i="23"/>
  <c r="AA231" i="23"/>
  <c r="Z231" i="23"/>
  <c r="Y231" i="23"/>
  <c r="X231" i="23"/>
  <c r="W231" i="23"/>
  <c r="V231" i="23"/>
  <c r="U231" i="23"/>
  <c r="T231" i="23"/>
  <c r="S231" i="23"/>
  <c r="R231" i="23"/>
  <c r="Q231" i="23"/>
  <c r="P231" i="23"/>
  <c r="O231" i="23"/>
  <c r="N231" i="23"/>
  <c r="M231" i="23"/>
  <c r="L231" i="23"/>
  <c r="K231" i="23"/>
  <c r="J231" i="23"/>
  <c r="I231" i="23"/>
  <c r="H231" i="23"/>
  <c r="G231" i="23"/>
  <c r="F231" i="23"/>
  <c r="E231" i="23"/>
  <c r="D231" i="23"/>
  <c r="C231" i="23"/>
  <c r="B231" i="23"/>
  <c r="A231" i="23"/>
  <c r="B230" i="23"/>
  <c r="S205" i="23"/>
  <c r="AG195" i="23"/>
  <c r="B195" i="23"/>
  <c r="C194" i="23"/>
  <c r="I193" i="23"/>
  <c r="J193" i="23" s="1"/>
  <c r="K193" i="23" s="1"/>
  <c r="L193" i="23" s="1"/>
  <c r="M193" i="23" s="1"/>
  <c r="N193" i="23" s="1"/>
  <c r="O193" i="23" s="1"/>
  <c r="P193" i="23" s="1"/>
  <c r="Q193" i="23" s="1"/>
  <c r="R193" i="23" s="1"/>
  <c r="S193" i="23" s="1"/>
  <c r="T193" i="23" s="1"/>
  <c r="U193" i="23" s="1"/>
  <c r="V193" i="23" s="1"/>
  <c r="W193" i="23" s="1"/>
  <c r="X193" i="23" s="1"/>
  <c r="Y193" i="23" s="1"/>
  <c r="Z193" i="23" s="1"/>
  <c r="AA193" i="23" s="1"/>
  <c r="AB193" i="23" s="1"/>
  <c r="AC193" i="23" s="1"/>
  <c r="AD193" i="23" s="1"/>
  <c r="AE193" i="23" s="1"/>
  <c r="AF193" i="23" s="1"/>
  <c r="D193" i="23"/>
  <c r="E193" i="23" s="1"/>
  <c r="F193" i="23" s="1"/>
  <c r="G193" i="23" s="1"/>
  <c r="H193" i="23" s="1"/>
  <c r="C193" i="23"/>
  <c r="D192" i="23"/>
  <c r="E192" i="23" s="1"/>
  <c r="F192" i="23" s="1"/>
  <c r="G192" i="23" s="1"/>
  <c r="H192" i="23" s="1"/>
  <c r="I192" i="23" s="1"/>
  <c r="J192" i="23" s="1"/>
  <c r="K192" i="23" s="1"/>
  <c r="L192" i="23" s="1"/>
  <c r="M192" i="23" s="1"/>
  <c r="N192" i="23" s="1"/>
  <c r="O192" i="23" s="1"/>
  <c r="P192" i="23" s="1"/>
  <c r="Q192" i="23" s="1"/>
  <c r="R192" i="23" s="1"/>
  <c r="S192" i="23" s="1"/>
  <c r="T192" i="23" s="1"/>
  <c r="U192" i="23" s="1"/>
  <c r="V192" i="23" s="1"/>
  <c r="W192" i="23" s="1"/>
  <c r="X192" i="23" s="1"/>
  <c r="Y192" i="23" s="1"/>
  <c r="Z192" i="23" s="1"/>
  <c r="AA192" i="23" s="1"/>
  <c r="AB192" i="23" s="1"/>
  <c r="AC192" i="23" s="1"/>
  <c r="AD192" i="23" s="1"/>
  <c r="AE192" i="23" s="1"/>
  <c r="AF192" i="23" s="1"/>
  <c r="C192" i="23"/>
  <c r="C191" i="23"/>
  <c r="D191" i="23" s="1"/>
  <c r="E191" i="23" s="1"/>
  <c r="F191" i="23" s="1"/>
  <c r="G191" i="23" s="1"/>
  <c r="H191" i="23" s="1"/>
  <c r="I191" i="23" s="1"/>
  <c r="J191" i="23" s="1"/>
  <c r="K191" i="23" s="1"/>
  <c r="L191" i="23" s="1"/>
  <c r="M191" i="23" s="1"/>
  <c r="N191" i="23" s="1"/>
  <c r="O191" i="23" s="1"/>
  <c r="P191" i="23" s="1"/>
  <c r="Q191" i="23" s="1"/>
  <c r="R191" i="23" s="1"/>
  <c r="S191" i="23" s="1"/>
  <c r="T191" i="23" s="1"/>
  <c r="U191" i="23" s="1"/>
  <c r="V191" i="23" s="1"/>
  <c r="W191" i="23" s="1"/>
  <c r="X191" i="23" s="1"/>
  <c r="Y191" i="23" s="1"/>
  <c r="Z191" i="23" s="1"/>
  <c r="AA191" i="23" s="1"/>
  <c r="AB191" i="23" s="1"/>
  <c r="AC191" i="23" s="1"/>
  <c r="AD191" i="23" s="1"/>
  <c r="AE191" i="23" s="1"/>
  <c r="AF191" i="23" s="1"/>
  <c r="Z190" i="23"/>
  <c r="AA190" i="23" s="1"/>
  <c r="AB190" i="23" s="1"/>
  <c r="AC190" i="23" s="1"/>
  <c r="AD190" i="23" s="1"/>
  <c r="AE190" i="23" s="1"/>
  <c r="AF190" i="23" s="1"/>
  <c r="N190" i="23"/>
  <c r="O190" i="23" s="1"/>
  <c r="P190" i="23" s="1"/>
  <c r="Q190" i="23" s="1"/>
  <c r="R190" i="23" s="1"/>
  <c r="S190" i="23" s="1"/>
  <c r="T190" i="23" s="1"/>
  <c r="U190" i="23" s="1"/>
  <c r="V190" i="23" s="1"/>
  <c r="W190" i="23" s="1"/>
  <c r="X190" i="23" s="1"/>
  <c r="Y190" i="23" s="1"/>
  <c r="C190" i="23"/>
  <c r="D190" i="23" s="1"/>
  <c r="E190" i="23" s="1"/>
  <c r="F190" i="23" s="1"/>
  <c r="G190" i="23" s="1"/>
  <c r="H190" i="23" s="1"/>
  <c r="I190" i="23" s="1"/>
  <c r="J190" i="23" s="1"/>
  <c r="K190" i="23" s="1"/>
  <c r="L190" i="23" s="1"/>
  <c r="M190" i="23" s="1"/>
  <c r="G189" i="23"/>
  <c r="F189" i="23"/>
  <c r="D189" i="23"/>
  <c r="E189" i="23" s="1"/>
  <c r="C189" i="23"/>
  <c r="AG187" i="23"/>
  <c r="B187" i="23"/>
  <c r="G186" i="23"/>
  <c r="H186" i="23" s="1"/>
  <c r="I186" i="23" s="1"/>
  <c r="J186" i="23" s="1"/>
  <c r="K186" i="23" s="1"/>
  <c r="L186" i="23" s="1"/>
  <c r="M186" i="23" s="1"/>
  <c r="N186" i="23" s="1"/>
  <c r="O186" i="23" s="1"/>
  <c r="P186" i="23" s="1"/>
  <c r="Q186" i="23" s="1"/>
  <c r="R186" i="23" s="1"/>
  <c r="S186" i="23" s="1"/>
  <c r="T186" i="23" s="1"/>
  <c r="U186" i="23" s="1"/>
  <c r="V186" i="23" s="1"/>
  <c r="W186" i="23" s="1"/>
  <c r="X186" i="23" s="1"/>
  <c r="Y186" i="23" s="1"/>
  <c r="Z186" i="23" s="1"/>
  <c r="AA186" i="23" s="1"/>
  <c r="AB186" i="23" s="1"/>
  <c r="AC186" i="23" s="1"/>
  <c r="AD186" i="23" s="1"/>
  <c r="AE186" i="23" s="1"/>
  <c r="AF186" i="23" s="1"/>
  <c r="D186" i="23"/>
  <c r="E186" i="23" s="1"/>
  <c r="F186" i="23" s="1"/>
  <c r="C186" i="23"/>
  <c r="C185" i="23"/>
  <c r="D185" i="23" s="1"/>
  <c r="E185" i="23" s="1"/>
  <c r="F185" i="23" s="1"/>
  <c r="G185" i="23" s="1"/>
  <c r="H185" i="23" s="1"/>
  <c r="I185" i="23" s="1"/>
  <c r="J185" i="23" s="1"/>
  <c r="K185" i="23" s="1"/>
  <c r="L185" i="23" s="1"/>
  <c r="M185" i="23" s="1"/>
  <c r="N185" i="23" s="1"/>
  <c r="O185" i="23" s="1"/>
  <c r="P185" i="23" s="1"/>
  <c r="Q185" i="23" s="1"/>
  <c r="R185" i="23" s="1"/>
  <c r="S185" i="23" s="1"/>
  <c r="T185" i="23" s="1"/>
  <c r="U185" i="23" s="1"/>
  <c r="V185" i="23" s="1"/>
  <c r="W185" i="23" s="1"/>
  <c r="X185" i="23" s="1"/>
  <c r="Y185" i="23" s="1"/>
  <c r="Z185" i="23" s="1"/>
  <c r="AA185" i="23" s="1"/>
  <c r="AB185" i="23" s="1"/>
  <c r="AC185" i="23" s="1"/>
  <c r="AD185" i="23" s="1"/>
  <c r="AE185" i="23" s="1"/>
  <c r="AF185" i="23" s="1"/>
  <c r="I184" i="23"/>
  <c r="J184" i="23" s="1"/>
  <c r="K184" i="23" s="1"/>
  <c r="L184" i="23" s="1"/>
  <c r="M184" i="23" s="1"/>
  <c r="N184" i="23" s="1"/>
  <c r="O184" i="23" s="1"/>
  <c r="P184" i="23" s="1"/>
  <c r="Q184" i="23" s="1"/>
  <c r="R184" i="23" s="1"/>
  <c r="S184" i="23" s="1"/>
  <c r="T184" i="23" s="1"/>
  <c r="U184" i="23" s="1"/>
  <c r="V184" i="23" s="1"/>
  <c r="W184" i="23" s="1"/>
  <c r="X184" i="23" s="1"/>
  <c r="Y184" i="23" s="1"/>
  <c r="Z184" i="23" s="1"/>
  <c r="AA184" i="23" s="1"/>
  <c r="AB184" i="23" s="1"/>
  <c r="AC184" i="23" s="1"/>
  <c r="AD184" i="23" s="1"/>
  <c r="AE184" i="23" s="1"/>
  <c r="AF184" i="23" s="1"/>
  <c r="C184" i="23"/>
  <c r="D184" i="23" s="1"/>
  <c r="E184" i="23" s="1"/>
  <c r="F184" i="23" s="1"/>
  <c r="G184" i="23" s="1"/>
  <c r="H184" i="23" s="1"/>
  <c r="H183" i="23"/>
  <c r="I183" i="23" s="1"/>
  <c r="J183" i="23" s="1"/>
  <c r="K183" i="23" s="1"/>
  <c r="L183" i="23" s="1"/>
  <c r="M183" i="23" s="1"/>
  <c r="N183" i="23" s="1"/>
  <c r="O183" i="23" s="1"/>
  <c r="P183" i="23" s="1"/>
  <c r="Q183" i="23" s="1"/>
  <c r="R183" i="23" s="1"/>
  <c r="S183" i="23" s="1"/>
  <c r="T183" i="23" s="1"/>
  <c r="U183" i="23" s="1"/>
  <c r="V183" i="23" s="1"/>
  <c r="W183" i="23" s="1"/>
  <c r="X183" i="23" s="1"/>
  <c r="Y183" i="23" s="1"/>
  <c r="Z183" i="23" s="1"/>
  <c r="AA183" i="23" s="1"/>
  <c r="AB183" i="23" s="1"/>
  <c r="AC183" i="23" s="1"/>
  <c r="AD183" i="23" s="1"/>
  <c r="AE183" i="23" s="1"/>
  <c r="AF183" i="23" s="1"/>
  <c r="G183" i="23"/>
  <c r="F183" i="23"/>
  <c r="D183" i="23"/>
  <c r="E183" i="23" s="1"/>
  <c r="C183" i="23"/>
  <c r="F182" i="23"/>
  <c r="G182" i="23" s="1"/>
  <c r="H182" i="23" s="1"/>
  <c r="I182" i="23" s="1"/>
  <c r="J182" i="23" s="1"/>
  <c r="K182" i="23" s="1"/>
  <c r="L182" i="23" s="1"/>
  <c r="M182" i="23" s="1"/>
  <c r="N182" i="23" s="1"/>
  <c r="O182" i="23" s="1"/>
  <c r="P182" i="23" s="1"/>
  <c r="Q182" i="23" s="1"/>
  <c r="R182" i="23" s="1"/>
  <c r="S182" i="23" s="1"/>
  <c r="T182" i="23" s="1"/>
  <c r="U182" i="23" s="1"/>
  <c r="V182" i="23" s="1"/>
  <c r="W182" i="23" s="1"/>
  <c r="X182" i="23" s="1"/>
  <c r="Y182" i="23" s="1"/>
  <c r="Z182" i="23" s="1"/>
  <c r="AA182" i="23" s="1"/>
  <c r="AB182" i="23" s="1"/>
  <c r="AC182" i="23" s="1"/>
  <c r="AD182" i="23" s="1"/>
  <c r="AE182" i="23" s="1"/>
  <c r="AF182" i="23" s="1"/>
  <c r="E182" i="23"/>
  <c r="D182" i="23"/>
  <c r="C182" i="23"/>
  <c r="D181" i="23"/>
  <c r="E181" i="23" s="1"/>
  <c r="F181" i="23" s="1"/>
  <c r="G181" i="23" s="1"/>
  <c r="H181" i="23" s="1"/>
  <c r="I181" i="23" s="1"/>
  <c r="J181" i="23" s="1"/>
  <c r="K181" i="23" s="1"/>
  <c r="L181" i="23" s="1"/>
  <c r="M181" i="23" s="1"/>
  <c r="N181" i="23" s="1"/>
  <c r="O181" i="23" s="1"/>
  <c r="P181" i="23" s="1"/>
  <c r="Q181" i="23" s="1"/>
  <c r="R181" i="23" s="1"/>
  <c r="S181" i="23" s="1"/>
  <c r="T181" i="23" s="1"/>
  <c r="U181" i="23" s="1"/>
  <c r="V181" i="23" s="1"/>
  <c r="W181" i="23" s="1"/>
  <c r="X181" i="23" s="1"/>
  <c r="Y181" i="23" s="1"/>
  <c r="Z181" i="23" s="1"/>
  <c r="AA181" i="23" s="1"/>
  <c r="AB181" i="23" s="1"/>
  <c r="AC181" i="23" s="1"/>
  <c r="AD181" i="23" s="1"/>
  <c r="AE181" i="23" s="1"/>
  <c r="AF181" i="23" s="1"/>
  <c r="C181" i="23"/>
  <c r="C180" i="23"/>
  <c r="D180" i="23" s="1"/>
  <c r="E180" i="23" s="1"/>
  <c r="F180" i="23" s="1"/>
  <c r="G180" i="23" s="1"/>
  <c r="H180" i="23" s="1"/>
  <c r="I180" i="23" s="1"/>
  <c r="J180" i="23" s="1"/>
  <c r="K180" i="23" s="1"/>
  <c r="L180" i="23" s="1"/>
  <c r="M180" i="23" s="1"/>
  <c r="N180" i="23" s="1"/>
  <c r="O180" i="23" s="1"/>
  <c r="P180" i="23" s="1"/>
  <c r="Q180" i="23" s="1"/>
  <c r="R180" i="23" s="1"/>
  <c r="S180" i="23" s="1"/>
  <c r="T180" i="23" s="1"/>
  <c r="U180" i="23" s="1"/>
  <c r="V180" i="23" s="1"/>
  <c r="W180" i="23" s="1"/>
  <c r="X180" i="23" s="1"/>
  <c r="Y180" i="23" s="1"/>
  <c r="Z180" i="23" s="1"/>
  <c r="AA180" i="23" s="1"/>
  <c r="AB180" i="23" s="1"/>
  <c r="AC180" i="23" s="1"/>
  <c r="AD180" i="23" s="1"/>
  <c r="AE180" i="23" s="1"/>
  <c r="AF180" i="23" s="1"/>
  <c r="G179" i="23"/>
  <c r="H179" i="23" s="1"/>
  <c r="I179" i="23" s="1"/>
  <c r="J179" i="23" s="1"/>
  <c r="K179" i="23" s="1"/>
  <c r="L179" i="23" s="1"/>
  <c r="M179" i="23" s="1"/>
  <c r="N179" i="23" s="1"/>
  <c r="O179" i="23" s="1"/>
  <c r="P179" i="23" s="1"/>
  <c r="Q179" i="23" s="1"/>
  <c r="R179" i="23" s="1"/>
  <c r="S179" i="23" s="1"/>
  <c r="T179" i="23" s="1"/>
  <c r="U179" i="23" s="1"/>
  <c r="V179" i="23" s="1"/>
  <c r="W179" i="23" s="1"/>
  <c r="X179" i="23" s="1"/>
  <c r="Y179" i="23" s="1"/>
  <c r="Z179" i="23" s="1"/>
  <c r="AA179" i="23" s="1"/>
  <c r="AB179" i="23" s="1"/>
  <c r="AC179" i="23" s="1"/>
  <c r="AD179" i="23" s="1"/>
  <c r="AE179" i="23" s="1"/>
  <c r="AF179" i="23" s="1"/>
  <c r="F179" i="23"/>
  <c r="D179" i="23"/>
  <c r="E179" i="23" s="1"/>
  <c r="C179" i="23"/>
  <c r="F178" i="23"/>
  <c r="G178" i="23" s="1"/>
  <c r="H178" i="23" s="1"/>
  <c r="I178" i="23" s="1"/>
  <c r="J178" i="23" s="1"/>
  <c r="K178" i="23" s="1"/>
  <c r="L178" i="23" s="1"/>
  <c r="M178" i="23" s="1"/>
  <c r="N178" i="23" s="1"/>
  <c r="O178" i="23" s="1"/>
  <c r="P178" i="23" s="1"/>
  <c r="Q178" i="23" s="1"/>
  <c r="R178" i="23" s="1"/>
  <c r="S178" i="23" s="1"/>
  <c r="T178" i="23" s="1"/>
  <c r="U178" i="23" s="1"/>
  <c r="V178" i="23" s="1"/>
  <c r="W178" i="23" s="1"/>
  <c r="X178" i="23" s="1"/>
  <c r="Y178" i="23" s="1"/>
  <c r="Z178" i="23" s="1"/>
  <c r="AA178" i="23" s="1"/>
  <c r="AB178" i="23" s="1"/>
  <c r="AC178" i="23" s="1"/>
  <c r="AD178" i="23" s="1"/>
  <c r="AE178" i="23" s="1"/>
  <c r="AF178" i="23" s="1"/>
  <c r="E178" i="23"/>
  <c r="D178" i="23"/>
  <c r="C178" i="23"/>
  <c r="AF177" i="23"/>
  <c r="K177" i="23"/>
  <c r="L177" i="23" s="1"/>
  <c r="M177" i="23" s="1"/>
  <c r="N177" i="23" s="1"/>
  <c r="O177" i="23" s="1"/>
  <c r="P177" i="23" s="1"/>
  <c r="Q177" i="23" s="1"/>
  <c r="R177" i="23" s="1"/>
  <c r="S177" i="23" s="1"/>
  <c r="T177" i="23" s="1"/>
  <c r="U177" i="23" s="1"/>
  <c r="V177" i="23" s="1"/>
  <c r="W177" i="23" s="1"/>
  <c r="X177" i="23" s="1"/>
  <c r="Y177" i="23" s="1"/>
  <c r="Z177" i="23" s="1"/>
  <c r="AA177" i="23" s="1"/>
  <c r="AB177" i="23" s="1"/>
  <c r="AC177" i="23" s="1"/>
  <c r="AD177" i="23" s="1"/>
  <c r="AE177" i="23" s="1"/>
  <c r="E177" i="23"/>
  <c r="F177" i="23" s="1"/>
  <c r="G177" i="23" s="1"/>
  <c r="H177" i="23" s="1"/>
  <c r="I177" i="23" s="1"/>
  <c r="J177" i="23" s="1"/>
  <c r="D177" i="23"/>
  <c r="C177" i="23"/>
  <c r="C176" i="23"/>
  <c r="D176" i="23" s="1"/>
  <c r="E176" i="23" s="1"/>
  <c r="F176" i="23" s="1"/>
  <c r="G176" i="23" s="1"/>
  <c r="H176" i="23" s="1"/>
  <c r="I176" i="23" s="1"/>
  <c r="J176" i="23" s="1"/>
  <c r="K176" i="23" s="1"/>
  <c r="L176" i="23" s="1"/>
  <c r="M176" i="23" s="1"/>
  <c r="N176" i="23" s="1"/>
  <c r="O176" i="23" s="1"/>
  <c r="P176" i="23" s="1"/>
  <c r="Q176" i="23" s="1"/>
  <c r="R176" i="23" s="1"/>
  <c r="S176" i="23" s="1"/>
  <c r="T176" i="23" s="1"/>
  <c r="U176" i="23" s="1"/>
  <c r="V176" i="23" s="1"/>
  <c r="W176" i="23" s="1"/>
  <c r="X176" i="23" s="1"/>
  <c r="Y176" i="23" s="1"/>
  <c r="Z176" i="23" s="1"/>
  <c r="AA176" i="23" s="1"/>
  <c r="AB176" i="23" s="1"/>
  <c r="AC176" i="23" s="1"/>
  <c r="AD176" i="23" s="1"/>
  <c r="AE176" i="23" s="1"/>
  <c r="AF176" i="23" s="1"/>
  <c r="L175" i="23"/>
  <c r="M175" i="23" s="1"/>
  <c r="N175" i="23" s="1"/>
  <c r="O175" i="23" s="1"/>
  <c r="P175" i="23" s="1"/>
  <c r="Q175" i="23" s="1"/>
  <c r="R175" i="23" s="1"/>
  <c r="S175" i="23" s="1"/>
  <c r="T175" i="23" s="1"/>
  <c r="U175" i="23" s="1"/>
  <c r="V175" i="23" s="1"/>
  <c r="W175" i="23" s="1"/>
  <c r="X175" i="23" s="1"/>
  <c r="Y175" i="23" s="1"/>
  <c r="Z175" i="23" s="1"/>
  <c r="AA175" i="23" s="1"/>
  <c r="AB175" i="23" s="1"/>
  <c r="AC175" i="23" s="1"/>
  <c r="AD175" i="23" s="1"/>
  <c r="AE175" i="23" s="1"/>
  <c r="AF175" i="23" s="1"/>
  <c r="G175" i="23"/>
  <c r="H175" i="23" s="1"/>
  <c r="I175" i="23" s="1"/>
  <c r="J175" i="23" s="1"/>
  <c r="K175" i="23" s="1"/>
  <c r="F175" i="23"/>
  <c r="D175" i="23"/>
  <c r="E175" i="23" s="1"/>
  <c r="C175" i="23"/>
  <c r="D174" i="23"/>
  <c r="E174" i="23" s="1"/>
  <c r="F174" i="23" s="1"/>
  <c r="G174" i="23" s="1"/>
  <c r="H174" i="23" s="1"/>
  <c r="I174" i="23" s="1"/>
  <c r="J174" i="23" s="1"/>
  <c r="K174" i="23" s="1"/>
  <c r="L174" i="23" s="1"/>
  <c r="M174" i="23" s="1"/>
  <c r="N174" i="23" s="1"/>
  <c r="O174" i="23" s="1"/>
  <c r="P174" i="23" s="1"/>
  <c r="Q174" i="23" s="1"/>
  <c r="R174" i="23" s="1"/>
  <c r="S174" i="23" s="1"/>
  <c r="T174" i="23" s="1"/>
  <c r="U174" i="23" s="1"/>
  <c r="V174" i="23" s="1"/>
  <c r="W174" i="23" s="1"/>
  <c r="X174" i="23" s="1"/>
  <c r="Y174" i="23" s="1"/>
  <c r="Z174" i="23" s="1"/>
  <c r="AA174" i="23" s="1"/>
  <c r="AB174" i="23" s="1"/>
  <c r="AC174" i="23" s="1"/>
  <c r="AD174" i="23" s="1"/>
  <c r="AE174" i="23" s="1"/>
  <c r="AF174" i="23" s="1"/>
  <c r="C174" i="23"/>
  <c r="G172" i="23"/>
  <c r="H172" i="23" s="1"/>
  <c r="I172" i="23" s="1"/>
  <c r="J172" i="23" s="1"/>
  <c r="K172" i="23" s="1"/>
  <c r="L172" i="23" s="1"/>
  <c r="M172" i="23" s="1"/>
  <c r="N172" i="23" s="1"/>
  <c r="O172" i="23" s="1"/>
  <c r="P172" i="23" s="1"/>
  <c r="Q172" i="23" s="1"/>
  <c r="R172" i="23" s="1"/>
  <c r="S172" i="23" s="1"/>
  <c r="T172" i="23" s="1"/>
  <c r="U172" i="23" s="1"/>
  <c r="V172" i="23" s="1"/>
  <c r="W172" i="23" s="1"/>
  <c r="X172" i="23" s="1"/>
  <c r="Y172" i="23" s="1"/>
  <c r="Z172" i="23" s="1"/>
  <c r="AA172" i="23" s="1"/>
  <c r="AB172" i="23" s="1"/>
  <c r="AC172" i="23" s="1"/>
  <c r="AD172" i="23" s="1"/>
  <c r="AE172" i="23" s="1"/>
  <c r="AF172" i="23" s="1"/>
  <c r="C172" i="23"/>
  <c r="D172" i="23" s="1"/>
  <c r="E172" i="23" s="1"/>
  <c r="F172" i="23" s="1"/>
  <c r="X171" i="23"/>
  <c r="Y171" i="23" s="1"/>
  <c r="Z171" i="23" s="1"/>
  <c r="AA171" i="23" s="1"/>
  <c r="AB171" i="23" s="1"/>
  <c r="AC171" i="23" s="1"/>
  <c r="AD171" i="23" s="1"/>
  <c r="AE171" i="23" s="1"/>
  <c r="AF171" i="23" s="1"/>
  <c r="E171" i="23"/>
  <c r="F171" i="23" s="1"/>
  <c r="G171" i="23" s="1"/>
  <c r="H171" i="23" s="1"/>
  <c r="I171" i="23" s="1"/>
  <c r="J171" i="23" s="1"/>
  <c r="K171" i="23" s="1"/>
  <c r="L171" i="23" s="1"/>
  <c r="M171" i="23" s="1"/>
  <c r="N171" i="23" s="1"/>
  <c r="O171" i="23" s="1"/>
  <c r="P171" i="23" s="1"/>
  <c r="Q171" i="23" s="1"/>
  <c r="R171" i="23" s="1"/>
  <c r="S171" i="23" s="1"/>
  <c r="T171" i="23" s="1"/>
  <c r="U171" i="23" s="1"/>
  <c r="V171" i="23" s="1"/>
  <c r="W171" i="23" s="1"/>
  <c r="D171" i="23"/>
  <c r="C171" i="23"/>
  <c r="C170" i="23"/>
  <c r="D170" i="23" s="1"/>
  <c r="E170" i="23" s="1"/>
  <c r="F170" i="23" s="1"/>
  <c r="G170" i="23" s="1"/>
  <c r="H170" i="23" s="1"/>
  <c r="I170" i="23" s="1"/>
  <c r="J170" i="23" s="1"/>
  <c r="K170" i="23" s="1"/>
  <c r="L170" i="23" s="1"/>
  <c r="M170" i="23" s="1"/>
  <c r="N170" i="23" s="1"/>
  <c r="O170" i="23" s="1"/>
  <c r="P170" i="23" s="1"/>
  <c r="Q170" i="23" s="1"/>
  <c r="R170" i="23" s="1"/>
  <c r="S170" i="23" s="1"/>
  <c r="T170" i="23" s="1"/>
  <c r="U170" i="23" s="1"/>
  <c r="V170" i="23" s="1"/>
  <c r="W170" i="23" s="1"/>
  <c r="X170" i="23" s="1"/>
  <c r="Y170" i="23" s="1"/>
  <c r="Z170" i="23" s="1"/>
  <c r="AA170" i="23" s="1"/>
  <c r="AB170" i="23" s="1"/>
  <c r="AC170" i="23" s="1"/>
  <c r="AD170" i="23" s="1"/>
  <c r="AE170" i="23" s="1"/>
  <c r="AF170" i="23" s="1"/>
  <c r="M169" i="23"/>
  <c r="N169" i="23" s="1"/>
  <c r="O169" i="23" s="1"/>
  <c r="P169" i="23" s="1"/>
  <c r="Q169" i="23" s="1"/>
  <c r="R169" i="23" s="1"/>
  <c r="S169" i="23" s="1"/>
  <c r="T169" i="23" s="1"/>
  <c r="U169" i="23" s="1"/>
  <c r="V169" i="23" s="1"/>
  <c r="W169" i="23" s="1"/>
  <c r="X169" i="23" s="1"/>
  <c r="Y169" i="23" s="1"/>
  <c r="Z169" i="23" s="1"/>
  <c r="AA169" i="23" s="1"/>
  <c r="AB169" i="23" s="1"/>
  <c r="AC169" i="23" s="1"/>
  <c r="AD169" i="23" s="1"/>
  <c r="AE169" i="23" s="1"/>
  <c r="AF169" i="23" s="1"/>
  <c r="E169" i="23"/>
  <c r="F169" i="23" s="1"/>
  <c r="G169" i="23" s="1"/>
  <c r="H169" i="23" s="1"/>
  <c r="I169" i="23" s="1"/>
  <c r="J169" i="23" s="1"/>
  <c r="K169" i="23" s="1"/>
  <c r="L169" i="23" s="1"/>
  <c r="D169" i="23"/>
  <c r="C169" i="23"/>
  <c r="D168" i="23"/>
  <c r="E168" i="23" s="1"/>
  <c r="F168" i="23" s="1"/>
  <c r="G168" i="23" s="1"/>
  <c r="H168" i="23" s="1"/>
  <c r="I168" i="23" s="1"/>
  <c r="J168" i="23" s="1"/>
  <c r="K168" i="23" s="1"/>
  <c r="L168" i="23" s="1"/>
  <c r="M168" i="23" s="1"/>
  <c r="N168" i="23" s="1"/>
  <c r="O168" i="23" s="1"/>
  <c r="P168" i="23" s="1"/>
  <c r="Q168" i="23" s="1"/>
  <c r="R168" i="23" s="1"/>
  <c r="S168" i="23" s="1"/>
  <c r="T168" i="23" s="1"/>
  <c r="U168" i="23" s="1"/>
  <c r="V168" i="23" s="1"/>
  <c r="W168" i="23" s="1"/>
  <c r="X168" i="23" s="1"/>
  <c r="Y168" i="23" s="1"/>
  <c r="Z168" i="23" s="1"/>
  <c r="AA168" i="23" s="1"/>
  <c r="AB168" i="23" s="1"/>
  <c r="AC168" i="23" s="1"/>
  <c r="AD168" i="23" s="1"/>
  <c r="AE168" i="23" s="1"/>
  <c r="AF168" i="23" s="1"/>
  <c r="C168" i="23"/>
  <c r="J167" i="23"/>
  <c r="K167" i="23" s="1"/>
  <c r="L167" i="23" s="1"/>
  <c r="M167" i="23" s="1"/>
  <c r="N167" i="23" s="1"/>
  <c r="O167" i="23" s="1"/>
  <c r="P167" i="23" s="1"/>
  <c r="Q167" i="23" s="1"/>
  <c r="R167" i="23" s="1"/>
  <c r="S167" i="23" s="1"/>
  <c r="T167" i="23" s="1"/>
  <c r="U167" i="23" s="1"/>
  <c r="V167" i="23" s="1"/>
  <c r="W167" i="23" s="1"/>
  <c r="X167" i="23" s="1"/>
  <c r="Y167" i="23" s="1"/>
  <c r="Z167" i="23" s="1"/>
  <c r="AA167" i="23" s="1"/>
  <c r="AB167" i="23" s="1"/>
  <c r="AC167" i="23" s="1"/>
  <c r="AD167" i="23" s="1"/>
  <c r="AE167" i="23" s="1"/>
  <c r="AF167" i="23" s="1"/>
  <c r="H167" i="23"/>
  <c r="I167" i="23" s="1"/>
  <c r="F167" i="23"/>
  <c r="G167" i="23" s="1"/>
  <c r="E167" i="23"/>
  <c r="D167" i="23"/>
  <c r="C167" i="23"/>
  <c r="C166" i="23"/>
  <c r="D166" i="23" s="1"/>
  <c r="E166" i="23" s="1"/>
  <c r="F166" i="23" s="1"/>
  <c r="G166" i="23" s="1"/>
  <c r="H166" i="23" s="1"/>
  <c r="I166" i="23" s="1"/>
  <c r="J166" i="23" s="1"/>
  <c r="K166" i="23" s="1"/>
  <c r="L166" i="23" s="1"/>
  <c r="M166" i="23" s="1"/>
  <c r="N166" i="23" s="1"/>
  <c r="O166" i="23" s="1"/>
  <c r="P166" i="23" s="1"/>
  <c r="Q166" i="23" s="1"/>
  <c r="R166" i="23" s="1"/>
  <c r="S166" i="23" s="1"/>
  <c r="T166" i="23" s="1"/>
  <c r="U166" i="23" s="1"/>
  <c r="V166" i="23" s="1"/>
  <c r="W166" i="23" s="1"/>
  <c r="X166" i="23" s="1"/>
  <c r="Y166" i="23" s="1"/>
  <c r="Z166" i="23" s="1"/>
  <c r="AA166" i="23" s="1"/>
  <c r="AB166" i="23" s="1"/>
  <c r="AC166" i="23" s="1"/>
  <c r="AD166" i="23" s="1"/>
  <c r="AE166" i="23" s="1"/>
  <c r="AF166" i="23" s="1"/>
  <c r="C165" i="23"/>
  <c r="D165" i="23" s="1"/>
  <c r="E165" i="23" s="1"/>
  <c r="F165" i="23" s="1"/>
  <c r="G165" i="23" s="1"/>
  <c r="H165" i="23" s="1"/>
  <c r="I165" i="23" s="1"/>
  <c r="J165" i="23" s="1"/>
  <c r="K165" i="23" s="1"/>
  <c r="L165" i="23" s="1"/>
  <c r="M165" i="23" s="1"/>
  <c r="N165" i="23" s="1"/>
  <c r="O165" i="23" s="1"/>
  <c r="P165" i="23" s="1"/>
  <c r="Q165" i="23" s="1"/>
  <c r="R165" i="23" s="1"/>
  <c r="S165" i="23" s="1"/>
  <c r="T165" i="23" s="1"/>
  <c r="U165" i="23" s="1"/>
  <c r="V165" i="23" s="1"/>
  <c r="W165" i="23" s="1"/>
  <c r="X165" i="23" s="1"/>
  <c r="Y165" i="23" s="1"/>
  <c r="Z165" i="23" s="1"/>
  <c r="AA165" i="23" s="1"/>
  <c r="AB165" i="23" s="1"/>
  <c r="AC165" i="23" s="1"/>
  <c r="AD165" i="23" s="1"/>
  <c r="AE165" i="23" s="1"/>
  <c r="AF165" i="23" s="1"/>
  <c r="F163" i="23"/>
  <c r="G163" i="23" s="1"/>
  <c r="H163" i="23" s="1"/>
  <c r="I163" i="23" s="1"/>
  <c r="J163" i="23" s="1"/>
  <c r="K163" i="23" s="1"/>
  <c r="L163" i="23" s="1"/>
  <c r="M163" i="23" s="1"/>
  <c r="N163" i="23" s="1"/>
  <c r="O163" i="23" s="1"/>
  <c r="P163" i="23" s="1"/>
  <c r="Q163" i="23" s="1"/>
  <c r="R163" i="23" s="1"/>
  <c r="S163" i="23" s="1"/>
  <c r="T163" i="23" s="1"/>
  <c r="U163" i="23" s="1"/>
  <c r="V163" i="23" s="1"/>
  <c r="W163" i="23" s="1"/>
  <c r="X163" i="23" s="1"/>
  <c r="Y163" i="23" s="1"/>
  <c r="Z163" i="23" s="1"/>
  <c r="AA163" i="23" s="1"/>
  <c r="AB163" i="23" s="1"/>
  <c r="AC163" i="23" s="1"/>
  <c r="AD163" i="23" s="1"/>
  <c r="AE163" i="23" s="1"/>
  <c r="AF163" i="23" s="1"/>
  <c r="E163" i="23"/>
  <c r="D163" i="23"/>
  <c r="C163" i="23"/>
  <c r="L162" i="23"/>
  <c r="M162" i="23" s="1"/>
  <c r="N162" i="23" s="1"/>
  <c r="O162" i="23" s="1"/>
  <c r="P162" i="23" s="1"/>
  <c r="Q162" i="23" s="1"/>
  <c r="R162" i="23" s="1"/>
  <c r="S162" i="23" s="1"/>
  <c r="T162" i="23" s="1"/>
  <c r="U162" i="23" s="1"/>
  <c r="V162" i="23" s="1"/>
  <c r="W162" i="23" s="1"/>
  <c r="X162" i="23" s="1"/>
  <c r="Y162" i="23" s="1"/>
  <c r="Z162" i="23" s="1"/>
  <c r="AA162" i="23" s="1"/>
  <c r="AB162" i="23" s="1"/>
  <c r="AC162" i="23" s="1"/>
  <c r="AD162" i="23" s="1"/>
  <c r="AE162" i="23" s="1"/>
  <c r="AF162" i="23" s="1"/>
  <c r="H162" i="23"/>
  <c r="I162" i="23" s="1"/>
  <c r="J162" i="23" s="1"/>
  <c r="K162" i="23" s="1"/>
  <c r="F162" i="23"/>
  <c r="G162" i="23" s="1"/>
  <c r="D162" i="23"/>
  <c r="E162" i="23" s="1"/>
  <c r="C162" i="23"/>
  <c r="I161" i="23"/>
  <c r="J161" i="23" s="1"/>
  <c r="K161" i="23" s="1"/>
  <c r="L161" i="23" s="1"/>
  <c r="M161" i="23" s="1"/>
  <c r="N161" i="23" s="1"/>
  <c r="O161" i="23" s="1"/>
  <c r="P161" i="23" s="1"/>
  <c r="Q161" i="23" s="1"/>
  <c r="R161" i="23" s="1"/>
  <c r="S161" i="23" s="1"/>
  <c r="T161" i="23" s="1"/>
  <c r="U161" i="23" s="1"/>
  <c r="V161" i="23" s="1"/>
  <c r="W161" i="23" s="1"/>
  <c r="X161" i="23" s="1"/>
  <c r="Y161" i="23" s="1"/>
  <c r="Z161" i="23" s="1"/>
  <c r="AA161" i="23" s="1"/>
  <c r="AB161" i="23" s="1"/>
  <c r="AC161" i="23" s="1"/>
  <c r="AD161" i="23" s="1"/>
  <c r="AE161" i="23" s="1"/>
  <c r="AF161" i="23" s="1"/>
  <c r="H161" i="23"/>
  <c r="F161" i="23"/>
  <c r="G161" i="23" s="1"/>
  <c r="D161" i="23"/>
  <c r="E161" i="23" s="1"/>
  <c r="C161" i="23"/>
  <c r="O160" i="23"/>
  <c r="P160" i="23" s="1"/>
  <c r="Q160" i="23" s="1"/>
  <c r="R160" i="23" s="1"/>
  <c r="S160" i="23" s="1"/>
  <c r="T160" i="23" s="1"/>
  <c r="U160" i="23" s="1"/>
  <c r="V160" i="23" s="1"/>
  <c r="W160" i="23" s="1"/>
  <c r="X160" i="23" s="1"/>
  <c r="Y160" i="23" s="1"/>
  <c r="Z160" i="23" s="1"/>
  <c r="AA160" i="23" s="1"/>
  <c r="AB160" i="23" s="1"/>
  <c r="AC160" i="23" s="1"/>
  <c r="AD160" i="23" s="1"/>
  <c r="AE160" i="23" s="1"/>
  <c r="AF160" i="23" s="1"/>
  <c r="G160" i="23"/>
  <c r="H160" i="23" s="1"/>
  <c r="I160" i="23" s="1"/>
  <c r="J160" i="23" s="1"/>
  <c r="K160" i="23" s="1"/>
  <c r="L160" i="23" s="1"/>
  <c r="M160" i="23" s="1"/>
  <c r="N160" i="23" s="1"/>
  <c r="E160" i="23"/>
  <c r="F160" i="23" s="1"/>
  <c r="D160" i="23"/>
  <c r="C160" i="23"/>
  <c r="H159" i="23"/>
  <c r="I159" i="23" s="1"/>
  <c r="J159" i="23" s="1"/>
  <c r="K159" i="23" s="1"/>
  <c r="L159" i="23" s="1"/>
  <c r="M159" i="23" s="1"/>
  <c r="N159" i="23" s="1"/>
  <c r="O159" i="23" s="1"/>
  <c r="P159" i="23" s="1"/>
  <c r="Q159" i="23" s="1"/>
  <c r="R159" i="23" s="1"/>
  <c r="S159" i="23" s="1"/>
  <c r="T159" i="23" s="1"/>
  <c r="U159" i="23" s="1"/>
  <c r="V159" i="23" s="1"/>
  <c r="W159" i="23" s="1"/>
  <c r="X159" i="23" s="1"/>
  <c r="Y159" i="23" s="1"/>
  <c r="Z159" i="23" s="1"/>
  <c r="AA159" i="23" s="1"/>
  <c r="AB159" i="23" s="1"/>
  <c r="AC159" i="23" s="1"/>
  <c r="AD159" i="23" s="1"/>
  <c r="AE159" i="23" s="1"/>
  <c r="AF159" i="23" s="1"/>
  <c r="C159" i="23"/>
  <c r="D159" i="23" s="1"/>
  <c r="E159" i="23" s="1"/>
  <c r="F159" i="23" s="1"/>
  <c r="G159" i="23" s="1"/>
  <c r="M158" i="23"/>
  <c r="N158" i="23" s="1"/>
  <c r="O158" i="23" s="1"/>
  <c r="P158" i="23" s="1"/>
  <c r="Q158" i="23" s="1"/>
  <c r="R158" i="23" s="1"/>
  <c r="S158" i="23" s="1"/>
  <c r="T158" i="23" s="1"/>
  <c r="U158" i="23" s="1"/>
  <c r="V158" i="23" s="1"/>
  <c r="W158" i="23" s="1"/>
  <c r="X158" i="23" s="1"/>
  <c r="Y158" i="23" s="1"/>
  <c r="Z158" i="23" s="1"/>
  <c r="AA158" i="23" s="1"/>
  <c r="AB158" i="23" s="1"/>
  <c r="AC158" i="23" s="1"/>
  <c r="AD158" i="23" s="1"/>
  <c r="AE158" i="23" s="1"/>
  <c r="AF158" i="23" s="1"/>
  <c r="E158" i="23"/>
  <c r="F158" i="23" s="1"/>
  <c r="G158" i="23" s="1"/>
  <c r="H158" i="23" s="1"/>
  <c r="I158" i="23" s="1"/>
  <c r="J158" i="23" s="1"/>
  <c r="K158" i="23" s="1"/>
  <c r="L158" i="23" s="1"/>
  <c r="D158" i="23"/>
  <c r="C158" i="23"/>
  <c r="P157" i="23"/>
  <c r="Q157" i="23" s="1"/>
  <c r="R157" i="23" s="1"/>
  <c r="S157" i="23" s="1"/>
  <c r="T157" i="23" s="1"/>
  <c r="U157" i="23" s="1"/>
  <c r="V157" i="23" s="1"/>
  <c r="W157" i="23" s="1"/>
  <c r="X157" i="23" s="1"/>
  <c r="Y157" i="23" s="1"/>
  <c r="Z157" i="23" s="1"/>
  <c r="AA157" i="23" s="1"/>
  <c r="AB157" i="23" s="1"/>
  <c r="AC157" i="23" s="1"/>
  <c r="AD157" i="23" s="1"/>
  <c r="AE157" i="23" s="1"/>
  <c r="AF157" i="23" s="1"/>
  <c r="D157" i="23"/>
  <c r="E157" i="23" s="1"/>
  <c r="F157" i="23" s="1"/>
  <c r="G157" i="23" s="1"/>
  <c r="H157" i="23" s="1"/>
  <c r="I157" i="23" s="1"/>
  <c r="J157" i="23" s="1"/>
  <c r="K157" i="23" s="1"/>
  <c r="L157" i="23" s="1"/>
  <c r="M157" i="23" s="1"/>
  <c r="N157" i="23" s="1"/>
  <c r="O157" i="23" s="1"/>
  <c r="C157" i="23"/>
  <c r="G156" i="23"/>
  <c r="H156" i="23" s="1"/>
  <c r="I156" i="23" s="1"/>
  <c r="J156" i="23" s="1"/>
  <c r="K156" i="23" s="1"/>
  <c r="L156" i="23" s="1"/>
  <c r="M156" i="23" s="1"/>
  <c r="N156" i="23" s="1"/>
  <c r="O156" i="23" s="1"/>
  <c r="P156" i="23" s="1"/>
  <c r="Q156" i="23" s="1"/>
  <c r="R156" i="23" s="1"/>
  <c r="S156" i="23" s="1"/>
  <c r="T156" i="23" s="1"/>
  <c r="U156" i="23" s="1"/>
  <c r="V156" i="23" s="1"/>
  <c r="W156" i="23" s="1"/>
  <c r="X156" i="23" s="1"/>
  <c r="Y156" i="23" s="1"/>
  <c r="Z156" i="23" s="1"/>
  <c r="AA156" i="23" s="1"/>
  <c r="AB156" i="23" s="1"/>
  <c r="AC156" i="23" s="1"/>
  <c r="AD156" i="23" s="1"/>
  <c r="AE156" i="23" s="1"/>
  <c r="AF156" i="23" s="1"/>
  <c r="F156" i="23"/>
  <c r="E156" i="23"/>
  <c r="D156" i="23"/>
  <c r="C156" i="23"/>
  <c r="T155" i="23"/>
  <c r="U155" i="23" s="1"/>
  <c r="V155" i="23" s="1"/>
  <c r="W155" i="23" s="1"/>
  <c r="X155" i="23" s="1"/>
  <c r="Y155" i="23" s="1"/>
  <c r="Z155" i="23" s="1"/>
  <c r="AA155" i="23" s="1"/>
  <c r="AB155" i="23" s="1"/>
  <c r="AC155" i="23" s="1"/>
  <c r="AD155" i="23" s="1"/>
  <c r="AE155" i="23" s="1"/>
  <c r="AF155" i="23" s="1"/>
  <c r="E155" i="23"/>
  <c r="F155" i="23" s="1"/>
  <c r="G155" i="23" s="1"/>
  <c r="H155" i="23" s="1"/>
  <c r="I155" i="23" s="1"/>
  <c r="J155" i="23" s="1"/>
  <c r="K155" i="23" s="1"/>
  <c r="L155" i="23" s="1"/>
  <c r="M155" i="23" s="1"/>
  <c r="N155" i="23" s="1"/>
  <c r="O155" i="23" s="1"/>
  <c r="P155" i="23" s="1"/>
  <c r="Q155" i="23" s="1"/>
  <c r="R155" i="23" s="1"/>
  <c r="S155" i="23" s="1"/>
  <c r="D155" i="23"/>
  <c r="C155" i="23"/>
  <c r="D154" i="23"/>
  <c r="E154" i="23" s="1"/>
  <c r="F154" i="23" s="1"/>
  <c r="G154" i="23" s="1"/>
  <c r="H154" i="23" s="1"/>
  <c r="I154" i="23" s="1"/>
  <c r="J154" i="23" s="1"/>
  <c r="K154" i="23" s="1"/>
  <c r="L154" i="23" s="1"/>
  <c r="M154" i="23" s="1"/>
  <c r="N154" i="23" s="1"/>
  <c r="O154" i="23" s="1"/>
  <c r="P154" i="23" s="1"/>
  <c r="Q154" i="23" s="1"/>
  <c r="R154" i="23" s="1"/>
  <c r="S154" i="23" s="1"/>
  <c r="T154" i="23" s="1"/>
  <c r="U154" i="23" s="1"/>
  <c r="V154" i="23" s="1"/>
  <c r="W154" i="23" s="1"/>
  <c r="X154" i="23" s="1"/>
  <c r="Y154" i="23" s="1"/>
  <c r="Z154" i="23" s="1"/>
  <c r="AA154" i="23" s="1"/>
  <c r="AB154" i="23" s="1"/>
  <c r="AC154" i="23" s="1"/>
  <c r="AD154" i="23" s="1"/>
  <c r="AE154" i="23" s="1"/>
  <c r="AF154" i="23" s="1"/>
  <c r="C154" i="23"/>
  <c r="R153" i="23"/>
  <c r="S153" i="23" s="1"/>
  <c r="T153" i="23" s="1"/>
  <c r="U153" i="23" s="1"/>
  <c r="V153" i="23" s="1"/>
  <c r="W153" i="23" s="1"/>
  <c r="X153" i="23" s="1"/>
  <c r="Y153" i="23" s="1"/>
  <c r="Z153" i="23" s="1"/>
  <c r="AA153" i="23" s="1"/>
  <c r="AB153" i="23" s="1"/>
  <c r="AC153" i="23" s="1"/>
  <c r="AD153" i="23" s="1"/>
  <c r="AE153" i="23" s="1"/>
  <c r="AF153" i="23" s="1"/>
  <c r="G153" i="23"/>
  <c r="H153" i="23" s="1"/>
  <c r="I153" i="23" s="1"/>
  <c r="J153" i="23" s="1"/>
  <c r="K153" i="23" s="1"/>
  <c r="L153" i="23" s="1"/>
  <c r="M153" i="23" s="1"/>
  <c r="N153" i="23" s="1"/>
  <c r="O153" i="23" s="1"/>
  <c r="P153" i="23" s="1"/>
  <c r="Q153" i="23" s="1"/>
  <c r="C153" i="23"/>
  <c r="D153" i="23" s="1"/>
  <c r="E153" i="23" s="1"/>
  <c r="F153" i="23" s="1"/>
  <c r="I152" i="23"/>
  <c r="J152" i="23" s="1"/>
  <c r="K152" i="23" s="1"/>
  <c r="L152" i="23" s="1"/>
  <c r="M152" i="23" s="1"/>
  <c r="N152" i="23" s="1"/>
  <c r="O152" i="23" s="1"/>
  <c r="P152" i="23" s="1"/>
  <c r="Q152" i="23" s="1"/>
  <c r="R152" i="23" s="1"/>
  <c r="S152" i="23" s="1"/>
  <c r="T152" i="23" s="1"/>
  <c r="U152" i="23" s="1"/>
  <c r="V152" i="23" s="1"/>
  <c r="W152" i="23" s="1"/>
  <c r="X152" i="23" s="1"/>
  <c r="Y152" i="23" s="1"/>
  <c r="Z152" i="23" s="1"/>
  <c r="AA152" i="23" s="1"/>
  <c r="AB152" i="23" s="1"/>
  <c r="AC152" i="23" s="1"/>
  <c r="AD152" i="23" s="1"/>
  <c r="AE152" i="23" s="1"/>
  <c r="AF152" i="23" s="1"/>
  <c r="D152" i="23"/>
  <c r="E152" i="23" s="1"/>
  <c r="F152" i="23" s="1"/>
  <c r="G152" i="23" s="1"/>
  <c r="H152" i="23" s="1"/>
  <c r="C152" i="23"/>
  <c r="E151" i="23"/>
  <c r="F151" i="23" s="1"/>
  <c r="G151" i="23" s="1"/>
  <c r="H151" i="23" s="1"/>
  <c r="I151" i="23" s="1"/>
  <c r="J151" i="23" s="1"/>
  <c r="K151" i="23" s="1"/>
  <c r="L151" i="23" s="1"/>
  <c r="M151" i="23" s="1"/>
  <c r="N151" i="23" s="1"/>
  <c r="O151" i="23" s="1"/>
  <c r="P151" i="23" s="1"/>
  <c r="Q151" i="23" s="1"/>
  <c r="R151" i="23" s="1"/>
  <c r="S151" i="23" s="1"/>
  <c r="T151" i="23" s="1"/>
  <c r="U151" i="23" s="1"/>
  <c r="V151" i="23" s="1"/>
  <c r="W151" i="23" s="1"/>
  <c r="X151" i="23" s="1"/>
  <c r="Y151" i="23" s="1"/>
  <c r="Z151" i="23" s="1"/>
  <c r="AA151" i="23" s="1"/>
  <c r="AB151" i="23" s="1"/>
  <c r="AC151" i="23" s="1"/>
  <c r="AD151" i="23" s="1"/>
  <c r="AE151" i="23" s="1"/>
  <c r="AF151" i="23" s="1"/>
  <c r="D151" i="23"/>
  <c r="C151" i="23"/>
  <c r="C149" i="23"/>
  <c r="D149" i="23" s="1"/>
  <c r="E149" i="23" s="1"/>
  <c r="F149" i="23" s="1"/>
  <c r="G149" i="23" s="1"/>
  <c r="H149" i="23" s="1"/>
  <c r="I149" i="23" s="1"/>
  <c r="J149" i="23" s="1"/>
  <c r="K149" i="23" s="1"/>
  <c r="L149" i="23" s="1"/>
  <c r="M149" i="23" s="1"/>
  <c r="N149" i="23" s="1"/>
  <c r="O149" i="23" s="1"/>
  <c r="P149" i="23" s="1"/>
  <c r="Q149" i="23" s="1"/>
  <c r="R149" i="23" s="1"/>
  <c r="S149" i="23" s="1"/>
  <c r="T149" i="23" s="1"/>
  <c r="U149" i="23" s="1"/>
  <c r="V149" i="23" s="1"/>
  <c r="W149" i="23" s="1"/>
  <c r="X149" i="23" s="1"/>
  <c r="Y149" i="23" s="1"/>
  <c r="Z149" i="23" s="1"/>
  <c r="AA149" i="23" s="1"/>
  <c r="AB149" i="23" s="1"/>
  <c r="AC149" i="23" s="1"/>
  <c r="AD149" i="23" s="1"/>
  <c r="AE149" i="23" s="1"/>
  <c r="AF149" i="23" s="1"/>
  <c r="C148" i="23"/>
  <c r="D148" i="23" s="1"/>
  <c r="E148" i="23" s="1"/>
  <c r="F148" i="23" s="1"/>
  <c r="G148" i="23" s="1"/>
  <c r="H148" i="23" s="1"/>
  <c r="I148" i="23" s="1"/>
  <c r="J148" i="23" s="1"/>
  <c r="K148" i="23" s="1"/>
  <c r="L148" i="23" s="1"/>
  <c r="M148" i="23" s="1"/>
  <c r="N148" i="23" s="1"/>
  <c r="O148" i="23" s="1"/>
  <c r="P148" i="23" s="1"/>
  <c r="Q148" i="23" s="1"/>
  <c r="R148" i="23" s="1"/>
  <c r="S148" i="23" s="1"/>
  <c r="T148" i="23" s="1"/>
  <c r="U148" i="23" s="1"/>
  <c r="V148" i="23" s="1"/>
  <c r="W148" i="23" s="1"/>
  <c r="X148" i="23" s="1"/>
  <c r="Y148" i="23" s="1"/>
  <c r="Z148" i="23" s="1"/>
  <c r="AA148" i="23" s="1"/>
  <c r="AB148" i="23" s="1"/>
  <c r="AC148" i="23" s="1"/>
  <c r="AD148" i="23" s="1"/>
  <c r="AE148" i="23" s="1"/>
  <c r="AF148" i="23" s="1"/>
  <c r="V147" i="23"/>
  <c r="W147" i="23" s="1"/>
  <c r="X147" i="23" s="1"/>
  <c r="Y147" i="23" s="1"/>
  <c r="Z147" i="23" s="1"/>
  <c r="AA147" i="23" s="1"/>
  <c r="AB147" i="23" s="1"/>
  <c r="AC147" i="23" s="1"/>
  <c r="AD147" i="23" s="1"/>
  <c r="AE147" i="23" s="1"/>
  <c r="AF147" i="23" s="1"/>
  <c r="F147" i="23"/>
  <c r="G147" i="23" s="1"/>
  <c r="H147" i="23" s="1"/>
  <c r="I147" i="23" s="1"/>
  <c r="J147" i="23" s="1"/>
  <c r="K147" i="23" s="1"/>
  <c r="L147" i="23" s="1"/>
  <c r="M147" i="23" s="1"/>
  <c r="N147" i="23" s="1"/>
  <c r="O147" i="23" s="1"/>
  <c r="P147" i="23" s="1"/>
  <c r="Q147" i="23" s="1"/>
  <c r="R147" i="23" s="1"/>
  <c r="S147" i="23" s="1"/>
  <c r="T147" i="23" s="1"/>
  <c r="U147" i="23" s="1"/>
  <c r="D147" i="23"/>
  <c r="E147" i="23" s="1"/>
  <c r="C147" i="23"/>
  <c r="G146" i="23"/>
  <c r="H146" i="23" s="1"/>
  <c r="I146" i="23" s="1"/>
  <c r="J146" i="23" s="1"/>
  <c r="K146" i="23" s="1"/>
  <c r="L146" i="23" s="1"/>
  <c r="M146" i="23" s="1"/>
  <c r="N146" i="23" s="1"/>
  <c r="O146" i="23" s="1"/>
  <c r="P146" i="23" s="1"/>
  <c r="Q146" i="23" s="1"/>
  <c r="R146" i="23" s="1"/>
  <c r="S146" i="23" s="1"/>
  <c r="T146" i="23" s="1"/>
  <c r="U146" i="23" s="1"/>
  <c r="V146" i="23" s="1"/>
  <c r="W146" i="23" s="1"/>
  <c r="X146" i="23" s="1"/>
  <c r="Y146" i="23" s="1"/>
  <c r="Z146" i="23" s="1"/>
  <c r="AA146" i="23" s="1"/>
  <c r="AB146" i="23" s="1"/>
  <c r="AC146" i="23" s="1"/>
  <c r="AD146" i="23" s="1"/>
  <c r="AE146" i="23" s="1"/>
  <c r="AF146" i="23" s="1"/>
  <c r="D146" i="23"/>
  <c r="E146" i="23" s="1"/>
  <c r="F146" i="23" s="1"/>
  <c r="C146" i="23"/>
  <c r="V144" i="23"/>
  <c r="W144" i="23" s="1"/>
  <c r="X144" i="23" s="1"/>
  <c r="Y144" i="23" s="1"/>
  <c r="Z144" i="23" s="1"/>
  <c r="AA144" i="23" s="1"/>
  <c r="AB144" i="23" s="1"/>
  <c r="AC144" i="23" s="1"/>
  <c r="AD144" i="23" s="1"/>
  <c r="AE144" i="23" s="1"/>
  <c r="AF144" i="23" s="1"/>
  <c r="F144" i="23"/>
  <c r="G144" i="23" s="1"/>
  <c r="H144" i="23" s="1"/>
  <c r="I144" i="23" s="1"/>
  <c r="J144" i="23" s="1"/>
  <c r="K144" i="23" s="1"/>
  <c r="L144" i="23" s="1"/>
  <c r="M144" i="23" s="1"/>
  <c r="N144" i="23" s="1"/>
  <c r="O144" i="23" s="1"/>
  <c r="P144" i="23" s="1"/>
  <c r="Q144" i="23" s="1"/>
  <c r="R144" i="23" s="1"/>
  <c r="S144" i="23" s="1"/>
  <c r="T144" i="23" s="1"/>
  <c r="U144" i="23" s="1"/>
  <c r="C144" i="23"/>
  <c r="D144" i="23" s="1"/>
  <c r="E144" i="23" s="1"/>
  <c r="D143" i="23"/>
  <c r="E143" i="23" s="1"/>
  <c r="F143" i="23" s="1"/>
  <c r="G143" i="23" s="1"/>
  <c r="H143" i="23" s="1"/>
  <c r="I143" i="23" s="1"/>
  <c r="J143" i="23" s="1"/>
  <c r="K143" i="23" s="1"/>
  <c r="L143" i="23" s="1"/>
  <c r="M143" i="23" s="1"/>
  <c r="N143" i="23" s="1"/>
  <c r="O143" i="23" s="1"/>
  <c r="P143" i="23" s="1"/>
  <c r="Q143" i="23" s="1"/>
  <c r="R143" i="23" s="1"/>
  <c r="S143" i="23" s="1"/>
  <c r="T143" i="23" s="1"/>
  <c r="U143" i="23" s="1"/>
  <c r="V143" i="23" s="1"/>
  <c r="W143" i="23" s="1"/>
  <c r="X143" i="23" s="1"/>
  <c r="Y143" i="23" s="1"/>
  <c r="Z143" i="23" s="1"/>
  <c r="AA143" i="23" s="1"/>
  <c r="AB143" i="23" s="1"/>
  <c r="AC143" i="23" s="1"/>
  <c r="AD143" i="23" s="1"/>
  <c r="AE143" i="23" s="1"/>
  <c r="AF143" i="23" s="1"/>
  <c r="C143" i="23"/>
  <c r="G141" i="23"/>
  <c r="H141" i="23" s="1"/>
  <c r="I141" i="23" s="1"/>
  <c r="J141" i="23" s="1"/>
  <c r="K141" i="23" s="1"/>
  <c r="L141" i="23" s="1"/>
  <c r="M141" i="23" s="1"/>
  <c r="N141" i="23" s="1"/>
  <c r="O141" i="23" s="1"/>
  <c r="P141" i="23" s="1"/>
  <c r="Q141" i="23" s="1"/>
  <c r="R141" i="23" s="1"/>
  <c r="S141" i="23" s="1"/>
  <c r="T141" i="23" s="1"/>
  <c r="U141" i="23" s="1"/>
  <c r="V141" i="23" s="1"/>
  <c r="W141" i="23" s="1"/>
  <c r="X141" i="23" s="1"/>
  <c r="Y141" i="23" s="1"/>
  <c r="Z141" i="23" s="1"/>
  <c r="AA141" i="23" s="1"/>
  <c r="AB141" i="23" s="1"/>
  <c r="AC141" i="23" s="1"/>
  <c r="AD141" i="23" s="1"/>
  <c r="AE141" i="23" s="1"/>
  <c r="AF141" i="23" s="1"/>
  <c r="D141" i="23"/>
  <c r="E141" i="23" s="1"/>
  <c r="F141" i="23" s="1"/>
  <c r="C141" i="23"/>
  <c r="AF140" i="23"/>
  <c r="M140" i="23"/>
  <c r="N140" i="23" s="1"/>
  <c r="O140" i="23" s="1"/>
  <c r="P140" i="23" s="1"/>
  <c r="Q140" i="23" s="1"/>
  <c r="R140" i="23" s="1"/>
  <c r="S140" i="23" s="1"/>
  <c r="T140" i="23" s="1"/>
  <c r="U140" i="23" s="1"/>
  <c r="V140" i="23" s="1"/>
  <c r="W140" i="23" s="1"/>
  <c r="X140" i="23" s="1"/>
  <c r="Y140" i="23" s="1"/>
  <c r="Z140" i="23" s="1"/>
  <c r="AA140" i="23" s="1"/>
  <c r="AB140" i="23" s="1"/>
  <c r="AC140" i="23" s="1"/>
  <c r="AD140" i="23" s="1"/>
  <c r="AE140" i="23" s="1"/>
  <c r="E140" i="23"/>
  <c r="F140" i="23" s="1"/>
  <c r="G140" i="23" s="1"/>
  <c r="H140" i="23" s="1"/>
  <c r="I140" i="23" s="1"/>
  <c r="J140" i="23" s="1"/>
  <c r="K140" i="23" s="1"/>
  <c r="L140" i="23" s="1"/>
  <c r="D140" i="23"/>
  <c r="C140" i="23"/>
  <c r="E139" i="23"/>
  <c r="F139" i="23" s="1"/>
  <c r="G139" i="23" s="1"/>
  <c r="H139" i="23" s="1"/>
  <c r="I139" i="23" s="1"/>
  <c r="J139" i="23" s="1"/>
  <c r="K139" i="23" s="1"/>
  <c r="L139" i="23" s="1"/>
  <c r="M139" i="23" s="1"/>
  <c r="N139" i="23" s="1"/>
  <c r="O139" i="23" s="1"/>
  <c r="P139" i="23" s="1"/>
  <c r="Q139" i="23" s="1"/>
  <c r="R139" i="23" s="1"/>
  <c r="S139" i="23" s="1"/>
  <c r="T139" i="23" s="1"/>
  <c r="U139" i="23" s="1"/>
  <c r="V139" i="23" s="1"/>
  <c r="W139" i="23" s="1"/>
  <c r="X139" i="23" s="1"/>
  <c r="Y139" i="23" s="1"/>
  <c r="Z139" i="23" s="1"/>
  <c r="AA139" i="23" s="1"/>
  <c r="AB139" i="23" s="1"/>
  <c r="AC139" i="23" s="1"/>
  <c r="AD139" i="23" s="1"/>
  <c r="AE139" i="23" s="1"/>
  <c r="AF139" i="23" s="1"/>
  <c r="C139" i="23"/>
  <c r="D139" i="23" s="1"/>
  <c r="C138" i="23"/>
  <c r="D138" i="23" s="1"/>
  <c r="E138" i="23" s="1"/>
  <c r="F138" i="23" s="1"/>
  <c r="G138" i="23" s="1"/>
  <c r="H138" i="23" s="1"/>
  <c r="I138" i="23" s="1"/>
  <c r="J138" i="23" s="1"/>
  <c r="K138" i="23" s="1"/>
  <c r="L138" i="23" s="1"/>
  <c r="M138" i="23" s="1"/>
  <c r="N138" i="23" s="1"/>
  <c r="O138" i="23" s="1"/>
  <c r="P138" i="23" s="1"/>
  <c r="Q138" i="23" s="1"/>
  <c r="R138" i="23" s="1"/>
  <c r="S138" i="23" s="1"/>
  <c r="T138" i="23" s="1"/>
  <c r="U138" i="23" s="1"/>
  <c r="V138" i="23" s="1"/>
  <c r="W138" i="23" s="1"/>
  <c r="X138" i="23" s="1"/>
  <c r="Y138" i="23" s="1"/>
  <c r="Z138" i="23" s="1"/>
  <c r="AA138" i="23" s="1"/>
  <c r="AB138" i="23" s="1"/>
  <c r="AC138" i="23" s="1"/>
  <c r="AD138" i="23" s="1"/>
  <c r="AE138" i="23" s="1"/>
  <c r="AF138" i="23" s="1"/>
  <c r="G137" i="23"/>
  <c r="H137" i="23" s="1"/>
  <c r="I137" i="23" s="1"/>
  <c r="J137" i="23" s="1"/>
  <c r="K137" i="23" s="1"/>
  <c r="L137" i="23" s="1"/>
  <c r="M137" i="23" s="1"/>
  <c r="N137" i="23" s="1"/>
  <c r="O137" i="23" s="1"/>
  <c r="P137" i="23" s="1"/>
  <c r="Q137" i="23" s="1"/>
  <c r="R137" i="23" s="1"/>
  <c r="S137" i="23" s="1"/>
  <c r="T137" i="23" s="1"/>
  <c r="U137" i="23" s="1"/>
  <c r="V137" i="23" s="1"/>
  <c r="W137" i="23" s="1"/>
  <c r="X137" i="23" s="1"/>
  <c r="Y137" i="23" s="1"/>
  <c r="Z137" i="23" s="1"/>
  <c r="AA137" i="23" s="1"/>
  <c r="AB137" i="23" s="1"/>
  <c r="AC137" i="23" s="1"/>
  <c r="AD137" i="23" s="1"/>
  <c r="AE137" i="23" s="1"/>
  <c r="AF137" i="23" s="1"/>
  <c r="C137" i="23"/>
  <c r="D137" i="23" s="1"/>
  <c r="E137" i="23" s="1"/>
  <c r="F137" i="23" s="1"/>
  <c r="O136" i="23"/>
  <c r="P136" i="23" s="1"/>
  <c r="Q136" i="23" s="1"/>
  <c r="R136" i="23" s="1"/>
  <c r="S136" i="23" s="1"/>
  <c r="T136" i="23" s="1"/>
  <c r="U136" i="23" s="1"/>
  <c r="V136" i="23" s="1"/>
  <c r="W136" i="23" s="1"/>
  <c r="X136" i="23" s="1"/>
  <c r="Y136" i="23" s="1"/>
  <c r="Z136" i="23" s="1"/>
  <c r="AA136" i="23" s="1"/>
  <c r="AB136" i="23" s="1"/>
  <c r="AC136" i="23" s="1"/>
  <c r="AD136" i="23" s="1"/>
  <c r="AE136" i="23" s="1"/>
  <c r="AF136" i="23" s="1"/>
  <c r="G136" i="23"/>
  <c r="H136" i="23" s="1"/>
  <c r="I136" i="23" s="1"/>
  <c r="J136" i="23" s="1"/>
  <c r="K136" i="23" s="1"/>
  <c r="L136" i="23" s="1"/>
  <c r="M136" i="23" s="1"/>
  <c r="N136" i="23" s="1"/>
  <c r="E136" i="23"/>
  <c r="F136" i="23" s="1"/>
  <c r="C136" i="23"/>
  <c r="D136" i="23" s="1"/>
  <c r="I135" i="23"/>
  <c r="J135" i="23" s="1"/>
  <c r="K135" i="23" s="1"/>
  <c r="L135" i="23" s="1"/>
  <c r="M135" i="23" s="1"/>
  <c r="N135" i="23" s="1"/>
  <c r="O135" i="23" s="1"/>
  <c r="P135" i="23" s="1"/>
  <c r="Q135" i="23" s="1"/>
  <c r="R135" i="23" s="1"/>
  <c r="S135" i="23" s="1"/>
  <c r="T135" i="23" s="1"/>
  <c r="U135" i="23" s="1"/>
  <c r="V135" i="23" s="1"/>
  <c r="W135" i="23" s="1"/>
  <c r="X135" i="23" s="1"/>
  <c r="Y135" i="23" s="1"/>
  <c r="Z135" i="23" s="1"/>
  <c r="AA135" i="23" s="1"/>
  <c r="AB135" i="23" s="1"/>
  <c r="AC135" i="23" s="1"/>
  <c r="AD135" i="23" s="1"/>
  <c r="AE135" i="23" s="1"/>
  <c r="AF135" i="23" s="1"/>
  <c r="E135" i="23"/>
  <c r="F135" i="23" s="1"/>
  <c r="G135" i="23" s="1"/>
  <c r="H135" i="23" s="1"/>
  <c r="C135" i="23"/>
  <c r="D135" i="23" s="1"/>
  <c r="C133" i="23"/>
  <c r="D133" i="23" s="1"/>
  <c r="E133" i="23" s="1"/>
  <c r="F133" i="23" s="1"/>
  <c r="G133" i="23" s="1"/>
  <c r="H133" i="23" s="1"/>
  <c r="I133" i="23" s="1"/>
  <c r="J133" i="23" s="1"/>
  <c r="K133" i="23" s="1"/>
  <c r="L133" i="23" s="1"/>
  <c r="M133" i="23" s="1"/>
  <c r="N133" i="23" s="1"/>
  <c r="O133" i="23" s="1"/>
  <c r="P133" i="23" s="1"/>
  <c r="Q133" i="23" s="1"/>
  <c r="R133" i="23" s="1"/>
  <c r="S133" i="23" s="1"/>
  <c r="T133" i="23" s="1"/>
  <c r="U133" i="23" s="1"/>
  <c r="V133" i="23" s="1"/>
  <c r="W133" i="23" s="1"/>
  <c r="X133" i="23" s="1"/>
  <c r="Y133" i="23" s="1"/>
  <c r="Z133" i="23" s="1"/>
  <c r="AA133" i="23" s="1"/>
  <c r="AB133" i="23" s="1"/>
  <c r="AC133" i="23" s="1"/>
  <c r="AD133" i="23" s="1"/>
  <c r="AE133" i="23" s="1"/>
  <c r="AF133" i="23" s="1"/>
  <c r="K132" i="23"/>
  <c r="L132" i="23" s="1"/>
  <c r="M132" i="23" s="1"/>
  <c r="N132" i="23" s="1"/>
  <c r="O132" i="23" s="1"/>
  <c r="P132" i="23" s="1"/>
  <c r="Q132" i="23" s="1"/>
  <c r="R132" i="23" s="1"/>
  <c r="S132" i="23" s="1"/>
  <c r="T132" i="23" s="1"/>
  <c r="U132" i="23" s="1"/>
  <c r="V132" i="23" s="1"/>
  <c r="W132" i="23" s="1"/>
  <c r="X132" i="23" s="1"/>
  <c r="Y132" i="23" s="1"/>
  <c r="Z132" i="23" s="1"/>
  <c r="AA132" i="23" s="1"/>
  <c r="AB132" i="23" s="1"/>
  <c r="AC132" i="23" s="1"/>
  <c r="AD132" i="23" s="1"/>
  <c r="AE132" i="23" s="1"/>
  <c r="AF132" i="23" s="1"/>
  <c r="F132" i="23"/>
  <c r="G132" i="23" s="1"/>
  <c r="H132" i="23" s="1"/>
  <c r="I132" i="23" s="1"/>
  <c r="J132" i="23" s="1"/>
  <c r="C132" i="23"/>
  <c r="D132" i="23" s="1"/>
  <c r="E132" i="23" s="1"/>
  <c r="C131" i="23"/>
  <c r="D131" i="23" s="1"/>
  <c r="E131" i="23" s="1"/>
  <c r="F131" i="23" s="1"/>
  <c r="G131" i="23" s="1"/>
  <c r="H131" i="23" s="1"/>
  <c r="I131" i="23" s="1"/>
  <c r="J131" i="23" s="1"/>
  <c r="K131" i="23" s="1"/>
  <c r="L131" i="23" s="1"/>
  <c r="M131" i="23" s="1"/>
  <c r="N131" i="23" s="1"/>
  <c r="O131" i="23" s="1"/>
  <c r="P131" i="23" s="1"/>
  <c r="Q131" i="23" s="1"/>
  <c r="R131" i="23" s="1"/>
  <c r="S131" i="23" s="1"/>
  <c r="T131" i="23" s="1"/>
  <c r="U131" i="23" s="1"/>
  <c r="V131" i="23" s="1"/>
  <c r="W131" i="23" s="1"/>
  <c r="X131" i="23" s="1"/>
  <c r="Y131" i="23" s="1"/>
  <c r="Z131" i="23" s="1"/>
  <c r="AA131" i="23" s="1"/>
  <c r="AB131" i="23" s="1"/>
  <c r="AC131" i="23" s="1"/>
  <c r="AD131" i="23" s="1"/>
  <c r="AE131" i="23" s="1"/>
  <c r="AF131" i="23" s="1"/>
  <c r="C130" i="23"/>
  <c r="D130" i="23" s="1"/>
  <c r="E130" i="23" s="1"/>
  <c r="F130" i="23" s="1"/>
  <c r="G130" i="23" s="1"/>
  <c r="H130" i="23" s="1"/>
  <c r="I130" i="23" s="1"/>
  <c r="J130" i="23" s="1"/>
  <c r="K130" i="23" s="1"/>
  <c r="L130" i="23" s="1"/>
  <c r="M130" i="23" s="1"/>
  <c r="N130" i="23" s="1"/>
  <c r="O130" i="23" s="1"/>
  <c r="P130" i="23" s="1"/>
  <c r="Q130" i="23" s="1"/>
  <c r="R130" i="23" s="1"/>
  <c r="S130" i="23" s="1"/>
  <c r="T130" i="23" s="1"/>
  <c r="U130" i="23" s="1"/>
  <c r="V130" i="23" s="1"/>
  <c r="W130" i="23" s="1"/>
  <c r="X130" i="23" s="1"/>
  <c r="Y130" i="23" s="1"/>
  <c r="Z130" i="23" s="1"/>
  <c r="AA130" i="23" s="1"/>
  <c r="AB130" i="23" s="1"/>
  <c r="AC130" i="23" s="1"/>
  <c r="AD130" i="23" s="1"/>
  <c r="AE130" i="23" s="1"/>
  <c r="AF130" i="23" s="1"/>
  <c r="E129" i="23"/>
  <c r="F129" i="23" s="1"/>
  <c r="G129" i="23" s="1"/>
  <c r="H129" i="23" s="1"/>
  <c r="I129" i="23" s="1"/>
  <c r="J129" i="23" s="1"/>
  <c r="K129" i="23" s="1"/>
  <c r="L129" i="23" s="1"/>
  <c r="M129" i="23" s="1"/>
  <c r="N129" i="23" s="1"/>
  <c r="O129" i="23" s="1"/>
  <c r="P129" i="23" s="1"/>
  <c r="Q129" i="23" s="1"/>
  <c r="R129" i="23" s="1"/>
  <c r="S129" i="23" s="1"/>
  <c r="T129" i="23" s="1"/>
  <c r="U129" i="23" s="1"/>
  <c r="V129" i="23" s="1"/>
  <c r="W129" i="23" s="1"/>
  <c r="X129" i="23" s="1"/>
  <c r="Y129" i="23" s="1"/>
  <c r="Z129" i="23" s="1"/>
  <c r="AA129" i="23" s="1"/>
  <c r="AB129" i="23" s="1"/>
  <c r="AC129" i="23" s="1"/>
  <c r="AD129" i="23" s="1"/>
  <c r="AE129" i="23" s="1"/>
  <c r="AF129" i="23" s="1"/>
  <c r="C129" i="23"/>
  <c r="D129" i="23" s="1"/>
  <c r="F128" i="23"/>
  <c r="G128" i="23" s="1"/>
  <c r="H128" i="23" s="1"/>
  <c r="I128" i="23" s="1"/>
  <c r="J128" i="23" s="1"/>
  <c r="K128" i="23" s="1"/>
  <c r="L128" i="23" s="1"/>
  <c r="M128" i="23" s="1"/>
  <c r="N128" i="23" s="1"/>
  <c r="O128" i="23" s="1"/>
  <c r="P128" i="23" s="1"/>
  <c r="Q128" i="23" s="1"/>
  <c r="R128" i="23" s="1"/>
  <c r="S128" i="23" s="1"/>
  <c r="T128" i="23" s="1"/>
  <c r="U128" i="23" s="1"/>
  <c r="V128" i="23" s="1"/>
  <c r="W128" i="23" s="1"/>
  <c r="X128" i="23" s="1"/>
  <c r="Y128" i="23" s="1"/>
  <c r="Z128" i="23" s="1"/>
  <c r="AA128" i="23" s="1"/>
  <c r="AB128" i="23" s="1"/>
  <c r="AC128" i="23" s="1"/>
  <c r="AD128" i="23" s="1"/>
  <c r="AE128" i="23" s="1"/>
  <c r="AF128" i="23" s="1"/>
  <c r="C128" i="23"/>
  <c r="D128" i="23" s="1"/>
  <c r="E128" i="23" s="1"/>
  <c r="D127" i="23"/>
  <c r="E127" i="23" s="1"/>
  <c r="F127" i="23" s="1"/>
  <c r="G127" i="23" s="1"/>
  <c r="H127" i="23" s="1"/>
  <c r="I127" i="23" s="1"/>
  <c r="J127" i="23" s="1"/>
  <c r="K127" i="23" s="1"/>
  <c r="L127" i="23" s="1"/>
  <c r="M127" i="23" s="1"/>
  <c r="N127" i="23" s="1"/>
  <c r="O127" i="23" s="1"/>
  <c r="P127" i="23" s="1"/>
  <c r="Q127" i="23" s="1"/>
  <c r="R127" i="23" s="1"/>
  <c r="S127" i="23" s="1"/>
  <c r="T127" i="23" s="1"/>
  <c r="U127" i="23" s="1"/>
  <c r="V127" i="23" s="1"/>
  <c r="W127" i="23" s="1"/>
  <c r="X127" i="23" s="1"/>
  <c r="Y127" i="23" s="1"/>
  <c r="Z127" i="23" s="1"/>
  <c r="AA127" i="23" s="1"/>
  <c r="AB127" i="23" s="1"/>
  <c r="AC127" i="23" s="1"/>
  <c r="AD127" i="23" s="1"/>
  <c r="AE127" i="23" s="1"/>
  <c r="AF127" i="23" s="1"/>
  <c r="C127" i="23"/>
  <c r="M126" i="23"/>
  <c r="N126" i="23" s="1"/>
  <c r="O126" i="23" s="1"/>
  <c r="P126" i="23" s="1"/>
  <c r="Q126" i="23" s="1"/>
  <c r="R126" i="23" s="1"/>
  <c r="S126" i="23" s="1"/>
  <c r="T126" i="23" s="1"/>
  <c r="U126" i="23" s="1"/>
  <c r="V126" i="23" s="1"/>
  <c r="W126" i="23" s="1"/>
  <c r="X126" i="23" s="1"/>
  <c r="Y126" i="23" s="1"/>
  <c r="Z126" i="23" s="1"/>
  <c r="AA126" i="23" s="1"/>
  <c r="AB126" i="23" s="1"/>
  <c r="AC126" i="23" s="1"/>
  <c r="AD126" i="23" s="1"/>
  <c r="AE126" i="23" s="1"/>
  <c r="AF126" i="23" s="1"/>
  <c r="I126" i="23"/>
  <c r="J126" i="23" s="1"/>
  <c r="K126" i="23" s="1"/>
  <c r="L126" i="23" s="1"/>
  <c r="G126" i="23"/>
  <c r="H126" i="23" s="1"/>
  <c r="E126" i="23"/>
  <c r="F126" i="23" s="1"/>
  <c r="C126" i="23"/>
  <c r="D126" i="23" s="1"/>
  <c r="K124" i="23"/>
  <c r="L124" i="23" s="1"/>
  <c r="M124" i="23" s="1"/>
  <c r="N124" i="23" s="1"/>
  <c r="O124" i="23" s="1"/>
  <c r="P124" i="23" s="1"/>
  <c r="Q124" i="23" s="1"/>
  <c r="R124" i="23" s="1"/>
  <c r="S124" i="23" s="1"/>
  <c r="T124" i="23" s="1"/>
  <c r="U124" i="23" s="1"/>
  <c r="V124" i="23" s="1"/>
  <c r="W124" i="23" s="1"/>
  <c r="X124" i="23" s="1"/>
  <c r="Y124" i="23" s="1"/>
  <c r="Z124" i="23" s="1"/>
  <c r="AA124" i="23" s="1"/>
  <c r="AB124" i="23" s="1"/>
  <c r="AC124" i="23" s="1"/>
  <c r="AD124" i="23" s="1"/>
  <c r="AE124" i="23" s="1"/>
  <c r="AF124" i="23" s="1"/>
  <c r="G124" i="23"/>
  <c r="H124" i="23" s="1"/>
  <c r="I124" i="23" s="1"/>
  <c r="J124" i="23" s="1"/>
  <c r="E124" i="23"/>
  <c r="F124" i="23" s="1"/>
  <c r="C124" i="23"/>
  <c r="D124" i="23" s="1"/>
  <c r="C123" i="23"/>
  <c r="D123" i="23" s="1"/>
  <c r="E123" i="23" s="1"/>
  <c r="F123" i="23" s="1"/>
  <c r="G123" i="23" s="1"/>
  <c r="H123" i="23" s="1"/>
  <c r="I123" i="23" s="1"/>
  <c r="J123" i="23" s="1"/>
  <c r="K123" i="23" s="1"/>
  <c r="L123" i="23" s="1"/>
  <c r="M123" i="23" s="1"/>
  <c r="N123" i="23" s="1"/>
  <c r="O123" i="23" s="1"/>
  <c r="P123" i="23" s="1"/>
  <c r="Q123" i="23" s="1"/>
  <c r="R123" i="23" s="1"/>
  <c r="S123" i="23" s="1"/>
  <c r="T123" i="23" s="1"/>
  <c r="U123" i="23" s="1"/>
  <c r="V123" i="23" s="1"/>
  <c r="W123" i="23" s="1"/>
  <c r="X123" i="23" s="1"/>
  <c r="Y123" i="23" s="1"/>
  <c r="Z123" i="23" s="1"/>
  <c r="AA123" i="23" s="1"/>
  <c r="AB123" i="23" s="1"/>
  <c r="AC123" i="23" s="1"/>
  <c r="AD123" i="23" s="1"/>
  <c r="AE123" i="23" s="1"/>
  <c r="AF123" i="23" s="1"/>
  <c r="C122" i="23"/>
  <c r="D122" i="23" s="1"/>
  <c r="E122" i="23" s="1"/>
  <c r="F122" i="23" s="1"/>
  <c r="G122" i="23" s="1"/>
  <c r="H122" i="23" s="1"/>
  <c r="I122" i="23" s="1"/>
  <c r="J122" i="23" s="1"/>
  <c r="K122" i="23" s="1"/>
  <c r="L122" i="23" s="1"/>
  <c r="M122" i="23" s="1"/>
  <c r="N122" i="23" s="1"/>
  <c r="O122" i="23" s="1"/>
  <c r="P122" i="23" s="1"/>
  <c r="Q122" i="23" s="1"/>
  <c r="R122" i="23" s="1"/>
  <c r="S122" i="23" s="1"/>
  <c r="T122" i="23" s="1"/>
  <c r="U122" i="23" s="1"/>
  <c r="V122" i="23" s="1"/>
  <c r="W122" i="23" s="1"/>
  <c r="X122" i="23" s="1"/>
  <c r="Y122" i="23" s="1"/>
  <c r="Z122" i="23" s="1"/>
  <c r="AA122" i="23" s="1"/>
  <c r="AB122" i="23" s="1"/>
  <c r="AC122" i="23" s="1"/>
  <c r="AD122" i="23" s="1"/>
  <c r="AE122" i="23" s="1"/>
  <c r="AF122" i="23" s="1"/>
  <c r="P121" i="23"/>
  <c r="Q121" i="23" s="1"/>
  <c r="R121" i="23" s="1"/>
  <c r="S121" i="23" s="1"/>
  <c r="T121" i="23" s="1"/>
  <c r="U121" i="23" s="1"/>
  <c r="V121" i="23" s="1"/>
  <c r="W121" i="23" s="1"/>
  <c r="X121" i="23" s="1"/>
  <c r="Y121" i="23" s="1"/>
  <c r="Z121" i="23" s="1"/>
  <c r="AA121" i="23" s="1"/>
  <c r="AB121" i="23" s="1"/>
  <c r="AC121" i="23" s="1"/>
  <c r="AD121" i="23" s="1"/>
  <c r="AE121" i="23" s="1"/>
  <c r="AF121" i="23" s="1"/>
  <c r="E121" i="23"/>
  <c r="F121" i="23" s="1"/>
  <c r="G121" i="23" s="1"/>
  <c r="H121" i="23" s="1"/>
  <c r="I121" i="23" s="1"/>
  <c r="J121" i="23" s="1"/>
  <c r="K121" i="23" s="1"/>
  <c r="L121" i="23" s="1"/>
  <c r="M121" i="23" s="1"/>
  <c r="N121" i="23" s="1"/>
  <c r="O121" i="23" s="1"/>
  <c r="C121" i="23"/>
  <c r="D121" i="23" s="1"/>
  <c r="E120" i="23"/>
  <c r="F120" i="23" s="1"/>
  <c r="G120" i="23" s="1"/>
  <c r="H120" i="23" s="1"/>
  <c r="I120" i="23" s="1"/>
  <c r="J120" i="23" s="1"/>
  <c r="K120" i="23" s="1"/>
  <c r="L120" i="23" s="1"/>
  <c r="M120" i="23" s="1"/>
  <c r="N120" i="23" s="1"/>
  <c r="O120" i="23" s="1"/>
  <c r="P120" i="23" s="1"/>
  <c r="Q120" i="23" s="1"/>
  <c r="R120" i="23" s="1"/>
  <c r="S120" i="23" s="1"/>
  <c r="T120" i="23" s="1"/>
  <c r="U120" i="23" s="1"/>
  <c r="V120" i="23" s="1"/>
  <c r="W120" i="23" s="1"/>
  <c r="X120" i="23" s="1"/>
  <c r="Y120" i="23" s="1"/>
  <c r="Z120" i="23" s="1"/>
  <c r="AA120" i="23" s="1"/>
  <c r="AB120" i="23" s="1"/>
  <c r="AC120" i="23" s="1"/>
  <c r="AD120" i="23" s="1"/>
  <c r="AE120" i="23" s="1"/>
  <c r="AF120" i="23" s="1"/>
  <c r="C120" i="23"/>
  <c r="D120" i="23" s="1"/>
  <c r="P119" i="23"/>
  <c r="Q119" i="23" s="1"/>
  <c r="R119" i="23" s="1"/>
  <c r="S119" i="23" s="1"/>
  <c r="T119" i="23" s="1"/>
  <c r="U119" i="23" s="1"/>
  <c r="V119" i="23" s="1"/>
  <c r="W119" i="23" s="1"/>
  <c r="X119" i="23" s="1"/>
  <c r="Y119" i="23" s="1"/>
  <c r="Z119" i="23" s="1"/>
  <c r="AA119" i="23" s="1"/>
  <c r="AB119" i="23" s="1"/>
  <c r="AC119" i="23" s="1"/>
  <c r="AD119" i="23" s="1"/>
  <c r="AE119" i="23" s="1"/>
  <c r="AF119" i="23" s="1"/>
  <c r="F119" i="23"/>
  <c r="G119" i="23" s="1"/>
  <c r="H119" i="23" s="1"/>
  <c r="I119" i="23" s="1"/>
  <c r="J119" i="23" s="1"/>
  <c r="K119" i="23" s="1"/>
  <c r="L119" i="23" s="1"/>
  <c r="M119" i="23" s="1"/>
  <c r="N119" i="23" s="1"/>
  <c r="O119" i="23" s="1"/>
  <c r="C119" i="23"/>
  <c r="D119" i="23" s="1"/>
  <c r="E119" i="23" s="1"/>
  <c r="C118" i="23"/>
  <c r="D118" i="23" s="1"/>
  <c r="E118" i="23" s="1"/>
  <c r="F118" i="23" s="1"/>
  <c r="G118" i="23" s="1"/>
  <c r="H118" i="23" s="1"/>
  <c r="I118" i="23" s="1"/>
  <c r="J118" i="23" s="1"/>
  <c r="K118" i="23" s="1"/>
  <c r="L118" i="23" s="1"/>
  <c r="M118" i="23" s="1"/>
  <c r="N118" i="23" s="1"/>
  <c r="O118" i="23" s="1"/>
  <c r="P118" i="23" s="1"/>
  <c r="Q118" i="23" s="1"/>
  <c r="R118" i="23" s="1"/>
  <c r="S118" i="23" s="1"/>
  <c r="T118" i="23" s="1"/>
  <c r="U118" i="23" s="1"/>
  <c r="V118" i="23" s="1"/>
  <c r="W118" i="23" s="1"/>
  <c r="X118" i="23" s="1"/>
  <c r="Y118" i="23" s="1"/>
  <c r="Z118" i="23" s="1"/>
  <c r="AA118" i="23" s="1"/>
  <c r="AB118" i="23" s="1"/>
  <c r="AC118" i="23" s="1"/>
  <c r="AD118" i="23" s="1"/>
  <c r="AE118" i="23" s="1"/>
  <c r="AF118" i="23" s="1"/>
  <c r="C117" i="23"/>
  <c r="D117" i="23" s="1"/>
  <c r="E117" i="23" s="1"/>
  <c r="F117" i="23" s="1"/>
  <c r="G117" i="23" s="1"/>
  <c r="H117" i="23" s="1"/>
  <c r="I117" i="23" s="1"/>
  <c r="J117" i="23" s="1"/>
  <c r="K117" i="23" s="1"/>
  <c r="L117" i="23" s="1"/>
  <c r="M117" i="23" s="1"/>
  <c r="N117" i="23" s="1"/>
  <c r="O117" i="23" s="1"/>
  <c r="P117" i="23" s="1"/>
  <c r="Q117" i="23" s="1"/>
  <c r="R117" i="23" s="1"/>
  <c r="S117" i="23" s="1"/>
  <c r="T117" i="23" s="1"/>
  <c r="U117" i="23" s="1"/>
  <c r="V117" i="23" s="1"/>
  <c r="W117" i="23" s="1"/>
  <c r="X117" i="23" s="1"/>
  <c r="Y117" i="23" s="1"/>
  <c r="Z117" i="23" s="1"/>
  <c r="AA117" i="23" s="1"/>
  <c r="AB117" i="23" s="1"/>
  <c r="AC117" i="23" s="1"/>
  <c r="AD117" i="23" s="1"/>
  <c r="AE117" i="23" s="1"/>
  <c r="AF117" i="23" s="1"/>
  <c r="E116" i="23"/>
  <c r="F116" i="23" s="1"/>
  <c r="G116" i="23" s="1"/>
  <c r="H116" i="23" s="1"/>
  <c r="I116" i="23" s="1"/>
  <c r="J116" i="23" s="1"/>
  <c r="K116" i="23" s="1"/>
  <c r="L116" i="23" s="1"/>
  <c r="M116" i="23" s="1"/>
  <c r="N116" i="23" s="1"/>
  <c r="O116" i="23" s="1"/>
  <c r="P116" i="23" s="1"/>
  <c r="Q116" i="23" s="1"/>
  <c r="R116" i="23" s="1"/>
  <c r="S116" i="23" s="1"/>
  <c r="T116" i="23" s="1"/>
  <c r="U116" i="23" s="1"/>
  <c r="V116" i="23" s="1"/>
  <c r="W116" i="23" s="1"/>
  <c r="X116" i="23" s="1"/>
  <c r="Y116" i="23" s="1"/>
  <c r="Z116" i="23" s="1"/>
  <c r="AA116" i="23" s="1"/>
  <c r="AB116" i="23" s="1"/>
  <c r="AC116" i="23" s="1"/>
  <c r="AD116" i="23" s="1"/>
  <c r="AE116" i="23" s="1"/>
  <c r="AF116" i="23" s="1"/>
  <c r="C116" i="23"/>
  <c r="D116" i="23" s="1"/>
  <c r="D115" i="23"/>
  <c r="E115" i="23" s="1"/>
  <c r="F115" i="23" s="1"/>
  <c r="G115" i="23" s="1"/>
  <c r="H115" i="23" s="1"/>
  <c r="I115" i="23" s="1"/>
  <c r="J115" i="23" s="1"/>
  <c r="K115" i="23" s="1"/>
  <c r="L115" i="23" s="1"/>
  <c r="M115" i="23" s="1"/>
  <c r="N115" i="23" s="1"/>
  <c r="O115" i="23" s="1"/>
  <c r="P115" i="23" s="1"/>
  <c r="Q115" i="23" s="1"/>
  <c r="R115" i="23" s="1"/>
  <c r="S115" i="23" s="1"/>
  <c r="T115" i="23" s="1"/>
  <c r="U115" i="23" s="1"/>
  <c r="V115" i="23" s="1"/>
  <c r="W115" i="23" s="1"/>
  <c r="X115" i="23" s="1"/>
  <c r="Y115" i="23" s="1"/>
  <c r="Z115" i="23" s="1"/>
  <c r="AA115" i="23" s="1"/>
  <c r="AB115" i="23" s="1"/>
  <c r="AC115" i="23" s="1"/>
  <c r="AD115" i="23" s="1"/>
  <c r="AE115" i="23" s="1"/>
  <c r="AF115" i="23" s="1"/>
  <c r="C115" i="23"/>
  <c r="F114" i="23"/>
  <c r="G114" i="23" s="1"/>
  <c r="H114" i="23" s="1"/>
  <c r="I114" i="23" s="1"/>
  <c r="J114" i="23" s="1"/>
  <c r="K114" i="23" s="1"/>
  <c r="L114" i="23" s="1"/>
  <c r="M114" i="23" s="1"/>
  <c r="N114" i="23" s="1"/>
  <c r="O114" i="23" s="1"/>
  <c r="P114" i="23" s="1"/>
  <c r="Q114" i="23" s="1"/>
  <c r="R114" i="23" s="1"/>
  <c r="S114" i="23" s="1"/>
  <c r="T114" i="23" s="1"/>
  <c r="U114" i="23" s="1"/>
  <c r="V114" i="23" s="1"/>
  <c r="W114" i="23" s="1"/>
  <c r="X114" i="23" s="1"/>
  <c r="Y114" i="23" s="1"/>
  <c r="Z114" i="23" s="1"/>
  <c r="AA114" i="23" s="1"/>
  <c r="AB114" i="23" s="1"/>
  <c r="AC114" i="23" s="1"/>
  <c r="AD114" i="23" s="1"/>
  <c r="AE114" i="23" s="1"/>
  <c r="AF114" i="23" s="1"/>
  <c r="D114" i="23"/>
  <c r="E114" i="23" s="1"/>
  <c r="C114" i="23"/>
  <c r="L113" i="23"/>
  <c r="M113" i="23" s="1"/>
  <c r="N113" i="23" s="1"/>
  <c r="O113" i="23" s="1"/>
  <c r="P113" i="23" s="1"/>
  <c r="Q113" i="23" s="1"/>
  <c r="R113" i="23" s="1"/>
  <c r="S113" i="23" s="1"/>
  <c r="T113" i="23" s="1"/>
  <c r="U113" i="23" s="1"/>
  <c r="V113" i="23" s="1"/>
  <c r="W113" i="23" s="1"/>
  <c r="X113" i="23" s="1"/>
  <c r="Y113" i="23" s="1"/>
  <c r="Z113" i="23" s="1"/>
  <c r="AA113" i="23" s="1"/>
  <c r="AB113" i="23" s="1"/>
  <c r="AC113" i="23" s="1"/>
  <c r="AD113" i="23" s="1"/>
  <c r="AE113" i="23" s="1"/>
  <c r="AF113" i="23" s="1"/>
  <c r="C113" i="23"/>
  <c r="D113" i="23" s="1"/>
  <c r="E113" i="23" s="1"/>
  <c r="F113" i="23" s="1"/>
  <c r="G113" i="23" s="1"/>
  <c r="H113" i="23" s="1"/>
  <c r="I113" i="23" s="1"/>
  <c r="J113" i="23" s="1"/>
  <c r="K113" i="23" s="1"/>
  <c r="C112" i="23"/>
  <c r="D112" i="23" s="1"/>
  <c r="E112" i="23" s="1"/>
  <c r="F112" i="23" s="1"/>
  <c r="G112" i="23" s="1"/>
  <c r="H112" i="23" s="1"/>
  <c r="I112" i="23" s="1"/>
  <c r="J112" i="23" s="1"/>
  <c r="K112" i="23" s="1"/>
  <c r="L112" i="23" s="1"/>
  <c r="M112" i="23" s="1"/>
  <c r="N112" i="23" s="1"/>
  <c r="O112" i="23" s="1"/>
  <c r="P112" i="23" s="1"/>
  <c r="Q112" i="23" s="1"/>
  <c r="R112" i="23" s="1"/>
  <c r="S112" i="23" s="1"/>
  <c r="T112" i="23" s="1"/>
  <c r="U112" i="23" s="1"/>
  <c r="V112" i="23" s="1"/>
  <c r="W112" i="23" s="1"/>
  <c r="X112" i="23" s="1"/>
  <c r="Y112" i="23" s="1"/>
  <c r="Z112" i="23" s="1"/>
  <c r="AA112" i="23" s="1"/>
  <c r="AB112" i="23" s="1"/>
  <c r="AC112" i="23" s="1"/>
  <c r="AD112" i="23" s="1"/>
  <c r="AE112" i="23" s="1"/>
  <c r="AF112" i="23" s="1"/>
  <c r="C111" i="23"/>
  <c r="D111" i="23" s="1"/>
  <c r="E111" i="23" s="1"/>
  <c r="F111" i="23" s="1"/>
  <c r="G111" i="23" s="1"/>
  <c r="H111" i="23" s="1"/>
  <c r="I111" i="23" s="1"/>
  <c r="J111" i="23" s="1"/>
  <c r="K111" i="23" s="1"/>
  <c r="L111" i="23" s="1"/>
  <c r="M111" i="23" s="1"/>
  <c r="N111" i="23" s="1"/>
  <c r="O111" i="23" s="1"/>
  <c r="P111" i="23" s="1"/>
  <c r="Q111" i="23" s="1"/>
  <c r="R111" i="23" s="1"/>
  <c r="S111" i="23" s="1"/>
  <c r="T111" i="23" s="1"/>
  <c r="U111" i="23" s="1"/>
  <c r="V111" i="23" s="1"/>
  <c r="W111" i="23" s="1"/>
  <c r="X111" i="23" s="1"/>
  <c r="Y111" i="23" s="1"/>
  <c r="Z111" i="23" s="1"/>
  <c r="AA111" i="23" s="1"/>
  <c r="AB111" i="23" s="1"/>
  <c r="AC111" i="23" s="1"/>
  <c r="AD111" i="23" s="1"/>
  <c r="AE111" i="23" s="1"/>
  <c r="AF111" i="23" s="1"/>
  <c r="C110" i="23"/>
  <c r="M109" i="23"/>
  <c r="N109" i="23" s="1"/>
  <c r="O109" i="23" s="1"/>
  <c r="P109" i="23" s="1"/>
  <c r="Q109" i="23" s="1"/>
  <c r="R109" i="23" s="1"/>
  <c r="S109" i="23" s="1"/>
  <c r="T109" i="23" s="1"/>
  <c r="U109" i="23" s="1"/>
  <c r="V109" i="23" s="1"/>
  <c r="W109" i="23" s="1"/>
  <c r="X109" i="23" s="1"/>
  <c r="Y109" i="23" s="1"/>
  <c r="Z109" i="23" s="1"/>
  <c r="AA109" i="23" s="1"/>
  <c r="AB109" i="23" s="1"/>
  <c r="AC109" i="23" s="1"/>
  <c r="AD109" i="23" s="1"/>
  <c r="AE109" i="23" s="1"/>
  <c r="AF109" i="23" s="1"/>
  <c r="K109" i="23"/>
  <c r="L109" i="23" s="1"/>
  <c r="J109" i="23"/>
  <c r="G109" i="23"/>
  <c r="H109" i="23" s="1"/>
  <c r="C109" i="23"/>
  <c r="D109" i="23" s="1"/>
  <c r="E109" i="23" s="1"/>
  <c r="F109" i="23" s="1"/>
  <c r="F108" i="23"/>
  <c r="G108" i="23" s="1"/>
  <c r="H108" i="23" s="1"/>
  <c r="I108" i="23" s="1"/>
  <c r="J108" i="23" s="1"/>
  <c r="K108" i="23" s="1"/>
  <c r="L108" i="23" s="1"/>
  <c r="M108" i="23" s="1"/>
  <c r="N108" i="23" s="1"/>
  <c r="O108" i="23" s="1"/>
  <c r="P108" i="23" s="1"/>
  <c r="Q108" i="23" s="1"/>
  <c r="R108" i="23" s="1"/>
  <c r="S108" i="23" s="1"/>
  <c r="T108" i="23" s="1"/>
  <c r="U108" i="23" s="1"/>
  <c r="V108" i="23" s="1"/>
  <c r="W108" i="23" s="1"/>
  <c r="X108" i="23" s="1"/>
  <c r="Y108" i="23" s="1"/>
  <c r="Z108" i="23" s="1"/>
  <c r="AA108" i="23" s="1"/>
  <c r="AB108" i="23" s="1"/>
  <c r="AC108" i="23" s="1"/>
  <c r="AD108" i="23" s="1"/>
  <c r="AE108" i="23" s="1"/>
  <c r="AF108" i="23" s="1"/>
  <c r="E108" i="23"/>
  <c r="D108" i="23"/>
  <c r="C108" i="23"/>
  <c r="F107" i="23"/>
  <c r="G107" i="23" s="1"/>
  <c r="H107" i="23" s="1"/>
  <c r="I107" i="23" s="1"/>
  <c r="J107" i="23" s="1"/>
  <c r="K107" i="23" s="1"/>
  <c r="L107" i="23" s="1"/>
  <c r="M107" i="23" s="1"/>
  <c r="N107" i="23" s="1"/>
  <c r="O107" i="23" s="1"/>
  <c r="P107" i="23" s="1"/>
  <c r="Q107" i="23" s="1"/>
  <c r="R107" i="23" s="1"/>
  <c r="S107" i="23" s="1"/>
  <c r="T107" i="23" s="1"/>
  <c r="U107" i="23" s="1"/>
  <c r="V107" i="23" s="1"/>
  <c r="W107" i="23" s="1"/>
  <c r="X107" i="23" s="1"/>
  <c r="Y107" i="23" s="1"/>
  <c r="Z107" i="23" s="1"/>
  <c r="AA107" i="23" s="1"/>
  <c r="AB107" i="23" s="1"/>
  <c r="AC107" i="23" s="1"/>
  <c r="AD107" i="23" s="1"/>
  <c r="AE107" i="23" s="1"/>
  <c r="AF107" i="23" s="1"/>
  <c r="E107" i="23"/>
  <c r="D107" i="23"/>
  <c r="C107" i="23"/>
  <c r="I105" i="23"/>
  <c r="J105" i="23" s="1"/>
  <c r="K105" i="23" s="1"/>
  <c r="L105" i="23" s="1"/>
  <c r="M105" i="23" s="1"/>
  <c r="N105" i="23" s="1"/>
  <c r="O105" i="23" s="1"/>
  <c r="P105" i="23" s="1"/>
  <c r="Q105" i="23" s="1"/>
  <c r="R105" i="23" s="1"/>
  <c r="S105" i="23" s="1"/>
  <c r="T105" i="23" s="1"/>
  <c r="U105" i="23" s="1"/>
  <c r="V105" i="23" s="1"/>
  <c r="W105" i="23" s="1"/>
  <c r="X105" i="23" s="1"/>
  <c r="Y105" i="23" s="1"/>
  <c r="Z105" i="23" s="1"/>
  <c r="AA105" i="23" s="1"/>
  <c r="AB105" i="23" s="1"/>
  <c r="AC105" i="23" s="1"/>
  <c r="AD105" i="23" s="1"/>
  <c r="AE105" i="23" s="1"/>
  <c r="AF105" i="23" s="1"/>
  <c r="F105" i="23"/>
  <c r="G105" i="23" s="1"/>
  <c r="H105" i="23" s="1"/>
  <c r="D105" i="23"/>
  <c r="E105" i="23" s="1"/>
  <c r="C105" i="23"/>
  <c r="D104" i="23"/>
  <c r="E104" i="23" s="1"/>
  <c r="F104" i="23" s="1"/>
  <c r="G104" i="23" s="1"/>
  <c r="H104" i="23" s="1"/>
  <c r="I104" i="23" s="1"/>
  <c r="J104" i="23" s="1"/>
  <c r="K104" i="23" s="1"/>
  <c r="L104" i="23" s="1"/>
  <c r="M104" i="23" s="1"/>
  <c r="N104" i="23" s="1"/>
  <c r="O104" i="23" s="1"/>
  <c r="P104" i="23" s="1"/>
  <c r="Q104" i="23" s="1"/>
  <c r="R104" i="23" s="1"/>
  <c r="S104" i="23" s="1"/>
  <c r="T104" i="23" s="1"/>
  <c r="U104" i="23" s="1"/>
  <c r="V104" i="23" s="1"/>
  <c r="W104" i="23" s="1"/>
  <c r="X104" i="23" s="1"/>
  <c r="Y104" i="23" s="1"/>
  <c r="Z104" i="23" s="1"/>
  <c r="AA104" i="23" s="1"/>
  <c r="AB104" i="23" s="1"/>
  <c r="AC104" i="23" s="1"/>
  <c r="AD104" i="23" s="1"/>
  <c r="AE104" i="23" s="1"/>
  <c r="AF104" i="23" s="1"/>
  <c r="C104" i="23"/>
  <c r="D102" i="23"/>
  <c r="E102" i="23" s="1"/>
  <c r="F102" i="23" s="1"/>
  <c r="G102" i="23" s="1"/>
  <c r="H102" i="23" s="1"/>
  <c r="I102" i="23" s="1"/>
  <c r="J102" i="23" s="1"/>
  <c r="K102" i="23" s="1"/>
  <c r="L102" i="23" s="1"/>
  <c r="M102" i="23" s="1"/>
  <c r="N102" i="23" s="1"/>
  <c r="O102" i="23" s="1"/>
  <c r="P102" i="23" s="1"/>
  <c r="Q102" i="23" s="1"/>
  <c r="R102" i="23" s="1"/>
  <c r="S102" i="23" s="1"/>
  <c r="T102" i="23" s="1"/>
  <c r="U102" i="23" s="1"/>
  <c r="V102" i="23" s="1"/>
  <c r="W102" i="23" s="1"/>
  <c r="X102" i="23" s="1"/>
  <c r="Y102" i="23" s="1"/>
  <c r="Z102" i="23" s="1"/>
  <c r="AA102" i="23" s="1"/>
  <c r="AB102" i="23" s="1"/>
  <c r="AC102" i="23" s="1"/>
  <c r="AD102" i="23" s="1"/>
  <c r="AE102" i="23" s="1"/>
  <c r="AF102" i="23" s="1"/>
  <c r="C102" i="23"/>
  <c r="C101" i="23"/>
  <c r="D101" i="23" s="1"/>
  <c r="E101" i="23" s="1"/>
  <c r="F101" i="23" s="1"/>
  <c r="G101" i="23" s="1"/>
  <c r="H101" i="23" s="1"/>
  <c r="I101" i="23" s="1"/>
  <c r="J101" i="23" s="1"/>
  <c r="K101" i="23" s="1"/>
  <c r="L101" i="23" s="1"/>
  <c r="M101" i="23" s="1"/>
  <c r="N101" i="23" s="1"/>
  <c r="O101" i="23" s="1"/>
  <c r="P101" i="23" s="1"/>
  <c r="Q101" i="23" s="1"/>
  <c r="R101" i="23" s="1"/>
  <c r="S101" i="23" s="1"/>
  <c r="T101" i="23" s="1"/>
  <c r="U101" i="23" s="1"/>
  <c r="V101" i="23" s="1"/>
  <c r="W101" i="23" s="1"/>
  <c r="X101" i="23" s="1"/>
  <c r="Y101" i="23" s="1"/>
  <c r="Z101" i="23" s="1"/>
  <c r="AA101" i="23" s="1"/>
  <c r="AB101" i="23" s="1"/>
  <c r="AC101" i="23" s="1"/>
  <c r="AD101" i="23" s="1"/>
  <c r="AE101" i="23" s="1"/>
  <c r="AF101" i="23" s="1"/>
  <c r="D100" i="23"/>
  <c r="E100" i="23" s="1"/>
  <c r="F100" i="23" s="1"/>
  <c r="G100" i="23" s="1"/>
  <c r="H100" i="23" s="1"/>
  <c r="I100" i="23" s="1"/>
  <c r="J100" i="23" s="1"/>
  <c r="K100" i="23" s="1"/>
  <c r="L100" i="23" s="1"/>
  <c r="M100" i="23" s="1"/>
  <c r="N100" i="23" s="1"/>
  <c r="O100" i="23" s="1"/>
  <c r="P100" i="23" s="1"/>
  <c r="Q100" i="23" s="1"/>
  <c r="R100" i="23" s="1"/>
  <c r="S100" i="23" s="1"/>
  <c r="T100" i="23" s="1"/>
  <c r="U100" i="23" s="1"/>
  <c r="V100" i="23" s="1"/>
  <c r="W100" i="23" s="1"/>
  <c r="X100" i="23" s="1"/>
  <c r="Y100" i="23" s="1"/>
  <c r="Z100" i="23" s="1"/>
  <c r="AA100" i="23" s="1"/>
  <c r="AB100" i="23" s="1"/>
  <c r="AC100" i="23" s="1"/>
  <c r="AD100" i="23" s="1"/>
  <c r="AE100" i="23" s="1"/>
  <c r="AF100" i="23" s="1"/>
  <c r="C100" i="23"/>
  <c r="D99" i="23"/>
  <c r="E99" i="23" s="1"/>
  <c r="F99" i="23" s="1"/>
  <c r="G99" i="23" s="1"/>
  <c r="H99" i="23" s="1"/>
  <c r="I99" i="23" s="1"/>
  <c r="J99" i="23" s="1"/>
  <c r="K99" i="23" s="1"/>
  <c r="L99" i="23" s="1"/>
  <c r="M99" i="23" s="1"/>
  <c r="N99" i="23" s="1"/>
  <c r="O99" i="23" s="1"/>
  <c r="P99" i="23" s="1"/>
  <c r="Q99" i="23" s="1"/>
  <c r="R99" i="23" s="1"/>
  <c r="S99" i="23" s="1"/>
  <c r="T99" i="23" s="1"/>
  <c r="U99" i="23" s="1"/>
  <c r="V99" i="23" s="1"/>
  <c r="W99" i="23" s="1"/>
  <c r="X99" i="23" s="1"/>
  <c r="Y99" i="23" s="1"/>
  <c r="Z99" i="23" s="1"/>
  <c r="AA99" i="23" s="1"/>
  <c r="AB99" i="23" s="1"/>
  <c r="AC99" i="23" s="1"/>
  <c r="AD99" i="23" s="1"/>
  <c r="AE99" i="23" s="1"/>
  <c r="AF99" i="23" s="1"/>
  <c r="C99" i="23"/>
  <c r="E98" i="23"/>
  <c r="D98" i="23"/>
  <c r="C98" i="23"/>
  <c r="D97" i="23"/>
  <c r="C97" i="23"/>
  <c r="AH95" i="23"/>
  <c r="AI95" i="23" s="1"/>
  <c r="AH94" i="23"/>
  <c r="AI94" i="23" s="1"/>
  <c r="AH93" i="23"/>
  <c r="AI93" i="23" s="1"/>
  <c r="AH92" i="23"/>
  <c r="AI92" i="23" s="1"/>
  <c r="AH91" i="23"/>
  <c r="AI91" i="23" s="1"/>
  <c r="B90" i="23"/>
  <c r="AI88" i="23"/>
  <c r="AH88" i="23"/>
  <c r="AI87" i="23"/>
  <c r="AH87" i="23"/>
  <c r="AI86" i="23"/>
  <c r="AH86" i="23"/>
  <c r="AI85" i="23"/>
  <c r="AH85" i="23"/>
  <c r="AI84" i="23"/>
  <c r="AH84" i="23"/>
  <c r="AI83" i="23"/>
  <c r="AH83" i="23"/>
  <c r="AI82" i="23"/>
  <c r="AH82" i="23"/>
  <c r="AI81" i="23"/>
  <c r="AH81" i="23"/>
  <c r="AG79" i="23"/>
  <c r="AI78" i="23"/>
  <c r="AH78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N79" i="23" s="1"/>
  <c r="M76" i="23"/>
  <c r="L76" i="23"/>
  <c r="K76" i="23"/>
  <c r="J76" i="23"/>
  <c r="I76" i="23"/>
  <c r="H76" i="23"/>
  <c r="G76" i="23"/>
  <c r="F76" i="23"/>
  <c r="E76" i="23"/>
  <c r="D76" i="23"/>
  <c r="C76" i="23"/>
  <c r="B76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AF74" i="23"/>
  <c r="AF79" i="23" s="1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P79" i="23" s="1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S79" i="23" s="1"/>
  <c r="R73" i="23"/>
  <c r="R79" i="23" s="1"/>
  <c r="Q73" i="23"/>
  <c r="P73" i="23"/>
  <c r="O73" i="23"/>
  <c r="N73" i="23"/>
  <c r="M73" i="23"/>
  <c r="L73" i="23"/>
  <c r="L79" i="23" s="1"/>
  <c r="K73" i="23"/>
  <c r="J73" i="23"/>
  <c r="I73" i="23"/>
  <c r="H73" i="23"/>
  <c r="G73" i="23"/>
  <c r="F73" i="23"/>
  <c r="E73" i="23"/>
  <c r="D73" i="23"/>
  <c r="C73" i="23"/>
  <c r="B73" i="23"/>
  <c r="AI71" i="23"/>
  <c r="AH71" i="23"/>
  <c r="AG69" i="23"/>
  <c r="AF69" i="23"/>
  <c r="AE69" i="23"/>
  <c r="AD69" i="23"/>
  <c r="AC69" i="23"/>
  <c r="AB69" i="23"/>
  <c r="AA69" i="23"/>
  <c r="Z69" i="23"/>
  <c r="Y69" i="23"/>
  <c r="X69" i="23"/>
  <c r="W69" i="23"/>
  <c r="V69" i="23"/>
  <c r="U69" i="23"/>
  <c r="T69" i="23"/>
  <c r="S69" i="23"/>
  <c r="R69" i="23"/>
  <c r="Q69" i="23"/>
  <c r="P69" i="23"/>
  <c r="O69" i="23"/>
  <c r="N69" i="23"/>
  <c r="M69" i="23"/>
  <c r="L69" i="23"/>
  <c r="K69" i="23"/>
  <c r="J69" i="23"/>
  <c r="I69" i="23"/>
  <c r="H69" i="23"/>
  <c r="G69" i="23"/>
  <c r="F69" i="23"/>
  <c r="E69" i="23"/>
  <c r="D69" i="23"/>
  <c r="C69" i="23"/>
  <c r="B69" i="23"/>
  <c r="AI68" i="23"/>
  <c r="AH68" i="23"/>
  <c r="AI67" i="23"/>
  <c r="AH67" i="23"/>
  <c r="AI66" i="23"/>
  <c r="AH66" i="23"/>
  <c r="AG65" i="23"/>
  <c r="AG72" i="23" s="1"/>
  <c r="AF65" i="23"/>
  <c r="AF5" i="23" s="1"/>
  <c r="AE65" i="23"/>
  <c r="AE5" i="23" s="1"/>
  <c r="AD65" i="23"/>
  <c r="AD5" i="23" s="1"/>
  <c r="AC65" i="23"/>
  <c r="AB65" i="23"/>
  <c r="AA65" i="23"/>
  <c r="AA5" i="23" s="1"/>
  <c r="Z65" i="23"/>
  <c r="Z5" i="23" s="1"/>
  <c r="Y65" i="23"/>
  <c r="X65" i="23"/>
  <c r="X5" i="23" s="1"/>
  <c r="W65" i="23"/>
  <c r="W5" i="23" s="1"/>
  <c r="V65" i="23"/>
  <c r="V5" i="23" s="1"/>
  <c r="U65" i="23"/>
  <c r="U5" i="23" s="1"/>
  <c r="T65" i="23"/>
  <c r="T5" i="23" s="1"/>
  <c r="S65" i="23"/>
  <c r="S5" i="23" s="1"/>
  <c r="R65" i="23"/>
  <c r="R5" i="23" s="1"/>
  <c r="Q65" i="23"/>
  <c r="P65" i="23"/>
  <c r="O65" i="23"/>
  <c r="O5" i="23" s="1"/>
  <c r="N65" i="23"/>
  <c r="M65" i="23"/>
  <c r="L65" i="23"/>
  <c r="L5" i="23" s="1"/>
  <c r="K65" i="23"/>
  <c r="J65" i="23"/>
  <c r="I65" i="23"/>
  <c r="H65" i="23"/>
  <c r="H5" i="23" s="1"/>
  <c r="G65" i="23"/>
  <c r="G5" i="23" s="1"/>
  <c r="F65" i="23"/>
  <c r="E65" i="23"/>
  <c r="D65" i="23"/>
  <c r="D5" i="23" s="1"/>
  <c r="C65" i="23"/>
  <c r="C5" i="23" s="1"/>
  <c r="B65" i="23"/>
  <c r="B5" i="23" s="1"/>
  <c r="AI64" i="23"/>
  <c r="AH64" i="23"/>
  <c r="AI63" i="23"/>
  <c r="AH63" i="23"/>
  <c r="AI62" i="23"/>
  <c r="AH62" i="23"/>
  <c r="AI61" i="23"/>
  <c r="AH61" i="23"/>
  <c r="AI60" i="23"/>
  <c r="AH60" i="23"/>
  <c r="AI59" i="23"/>
  <c r="AH59" i="23"/>
  <c r="AI58" i="23"/>
  <c r="AH58" i="23"/>
  <c r="AI57" i="23"/>
  <c r="AH57" i="23"/>
  <c r="AI56" i="23"/>
  <c r="AH56" i="23"/>
  <c r="AI55" i="23"/>
  <c r="AH55" i="23"/>
  <c r="AI54" i="23"/>
  <c r="AH54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AI52" i="23"/>
  <c r="AH52" i="23"/>
  <c r="AI51" i="23"/>
  <c r="AH51" i="23"/>
  <c r="AI50" i="23"/>
  <c r="AH50" i="23"/>
  <c r="AG49" i="23"/>
  <c r="AG3" i="23" s="1"/>
  <c r="AG6" i="23" s="1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AG48" i="23"/>
  <c r="AI47" i="23"/>
  <c r="AH47" i="23"/>
  <c r="AI46" i="23"/>
  <c r="AH46" i="23"/>
  <c r="AI45" i="23"/>
  <c r="AH45" i="23"/>
  <c r="AI44" i="23"/>
  <c r="AH44" i="23"/>
  <c r="AI43" i="23"/>
  <c r="AH43" i="23"/>
  <c r="AI42" i="23"/>
  <c r="AH42" i="23"/>
  <c r="AI41" i="23"/>
  <c r="AH41" i="23"/>
  <c r="AI40" i="23"/>
  <c r="AH40" i="23"/>
  <c r="AI39" i="23"/>
  <c r="AH39" i="23"/>
  <c r="AI38" i="23"/>
  <c r="AH38" i="23"/>
  <c r="AI37" i="23"/>
  <c r="AH37" i="23"/>
  <c r="AI36" i="23"/>
  <c r="AH36" i="23"/>
  <c r="AG35" i="23"/>
  <c r="AF35" i="23"/>
  <c r="AE35" i="23"/>
  <c r="AD35" i="23"/>
  <c r="AC35" i="23"/>
  <c r="AB35" i="23"/>
  <c r="AA35" i="23"/>
  <c r="Z35" i="23"/>
  <c r="Y35" i="23"/>
  <c r="X35" i="23"/>
  <c r="W35" i="23"/>
  <c r="V35" i="23"/>
  <c r="U35" i="23"/>
  <c r="T35" i="23"/>
  <c r="S35" i="23"/>
  <c r="R35" i="23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I21" i="23"/>
  <c r="AH21" i="23"/>
  <c r="AI20" i="23"/>
  <c r="AH20" i="23"/>
  <c r="AI19" i="23"/>
  <c r="AH19" i="23"/>
  <c r="AI18" i="23"/>
  <c r="AH18" i="23"/>
  <c r="AI17" i="23"/>
  <c r="AH17" i="23"/>
  <c r="AI16" i="23"/>
  <c r="AH16" i="23"/>
  <c r="AI15" i="23"/>
  <c r="AH15" i="23"/>
  <c r="AI14" i="23"/>
  <c r="AH14" i="23"/>
  <c r="AI13" i="23"/>
  <c r="AH13" i="23"/>
  <c r="AI12" i="23"/>
  <c r="AH12" i="23"/>
  <c r="AI11" i="23"/>
  <c r="AH11" i="23"/>
  <c r="AB5" i="23"/>
  <c r="Y5" i="23"/>
  <c r="Q5" i="23"/>
  <c r="P5" i="23"/>
  <c r="K5" i="23"/>
  <c r="J5" i="23"/>
  <c r="I5" i="23"/>
  <c r="AG4" i="23"/>
  <c r="K4" i="23"/>
  <c r="B4" i="23"/>
  <c r="AG2" i="23"/>
  <c r="E4" i="23"/>
  <c r="AD79" i="23" l="1"/>
  <c r="AB79" i="23"/>
  <c r="Z79" i="23"/>
  <c r="X79" i="23"/>
  <c r="V79" i="23"/>
  <c r="T79" i="23"/>
  <c r="S70" i="23"/>
  <c r="S72" i="23"/>
  <c r="AK209" i="23" s="1"/>
  <c r="R70" i="23"/>
  <c r="Q72" i="23"/>
  <c r="AI209" i="23" s="1"/>
  <c r="P70" i="23"/>
  <c r="O70" i="23"/>
  <c r="M70" i="23"/>
  <c r="K79" i="23"/>
  <c r="K72" i="23"/>
  <c r="AC209" i="23" s="1"/>
  <c r="K70" i="23"/>
  <c r="J79" i="23"/>
  <c r="J70" i="23"/>
  <c r="I72" i="23"/>
  <c r="AA209" i="23" s="1"/>
  <c r="H79" i="23"/>
  <c r="H70" i="23"/>
  <c r="G70" i="23"/>
  <c r="G72" i="23"/>
  <c r="Y209" i="23" s="1"/>
  <c r="AI77" i="23"/>
  <c r="AH77" i="23"/>
  <c r="F79" i="23"/>
  <c r="F72" i="23"/>
  <c r="F7" i="23" s="1"/>
  <c r="E70" i="23"/>
  <c r="D79" i="23"/>
  <c r="D72" i="23"/>
  <c r="V209" i="23" s="1"/>
  <c r="AH76" i="23"/>
  <c r="AH53" i="23"/>
  <c r="AI35" i="23"/>
  <c r="C72" i="23"/>
  <c r="U209" i="23" s="1"/>
  <c r="AI53" i="23"/>
  <c r="AH74" i="23"/>
  <c r="B79" i="23"/>
  <c r="H4" i="23"/>
  <c r="S206" i="23"/>
  <c r="D206" i="23"/>
  <c r="C70" i="23"/>
  <c r="AI73" i="23"/>
  <c r="N70" i="23"/>
  <c r="AA79" i="23"/>
  <c r="AI74" i="23"/>
  <c r="E5" i="23"/>
  <c r="M5" i="23"/>
  <c r="AC5" i="23"/>
  <c r="F5" i="23"/>
  <c r="N5" i="23"/>
  <c r="D70" i="23"/>
  <c r="L70" i="23"/>
  <c r="E72" i="23"/>
  <c r="M72" i="23"/>
  <c r="I79" i="23"/>
  <c r="Q79" i="23"/>
  <c r="Y79" i="23"/>
  <c r="AH73" i="23"/>
  <c r="AI76" i="23"/>
  <c r="F98" i="23"/>
  <c r="H72" i="23"/>
  <c r="P72" i="23"/>
  <c r="L72" i="23"/>
  <c r="E79" i="23"/>
  <c r="M79" i="23"/>
  <c r="U79" i="23"/>
  <c r="AC79" i="23"/>
  <c r="E97" i="23"/>
  <c r="F70" i="23"/>
  <c r="AI75" i="23"/>
  <c r="C79" i="23"/>
  <c r="AH35" i="23"/>
  <c r="I70" i="23"/>
  <c r="Q70" i="23"/>
  <c r="AG70" i="23"/>
  <c r="AG80" i="23" s="1"/>
  <c r="AI69" i="23"/>
  <c r="J72" i="23"/>
  <c r="J80" i="23" s="1"/>
  <c r="R72" i="23"/>
  <c r="AH69" i="23"/>
  <c r="N72" i="23"/>
  <c r="AI65" i="23"/>
  <c r="AH65" i="23"/>
  <c r="B70" i="23"/>
  <c r="O72" i="23"/>
  <c r="G79" i="23"/>
  <c r="O79" i="23"/>
  <c r="W79" i="23"/>
  <c r="AE79" i="23"/>
  <c r="D90" i="23"/>
  <c r="D110" i="23"/>
  <c r="E110" i="23" s="1"/>
  <c r="F110" i="23" s="1"/>
  <c r="G110" i="23" s="1"/>
  <c r="H110" i="23" s="1"/>
  <c r="I110" i="23" s="1"/>
  <c r="J110" i="23" s="1"/>
  <c r="K110" i="23" s="1"/>
  <c r="L110" i="23" s="1"/>
  <c r="M110" i="23" s="1"/>
  <c r="N110" i="23" s="1"/>
  <c r="O110" i="23" s="1"/>
  <c r="P110" i="23" s="1"/>
  <c r="Q110" i="23" s="1"/>
  <c r="R110" i="23" s="1"/>
  <c r="S110" i="23" s="1"/>
  <c r="T110" i="23" s="1"/>
  <c r="U110" i="23" s="1"/>
  <c r="V110" i="23" s="1"/>
  <c r="W110" i="23" s="1"/>
  <c r="X110" i="23" s="1"/>
  <c r="Y110" i="23" s="1"/>
  <c r="Z110" i="23" s="1"/>
  <c r="AA110" i="23" s="1"/>
  <c r="AB110" i="23" s="1"/>
  <c r="AC110" i="23" s="1"/>
  <c r="AD110" i="23" s="1"/>
  <c r="AE110" i="23" s="1"/>
  <c r="AF110" i="23" s="1"/>
  <c r="C90" i="23"/>
  <c r="C187" i="23"/>
  <c r="AH75" i="23"/>
  <c r="H189" i="23"/>
  <c r="C195" i="23"/>
  <c r="D195" i="23"/>
  <c r="C230" i="23"/>
  <c r="D194" i="23"/>
  <c r="S80" i="23" l="1"/>
  <c r="S7" i="23"/>
  <c r="R80" i="23"/>
  <c r="Q80" i="23"/>
  <c r="Q7" i="23"/>
  <c r="L80" i="23"/>
  <c r="K7" i="23"/>
  <c r="K80" i="23"/>
  <c r="I80" i="23"/>
  <c r="I7" i="23"/>
  <c r="G7" i="23"/>
  <c r="G80" i="23"/>
  <c r="F80" i="23"/>
  <c r="C204" i="23"/>
  <c r="X209" i="23"/>
  <c r="E80" i="23"/>
  <c r="D80" i="23"/>
  <c r="D7" i="23"/>
  <c r="C80" i="23"/>
  <c r="C7" i="23"/>
  <c r="AH79" i="23"/>
  <c r="AI79" i="23"/>
  <c r="AG209" i="23"/>
  <c r="O7" i="23"/>
  <c r="B72" i="23"/>
  <c r="AF209" i="23"/>
  <c r="N7" i="23"/>
  <c r="AH209" i="23"/>
  <c r="P7" i="23"/>
  <c r="O80" i="23"/>
  <c r="H80" i="23"/>
  <c r="AD209" i="23"/>
  <c r="L7" i="23"/>
  <c r="Z209" i="23"/>
  <c r="H7" i="23"/>
  <c r="N80" i="23"/>
  <c r="B204" i="23"/>
  <c r="D187" i="23"/>
  <c r="G98" i="23"/>
  <c r="P80" i="23"/>
  <c r="E187" i="23"/>
  <c r="F97" i="23"/>
  <c r="AE209" i="23"/>
  <c r="M7" i="23"/>
  <c r="I189" i="23"/>
  <c r="AJ209" i="23"/>
  <c r="R7" i="23"/>
  <c r="D230" i="23"/>
  <c r="E194" i="23"/>
  <c r="AB209" i="23"/>
  <c r="J7" i="23"/>
  <c r="M80" i="23"/>
  <c r="W209" i="23"/>
  <c r="E7" i="23"/>
  <c r="Z94" i="21"/>
  <c r="Z48" i="21"/>
  <c r="Y48" i="21"/>
  <c r="W94" i="21"/>
  <c r="W93" i="21"/>
  <c r="W92" i="21"/>
  <c r="W48" i="21"/>
  <c r="X48" i="21"/>
  <c r="V94" i="21"/>
  <c r="V48" i="21"/>
  <c r="U94" i="21"/>
  <c r="U48" i="21"/>
  <c r="K6" i="23" l="1"/>
  <c r="E230" i="23"/>
  <c r="F194" i="23"/>
  <c r="E195" i="23"/>
  <c r="E90" i="23"/>
  <c r="F187" i="23"/>
  <c r="G97" i="23"/>
  <c r="H98" i="23"/>
  <c r="J189" i="23"/>
  <c r="T209" i="23"/>
  <c r="B7" i="23"/>
  <c r="B80" i="23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S90" i="21"/>
  <c r="I98" i="23" l="1"/>
  <c r="F230" i="23"/>
  <c r="G194" i="23"/>
  <c r="F195" i="23"/>
  <c r="F90" i="23"/>
  <c r="K189" i="23"/>
  <c r="G187" i="23"/>
  <c r="H97" i="23"/>
  <c r="G230" i="23" l="1"/>
  <c r="H194" i="23"/>
  <c r="G195" i="23"/>
  <c r="G90" i="23"/>
  <c r="H187" i="23"/>
  <c r="I97" i="23"/>
  <c r="L189" i="23"/>
  <c r="J98" i="23"/>
  <c r="I187" i="23" l="1"/>
  <c r="J97" i="23"/>
  <c r="K98" i="23"/>
  <c r="H230" i="23"/>
  <c r="I194" i="23"/>
  <c r="H195" i="23"/>
  <c r="M189" i="23"/>
  <c r="L98" i="23" l="1"/>
  <c r="J187" i="23"/>
  <c r="K97" i="23"/>
  <c r="I230" i="23"/>
  <c r="J194" i="23"/>
  <c r="I195" i="23"/>
  <c r="I90" i="23"/>
  <c r="N189" i="23"/>
  <c r="K187" i="23" l="1"/>
  <c r="L97" i="23"/>
  <c r="J230" i="23"/>
  <c r="K194" i="23"/>
  <c r="J195" i="23"/>
  <c r="J90" i="23"/>
  <c r="O189" i="23"/>
  <c r="M98" i="23"/>
  <c r="L187" i="23" l="1"/>
  <c r="M97" i="23"/>
  <c r="P189" i="23"/>
  <c r="K230" i="23"/>
  <c r="L194" i="23"/>
  <c r="K195" i="23"/>
  <c r="K90" i="23"/>
  <c r="N98" i="23"/>
  <c r="Q189" i="23" l="1"/>
  <c r="L230" i="23"/>
  <c r="M194" i="23"/>
  <c r="L195" i="23"/>
  <c r="O98" i="23"/>
  <c r="M187" i="23"/>
  <c r="N97" i="23"/>
  <c r="N194" i="23" l="1"/>
  <c r="M230" i="23"/>
  <c r="M195" i="23"/>
  <c r="M90" i="23"/>
  <c r="N187" i="23"/>
  <c r="O97" i="23"/>
  <c r="R189" i="23"/>
  <c r="P98" i="23"/>
  <c r="S189" i="23" l="1"/>
  <c r="O187" i="23"/>
  <c r="P97" i="23"/>
  <c r="Q98" i="23"/>
  <c r="N230" i="23"/>
  <c r="O194" i="23"/>
  <c r="N195" i="23"/>
  <c r="N90" i="23"/>
  <c r="P194" i="23" l="1"/>
  <c r="O230" i="23"/>
  <c r="O195" i="23"/>
  <c r="O90" i="23"/>
  <c r="R98" i="23"/>
  <c r="P187" i="23"/>
  <c r="Q97" i="23"/>
  <c r="T189" i="23"/>
  <c r="Q187" i="23" l="1"/>
  <c r="R97" i="23"/>
  <c r="S98" i="23"/>
  <c r="U189" i="23"/>
  <c r="Q194" i="23"/>
  <c r="P230" i="23"/>
  <c r="P195" i="23"/>
  <c r="P90" i="23"/>
  <c r="V189" i="23" l="1"/>
  <c r="T98" i="23"/>
  <c r="Q230" i="23"/>
  <c r="R194" i="23"/>
  <c r="Q195" i="23"/>
  <c r="Q90" i="23"/>
  <c r="R187" i="23"/>
  <c r="S97" i="23"/>
  <c r="S187" i="23" l="1"/>
  <c r="T97" i="23"/>
  <c r="W189" i="23"/>
  <c r="R230" i="23"/>
  <c r="S194" i="23"/>
  <c r="R195" i="23"/>
  <c r="U98" i="23"/>
  <c r="T187" i="23" l="1"/>
  <c r="U97" i="23"/>
  <c r="S230" i="23"/>
  <c r="T194" i="23"/>
  <c r="S195" i="23"/>
  <c r="S90" i="23"/>
  <c r="X189" i="23"/>
  <c r="V98" i="23"/>
  <c r="U187" i="23" l="1"/>
  <c r="V97" i="23"/>
  <c r="Y189" i="23"/>
  <c r="T230" i="23"/>
  <c r="U194" i="23"/>
  <c r="T195" i="23"/>
  <c r="T48" i="23" s="1"/>
  <c r="T90" i="23"/>
  <c r="W98" i="23"/>
  <c r="T49" i="23" l="1"/>
  <c r="U230" i="23"/>
  <c r="V194" i="23"/>
  <c r="U195" i="23"/>
  <c r="U48" i="23" s="1"/>
  <c r="U49" i="23" s="1"/>
  <c r="U90" i="23"/>
  <c r="V187" i="23"/>
  <c r="W97" i="23"/>
  <c r="Z189" i="23"/>
  <c r="X98" i="23"/>
  <c r="U70" i="23" l="1"/>
  <c r="U72" i="23"/>
  <c r="Y98" i="23"/>
  <c r="V230" i="23"/>
  <c r="W194" i="23"/>
  <c r="V195" i="23"/>
  <c r="V48" i="23" s="1"/>
  <c r="V49" i="23" s="1"/>
  <c r="V90" i="23"/>
  <c r="AA189" i="23"/>
  <c r="T72" i="23"/>
  <c r="T70" i="23"/>
  <c r="W187" i="23"/>
  <c r="X97" i="23"/>
  <c r="W230" i="23" l="1"/>
  <c r="X194" i="23"/>
  <c r="W195" i="23"/>
  <c r="W48" i="23" s="1"/>
  <c r="W49" i="23" s="1"/>
  <c r="W90" i="23"/>
  <c r="T80" i="23"/>
  <c r="AM209" i="23"/>
  <c r="U7" i="23"/>
  <c r="V70" i="23"/>
  <c r="V72" i="23"/>
  <c r="AL209" i="23"/>
  <c r="T7" i="23"/>
  <c r="Z98" i="23"/>
  <c r="AB189" i="23"/>
  <c r="X187" i="23"/>
  <c r="Y97" i="23"/>
  <c r="U80" i="23"/>
  <c r="Y187" i="23" l="1"/>
  <c r="Z97" i="23"/>
  <c r="AC189" i="23"/>
  <c r="V80" i="23"/>
  <c r="X230" i="23"/>
  <c r="Y194" i="23"/>
  <c r="X195" i="23"/>
  <c r="X48" i="23" s="1"/>
  <c r="X90" i="23"/>
  <c r="AN209" i="23"/>
  <c r="V7" i="23"/>
  <c r="W70" i="23"/>
  <c r="W72" i="23"/>
  <c r="AA98" i="23"/>
  <c r="AO209" i="23" l="1"/>
  <c r="W7" i="23"/>
  <c r="Y230" i="23"/>
  <c r="Z194" i="23"/>
  <c r="Y195" i="23"/>
  <c r="Y48" i="23" s="1"/>
  <c r="Y90" i="23"/>
  <c r="AD189" i="23"/>
  <c r="AB98" i="23"/>
  <c r="Z187" i="23"/>
  <c r="AA97" i="23"/>
  <c r="W80" i="23"/>
  <c r="X49" i="23"/>
  <c r="AA187" i="23" l="1"/>
  <c r="AB97" i="23"/>
  <c r="Y49" i="23"/>
  <c r="AC98" i="23"/>
  <c r="Z230" i="23"/>
  <c r="AA194" i="23"/>
  <c r="Z195" i="23"/>
  <c r="Z48" i="23" s="1"/>
  <c r="Z49" i="23" s="1"/>
  <c r="Z90" i="23"/>
  <c r="X70" i="23"/>
  <c r="X72" i="23"/>
  <c r="AE189" i="23"/>
  <c r="AD98" i="23" l="1"/>
  <c r="AF189" i="23"/>
  <c r="Z70" i="23"/>
  <c r="Z72" i="23"/>
  <c r="AB187" i="23"/>
  <c r="AC97" i="23"/>
  <c r="AP209" i="23"/>
  <c r="X7" i="23"/>
  <c r="X80" i="23"/>
  <c r="Y72" i="23"/>
  <c r="Y70" i="23"/>
  <c r="AA230" i="23"/>
  <c r="AB194" i="23"/>
  <c r="AA195" i="23"/>
  <c r="AA48" i="23" s="1"/>
  <c r="AA49" i="23" s="1"/>
  <c r="AA90" i="23"/>
  <c r="AQ209" i="23" l="1"/>
  <c r="Y7" i="23"/>
  <c r="AC187" i="23"/>
  <c r="AD97" i="23"/>
  <c r="Z80" i="23"/>
  <c r="AB230" i="23"/>
  <c r="AC194" i="23"/>
  <c r="AB195" i="23"/>
  <c r="AB48" i="23" s="1"/>
  <c r="AB49" i="23" s="1"/>
  <c r="AB90" i="23"/>
  <c r="AA70" i="23"/>
  <c r="AA72" i="23"/>
  <c r="AR209" i="23"/>
  <c r="Z7" i="23"/>
  <c r="Y80" i="23"/>
  <c r="AE98" i="23"/>
  <c r="AD194" i="23" l="1"/>
  <c r="AC230" i="23"/>
  <c r="AC195" i="23"/>
  <c r="AC48" i="23" s="1"/>
  <c r="AC49" i="23" s="1"/>
  <c r="AC90" i="23"/>
  <c r="AD187" i="23"/>
  <c r="AE97" i="23"/>
  <c r="AS209" i="23"/>
  <c r="AA7" i="23"/>
  <c r="AA80" i="23"/>
  <c r="AF98" i="23"/>
  <c r="AB72" i="23"/>
  <c r="AB70" i="23"/>
  <c r="AB80" i="23" s="1"/>
  <c r="AT209" i="23" l="1"/>
  <c r="AB7" i="23"/>
  <c r="AE187" i="23"/>
  <c r="AF97" i="23"/>
  <c r="AF187" i="23" s="1"/>
  <c r="AC70" i="23"/>
  <c r="AC72" i="23"/>
  <c r="AD230" i="23"/>
  <c r="AE194" i="23"/>
  <c r="AD195" i="23"/>
  <c r="AD48" i="23" s="1"/>
  <c r="AD49" i="23" s="1"/>
  <c r="AD90" i="23"/>
  <c r="AC80" i="23" l="1"/>
  <c r="AU209" i="23"/>
  <c r="AC7" i="23"/>
  <c r="AD72" i="23"/>
  <c r="AD70" i="23"/>
  <c r="AD80" i="23" s="1"/>
  <c r="AE230" i="23"/>
  <c r="AF194" i="23"/>
  <c r="AE195" i="23"/>
  <c r="AE48" i="23" s="1"/>
  <c r="AE49" i="23" s="1"/>
  <c r="AE90" i="23"/>
  <c r="AF230" i="23" l="1"/>
  <c r="AF195" i="23"/>
  <c r="AF48" i="23" s="1"/>
  <c r="AF90" i="23"/>
  <c r="AE72" i="23"/>
  <c r="AE70" i="23"/>
  <c r="AE80" i="23" s="1"/>
  <c r="AV209" i="23"/>
  <c r="AD7" i="23"/>
  <c r="AW209" i="23" l="1"/>
  <c r="AE7" i="23"/>
  <c r="AI90" i="23"/>
  <c r="AH90" i="23"/>
  <c r="AF49" i="23"/>
  <c r="AH48" i="23"/>
  <c r="AI48" i="23"/>
  <c r="AF70" i="23" l="1"/>
  <c r="AF72" i="23"/>
  <c r="AI49" i="23"/>
  <c r="AH49" i="23"/>
  <c r="AX209" i="23" l="1"/>
  <c r="AF7" i="23"/>
  <c r="A7" i="23" s="1"/>
  <c r="AI72" i="23"/>
  <c r="AH72" i="23"/>
  <c r="AF80" i="23"/>
  <c r="AH70" i="23"/>
  <c r="AI70" i="23"/>
  <c r="AI80" i="23" l="1"/>
  <c r="AH80" i="23"/>
  <c r="B90" i="21" l="1"/>
  <c r="B4" i="20" l="1"/>
  <c r="B4" i="18"/>
  <c r="B4" i="21"/>
  <c r="P90" i="21"/>
  <c r="E4" i="21"/>
  <c r="E4" i="18"/>
  <c r="E4" i="20"/>
  <c r="H4" i="20" l="1"/>
  <c r="H4" i="21"/>
  <c r="H4" i="18"/>
  <c r="C92" i="21" l="1"/>
  <c r="B77" i="21"/>
  <c r="B79" i="21" s="1"/>
  <c r="B76" i="21"/>
  <c r="B75" i="21"/>
  <c r="B74" i="21"/>
  <c r="B73" i="21"/>
  <c r="B69" i="21"/>
  <c r="B65" i="21"/>
  <c r="B53" i="21"/>
  <c r="B49" i="21"/>
  <c r="B48" i="21"/>
  <c r="B35" i="21"/>
  <c r="B70" i="21" s="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B230" i="21"/>
  <c r="S205" i="21"/>
  <c r="AG195" i="21"/>
  <c r="B195" i="21"/>
  <c r="C194" i="21"/>
  <c r="D194" i="21" s="1"/>
  <c r="L193" i="21"/>
  <c r="M193" i="21" s="1"/>
  <c r="N193" i="21" s="1"/>
  <c r="O193" i="21" s="1"/>
  <c r="P193" i="21" s="1"/>
  <c r="Q193" i="21" s="1"/>
  <c r="R193" i="21" s="1"/>
  <c r="S193" i="21" s="1"/>
  <c r="T193" i="21" s="1"/>
  <c r="U193" i="21" s="1"/>
  <c r="V193" i="21" s="1"/>
  <c r="W193" i="21" s="1"/>
  <c r="X193" i="21" s="1"/>
  <c r="Y193" i="21" s="1"/>
  <c r="Z193" i="21" s="1"/>
  <c r="AA193" i="21" s="1"/>
  <c r="AB193" i="21" s="1"/>
  <c r="AC193" i="21" s="1"/>
  <c r="AD193" i="21" s="1"/>
  <c r="AE193" i="21" s="1"/>
  <c r="AF193" i="21" s="1"/>
  <c r="D193" i="21"/>
  <c r="E193" i="21" s="1"/>
  <c r="F193" i="21" s="1"/>
  <c r="G193" i="21" s="1"/>
  <c r="H193" i="21" s="1"/>
  <c r="I193" i="21" s="1"/>
  <c r="J193" i="21" s="1"/>
  <c r="K193" i="21" s="1"/>
  <c r="C193" i="21"/>
  <c r="E192" i="21"/>
  <c r="F192" i="21" s="1"/>
  <c r="G192" i="21" s="1"/>
  <c r="H192" i="21" s="1"/>
  <c r="I192" i="21" s="1"/>
  <c r="J192" i="21" s="1"/>
  <c r="K192" i="21" s="1"/>
  <c r="L192" i="21" s="1"/>
  <c r="M192" i="21" s="1"/>
  <c r="N192" i="21" s="1"/>
  <c r="O192" i="21" s="1"/>
  <c r="P192" i="21" s="1"/>
  <c r="Q192" i="21" s="1"/>
  <c r="R192" i="21" s="1"/>
  <c r="S192" i="21" s="1"/>
  <c r="T192" i="21" s="1"/>
  <c r="U192" i="21" s="1"/>
  <c r="V192" i="21" s="1"/>
  <c r="W192" i="21" s="1"/>
  <c r="X192" i="21" s="1"/>
  <c r="Y192" i="21" s="1"/>
  <c r="Z192" i="21" s="1"/>
  <c r="AA192" i="21" s="1"/>
  <c r="AB192" i="21" s="1"/>
  <c r="AC192" i="21" s="1"/>
  <c r="AD192" i="21" s="1"/>
  <c r="AE192" i="21" s="1"/>
  <c r="AF192" i="21" s="1"/>
  <c r="D192" i="21"/>
  <c r="C192" i="21"/>
  <c r="V191" i="21"/>
  <c r="W191" i="21" s="1"/>
  <c r="X191" i="21" s="1"/>
  <c r="Y191" i="21" s="1"/>
  <c r="Z191" i="21" s="1"/>
  <c r="AA191" i="21" s="1"/>
  <c r="AB191" i="21" s="1"/>
  <c r="AC191" i="21" s="1"/>
  <c r="AD191" i="21" s="1"/>
  <c r="AE191" i="21" s="1"/>
  <c r="AF191" i="21" s="1"/>
  <c r="C191" i="21"/>
  <c r="D191" i="21" s="1"/>
  <c r="E191" i="21" s="1"/>
  <c r="F191" i="21" s="1"/>
  <c r="G191" i="21" s="1"/>
  <c r="H191" i="21" s="1"/>
  <c r="I191" i="21" s="1"/>
  <c r="J191" i="21" s="1"/>
  <c r="K191" i="21" s="1"/>
  <c r="L191" i="21" s="1"/>
  <c r="M191" i="21" s="1"/>
  <c r="N191" i="21" s="1"/>
  <c r="O191" i="21" s="1"/>
  <c r="P191" i="21" s="1"/>
  <c r="Q191" i="21" s="1"/>
  <c r="R191" i="21" s="1"/>
  <c r="S191" i="21" s="1"/>
  <c r="T191" i="21" s="1"/>
  <c r="U191" i="21" s="1"/>
  <c r="Q190" i="21"/>
  <c r="R190" i="21" s="1"/>
  <c r="S190" i="21" s="1"/>
  <c r="T190" i="21" s="1"/>
  <c r="U190" i="21" s="1"/>
  <c r="V190" i="21" s="1"/>
  <c r="W190" i="21" s="1"/>
  <c r="X190" i="21" s="1"/>
  <c r="Y190" i="21" s="1"/>
  <c r="Z190" i="21" s="1"/>
  <c r="AA190" i="21" s="1"/>
  <c r="AB190" i="21" s="1"/>
  <c r="AC190" i="21" s="1"/>
  <c r="AD190" i="21" s="1"/>
  <c r="AE190" i="21" s="1"/>
  <c r="AF190" i="21" s="1"/>
  <c r="F190" i="21"/>
  <c r="G190" i="21" s="1"/>
  <c r="H190" i="21" s="1"/>
  <c r="I190" i="21" s="1"/>
  <c r="J190" i="21" s="1"/>
  <c r="K190" i="21" s="1"/>
  <c r="L190" i="21" s="1"/>
  <c r="M190" i="21" s="1"/>
  <c r="N190" i="21" s="1"/>
  <c r="O190" i="21" s="1"/>
  <c r="P190" i="21" s="1"/>
  <c r="D190" i="21"/>
  <c r="E190" i="21" s="1"/>
  <c r="C190" i="21"/>
  <c r="D189" i="21"/>
  <c r="C189" i="21"/>
  <c r="C195" i="21" s="1"/>
  <c r="AG187" i="21"/>
  <c r="B187" i="21"/>
  <c r="G186" i="21"/>
  <c r="H186" i="21" s="1"/>
  <c r="I186" i="21" s="1"/>
  <c r="J186" i="21" s="1"/>
  <c r="K186" i="21" s="1"/>
  <c r="L186" i="21" s="1"/>
  <c r="M186" i="21" s="1"/>
  <c r="N186" i="21" s="1"/>
  <c r="O186" i="21" s="1"/>
  <c r="P186" i="21" s="1"/>
  <c r="Q186" i="21" s="1"/>
  <c r="R186" i="21" s="1"/>
  <c r="S186" i="21" s="1"/>
  <c r="T186" i="21" s="1"/>
  <c r="U186" i="21" s="1"/>
  <c r="V186" i="21" s="1"/>
  <c r="W186" i="21" s="1"/>
  <c r="X186" i="21" s="1"/>
  <c r="Y186" i="21" s="1"/>
  <c r="Z186" i="21" s="1"/>
  <c r="AA186" i="21" s="1"/>
  <c r="AB186" i="21" s="1"/>
  <c r="AC186" i="21" s="1"/>
  <c r="AD186" i="21" s="1"/>
  <c r="AE186" i="21" s="1"/>
  <c r="AF186" i="21" s="1"/>
  <c r="E186" i="21"/>
  <c r="F186" i="21" s="1"/>
  <c r="D186" i="21"/>
  <c r="C186" i="21"/>
  <c r="P185" i="21"/>
  <c r="Q185" i="21" s="1"/>
  <c r="R185" i="21" s="1"/>
  <c r="S185" i="21" s="1"/>
  <c r="T185" i="21" s="1"/>
  <c r="U185" i="21" s="1"/>
  <c r="V185" i="21" s="1"/>
  <c r="W185" i="21" s="1"/>
  <c r="X185" i="21" s="1"/>
  <c r="Y185" i="21" s="1"/>
  <c r="Z185" i="21" s="1"/>
  <c r="AA185" i="21" s="1"/>
  <c r="AB185" i="21" s="1"/>
  <c r="AC185" i="21" s="1"/>
  <c r="AD185" i="21" s="1"/>
  <c r="AE185" i="21" s="1"/>
  <c r="AF185" i="21" s="1"/>
  <c r="C185" i="21"/>
  <c r="D185" i="21" s="1"/>
  <c r="E185" i="21" s="1"/>
  <c r="F185" i="21" s="1"/>
  <c r="G185" i="21" s="1"/>
  <c r="H185" i="21" s="1"/>
  <c r="I185" i="21" s="1"/>
  <c r="J185" i="21" s="1"/>
  <c r="K185" i="21" s="1"/>
  <c r="L185" i="21" s="1"/>
  <c r="M185" i="21" s="1"/>
  <c r="N185" i="21" s="1"/>
  <c r="O185" i="21" s="1"/>
  <c r="C184" i="21"/>
  <c r="D184" i="21" s="1"/>
  <c r="E184" i="21" s="1"/>
  <c r="F184" i="21" s="1"/>
  <c r="G184" i="21" s="1"/>
  <c r="H184" i="21" s="1"/>
  <c r="I184" i="21" s="1"/>
  <c r="J184" i="21" s="1"/>
  <c r="K184" i="21" s="1"/>
  <c r="L184" i="21" s="1"/>
  <c r="M184" i="21" s="1"/>
  <c r="N184" i="21" s="1"/>
  <c r="O184" i="21" s="1"/>
  <c r="P184" i="21" s="1"/>
  <c r="Q184" i="21" s="1"/>
  <c r="R184" i="21" s="1"/>
  <c r="S184" i="21" s="1"/>
  <c r="T184" i="21" s="1"/>
  <c r="U184" i="21" s="1"/>
  <c r="V184" i="21" s="1"/>
  <c r="W184" i="21" s="1"/>
  <c r="X184" i="21" s="1"/>
  <c r="Y184" i="21" s="1"/>
  <c r="Z184" i="21" s="1"/>
  <c r="AA184" i="21" s="1"/>
  <c r="AB184" i="21" s="1"/>
  <c r="AC184" i="21" s="1"/>
  <c r="AD184" i="21" s="1"/>
  <c r="AE184" i="21" s="1"/>
  <c r="AF184" i="21" s="1"/>
  <c r="F183" i="21"/>
  <c r="G183" i="21" s="1"/>
  <c r="H183" i="21" s="1"/>
  <c r="I183" i="21" s="1"/>
  <c r="J183" i="21" s="1"/>
  <c r="K183" i="21" s="1"/>
  <c r="L183" i="21" s="1"/>
  <c r="M183" i="21" s="1"/>
  <c r="N183" i="21" s="1"/>
  <c r="O183" i="21" s="1"/>
  <c r="P183" i="21" s="1"/>
  <c r="Q183" i="21" s="1"/>
  <c r="R183" i="21" s="1"/>
  <c r="S183" i="21" s="1"/>
  <c r="T183" i="21" s="1"/>
  <c r="U183" i="21" s="1"/>
  <c r="V183" i="21" s="1"/>
  <c r="W183" i="21" s="1"/>
  <c r="X183" i="21" s="1"/>
  <c r="Y183" i="21" s="1"/>
  <c r="Z183" i="21" s="1"/>
  <c r="AA183" i="21" s="1"/>
  <c r="AB183" i="21" s="1"/>
  <c r="AC183" i="21" s="1"/>
  <c r="AD183" i="21" s="1"/>
  <c r="AE183" i="21" s="1"/>
  <c r="AF183" i="21" s="1"/>
  <c r="C183" i="21"/>
  <c r="D183" i="21" s="1"/>
  <c r="E183" i="21" s="1"/>
  <c r="E182" i="21"/>
  <c r="F182" i="21" s="1"/>
  <c r="G182" i="21" s="1"/>
  <c r="H182" i="21" s="1"/>
  <c r="I182" i="21" s="1"/>
  <c r="J182" i="21" s="1"/>
  <c r="K182" i="21" s="1"/>
  <c r="L182" i="21" s="1"/>
  <c r="M182" i="21" s="1"/>
  <c r="N182" i="21" s="1"/>
  <c r="O182" i="21" s="1"/>
  <c r="P182" i="21" s="1"/>
  <c r="Q182" i="21" s="1"/>
  <c r="R182" i="21" s="1"/>
  <c r="S182" i="21" s="1"/>
  <c r="T182" i="21" s="1"/>
  <c r="U182" i="21" s="1"/>
  <c r="V182" i="21" s="1"/>
  <c r="W182" i="21" s="1"/>
  <c r="X182" i="21" s="1"/>
  <c r="Y182" i="21" s="1"/>
  <c r="Z182" i="21" s="1"/>
  <c r="AA182" i="21" s="1"/>
  <c r="AB182" i="21" s="1"/>
  <c r="AC182" i="21" s="1"/>
  <c r="AD182" i="21" s="1"/>
  <c r="AE182" i="21" s="1"/>
  <c r="AF182" i="21" s="1"/>
  <c r="D182" i="21"/>
  <c r="C182" i="21"/>
  <c r="C181" i="21"/>
  <c r="D181" i="21" s="1"/>
  <c r="E181" i="21" s="1"/>
  <c r="F181" i="21" s="1"/>
  <c r="G181" i="21" s="1"/>
  <c r="H181" i="21" s="1"/>
  <c r="I181" i="21" s="1"/>
  <c r="J181" i="21" s="1"/>
  <c r="K181" i="21" s="1"/>
  <c r="L181" i="21" s="1"/>
  <c r="M181" i="21" s="1"/>
  <c r="N181" i="21" s="1"/>
  <c r="O181" i="21" s="1"/>
  <c r="P181" i="21" s="1"/>
  <c r="Q181" i="21" s="1"/>
  <c r="R181" i="21" s="1"/>
  <c r="S181" i="21" s="1"/>
  <c r="T181" i="21" s="1"/>
  <c r="U181" i="21" s="1"/>
  <c r="V181" i="21" s="1"/>
  <c r="W181" i="21" s="1"/>
  <c r="X181" i="21" s="1"/>
  <c r="Y181" i="21" s="1"/>
  <c r="Z181" i="21" s="1"/>
  <c r="AA181" i="21" s="1"/>
  <c r="AB181" i="21" s="1"/>
  <c r="AC181" i="21" s="1"/>
  <c r="AD181" i="21" s="1"/>
  <c r="AE181" i="21" s="1"/>
  <c r="AF181" i="21" s="1"/>
  <c r="H180" i="21"/>
  <c r="I180" i="21" s="1"/>
  <c r="J180" i="21" s="1"/>
  <c r="K180" i="21" s="1"/>
  <c r="L180" i="21" s="1"/>
  <c r="M180" i="21" s="1"/>
  <c r="N180" i="21" s="1"/>
  <c r="O180" i="21" s="1"/>
  <c r="P180" i="21" s="1"/>
  <c r="Q180" i="21" s="1"/>
  <c r="R180" i="21" s="1"/>
  <c r="S180" i="21" s="1"/>
  <c r="T180" i="21" s="1"/>
  <c r="U180" i="21" s="1"/>
  <c r="V180" i="21" s="1"/>
  <c r="W180" i="21" s="1"/>
  <c r="X180" i="21" s="1"/>
  <c r="Y180" i="21" s="1"/>
  <c r="Z180" i="21" s="1"/>
  <c r="AA180" i="21" s="1"/>
  <c r="AB180" i="21" s="1"/>
  <c r="AC180" i="21" s="1"/>
  <c r="AD180" i="21" s="1"/>
  <c r="AE180" i="21" s="1"/>
  <c r="AF180" i="21" s="1"/>
  <c r="C180" i="21"/>
  <c r="D180" i="21" s="1"/>
  <c r="E180" i="21" s="1"/>
  <c r="F180" i="21" s="1"/>
  <c r="G180" i="21" s="1"/>
  <c r="C179" i="21"/>
  <c r="D179" i="21" s="1"/>
  <c r="E179" i="21" s="1"/>
  <c r="F179" i="21" s="1"/>
  <c r="G179" i="21" s="1"/>
  <c r="H179" i="21" s="1"/>
  <c r="I179" i="21" s="1"/>
  <c r="J179" i="21" s="1"/>
  <c r="K179" i="21" s="1"/>
  <c r="L179" i="21" s="1"/>
  <c r="M179" i="21" s="1"/>
  <c r="N179" i="21" s="1"/>
  <c r="O179" i="21" s="1"/>
  <c r="P179" i="21" s="1"/>
  <c r="Q179" i="21" s="1"/>
  <c r="R179" i="21" s="1"/>
  <c r="S179" i="21" s="1"/>
  <c r="T179" i="21" s="1"/>
  <c r="U179" i="21" s="1"/>
  <c r="V179" i="21" s="1"/>
  <c r="W179" i="21" s="1"/>
  <c r="X179" i="21" s="1"/>
  <c r="Y179" i="21" s="1"/>
  <c r="Z179" i="21" s="1"/>
  <c r="AA179" i="21" s="1"/>
  <c r="AB179" i="21" s="1"/>
  <c r="AC179" i="21" s="1"/>
  <c r="AD179" i="21" s="1"/>
  <c r="AE179" i="21" s="1"/>
  <c r="AF179" i="21" s="1"/>
  <c r="K178" i="21"/>
  <c r="L178" i="21" s="1"/>
  <c r="M178" i="21" s="1"/>
  <c r="N178" i="21" s="1"/>
  <c r="O178" i="21" s="1"/>
  <c r="P178" i="21" s="1"/>
  <c r="Q178" i="21" s="1"/>
  <c r="R178" i="21" s="1"/>
  <c r="S178" i="21" s="1"/>
  <c r="T178" i="21" s="1"/>
  <c r="U178" i="21" s="1"/>
  <c r="V178" i="21" s="1"/>
  <c r="W178" i="21" s="1"/>
  <c r="X178" i="21" s="1"/>
  <c r="Y178" i="21" s="1"/>
  <c r="Z178" i="21" s="1"/>
  <c r="AA178" i="21" s="1"/>
  <c r="AB178" i="21" s="1"/>
  <c r="AC178" i="21" s="1"/>
  <c r="AD178" i="21" s="1"/>
  <c r="AE178" i="21" s="1"/>
  <c r="AF178" i="21" s="1"/>
  <c r="C178" i="21"/>
  <c r="D178" i="21" s="1"/>
  <c r="E178" i="21" s="1"/>
  <c r="F178" i="21" s="1"/>
  <c r="G178" i="21" s="1"/>
  <c r="H178" i="21" s="1"/>
  <c r="I178" i="21" s="1"/>
  <c r="J178" i="21" s="1"/>
  <c r="J177" i="21"/>
  <c r="K177" i="21" s="1"/>
  <c r="L177" i="21" s="1"/>
  <c r="M177" i="21" s="1"/>
  <c r="N177" i="21" s="1"/>
  <c r="O177" i="21" s="1"/>
  <c r="P177" i="21" s="1"/>
  <c r="Q177" i="21" s="1"/>
  <c r="R177" i="21" s="1"/>
  <c r="S177" i="21" s="1"/>
  <c r="T177" i="21" s="1"/>
  <c r="U177" i="21" s="1"/>
  <c r="V177" i="21" s="1"/>
  <c r="W177" i="21" s="1"/>
  <c r="X177" i="21" s="1"/>
  <c r="Y177" i="21" s="1"/>
  <c r="Z177" i="21" s="1"/>
  <c r="AA177" i="21" s="1"/>
  <c r="AB177" i="21" s="1"/>
  <c r="AC177" i="21" s="1"/>
  <c r="AD177" i="21" s="1"/>
  <c r="AE177" i="21" s="1"/>
  <c r="AF177" i="21" s="1"/>
  <c r="H177" i="21"/>
  <c r="I177" i="21" s="1"/>
  <c r="E177" i="21"/>
  <c r="F177" i="21" s="1"/>
  <c r="G177" i="21" s="1"/>
  <c r="C177" i="21"/>
  <c r="D177" i="21" s="1"/>
  <c r="K176" i="21"/>
  <c r="L176" i="21" s="1"/>
  <c r="M176" i="21" s="1"/>
  <c r="N176" i="21" s="1"/>
  <c r="O176" i="21" s="1"/>
  <c r="P176" i="21" s="1"/>
  <c r="Q176" i="21" s="1"/>
  <c r="R176" i="21" s="1"/>
  <c r="S176" i="21" s="1"/>
  <c r="T176" i="21" s="1"/>
  <c r="U176" i="21" s="1"/>
  <c r="V176" i="21" s="1"/>
  <c r="W176" i="21" s="1"/>
  <c r="X176" i="21" s="1"/>
  <c r="Y176" i="21" s="1"/>
  <c r="Z176" i="21" s="1"/>
  <c r="AA176" i="21" s="1"/>
  <c r="AB176" i="21" s="1"/>
  <c r="AC176" i="21" s="1"/>
  <c r="AD176" i="21" s="1"/>
  <c r="AE176" i="21" s="1"/>
  <c r="AF176" i="21" s="1"/>
  <c r="H176" i="21"/>
  <c r="I176" i="21" s="1"/>
  <c r="J176" i="21" s="1"/>
  <c r="C176" i="21"/>
  <c r="D176" i="21" s="1"/>
  <c r="E176" i="21" s="1"/>
  <c r="F176" i="21" s="1"/>
  <c r="G176" i="21" s="1"/>
  <c r="C175" i="21"/>
  <c r="D175" i="21" s="1"/>
  <c r="E175" i="21" s="1"/>
  <c r="F175" i="21" s="1"/>
  <c r="G175" i="21" s="1"/>
  <c r="H175" i="21" s="1"/>
  <c r="I175" i="21" s="1"/>
  <c r="J175" i="21" s="1"/>
  <c r="K175" i="21" s="1"/>
  <c r="L175" i="21" s="1"/>
  <c r="M175" i="21" s="1"/>
  <c r="N175" i="21" s="1"/>
  <c r="O175" i="21" s="1"/>
  <c r="P175" i="21" s="1"/>
  <c r="Q175" i="21" s="1"/>
  <c r="R175" i="21" s="1"/>
  <c r="S175" i="21" s="1"/>
  <c r="T175" i="21" s="1"/>
  <c r="U175" i="21" s="1"/>
  <c r="V175" i="21" s="1"/>
  <c r="W175" i="21" s="1"/>
  <c r="X175" i="21" s="1"/>
  <c r="Y175" i="21" s="1"/>
  <c r="Z175" i="21" s="1"/>
  <c r="AA175" i="21" s="1"/>
  <c r="AB175" i="21" s="1"/>
  <c r="AC175" i="21" s="1"/>
  <c r="AD175" i="21" s="1"/>
  <c r="AE175" i="21" s="1"/>
  <c r="AF175" i="21" s="1"/>
  <c r="V174" i="21"/>
  <c r="W174" i="21" s="1"/>
  <c r="X174" i="21" s="1"/>
  <c r="Y174" i="21" s="1"/>
  <c r="Z174" i="21" s="1"/>
  <c r="AA174" i="21" s="1"/>
  <c r="AB174" i="21" s="1"/>
  <c r="AC174" i="21" s="1"/>
  <c r="AD174" i="21" s="1"/>
  <c r="AE174" i="21" s="1"/>
  <c r="AF174" i="21" s="1"/>
  <c r="C174" i="21"/>
  <c r="D174" i="21" s="1"/>
  <c r="E174" i="21" s="1"/>
  <c r="F174" i="21" s="1"/>
  <c r="G174" i="21" s="1"/>
  <c r="H174" i="21" s="1"/>
  <c r="I174" i="21" s="1"/>
  <c r="J174" i="21" s="1"/>
  <c r="K174" i="21" s="1"/>
  <c r="L174" i="21" s="1"/>
  <c r="M174" i="21" s="1"/>
  <c r="N174" i="21" s="1"/>
  <c r="O174" i="21" s="1"/>
  <c r="P174" i="21" s="1"/>
  <c r="Q174" i="21" s="1"/>
  <c r="R174" i="21" s="1"/>
  <c r="S174" i="21" s="1"/>
  <c r="T174" i="21" s="1"/>
  <c r="U174" i="21" s="1"/>
  <c r="W172" i="21"/>
  <c r="X172" i="21" s="1"/>
  <c r="Y172" i="21" s="1"/>
  <c r="Z172" i="21" s="1"/>
  <c r="AA172" i="21" s="1"/>
  <c r="AB172" i="21" s="1"/>
  <c r="AC172" i="21" s="1"/>
  <c r="AD172" i="21" s="1"/>
  <c r="AE172" i="21" s="1"/>
  <c r="AF172" i="21" s="1"/>
  <c r="E172" i="21"/>
  <c r="F172" i="21" s="1"/>
  <c r="G172" i="21" s="1"/>
  <c r="H172" i="21" s="1"/>
  <c r="I172" i="21" s="1"/>
  <c r="J172" i="21" s="1"/>
  <c r="K172" i="21" s="1"/>
  <c r="L172" i="21" s="1"/>
  <c r="M172" i="21" s="1"/>
  <c r="N172" i="21" s="1"/>
  <c r="O172" i="21" s="1"/>
  <c r="P172" i="21" s="1"/>
  <c r="Q172" i="21" s="1"/>
  <c r="R172" i="21" s="1"/>
  <c r="S172" i="21" s="1"/>
  <c r="T172" i="21" s="1"/>
  <c r="U172" i="21" s="1"/>
  <c r="V172" i="21" s="1"/>
  <c r="D172" i="21"/>
  <c r="C172" i="21"/>
  <c r="N171" i="21"/>
  <c r="O171" i="21" s="1"/>
  <c r="P171" i="21" s="1"/>
  <c r="Q171" i="21" s="1"/>
  <c r="R171" i="21" s="1"/>
  <c r="S171" i="21" s="1"/>
  <c r="T171" i="21" s="1"/>
  <c r="U171" i="21" s="1"/>
  <c r="V171" i="21" s="1"/>
  <c r="W171" i="21" s="1"/>
  <c r="X171" i="21" s="1"/>
  <c r="Y171" i="21" s="1"/>
  <c r="Z171" i="21" s="1"/>
  <c r="AA171" i="21" s="1"/>
  <c r="AB171" i="21" s="1"/>
  <c r="AC171" i="21" s="1"/>
  <c r="AD171" i="21" s="1"/>
  <c r="AE171" i="21" s="1"/>
  <c r="AF171" i="21" s="1"/>
  <c r="C171" i="21"/>
  <c r="D171" i="21" s="1"/>
  <c r="E171" i="21" s="1"/>
  <c r="F171" i="21" s="1"/>
  <c r="G171" i="21" s="1"/>
  <c r="H171" i="21" s="1"/>
  <c r="I171" i="21" s="1"/>
  <c r="J171" i="21" s="1"/>
  <c r="K171" i="21" s="1"/>
  <c r="L171" i="21" s="1"/>
  <c r="M171" i="21" s="1"/>
  <c r="AB170" i="21"/>
  <c r="AC170" i="21" s="1"/>
  <c r="AD170" i="21" s="1"/>
  <c r="AE170" i="21" s="1"/>
  <c r="AF170" i="21" s="1"/>
  <c r="C170" i="21"/>
  <c r="D170" i="21" s="1"/>
  <c r="E170" i="21" s="1"/>
  <c r="F170" i="21" s="1"/>
  <c r="G170" i="21" s="1"/>
  <c r="H170" i="21" s="1"/>
  <c r="I170" i="21" s="1"/>
  <c r="J170" i="21" s="1"/>
  <c r="K170" i="21" s="1"/>
  <c r="L170" i="21" s="1"/>
  <c r="M170" i="21" s="1"/>
  <c r="N170" i="21" s="1"/>
  <c r="O170" i="21" s="1"/>
  <c r="P170" i="21" s="1"/>
  <c r="Q170" i="21" s="1"/>
  <c r="R170" i="21" s="1"/>
  <c r="S170" i="21" s="1"/>
  <c r="T170" i="21" s="1"/>
  <c r="U170" i="21" s="1"/>
  <c r="V170" i="21" s="1"/>
  <c r="W170" i="21" s="1"/>
  <c r="X170" i="21" s="1"/>
  <c r="Y170" i="21" s="1"/>
  <c r="Z170" i="21" s="1"/>
  <c r="AA170" i="21" s="1"/>
  <c r="C169" i="21"/>
  <c r="D169" i="21" s="1"/>
  <c r="E169" i="21" s="1"/>
  <c r="F169" i="21" s="1"/>
  <c r="G169" i="21" s="1"/>
  <c r="H169" i="21" s="1"/>
  <c r="I169" i="21" s="1"/>
  <c r="J169" i="21" s="1"/>
  <c r="K169" i="21" s="1"/>
  <c r="L169" i="21" s="1"/>
  <c r="M169" i="21" s="1"/>
  <c r="N169" i="21" s="1"/>
  <c r="O169" i="21" s="1"/>
  <c r="P169" i="21" s="1"/>
  <c r="Q169" i="21" s="1"/>
  <c r="R169" i="21" s="1"/>
  <c r="S169" i="21" s="1"/>
  <c r="T169" i="21" s="1"/>
  <c r="U169" i="21" s="1"/>
  <c r="V169" i="21" s="1"/>
  <c r="W169" i="21" s="1"/>
  <c r="X169" i="21" s="1"/>
  <c r="Y169" i="21" s="1"/>
  <c r="Z169" i="21" s="1"/>
  <c r="AA169" i="21" s="1"/>
  <c r="AB169" i="21" s="1"/>
  <c r="AC169" i="21" s="1"/>
  <c r="AD169" i="21" s="1"/>
  <c r="AE169" i="21" s="1"/>
  <c r="AF169" i="21" s="1"/>
  <c r="D168" i="21"/>
  <c r="E168" i="21" s="1"/>
  <c r="F168" i="21" s="1"/>
  <c r="G168" i="21" s="1"/>
  <c r="H168" i="21" s="1"/>
  <c r="I168" i="21" s="1"/>
  <c r="J168" i="21" s="1"/>
  <c r="K168" i="21" s="1"/>
  <c r="L168" i="21" s="1"/>
  <c r="M168" i="21" s="1"/>
  <c r="N168" i="21" s="1"/>
  <c r="O168" i="21" s="1"/>
  <c r="P168" i="21" s="1"/>
  <c r="Q168" i="21" s="1"/>
  <c r="R168" i="21" s="1"/>
  <c r="S168" i="21" s="1"/>
  <c r="T168" i="21" s="1"/>
  <c r="U168" i="21" s="1"/>
  <c r="V168" i="21" s="1"/>
  <c r="W168" i="21" s="1"/>
  <c r="X168" i="21" s="1"/>
  <c r="Y168" i="21" s="1"/>
  <c r="Z168" i="21" s="1"/>
  <c r="AA168" i="21" s="1"/>
  <c r="AB168" i="21" s="1"/>
  <c r="AC168" i="21" s="1"/>
  <c r="AD168" i="21" s="1"/>
  <c r="AE168" i="21" s="1"/>
  <c r="AF168" i="21" s="1"/>
  <c r="C168" i="21"/>
  <c r="AC167" i="21"/>
  <c r="AD167" i="21" s="1"/>
  <c r="AE167" i="21" s="1"/>
  <c r="AF167" i="21" s="1"/>
  <c r="C167" i="21"/>
  <c r="D167" i="21" s="1"/>
  <c r="E167" i="21" s="1"/>
  <c r="F167" i="21" s="1"/>
  <c r="G167" i="21" s="1"/>
  <c r="H167" i="21" s="1"/>
  <c r="I167" i="21" s="1"/>
  <c r="J167" i="21" s="1"/>
  <c r="K167" i="21" s="1"/>
  <c r="L167" i="21" s="1"/>
  <c r="M167" i="21" s="1"/>
  <c r="N167" i="21" s="1"/>
  <c r="O167" i="21" s="1"/>
  <c r="P167" i="21" s="1"/>
  <c r="Q167" i="21" s="1"/>
  <c r="R167" i="21" s="1"/>
  <c r="S167" i="21" s="1"/>
  <c r="T167" i="21" s="1"/>
  <c r="U167" i="21" s="1"/>
  <c r="V167" i="21" s="1"/>
  <c r="W167" i="21" s="1"/>
  <c r="X167" i="21" s="1"/>
  <c r="Y167" i="21" s="1"/>
  <c r="Z167" i="21" s="1"/>
  <c r="AA167" i="21" s="1"/>
  <c r="AB167" i="21" s="1"/>
  <c r="J166" i="21"/>
  <c r="K166" i="21" s="1"/>
  <c r="L166" i="21" s="1"/>
  <c r="M166" i="21" s="1"/>
  <c r="N166" i="21" s="1"/>
  <c r="O166" i="21" s="1"/>
  <c r="P166" i="21" s="1"/>
  <c r="Q166" i="21" s="1"/>
  <c r="R166" i="21" s="1"/>
  <c r="S166" i="21" s="1"/>
  <c r="T166" i="21" s="1"/>
  <c r="U166" i="21" s="1"/>
  <c r="V166" i="21" s="1"/>
  <c r="W166" i="21" s="1"/>
  <c r="X166" i="21" s="1"/>
  <c r="Y166" i="21" s="1"/>
  <c r="Z166" i="21" s="1"/>
  <c r="AA166" i="21" s="1"/>
  <c r="AB166" i="21" s="1"/>
  <c r="AC166" i="21" s="1"/>
  <c r="AD166" i="21" s="1"/>
  <c r="AE166" i="21" s="1"/>
  <c r="AF166" i="21" s="1"/>
  <c r="C166" i="21"/>
  <c r="D166" i="21" s="1"/>
  <c r="E166" i="21" s="1"/>
  <c r="F166" i="21" s="1"/>
  <c r="G166" i="21" s="1"/>
  <c r="H166" i="21" s="1"/>
  <c r="I166" i="21" s="1"/>
  <c r="R165" i="21"/>
  <c r="S165" i="21" s="1"/>
  <c r="T165" i="21" s="1"/>
  <c r="U165" i="21" s="1"/>
  <c r="V165" i="21" s="1"/>
  <c r="W165" i="21" s="1"/>
  <c r="X165" i="21" s="1"/>
  <c r="Y165" i="21" s="1"/>
  <c r="Z165" i="21" s="1"/>
  <c r="AA165" i="21" s="1"/>
  <c r="AB165" i="21" s="1"/>
  <c r="AC165" i="21" s="1"/>
  <c r="AD165" i="21" s="1"/>
  <c r="AE165" i="21" s="1"/>
  <c r="AF165" i="21" s="1"/>
  <c r="D165" i="21"/>
  <c r="E165" i="21" s="1"/>
  <c r="F165" i="21" s="1"/>
  <c r="G165" i="21" s="1"/>
  <c r="H165" i="21" s="1"/>
  <c r="I165" i="21" s="1"/>
  <c r="J165" i="21" s="1"/>
  <c r="K165" i="21" s="1"/>
  <c r="L165" i="21" s="1"/>
  <c r="M165" i="21" s="1"/>
  <c r="N165" i="21" s="1"/>
  <c r="O165" i="21" s="1"/>
  <c r="P165" i="21" s="1"/>
  <c r="Q165" i="21" s="1"/>
  <c r="C165" i="21"/>
  <c r="G163" i="21"/>
  <c r="H163" i="21" s="1"/>
  <c r="I163" i="21" s="1"/>
  <c r="J163" i="21" s="1"/>
  <c r="K163" i="21" s="1"/>
  <c r="L163" i="21" s="1"/>
  <c r="M163" i="21" s="1"/>
  <c r="N163" i="21" s="1"/>
  <c r="O163" i="21" s="1"/>
  <c r="P163" i="21" s="1"/>
  <c r="Q163" i="21" s="1"/>
  <c r="R163" i="21" s="1"/>
  <c r="S163" i="21" s="1"/>
  <c r="T163" i="21" s="1"/>
  <c r="U163" i="21" s="1"/>
  <c r="V163" i="21" s="1"/>
  <c r="W163" i="21" s="1"/>
  <c r="X163" i="21" s="1"/>
  <c r="Y163" i="21" s="1"/>
  <c r="Z163" i="21" s="1"/>
  <c r="AA163" i="21" s="1"/>
  <c r="AB163" i="21" s="1"/>
  <c r="AC163" i="21" s="1"/>
  <c r="AD163" i="21" s="1"/>
  <c r="AE163" i="21" s="1"/>
  <c r="AF163" i="21" s="1"/>
  <c r="E163" i="21"/>
  <c r="F163" i="21" s="1"/>
  <c r="C163" i="21"/>
  <c r="D163" i="21" s="1"/>
  <c r="M162" i="21"/>
  <c r="N162" i="21" s="1"/>
  <c r="O162" i="21" s="1"/>
  <c r="P162" i="21" s="1"/>
  <c r="Q162" i="21" s="1"/>
  <c r="R162" i="21" s="1"/>
  <c r="S162" i="21" s="1"/>
  <c r="T162" i="21" s="1"/>
  <c r="U162" i="21" s="1"/>
  <c r="V162" i="21" s="1"/>
  <c r="W162" i="21" s="1"/>
  <c r="X162" i="21" s="1"/>
  <c r="Y162" i="21" s="1"/>
  <c r="Z162" i="21" s="1"/>
  <c r="AA162" i="21" s="1"/>
  <c r="AB162" i="21" s="1"/>
  <c r="AC162" i="21" s="1"/>
  <c r="AD162" i="21" s="1"/>
  <c r="AE162" i="21" s="1"/>
  <c r="AF162" i="21" s="1"/>
  <c r="C162" i="21"/>
  <c r="D162" i="21" s="1"/>
  <c r="E162" i="21" s="1"/>
  <c r="F162" i="21" s="1"/>
  <c r="G162" i="21" s="1"/>
  <c r="H162" i="21" s="1"/>
  <c r="I162" i="21" s="1"/>
  <c r="J162" i="21" s="1"/>
  <c r="K162" i="21" s="1"/>
  <c r="L162" i="21" s="1"/>
  <c r="C161" i="21"/>
  <c r="D161" i="21" s="1"/>
  <c r="E161" i="21" s="1"/>
  <c r="F161" i="21" s="1"/>
  <c r="G161" i="21" s="1"/>
  <c r="H161" i="21" s="1"/>
  <c r="I161" i="21" s="1"/>
  <c r="J161" i="21" s="1"/>
  <c r="K161" i="21" s="1"/>
  <c r="L161" i="21" s="1"/>
  <c r="M161" i="21" s="1"/>
  <c r="N161" i="21" s="1"/>
  <c r="O161" i="21" s="1"/>
  <c r="P161" i="21" s="1"/>
  <c r="Q161" i="21" s="1"/>
  <c r="R161" i="21" s="1"/>
  <c r="S161" i="21" s="1"/>
  <c r="T161" i="21" s="1"/>
  <c r="U161" i="21" s="1"/>
  <c r="V161" i="21" s="1"/>
  <c r="W161" i="21" s="1"/>
  <c r="X161" i="21" s="1"/>
  <c r="Y161" i="21" s="1"/>
  <c r="Z161" i="21" s="1"/>
  <c r="AA161" i="21" s="1"/>
  <c r="AB161" i="21" s="1"/>
  <c r="AC161" i="21" s="1"/>
  <c r="AD161" i="21" s="1"/>
  <c r="AE161" i="21" s="1"/>
  <c r="AF161" i="21" s="1"/>
  <c r="D160" i="21"/>
  <c r="E160" i="21" s="1"/>
  <c r="F160" i="21" s="1"/>
  <c r="G160" i="21" s="1"/>
  <c r="H160" i="21" s="1"/>
  <c r="I160" i="21" s="1"/>
  <c r="J160" i="21" s="1"/>
  <c r="K160" i="21" s="1"/>
  <c r="L160" i="21" s="1"/>
  <c r="M160" i="21" s="1"/>
  <c r="N160" i="21" s="1"/>
  <c r="O160" i="21" s="1"/>
  <c r="P160" i="21" s="1"/>
  <c r="Q160" i="21" s="1"/>
  <c r="R160" i="21" s="1"/>
  <c r="S160" i="21" s="1"/>
  <c r="T160" i="21" s="1"/>
  <c r="U160" i="21" s="1"/>
  <c r="V160" i="21" s="1"/>
  <c r="W160" i="21" s="1"/>
  <c r="X160" i="21" s="1"/>
  <c r="Y160" i="21" s="1"/>
  <c r="Z160" i="21" s="1"/>
  <c r="AA160" i="21" s="1"/>
  <c r="AB160" i="21" s="1"/>
  <c r="AC160" i="21" s="1"/>
  <c r="AD160" i="21" s="1"/>
  <c r="AE160" i="21" s="1"/>
  <c r="AF160" i="21" s="1"/>
  <c r="C160" i="21"/>
  <c r="F159" i="21"/>
  <c r="G159" i="21" s="1"/>
  <c r="H159" i="21" s="1"/>
  <c r="I159" i="21" s="1"/>
  <c r="J159" i="21" s="1"/>
  <c r="K159" i="21" s="1"/>
  <c r="L159" i="21" s="1"/>
  <c r="M159" i="21" s="1"/>
  <c r="N159" i="21" s="1"/>
  <c r="O159" i="21" s="1"/>
  <c r="P159" i="21" s="1"/>
  <c r="Q159" i="21" s="1"/>
  <c r="R159" i="21" s="1"/>
  <c r="S159" i="21" s="1"/>
  <c r="T159" i="21" s="1"/>
  <c r="U159" i="21" s="1"/>
  <c r="V159" i="21" s="1"/>
  <c r="W159" i="21" s="1"/>
  <c r="X159" i="21" s="1"/>
  <c r="Y159" i="21" s="1"/>
  <c r="Z159" i="21" s="1"/>
  <c r="AA159" i="21" s="1"/>
  <c r="AB159" i="21" s="1"/>
  <c r="AC159" i="21" s="1"/>
  <c r="AD159" i="21" s="1"/>
  <c r="AE159" i="21" s="1"/>
  <c r="AF159" i="21" s="1"/>
  <c r="C159" i="21"/>
  <c r="D159" i="21" s="1"/>
  <c r="E159" i="21" s="1"/>
  <c r="AF158" i="21"/>
  <c r="J158" i="21"/>
  <c r="K158" i="21" s="1"/>
  <c r="L158" i="21" s="1"/>
  <c r="M158" i="21" s="1"/>
  <c r="N158" i="21" s="1"/>
  <c r="O158" i="21" s="1"/>
  <c r="P158" i="21" s="1"/>
  <c r="Q158" i="21" s="1"/>
  <c r="R158" i="21" s="1"/>
  <c r="S158" i="21" s="1"/>
  <c r="T158" i="21" s="1"/>
  <c r="U158" i="21" s="1"/>
  <c r="V158" i="21" s="1"/>
  <c r="W158" i="21" s="1"/>
  <c r="X158" i="21" s="1"/>
  <c r="Y158" i="21" s="1"/>
  <c r="Z158" i="21" s="1"/>
  <c r="AA158" i="21" s="1"/>
  <c r="AB158" i="21" s="1"/>
  <c r="AC158" i="21" s="1"/>
  <c r="AD158" i="21" s="1"/>
  <c r="AE158" i="21" s="1"/>
  <c r="C158" i="21"/>
  <c r="D158" i="21" s="1"/>
  <c r="E158" i="21" s="1"/>
  <c r="F158" i="21" s="1"/>
  <c r="G158" i="21" s="1"/>
  <c r="H158" i="21" s="1"/>
  <c r="I158" i="21" s="1"/>
  <c r="C157" i="21"/>
  <c r="D157" i="21" s="1"/>
  <c r="E157" i="21" s="1"/>
  <c r="F157" i="21" s="1"/>
  <c r="G157" i="21" s="1"/>
  <c r="H157" i="21" s="1"/>
  <c r="I157" i="21" s="1"/>
  <c r="J157" i="21" s="1"/>
  <c r="K157" i="21" s="1"/>
  <c r="L157" i="21" s="1"/>
  <c r="M157" i="21" s="1"/>
  <c r="N157" i="21" s="1"/>
  <c r="O157" i="21" s="1"/>
  <c r="P157" i="21" s="1"/>
  <c r="Q157" i="21" s="1"/>
  <c r="R157" i="21" s="1"/>
  <c r="S157" i="21" s="1"/>
  <c r="T157" i="21" s="1"/>
  <c r="U157" i="21" s="1"/>
  <c r="V157" i="21" s="1"/>
  <c r="W157" i="21" s="1"/>
  <c r="X157" i="21" s="1"/>
  <c r="Y157" i="21" s="1"/>
  <c r="Z157" i="21" s="1"/>
  <c r="AA157" i="21" s="1"/>
  <c r="AB157" i="21" s="1"/>
  <c r="AC157" i="21" s="1"/>
  <c r="AD157" i="21" s="1"/>
  <c r="AE157" i="21" s="1"/>
  <c r="AF157" i="21" s="1"/>
  <c r="C156" i="21"/>
  <c r="D156" i="21" s="1"/>
  <c r="E156" i="21" s="1"/>
  <c r="F156" i="21" s="1"/>
  <c r="G156" i="21" s="1"/>
  <c r="H156" i="21" s="1"/>
  <c r="I156" i="21" s="1"/>
  <c r="J156" i="21" s="1"/>
  <c r="K156" i="21" s="1"/>
  <c r="L156" i="21" s="1"/>
  <c r="M156" i="21" s="1"/>
  <c r="N156" i="21" s="1"/>
  <c r="O156" i="21" s="1"/>
  <c r="P156" i="21" s="1"/>
  <c r="Q156" i="21" s="1"/>
  <c r="R156" i="21" s="1"/>
  <c r="S156" i="21" s="1"/>
  <c r="T156" i="21" s="1"/>
  <c r="U156" i="21" s="1"/>
  <c r="V156" i="21" s="1"/>
  <c r="W156" i="21" s="1"/>
  <c r="X156" i="21" s="1"/>
  <c r="Y156" i="21" s="1"/>
  <c r="Z156" i="21" s="1"/>
  <c r="AA156" i="21" s="1"/>
  <c r="AB156" i="21" s="1"/>
  <c r="AC156" i="21" s="1"/>
  <c r="AD156" i="21" s="1"/>
  <c r="AE156" i="21" s="1"/>
  <c r="AF156" i="21" s="1"/>
  <c r="W155" i="21"/>
  <c r="X155" i="21" s="1"/>
  <c r="Y155" i="21" s="1"/>
  <c r="Z155" i="21" s="1"/>
  <c r="AA155" i="21" s="1"/>
  <c r="AB155" i="21" s="1"/>
  <c r="AC155" i="21" s="1"/>
  <c r="AD155" i="21" s="1"/>
  <c r="AE155" i="21" s="1"/>
  <c r="AF155" i="21" s="1"/>
  <c r="J155" i="21"/>
  <c r="K155" i="21" s="1"/>
  <c r="L155" i="21" s="1"/>
  <c r="M155" i="21" s="1"/>
  <c r="N155" i="21" s="1"/>
  <c r="O155" i="21" s="1"/>
  <c r="P155" i="21" s="1"/>
  <c r="Q155" i="21" s="1"/>
  <c r="R155" i="21" s="1"/>
  <c r="S155" i="21" s="1"/>
  <c r="T155" i="21" s="1"/>
  <c r="U155" i="21" s="1"/>
  <c r="V155" i="21" s="1"/>
  <c r="G155" i="21"/>
  <c r="H155" i="21" s="1"/>
  <c r="I155" i="21" s="1"/>
  <c r="C155" i="21"/>
  <c r="D155" i="21" s="1"/>
  <c r="E155" i="21" s="1"/>
  <c r="F155" i="21" s="1"/>
  <c r="E154" i="21"/>
  <c r="F154" i="21" s="1"/>
  <c r="G154" i="21" s="1"/>
  <c r="H154" i="21" s="1"/>
  <c r="I154" i="21" s="1"/>
  <c r="J154" i="21" s="1"/>
  <c r="K154" i="21" s="1"/>
  <c r="L154" i="21" s="1"/>
  <c r="M154" i="21" s="1"/>
  <c r="N154" i="21" s="1"/>
  <c r="O154" i="21" s="1"/>
  <c r="P154" i="21" s="1"/>
  <c r="Q154" i="21" s="1"/>
  <c r="R154" i="21" s="1"/>
  <c r="S154" i="21" s="1"/>
  <c r="T154" i="21" s="1"/>
  <c r="U154" i="21" s="1"/>
  <c r="V154" i="21" s="1"/>
  <c r="W154" i="21" s="1"/>
  <c r="X154" i="21" s="1"/>
  <c r="Y154" i="21" s="1"/>
  <c r="Z154" i="21" s="1"/>
  <c r="AA154" i="21" s="1"/>
  <c r="AB154" i="21" s="1"/>
  <c r="AC154" i="21" s="1"/>
  <c r="AD154" i="21" s="1"/>
  <c r="AE154" i="21" s="1"/>
  <c r="AF154" i="21" s="1"/>
  <c r="C154" i="21"/>
  <c r="D154" i="21" s="1"/>
  <c r="U153" i="21"/>
  <c r="V153" i="21" s="1"/>
  <c r="W153" i="21" s="1"/>
  <c r="X153" i="21" s="1"/>
  <c r="Y153" i="21" s="1"/>
  <c r="Z153" i="21" s="1"/>
  <c r="AA153" i="21" s="1"/>
  <c r="AB153" i="21" s="1"/>
  <c r="AC153" i="21" s="1"/>
  <c r="AD153" i="21" s="1"/>
  <c r="AE153" i="21" s="1"/>
  <c r="AF153" i="21" s="1"/>
  <c r="G153" i="21"/>
  <c r="H153" i="21" s="1"/>
  <c r="I153" i="21" s="1"/>
  <c r="J153" i="21" s="1"/>
  <c r="K153" i="21" s="1"/>
  <c r="L153" i="21" s="1"/>
  <c r="M153" i="21" s="1"/>
  <c r="N153" i="21" s="1"/>
  <c r="O153" i="21" s="1"/>
  <c r="P153" i="21" s="1"/>
  <c r="Q153" i="21" s="1"/>
  <c r="R153" i="21" s="1"/>
  <c r="S153" i="21" s="1"/>
  <c r="T153" i="21" s="1"/>
  <c r="E153" i="21"/>
  <c r="F153" i="21" s="1"/>
  <c r="C153" i="21"/>
  <c r="D153" i="21" s="1"/>
  <c r="K152" i="21"/>
  <c r="L152" i="21" s="1"/>
  <c r="M152" i="21" s="1"/>
  <c r="N152" i="21" s="1"/>
  <c r="O152" i="21" s="1"/>
  <c r="P152" i="21" s="1"/>
  <c r="Q152" i="21" s="1"/>
  <c r="R152" i="21" s="1"/>
  <c r="S152" i="21" s="1"/>
  <c r="T152" i="21" s="1"/>
  <c r="U152" i="21" s="1"/>
  <c r="V152" i="21" s="1"/>
  <c r="W152" i="21" s="1"/>
  <c r="X152" i="21" s="1"/>
  <c r="Y152" i="21" s="1"/>
  <c r="Z152" i="21" s="1"/>
  <c r="AA152" i="21" s="1"/>
  <c r="AB152" i="21" s="1"/>
  <c r="AC152" i="21" s="1"/>
  <c r="AD152" i="21" s="1"/>
  <c r="AE152" i="21" s="1"/>
  <c r="AF152" i="21" s="1"/>
  <c r="E152" i="21"/>
  <c r="F152" i="21" s="1"/>
  <c r="G152" i="21" s="1"/>
  <c r="H152" i="21" s="1"/>
  <c r="I152" i="21" s="1"/>
  <c r="J152" i="21" s="1"/>
  <c r="C152" i="21"/>
  <c r="D152" i="21" s="1"/>
  <c r="O151" i="21"/>
  <c r="P151" i="21" s="1"/>
  <c r="Q151" i="21" s="1"/>
  <c r="R151" i="21" s="1"/>
  <c r="S151" i="21" s="1"/>
  <c r="T151" i="21" s="1"/>
  <c r="U151" i="21" s="1"/>
  <c r="V151" i="21" s="1"/>
  <c r="W151" i="21" s="1"/>
  <c r="X151" i="21" s="1"/>
  <c r="Y151" i="21" s="1"/>
  <c r="Z151" i="21" s="1"/>
  <c r="AA151" i="21" s="1"/>
  <c r="AB151" i="21" s="1"/>
  <c r="AC151" i="21" s="1"/>
  <c r="AD151" i="21" s="1"/>
  <c r="AE151" i="21" s="1"/>
  <c r="AF151" i="21" s="1"/>
  <c r="C151" i="21"/>
  <c r="D151" i="21" s="1"/>
  <c r="E151" i="21" s="1"/>
  <c r="F151" i="21" s="1"/>
  <c r="G151" i="21" s="1"/>
  <c r="H151" i="21" s="1"/>
  <c r="I151" i="21" s="1"/>
  <c r="J151" i="21" s="1"/>
  <c r="K151" i="21" s="1"/>
  <c r="L151" i="21" s="1"/>
  <c r="M151" i="21" s="1"/>
  <c r="N151" i="21" s="1"/>
  <c r="G149" i="21"/>
  <c r="H149" i="21" s="1"/>
  <c r="I149" i="21" s="1"/>
  <c r="J149" i="21" s="1"/>
  <c r="K149" i="21" s="1"/>
  <c r="L149" i="21" s="1"/>
  <c r="M149" i="21" s="1"/>
  <c r="N149" i="21" s="1"/>
  <c r="O149" i="21" s="1"/>
  <c r="P149" i="21" s="1"/>
  <c r="Q149" i="21" s="1"/>
  <c r="R149" i="21" s="1"/>
  <c r="S149" i="21" s="1"/>
  <c r="T149" i="21" s="1"/>
  <c r="U149" i="21" s="1"/>
  <c r="V149" i="21" s="1"/>
  <c r="W149" i="21" s="1"/>
  <c r="X149" i="21" s="1"/>
  <c r="Y149" i="21" s="1"/>
  <c r="Z149" i="21" s="1"/>
  <c r="AA149" i="21" s="1"/>
  <c r="AB149" i="21" s="1"/>
  <c r="AC149" i="21" s="1"/>
  <c r="AD149" i="21" s="1"/>
  <c r="AE149" i="21" s="1"/>
  <c r="AF149" i="21" s="1"/>
  <c r="E149" i="21"/>
  <c r="F149" i="21" s="1"/>
  <c r="C149" i="21"/>
  <c r="D149" i="21" s="1"/>
  <c r="N148" i="21"/>
  <c r="O148" i="21" s="1"/>
  <c r="P148" i="21" s="1"/>
  <c r="Q148" i="21" s="1"/>
  <c r="R148" i="21" s="1"/>
  <c r="S148" i="21" s="1"/>
  <c r="T148" i="21" s="1"/>
  <c r="U148" i="21" s="1"/>
  <c r="V148" i="21" s="1"/>
  <c r="W148" i="21" s="1"/>
  <c r="X148" i="21" s="1"/>
  <c r="Y148" i="21" s="1"/>
  <c r="Z148" i="21" s="1"/>
  <c r="AA148" i="21" s="1"/>
  <c r="AB148" i="21" s="1"/>
  <c r="AC148" i="21" s="1"/>
  <c r="AD148" i="21" s="1"/>
  <c r="AE148" i="21" s="1"/>
  <c r="AF148" i="21" s="1"/>
  <c r="F148" i="21"/>
  <c r="G148" i="21" s="1"/>
  <c r="H148" i="21" s="1"/>
  <c r="I148" i="21" s="1"/>
  <c r="J148" i="21" s="1"/>
  <c r="K148" i="21" s="1"/>
  <c r="L148" i="21" s="1"/>
  <c r="M148" i="21" s="1"/>
  <c r="D148" i="21"/>
  <c r="E148" i="21" s="1"/>
  <c r="C148" i="21"/>
  <c r="L147" i="21"/>
  <c r="M147" i="21" s="1"/>
  <c r="N147" i="21" s="1"/>
  <c r="O147" i="21" s="1"/>
  <c r="P147" i="21" s="1"/>
  <c r="Q147" i="21" s="1"/>
  <c r="R147" i="21" s="1"/>
  <c r="S147" i="21" s="1"/>
  <c r="T147" i="21" s="1"/>
  <c r="U147" i="21" s="1"/>
  <c r="V147" i="21" s="1"/>
  <c r="W147" i="21" s="1"/>
  <c r="X147" i="21" s="1"/>
  <c r="Y147" i="21" s="1"/>
  <c r="Z147" i="21" s="1"/>
  <c r="AA147" i="21" s="1"/>
  <c r="AB147" i="21" s="1"/>
  <c r="AC147" i="21" s="1"/>
  <c r="AD147" i="21" s="1"/>
  <c r="AE147" i="21" s="1"/>
  <c r="AF147" i="21" s="1"/>
  <c r="D147" i="21"/>
  <c r="E147" i="21" s="1"/>
  <c r="F147" i="21" s="1"/>
  <c r="G147" i="21" s="1"/>
  <c r="H147" i="21" s="1"/>
  <c r="I147" i="21" s="1"/>
  <c r="J147" i="21" s="1"/>
  <c r="K147" i="21" s="1"/>
  <c r="C147" i="21"/>
  <c r="C146" i="21"/>
  <c r="D146" i="21" s="1"/>
  <c r="E146" i="21" s="1"/>
  <c r="F146" i="21" s="1"/>
  <c r="G146" i="21" s="1"/>
  <c r="H146" i="21" s="1"/>
  <c r="I146" i="21" s="1"/>
  <c r="J146" i="21" s="1"/>
  <c r="K146" i="21" s="1"/>
  <c r="L146" i="21" s="1"/>
  <c r="M146" i="21" s="1"/>
  <c r="N146" i="21" s="1"/>
  <c r="O146" i="21" s="1"/>
  <c r="P146" i="21" s="1"/>
  <c r="Q146" i="21" s="1"/>
  <c r="R146" i="21" s="1"/>
  <c r="S146" i="21" s="1"/>
  <c r="T146" i="21" s="1"/>
  <c r="U146" i="21" s="1"/>
  <c r="V146" i="21" s="1"/>
  <c r="W146" i="21" s="1"/>
  <c r="X146" i="21" s="1"/>
  <c r="Y146" i="21" s="1"/>
  <c r="Z146" i="21" s="1"/>
  <c r="AA146" i="21" s="1"/>
  <c r="AB146" i="21" s="1"/>
  <c r="AC146" i="21" s="1"/>
  <c r="AD146" i="21" s="1"/>
  <c r="AE146" i="21" s="1"/>
  <c r="AF146" i="21" s="1"/>
  <c r="H144" i="21"/>
  <c r="I144" i="21" s="1"/>
  <c r="J144" i="21" s="1"/>
  <c r="K144" i="21" s="1"/>
  <c r="L144" i="21" s="1"/>
  <c r="M144" i="21" s="1"/>
  <c r="N144" i="21" s="1"/>
  <c r="O144" i="21" s="1"/>
  <c r="P144" i="21" s="1"/>
  <c r="Q144" i="21" s="1"/>
  <c r="R144" i="21" s="1"/>
  <c r="S144" i="21" s="1"/>
  <c r="T144" i="21" s="1"/>
  <c r="U144" i="21" s="1"/>
  <c r="V144" i="21" s="1"/>
  <c r="W144" i="21" s="1"/>
  <c r="X144" i="21" s="1"/>
  <c r="Y144" i="21" s="1"/>
  <c r="Z144" i="21" s="1"/>
  <c r="AA144" i="21" s="1"/>
  <c r="AB144" i="21" s="1"/>
  <c r="AC144" i="21" s="1"/>
  <c r="AD144" i="21" s="1"/>
  <c r="AE144" i="21" s="1"/>
  <c r="AF144" i="21" s="1"/>
  <c r="C144" i="21"/>
  <c r="D144" i="21" s="1"/>
  <c r="E144" i="21" s="1"/>
  <c r="F144" i="21" s="1"/>
  <c r="G144" i="21" s="1"/>
  <c r="G143" i="21"/>
  <c r="H143" i="21" s="1"/>
  <c r="I143" i="21" s="1"/>
  <c r="J143" i="21" s="1"/>
  <c r="K143" i="21" s="1"/>
  <c r="L143" i="21" s="1"/>
  <c r="M143" i="21" s="1"/>
  <c r="N143" i="21" s="1"/>
  <c r="O143" i="21" s="1"/>
  <c r="P143" i="21" s="1"/>
  <c r="Q143" i="21" s="1"/>
  <c r="R143" i="21" s="1"/>
  <c r="S143" i="21" s="1"/>
  <c r="T143" i="21" s="1"/>
  <c r="U143" i="21" s="1"/>
  <c r="V143" i="21" s="1"/>
  <c r="W143" i="21" s="1"/>
  <c r="X143" i="21" s="1"/>
  <c r="Y143" i="21" s="1"/>
  <c r="Z143" i="21" s="1"/>
  <c r="AA143" i="21" s="1"/>
  <c r="AB143" i="21" s="1"/>
  <c r="AC143" i="21" s="1"/>
  <c r="AD143" i="21" s="1"/>
  <c r="AE143" i="21" s="1"/>
  <c r="AF143" i="21" s="1"/>
  <c r="C143" i="21"/>
  <c r="D143" i="21" s="1"/>
  <c r="E143" i="21" s="1"/>
  <c r="F143" i="21" s="1"/>
  <c r="J141" i="21"/>
  <c r="K141" i="21" s="1"/>
  <c r="L141" i="21" s="1"/>
  <c r="M141" i="21" s="1"/>
  <c r="N141" i="21" s="1"/>
  <c r="O141" i="21" s="1"/>
  <c r="P141" i="21" s="1"/>
  <c r="Q141" i="21" s="1"/>
  <c r="R141" i="21" s="1"/>
  <c r="S141" i="21" s="1"/>
  <c r="T141" i="21" s="1"/>
  <c r="U141" i="21" s="1"/>
  <c r="V141" i="21" s="1"/>
  <c r="W141" i="21" s="1"/>
  <c r="X141" i="21" s="1"/>
  <c r="Y141" i="21" s="1"/>
  <c r="Z141" i="21" s="1"/>
  <c r="AA141" i="21" s="1"/>
  <c r="AB141" i="21" s="1"/>
  <c r="AC141" i="21" s="1"/>
  <c r="AD141" i="21" s="1"/>
  <c r="AE141" i="21" s="1"/>
  <c r="AF141" i="21" s="1"/>
  <c r="C141" i="21"/>
  <c r="D141" i="21" s="1"/>
  <c r="E141" i="21" s="1"/>
  <c r="F141" i="21" s="1"/>
  <c r="G141" i="21" s="1"/>
  <c r="H141" i="21" s="1"/>
  <c r="I141" i="21" s="1"/>
  <c r="I140" i="21"/>
  <c r="J140" i="21" s="1"/>
  <c r="K140" i="21" s="1"/>
  <c r="L140" i="21" s="1"/>
  <c r="M140" i="21" s="1"/>
  <c r="N140" i="21" s="1"/>
  <c r="O140" i="21" s="1"/>
  <c r="P140" i="21" s="1"/>
  <c r="Q140" i="21" s="1"/>
  <c r="R140" i="21" s="1"/>
  <c r="S140" i="21" s="1"/>
  <c r="T140" i="21" s="1"/>
  <c r="U140" i="21" s="1"/>
  <c r="V140" i="21" s="1"/>
  <c r="W140" i="21" s="1"/>
  <c r="X140" i="21" s="1"/>
  <c r="Y140" i="21" s="1"/>
  <c r="Z140" i="21" s="1"/>
  <c r="AA140" i="21" s="1"/>
  <c r="AB140" i="21" s="1"/>
  <c r="AC140" i="21" s="1"/>
  <c r="AD140" i="21" s="1"/>
  <c r="AE140" i="21" s="1"/>
  <c r="AF140" i="21" s="1"/>
  <c r="G140" i="21"/>
  <c r="H140" i="21" s="1"/>
  <c r="C140" i="21"/>
  <c r="D140" i="21" s="1"/>
  <c r="E140" i="21" s="1"/>
  <c r="F140" i="21" s="1"/>
  <c r="E139" i="21"/>
  <c r="F139" i="21" s="1"/>
  <c r="G139" i="21" s="1"/>
  <c r="H139" i="21" s="1"/>
  <c r="I139" i="21" s="1"/>
  <c r="J139" i="21" s="1"/>
  <c r="K139" i="21" s="1"/>
  <c r="L139" i="21" s="1"/>
  <c r="M139" i="21" s="1"/>
  <c r="N139" i="21" s="1"/>
  <c r="O139" i="21" s="1"/>
  <c r="P139" i="21" s="1"/>
  <c r="Q139" i="21" s="1"/>
  <c r="R139" i="21" s="1"/>
  <c r="S139" i="21" s="1"/>
  <c r="T139" i="21" s="1"/>
  <c r="U139" i="21" s="1"/>
  <c r="V139" i="21" s="1"/>
  <c r="W139" i="21" s="1"/>
  <c r="X139" i="21" s="1"/>
  <c r="Y139" i="21" s="1"/>
  <c r="Z139" i="21" s="1"/>
  <c r="AA139" i="21" s="1"/>
  <c r="AB139" i="21" s="1"/>
  <c r="AC139" i="21" s="1"/>
  <c r="AD139" i="21" s="1"/>
  <c r="AE139" i="21" s="1"/>
  <c r="AF139" i="21" s="1"/>
  <c r="C139" i="21"/>
  <c r="D139" i="21" s="1"/>
  <c r="D138" i="21"/>
  <c r="E138" i="21" s="1"/>
  <c r="F138" i="21" s="1"/>
  <c r="G138" i="21" s="1"/>
  <c r="H138" i="21" s="1"/>
  <c r="I138" i="21" s="1"/>
  <c r="J138" i="21" s="1"/>
  <c r="K138" i="21" s="1"/>
  <c r="L138" i="21" s="1"/>
  <c r="M138" i="21" s="1"/>
  <c r="N138" i="21" s="1"/>
  <c r="O138" i="21" s="1"/>
  <c r="P138" i="21" s="1"/>
  <c r="Q138" i="21" s="1"/>
  <c r="R138" i="21" s="1"/>
  <c r="S138" i="21" s="1"/>
  <c r="T138" i="21" s="1"/>
  <c r="U138" i="21" s="1"/>
  <c r="V138" i="21" s="1"/>
  <c r="W138" i="21" s="1"/>
  <c r="X138" i="21" s="1"/>
  <c r="Y138" i="21" s="1"/>
  <c r="Z138" i="21" s="1"/>
  <c r="AA138" i="21" s="1"/>
  <c r="AB138" i="21" s="1"/>
  <c r="AC138" i="21" s="1"/>
  <c r="AD138" i="21" s="1"/>
  <c r="AE138" i="21" s="1"/>
  <c r="AF138" i="21" s="1"/>
  <c r="C138" i="21"/>
  <c r="D137" i="21"/>
  <c r="E137" i="21" s="1"/>
  <c r="F137" i="21" s="1"/>
  <c r="G137" i="21" s="1"/>
  <c r="H137" i="21" s="1"/>
  <c r="I137" i="21" s="1"/>
  <c r="J137" i="21" s="1"/>
  <c r="K137" i="21" s="1"/>
  <c r="L137" i="21" s="1"/>
  <c r="M137" i="21" s="1"/>
  <c r="N137" i="21" s="1"/>
  <c r="O137" i="21" s="1"/>
  <c r="P137" i="21" s="1"/>
  <c r="Q137" i="21" s="1"/>
  <c r="R137" i="21" s="1"/>
  <c r="S137" i="21" s="1"/>
  <c r="T137" i="21" s="1"/>
  <c r="U137" i="21" s="1"/>
  <c r="V137" i="21" s="1"/>
  <c r="W137" i="21" s="1"/>
  <c r="X137" i="21" s="1"/>
  <c r="Y137" i="21" s="1"/>
  <c r="Z137" i="21" s="1"/>
  <c r="AA137" i="21" s="1"/>
  <c r="AB137" i="21" s="1"/>
  <c r="AC137" i="21" s="1"/>
  <c r="AD137" i="21" s="1"/>
  <c r="AE137" i="21" s="1"/>
  <c r="AF137" i="21" s="1"/>
  <c r="C137" i="21"/>
  <c r="H136" i="21"/>
  <c r="I136" i="21" s="1"/>
  <c r="J136" i="21" s="1"/>
  <c r="K136" i="21" s="1"/>
  <c r="L136" i="21" s="1"/>
  <c r="M136" i="21" s="1"/>
  <c r="N136" i="21" s="1"/>
  <c r="O136" i="21" s="1"/>
  <c r="P136" i="21" s="1"/>
  <c r="Q136" i="21" s="1"/>
  <c r="R136" i="21" s="1"/>
  <c r="S136" i="21" s="1"/>
  <c r="T136" i="21" s="1"/>
  <c r="U136" i="21" s="1"/>
  <c r="V136" i="21" s="1"/>
  <c r="W136" i="21" s="1"/>
  <c r="X136" i="21" s="1"/>
  <c r="Y136" i="21" s="1"/>
  <c r="Z136" i="21" s="1"/>
  <c r="AA136" i="21" s="1"/>
  <c r="AB136" i="21" s="1"/>
  <c r="AC136" i="21" s="1"/>
  <c r="AD136" i="21" s="1"/>
  <c r="AE136" i="21" s="1"/>
  <c r="AF136" i="21" s="1"/>
  <c r="C136" i="21"/>
  <c r="D136" i="21" s="1"/>
  <c r="E136" i="21" s="1"/>
  <c r="F136" i="21" s="1"/>
  <c r="G136" i="21" s="1"/>
  <c r="G135" i="21"/>
  <c r="H135" i="21" s="1"/>
  <c r="I135" i="21" s="1"/>
  <c r="J135" i="21" s="1"/>
  <c r="K135" i="21" s="1"/>
  <c r="L135" i="21" s="1"/>
  <c r="M135" i="21" s="1"/>
  <c r="N135" i="21" s="1"/>
  <c r="O135" i="21" s="1"/>
  <c r="P135" i="21" s="1"/>
  <c r="Q135" i="21" s="1"/>
  <c r="R135" i="21" s="1"/>
  <c r="S135" i="21" s="1"/>
  <c r="T135" i="21" s="1"/>
  <c r="U135" i="21" s="1"/>
  <c r="V135" i="21" s="1"/>
  <c r="W135" i="21" s="1"/>
  <c r="X135" i="21" s="1"/>
  <c r="Y135" i="21" s="1"/>
  <c r="Z135" i="21" s="1"/>
  <c r="AA135" i="21" s="1"/>
  <c r="AB135" i="21" s="1"/>
  <c r="AC135" i="21" s="1"/>
  <c r="AD135" i="21" s="1"/>
  <c r="AE135" i="21" s="1"/>
  <c r="AF135" i="21" s="1"/>
  <c r="D135" i="21"/>
  <c r="E135" i="21" s="1"/>
  <c r="F135" i="21" s="1"/>
  <c r="C135" i="21"/>
  <c r="D133" i="21"/>
  <c r="E133" i="21" s="1"/>
  <c r="F133" i="21" s="1"/>
  <c r="G133" i="21" s="1"/>
  <c r="H133" i="21" s="1"/>
  <c r="I133" i="21" s="1"/>
  <c r="J133" i="21" s="1"/>
  <c r="K133" i="21" s="1"/>
  <c r="L133" i="21" s="1"/>
  <c r="M133" i="21" s="1"/>
  <c r="N133" i="21" s="1"/>
  <c r="O133" i="21" s="1"/>
  <c r="P133" i="21" s="1"/>
  <c r="Q133" i="21" s="1"/>
  <c r="R133" i="21" s="1"/>
  <c r="S133" i="21" s="1"/>
  <c r="T133" i="21" s="1"/>
  <c r="U133" i="21" s="1"/>
  <c r="V133" i="21" s="1"/>
  <c r="W133" i="21" s="1"/>
  <c r="X133" i="21" s="1"/>
  <c r="Y133" i="21" s="1"/>
  <c r="Z133" i="21" s="1"/>
  <c r="AA133" i="21" s="1"/>
  <c r="AB133" i="21" s="1"/>
  <c r="AC133" i="21" s="1"/>
  <c r="AD133" i="21" s="1"/>
  <c r="AE133" i="21" s="1"/>
  <c r="AF133" i="21" s="1"/>
  <c r="C133" i="21"/>
  <c r="H132" i="21"/>
  <c r="I132" i="21" s="1"/>
  <c r="J132" i="21" s="1"/>
  <c r="K132" i="21" s="1"/>
  <c r="L132" i="21" s="1"/>
  <c r="M132" i="21" s="1"/>
  <c r="N132" i="21" s="1"/>
  <c r="O132" i="21" s="1"/>
  <c r="P132" i="21" s="1"/>
  <c r="Q132" i="21" s="1"/>
  <c r="R132" i="21" s="1"/>
  <c r="S132" i="21" s="1"/>
  <c r="T132" i="21" s="1"/>
  <c r="U132" i="21" s="1"/>
  <c r="V132" i="21" s="1"/>
  <c r="W132" i="21" s="1"/>
  <c r="X132" i="21" s="1"/>
  <c r="Y132" i="21" s="1"/>
  <c r="Z132" i="21" s="1"/>
  <c r="AA132" i="21" s="1"/>
  <c r="AB132" i="21" s="1"/>
  <c r="AC132" i="21" s="1"/>
  <c r="AD132" i="21" s="1"/>
  <c r="AE132" i="21" s="1"/>
  <c r="AF132" i="21" s="1"/>
  <c r="C132" i="21"/>
  <c r="D132" i="21" s="1"/>
  <c r="E132" i="21" s="1"/>
  <c r="F132" i="21" s="1"/>
  <c r="G132" i="21" s="1"/>
  <c r="F131" i="21"/>
  <c r="G131" i="21" s="1"/>
  <c r="H131" i="21" s="1"/>
  <c r="I131" i="21" s="1"/>
  <c r="J131" i="21" s="1"/>
  <c r="K131" i="21" s="1"/>
  <c r="L131" i="21" s="1"/>
  <c r="M131" i="21" s="1"/>
  <c r="N131" i="21" s="1"/>
  <c r="O131" i="21" s="1"/>
  <c r="P131" i="21" s="1"/>
  <c r="Q131" i="21" s="1"/>
  <c r="R131" i="21" s="1"/>
  <c r="S131" i="21" s="1"/>
  <c r="T131" i="21" s="1"/>
  <c r="U131" i="21" s="1"/>
  <c r="V131" i="21" s="1"/>
  <c r="W131" i="21" s="1"/>
  <c r="X131" i="21" s="1"/>
  <c r="Y131" i="21" s="1"/>
  <c r="Z131" i="21" s="1"/>
  <c r="AA131" i="21" s="1"/>
  <c r="AB131" i="21" s="1"/>
  <c r="AC131" i="21" s="1"/>
  <c r="AD131" i="21" s="1"/>
  <c r="AE131" i="21" s="1"/>
  <c r="AF131" i="21" s="1"/>
  <c r="C131" i="21"/>
  <c r="D131" i="21" s="1"/>
  <c r="E131" i="21" s="1"/>
  <c r="G130" i="21"/>
  <c r="H130" i="21" s="1"/>
  <c r="I130" i="21" s="1"/>
  <c r="J130" i="21" s="1"/>
  <c r="K130" i="21" s="1"/>
  <c r="L130" i="21" s="1"/>
  <c r="M130" i="21" s="1"/>
  <c r="N130" i="21" s="1"/>
  <c r="O130" i="21" s="1"/>
  <c r="P130" i="21" s="1"/>
  <c r="Q130" i="21" s="1"/>
  <c r="R130" i="21" s="1"/>
  <c r="S130" i="21" s="1"/>
  <c r="T130" i="21" s="1"/>
  <c r="U130" i="21" s="1"/>
  <c r="V130" i="21" s="1"/>
  <c r="W130" i="21" s="1"/>
  <c r="X130" i="21" s="1"/>
  <c r="Y130" i="21" s="1"/>
  <c r="Z130" i="21" s="1"/>
  <c r="AA130" i="21" s="1"/>
  <c r="AB130" i="21" s="1"/>
  <c r="AC130" i="21" s="1"/>
  <c r="AD130" i="21" s="1"/>
  <c r="AE130" i="21" s="1"/>
  <c r="AF130" i="21" s="1"/>
  <c r="F130" i="21"/>
  <c r="D130" i="21"/>
  <c r="E130" i="21" s="1"/>
  <c r="C130" i="21"/>
  <c r="E129" i="21"/>
  <c r="F129" i="21" s="1"/>
  <c r="G129" i="21" s="1"/>
  <c r="H129" i="21" s="1"/>
  <c r="I129" i="21" s="1"/>
  <c r="J129" i="21" s="1"/>
  <c r="K129" i="21" s="1"/>
  <c r="L129" i="21" s="1"/>
  <c r="M129" i="21" s="1"/>
  <c r="N129" i="21" s="1"/>
  <c r="O129" i="21" s="1"/>
  <c r="P129" i="21" s="1"/>
  <c r="Q129" i="21" s="1"/>
  <c r="R129" i="21" s="1"/>
  <c r="S129" i="21" s="1"/>
  <c r="T129" i="21" s="1"/>
  <c r="U129" i="21" s="1"/>
  <c r="V129" i="21" s="1"/>
  <c r="W129" i="21" s="1"/>
  <c r="X129" i="21" s="1"/>
  <c r="Y129" i="21" s="1"/>
  <c r="Z129" i="21" s="1"/>
  <c r="AA129" i="21" s="1"/>
  <c r="AB129" i="21" s="1"/>
  <c r="AC129" i="21" s="1"/>
  <c r="AD129" i="21" s="1"/>
  <c r="AE129" i="21" s="1"/>
  <c r="AF129" i="21" s="1"/>
  <c r="D129" i="21"/>
  <c r="C129" i="21"/>
  <c r="H128" i="21"/>
  <c r="I128" i="21" s="1"/>
  <c r="J128" i="21" s="1"/>
  <c r="K128" i="21" s="1"/>
  <c r="L128" i="21" s="1"/>
  <c r="M128" i="21" s="1"/>
  <c r="N128" i="21" s="1"/>
  <c r="O128" i="21" s="1"/>
  <c r="P128" i="21" s="1"/>
  <c r="Q128" i="21" s="1"/>
  <c r="R128" i="21" s="1"/>
  <c r="S128" i="21" s="1"/>
  <c r="T128" i="21" s="1"/>
  <c r="U128" i="21" s="1"/>
  <c r="V128" i="21" s="1"/>
  <c r="W128" i="21" s="1"/>
  <c r="X128" i="21" s="1"/>
  <c r="Y128" i="21" s="1"/>
  <c r="Z128" i="21" s="1"/>
  <c r="AA128" i="21" s="1"/>
  <c r="AB128" i="21" s="1"/>
  <c r="AC128" i="21" s="1"/>
  <c r="AD128" i="21" s="1"/>
  <c r="AE128" i="21" s="1"/>
  <c r="AF128" i="21" s="1"/>
  <c r="D128" i="21"/>
  <c r="E128" i="21" s="1"/>
  <c r="F128" i="21" s="1"/>
  <c r="G128" i="21" s="1"/>
  <c r="C128" i="21"/>
  <c r="C127" i="21"/>
  <c r="D127" i="21" s="1"/>
  <c r="E127" i="21" s="1"/>
  <c r="F127" i="21" s="1"/>
  <c r="G127" i="21" s="1"/>
  <c r="H127" i="21" s="1"/>
  <c r="I127" i="21" s="1"/>
  <c r="J127" i="21" s="1"/>
  <c r="K127" i="21" s="1"/>
  <c r="L127" i="21" s="1"/>
  <c r="M127" i="21" s="1"/>
  <c r="N127" i="21" s="1"/>
  <c r="O127" i="21" s="1"/>
  <c r="P127" i="21" s="1"/>
  <c r="Q127" i="21" s="1"/>
  <c r="R127" i="21" s="1"/>
  <c r="S127" i="21" s="1"/>
  <c r="T127" i="21" s="1"/>
  <c r="U127" i="21" s="1"/>
  <c r="V127" i="21" s="1"/>
  <c r="W127" i="21" s="1"/>
  <c r="X127" i="21" s="1"/>
  <c r="Y127" i="21" s="1"/>
  <c r="Z127" i="21" s="1"/>
  <c r="AA127" i="21" s="1"/>
  <c r="AB127" i="21" s="1"/>
  <c r="AC127" i="21" s="1"/>
  <c r="AD127" i="21" s="1"/>
  <c r="AE127" i="21" s="1"/>
  <c r="AF127" i="21" s="1"/>
  <c r="D126" i="21"/>
  <c r="E126" i="21" s="1"/>
  <c r="F126" i="21" s="1"/>
  <c r="G126" i="21" s="1"/>
  <c r="H126" i="21" s="1"/>
  <c r="I126" i="21" s="1"/>
  <c r="J126" i="21" s="1"/>
  <c r="K126" i="21" s="1"/>
  <c r="L126" i="21" s="1"/>
  <c r="M126" i="21" s="1"/>
  <c r="N126" i="21" s="1"/>
  <c r="O126" i="21" s="1"/>
  <c r="P126" i="21" s="1"/>
  <c r="Q126" i="21" s="1"/>
  <c r="R126" i="21" s="1"/>
  <c r="S126" i="21" s="1"/>
  <c r="T126" i="21" s="1"/>
  <c r="U126" i="21" s="1"/>
  <c r="V126" i="21" s="1"/>
  <c r="W126" i="21" s="1"/>
  <c r="X126" i="21" s="1"/>
  <c r="Y126" i="21" s="1"/>
  <c r="Z126" i="21" s="1"/>
  <c r="AA126" i="21" s="1"/>
  <c r="AB126" i="21" s="1"/>
  <c r="AC126" i="21" s="1"/>
  <c r="AD126" i="21" s="1"/>
  <c r="AE126" i="21" s="1"/>
  <c r="AF126" i="21" s="1"/>
  <c r="C126" i="21"/>
  <c r="E124" i="21"/>
  <c r="F124" i="21" s="1"/>
  <c r="G124" i="21" s="1"/>
  <c r="H124" i="21" s="1"/>
  <c r="I124" i="21" s="1"/>
  <c r="J124" i="21" s="1"/>
  <c r="K124" i="21" s="1"/>
  <c r="L124" i="21" s="1"/>
  <c r="M124" i="21" s="1"/>
  <c r="N124" i="21" s="1"/>
  <c r="O124" i="21" s="1"/>
  <c r="P124" i="21" s="1"/>
  <c r="Q124" i="21" s="1"/>
  <c r="R124" i="21" s="1"/>
  <c r="S124" i="21" s="1"/>
  <c r="T124" i="21" s="1"/>
  <c r="U124" i="21" s="1"/>
  <c r="V124" i="21" s="1"/>
  <c r="W124" i="21" s="1"/>
  <c r="X124" i="21" s="1"/>
  <c r="Y124" i="21" s="1"/>
  <c r="Z124" i="21" s="1"/>
  <c r="AA124" i="21" s="1"/>
  <c r="AB124" i="21" s="1"/>
  <c r="AC124" i="21" s="1"/>
  <c r="AD124" i="21" s="1"/>
  <c r="AE124" i="21" s="1"/>
  <c r="AF124" i="21" s="1"/>
  <c r="D124" i="21"/>
  <c r="C124" i="21"/>
  <c r="C123" i="21"/>
  <c r="D123" i="21" s="1"/>
  <c r="E123" i="21" s="1"/>
  <c r="F123" i="21" s="1"/>
  <c r="G123" i="21" s="1"/>
  <c r="H123" i="21" s="1"/>
  <c r="I123" i="21" s="1"/>
  <c r="J123" i="21" s="1"/>
  <c r="K123" i="21" s="1"/>
  <c r="L123" i="21" s="1"/>
  <c r="M123" i="21" s="1"/>
  <c r="N123" i="21" s="1"/>
  <c r="O123" i="21" s="1"/>
  <c r="P123" i="21" s="1"/>
  <c r="Q123" i="21" s="1"/>
  <c r="R123" i="21" s="1"/>
  <c r="S123" i="21" s="1"/>
  <c r="T123" i="21" s="1"/>
  <c r="U123" i="21" s="1"/>
  <c r="V123" i="21" s="1"/>
  <c r="W123" i="21" s="1"/>
  <c r="X123" i="21" s="1"/>
  <c r="Y123" i="21" s="1"/>
  <c r="Z123" i="21" s="1"/>
  <c r="AA123" i="21" s="1"/>
  <c r="AB123" i="21" s="1"/>
  <c r="AC123" i="21" s="1"/>
  <c r="AD123" i="21" s="1"/>
  <c r="AE123" i="21" s="1"/>
  <c r="AF123" i="21" s="1"/>
  <c r="I122" i="21"/>
  <c r="J122" i="21" s="1"/>
  <c r="K122" i="21" s="1"/>
  <c r="L122" i="21" s="1"/>
  <c r="M122" i="21" s="1"/>
  <c r="N122" i="21" s="1"/>
  <c r="O122" i="21" s="1"/>
  <c r="P122" i="21" s="1"/>
  <c r="Q122" i="21" s="1"/>
  <c r="R122" i="21" s="1"/>
  <c r="S122" i="21" s="1"/>
  <c r="T122" i="21" s="1"/>
  <c r="U122" i="21" s="1"/>
  <c r="V122" i="21" s="1"/>
  <c r="W122" i="21" s="1"/>
  <c r="X122" i="21" s="1"/>
  <c r="Y122" i="21" s="1"/>
  <c r="Z122" i="21" s="1"/>
  <c r="AA122" i="21" s="1"/>
  <c r="AB122" i="21" s="1"/>
  <c r="AC122" i="21" s="1"/>
  <c r="AD122" i="21" s="1"/>
  <c r="AE122" i="21" s="1"/>
  <c r="AF122" i="21" s="1"/>
  <c r="C122" i="21"/>
  <c r="D122" i="21" s="1"/>
  <c r="E122" i="21" s="1"/>
  <c r="F122" i="21" s="1"/>
  <c r="G122" i="21" s="1"/>
  <c r="H122" i="21" s="1"/>
  <c r="H121" i="21"/>
  <c r="I121" i="21" s="1"/>
  <c r="J121" i="21" s="1"/>
  <c r="K121" i="21" s="1"/>
  <c r="L121" i="21" s="1"/>
  <c r="M121" i="21" s="1"/>
  <c r="N121" i="21" s="1"/>
  <c r="O121" i="21" s="1"/>
  <c r="P121" i="21" s="1"/>
  <c r="Q121" i="21" s="1"/>
  <c r="R121" i="21" s="1"/>
  <c r="S121" i="21" s="1"/>
  <c r="T121" i="21" s="1"/>
  <c r="U121" i="21" s="1"/>
  <c r="V121" i="21" s="1"/>
  <c r="W121" i="21" s="1"/>
  <c r="X121" i="21" s="1"/>
  <c r="Y121" i="21" s="1"/>
  <c r="Z121" i="21" s="1"/>
  <c r="AA121" i="21" s="1"/>
  <c r="AB121" i="21" s="1"/>
  <c r="AC121" i="21" s="1"/>
  <c r="AD121" i="21" s="1"/>
  <c r="AE121" i="21" s="1"/>
  <c r="AF121" i="21" s="1"/>
  <c r="D121" i="21"/>
  <c r="E121" i="21" s="1"/>
  <c r="F121" i="21" s="1"/>
  <c r="G121" i="21" s="1"/>
  <c r="C121" i="21"/>
  <c r="F120" i="21"/>
  <c r="G120" i="21" s="1"/>
  <c r="H120" i="21" s="1"/>
  <c r="I120" i="21" s="1"/>
  <c r="J120" i="21" s="1"/>
  <c r="K120" i="21" s="1"/>
  <c r="L120" i="21" s="1"/>
  <c r="M120" i="21" s="1"/>
  <c r="N120" i="21" s="1"/>
  <c r="O120" i="21" s="1"/>
  <c r="P120" i="21" s="1"/>
  <c r="Q120" i="21" s="1"/>
  <c r="R120" i="21" s="1"/>
  <c r="S120" i="21" s="1"/>
  <c r="T120" i="21" s="1"/>
  <c r="U120" i="21" s="1"/>
  <c r="V120" i="21" s="1"/>
  <c r="W120" i="21" s="1"/>
  <c r="X120" i="21" s="1"/>
  <c r="Y120" i="21" s="1"/>
  <c r="Z120" i="21" s="1"/>
  <c r="AA120" i="21" s="1"/>
  <c r="AB120" i="21" s="1"/>
  <c r="AC120" i="21" s="1"/>
  <c r="AD120" i="21" s="1"/>
  <c r="AE120" i="21" s="1"/>
  <c r="AF120" i="21" s="1"/>
  <c r="D120" i="21"/>
  <c r="E120" i="21" s="1"/>
  <c r="C120" i="21"/>
  <c r="C119" i="21"/>
  <c r="D119" i="21" s="1"/>
  <c r="E119" i="21" s="1"/>
  <c r="F119" i="21" s="1"/>
  <c r="G119" i="21" s="1"/>
  <c r="H119" i="21" s="1"/>
  <c r="I119" i="21" s="1"/>
  <c r="J119" i="21" s="1"/>
  <c r="K119" i="21" s="1"/>
  <c r="L119" i="21" s="1"/>
  <c r="M119" i="21" s="1"/>
  <c r="N119" i="21" s="1"/>
  <c r="O119" i="21" s="1"/>
  <c r="P119" i="21" s="1"/>
  <c r="Q119" i="21" s="1"/>
  <c r="R119" i="21" s="1"/>
  <c r="S119" i="21" s="1"/>
  <c r="T119" i="21" s="1"/>
  <c r="U119" i="21" s="1"/>
  <c r="V119" i="21" s="1"/>
  <c r="W119" i="21" s="1"/>
  <c r="X119" i="21" s="1"/>
  <c r="Y119" i="21" s="1"/>
  <c r="Z119" i="21" s="1"/>
  <c r="AA119" i="21" s="1"/>
  <c r="AB119" i="21" s="1"/>
  <c r="AC119" i="21" s="1"/>
  <c r="AD119" i="21" s="1"/>
  <c r="AE119" i="21" s="1"/>
  <c r="AF119" i="21" s="1"/>
  <c r="C118" i="21"/>
  <c r="D118" i="21" s="1"/>
  <c r="E118" i="21" s="1"/>
  <c r="F118" i="21" s="1"/>
  <c r="G118" i="21" s="1"/>
  <c r="H118" i="21" s="1"/>
  <c r="I118" i="21" s="1"/>
  <c r="J118" i="21" s="1"/>
  <c r="K118" i="21" s="1"/>
  <c r="L118" i="21" s="1"/>
  <c r="M118" i="21" s="1"/>
  <c r="N118" i="21" s="1"/>
  <c r="O118" i="21" s="1"/>
  <c r="P118" i="21" s="1"/>
  <c r="Q118" i="21" s="1"/>
  <c r="R118" i="21" s="1"/>
  <c r="S118" i="21" s="1"/>
  <c r="T118" i="21" s="1"/>
  <c r="U118" i="21" s="1"/>
  <c r="V118" i="21" s="1"/>
  <c r="W118" i="21" s="1"/>
  <c r="X118" i="21" s="1"/>
  <c r="Y118" i="21" s="1"/>
  <c r="Z118" i="21" s="1"/>
  <c r="AA118" i="21" s="1"/>
  <c r="AB118" i="21" s="1"/>
  <c r="AC118" i="21" s="1"/>
  <c r="AD118" i="21" s="1"/>
  <c r="AE118" i="21" s="1"/>
  <c r="AF118" i="21" s="1"/>
  <c r="H117" i="21"/>
  <c r="I117" i="21" s="1"/>
  <c r="J117" i="21" s="1"/>
  <c r="K117" i="21" s="1"/>
  <c r="L117" i="21" s="1"/>
  <c r="M117" i="21" s="1"/>
  <c r="N117" i="21" s="1"/>
  <c r="O117" i="21" s="1"/>
  <c r="P117" i="21" s="1"/>
  <c r="Q117" i="21" s="1"/>
  <c r="R117" i="21" s="1"/>
  <c r="S117" i="21" s="1"/>
  <c r="T117" i="21" s="1"/>
  <c r="U117" i="21" s="1"/>
  <c r="V117" i="21" s="1"/>
  <c r="W117" i="21" s="1"/>
  <c r="X117" i="21" s="1"/>
  <c r="Y117" i="21" s="1"/>
  <c r="Z117" i="21" s="1"/>
  <c r="AA117" i="21" s="1"/>
  <c r="AB117" i="21" s="1"/>
  <c r="AC117" i="21" s="1"/>
  <c r="AD117" i="21" s="1"/>
  <c r="AE117" i="21" s="1"/>
  <c r="AF117" i="21" s="1"/>
  <c r="F117" i="21"/>
  <c r="G117" i="21" s="1"/>
  <c r="D117" i="21"/>
  <c r="E117" i="21" s="1"/>
  <c r="C117" i="21"/>
  <c r="D116" i="21"/>
  <c r="E116" i="21" s="1"/>
  <c r="F116" i="21" s="1"/>
  <c r="G116" i="21" s="1"/>
  <c r="H116" i="21" s="1"/>
  <c r="I116" i="21" s="1"/>
  <c r="J116" i="21" s="1"/>
  <c r="K116" i="21" s="1"/>
  <c r="L116" i="21" s="1"/>
  <c r="M116" i="21" s="1"/>
  <c r="N116" i="21" s="1"/>
  <c r="O116" i="21" s="1"/>
  <c r="P116" i="21" s="1"/>
  <c r="Q116" i="21" s="1"/>
  <c r="R116" i="21" s="1"/>
  <c r="S116" i="21" s="1"/>
  <c r="T116" i="21" s="1"/>
  <c r="U116" i="21" s="1"/>
  <c r="V116" i="21" s="1"/>
  <c r="W116" i="21" s="1"/>
  <c r="X116" i="21" s="1"/>
  <c r="Y116" i="21" s="1"/>
  <c r="Z116" i="21" s="1"/>
  <c r="AA116" i="21" s="1"/>
  <c r="AB116" i="21" s="1"/>
  <c r="AC116" i="21" s="1"/>
  <c r="AD116" i="21" s="1"/>
  <c r="AE116" i="21" s="1"/>
  <c r="AF116" i="21" s="1"/>
  <c r="C116" i="21"/>
  <c r="D115" i="21"/>
  <c r="E115" i="21" s="1"/>
  <c r="F115" i="21" s="1"/>
  <c r="G115" i="21" s="1"/>
  <c r="H115" i="21" s="1"/>
  <c r="I115" i="21" s="1"/>
  <c r="J115" i="21" s="1"/>
  <c r="K115" i="21" s="1"/>
  <c r="L115" i="21" s="1"/>
  <c r="M115" i="21" s="1"/>
  <c r="N115" i="21" s="1"/>
  <c r="O115" i="21" s="1"/>
  <c r="P115" i="21" s="1"/>
  <c r="Q115" i="21" s="1"/>
  <c r="R115" i="21" s="1"/>
  <c r="S115" i="21" s="1"/>
  <c r="T115" i="21" s="1"/>
  <c r="U115" i="21" s="1"/>
  <c r="V115" i="21" s="1"/>
  <c r="W115" i="21" s="1"/>
  <c r="X115" i="21" s="1"/>
  <c r="Y115" i="21" s="1"/>
  <c r="Z115" i="21" s="1"/>
  <c r="AA115" i="21" s="1"/>
  <c r="AB115" i="21" s="1"/>
  <c r="AC115" i="21" s="1"/>
  <c r="AD115" i="21" s="1"/>
  <c r="AE115" i="21" s="1"/>
  <c r="AF115" i="21" s="1"/>
  <c r="C115" i="21"/>
  <c r="H114" i="21"/>
  <c r="I114" i="21" s="1"/>
  <c r="J114" i="21" s="1"/>
  <c r="K114" i="21" s="1"/>
  <c r="L114" i="21" s="1"/>
  <c r="M114" i="21" s="1"/>
  <c r="N114" i="21" s="1"/>
  <c r="O114" i="21" s="1"/>
  <c r="P114" i="21" s="1"/>
  <c r="Q114" i="21" s="1"/>
  <c r="R114" i="21" s="1"/>
  <c r="S114" i="21" s="1"/>
  <c r="T114" i="21" s="1"/>
  <c r="U114" i="21" s="1"/>
  <c r="V114" i="21" s="1"/>
  <c r="W114" i="21" s="1"/>
  <c r="X114" i="21" s="1"/>
  <c r="Y114" i="21" s="1"/>
  <c r="Z114" i="21" s="1"/>
  <c r="AA114" i="21" s="1"/>
  <c r="AB114" i="21" s="1"/>
  <c r="AC114" i="21" s="1"/>
  <c r="AD114" i="21" s="1"/>
  <c r="AE114" i="21" s="1"/>
  <c r="AF114" i="21" s="1"/>
  <c r="C114" i="21"/>
  <c r="D114" i="21" s="1"/>
  <c r="E114" i="21" s="1"/>
  <c r="F114" i="21" s="1"/>
  <c r="G114" i="21" s="1"/>
  <c r="F113" i="21"/>
  <c r="G113" i="21" s="1"/>
  <c r="H113" i="21" s="1"/>
  <c r="I113" i="21" s="1"/>
  <c r="J113" i="21" s="1"/>
  <c r="K113" i="21" s="1"/>
  <c r="L113" i="21" s="1"/>
  <c r="M113" i="21" s="1"/>
  <c r="N113" i="21" s="1"/>
  <c r="O113" i="21" s="1"/>
  <c r="P113" i="21" s="1"/>
  <c r="Q113" i="21" s="1"/>
  <c r="R113" i="21" s="1"/>
  <c r="S113" i="21" s="1"/>
  <c r="T113" i="21" s="1"/>
  <c r="U113" i="21" s="1"/>
  <c r="V113" i="21" s="1"/>
  <c r="W113" i="21" s="1"/>
  <c r="X113" i="21" s="1"/>
  <c r="Y113" i="21" s="1"/>
  <c r="Z113" i="21" s="1"/>
  <c r="AA113" i="21" s="1"/>
  <c r="AB113" i="21" s="1"/>
  <c r="AC113" i="21" s="1"/>
  <c r="AD113" i="21" s="1"/>
  <c r="AE113" i="21" s="1"/>
  <c r="AF113" i="21" s="1"/>
  <c r="D113" i="21"/>
  <c r="E113" i="21" s="1"/>
  <c r="C113" i="21"/>
  <c r="C112" i="21"/>
  <c r="D112" i="21" s="1"/>
  <c r="E112" i="21" s="1"/>
  <c r="F112" i="21" s="1"/>
  <c r="G112" i="21" s="1"/>
  <c r="H112" i="21" s="1"/>
  <c r="I112" i="21" s="1"/>
  <c r="J112" i="21" s="1"/>
  <c r="K112" i="21" s="1"/>
  <c r="L112" i="21" s="1"/>
  <c r="M112" i="21" s="1"/>
  <c r="N112" i="21" s="1"/>
  <c r="O112" i="21" s="1"/>
  <c r="P112" i="21" s="1"/>
  <c r="Q112" i="21" s="1"/>
  <c r="R112" i="21" s="1"/>
  <c r="S112" i="21" s="1"/>
  <c r="T112" i="21" s="1"/>
  <c r="U112" i="21" s="1"/>
  <c r="V112" i="21" s="1"/>
  <c r="W112" i="21" s="1"/>
  <c r="X112" i="21" s="1"/>
  <c r="Y112" i="21" s="1"/>
  <c r="Z112" i="21" s="1"/>
  <c r="AA112" i="21" s="1"/>
  <c r="AB112" i="21" s="1"/>
  <c r="AC112" i="21" s="1"/>
  <c r="AD112" i="21" s="1"/>
  <c r="AE112" i="21" s="1"/>
  <c r="AF112" i="21" s="1"/>
  <c r="C111" i="21"/>
  <c r="D111" i="21" s="1"/>
  <c r="E111" i="21" s="1"/>
  <c r="F111" i="21" s="1"/>
  <c r="G111" i="21" s="1"/>
  <c r="H111" i="21" s="1"/>
  <c r="I111" i="21" s="1"/>
  <c r="J111" i="21" s="1"/>
  <c r="K111" i="21" s="1"/>
  <c r="L111" i="21" s="1"/>
  <c r="M111" i="21" s="1"/>
  <c r="N111" i="21" s="1"/>
  <c r="O111" i="21" s="1"/>
  <c r="P111" i="21" s="1"/>
  <c r="Q111" i="21" s="1"/>
  <c r="R111" i="21" s="1"/>
  <c r="S111" i="21" s="1"/>
  <c r="T111" i="21" s="1"/>
  <c r="U111" i="21" s="1"/>
  <c r="V111" i="21" s="1"/>
  <c r="W111" i="21" s="1"/>
  <c r="X111" i="21" s="1"/>
  <c r="Y111" i="21" s="1"/>
  <c r="Z111" i="21" s="1"/>
  <c r="AA111" i="21" s="1"/>
  <c r="AB111" i="21" s="1"/>
  <c r="AC111" i="21" s="1"/>
  <c r="AD111" i="21" s="1"/>
  <c r="AE111" i="21" s="1"/>
  <c r="AF111" i="21" s="1"/>
  <c r="G110" i="21"/>
  <c r="H110" i="21" s="1"/>
  <c r="I110" i="21" s="1"/>
  <c r="J110" i="21" s="1"/>
  <c r="K110" i="21" s="1"/>
  <c r="L110" i="21" s="1"/>
  <c r="M110" i="21" s="1"/>
  <c r="N110" i="21" s="1"/>
  <c r="O110" i="21" s="1"/>
  <c r="P110" i="21" s="1"/>
  <c r="Q110" i="21" s="1"/>
  <c r="R110" i="21" s="1"/>
  <c r="S110" i="21" s="1"/>
  <c r="T110" i="21" s="1"/>
  <c r="U110" i="21" s="1"/>
  <c r="V110" i="21" s="1"/>
  <c r="W110" i="21" s="1"/>
  <c r="X110" i="21" s="1"/>
  <c r="Y110" i="21" s="1"/>
  <c r="Z110" i="21" s="1"/>
  <c r="AA110" i="21" s="1"/>
  <c r="AB110" i="21" s="1"/>
  <c r="AC110" i="21" s="1"/>
  <c r="AD110" i="21" s="1"/>
  <c r="AE110" i="21" s="1"/>
  <c r="AF110" i="21" s="1"/>
  <c r="C110" i="21"/>
  <c r="D110" i="21" s="1"/>
  <c r="E110" i="21" s="1"/>
  <c r="F110" i="21" s="1"/>
  <c r="J109" i="21"/>
  <c r="K109" i="21" s="1"/>
  <c r="L109" i="21" s="1"/>
  <c r="M109" i="21" s="1"/>
  <c r="N109" i="21" s="1"/>
  <c r="O109" i="21" s="1"/>
  <c r="P109" i="21" s="1"/>
  <c r="Q109" i="21" s="1"/>
  <c r="R109" i="21" s="1"/>
  <c r="S109" i="21" s="1"/>
  <c r="T109" i="21" s="1"/>
  <c r="U109" i="21" s="1"/>
  <c r="V109" i="21" s="1"/>
  <c r="W109" i="21" s="1"/>
  <c r="X109" i="21" s="1"/>
  <c r="Y109" i="21" s="1"/>
  <c r="Z109" i="21" s="1"/>
  <c r="AA109" i="21" s="1"/>
  <c r="AB109" i="21" s="1"/>
  <c r="AC109" i="21" s="1"/>
  <c r="AD109" i="21" s="1"/>
  <c r="AE109" i="21" s="1"/>
  <c r="AF109" i="21" s="1"/>
  <c r="E109" i="21"/>
  <c r="F109" i="21" s="1"/>
  <c r="G109" i="21" s="1"/>
  <c r="H109" i="21" s="1"/>
  <c r="C109" i="21"/>
  <c r="D109" i="21" s="1"/>
  <c r="C108" i="21"/>
  <c r="D108" i="21" s="1"/>
  <c r="E108" i="21" s="1"/>
  <c r="F108" i="21" s="1"/>
  <c r="G108" i="21" s="1"/>
  <c r="H108" i="21" s="1"/>
  <c r="I108" i="21" s="1"/>
  <c r="J108" i="21" s="1"/>
  <c r="K108" i="21" s="1"/>
  <c r="L108" i="21" s="1"/>
  <c r="M108" i="21" s="1"/>
  <c r="N108" i="21" s="1"/>
  <c r="O108" i="21" s="1"/>
  <c r="P108" i="21" s="1"/>
  <c r="Q108" i="21" s="1"/>
  <c r="R108" i="21" s="1"/>
  <c r="S108" i="21" s="1"/>
  <c r="T108" i="21" s="1"/>
  <c r="U108" i="21" s="1"/>
  <c r="V108" i="21" s="1"/>
  <c r="W108" i="21" s="1"/>
  <c r="X108" i="21" s="1"/>
  <c r="Y108" i="21" s="1"/>
  <c r="Z108" i="21" s="1"/>
  <c r="AA108" i="21" s="1"/>
  <c r="AB108" i="21" s="1"/>
  <c r="AC108" i="21" s="1"/>
  <c r="AD108" i="21" s="1"/>
  <c r="AE108" i="21" s="1"/>
  <c r="AF108" i="21" s="1"/>
  <c r="D107" i="21"/>
  <c r="E107" i="21" s="1"/>
  <c r="F107" i="21" s="1"/>
  <c r="G107" i="21" s="1"/>
  <c r="H107" i="21" s="1"/>
  <c r="I107" i="21" s="1"/>
  <c r="J107" i="21" s="1"/>
  <c r="K107" i="21" s="1"/>
  <c r="L107" i="21" s="1"/>
  <c r="M107" i="21" s="1"/>
  <c r="N107" i="21" s="1"/>
  <c r="O107" i="21" s="1"/>
  <c r="P107" i="21" s="1"/>
  <c r="Q107" i="21" s="1"/>
  <c r="R107" i="21" s="1"/>
  <c r="S107" i="21" s="1"/>
  <c r="T107" i="21" s="1"/>
  <c r="U107" i="21" s="1"/>
  <c r="V107" i="21" s="1"/>
  <c r="W107" i="21" s="1"/>
  <c r="X107" i="21" s="1"/>
  <c r="Y107" i="21" s="1"/>
  <c r="Z107" i="21" s="1"/>
  <c r="AA107" i="21" s="1"/>
  <c r="AB107" i="21" s="1"/>
  <c r="AC107" i="21" s="1"/>
  <c r="AD107" i="21" s="1"/>
  <c r="AE107" i="21" s="1"/>
  <c r="AF107" i="21" s="1"/>
  <c r="C107" i="21"/>
  <c r="C105" i="21"/>
  <c r="D105" i="21" s="1"/>
  <c r="E105" i="21" s="1"/>
  <c r="F105" i="21" s="1"/>
  <c r="G105" i="21" s="1"/>
  <c r="H105" i="21" s="1"/>
  <c r="I105" i="21" s="1"/>
  <c r="J105" i="21" s="1"/>
  <c r="K105" i="21" s="1"/>
  <c r="L105" i="21" s="1"/>
  <c r="M105" i="21" s="1"/>
  <c r="N105" i="21" s="1"/>
  <c r="O105" i="21" s="1"/>
  <c r="P105" i="21" s="1"/>
  <c r="Q105" i="21" s="1"/>
  <c r="R105" i="21" s="1"/>
  <c r="S105" i="21" s="1"/>
  <c r="T105" i="21" s="1"/>
  <c r="U105" i="21" s="1"/>
  <c r="V105" i="21" s="1"/>
  <c r="W105" i="21" s="1"/>
  <c r="X105" i="21" s="1"/>
  <c r="Y105" i="21" s="1"/>
  <c r="Z105" i="21" s="1"/>
  <c r="AA105" i="21" s="1"/>
  <c r="AB105" i="21" s="1"/>
  <c r="AC105" i="21" s="1"/>
  <c r="AD105" i="21" s="1"/>
  <c r="AE105" i="21" s="1"/>
  <c r="AF105" i="21" s="1"/>
  <c r="C104" i="21"/>
  <c r="D104" i="21" s="1"/>
  <c r="E104" i="21" s="1"/>
  <c r="F104" i="21" s="1"/>
  <c r="G104" i="21" s="1"/>
  <c r="H104" i="21" s="1"/>
  <c r="I104" i="21" s="1"/>
  <c r="J104" i="21" s="1"/>
  <c r="K104" i="21" s="1"/>
  <c r="L104" i="21" s="1"/>
  <c r="M104" i="21" s="1"/>
  <c r="N104" i="21" s="1"/>
  <c r="O104" i="21" s="1"/>
  <c r="P104" i="21" s="1"/>
  <c r="Q104" i="21" s="1"/>
  <c r="R104" i="21" s="1"/>
  <c r="S104" i="21" s="1"/>
  <c r="T104" i="21" s="1"/>
  <c r="U104" i="21" s="1"/>
  <c r="V104" i="21" s="1"/>
  <c r="W104" i="21" s="1"/>
  <c r="X104" i="21" s="1"/>
  <c r="Y104" i="21" s="1"/>
  <c r="Z104" i="21" s="1"/>
  <c r="AA104" i="21" s="1"/>
  <c r="AB104" i="21" s="1"/>
  <c r="AC104" i="21" s="1"/>
  <c r="AD104" i="21" s="1"/>
  <c r="AE104" i="21" s="1"/>
  <c r="AF104" i="21" s="1"/>
  <c r="D102" i="21"/>
  <c r="E102" i="21" s="1"/>
  <c r="F102" i="21" s="1"/>
  <c r="G102" i="21" s="1"/>
  <c r="H102" i="21" s="1"/>
  <c r="I102" i="21" s="1"/>
  <c r="J102" i="21" s="1"/>
  <c r="K102" i="21" s="1"/>
  <c r="L102" i="21" s="1"/>
  <c r="M102" i="21" s="1"/>
  <c r="N102" i="21" s="1"/>
  <c r="O102" i="21" s="1"/>
  <c r="P102" i="21" s="1"/>
  <c r="Q102" i="21" s="1"/>
  <c r="R102" i="21" s="1"/>
  <c r="S102" i="21" s="1"/>
  <c r="T102" i="21" s="1"/>
  <c r="U102" i="21" s="1"/>
  <c r="V102" i="21" s="1"/>
  <c r="W102" i="21" s="1"/>
  <c r="X102" i="21" s="1"/>
  <c r="Y102" i="21" s="1"/>
  <c r="Z102" i="21" s="1"/>
  <c r="AA102" i="21" s="1"/>
  <c r="AB102" i="21" s="1"/>
  <c r="AC102" i="21" s="1"/>
  <c r="AD102" i="21" s="1"/>
  <c r="AE102" i="21" s="1"/>
  <c r="AF102" i="21" s="1"/>
  <c r="C102" i="21"/>
  <c r="F101" i="21"/>
  <c r="G101" i="21" s="1"/>
  <c r="H101" i="21" s="1"/>
  <c r="I101" i="21" s="1"/>
  <c r="J101" i="21" s="1"/>
  <c r="K101" i="21" s="1"/>
  <c r="L101" i="21" s="1"/>
  <c r="M101" i="21" s="1"/>
  <c r="N101" i="21" s="1"/>
  <c r="O101" i="21" s="1"/>
  <c r="P101" i="21" s="1"/>
  <c r="Q101" i="21" s="1"/>
  <c r="R101" i="21" s="1"/>
  <c r="S101" i="21" s="1"/>
  <c r="T101" i="21" s="1"/>
  <c r="U101" i="21" s="1"/>
  <c r="V101" i="21" s="1"/>
  <c r="W101" i="21" s="1"/>
  <c r="X101" i="21" s="1"/>
  <c r="Y101" i="21" s="1"/>
  <c r="Z101" i="21" s="1"/>
  <c r="AA101" i="21" s="1"/>
  <c r="AB101" i="21" s="1"/>
  <c r="AC101" i="21" s="1"/>
  <c r="AD101" i="21" s="1"/>
  <c r="AE101" i="21" s="1"/>
  <c r="AF101" i="21" s="1"/>
  <c r="C101" i="21"/>
  <c r="D101" i="21" s="1"/>
  <c r="E101" i="21" s="1"/>
  <c r="D100" i="21"/>
  <c r="E100" i="21" s="1"/>
  <c r="F100" i="21" s="1"/>
  <c r="G100" i="21" s="1"/>
  <c r="H100" i="21" s="1"/>
  <c r="I100" i="21" s="1"/>
  <c r="J100" i="21" s="1"/>
  <c r="K100" i="21" s="1"/>
  <c r="L100" i="21" s="1"/>
  <c r="M100" i="21" s="1"/>
  <c r="N100" i="21" s="1"/>
  <c r="O100" i="21" s="1"/>
  <c r="P100" i="21" s="1"/>
  <c r="Q100" i="21" s="1"/>
  <c r="R100" i="21" s="1"/>
  <c r="S100" i="21" s="1"/>
  <c r="T100" i="21" s="1"/>
  <c r="U100" i="21" s="1"/>
  <c r="V100" i="21" s="1"/>
  <c r="W100" i="21" s="1"/>
  <c r="X100" i="21" s="1"/>
  <c r="Y100" i="21" s="1"/>
  <c r="Z100" i="21" s="1"/>
  <c r="AA100" i="21" s="1"/>
  <c r="AB100" i="21" s="1"/>
  <c r="AC100" i="21" s="1"/>
  <c r="AD100" i="21" s="1"/>
  <c r="AE100" i="21" s="1"/>
  <c r="AF100" i="21" s="1"/>
  <c r="C100" i="21"/>
  <c r="C99" i="21"/>
  <c r="D99" i="21" s="1"/>
  <c r="E99" i="21" s="1"/>
  <c r="F99" i="21" s="1"/>
  <c r="G99" i="21" s="1"/>
  <c r="H99" i="21" s="1"/>
  <c r="I99" i="21" s="1"/>
  <c r="J99" i="21" s="1"/>
  <c r="K99" i="21" s="1"/>
  <c r="L99" i="21" s="1"/>
  <c r="M99" i="21" s="1"/>
  <c r="N99" i="21" s="1"/>
  <c r="O99" i="21" s="1"/>
  <c r="P99" i="21" s="1"/>
  <c r="Q99" i="21" s="1"/>
  <c r="R99" i="21" s="1"/>
  <c r="S99" i="21" s="1"/>
  <c r="T99" i="21" s="1"/>
  <c r="U99" i="21" s="1"/>
  <c r="V99" i="21" s="1"/>
  <c r="W99" i="21" s="1"/>
  <c r="X99" i="21" s="1"/>
  <c r="Y99" i="21" s="1"/>
  <c r="Z99" i="21" s="1"/>
  <c r="AA99" i="21" s="1"/>
  <c r="AB99" i="21" s="1"/>
  <c r="AC99" i="21" s="1"/>
  <c r="AD99" i="21" s="1"/>
  <c r="AE99" i="21" s="1"/>
  <c r="AF99" i="21" s="1"/>
  <c r="C98" i="21"/>
  <c r="D98" i="21" s="1"/>
  <c r="C97" i="21"/>
  <c r="AH95" i="21"/>
  <c r="AI95" i="21" s="1"/>
  <c r="AH94" i="21"/>
  <c r="AI94" i="21" s="1"/>
  <c r="AH93" i="21"/>
  <c r="AI93" i="21" s="1"/>
  <c r="AH92" i="21"/>
  <c r="AI92" i="21" s="1"/>
  <c r="AH91" i="21"/>
  <c r="AI91" i="21" s="1"/>
  <c r="AI88" i="21"/>
  <c r="AH88" i="21"/>
  <c r="AI87" i="21"/>
  <c r="AH87" i="21"/>
  <c r="AI86" i="21"/>
  <c r="AH86" i="21"/>
  <c r="AI85" i="21"/>
  <c r="AH85" i="21"/>
  <c r="AI84" i="21"/>
  <c r="AH84" i="21"/>
  <c r="AI83" i="21"/>
  <c r="AH83" i="21"/>
  <c r="AI82" i="21"/>
  <c r="AH82" i="21"/>
  <c r="AI81" i="21"/>
  <c r="AH81" i="21"/>
  <c r="AG79" i="21"/>
  <c r="AI78" i="21"/>
  <c r="AH78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AF74" i="21"/>
  <c r="AE74" i="21"/>
  <c r="AD74" i="21"/>
  <c r="AC74" i="21"/>
  <c r="AB74" i="21"/>
  <c r="AB79" i="21" s="1"/>
  <c r="AA74" i="21"/>
  <c r="Z74" i="21"/>
  <c r="Y74" i="21"/>
  <c r="X74" i="21"/>
  <c r="W74" i="21"/>
  <c r="V74" i="21"/>
  <c r="V79" i="21" s="1"/>
  <c r="U74" i="21"/>
  <c r="T74" i="21"/>
  <c r="S74" i="21"/>
  <c r="R74" i="21"/>
  <c r="Q74" i="21"/>
  <c r="P74" i="21"/>
  <c r="P79" i="21" s="1"/>
  <c r="O74" i="21"/>
  <c r="N74" i="21"/>
  <c r="M74" i="21"/>
  <c r="L74" i="21"/>
  <c r="K74" i="21"/>
  <c r="J74" i="21"/>
  <c r="I74" i="21"/>
  <c r="H74" i="21"/>
  <c r="H79" i="21" s="1"/>
  <c r="G74" i="21"/>
  <c r="F74" i="21"/>
  <c r="E74" i="21"/>
  <c r="D74" i="21"/>
  <c r="C74" i="21"/>
  <c r="AF73" i="21"/>
  <c r="AE73" i="21"/>
  <c r="AD73" i="21"/>
  <c r="AC73" i="21"/>
  <c r="AB73" i="21"/>
  <c r="AA73" i="21"/>
  <c r="Z73" i="21"/>
  <c r="Y73" i="21"/>
  <c r="Y79" i="21" s="1"/>
  <c r="X73" i="21"/>
  <c r="W73" i="21"/>
  <c r="W79" i="21" s="1"/>
  <c r="V73" i="21"/>
  <c r="U73" i="21"/>
  <c r="T73" i="21"/>
  <c r="T79" i="21" s="1"/>
  <c r="S73" i="21"/>
  <c r="R73" i="21"/>
  <c r="R79" i="21" s="1"/>
  <c r="Q73" i="21"/>
  <c r="P73" i="21"/>
  <c r="O73" i="21"/>
  <c r="O79" i="21" s="1"/>
  <c r="N73" i="21"/>
  <c r="M73" i="21"/>
  <c r="M79" i="21" s="1"/>
  <c r="L73" i="21"/>
  <c r="L79" i="21" s="1"/>
  <c r="K73" i="21"/>
  <c r="J73" i="21"/>
  <c r="I73" i="21"/>
  <c r="H73" i="21"/>
  <c r="G73" i="21"/>
  <c r="F73" i="21"/>
  <c r="E73" i="21"/>
  <c r="D73" i="21"/>
  <c r="C73" i="21"/>
  <c r="AI71" i="21"/>
  <c r="AH71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AI69" i="21" s="1"/>
  <c r="H69" i="21"/>
  <c r="G69" i="21"/>
  <c r="F69" i="21"/>
  <c r="E69" i="21"/>
  <c r="D69" i="21"/>
  <c r="C69" i="21"/>
  <c r="AH69" i="21"/>
  <c r="AI68" i="21"/>
  <c r="AH68" i="21"/>
  <c r="AI67" i="21"/>
  <c r="AH67" i="21"/>
  <c r="AI66" i="21"/>
  <c r="AH66" i="21"/>
  <c r="AG65" i="21"/>
  <c r="AG70" i="21" s="1"/>
  <c r="AF65" i="21"/>
  <c r="AF5" i="21" s="1"/>
  <c r="AE65" i="21"/>
  <c r="AE5" i="21" s="1"/>
  <c r="AD65" i="21"/>
  <c r="AC65" i="21"/>
  <c r="AC5" i="21" s="1"/>
  <c r="AB65" i="21"/>
  <c r="AB5" i="21" s="1"/>
  <c r="AA65" i="21"/>
  <c r="Z65" i="21"/>
  <c r="Y65" i="21"/>
  <c r="Y5" i="21" s="1"/>
  <c r="X65" i="21"/>
  <c r="X5" i="21" s="1"/>
  <c r="W65" i="21"/>
  <c r="W5" i="21" s="1"/>
  <c r="V65" i="21"/>
  <c r="V5" i="21" s="1"/>
  <c r="U65" i="21"/>
  <c r="U5" i="21" s="1"/>
  <c r="T65" i="21"/>
  <c r="T5" i="21" s="1"/>
  <c r="S65" i="21"/>
  <c r="R65" i="21"/>
  <c r="Q65" i="21"/>
  <c r="Q5" i="21" s="1"/>
  <c r="P65" i="21"/>
  <c r="O65" i="21"/>
  <c r="O5" i="21" s="1"/>
  <c r="N65" i="21"/>
  <c r="N5" i="21" s="1"/>
  <c r="M65" i="21"/>
  <c r="M5" i="21" s="1"/>
  <c r="L65" i="21"/>
  <c r="K65" i="21"/>
  <c r="J65" i="21"/>
  <c r="I65" i="21"/>
  <c r="I5" i="21" s="1"/>
  <c r="H65" i="21"/>
  <c r="G65" i="21"/>
  <c r="G5" i="21" s="1"/>
  <c r="F65" i="21"/>
  <c r="F5" i="21" s="1"/>
  <c r="E65" i="21"/>
  <c r="E5" i="21" s="1"/>
  <c r="D65" i="21"/>
  <c r="C65" i="21"/>
  <c r="AI64" i="21"/>
  <c r="AH64" i="21"/>
  <c r="AI63" i="21"/>
  <c r="AH63" i="21"/>
  <c r="AI62" i="21"/>
  <c r="AH62" i="21"/>
  <c r="AI61" i="21"/>
  <c r="AH61" i="21"/>
  <c r="AI60" i="21"/>
  <c r="AH60" i="21"/>
  <c r="AI59" i="21"/>
  <c r="AH59" i="21"/>
  <c r="AI58" i="21"/>
  <c r="AH58" i="21"/>
  <c r="AI57" i="21"/>
  <c r="AH57" i="21"/>
  <c r="AI56" i="21"/>
  <c r="AH56" i="21"/>
  <c r="AI55" i="21"/>
  <c r="AH55" i="21"/>
  <c r="AI54" i="21"/>
  <c r="AH54" i="21"/>
  <c r="AG53" i="21"/>
  <c r="AG4" i="21" s="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AI52" i="21"/>
  <c r="AH52" i="21"/>
  <c r="AI51" i="21"/>
  <c r="AH51" i="21"/>
  <c r="AI50" i="21"/>
  <c r="AH50" i="21"/>
  <c r="AG49" i="21"/>
  <c r="AG3" i="21" s="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AG48" i="21"/>
  <c r="AI47" i="21"/>
  <c r="AH47" i="21"/>
  <c r="AI46" i="21"/>
  <c r="AH46" i="21"/>
  <c r="AI45" i="21"/>
  <c r="AH45" i="21"/>
  <c r="AI44" i="21"/>
  <c r="AH44" i="21"/>
  <c r="AI43" i="21"/>
  <c r="AH43" i="21"/>
  <c r="AI42" i="21"/>
  <c r="AH42" i="21"/>
  <c r="AI41" i="21"/>
  <c r="AH41" i="21"/>
  <c r="AI40" i="21"/>
  <c r="AH40" i="21"/>
  <c r="AI39" i="21"/>
  <c r="AH39" i="21"/>
  <c r="AI38" i="21"/>
  <c r="AH38" i="21"/>
  <c r="AI37" i="21"/>
  <c r="AH37" i="21"/>
  <c r="AI36" i="21"/>
  <c r="AH36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R72" i="21" s="1"/>
  <c r="Q35" i="21"/>
  <c r="P35" i="21"/>
  <c r="O35" i="21"/>
  <c r="N35" i="21"/>
  <c r="M35" i="21"/>
  <c r="M72" i="21" s="1"/>
  <c r="L35" i="21"/>
  <c r="K35" i="21"/>
  <c r="K72" i="21" s="1"/>
  <c r="J35" i="21"/>
  <c r="I35" i="21"/>
  <c r="H35" i="21"/>
  <c r="G35" i="21"/>
  <c r="F35" i="21"/>
  <c r="E35" i="21"/>
  <c r="D35" i="21"/>
  <c r="C35" i="21"/>
  <c r="AI34" i="21"/>
  <c r="AH34" i="21"/>
  <c r="AI33" i="21"/>
  <c r="AH33" i="21"/>
  <c r="AI32" i="21"/>
  <c r="AH32" i="21"/>
  <c r="AI31" i="21"/>
  <c r="AH31" i="21"/>
  <c r="AI30" i="21"/>
  <c r="AH30" i="21"/>
  <c r="AI29" i="21"/>
  <c r="AH29" i="21"/>
  <c r="AI28" i="21"/>
  <c r="AH28" i="21"/>
  <c r="AI27" i="21"/>
  <c r="AH27" i="21"/>
  <c r="AI26" i="21"/>
  <c r="AH26" i="21"/>
  <c r="AI25" i="21"/>
  <c r="AH25" i="21"/>
  <c r="AI24" i="21"/>
  <c r="AH24" i="21"/>
  <c r="AI23" i="21"/>
  <c r="AH23" i="21"/>
  <c r="AI22" i="21"/>
  <c r="AH22" i="21"/>
  <c r="AI21" i="21"/>
  <c r="AH21" i="21"/>
  <c r="AI20" i="21"/>
  <c r="AH20" i="21"/>
  <c r="AI19" i="21"/>
  <c r="AH19" i="21"/>
  <c r="AI18" i="21"/>
  <c r="AH18" i="21"/>
  <c r="AI17" i="21"/>
  <c r="AH17" i="21"/>
  <c r="AI16" i="21"/>
  <c r="AH16" i="21"/>
  <c r="AI15" i="21"/>
  <c r="AH15" i="21"/>
  <c r="AI14" i="21"/>
  <c r="AH14" i="21"/>
  <c r="AI13" i="21"/>
  <c r="AH13" i="21"/>
  <c r="AI12" i="21"/>
  <c r="AH12" i="21"/>
  <c r="AI11" i="21"/>
  <c r="AH11" i="21"/>
  <c r="AD5" i="21"/>
  <c r="Z5" i="21"/>
  <c r="R5" i="21"/>
  <c r="P5" i="21"/>
  <c r="L5" i="21"/>
  <c r="J5" i="21"/>
  <c r="H5" i="21"/>
  <c r="B5" i="21"/>
  <c r="K4" i="21"/>
  <c r="AG2" i="21"/>
  <c r="AF79" i="21" l="1"/>
  <c r="AE79" i="21"/>
  <c r="AD79" i="21"/>
  <c r="AC79" i="21"/>
  <c r="AA79" i="21"/>
  <c r="Z79" i="21"/>
  <c r="X79" i="21"/>
  <c r="U79" i="21"/>
  <c r="S79" i="21"/>
  <c r="S72" i="21"/>
  <c r="AK209" i="21" s="1"/>
  <c r="S70" i="21"/>
  <c r="R70" i="21"/>
  <c r="Q79" i="21"/>
  <c r="AI74" i="21"/>
  <c r="AI76" i="21"/>
  <c r="P72" i="21"/>
  <c r="AH209" i="21" s="1"/>
  <c r="P70" i="21"/>
  <c r="O70" i="21"/>
  <c r="AI75" i="21"/>
  <c r="N79" i="21"/>
  <c r="N70" i="21"/>
  <c r="O72" i="21"/>
  <c r="O7" i="21" s="1"/>
  <c r="N72" i="21"/>
  <c r="L72" i="21"/>
  <c r="L7" i="21" s="1"/>
  <c r="L70" i="21"/>
  <c r="K79" i="21"/>
  <c r="K70" i="21"/>
  <c r="J79" i="21"/>
  <c r="J72" i="21"/>
  <c r="AB209" i="21" s="1"/>
  <c r="J70" i="21"/>
  <c r="J80" i="21" s="1"/>
  <c r="H72" i="21"/>
  <c r="Z209" i="21" s="1"/>
  <c r="H70" i="21"/>
  <c r="H80" i="21" s="1"/>
  <c r="AI77" i="21"/>
  <c r="G79" i="21"/>
  <c r="G70" i="21"/>
  <c r="AI73" i="21"/>
  <c r="F79" i="21"/>
  <c r="F70" i="21"/>
  <c r="F72" i="21"/>
  <c r="G72" i="21"/>
  <c r="E79" i="21"/>
  <c r="E72" i="21"/>
  <c r="W209" i="21" s="1"/>
  <c r="AH75" i="21"/>
  <c r="D70" i="21"/>
  <c r="AI53" i="21"/>
  <c r="D79" i="21"/>
  <c r="AH77" i="21"/>
  <c r="D5" i="21"/>
  <c r="D72" i="21"/>
  <c r="D7" i="21" s="1"/>
  <c r="AH65" i="21"/>
  <c r="AH73" i="21"/>
  <c r="C79" i="21"/>
  <c r="C72" i="21"/>
  <c r="AH35" i="21"/>
  <c r="AI35" i="21"/>
  <c r="C70" i="21"/>
  <c r="B72" i="21"/>
  <c r="B80" i="21" s="1"/>
  <c r="AG6" i="21"/>
  <c r="AG80" i="21"/>
  <c r="J7" i="21"/>
  <c r="AJ209" i="21"/>
  <c r="R7" i="21"/>
  <c r="K80" i="21"/>
  <c r="AC209" i="21"/>
  <c r="K7" i="21"/>
  <c r="E98" i="21"/>
  <c r="D90" i="21"/>
  <c r="AE209" i="21"/>
  <c r="M7" i="21"/>
  <c r="R80" i="21"/>
  <c r="E70" i="21"/>
  <c r="I72" i="21"/>
  <c r="M70" i="21"/>
  <c r="M80" i="21" s="1"/>
  <c r="Q72" i="21"/>
  <c r="AG72" i="21"/>
  <c r="C187" i="21"/>
  <c r="D97" i="21"/>
  <c r="C5" i="21"/>
  <c r="K5" i="21"/>
  <c r="S5" i="21"/>
  <c r="AA5" i="21"/>
  <c r="I79" i="21"/>
  <c r="AH53" i="21"/>
  <c r="AH74" i="21"/>
  <c r="Q70" i="21"/>
  <c r="AH76" i="21"/>
  <c r="S206" i="21"/>
  <c r="D206" i="21"/>
  <c r="AI65" i="21"/>
  <c r="I70" i="21"/>
  <c r="C90" i="21"/>
  <c r="D230" i="21"/>
  <c r="E194" i="21"/>
  <c r="E189" i="21"/>
  <c r="D195" i="21"/>
  <c r="C230" i="21"/>
  <c r="S80" i="21" l="1"/>
  <c r="S7" i="21"/>
  <c r="Q80" i="21"/>
  <c r="P80" i="21"/>
  <c r="P7" i="21"/>
  <c r="AD209" i="21"/>
  <c r="L80" i="21"/>
  <c r="H7" i="21"/>
  <c r="AG209" i="21"/>
  <c r="N80" i="21"/>
  <c r="O80" i="21"/>
  <c r="N7" i="21"/>
  <c r="AF209" i="21"/>
  <c r="I80" i="21"/>
  <c r="G80" i="21"/>
  <c r="AI79" i="21"/>
  <c r="Y209" i="21"/>
  <c r="G7" i="21"/>
  <c r="F80" i="21"/>
  <c r="F7" i="21"/>
  <c r="B204" i="21"/>
  <c r="X209" i="21"/>
  <c r="E7" i="21"/>
  <c r="D80" i="21"/>
  <c r="V209" i="21"/>
  <c r="C80" i="21"/>
  <c r="C7" i="21"/>
  <c r="U209" i="21"/>
  <c r="AI209" i="21"/>
  <c r="Q7" i="21"/>
  <c r="AH79" i="21"/>
  <c r="E80" i="21"/>
  <c r="AA209" i="21"/>
  <c r="I7" i="21"/>
  <c r="F189" i="21"/>
  <c r="E195" i="21"/>
  <c r="D187" i="21"/>
  <c r="E97" i="21"/>
  <c r="E230" i="21"/>
  <c r="F194" i="21"/>
  <c r="F98" i="21"/>
  <c r="E90" i="21"/>
  <c r="C204" i="21"/>
  <c r="T209" i="21"/>
  <c r="B7" i="21"/>
  <c r="K6" i="21" l="1"/>
  <c r="G194" i="21"/>
  <c r="F230" i="21"/>
  <c r="E187" i="21"/>
  <c r="F97" i="21"/>
  <c r="F195" i="21"/>
  <c r="G189" i="21"/>
  <c r="G98" i="21"/>
  <c r="F90" i="21"/>
  <c r="F187" i="21" l="1"/>
  <c r="G97" i="21"/>
  <c r="H189" i="21"/>
  <c r="G195" i="21"/>
  <c r="G230" i="21"/>
  <c r="H194" i="21"/>
  <c r="G90" i="21"/>
  <c r="H98" i="21"/>
  <c r="H230" i="21" l="1"/>
  <c r="I194" i="21"/>
  <c r="H195" i="21"/>
  <c r="I189" i="21"/>
  <c r="G187" i="21"/>
  <c r="H97" i="21"/>
  <c r="I98" i="21"/>
  <c r="H90" i="21"/>
  <c r="J98" i="21" l="1"/>
  <c r="I90" i="21"/>
  <c r="H187" i="21"/>
  <c r="I97" i="21"/>
  <c r="I195" i="21"/>
  <c r="J189" i="21"/>
  <c r="J194" i="21"/>
  <c r="I230" i="21"/>
  <c r="J230" i="21" l="1"/>
  <c r="K194" i="21"/>
  <c r="K189" i="21"/>
  <c r="J195" i="21"/>
  <c r="I187" i="21"/>
  <c r="J97" i="21"/>
  <c r="K98" i="21"/>
  <c r="J90" i="21"/>
  <c r="J187" i="21" l="1"/>
  <c r="K97" i="21"/>
  <c r="L98" i="21"/>
  <c r="K90" i="21"/>
  <c r="K195" i="21"/>
  <c r="L189" i="21"/>
  <c r="K230" i="21"/>
  <c r="L194" i="21"/>
  <c r="L230" i="21" l="1"/>
  <c r="M194" i="21"/>
  <c r="M189" i="21"/>
  <c r="L195" i="21"/>
  <c r="L90" i="21"/>
  <c r="M98" i="21"/>
  <c r="K187" i="21"/>
  <c r="L97" i="21"/>
  <c r="N98" i="21" l="1"/>
  <c r="M90" i="21"/>
  <c r="N189" i="21"/>
  <c r="M195" i="21"/>
  <c r="M230" i="21"/>
  <c r="N194" i="21"/>
  <c r="L187" i="21"/>
  <c r="M97" i="21"/>
  <c r="M187" i="21" l="1"/>
  <c r="N97" i="21"/>
  <c r="O194" i="21"/>
  <c r="N230" i="21"/>
  <c r="N195" i="21"/>
  <c r="O189" i="21"/>
  <c r="O98" i="21"/>
  <c r="N90" i="21"/>
  <c r="O90" i="21" l="1"/>
  <c r="P98" i="21"/>
  <c r="P189" i="21"/>
  <c r="O195" i="21"/>
  <c r="O230" i="21"/>
  <c r="P194" i="21"/>
  <c r="N187" i="21"/>
  <c r="O97" i="21"/>
  <c r="O187" i="21" l="1"/>
  <c r="P97" i="21"/>
  <c r="Q194" i="21"/>
  <c r="P230" i="21"/>
  <c r="P195" i="21"/>
  <c r="Q189" i="21"/>
  <c r="Q98" i="21"/>
  <c r="R98" i="21" l="1"/>
  <c r="Q90" i="21"/>
  <c r="Q195" i="21"/>
  <c r="R189" i="21"/>
  <c r="R194" i="21"/>
  <c r="Q230" i="21"/>
  <c r="P187" i="21"/>
  <c r="Q97" i="21"/>
  <c r="Q187" i="21" l="1"/>
  <c r="R97" i="21"/>
  <c r="R230" i="21"/>
  <c r="S194" i="21"/>
  <c r="S189" i="21"/>
  <c r="R195" i="21"/>
  <c r="S98" i="21"/>
  <c r="R90" i="21"/>
  <c r="T98" i="21" l="1"/>
  <c r="S195" i="21"/>
  <c r="T189" i="21"/>
  <c r="T194" i="21"/>
  <c r="S230" i="21"/>
  <c r="R187" i="21"/>
  <c r="S97" i="21"/>
  <c r="S187" i="21" l="1"/>
  <c r="T97" i="21"/>
  <c r="T230" i="21"/>
  <c r="U194" i="21"/>
  <c r="U189" i="21"/>
  <c r="T195" i="21"/>
  <c r="T48" i="21" s="1"/>
  <c r="U98" i="21"/>
  <c r="V98" i="21" l="1"/>
  <c r="T49" i="21"/>
  <c r="V189" i="21"/>
  <c r="U195" i="21"/>
  <c r="U49" i="21" s="1"/>
  <c r="U230" i="21"/>
  <c r="V194" i="21"/>
  <c r="T187" i="21"/>
  <c r="U97" i="21"/>
  <c r="U72" i="21" l="1"/>
  <c r="U70" i="21"/>
  <c r="U80" i="21" s="1"/>
  <c r="V195" i="21"/>
  <c r="V49" i="21" s="1"/>
  <c r="W189" i="21"/>
  <c r="U187" i="21"/>
  <c r="V97" i="21"/>
  <c r="T72" i="21"/>
  <c r="T70" i="21"/>
  <c r="W194" i="21"/>
  <c r="V230" i="21"/>
  <c r="W98" i="21"/>
  <c r="V187" i="21" l="1"/>
  <c r="W97" i="21"/>
  <c r="X98" i="21"/>
  <c r="W230" i="21"/>
  <c r="X194" i="21"/>
  <c r="X189" i="21"/>
  <c r="W195" i="21"/>
  <c r="T80" i="21"/>
  <c r="V70" i="21"/>
  <c r="V72" i="21"/>
  <c r="AL209" i="21"/>
  <c r="T7" i="21"/>
  <c r="AM209" i="21"/>
  <c r="U7" i="21"/>
  <c r="W49" i="21" l="1"/>
  <c r="X195" i="21"/>
  <c r="X49" i="21" s="1"/>
  <c r="Y189" i="21"/>
  <c r="W187" i="21"/>
  <c r="X97" i="21"/>
  <c r="X230" i="21"/>
  <c r="Y194" i="21"/>
  <c r="AN209" i="21"/>
  <c r="V7" i="21"/>
  <c r="V80" i="21"/>
  <c r="Y98" i="21"/>
  <c r="X187" i="21" l="1"/>
  <c r="Y97" i="21"/>
  <c r="Z98" i="21"/>
  <c r="X70" i="21"/>
  <c r="X72" i="21"/>
  <c r="Y195" i="21"/>
  <c r="Y49" i="21" s="1"/>
  <c r="Z189" i="21"/>
  <c r="Z194" i="21"/>
  <c r="Y230" i="21"/>
  <c r="W70" i="21"/>
  <c r="W72" i="21"/>
  <c r="AO209" i="21" l="1"/>
  <c r="W7" i="21"/>
  <c r="W80" i="21"/>
  <c r="AP209" i="21"/>
  <c r="X7" i="21"/>
  <c r="X80" i="21"/>
  <c r="Z230" i="21"/>
  <c r="AA194" i="21"/>
  <c r="AA98" i="21"/>
  <c r="Y187" i="21"/>
  <c r="Z97" i="21"/>
  <c r="AA189" i="21"/>
  <c r="Z195" i="21"/>
  <c r="Y72" i="21"/>
  <c r="Y70" i="21"/>
  <c r="Y80" i="21" s="1"/>
  <c r="Z187" i="21" l="1"/>
  <c r="AA97" i="21"/>
  <c r="AA195" i="21"/>
  <c r="AA49" i="21" s="1"/>
  <c r="AB189" i="21"/>
  <c r="AB98" i="21"/>
  <c r="AA230" i="21"/>
  <c r="AB194" i="21"/>
  <c r="AQ209" i="21"/>
  <c r="Y7" i="21"/>
  <c r="Z49" i="21"/>
  <c r="AC98" i="21" l="1"/>
  <c r="AC189" i="21"/>
  <c r="AB195" i="21"/>
  <c r="AB48" i="21" s="1"/>
  <c r="AB49" i="21" s="1"/>
  <c r="AA187" i="21"/>
  <c r="AB97" i="21"/>
  <c r="Z72" i="21"/>
  <c r="Z70" i="21"/>
  <c r="Z80" i="21" s="1"/>
  <c r="AA72" i="21"/>
  <c r="AA70" i="21"/>
  <c r="AB230" i="21"/>
  <c r="AC194" i="21"/>
  <c r="AA80" i="21" l="1"/>
  <c r="AR209" i="21"/>
  <c r="Z7" i="21"/>
  <c r="AC230" i="21"/>
  <c r="AD194" i="21"/>
  <c r="AB187" i="21"/>
  <c r="AC97" i="21"/>
  <c r="AB72" i="21"/>
  <c r="AB70" i="21"/>
  <c r="AS209" i="21"/>
  <c r="AA7" i="21"/>
  <c r="AD189" i="21"/>
  <c r="AC195" i="21"/>
  <c r="AC48" i="21" s="1"/>
  <c r="AC49" i="21" s="1"/>
  <c r="AD98" i="21"/>
  <c r="AB80" i="21" l="1"/>
  <c r="AE98" i="21"/>
  <c r="AC187" i="21"/>
  <c r="AD97" i="21"/>
  <c r="AC72" i="21"/>
  <c r="AC70" i="21"/>
  <c r="AC80" i="21" s="1"/>
  <c r="AE194" i="21"/>
  <c r="AD230" i="21"/>
  <c r="AD195" i="21"/>
  <c r="AD48" i="21" s="1"/>
  <c r="AD49" i="21" s="1"/>
  <c r="AE189" i="21"/>
  <c r="AT209" i="21"/>
  <c r="AB7" i="21"/>
  <c r="AU209" i="21" l="1"/>
  <c r="AC7" i="21"/>
  <c r="AD187" i="21"/>
  <c r="AE97" i="21"/>
  <c r="AF189" i="21"/>
  <c r="AF195" i="21" s="1"/>
  <c r="AF48" i="21" s="1"/>
  <c r="AE195" i="21"/>
  <c r="AE48" i="21" s="1"/>
  <c r="AE49" i="21" s="1"/>
  <c r="AE230" i="21"/>
  <c r="AF194" i="21"/>
  <c r="AF230" i="21" s="1"/>
  <c r="AD70" i="21"/>
  <c r="AD72" i="21"/>
  <c r="AF98" i="21"/>
  <c r="AE70" i="21" l="1"/>
  <c r="AE72" i="21"/>
  <c r="AH90" i="21"/>
  <c r="AI90" i="21"/>
  <c r="AE187" i="21"/>
  <c r="AF97" i="21"/>
  <c r="AF187" i="21" s="1"/>
  <c r="AF49" i="21"/>
  <c r="AH48" i="21"/>
  <c r="AI48" i="21"/>
  <c r="AV209" i="21"/>
  <c r="AD7" i="21"/>
  <c r="AD80" i="21"/>
  <c r="AF70" i="21" l="1"/>
  <c r="AF72" i="21"/>
  <c r="AI49" i="21"/>
  <c r="AH49" i="21"/>
  <c r="AW209" i="21"/>
  <c r="AE7" i="21"/>
  <c r="AE80" i="21"/>
  <c r="AX209" i="21" l="1"/>
  <c r="AF7" i="21"/>
  <c r="A7" i="21" s="1"/>
  <c r="AH72" i="21"/>
  <c r="AI72" i="21"/>
  <c r="AF80" i="21"/>
  <c r="AI70" i="21"/>
  <c r="AH70" i="21"/>
  <c r="AH80" i="21" l="1"/>
  <c r="AI80" i="21"/>
  <c r="AF92" i="20" l="1"/>
  <c r="AD92" i="20"/>
  <c r="AC53" i="20"/>
  <c r="AF234" i="20"/>
  <c r="AE234" i="20"/>
  <c r="AD234" i="20"/>
  <c r="AC234" i="20"/>
  <c r="AB234" i="20"/>
  <c r="AA234" i="20"/>
  <c r="Z234" i="20"/>
  <c r="Y234" i="20"/>
  <c r="X234" i="20"/>
  <c r="W234" i="20"/>
  <c r="V234" i="20"/>
  <c r="U234" i="20"/>
  <c r="T234" i="20"/>
  <c r="S234" i="20"/>
  <c r="R234" i="20"/>
  <c r="Q234" i="20"/>
  <c r="P234" i="20"/>
  <c r="O234" i="20"/>
  <c r="N234" i="20"/>
  <c r="M234" i="20"/>
  <c r="L234" i="20"/>
  <c r="K234" i="20"/>
  <c r="J234" i="20"/>
  <c r="I234" i="20"/>
  <c r="H234" i="20"/>
  <c r="G234" i="20"/>
  <c r="F234" i="20"/>
  <c r="E234" i="20"/>
  <c r="D234" i="20"/>
  <c r="C234" i="20"/>
  <c r="B234" i="20"/>
  <c r="A234" i="20"/>
  <c r="AF233" i="20"/>
  <c r="AE233" i="20"/>
  <c r="AD233" i="20"/>
  <c r="AC233" i="20"/>
  <c r="AB233" i="20"/>
  <c r="AA233" i="20"/>
  <c r="Z233" i="20"/>
  <c r="Y233" i="20"/>
  <c r="X233" i="20"/>
  <c r="W233" i="20"/>
  <c r="V233" i="20"/>
  <c r="U233" i="20"/>
  <c r="T233" i="20"/>
  <c r="S233" i="20"/>
  <c r="R233" i="20"/>
  <c r="Q233" i="20"/>
  <c r="P233" i="20"/>
  <c r="O233" i="20"/>
  <c r="N233" i="20"/>
  <c r="M233" i="20"/>
  <c r="L233" i="20"/>
  <c r="K233" i="20"/>
  <c r="J233" i="20"/>
  <c r="I233" i="20"/>
  <c r="H233" i="20"/>
  <c r="G233" i="20"/>
  <c r="F233" i="20"/>
  <c r="E233" i="20"/>
  <c r="D233" i="20"/>
  <c r="C233" i="20"/>
  <c r="B233" i="20"/>
  <c r="A233" i="20"/>
  <c r="AF232" i="20"/>
  <c r="AE232" i="20"/>
  <c r="AD232" i="20"/>
  <c r="AC232" i="20"/>
  <c r="AB232" i="20"/>
  <c r="AA232" i="20"/>
  <c r="Z232" i="20"/>
  <c r="Y232" i="20"/>
  <c r="X232" i="20"/>
  <c r="W232" i="20"/>
  <c r="V232" i="20"/>
  <c r="U232" i="20"/>
  <c r="T232" i="20"/>
  <c r="S232" i="20"/>
  <c r="R232" i="20"/>
  <c r="Q232" i="20"/>
  <c r="P232" i="20"/>
  <c r="O232" i="20"/>
  <c r="N232" i="20"/>
  <c r="M232" i="20"/>
  <c r="L232" i="20"/>
  <c r="K232" i="20"/>
  <c r="J232" i="20"/>
  <c r="I232" i="20"/>
  <c r="H232" i="20"/>
  <c r="G232" i="20"/>
  <c r="F232" i="20"/>
  <c r="E232" i="20"/>
  <c r="D232" i="20"/>
  <c r="C232" i="20"/>
  <c r="B232" i="20"/>
  <c r="A232" i="20"/>
  <c r="AF231" i="20"/>
  <c r="AE231" i="20"/>
  <c r="AD231" i="20"/>
  <c r="AC231" i="20"/>
  <c r="AB231" i="20"/>
  <c r="AA231" i="20"/>
  <c r="Z231" i="20"/>
  <c r="Y231" i="20"/>
  <c r="X231" i="20"/>
  <c r="W231" i="20"/>
  <c r="V231" i="20"/>
  <c r="U231" i="20"/>
  <c r="T231" i="20"/>
  <c r="S231" i="20"/>
  <c r="R231" i="20"/>
  <c r="Q231" i="20"/>
  <c r="P231" i="20"/>
  <c r="O231" i="20"/>
  <c r="N231" i="20"/>
  <c r="M231" i="20"/>
  <c r="L231" i="20"/>
  <c r="K231" i="20"/>
  <c r="J231" i="20"/>
  <c r="I231" i="20"/>
  <c r="H231" i="20"/>
  <c r="G231" i="20"/>
  <c r="F231" i="20"/>
  <c r="E231" i="20"/>
  <c r="D231" i="20"/>
  <c r="C231" i="20"/>
  <c r="B231" i="20"/>
  <c r="A231" i="20"/>
  <c r="B230" i="20"/>
  <c r="S205" i="20"/>
  <c r="AG195" i="20"/>
  <c r="B195" i="20"/>
  <c r="C194" i="20"/>
  <c r="C193" i="20"/>
  <c r="D193" i="20" s="1"/>
  <c r="E193" i="20" s="1"/>
  <c r="F193" i="20" s="1"/>
  <c r="G193" i="20" s="1"/>
  <c r="H193" i="20" s="1"/>
  <c r="I193" i="20" s="1"/>
  <c r="J193" i="20" s="1"/>
  <c r="K193" i="20" s="1"/>
  <c r="L193" i="20" s="1"/>
  <c r="M193" i="20" s="1"/>
  <c r="N193" i="20" s="1"/>
  <c r="O193" i="20" s="1"/>
  <c r="P193" i="20" s="1"/>
  <c r="Q193" i="20" s="1"/>
  <c r="R193" i="20" s="1"/>
  <c r="S193" i="20" s="1"/>
  <c r="T193" i="20" s="1"/>
  <c r="U193" i="20" s="1"/>
  <c r="V193" i="20" s="1"/>
  <c r="W193" i="20" s="1"/>
  <c r="X193" i="20" s="1"/>
  <c r="Y193" i="20" s="1"/>
  <c r="Z193" i="20" s="1"/>
  <c r="AA193" i="20" s="1"/>
  <c r="AB193" i="20" s="1"/>
  <c r="AC193" i="20" s="1"/>
  <c r="AD193" i="20" s="1"/>
  <c r="AE193" i="20" s="1"/>
  <c r="AF193" i="20" s="1"/>
  <c r="G192" i="20"/>
  <c r="H192" i="20" s="1"/>
  <c r="I192" i="20" s="1"/>
  <c r="J192" i="20" s="1"/>
  <c r="K192" i="20" s="1"/>
  <c r="L192" i="20" s="1"/>
  <c r="M192" i="20" s="1"/>
  <c r="N192" i="20" s="1"/>
  <c r="O192" i="20" s="1"/>
  <c r="P192" i="20" s="1"/>
  <c r="Q192" i="20" s="1"/>
  <c r="R192" i="20" s="1"/>
  <c r="S192" i="20" s="1"/>
  <c r="T192" i="20" s="1"/>
  <c r="U192" i="20" s="1"/>
  <c r="V192" i="20" s="1"/>
  <c r="W192" i="20" s="1"/>
  <c r="X192" i="20" s="1"/>
  <c r="Y192" i="20" s="1"/>
  <c r="Z192" i="20" s="1"/>
  <c r="AA192" i="20" s="1"/>
  <c r="AB192" i="20" s="1"/>
  <c r="AC192" i="20" s="1"/>
  <c r="AD192" i="20" s="1"/>
  <c r="AE192" i="20" s="1"/>
  <c r="AF192" i="20" s="1"/>
  <c r="D192" i="20"/>
  <c r="E192" i="20" s="1"/>
  <c r="F192" i="20" s="1"/>
  <c r="C192" i="20"/>
  <c r="E191" i="20"/>
  <c r="F191" i="20" s="1"/>
  <c r="G191" i="20" s="1"/>
  <c r="H191" i="20" s="1"/>
  <c r="I191" i="20" s="1"/>
  <c r="J191" i="20" s="1"/>
  <c r="K191" i="20" s="1"/>
  <c r="L191" i="20" s="1"/>
  <c r="M191" i="20" s="1"/>
  <c r="N191" i="20" s="1"/>
  <c r="O191" i="20" s="1"/>
  <c r="P191" i="20" s="1"/>
  <c r="Q191" i="20" s="1"/>
  <c r="R191" i="20" s="1"/>
  <c r="S191" i="20" s="1"/>
  <c r="T191" i="20" s="1"/>
  <c r="U191" i="20" s="1"/>
  <c r="V191" i="20" s="1"/>
  <c r="W191" i="20" s="1"/>
  <c r="X191" i="20" s="1"/>
  <c r="Y191" i="20" s="1"/>
  <c r="Z191" i="20" s="1"/>
  <c r="AA191" i="20" s="1"/>
  <c r="AB191" i="20" s="1"/>
  <c r="AC191" i="20" s="1"/>
  <c r="AD191" i="20" s="1"/>
  <c r="AE191" i="20" s="1"/>
  <c r="AF191" i="20" s="1"/>
  <c r="D191" i="20"/>
  <c r="C191" i="20"/>
  <c r="F190" i="20"/>
  <c r="G190" i="20" s="1"/>
  <c r="H190" i="20" s="1"/>
  <c r="I190" i="20" s="1"/>
  <c r="J190" i="20" s="1"/>
  <c r="K190" i="20" s="1"/>
  <c r="L190" i="20" s="1"/>
  <c r="M190" i="20" s="1"/>
  <c r="N190" i="20" s="1"/>
  <c r="O190" i="20" s="1"/>
  <c r="P190" i="20" s="1"/>
  <c r="Q190" i="20" s="1"/>
  <c r="R190" i="20" s="1"/>
  <c r="S190" i="20" s="1"/>
  <c r="T190" i="20" s="1"/>
  <c r="U190" i="20" s="1"/>
  <c r="V190" i="20" s="1"/>
  <c r="W190" i="20" s="1"/>
  <c r="X190" i="20" s="1"/>
  <c r="Y190" i="20" s="1"/>
  <c r="Z190" i="20" s="1"/>
  <c r="AA190" i="20" s="1"/>
  <c r="AB190" i="20" s="1"/>
  <c r="AC190" i="20" s="1"/>
  <c r="AD190" i="20" s="1"/>
  <c r="AE190" i="20" s="1"/>
  <c r="AF190" i="20" s="1"/>
  <c r="E190" i="20"/>
  <c r="C190" i="20"/>
  <c r="D190" i="20" s="1"/>
  <c r="C189" i="20"/>
  <c r="AG187" i="20"/>
  <c r="B187" i="20"/>
  <c r="C186" i="20"/>
  <c r="D186" i="20" s="1"/>
  <c r="E186" i="20" s="1"/>
  <c r="F186" i="20" s="1"/>
  <c r="G186" i="20" s="1"/>
  <c r="H186" i="20" s="1"/>
  <c r="I186" i="20" s="1"/>
  <c r="J186" i="20" s="1"/>
  <c r="K186" i="20" s="1"/>
  <c r="L186" i="20" s="1"/>
  <c r="M186" i="20" s="1"/>
  <c r="N186" i="20" s="1"/>
  <c r="O186" i="20" s="1"/>
  <c r="P186" i="20" s="1"/>
  <c r="Q186" i="20" s="1"/>
  <c r="R186" i="20" s="1"/>
  <c r="S186" i="20" s="1"/>
  <c r="T186" i="20" s="1"/>
  <c r="U186" i="20" s="1"/>
  <c r="V186" i="20" s="1"/>
  <c r="W186" i="20" s="1"/>
  <c r="X186" i="20" s="1"/>
  <c r="Y186" i="20" s="1"/>
  <c r="Z186" i="20" s="1"/>
  <c r="AA186" i="20" s="1"/>
  <c r="AB186" i="20" s="1"/>
  <c r="AC186" i="20" s="1"/>
  <c r="AD186" i="20" s="1"/>
  <c r="AE186" i="20" s="1"/>
  <c r="AF186" i="20" s="1"/>
  <c r="O185" i="20"/>
  <c r="P185" i="20" s="1"/>
  <c r="Q185" i="20" s="1"/>
  <c r="R185" i="20" s="1"/>
  <c r="S185" i="20" s="1"/>
  <c r="T185" i="20" s="1"/>
  <c r="U185" i="20" s="1"/>
  <c r="V185" i="20" s="1"/>
  <c r="W185" i="20" s="1"/>
  <c r="X185" i="20" s="1"/>
  <c r="Y185" i="20" s="1"/>
  <c r="Z185" i="20" s="1"/>
  <c r="AA185" i="20" s="1"/>
  <c r="AB185" i="20" s="1"/>
  <c r="AC185" i="20" s="1"/>
  <c r="AD185" i="20" s="1"/>
  <c r="AE185" i="20" s="1"/>
  <c r="AF185" i="20" s="1"/>
  <c r="G185" i="20"/>
  <c r="H185" i="20" s="1"/>
  <c r="I185" i="20" s="1"/>
  <c r="J185" i="20" s="1"/>
  <c r="K185" i="20" s="1"/>
  <c r="L185" i="20" s="1"/>
  <c r="M185" i="20" s="1"/>
  <c r="N185" i="20" s="1"/>
  <c r="E185" i="20"/>
  <c r="F185" i="20" s="1"/>
  <c r="D185" i="20"/>
  <c r="C185" i="20"/>
  <c r="O184" i="20"/>
  <c r="P184" i="20" s="1"/>
  <c r="Q184" i="20" s="1"/>
  <c r="R184" i="20" s="1"/>
  <c r="S184" i="20" s="1"/>
  <c r="T184" i="20" s="1"/>
  <c r="U184" i="20" s="1"/>
  <c r="V184" i="20" s="1"/>
  <c r="W184" i="20" s="1"/>
  <c r="X184" i="20" s="1"/>
  <c r="Y184" i="20" s="1"/>
  <c r="Z184" i="20" s="1"/>
  <c r="AA184" i="20" s="1"/>
  <c r="AB184" i="20" s="1"/>
  <c r="AC184" i="20" s="1"/>
  <c r="AD184" i="20" s="1"/>
  <c r="AE184" i="20" s="1"/>
  <c r="AF184" i="20" s="1"/>
  <c r="E184" i="20"/>
  <c r="F184" i="20" s="1"/>
  <c r="G184" i="20" s="1"/>
  <c r="H184" i="20" s="1"/>
  <c r="I184" i="20" s="1"/>
  <c r="J184" i="20" s="1"/>
  <c r="K184" i="20" s="1"/>
  <c r="L184" i="20" s="1"/>
  <c r="M184" i="20" s="1"/>
  <c r="N184" i="20" s="1"/>
  <c r="C184" i="20"/>
  <c r="D184" i="20" s="1"/>
  <c r="C183" i="20"/>
  <c r="D183" i="20" s="1"/>
  <c r="E183" i="20" s="1"/>
  <c r="F183" i="20" s="1"/>
  <c r="G183" i="20" s="1"/>
  <c r="H183" i="20" s="1"/>
  <c r="I183" i="20" s="1"/>
  <c r="J183" i="20" s="1"/>
  <c r="K183" i="20" s="1"/>
  <c r="L183" i="20" s="1"/>
  <c r="M183" i="20" s="1"/>
  <c r="N183" i="20" s="1"/>
  <c r="O183" i="20" s="1"/>
  <c r="P183" i="20" s="1"/>
  <c r="Q183" i="20" s="1"/>
  <c r="R183" i="20" s="1"/>
  <c r="S183" i="20" s="1"/>
  <c r="T183" i="20" s="1"/>
  <c r="U183" i="20" s="1"/>
  <c r="V183" i="20" s="1"/>
  <c r="W183" i="20" s="1"/>
  <c r="X183" i="20" s="1"/>
  <c r="Y183" i="20" s="1"/>
  <c r="Z183" i="20" s="1"/>
  <c r="AA183" i="20" s="1"/>
  <c r="AB183" i="20" s="1"/>
  <c r="AC183" i="20" s="1"/>
  <c r="AD183" i="20" s="1"/>
  <c r="AE183" i="20" s="1"/>
  <c r="AF183" i="20" s="1"/>
  <c r="K182" i="20"/>
  <c r="L182" i="20" s="1"/>
  <c r="M182" i="20" s="1"/>
  <c r="N182" i="20" s="1"/>
  <c r="O182" i="20" s="1"/>
  <c r="P182" i="20" s="1"/>
  <c r="Q182" i="20" s="1"/>
  <c r="R182" i="20" s="1"/>
  <c r="S182" i="20" s="1"/>
  <c r="T182" i="20" s="1"/>
  <c r="U182" i="20" s="1"/>
  <c r="V182" i="20" s="1"/>
  <c r="W182" i="20" s="1"/>
  <c r="X182" i="20" s="1"/>
  <c r="Y182" i="20" s="1"/>
  <c r="Z182" i="20" s="1"/>
  <c r="AA182" i="20" s="1"/>
  <c r="AB182" i="20" s="1"/>
  <c r="AC182" i="20" s="1"/>
  <c r="AD182" i="20" s="1"/>
  <c r="AE182" i="20" s="1"/>
  <c r="AF182" i="20" s="1"/>
  <c r="G182" i="20"/>
  <c r="H182" i="20" s="1"/>
  <c r="I182" i="20" s="1"/>
  <c r="J182" i="20" s="1"/>
  <c r="F182" i="20"/>
  <c r="D182" i="20"/>
  <c r="E182" i="20" s="1"/>
  <c r="C182" i="20"/>
  <c r="H181" i="20"/>
  <c r="I181" i="20" s="1"/>
  <c r="J181" i="20" s="1"/>
  <c r="K181" i="20" s="1"/>
  <c r="L181" i="20" s="1"/>
  <c r="M181" i="20" s="1"/>
  <c r="N181" i="20" s="1"/>
  <c r="O181" i="20" s="1"/>
  <c r="P181" i="20" s="1"/>
  <c r="Q181" i="20" s="1"/>
  <c r="R181" i="20" s="1"/>
  <c r="S181" i="20" s="1"/>
  <c r="T181" i="20" s="1"/>
  <c r="U181" i="20" s="1"/>
  <c r="V181" i="20" s="1"/>
  <c r="W181" i="20" s="1"/>
  <c r="X181" i="20" s="1"/>
  <c r="Y181" i="20" s="1"/>
  <c r="Z181" i="20" s="1"/>
  <c r="AA181" i="20" s="1"/>
  <c r="AB181" i="20" s="1"/>
  <c r="AC181" i="20" s="1"/>
  <c r="AD181" i="20" s="1"/>
  <c r="AE181" i="20" s="1"/>
  <c r="AF181" i="20" s="1"/>
  <c r="G181" i="20"/>
  <c r="F181" i="20"/>
  <c r="E181" i="20"/>
  <c r="D181" i="20"/>
  <c r="C181" i="20"/>
  <c r="L180" i="20"/>
  <c r="M180" i="20" s="1"/>
  <c r="N180" i="20" s="1"/>
  <c r="O180" i="20" s="1"/>
  <c r="P180" i="20" s="1"/>
  <c r="Q180" i="20" s="1"/>
  <c r="R180" i="20" s="1"/>
  <c r="S180" i="20" s="1"/>
  <c r="T180" i="20" s="1"/>
  <c r="U180" i="20" s="1"/>
  <c r="V180" i="20" s="1"/>
  <c r="W180" i="20" s="1"/>
  <c r="X180" i="20" s="1"/>
  <c r="Y180" i="20" s="1"/>
  <c r="Z180" i="20" s="1"/>
  <c r="AA180" i="20" s="1"/>
  <c r="AB180" i="20" s="1"/>
  <c r="AC180" i="20" s="1"/>
  <c r="AD180" i="20" s="1"/>
  <c r="AE180" i="20" s="1"/>
  <c r="AF180" i="20" s="1"/>
  <c r="C180" i="20"/>
  <c r="D180" i="20" s="1"/>
  <c r="E180" i="20" s="1"/>
  <c r="F180" i="20" s="1"/>
  <c r="G180" i="20" s="1"/>
  <c r="H180" i="20" s="1"/>
  <c r="I180" i="20" s="1"/>
  <c r="J180" i="20" s="1"/>
  <c r="K180" i="20" s="1"/>
  <c r="D179" i="20"/>
  <c r="E179" i="20" s="1"/>
  <c r="F179" i="20" s="1"/>
  <c r="G179" i="20" s="1"/>
  <c r="H179" i="20" s="1"/>
  <c r="I179" i="20" s="1"/>
  <c r="J179" i="20" s="1"/>
  <c r="K179" i="20" s="1"/>
  <c r="L179" i="20" s="1"/>
  <c r="M179" i="20" s="1"/>
  <c r="N179" i="20" s="1"/>
  <c r="O179" i="20" s="1"/>
  <c r="P179" i="20" s="1"/>
  <c r="Q179" i="20" s="1"/>
  <c r="R179" i="20" s="1"/>
  <c r="S179" i="20" s="1"/>
  <c r="T179" i="20" s="1"/>
  <c r="U179" i="20" s="1"/>
  <c r="V179" i="20" s="1"/>
  <c r="W179" i="20" s="1"/>
  <c r="X179" i="20" s="1"/>
  <c r="Y179" i="20" s="1"/>
  <c r="Z179" i="20" s="1"/>
  <c r="AA179" i="20" s="1"/>
  <c r="AB179" i="20" s="1"/>
  <c r="AC179" i="20" s="1"/>
  <c r="AD179" i="20" s="1"/>
  <c r="AE179" i="20" s="1"/>
  <c r="AF179" i="20" s="1"/>
  <c r="C179" i="20"/>
  <c r="F178" i="20"/>
  <c r="G178" i="20" s="1"/>
  <c r="H178" i="20" s="1"/>
  <c r="I178" i="20" s="1"/>
  <c r="J178" i="20" s="1"/>
  <c r="K178" i="20" s="1"/>
  <c r="L178" i="20" s="1"/>
  <c r="M178" i="20" s="1"/>
  <c r="N178" i="20" s="1"/>
  <c r="O178" i="20" s="1"/>
  <c r="P178" i="20" s="1"/>
  <c r="Q178" i="20" s="1"/>
  <c r="R178" i="20" s="1"/>
  <c r="S178" i="20" s="1"/>
  <c r="T178" i="20" s="1"/>
  <c r="U178" i="20" s="1"/>
  <c r="V178" i="20" s="1"/>
  <c r="W178" i="20" s="1"/>
  <c r="X178" i="20" s="1"/>
  <c r="Y178" i="20" s="1"/>
  <c r="Z178" i="20" s="1"/>
  <c r="AA178" i="20" s="1"/>
  <c r="AB178" i="20" s="1"/>
  <c r="AC178" i="20" s="1"/>
  <c r="AD178" i="20" s="1"/>
  <c r="AE178" i="20" s="1"/>
  <c r="AF178" i="20" s="1"/>
  <c r="D178" i="20"/>
  <c r="E178" i="20" s="1"/>
  <c r="C178" i="20"/>
  <c r="H177" i="20"/>
  <c r="I177" i="20" s="1"/>
  <c r="J177" i="20" s="1"/>
  <c r="K177" i="20" s="1"/>
  <c r="L177" i="20" s="1"/>
  <c r="M177" i="20" s="1"/>
  <c r="N177" i="20" s="1"/>
  <c r="O177" i="20" s="1"/>
  <c r="P177" i="20" s="1"/>
  <c r="Q177" i="20" s="1"/>
  <c r="R177" i="20" s="1"/>
  <c r="S177" i="20" s="1"/>
  <c r="T177" i="20" s="1"/>
  <c r="U177" i="20" s="1"/>
  <c r="V177" i="20" s="1"/>
  <c r="W177" i="20" s="1"/>
  <c r="X177" i="20" s="1"/>
  <c r="Y177" i="20" s="1"/>
  <c r="Z177" i="20" s="1"/>
  <c r="AA177" i="20" s="1"/>
  <c r="AB177" i="20" s="1"/>
  <c r="AC177" i="20" s="1"/>
  <c r="AD177" i="20" s="1"/>
  <c r="AE177" i="20" s="1"/>
  <c r="AF177" i="20" s="1"/>
  <c r="G177" i="20"/>
  <c r="D177" i="20"/>
  <c r="E177" i="20" s="1"/>
  <c r="F177" i="20" s="1"/>
  <c r="C177" i="20"/>
  <c r="D176" i="20"/>
  <c r="E176" i="20" s="1"/>
  <c r="F176" i="20" s="1"/>
  <c r="G176" i="20" s="1"/>
  <c r="H176" i="20" s="1"/>
  <c r="I176" i="20" s="1"/>
  <c r="J176" i="20" s="1"/>
  <c r="K176" i="20" s="1"/>
  <c r="L176" i="20" s="1"/>
  <c r="M176" i="20" s="1"/>
  <c r="N176" i="20" s="1"/>
  <c r="O176" i="20" s="1"/>
  <c r="P176" i="20" s="1"/>
  <c r="Q176" i="20" s="1"/>
  <c r="R176" i="20" s="1"/>
  <c r="S176" i="20" s="1"/>
  <c r="T176" i="20" s="1"/>
  <c r="U176" i="20" s="1"/>
  <c r="V176" i="20" s="1"/>
  <c r="W176" i="20" s="1"/>
  <c r="X176" i="20" s="1"/>
  <c r="Y176" i="20" s="1"/>
  <c r="Z176" i="20" s="1"/>
  <c r="AA176" i="20" s="1"/>
  <c r="AB176" i="20" s="1"/>
  <c r="AC176" i="20" s="1"/>
  <c r="AD176" i="20" s="1"/>
  <c r="AE176" i="20" s="1"/>
  <c r="AF176" i="20" s="1"/>
  <c r="C176" i="20"/>
  <c r="D175" i="20"/>
  <c r="E175" i="20" s="1"/>
  <c r="F175" i="20" s="1"/>
  <c r="G175" i="20" s="1"/>
  <c r="H175" i="20" s="1"/>
  <c r="I175" i="20" s="1"/>
  <c r="J175" i="20" s="1"/>
  <c r="K175" i="20" s="1"/>
  <c r="L175" i="20" s="1"/>
  <c r="M175" i="20" s="1"/>
  <c r="N175" i="20" s="1"/>
  <c r="O175" i="20" s="1"/>
  <c r="P175" i="20" s="1"/>
  <c r="Q175" i="20" s="1"/>
  <c r="R175" i="20" s="1"/>
  <c r="S175" i="20" s="1"/>
  <c r="T175" i="20" s="1"/>
  <c r="U175" i="20" s="1"/>
  <c r="V175" i="20" s="1"/>
  <c r="W175" i="20" s="1"/>
  <c r="X175" i="20" s="1"/>
  <c r="Y175" i="20" s="1"/>
  <c r="Z175" i="20" s="1"/>
  <c r="AA175" i="20" s="1"/>
  <c r="AB175" i="20" s="1"/>
  <c r="AC175" i="20" s="1"/>
  <c r="AD175" i="20" s="1"/>
  <c r="AE175" i="20" s="1"/>
  <c r="AF175" i="20" s="1"/>
  <c r="C175" i="20"/>
  <c r="C174" i="20"/>
  <c r="D174" i="20" s="1"/>
  <c r="E174" i="20" s="1"/>
  <c r="F174" i="20" s="1"/>
  <c r="G174" i="20" s="1"/>
  <c r="H174" i="20" s="1"/>
  <c r="I174" i="20" s="1"/>
  <c r="J174" i="20" s="1"/>
  <c r="K174" i="20" s="1"/>
  <c r="L174" i="20" s="1"/>
  <c r="M174" i="20" s="1"/>
  <c r="N174" i="20" s="1"/>
  <c r="O174" i="20" s="1"/>
  <c r="P174" i="20" s="1"/>
  <c r="Q174" i="20" s="1"/>
  <c r="R174" i="20" s="1"/>
  <c r="S174" i="20" s="1"/>
  <c r="T174" i="20" s="1"/>
  <c r="U174" i="20" s="1"/>
  <c r="V174" i="20" s="1"/>
  <c r="W174" i="20" s="1"/>
  <c r="X174" i="20" s="1"/>
  <c r="Y174" i="20" s="1"/>
  <c r="Z174" i="20" s="1"/>
  <c r="AA174" i="20" s="1"/>
  <c r="AB174" i="20" s="1"/>
  <c r="AC174" i="20" s="1"/>
  <c r="AD174" i="20" s="1"/>
  <c r="AE174" i="20" s="1"/>
  <c r="AF174" i="20" s="1"/>
  <c r="D172" i="20"/>
  <c r="E172" i="20" s="1"/>
  <c r="F172" i="20" s="1"/>
  <c r="G172" i="20" s="1"/>
  <c r="H172" i="20" s="1"/>
  <c r="I172" i="20" s="1"/>
  <c r="J172" i="20" s="1"/>
  <c r="K172" i="20" s="1"/>
  <c r="L172" i="20" s="1"/>
  <c r="M172" i="20" s="1"/>
  <c r="N172" i="20" s="1"/>
  <c r="O172" i="20" s="1"/>
  <c r="P172" i="20" s="1"/>
  <c r="Q172" i="20" s="1"/>
  <c r="R172" i="20" s="1"/>
  <c r="S172" i="20" s="1"/>
  <c r="T172" i="20" s="1"/>
  <c r="U172" i="20" s="1"/>
  <c r="V172" i="20" s="1"/>
  <c r="W172" i="20" s="1"/>
  <c r="X172" i="20" s="1"/>
  <c r="Y172" i="20" s="1"/>
  <c r="Z172" i="20" s="1"/>
  <c r="AA172" i="20" s="1"/>
  <c r="AB172" i="20" s="1"/>
  <c r="AC172" i="20" s="1"/>
  <c r="AD172" i="20" s="1"/>
  <c r="AE172" i="20" s="1"/>
  <c r="AF172" i="20" s="1"/>
  <c r="C172" i="20"/>
  <c r="I171" i="20"/>
  <c r="J171" i="20" s="1"/>
  <c r="K171" i="20" s="1"/>
  <c r="L171" i="20" s="1"/>
  <c r="M171" i="20" s="1"/>
  <c r="N171" i="20" s="1"/>
  <c r="O171" i="20" s="1"/>
  <c r="P171" i="20" s="1"/>
  <c r="Q171" i="20" s="1"/>
  <c r="R171" i="20" s="1"/>
  <c r="S171" i="20" s="1"/>
  <c r="T171" i="20" s="1"/>
  <c r="U171" i="20" s="1"/>
  <c r="V171" i="20" s="1"/>
  <c r="W171" i="20" s="1"/>
  <c r="X171" i="20" s="1"/>
  <c r="Y171" i="20" s="1"/>
  <c r="Z171" i="20" s="1"/>
  <c r="AA171" i="20" s="1"/>
  <c r="AB171" i="20" s="1"/>
  <c r="AC171" i="20" s="1"/>
  <c r="AD171" i="20" s="1"/>
  <c r="AE171" i="20" s="1"/>
  <c r="AF171" i="20" s="1"/>
  <c r="C171" i="20"/>
  <c r="D171" i="20" s="1"/>
  <c r="E171" i="20" s="1"/>
  <c r="F171" i="20" s="1"/>
  <c r="G171" i="20" s="1"/>
  <c r="H171" i="20" s="1"/>
  <c r="F170" i="20"/>
  <c r="G170" i="20" s="1"/>
  <c r="H170" i="20" s="1"/>
  <c r="I170" i="20" s="1"/>
  <c r="J170" i="20" s="1"/>
  <c r="K170" i="20" s="1"/>
  <c r="L170" i="20" s="1"/>
  <c r="M170" i="20" s="1"/>
  <c r="N170" i="20" s="1"/>
  <c r="O170" i="20" s="1"/>
  <c r="P170" i="20" s="1"/>
  <c r="Q170" i="20" s="1"/>
  <c r="R170" i="20" s="1"/>
  <c r="S170" i="20" s="1"/>
  <c r="T170" i="20" s="1"/>
  <c r="U170" i="20" s="1"/>
  <c r="V170" i="20" s="1"/>
  <c r="W170" i="20" s="1"/>
  <c r="X170" i="20" s="1"/>
  <c r="Y170" i="20" s="1"/>
  <c r="Z170" i="20" s="1"/>
  <c r="AA170" i="20" s="1"/>
  <c r="AB170" i="20" s="1"/>
  <c r="AC170" i="20" s="1"/>
  <c r="AD170" i="20" s="1"/>
  <c r="AE170" i="20" s="1"/>
  <c r="AF170" i="20" s="1"/>
  <c r="C170" i="20"/>
  <c r="D170" i="20" s="1"/>
  <c r="E170" i="20" s="1"/>
  <c r="E169" i="20"/>
  <c r="F169" i="20" s="1"/>
  <c r="G169" i="20" s="1"/>
  <c r="H169" i="20" s="1"/>
  <c r="I169" i="20" s="1"/>
  <c r="J169" i="20" s="1"/>
  <c r="K169" i="20" s="1"/>
  <c r="L169" i="20" s="1"/>
  <c r="M169" i="20" s="1"/>
  <c r="N169" i="20" s="1"/>
  <c r="O169" i="20" s="1"/>
  <c r="P169" i="20" s="1"/>
  <c r="Q169" i="20" s="1"/>
  <c r="R169" i="20" s="1"/>
  <c r="S169" i="20" s="1"/>
  <c r="T169" i="20" s="1"/>
  <c r="U169" i="20" s="1"/>
  <c r="V169" i="20" s="1"/>
  <c r="W169" i="20" s="1"/>
  <c r="X169" i="20" s="1"/>
  <c r="Y169" i="20" s="1"/>
  <c r="Z169" i="20" s="1"/>
  <c r="AA169" i="20" s="1"/>
  <c r="AB169" i="20" s="1"/>
  <c r="AC169" i="20" s="1"/>
  <c r="AD169" i="20" s="1"/>
  <c r="AE169" i="20" s="1"/>
  <c r="AF169" i="20" s="1"/>
  <c r="D169" i="20"/>
  <c r="C169" i="20"/>
  <c r="M168" i="20"/>
  <c r="N168" i="20" s="1"/>
  <c r="O168" i="20" s="1"/>
  <c r="P168" i="20" s="1"/>
  <c r="Q168" i="20" s="1"/>
  <c r="R168" i="20" s="1"/>
  <c r="S168" i="20" s="1"/>
  <c r="T168" i="20" s="1"/>
  <c r="U168" i="20" s="1"/>
  <c r="V168" i="20" s="1"/>
  <c r="W168" i="20" s="1"/>
  <c r="X168" i="20" s="1"/>
  <c r="Y168" i="20" s="1"/>
  <c r="Z168" i="20" s="1"/>
  <c r="AA168" i="20" s="1"/>
  <c r="AB168" i="20" s="1"/>
  <c r="AC168" i="20" s="1"/>
  <c r="AD168" i="20" s="1"/>
  <c r="AE168" i="20" s="1"/>
  <c r="AF168" i="20" s="1"/>
  <c r="C168" i="20"/>
  <c r="D168" i="20" s="1"/>
  <c r="E168" i="20" s="1"/>
  <c r="F168" i="20" s="1"/>
  <c r="G168" i="20" s="1"/>
  <c r="H168" i="20" s="1"/>
  <c r="I168" i="20" s="1"/>
  <c r="J168" i="20" s="1"/>
  <c r="K168" i="20" s="1"/>
  <c r="L168" i="20" s="1"/>
  <c r="U167" i="20"/>
  <c r="V167" i="20" s="1"/>
  <c r="W167" i="20" s="1"/>
  <c r="X167" i="20" s="1"/>
  <c r="Y167" i="20" s="1"/>
  <c r="Z167" i="20" s="1"/>
  <c r="AA167" i="20" s="1"/>
  <c r="AB167" i="20" s="1"/>
  <c r="AC167" i="20" s="1"/>
  <c r="AD167" i="20" s="1"/>
  <c r="AE167" i="20" s="1"/>
  <c r="AF167" i="20" s="1"/>
  <c r="K167" i="20"/>
  <c r="L167" i="20" s="1"/>
  <c r="M167" i="20" s="1"/>
  <c r="N167" i="20" s="1"/>
  <c r="O167" i="20" s="1"/>
  <c r="P167" i="20" s="1"/>
  <c r="Q167" i="20" s="1"/>
  <c r="R167" i="20" s="1"/>
  <c r="S167" i="20" s="1"/>
  <c r="T167" i="20" s="1"/>
  <c r="E167" i="20"/>
  <c r="F167" i="20" s="1"/>
  <c r="G167" i="20" s="1"/>
  <c r="H167" i="20" s="1"/>
  <c r="I167" i="20" s="1"/>
  <c r="J167" i="20" s="1"/>
  <c r="D167" i="20"/>
  <c r="C167" i="20"/>
  <c r="S166" i="20"/>
  <c r="T166" i="20" s="1"/>
  <c r="U166" i="20" s="1"/>
  <c r="V166" i="20" s="1"/>
  <c r="W166" i="20" s="1"/>
  <c r="X166" i="20" s="1"/>
  <c r="Y166" i="20" s="1"/>
  <c r="Z166" i="20" s="1"/>
  <c r="AA166" i="20" s="1"/>
  <c r="AB166" i="20" s="1"/>
  <c r="AC166" i="20" s="1"/>
  <c r="AD166" i="20" s="1"/>
  <c r="AE166" i="20" s="1"/>
  <c r="AF166" i="20" s="1"/>
  <c r="D166" i="20"/>
  <c r="E166" i="20" s="1"/>
  <c r="F166" i="20" s="1"/>
  <c r="G166" i="20" s="1"/>
  <c r="H166" i="20" s="1"/>
  <c r="I166" i="20" s="1"/>
  <c r="J166" i="20" s="1"/>
  <c r="K166" i="20" s="1"/>
  <c r="L166" i="20" s="1"/>
  <c r="M166" i="20" s="1"/>
  <c r="N166" i="20" s="1"/>
  <c r="O166" i="20" s="1"/>
  <c r="P166" i="20" s="1"/>
  <c r="Q166" i="20" s="1"/>
  <c r="R166" i="20" s="1"/>
  <c r="C166" i="20"/>
  <c r="H165" i="20"/>
  <c r="I165" i="20" s="1"/>
  <c r="J165" i="20" s="1"/>
  <c r="K165" i="20" s="1"/>
  <c r="L165" i="20" s="1"/>
  <c r="M165" i="20" s="1"/>
  <c r="N165" i="20" s="1"/>
  <c r="O165" i="20" s="1"/>
  <c r="P165" i="20" s="1"/>
  <c r="Q165" i="20" s="1"/>
  <c r="R165" i="20" s="1"/>
  <c r="S165" i="20" s="1"/>
  <c r="T165" i="20" s="1"/>
  <c r="U165" i="20" s="1"/>
  <c r="V165" i="20" s="1"/>
  <c r="W165" i="20" s="1"/>
  <c r="X165" i="20" s="1"/>
  <c r="Y165" i="20" s="1"/>
  <c r="Z165" i="20" s="1"/>
  <c r="AA165" i="20" s="1"/>
  <c r="AB165" i="20" s="1"/>
  <c r="AC165" i="20" s="1"/>
  <c r="AD165" i="20" s="1"/>
  <c r="AE165" i="20" s="1"/>
  <c r="AF165" i="20" s="1"/>
  <c r="D165" i="20"/>
  <c r="E165" i="20" s="1"/>
  <c r="F165" i="20" s="1"/>
  <c r="G165" i="20" s="1"/>
  <c r="C165" i="20"/>
  <c r="P163" i="20"/>
  <c r="Q163" i="20" s="1"/>
  <c r="R163" i="20" s="1"/>
  <c r="S163" i="20" s="1"/>
  <c r="T163" i="20" s="1"/>
  <c r="U163" i="20" s="1"/>
  <c r="V163" i="20" s="1"/>
  <c r="W163" i="20" s="1"/>
  <c r="X163" i="20" s="1"/>
  <c r="Y163" i="20" s="1"/>
  <c r="Z163" i="20" s="1"/>
  <c r="AA163" i="20" s="1"/>
  <c r="AB163" i="20" s="1"/>
  <c r="AC163" i="20" s="1"/>
  <c r="AD163" i="20" s="1"/>
  <c r="AE163" i="20" s="1"/>
  <c r="AF163" i="20" s="1"/>
  <c r="G163" i="20"/>
  <c r="H163" i="20" s="1"/>
  <c r="I163" i="20" s="1"/>
  <c r="J163" i="20" s="1"/>
  <c r="K163" i="20" s="1"/>
  <c r="L163" i="20" s="1"/>
  <c r="M163" i="20" s="1"/>
  <c r="N163" i="20" s="1"/>
  <c r="O163" i="20" s="1"/>
  <c r="C163" i="20"/>
  <c r="D163" i="20" s="1"/>
  <c r="E163" i="20" s="1"/>
  <c r="F163" i="20" s="1"/>
  <c r="C162" i="20"/>
  <c r="D162" i="20" s="1"/>
  <c r="E162" i="20" s="1"/>
  <c r="F162" i="20" s="1"/>
  <c r="G162" i="20" s="1"/>
  <c r="H162" i="20" s="1"/>
  <c r="I162" i="20" s="1"/>
  <c r="J162" i="20" s="1"/>
  <c r="K162" i="20" s="1"/>
  <c r="L162" i="20" s="1"/>
  <c r="M162" i="20" s="1"/>
  <c r="N162" i="20" s="1"/>
  <c r="O162" i="20" s="1"/>
  <c r="P162" i="20" s="1"/>
  <c r="Q162" i="20" s="1"/>
  <c r="R162" i="20" s="1"/>
  <c r="S162" i="20" s="1"/>
  <c r="T162" i="20" s="1"/>
  <c r="U162" i="20" s="1"/>
  <c r="V162" i="20" s="1"/>
  <c r="W162" i="20" s="1"/>
  <c r="X162" i="20" s="1"/>
  <c r="Y162" i="20" s="1"/>
  <c r="Z162" i="20" s="1"/>
  <c r="AA162" i="20" s="1"/>
  <c r="AB162" i="20" s="1"/>
  <c r="AC162" i="20" s="1"/>
  <c r="AD162" i="20" s="1"/>
  <c r="AE162" i="20" s="1"/>
  <c r="AF162" i="20" s="1"/>
  <c r="M161" i="20"/>
  <c r="N161" i="20" s="1"/>
  <c r="O161" i="20" s="1"/>
  <c r="P161" i="20" s="1"/>
  <c r="Q161" i="20" s="1"/>
  <c r="R161" i="20" s="1"/>
  <c r="S161" i="20" s="1"/>
  <c r="T161" i="20" s="1"/>
  <c r="U161" i="20" s="1"/>
  <c r="V161" i="20" s="1"/>
  <c r="W161" i="20" s="1"/>
  <c r="X161" i="20" s="1"/>
  <c r="Y161" i="20" s="1"/>
  <c r="Z161" i="20" s="1"/>
  <c r="AA161" i="20" s="1"/>
  <c r="AB161" i="20" s="1"/>
  <c r="AC161" i="20" s="1"/>
  <c r="AD161" i="20" s="1"/>
  <c r="AE161" i="20" s="1"/>
  <c r="AF161" i="20" s="1"/>
  <c r="E161" i="20"/>
  <c r="F161" i="20" s="1"/>
  <c r="G161" i="20" s="1"/>
  <c r="H161" i="20" s="1"/>
  <c r="I161" i="20" s="1"/>
  <c r="J161" i="20" s="1"/>
  <c r="K161" i="20" s="1"/>
  <c r="L161" i="20" s="1"/>
  <c r="D161" i="20"/>
  <c r="C161" i="20"/>
  <c r="C160" i="20"/>
  <c r="D160" i="20" s="1"/>
  <c r="E160" i="20" s="1"/>
  <c r="F160" i="20" s="1"/>
  <c r="G160" i="20" s="1"/>
  <c r="H160" i="20" s="1"/>
  <c r="I160" i="20" s="1"/>
  <c r="J160" i="20" s="1"/>
  <c r="K160" i="20" s="1"/>
  <c r="L160" i="20" s="1"/>
  <c r="M160" i="20" s="1"/>
  <c r="N160" i="20" s="1"/>
  <c r="O160" i="20" s="1"/>
  <c r="P160" i="20" s="1"/>
  <c r="Q160" i="20" s="1"/>
  <c r="R160" i="20" s="1"/>
  <c r="S160" i="20" s="1"/>
  <c r="T160" i="20" s="1"/>
  <c r="U160" i="20" s="1"/>
  <c r="V160" i="20" s="1"/>
  <c r="W160" i="20" s="1"/>
  <c r="X160" i="20" s="1"/>
  <c r="Y160" i="20" s="1"/>
  <c r="Z160" i="20" s="1"/>
  <c r="AA160" i="20" s="1"/>
  <c r="AB160" i="20" s="1"/>
  <c r="AC160" i="20" s="1"/>
  <c r="AD160" i="20" s="1"/>
  <c r="AE160" i="20" s="1"/>
  <c r="AF160" i="20" s="1"/>
  <c r="D159" i="20"/>
  <c r="E159" i="20" s="1"/>
  <c r="F159" i="20" s="1"/>
  <c r="G159" i="20" s="1"/>
  <c r="H159" i="20" s="1"/>
  <c r="I159" i="20" s="1"/>
  <c r="J159" i="20" s="1"/>
  <c r="K159" i="20" s="1"/>
  <c r="L159" i="20" s="1"/>
  <c r="M159" i="20" s="1"/>
  <c r="N159" i="20" s="1"/>
  <c r="O159" i="20" s="1"/>
  <c r="P159" i="20" s="1"/>
  <c r="Q159" i="20" s="1"/>
  <c r="R159" i="20" s="1"/>
  <c r="S159" i="20" s="1"/>
  <c r="T159" i="20" s="1"/>
  <c r="U159" i="20" s="1"/>
  <c r="V159" i="20" s="1"/>
  <c r="W159" i="20" s="1"/>
  <c r="X159" i="20" s="1"/>
  <c r="Y159" i="20" s="1"/>
  <c r="Z159" i="20" s="1"/>
  <c r="AA159" i="20" s="1"/>
  <c r="AB159" i="20" s="1"/>
  <c r="AC159" i="20" s="1"/>
  <c r="AD159" i="20" s="1"/>
  <c r="AE159" i="20" s="1"/>
  <c r="AF159" i="20" s="1"/>
  <c r="C159" i="20"/>
  <c r="D158" i="20"/>
  <c r="E158" i="20" s="1"/>
  <c r="F158" i="20" s="1"/>
  <c r="G158" i="20" s="1"/>
  <c r="H158" i="20" s="1"/>
  <c r="I158" i="20" s="1"/>
  <c r="J158" i="20" s="1"/>
  <c r="K158" i="20" s="1"/>
  <c r="L158" i="20" s="1"/>
  <c r="M158" i="20" s="1"/>
  <c r="N158" i="20" s="1"/>
  <c r="O158" i="20" s="1"/>
  <c r="P158" i="20" s="1"/>
  <c r="Q158" i="20" s="1"/>
  <c r="R158" i="20" s="1"/>
  <c r="S158" i="20" s="1"/>
  <c r="T158" i="20" s="1"/>
  <c r="U158" i="20" s="1"/>
  <c r="V158" i="20" s="1"/>
  <c r="W158" i="20" s="1"/>
  <c r="X158" i="20" s="1"/>
  <c r="Y158" i="20" s="1"/>
  <c r="Z158" i="20" s="1"/>
  <c r="AA158" i="20" s="1"/>
  <c r="AB158" i="20" s="1"/>
  <c r="AC158" i="20" s="1"/>
  <c r="AD158" i="20" s="1"/>
  <c r="AE158" i="20" s="1"/>
  <c r="AF158" i="20" s="1"/>
  <c r="C158" i="20"/>
  <c r="J157" i="20"/>
  <c r="K157" i="20" s="1"/>
  <c r="L157" i="20" s="1"/>
  <c r="M157" i="20" s="1"/>
  <c r="N157" i="20" s="1"/>
  <c r="O157" i="20" s="1"/>
  <c r="P157" i="20" s="1"/>
  <c r="Q157" i="20" s="1"/>
  <c r="R157" i="20" s="1"/>
  <c r="S157" i="20" s="1"/>
  <c r="T157" i="20" s="1"/>
  <c r="U157" i="20" s="1"/>
  <c r="V157" i="20" s="1"/>
  <c r="W157" i="20" s="1"/>
  <c r="X157" i="20" s="1"/>
  <c r="Y157" i="20" s="1"/>
  <c r="Z157" i="20" s="1"/>
  <c r="AA157" i="20" s="1"/>
  <c r="AB157" i="20" s="1"/>
  <c r="AC157" i="20" s="1"/>
  <c r="AD157" i="20" s="1"/>
  <c r="AE157" i="20" s="1"/>
  <c r="AF157" i="20" s="1"/>
  <c r="H157" i="20"/>
  <c r="I157" i="20" s="1"/>
  <c r="E157" i="20"/>
  <c r="F157" i="20" s="1"/>
  <c r="G157" i="20" s="1"/>
  <c r="D157" i="20"/>
  <c r="C157" i="20"/>
  <c r="E156" i="20"/>
  <c r="F156" i="20" s="1"/>
  <c r="G156" i="20" s="1"/>
  <c r="H156" i="20" s="1"/>
  <c r="I156" i="20" s="1"/>
  <c r="J156" i="20" s="1"/>
  <c r="K156" i="20" s="1"/>
  <c r="L156" i="20" s="1"/>
  <c r="M156" i="20" s="1"/>
  <c r="N156" i="20" s="1"/>
  <c r="O156" i="20" s="1"/>
  <c r="P156" i="20" s="1"/>
  <c r="Q156" i="20" s="1"/>
  <c r="R156" i="20" s="1"/>
  <c r="S156" i="20" s="1"/>
  <c r="T156" i="20" s="1"/>
  <c r="U156" i="20" s="1"/>
  <c r="V156" i="20" s="1"/>
  <c r="W156" i="20" s="1"/>
  <c r="X156" i="20" s="1"/>
  <c r="Y156" i="20" s="1"/>
  <c r="Z156" i="20" s="1"/>
  <c r="AA156" i="20" s="1"/>
  <c r="AB156" i="20" s="1"/>
  <c r="AC156" i="20" s="1"/>
  <c r="AD156" i="20" s="1"/>
  <c r="AE156" i="20" s="1"/>
  <c r="AF156" i="20" s="1"/>
  <c r="C156" i="20"/>
  <c r="D156" i="20" s="1"/>
  <c r="U155" i="20"/>
  <c r="V155" i="20" s="1"/>
  <c r="W155" i="20" s="1"/>
  <c r="X155" i="20" s="1"/>
  <c r="Y155" i="20" s="1"/>
  <c r="Z155" i="20" s="1"/>
  <c r="AA155" i="20" s="1"/>
  <c r="AB155" i="20" s="1"/>
  <c r="AC155" i="20" s="1"/>
  <c r="AD155" i="20" s="1"/>
  <c r="AE155" i="20" s="1"/>
  <c r="AF155" i="20" s="1"/>
  <c r="H155" i="20"/>
  <c r="I155" i="20" s="1"/>
  <c r="J155" i="20" s="1"/>
  <c r="K155" i="20" s="1"/>
  <c r="L155" i="20" s="1"/>
  <c r="M155" i="20" s="1"/>
  <c r="N155" i="20" s="1"/>
  <c r="O155" i="20" s="1"/>
  <c r="P155" i="20" s="1"/>
  <c r="Q155" i="20" s="1"/>
  <c r="R155" i="20" s="1"/>
  <c r="S155" i="20" s="1"/>
  <c r="T155" i="20" s="1"/>
  <c r="E155" i="20"/>
  <c r="F155" i="20" s="1"/>
  <c r="G155" i="20" s="1"/>
  <c r="C155" i="20"/>
  <c r="D155" i="20" s="1"/>
  <c r="I154" i="20"/>
  <c r="J154" i="20" s="1"/>
  <c r="K154" i="20" s="1"/>
  <c r="L154" i="20" s="1"/>
  <c r="M154" i="20" s="1"/>
  <c r="N154" i="20" s="1"/>
  <c r="O154" i="20" s="1"/>
  <c r="P154" i="20" s="1"/>
  <c r="Q154" i="20" s="1"/>
  <c r="R154" i="20" s="1"/>
  <c r="S154" i="20" s="1"/>
  <c r="T154" i="20" s="1"/>
  <c r="U154" i="20" s="1"/>
  <c r="V154" i="20" s="1"/>
  <c r="W154" i="20" s="1"/>
  <c r="X154" i="20" s="1"/>
  <c r="Y154" i="20" s="1"/>
  <c r="Z154" i="20" s="1"/>
  <c r="AA154" i="20" s="1"/>
  <c r="AB154" i="20" s="1"/>
  <c r="AC154" i="20" s="1"/>
  <c r="AD154" i="20" s="1"/>
  <c r="AE154" i="20" s="1"/>
  <c r="AF154" i="20" s="1"/>
  <c r="C154" i="20"/>
  <c r="D154" i="20" s="1"/>
  <c r="E154" i="20" s="1"/>
  <c r="F154" i="20" s="1"/>
  <c r="G154" i="20" s="1"/>
  <c r="H154" i="20" s="1"/>
  <c r="H153" i="20"/>
  <c r="I153" i="20" s="1"/>
  <c r="J153" i="20" s="1"/>
  <c r="K153" i="20" s="1"/>
  <c r="L153" i="20" s="1"/>
  <c r="M153" i="20" s="1"/>
  <c r="N153" i="20" s="1"/>
  <c r="O153" i="20" s="1"/>
  <c r="P153" i="20" s="1"/>
  <c r="Q153" i="20" s="1"/>
  <c r="R153" i="20" s="1"/>
  <c r="S153" i="20" s="1"/>
  <c r="T153" i="20" s="1"/>
  <c r="U153" i="20" s="1"/>
  <c r="V153" i="20" s="1"/>
  <c r="W153" i="20" s="1"/>
  <c r="X153" i="20" s="1"/>
  <c r="Y153" i="20" s="1"/>
  <c r="Z153" i="20" s="1"/>
  <c r="AA153" i="20" s="1"/>
  <c r="AB153" i="20" s="1"/>
  <c r="AC153" i="20" s="1"/>
  <c r="AD153" i="20" s="1"/>
  <c r="AE153" i="20" s="1"/>
  <c r="AF153" i="20" s="1"/>
  <c r="E153" i="20"/>
  <c r="F153" i="20" s="1"/>
  <c r="G153" i="20" s="1"/>
  <c r="C153" i="20"/>
  <c r="D153" i="20" s="1"/>
  <c r="C152" i="20"/>
  <c r="D152" i="20" s="1"/>
  <c r="E152" i="20" s="1"/>
  <c r="F152" i="20" s="1"/>
  <c r="G152" i="20" s="1"/>
  <c r="H152" i="20" s="1"/>
  <c r="I152" i="20" s="1"/>
  <c r="J152" i="20" s="1"/>
  <c r="K152" i="20" s="1"/>
  <c r="L152" i="20" s="1"/>
  <c r="M152" i="20" s="1"/>
  <c r="N152" i="20" s="1"/>
  <c r="O152" i="20" s="1"/>
  <c r="P152" i="20" s="1"/>
  <c r="Q152" i="20" s="1"/>
  <c r="R152" i="20" s="1"/>
  <c r="S152" i="20" s="1"/>
  <c r="T152" i="20" s="1"/>
  <c r="U152" i="20" s="1"/>
  <c r="V152" i="20" s="1"/>
  <c r="W152" i="20" s="1"/>
  <c r="X152" i="20" s="1"/>
  <c r="Y152" i="20" s="1"/>
  <c r="Z152" i="20" s="1"/>
  <c r="AA152" i="20" s="1"/>
  <c r="AB152" i="20" s="1"/>
  <c r="AC152" i="20" s="1"/>
  <c r="AD152" i="20" s="1"/>
  <c r="AE152" i="20" s="1"/>
  <c r="AF152" i="20" s="1"/>
  <c r="X151" i="20"/>
  <c r="Y151" i="20" s="1"/>
  <c r="Z151" i="20" s="1"/>
  <c r="AA151" i="20" s="1"/>
  <c r="AB151" i="20" s="1"/>
  <c r="AC151" i="20" s="1"/>
  <c r="AD151" i="20" s="1"/>
  <c r="AE151" i="20" s="1"/>
  <c r="AF151" i="20" s="1"/>
  <c r="M151" i="20"/>
  <c r="N151" i="20" s="1"/>
  <c r="O151" i="20" s="1"/>
  <c r="P151" i="20" s="1"/>
  <c r="Q151" i="20" s="1"/>
  <c r="R151" i="20" s="1"/>
  <c r="S151" i="20" s="1"/>
  <c r="T151" i="20" s="1"/>
  <c r="U151" i="20" s="1"/>
  <c r="V151" i="20" s="1"/>
  <c r="W151" i="20" s="1"/>
  <c r="F151" i="20"/>
  <c r="G151" i="20" s="1"/>
  <c r="H151" i="20" s="1"/>
  <c r="I151" i="20" s="1"/>
  <c r="J151" i="20" s="1"/>
  <c r="K151" i="20" s="1"/>
  <c r="L151" i="20" s="1"/>
  <c r="D151" i="20"/>
  <c r="E151" i="20" s="1"/>
  <c r="C151" i="20"/>
  <c r="T149" i="20"/>
  <c r="U149" i="20" s="1"/>
  <c r="V149" i="20" s="1"/>
  <c r="W149" i="20" s="1"/>
  <c r="X149" i="20" s="1"/>
  <c r="Y149" i="20" s="1"/>
  <c r="Z149" i="20" s="1"/>
  <c r="AA149" i="20" s="1"/>
  <c r="AB149" i="20" s="1"/>
  <c r="AC149" i="20" s="1"/>
  <c r="AD149" i="20" s="1"/>
  <c r="AE149" i="20" s="1"/>
  <c r="AF149" i="20" s="1"/>
  <c r="I149" i="20"/>
  <c r="J149" i="20" s="1"/>
  <c r="K149" i="20" s="1"/>
  <c r="L149" i="20" s="1"/>
  <c r="M149" i="20" s="1"/>
  <c r="N149" i="20" s="1"/>
  <c r="O149" i="20" s="1"/>
  <c r="P149" i="20" s="1"/>
  <c r="Q149" i="20" s="1"/>
  <c r="R149" i="20" s="1"/>
  <c r="S149" i="20" s="1"/>
  <c r="F149" i="20"/>
  <c r="G149" i="20" s="1"/>
  <c r="H149" i="20" s="1"/>
  <c r="D149" i="20"/>
  <c r="E149" i="20" s="1"/>
  <c r="C149" i="20"/>
  <c r="P148" i="20"/>
  <c r="Q148" i="20" s="1"/>
  <c r="R148" i="20" s="1"/>
  <c r="S148" i="20" s="1"/>
  <c r="T148" i="20" s="1"/>
  <c r="U148" i="20" s="1"/>
  <c r="V148" i="20" s="1"/>
  <c r="W148" i="20" s="1"/>
  <c r="X148" i="20" s="1"/>
  <c r="Y148" i="20" s="1"/>
  <c r="Z148" i="20" s="1"/>
  <c r="AA148" i="20" s="1"/>
  <c r="AB148" i="20" s="1"/>
  <c r="AC148" i="20" s="1"/>
  <c r="AD148" i="20" s="1"/>
  <c r="AE148" i="20" s="1"/>
  <c r="AF148" i="20" s="1"/>
  <c r="D148" i="20"/>
  <c r="E148" i="20" s="1"/>
  <c r="F148" i="20" s="1"/>
  <c r="G148" i="20" s="1"/>
  <c r="H148" i="20" s="1"/>
  <c r="I148" i="20" s="1"/>
  <c r="J148" i="20" s="1"/>
  <c r="K148" i="20" s="1"/>
  <c r="L148" i="20" s="1"/>
  <c r="M148" i="20" s="1"/>
  <c r="N148" i="20" s="1"/>
  <c r="O148" i="20" s="1"/>
  <c r="C148" i="20"/>
  <c r="R147" i="20"/>
  <c r="S147" i="20" s="1"/>
  <c r="T147" i="20" s="1"/>
  <c r="U147" i="20" s="1"/>
  <c r="V147" i="20" s="1"/>
  <c r="W147" i="20" s="1"/>
  <c r="X147" i="20" s="1"/>
  <c r="Y147" i="20" s="1"/>
  <c r="Z147" i="20" s="1"/>
  <c r="AA147" i="20" s="1"/>
  <c r="AB147" i="20" s="1"/>
  <c r="AC147" i="20" s="1"/>
  <c r="AD147" i="20" s="1"/>
  <c r="AE147" i="20" s="1"/>
  <c r="AF147" i="20" s="1"/>
  <c r="K147" i="20"/>
  <c r="L147" i="20" s="1"/>
  <c r="M147" i="20" s="1"/>
  <c r="N147" i="20" s="1"/>
  <c r="O147" i="20" s="1"/>
  <c r="P147" i="20" s="1"/>
  <c r="Q147" i="20" s="1"/>
  <c r="G147" i="20"/>
  <c r="H147" i="20" s="1"/>
  <c r="I147" i="20" s="1"/>
  <c r="J147" i="20" s="1"/>
  <c r="E147" i="20"/>
  <c r="F147" i="20" s="1"/>
  <c r="C147" i="20"/>
  <c r="D147" i="20" s="1"/>
  <c r="G146" i="20"/>
  <c r="H146" i="20" s="1"/>
  <c r="I146" i="20" s="1"/>
  <c r="J146" i="20" s="1"/>
  <c r="K146" i="20" s="1"/>
  <c r="L146" i="20" s="1"/>
  <c r="M146" i="20" s="1"/>
  <c r="N146" i="20" s="1"/>
  <c r="O146" i="20" s="1"/>
  <c r="P146" i="20" s="1"/>
  <c r="Q146" i="20" s="1"/>
  <c r="R146" i="20" s="1"/>
  <c r="S146" i="20" s="1"/>
  <c r="T146" i="20" s="1"/>
  <c r="U146" i="20" s="1"/>
  <c r="V146" i="20" s="1"/>
  <c r="W146" i="20" s="1"/>
  <c r="X146" i="20" s="1"/>
  <c r="Y146" i="20" s="1"/>
  <c r="Z146" i="20" s="1"/>
  <c r="AA146" i="20" s="1"/>
  <c r="AB146" i="20" s="1"/>
  <c r="AC146" i="20" s="1"/>
  <c r="AD146" i="20" s="1"/>
  <c r="AE146" i="20" s="1"/>
  <c r="AF146" i="20" s="1"/>
  <c r="C146" i="20"/>
  <c r="D146" i="20" s="1"/>
  <c r="E146" i="20" s="1"/>
  <c r="F146" i="20" s="1"/>
  <c r="G144" i="20"/>
  <c r="H144" i="20" s="1"/>
  <c r="I144" i="20" s="1"/>
  <c r="J144" i="20" s="1"/>
  <c r="K144" i="20" s="1"/>
  <c r="L144" i="20" s="1"/>
  <c r="M144" i="20" s="1"/>
  <c r="N144" i="20" s="1"/>
  <c r="O144" i="20" s="1"/>
  <c r="P144" i="20" s="1"/>
  <c r="Q144" i="20" s="1"/>
  <c r="R144" i="20" s="1"/>
  <c r="S144" i="20" s="1"/>
  <c r="T144" i="20" s="1"/>
  <c r="U144" i="20" s="1"/>
  <c r="V144" i="20" s="1"/>
  <c r="W144" i="20" s="1"/>
  <c r="X144" i="20" s="1"/>
  <c r="Y144" i="20" s="1"/>
  <c r="Z144" i="20" s="1"/>
  <c r="AA144" i="20" s="1"/>
  <c r="AB144" i="20" s="1"/>
  <c r="AC144" i="20" s="1"/>
  <c r="AD144" i="20" s="1"/>
  <c r="AE144" i="20" s="1"/>
  <c r="AF144" i="20" s="1"/>
  <c r="E144" i="20"/>
  <c r="F144" i="20" s="1"/>
  <c r="C144" i="20"/>
  <c r="D144" i="20" s="1"/>
  <c r="T143" i="20"/>
  <c r="U143" i="20" s="1"/>
  <c r="V143" i="20" s="1"/>
  <c r="W143" i="20" s="1"/>
  <c r="X143" i="20" s="1"/>
  <c r="Y143" i="20" s="1"/>
  <c r="Z143" i="20" s="1"/>
  <c r="AA143" i="20" s="1"/>
  <c r="AB143" i="20" s="1"/>
  <c r="AC143" i="20" s="1"/>
  <c r="AD143" i="20" s="1"/>
  <c r="AE143" i="20" s="1"/>
  <c r="AF143" i="20" s="1"/>
  <c r="O143" i="20"/>
  <c r="P143" i="20" s="1"/>
  <c r="Q143" i="20" s="1"/>
  <c r="R143" i="20" s="1"/>
  <c r="S143" i="20" s="1"/>
  <c r="E143" i="20"/>
  <c r="F143" i="20" s="1"/>
  <c r="G143" i="20" s="1"/>
  <c r="H143" i="20" s="1"/>
  <c r="I143" i="20" s="1"/>
  <c r="J143" i="20" s="1"/>
  <c r="K143" i="20" s="1"/>
  <c r="L143" i="20" s="1"/>
  <c r="M143" i="20" s="1"/>
  <c r="N143" i="20" s="1"/>
  <c r="C143" i="20"/>
  <c r="D143" i="20" s="1"/>
  <c r="AE141" i="20"/>
  <c r="AF141" i="20" s="1"/>
  <c r="F141" i="20"/>
  <c r="G141" i="20" s="1"/>
  <c r="H141" i="20" s="1"/>
  <c r="I141" i="20" s="1"/>
  <c r="J141" i="20" s="1"/>
  <c r="K141" i="20" s="1"/>
  <c r="L141" i="20" s="1"/>
  <c r="M141" i="20" s="1"/>
  <c r="N141" i="20" s="1"/>
  <c r="O141" i="20" s="1"/>
  <c r="P141" i="20" s="1"/>
  <c r="Q141" i="20" s="1"/>
  <c r="R141" i="20" s="1"/>
  <c r="S141" i="20" s="1"/>
  <c r="T141" i="20" s="1"/>
  <c r="U141" i="20" s="1"/>
  <c r="V141" i="20" s="1"/>
  <c r="W141" i="20" s="1"/>
  <c r="X141" i="20" s="1"/>
  <c r="Y141" i="20" s="1"/>
  <c r="Z141" i="20" s="1"/>
  <c r="AA141" i="20" s="1"/>
  <c r="AB141" i="20" s="1"/>
  <c r="AC141" i="20" s="1"/>
  <c r="AD141" i="20" s="1"/>
  <c r="E141" i="20"/>
  <c r="C141" i="20"/>
  <c r="D141" i="20" s="1"/>
  <c r="G140" i="20"/>
  <c r="H140" i="20" s="1"/>
  <c r="I140" i="20" s="1"/>
  <c r="J140" i="20" s="1"/>
  <c r="K140" i="20" s="1"/>
  <c r="L140" i="20" s="1"/>
  <c r="M140" i="20" s="1"/>
  <c r="N140" i="20" s="1"/>
  <c r="O140" i="20" s="1"/>
  <c r="P140" i="20" s="1"/>
  <c r="Q140" i="20" s="1"/>
  <c r="R140" i="20" s="1"/>
  <c r="S140" i="20" s="1"/>
  <c r="T140" i="20" s="1"/>
  <c r="U140" i="20" s="1"/>
  <c r="V140" i="20" s="1"/>
  <c r="W140" i="20" s="1"/>
  <c r="X140" i="20" s="1"/>
  <c r="Y140" i="20" s="1"/>
  <c r="Z140" i="20" s="1"/>
  <c r="AA140" i="20" s="1"/>
  <c r="AB140" i="20" s="1"/>
  <c r="AC140" i="20" s="1"/>
  <c r="AD140" i="20" s="1"/>
  <c r="AE140" i="20" s="1"/>
  <c r="AF140" i="20" s="1"/>
  <c r="F140" i="20"/>
  <c r="D140" i="20"/>
  <c r="E140" i="20" s="1"/>
  <c r="C140" i="20"/>
  <c r="AC139" i="20"/>
  <c r="AD139" i="20" s="1"/>
  <c r="AE139" i="20" s="1"/>
  <c r="AF139" i="20" s="1"/>
  <c r="J139" i="20"/>
  <c r="K139" i="20" s="1"/>
  <c r="L139" i="20" s="1"/>
  <c r="M139" i="20" s="1"/>
  <c r="N139" i="20" s="1"/>
  <c r="O139" i="20" s="1"/>
  <c r="P139" i="20" s="1"/>
  <c r="Q139" i="20" s="1"/>
  <c r="R139" i="20" s="1"/>
  <c r="S139" i="20" s="1"/>
  <c r="T139" i="20" s="1"/>
  <c r="U139" i="20" s="1"/>
  <c r="V139" i="20" s="1"/>
  <c r="W139" i="20" s="1"/>
  <c r="X139" i="20" s="1"/>
  <c r="Y139" i="20" s="1"/>
  <c r="Z139" i="20" s="1"/>
  <c r="AA139" i="20" s="1"/>
  <c r="AB139" i="20" s="1"/>
  <c r="D139" i="20"/>
  <c r="E139" i="20" s="1"/>
  <c r="F139" i="20" s="1"/>
  <c r="G139" i="20" s="1"/>
  <c r="H139" i="20" s="1"/>
  <c r="I139" i="20" s="1"/>
  <c r="C139" i="20"/>
  <c r="G138" i="20"/>
  <c r="H138" i="20" s="1"/>
  <c r="I138" i="20" s="1"/>
  <c r="J138" i="20" s="1"/>
  <c r="K138" i="20" s="1"/>
  <c r="L138" i="20" s="1"/>
  <c r="M138" i="20" s="1"/>
  <c r="N138" i="20" s="1"/>
  <c r="O138" i="20" s="1"/>
  <c r="P138" i="20" s="1"/>
  <c r="Q138" i="20" s="1"/>
  <c r="R138" i="20" s="1"/>
  <c r="S138" i="20" s="1"/>
  <c r="T138" i="20" s="1"/>
  <c r="U138" i="20" s="1"/>
  <c r="V138" i="20" s="1"/>
  <c r="W138" i="20" s="1"/>
  <c r="X138" i="20" s="1"/>
  <c r="Y138" i="20" s="1"/>
  <c r="Z138" i="20" s="1"/>
  <c r="AA138" i="20" s="1"/>
  <c r="AB138" i="20" s="1"/>
  <c r="AC138" i="20" s="1"/>
  <c r="AD138" i="20" s="1"/>
  <c r="AE138" i="20" s="1"/>
  <c r="AF138" i="20" s="1"/>
  <c r="C138" i="20"/>
  <c r="D138" i="20" s="1"/>
  <c r="E138" i="20" s="1"/>
  <c r="F138" i="20" s="1"/>
  <c r="R137" i="20"/>
  <c r="S137" i="20" s="1"/>
  <c r="T137" i="20" s="1"/>
  <c r="U137" i="20" s="1"/>
  <c r="V137" i="20" s="1"/>
  <c r="W137" i="20" s="1"/>
  <c r="X137" i="20" s="1"/>
  <c r="Y137" i="20" s="1"/>
  <c r="Z137" i="20" s="1"/>
  <c r="AA137" i="20" s="1"/>
  <c r="AB137" i="20" s="1"/>
  <c r="AC137" i="20" s="1"/>
  <c r="AD137" i="20" s="1"/>
  <c r="AE137" i="20" s="1"/>
  <c r="AF137" i="20" s="1"/>
  <c r="G137" i="20"/>
  <c r="H137" i="20" s="1"/>
  <c r="I137" i="20" s="1"/>
  <c r="J137" i="20" s="1"/>
  <c r="K137" i="20" s="1"/>
  <c r="L137" i="20" s="1"/>
  <c r="M137" i="20" s="1"/>
  <c r="N137" i="20" s="1"/>
  <c r="O137" i="20" s="1"/>
  <c r="P137" i="20" s="1"/>
  <c r="Q137" i="20" s="1"/>
  <c r="E137" i="20"/>
  <c r="F137" i="20" s="1"/>
  <c r="C137" i="20"/>
  <c r="D137" i="20" s="1"/>
  <c r="G136" i="20"/>
  <c r="H136" i="20" s="1"/>
  <c r="I136" i="20" s="1"/>
  <c r="J136" i="20" s="1"/>
  <c r="K136" i="20" s="1"/>
  <c r="L136" i="20" s="1"/>
  <c r="M136" i="20" s="1"/>
  <c r="N136" i="20" s="1"/>
  <c r="O136" i="20" s="1"/>
  <c r="P136" i="20" s="1"/>
  <c r="Q136" i="20" s="1"/>
  <c r="R136" i="20" s="1"/>
  <c r="S136" i="20" s="1"/>
  <c r="T136" i="20" s="1"/>
  <c r="U136" i="20" s="1"/>
  <c r="V136" i="20" s="1"/>
  <c r="W136" i="20" s="1"/>
  <c r="X136" i="20" s="1"/>
  <c r="Y136" i="20" s="1"/>
  <c r="Z136" i="20" s="1"/>
  <c r="AA136" i="20" s="1"/>
  <c r="AB136" i="20" s="1"/>
  <c r="AC136" i="20" s="1"/>
  <c r="AD136" i="20" s="1"/>
  <c r="AE136" i="20" s="1"/>
  <c r="AF136" i="20" s="1"/>
  <c r="C136" i="20"/>
  <c r="D136" i="20" s="1"/>
  <c r="E136" i="20" s="1"/>
  <c r="F136" i="20" s="1"/>
  <c r="E135" i="20"/>
  <c r="F135" i="20" s="1"/>
  <c r="G135" i="20" s="1"/>
  <c r="H135" i="20" s="1"/>
  <c r="I135" i="20" s="1"/>
  <c r="J135" i="20" s="1"/>
  <c r="K135" i="20" s="1"/>
  <c r="L135" i="20" s="1"/>
  <c r="M135" i="20" s="1"/>
  <c r="N135" i="20" s="1"/>
  <c r="O135" i="20" s="1"/>
  <c r="P135" i="20" s="1"/>
  <c r="Q135" i="20" s="1"/>
  <c r="R135" i="20" s="1"/>
  <c r="S135" i="20" s="1"/>
  <c r="T135" i="20" s="1"/>
  <c r="U135" i="20" s="1"/>
  <c r="V135" i="20" s="1"/>
  <c r="W135" i="20" s="1"/>
  <c r="X135" i="20" s="1"/>
  <c r="Y135" i="20" s="1"/>
  <c r="Z135" i="20" s="1"/>
  <c r="AA135" i="20" s="1"/>
  <c r="AB135" i="20" s="1"/>
  <c r="AC135" i="20" s="1"/>
  <c r="AD135" i="20" s="1"/>
  <c r="AE135" i="20" s="1"/>
  <c r="AF135" i="20" s="1"/>
  <c r="D135" i="20"/>
  <c r="C135" i="20"/>
  <c r="H133" i="20"/>
  <c r="I133" i="20" s="1"/>
  <c r="J133" i="20" s="1"/>
  <c r="K133" i="20" s="1"/>
  <c r="L133" i="20" s="1"/>
  <c r="M133" i="20" s="1"/>
  <c r="N133" i="20" s="1"/>
  <c r="O133" i="20" s="1"/>
  <c r="P133" i="20" s="1"/>
  <c r="Q133" i="20" s="1"/>
  <c r="R133" i="20" s="1"/>
  <c r="S133" i="20" s="1"/>
  <c r="T133" i="20" s="1"/>
  <c r="U133" i="20" s="1"/>
  <c r="V133" i="20" s="1"/>
  <c r="W133" i="20" s="1"/>
  <c r="X133" i="20" s="1"/>
  <c r="Y133" i="20" s="1"/>
  <c r="Z133" i="20" s="1"/>
  <c r="AA133" i="20" s="1"/>
  <c r="AB133" i="20" s="1"/>
  <c r="AC133" i="20" s="1"/>
  <c r="AD133" i="20" s="1"/>
  <c r="AE133" i="20" s="1"/>
  <c r="AF133" i="20" s="1"/>
  <c r="D133" i="20"/>
  <c r="E133" i="20" s="1"/>
  <c r="F133" i="20" s="1"/>
  <c r="G133" i="20" s="1"/>
  <c r="C133" i="20"/>
  <c r="C132" i="20"/>
  <c r="D132" i="20" s="1"/>
  <c r="E132" i="20" s="1"/>
  <c r="F132" i="20" s="1"/>
  <c r="G132" i="20" s="1"/>
  <c r="H132" i="20" s="1"/>
  <c r="I132" i="20" s="1"/>
  <c r="J132" i="20" s="1"/>
  <c r="K132" i="20" s="1"/>
  <c r="L132" i="20" s="1"/>
  <c r="M132" i="20" s="1"/>
  <c r="N132" i="20" s="1"/>
  <c r="O132" i="20" s="1"/>
  <c r="P132" i="20" s="1"/>
  <c r="Q132" i="20" s="1"/>
  <c r="R132" i="20" s="1"/>
  <c r="S132" i="20" s="1"/>
  <c r="T132" i="20" s="1"/>
  <c r="U132" i="20" s="1"/>
  <c r="V132" i="20" s="1"/>
  <c r="W132" i="20" s="1"/>
  <c r="X132" i="20" s="1"/>
  <c r="Y132" i="20" s="1"/>
  <c r="Z132" i="20" s="1"/>
  <c r="AA132" i="20" s="1"/>
  <c r="AB132" i="20" s="1"/>
  <c r="AC132" i="20" s="1"/>
  <c r="AD132" i="20" s="1"/>
  <c r="AE132" i="20" s="1"/>
  <c r="AF132" i="20" s="1"/>
  <c r="F131" i="20"/>
  <c r="G131" i="20" s="1"/>
  <c r="H131" i="20" s="1"/>
  <c r="I131" i="20" s="1"/>
  <c r="J131" i="20" s="1"/>
  <c r="K131" i="20" s="1"/>
  <c r="L131" i="20" s="1"/>
  <c r="M131" i="20" s="1"/>
  <c r="N131" i="20" s="1"/>
  <c r="O131" i="20" s="1"/>
  <c r="P131" i="20" s="1"/>
  <c r="Q131" i="20" s="1"/>
  <c r="R131" i="20" s="1"/>
  <c r="S131" i="20" s="1"/>
  <c r="T131" i="20" s="1"/>
  <c r="U131" i="20" s="1"/>
  <c r="V131" i="20" s="1"/>
  <c r="W131" i="20" s="1"/>
  <c r="X131" i="20" s="1"/>
  <c r="Y131" i="20" s="1"/>
  <c r="Z131" i="20" s="1"/>
  <c r="AA131" i="20" s="1"/>
  <c r="AB131" i="20" s="1"/>
  <c r="AC131" i="20" s="1"/>
  <c r="AD131" i="20" s="1"/>
  <c r="AE131" i="20" s="1"/>
  <c r="AF131" i="20" s="1"/>
  <c r="C131" i="20"/>
  <c r="D131" i="20" s="1"/>
  <c r="E131" i="20" s="1"/>
  <c r="E130" i="20"/>
  <c r="F130" i="20" s="1"/>
  <c r="G130" i="20" s="1"/>
  <c r="H130" i="20" s="1"/>
  <c r="I130" i="20" s="1"/>
  <c r="J130" i="20" s="1"/>
  <c r="K130" i="20" s="1"/>
  <c r="L130" i="20" s="1"/>
  <c r="M130" i="20" s="1"/>
  <c r="N130" i="20" s="1"/>
  <c r="O130" i="20" s="1"/>
  <c r="P130" i="20" s="1"/>
  <c r="Q130" i="20" s="1"/>
  <c r="R130" i="20" s="1"/>
  <c r="S130" i="20" s="1"/>
  <c r="T130" i="20" s="1"/>
  <c r="U130" i="20" s="1"/>
  <c r="V130" i="20" s="1"/>
  <c r="W130" i="20" s="1"/>
  <c r="X130" i="20" s="1"/>
  <c r="Y130" i="20" s="1"/>
  <c r="Z130" i="20" s="1"/>
  <c r="AA130" i="20" s="1"/>
  <c r="AB130" i="20" s="1"/>
  <c r="AC130" i="20" s="1"/>
  <c r="AD130" i="20" s="1"/>
  <c r="AE130" i="20" s="1"/>
  <c r="AF130" i="20" s="1"/>
  <c r="C130" i="20"/>
  <c r="D130" i="20" s="1"/>
  <c r="E129" i="20"/>
  <c r="F129" i="20" s="1"/>
  <c r="G129" i="20" s="1"/>
  <c r="H129" i="20" s="1"/>
  <c r="I129" i="20" s="1"/>
  <c r="J129" i="20" s="1"/>
  <c r="K129" i="20" s="1"/>
  <c r="L129" i="20" s="1"/>
  <c r="M129" i="20" s="1"/>
  <c r="N129" i="20" s="1"/>
  <c r="O129" i="20" s="1"/>
  <c r="P129" i="20" s="1"/>
  <c r="Q129" i="20" s="1"/>
  <c r="R129" i="20" s="1"/>
  <c r="S129" i="20" s="1"/>
  <c r="T129" i="20" s="1"/>
  <c r="U129" i="20" s="1"/>
  <c r="V129" i="20" s="1"/>
  <c r="W129" i="20" s="1"/>
  <c r="X129" i="20" s="1"/>
  <c r="Y129" i="20" s="1"/>
  <c r="Z129" i="20" s="1"/>
  <c r="AA129" i="20" s="1"/>
  <c r="AB129" i="20" s="1"/>
  <c r="AC129" i="20" s="1"/>
  <c r="AD129" i="20" s="1"/>
  <c r="AE129" i="20" s="1"/>
  <c r="AF129" i="20" s="1"/>
  <c r="C129" i="20"/>
  <c r="D129" i="20" s="1"/>
  <c r="AA128" i="20"/>
  <c r="AB128" i="20" s="1"/>
  <c r="AC128" i="20" s="1"/>
  <c r="AD128" i="20" s="1"/>
  <c r="AE128" i="20" s="1"/>
  <c r="AF128" i="20" s="1"/>
  <c r="E128" i="20"/>
  <c r="F128" i="20" s="1"/>
  <c r="G128" i="20" s="1"/>
  <c r="H128" i="20" s="1"/>
  <c r="I128" i="20" s="1"/>
  <c r="J128" i="20" s="1"/>
  <c r="K128" i="20" s="1"/>
  <c r="L128" i="20" s="1"/>
  <c r="M128" i="20" s="1"/>
  <c r="N128" i="20" s="1"/>
  <c r="O128" i="20" s="1"/>
  <c r="P128" i="20" s="1"/>
  <c r="Q128" i="20" s="1"/>
  <c r="R128" i="20" s="1"/>
  <c r="S128" i="20" s="1"/>
  <c r="T128" i="20" s="1"/>
  <c r="U128" i="20" s="1"/>
  <c r="V128" i="20" s="1"/>
  <c r="W128" i="20" s="1"/>
  <c r="X128" i="20" s="1"/>
  <c r="Y128" i="20" s="1"/>
  <c r="Z128" i="20" s="1"/>
  <c r="C128" i="20"/>
  <c r="D128" i="20" s="1"/>
  <c r="C127" i="20"/>
  <c r="D127" i="20" s="1"/>
  <c r="E127" i="20" s="1"/>
  <c r="F127" i="20" s="1"/>
  <c r="G127" i="20" s="1"/>
  <c r="H127" i="20" s="1"/>
  <c r="I127" i="20" s="1"/>
  <c r="J127" i="20" s="1"/>
  <c r="K127" i="20" s="1"/>
  <c r="L127" i="20" s="1"/>
  <c r="M127" i="20" s="1"/>
  <c r="N127" i="20" s="1"/>
  <c r="O127" i="20" s="1"/>
  <c r="P127" i="20" s="1"/>
  <c r="Q127" i="20" s="1"/>
  <c r="R127" i="20" s="1"/>
  <c r="S127" i="20" s="1"/>
  <c r="T127" i="20" s="1"/>
  <c r="U127" i="20" s="1"/>
  <c r="V127" i="20" s="1"/>
  <c r="W127" i="20" s="1"/>
  <c r="X127" i="20" s="1"/>
  <c r="Y127" i="20" s="1"/>
  <c r="Z127" i="20" s="1"/>
  <c r="AA127" i="20" s="1"/>
  <c r="AB127" i="20" s="1"/>
  <c r="AC127" i="20" s="1"/>
  <c r="AD127" i="20" s="1"/>
  <c r="AE127" i="20" s="1"/>
  <c r="AF127" i="20" s="1"/>
  <c r="D126" i="20"/>
  <c r="E126" i="20" s="1"/>
  <c r="F126" i="20" s="1"/>
  <c r="G126" i="20" s="1"/>
  <c r="H126" i="20" s="1"/>
  <c r="I126" i="20" s="1"/>
  <c r="J126" i="20" s="1"/>
  <c r="K126" i="20" s="1"/>
  <c r="L126" i="20" s="1"/>
  <c r="M126" i="20" s="1"/>
  <c r="N126" i="20" s="1"/>
  <c r="O126" i="20" s="1"/>
  <c r="P126" i="20" s="1"/>
  <c r="Q126" i="20" s="1"/>
  <c r="R126" i="20" s="1"/>
  <c r="S126" i="20" s="1"/>
  <c r="T126" i="20" s="1"/>
  <c r="U126" i="20" s="1"/>
  <c r="V126" i="20" s="1"/>
  <c r="W126" i="20" s="1"/>
  <c r="X126" i="20" s="1"/>
  <c r="Y126" i="20" s="1"/>
  <c r="Z126" i="20" s="1"/>
  <c r="AA126" i="20" s="1"/>
  <c r="AB126" i="20" s="1"/>
  <c r="AC126" i="20" s="1"/>
  <c r="AD126" i="20" s="1"/>
  <c r="AE126" i="20" s="1"/>
  <c r="AF126" i="20" s="1"/>
  <c r="C126" i="20"/>
  <c r="M124" i="20"/>
  <c r="N124" i="20" s="1"/>
  <c r="O124" i="20" s="1"/>
  <c r="P124" i="20" s="1"/>
  <c r="Q124" i="20" s="1"/>
  <c r="R124" i="20" s="1"/>
  <c r="S124" i="20" s="1"/>
  <c r="T124" i="20" s="1"/>
  <c r="U124" i="20" s="1"/>
  <c r="V124" i="20" s="1"/>
  <c r="W124" i="20" s="1"/>
  <c r="X124" i="20" s="1"/>
  <c r="Y124" i="20" s="1"/>
  <c r="Z124" i="20" s="1"/>
  <c r="AA124" i="20" s="1"/>
  <c r="AB124" i="20" s="1"/>
  <c r="AC124" i="20" s="1"/>
  <c r="AD124" i="20" s="1"/>
  <c r="AE124" i="20" s="1"/>
  <c r="AF124" i="20" s="1"/>
  <c r="C124" i="20"/>
  <c r="D124" i="20" s="1"/>
  <c r="E124" i="20" s="1"/>
  <c r="F124" i="20" s="1"/>
  <c r="G124" i="20" s="1"/>
  <c r="H124" i="20" s="1"/>
  <c r="I124" i="20" s="1"/>
  <c r="J124" i="20" s="1"/>
  <c r="K124" i="20" s="1"/>
  <c r="L124" i="20" s="1"/>
  <c r="C123" i="20"/>
  <c r="D123" i="20" s="1"/>
  <c r="E123" i="20" s="1"/>
  <c r="F123" i="20" s="1"/>
  <c r="G123" i="20" s="1"/>
  <c r="H123" i="20" s="1"/>
  <c r="I123" i="20" s="1"/>
  <c r="J123" i="20" s="1"/>
  <c r="K123" i="20" s="1"/>
  <c r="L123" i="20" s="1"/>
  <c r="M123" i="20" s="1"/>
  <c r="N123" i="20" s="1"/>
  <c r="O123" i="20" s="1"/>
  <c r="P123" i="20" s="1"/>
  <c r="Q123" i="20" s="1"/>
  <c r="R123" i="20" s="1"/>
  <c r="S123" i="20" s="1"/>
  <c r="T123" i="20" s="1"/>
  <c r="U123" i="20" s="1"/>
  <c r="V123" i="20" s="1"/>
  <c r="W123" i="20" s="1"/>
  <c r="X123" i="20" s="1"/>
  <c r="Y123" i="20" s="1"/>
  <c r="Z123" i="20" s="1"/>
  <c r="AA123" i="20" s="1"/>
  <c r="AB123" i="20" s="1"/>
  <c r="AC123" i="20" s="1"/>
  <c r="AD123" i="20" s="1"/>
  <c r="AE123" i="20" s="1"/>
  <c r="AF123" i="20" s="1"/>
  <c r="K122" i="20"/>
  <c r="L122" i="20" s="1"/>
  <c r="M122" i="20" s="1"/>
  <c r="N122" i="20" s="1"/>
  <c r="O122" i="20" s="1"/>
  <c r="P122" i="20" s="1"/>
  <c r="Q122" i="20" s="1"/>
  <c r="R122" i="20" s="1"/>
  <c r="S122" i="20" s="1"/>
  <c r="T122" i="20" s="1"/>
  <c r="U122" i="20" s="1"/>
  <c r="V122" i="20" s="1"/>
  <c r="W122" i="20" s="1"/>
  <c r="X122" i="20" s="1"/>
  <c r="Y122" i="20" s="1"/>
  <c r="Z122" i="20" s="1"/>
  <c r="AA122" i="20" s="1"/>
  <c r="AB122" i="20" s="1"/>
  <c r="AC122" i="20" s="1"/>
  <c r="AD122" i="20" s="1"/>
  <c r="AE122" i="20" s="1"/>
  <c r="AF122" i="20" s="1"/>
  <c r="F122" i="20"/>
  <c r="G122" i="20" s="1"/>
  <c r="H122" i="20" s="1"/>
  <c r="I122" i="20" s="1"/>
  <c r="J122" i="20" s="1"/>
  <c r="C122" i="20"/>
  <c r="D122" i="20" s="1"/>
  <c r="E122" i="20" s="1"/>
  <c r="I121" i="20"/>
  <c r="J121" i="20" s="1"/>
  <c r="K121" i="20" s="1"/>
  <c r="L121" i="20" s="1"/>
  <c r="M121" i="20" s="1"/>
  <c r="N121" i="20" s="1"/>
  <c r="O121" i="20" s="1"/>
  <c r="P121" i="20" s="1"/>
  <c r="Q121" i="20" s="1"/>
  <c r="R121" i="20" s="1"/>
  <c r="S121" i="20" s="1"/>
  <c r="T121" i="20" s="1"/>
  <c r="U121" i="20" s="1"/>
  <c r="V121" i="20" s="1"/>
  <c r="W121" i="20" s="1"/>
  <c r="X121" i="20" s="1"/>
  <c r="Y121" i="20" s="1"/>
  <c r="Z121" i="20" s="1"/>
  <c r="AA121" i="20" s="1"/>
  <c r="AB121" i="20" s="1"/>
  <c r="AC121" i="20" s="1"/>
  <c r="AD121" i="20" s="1"/>
  <c r="AE121" i="20" s="1"/>
  <c r="AF121" i="20" s="1"/>
  <c r="G121" i="20"/>
  <c r="H121" i="20" s="1"/>
  <c r="D121" i="20"/>
  <c r="E121" i="20" s="1"/>
  <c r="F121" i="20" s="1"/>
  <c r="C121" i="20"/>
  <c r="J120" i="20"/>
  <c r="K120" i="20" s="1"/>
  <c r="L120" i="20" s="1"/>
  <c r="M120" i="20" s="1"/>
  <c r="N120" i="20" s="1"/>
  <c r="O120" i="20" s="1"/>
  <c r="P120" i="20" s="1"/>
  <c r="Q120" i="20" s="1"/>
  <c r="R120" i="20" s="1"/>
  <c r="S120" i="20" s="1"/>
  <c r="T120" i="20" s="1"/>
  <c r="U120" i="20" s="1"/>
  <c r="V120" i="20" s="1"/>
  <c r="W120" i="20" s="1"/>
  <c r="X120" i="20" s="1"/>
  <c r="Y120" i="20" s="1"/>
  <c r="Z120" i="20" s="1"/>
  <c r="AA120" i="20" s="1"/>
  <c r="AB120" i="20" s="1"/>
  <c r="AC120" i="20" s="1"/>
  <c r="AD120" i="20" s="1"/>
  <c r="AE120" i="20" s="1"/>
  <c r="AF120" i="20" s="1"/>
  <c r="E120" i="20"/>
  <c r="F120" i="20" s="1"/>
  <c r="G120" i="20" s="1"/>
  <c r="H120" i="20" s="1"/>
  <c r="I120" i="20" s="1"/>
  <c r="C120" i="20"/>
  <c r="D120" i="20" s="1"/>
  <c r="C119" i="20"/>
  <c r="D119" i="20" s="1"/>
  <c r="E119" i="20" s="1"/>
  <c r="F119" i="20" s="1"/>
  <c r="G119" i="20" s="1"/>
  <c r="H119" i="20" s="1"/>
  <c r="I119" i="20" s="1"/>
  <c r="J119" i="20" s="1"/>
  <c r="K119" i="20" s="1"/>
  <c r="L119" i="20" s="1"/>
  <c r="M119" i="20" s="1"/>
  <c r="N119" i="20" s="1"/>
  <c r="O119" i="20" s="1"/>
  <c r="P119" i="20" s="1"/>
  <c r="Q119" i="20" s="1"/>
  <c r="R119" i="20" s="1"/>
  <c r="S119" i="20" s="1"/>
  <c r="T119" i="20" s="1"/>
  <c r="U119" i="20" s="1"/>
  <c r="V119" i="20" s="1"/>
  <c r="W119" i="20" s="1"/>
  <c r="X119" i="20" s="1"/>
  <c r="Y119" i="20" s="1"/>
  <c r="Z119" i="20" s="1"/>
  <c r="AA119" i="20" s="1"/>
  <c r="AB119" i="20" s="1"/>
  <c r="AC119" i="20" s="1"/>
  <c r="AD119" i="20" s="1"/>
  <c r="AE119" i="20" s="1"/>
  <c r="AF119" i="20" s="1"/>
  <c r="C118" i="20"/>
  <c r="D118" i="20" s="1"/>
  <c r="E118" i="20" s="1"/>
  <c r="F118" i="20" s="1"/>
  <c r="G118" i="20" s="1"/>
  <c r="H118" i="20" s="1"/>
  <c r="I118" i="20" s="1"/>
  <c r="J118" i="20" s="1"/>
  <c r="K118" i="20" s="1"/>
  <c r="L118" i="20" s="1"/>
  <c r="M118" i="20" s="1"/>
  <c r="N118" i="20" s="1"/>
  <c r="O118" i="20" s="1"/>
  <c r="P118" i="20" s="1"/>
  <c r="Q118" i="20" s="1"/>
  <c r="R118" i="20" s="1"/>
  <c r="S118" i="20" s="1"/>
  <c r="T118" i="20" s="1"/>
  <c r="U118" i="20" s="1"/>
  <c r="V118" i="20" s="1"/>
  <c r="W118" i="20" s="1"/>
  <c r="X118" i="20" s="1"/>
  <c r="Y118" i="20" s="1"/>
  <c r="Z118" i="20" s="1"/>
  <c r="AA118" i="20" s="1"/>
  <c r="AB118" i="20" s="1"/>
  <c r="AC118" i="20" s="1"/>
  <c r="AD118" i="20" s="1"/>
  <c r="AE118" i="20" s="1"/>
  <c r="AF118" i="20" s="1"/>
  <c r="G117" i="20"/>
  <c r="H117" i="20" s="1"/>
  <c r="I117" i="20" s="1"/>
  <c r="J117" i="20" s="1"/>
  <c r="K117" i="20" s="1"/>
  <c r="L117" i="20" s="1"/>
  <c r="M117" i="20" s="1"/>
  <c r="N117" i="20" s="1"/>
  <c r="O117" i="20" s="1"/>
  <c r="P117" i="20" s="1"/>
  <c r="Q117" i="20" s="1"/>
  <c r="R117" i="20" s="1"/>
  <c r="S117" i="20" s="1"/>
  <c r="T117" i="20" s="1"/>
  <c r="U117" i="20" s="1"/>
  <c r="V117" i="20" s="1"/>
  <c r="W117" i="20" s="1"/>
  <c r="X117" i="20" s="1"/>
  <c r="Y117" i="20" s="1"/>
  <c r="Z117" i="20" s="1"/>
  <c r="AA117" i="20" s="1"/>
  <c r="AB117" i="20" s="1"/>
  <c r="AC117" i="20" s="1"/>
  <c r="AD117" i="20" s="1"/>
  <c r="AE117" i="20" s="1"/>
  <c r="AF117" i="20" s="1"/>
  <c r="D117" i="20"/>
  <c r="E117" i="20" s="1"/>
  <c r="F117" i="20" s="1"/>
  <c r="C117" i="20"/>
  <c r="M116" i="20"/>
  <c r="N116" i="20" s="1"/>
  <c r="O116" i="20" s="1"/>
  <c r="P116" i="20" s="1"/>
  <c r="Q116" i="20" s="1"/>
  <c r="R116" i="20" s="1"/>
  <c r="S116" i="20" s="1"/>
  <c r="T116" i="20" s="1"/>
  <c r="U116" i="20" s="1"/>
  <c r="V116" i="20" s="1"/>
  <c r="W116" i="20" s="1"/>
  <c r="X116" i="20" s="1"/>
  <c r="Y116" i="20" s="1"/>
  <c r="Z116" i="20" s="1"/>
  <c r="AA116" i="20" s="1"/>
  <c r="AB116" i="20" s="1"/>
  <c r="AC116" i="20" s="1"/>
  <c r="AD116" i="20" s="1"/>
  <c r="AE116" i="20" s="1"/>
  <c r="AF116" i="20" s="1"/>
  <c r="E116" i="20"/>
  <c r="F116" i="20" s="1"/>
  <c r="G116" i="20" s="1"/>
  <c r="H116" i="20" s="1"/>
  <c r="I116" i="20" s="1"/>
  <c r="J116" i="20" s="1"/>
  <c r="K116" i="20" s="1"/>
  <c r="L116" i="20" s="1"/>
  <c r="C116" i="20"/>
  <c r="D116" i="20" s="1"/>
  <c r="G115" i="20"/>
  <c r="H115" i="20" s="1"/>
  <c r="I115" i="20" s="1"/>
  <c r="J115" i="20" s="1"/>
  <c r="K115" i="20" s="1"/>
  <c r="L115" i="20" s="1"/>
  <c r="M115" i="20" s="1"/>
  <c r="N115" i="20" s="1"/>
  <c r="O115" i="20" s="1"/>
  <c r="P115" i="20" s="1"/>
  <c r="Q115" i="20" s="1"/>
  <c r="R115" i="20" s="1"/>
  <c r="S115" i="20" s="1"/>
  <c r="T115" i="20" s="1"/>
  <c r="U115" i="20" s="1"/>
  <c r="V115" i="20" s="1"/>
  <c r="W115" i="20" s="1"/>
  <c r="X115" i="20" s="1"/>
  <c r="Y115" i="20" s="1"/>
  <c r="Z115" i="20" s="1"/>
  <c r="AA115" i="20" s="1"/>
  <c r="AB115" i="20" s="1"/>
  <c r="AC115" i="20" s="1"/>
  <c r="AD115" i="20" s="1"/>
  <c r="AE115" i="20" s="1"/>
  <c r="AF115" i="20" s="1"/>
  <c r="E115" i="20"/>
  <c r="F115" i="20" s="1"/>
  <c r="C115" i="20"/>
  <c r="D115" i="20" s="1"/>
  <c r="K114" i="20"/>
  <c r="L114" i="20" s="1"/>
  <c r="M114" i="20" s="1"/>
  <c r="N114" i="20" s="1"/>
  <c r="O114" i="20" s="1"/>
  <c r="P114" i="20" s="1"/>
  <c r="Q114" i="20" s="1"/>
  <c r="R114" i="20" s="1"/>
  <c r="S114" i="20" s="1"/>
  <c r="T114" i="20" s="1"/>
  <c r="U114" i="20" s="1"/>
  <c r="V114" i="20" s="1"/>
  <c r="W114" i="20" s="1"/>
  <c r="X114" i="20" s="1"/>
  <c r="Y114" i="20" s="1"/>
  <c r="Z114" i="20" s="1"/>
  <c r="AA114" i="20" s="1"/>
  <c r="AB114" i="20" s="1"/>
  <c r="AC114" i="20" s="1"/>
  <c r="AD114" i="20" s="1"/>
  <c r="AE114" i="20" s="1"/>
  <c r="AF114" i="20" s="1"/>
  <c r="E114" i="20"/>
  <c r="F114" i="20" s="1"/>
  <c r="G114" i="20" s="1"/>
  <c r="H114" i="20" s="1"/>
  <c r="I114" i="20" s="1"/>
  <c r="J114" i="20" s="1"/>
  <c r="C114" i="20"/>
  <c r="D114" i="20" s="1"/>
  <c r="C113" i="20"/>
  <c r="D113" i="20" s="1"/>
  <c r="E113" i="20" s="1"/>
  <c r="F113" i="20" s="1"/>
  <c r="G113" i="20" s="1"/>
  <c r="H113" i="20" s="1"/>
  <c r="I113" i="20" s="1"/>
  <c r="J113" i="20" s="1"/>
  <c r="K113" i="20" s="1"/>
  <c r="L113" i="20" s="1"/>
  <c r="M113" i="20" s="1"/>
  <c r="N113" i="20" s="1"/>
  <c r="O113" i="20" s="1"/>
  <c r="P113" i="20" s="1"/>
  <c r="Q113" i="20" s="1"/>
  <c r="R113" i="20" s="1"/>
  <c r="S113" i="20" s="1"/>
  <c r="T113" i="20" s="1"/>
  <c r="U113" i="20" s="1"/>
  <c r="V113" i="20" s="1"/>
  <c r="W113" i="20" s="1"/>
  <c r="X113" i="20" s="1"/>
  <c r="Y113" i="20" s="1"/>
  <c r="Z113" i="20" s="1"/>
  <c r="AA113" i="20" s="1"/>
  <c r="AB113" i="20" s="1"/>
  <c r="AC113" i="20" s="1"/>
  <c r="AD113" i="20" s="1"/>
  <c r="AE113" i="20" s="1"/>
  <c r="AF113" i="20" s="1"/>
  <c r="M112" i="20"/>
  <c r="N112" i="20" s="1"/>
  <c r="O112" i="20" s="1"/>
  <c r="P112" i="20" s="1"/>
  <c r="Q112" i="20" s="1"/>
  <c r="R112" i="20" s="1"/>
  <c r="S112" i="20" s="1"/>
  <c r="T112" i="20" s="1"/>
  <c r="U112" i="20" s="1"/>
  <c r="V112" i="20" s="1"/>
  <c r="W112" i="20" s="1"/>
  <c r="X112" i="20" s="1"/>
  <c r="Y112" i="20" s="1"/>
  <c r="Z112" i="20" s="1"/>
  <c r="AA112" i="20" s="1"/>
  <c r="AB112" i="20" s="1"/>
  <c r="AC112" i="20" s="1"/>
  <c r="AD112" i="20" s="1"/>
  <c r="AE112" i="20" s="1"/>
  <c r="AF112" i="20" s="1"/>
  <c r="G112" i="20"/>
  <c r="H112" i="20" s="1"/>
  <c r="I112" i="20" s="1"/>
  <c r="J112" i="20" s="1"/>
  <c r="K112" i="20" s="1"/>
  <c r="L112" i="20" s="1"/>
  <c r="E112" i="20"/>
  <c r="F112" i="20" s="1"/>
  <c r="C112" i="20"/>
  <c r="D112" i="20" s="1"/>
  <c r="E111" i="20"/>
  <c r="F111" i="20" s="1"/>
  <c r="G111" i="20" s="1"/>
  <c r="H111" i="20" s="1"/>
  <c r="I111" i="20" s="1"/>
  <c r="J111" i="20" s="1"/>
  <c r="K111" i="20" s="1"/>
  <c r="L111" i="20" s="1"/>
  <c r="M111" i="20" s="1"/>
  <c r="N111" i="20" s="1"/>
  <c r="O111" i="20" s="1"/>
  <c r="P111" i="20" s="1"/>
  <c r="Q111" i="20" s="1"/>
  <c r="R111" i="20" s="1"/>
  <c r="S111" i="20" s="1"/>
  <c r="T111" i="20" s="1"/>
  <c r="U111" i="20" s="1"/>
  <c r="V111" i="20" s="1"/>
  <c r="W111" i="20" s="1"/>
  <c r="X111" i="20" s="1"/>
  <c r="Y111" i="20" s="1"/>
  <c r="Z111" i="20" s="1"/>
  <c r="AA111" i="20" s="1"/>
  <c r="AB111" i="20" s="1"/>
  <c r="AC111" i="20" s="1"/>
  <c r="AD111" i="20" s="1"/>
  <c r="AE111" i="20" s="1"/>
  <c r="AF111" i="20" s="1"/>
  <c r="C111" i="20"/>
  <c r="D111" i="20" s="1"/>
  <c r="C110" i="20"/>
  <c r="D110" i="20" s="1"/>
  <c r="E110" i="20" s="1"/>
  <c r="F110" i="20" s="1"/>
  <c r="G110" i="20" s="1"/>
  <c r="H110" i="20" s="1"/>
  <c r="I110" i="20" s="1"/>
  <c r="J110" i="20" s="1"/>
  <c r="K110" i="20" s="1"/>
  <c r="L110" i="20" s="1"/>
  <c r="M110" i="20" s="1"/>
  <c r="N110" i="20" s="1"/>
  <c r="O110" i="20" s="1"/>
  <c r="P110" i="20" s="1"/>
  <c r="Q110" i="20" s="1"/>
  <c r="R110" i="20" s="1"/>
  <c r="S110" i="20" s="1"/>
  <c r="T110" i="20" s="1"/>
  <c r="U110" i="20" s="1"/>
  <c r="V110" i="20" s="1"/>
  <c r="W110" i="20" s="1"/>
  <c r="X110" i="20" s="1"/>
  <c r="Y110" i="20" s="1"/>
  <c r="Z110" i="20" s="1"/>
  <c r="AA110" i="20" s="1"/>
  <c r="AB110" i="20" s="1"/>
  <c r="AC110" i="20" s="1"/>
  <c r="AD110" i="20" s="1"/>
  <c r="AE110" i="20" s="1"/>
  <c r="AF110" i="20" s="1"/>
  <c r="K109" i="20"/>
  <c r="L109" i="20" s="1"/>
  <c r="M109" i="20" s="1"/>
  <c r="N109" i="20" s="1"/>
  <c r="O109" i="20" s="1"/>
  <c r="P109" i="20" s="1"/>
  <c r="Q109" i="20" s="1"/>
  <c r="R109" i="20" s="1"/>
  <c r="S109" i="20" s="1"/>
  <c r="T109" i="20" s="1"/>
  <c r="U109" i="20" s="1"/>
  <c r="V109" i="20" s="1"/>
  <c r="W109" i="20" s="1"/>
  <c r="X109" i="20" s="1"/>
  <c r="Y109" i="20" s="1"/>
  <c r="Z109" i="20" s="1"/>
  <c r="AA109" i="20" s="1"/>
  <c r="AB109" i="20" s="1"/>
  <c r="AC109" i="20" s="1"/>
  <c r="AD109" i="20" s="1"/>
  <c r="AE109" i="20" s="1"/>
  <c r="AF109" i="20" s="1"/>
  <c r="J109" i="20"/>
  <c r="C109" i="20"/>
  <c r="D109" i="20" s="1"/>
  <c r="E109" i="20" s="1"/>
  <c r="F109" i="20" s="1"/>
  <c r="G109" i="20" s="1"/>
  <c r="H109" i="20" s="1"/>
  <c r="F108" i="20"/>
  <c r="G108" i="20" s="1"/>
  <c r="H108" i="20" s="1"/>
  <c r="I108" i="20" s="1"/>
  <c r="J108" i="20" s="1"/>
  <c r="K108" i="20" s="1"/>
  <c r="L108" i="20" s="1"/>
  <c r="M108" i="20" s="1"/>
  <c r="N108" i="20" s="1"/>
  <c r="O108" i="20" s="1"/>
  <c r="P108" i="20" s="1"/>
  <c r="Q108" i="20" s="1"/>
  <c r="R108" i="20" s="1"/>
  <c r="S108" i="20" s="1"/>
  <c r="T108" i="20" s="1"/>
  <c r="U108" i="20" s="1"/>
  <c r="V108" i="20" s="1"/>
  <c r="W108" i="20" s="1"/>
  <c r="X108" i="20" s="1"/>
  <c r="Y108" i="20" s="1"/>
  <c r="Z108" i="20" s="1"/>
  <c r="AA108" i="20" s="1"/>
  <c r="AB108" i="20" s="1"/>
  <c r="AC108" i="20" s="1"/>
  <c r="AD108" i="20" s="1"/>
  <c r="AE108" i="20" s="1"/>
  <c r="AF108" i="20" s="1"/>
  <c r="D108" i="20"/>
  <c r="E108" i="20" s="1"/>
  <c r="C108" i="20"/>
  <c r="L107" i="20"/>
  <c r="M107" i="20" s="1"/>
  <c r="N107" i="20" s="1"/>
  <c r="O107" i="20" s="1"/>
  <c r="P107" i="20" s="1"/>
  <c r="Q107" i="20" s="1"/>
  <c r="R107" i="20" s="1"/>
  <c r="S107" i="20" s="1"/>
  <c r="T107" i="20" s="1"/>
  <c r="U107" i="20" s="1"/>
  <c r="V107" i="20" s="1"/>
  <c r="W107" i="20" s="1"/>
  <c r="X107" i="20" s="1"/>
  <c r="Y107" i="20" s="1"/>
  <c r="Z107" i="20" s="1"/>
  <c r="AA107" i="20" s="1"/>
  <c r="AB107" i="20" s="1"/>
  <c r="AC107" i="20" s="1"/>
  <c r="AD107" i="20" s="1"/>
  <c r="AE107" i="20" s="1"/>
  <c r="AF107" i="20" s="1"/>
  <c r="F107" i="20"/>
  <c r="G107" i="20" s="1"/>
  <c r="H107" i="20" s="1"/>
  <c r="I107" i="20" s="1"/>
  <c r="J107" i="20" s="1"/>
  <c r="K107" i="20" s="1"/>
  <c r="D107" i="20"/>
  <c r="E107" i="20" s="1"/>
  <c r="C107" i="20"/>
  <c r="E105" i="20"/>
  <c r="F105" i="20" s="1"/>
  <c r="G105" i="20" s="1"/>
  <c r="H105" i="20" s="1"/>
  <c r="I105" i="20" s="1"/>
  <c r="J105" i="20" s="1"/>
  <c r="K105" i="20" s="1"/>
  <c r="L105" i="20" s="1"/>
  <c r="M105" i="20" s="1"/>
  <c r="N105" i="20" s="1"/>
  <c r="O105" i="20" s="1"/>
  <c r="P105" i="20" s="1"/>
  <c r="Q105" i="20" s="1"/>
  <c r="R105" i="20" s="1"/>
  <c r="S105" i="20" s="1"/>
  <c r="T105" i="20" s="1"/>
  <c r="U105" i="20" s="1"/>
  <c r="V105" i="20" s="1"/>
  <c r="W105" i="20" s="1"/>
  <c r="X105" i="20" s="1"/>
  <c r="Y105" i="20" s="1"/>
  <c r="Z105" i="20" s="1"/>
  <c r="AA105" i="20" s="1"/>
  <c r="AB105" i="20" s="1"/>
  <c r="AC105" i="20" s="1"/>
  <c r="AD105" i="20" s="1"/>
  <c r="AE105" i="20" s="1"/>
  <c r="AF105" i="20" s="1"/>
  <c r="D105" i="20"/>
  <c r="C105" i="20"/>
  <c r="K104" i="20"/>
  <c r="L104" i="20" s="1"/>
  <c r="M104" i="20" s="1"/>
  <c r="N104" i="20" s="1"/>
  <c r="O104" i="20" s="1"/>
  <c r="P104" i="20" s="1"/>
  <c r="Q104" i="20" s="1"/>
  <c r="R104" i="20" s="1"/>
  <c r="S104" i="20" s="1"/>
  <c r="T104" i="20" s="1"/>
  <c r="U104" i="20" s="1"/>
  <c r="V104" i="20" s="1"/>
  <c r="W104" i="20" s="1"/>
  <c r="X104" i="20" s="1"/>
  <c r="Y104" i="20" s="1"/>
  <c r="Z104" i="20" s="1"/>
  <c r="AA104" i="20" s="1"/>
  <c r="AB104" i="20" s="1"/>
  <c r="AC104" i="20" s="1"/>
  <c r="AD104" i="20" s="1"/>
  <c r="AE104" i="20" s="1"/>
  <c r="AF104" i="20" s="1"/>
  <c r="D104" i="20"/>
  <c r="E104" i="20" s="1"/>
  <c r="F104" i="20" s="1"/>
  <c r="G104" i="20" s="1"/>
  <c r="H104" i="20" s="1"/>
  <c r="I104" i="20" s="1"/>
  <c r="J104" i="20" s="1"/>
  <c r="C104" i="20"/>
  <c r="D102" i="20"/>
  <c r="E102" i="20" s="1"/>
  <c r="F102" i="20" s="1"/>
  <c r="G102" i="20" s="1"/>
  <c r="H102" i="20" s="1"/>
  <c r="I102" i="20" s="1"/>
  <c r="J102" i="20" s="1"/>
  <c r="K102" i="20" s="1"/>
  <c r="L102" i="20" s="1"/>
  <c r="M102" i="20" s="1"/>
  <c r="N102" i="20" s="1"/>
  <c r="O102" i="20" s="1"/>
  <c r="P102" i="20" s="1"/>
  <c r="Q102" i="20" s="1"/>
  <c r="R102" i="20" s="1"/>
  <c r="S102" i="20" s="1"/>
  <c r="T102" i="20" s="1"/>
  <c r="U102" i="20" s="1"/>
  <c r="V102" i="20" s="1"/>
  <c r="W102" i="20" s="1"/>
  <c r="X102" i="20" s="1"/>
  <c r="Y102" i="20" s="1"/>
  <c r="Z102" i="20" s="1"/>
  <c r="AA102" i="20" s="1"/>
  <c r="AB102" i="20" s="1"/>
  <c r="AC102" i="20" s="1"/>
  <c r="AD102" i="20" s="1"/>
  <c r="AE102" i="20" s="1"/>
  <c r="AF102" i="20" s="1"/>
  <c r="C102" i="20"/>
  <c r="H101" i="20"/>
  <c r="I101" i="20" s="1"/>
  <c r="J101" i="20" s="1"/>
  <c r="K101" i="20" s="1"/>
  <c r="L101" i="20" s="1"/>
  <c r="M101" i="20" s="1"/>
  <c r="N101" i="20" s="1"/>
  <c r="O101" i="20" s="1"/>
  <c r="P101" i="20" s="1"/>
  <c r="Q101" i="20" s="1"/>
  <c r="R101" i="20" s="1"/>
  <c r="S101" i="20" s="1"/>
  <c r="T101" i="20" s="1"/>
  <c r="U101" i="20" s="1"/>
  <c r="V101" i="20" s="1"/>
  <c r="W101" i="20" s="1"/>
  <c r="X101" i="20" s="1"/>
  <c r="Y101" i="20" s="1"/>
  <c r="Z101" i="20" s="1"/>
  <c r="AA101" i="20" s="1"/>
  <c r="AB101" i="20" s="1"/>
  <c r="AC101" i="20" s="1"/>
  <c r="AD101" i="20" s="1"/>
  <c r="AE101" i="20" s="1"/>
  <c r="AF101" i="20" s="1"/>
  <c r="F101" i="20"/>
  <c r="G101" i="20" s="1"/>
  <c r="D101" i="20"/>
  <c r="E101" i="20" s="1"/>
  <c r="C101" i="20"/>
  <c r="D100" i="20"/>
  <c r="E100" i="20" s="1"/>
  <c r="F100" i="20" s="1"/>
  <c r="G100" i="20" s="1"/>
  <c r="H100" i="20" s="1"/>
  <c r="I100" i="20" s="1"/>
  <c r="J100" i="20" s="1"/>
  <c r="K100" i="20" s="1"/>
  <c r="L100" i="20" s="1"/>
  <c r="M100" i="20" s="1"/>
  <c r="N100" i="20" s="1"/>
  <c r="O100" i="20" s="1"/>
  <c r="P100" i="20" s="1"/>
  <c r="Q100" i="20" s="1"/>
  <c r="R100" i="20" s="1"/>
  <c r="S100" i="20" s="1"/>
  <c r="T100" i="20" s="1"/>
  <c r="U100" i="20" s="1"/>
  <c r="V100" i="20" s="1"/>
  <c r="W100" i="20" s="1"/>
  <c r="X100" i="20" s="1"/>
  <c r="Y100" i="20" s="1"/>
  <c r="Z100" i="20" s="1"/>
  <c r="AA100" i="20" s="1"/>
  <c r="AB100" i="20" s="1"/>
  <c r="AC100" i="20" s="1"/>
  <c r="AD100" i="20" s="1"/>
  <c r="AE100" i="20" s="1"/>
  <c r="AF100" i="20" s="1"/>
  <c r="C100" i="20"/>
  <c r="F99" i="20"/>
  <c r="G99" i="20" s="1"/>
  <c r="H99" i="20" s="1"/>
  <c r="I99" i="20" s="1"/>
  <c r="J99" i="20" s="1"/>
  <c r="K99" i="20" s="1"/>
  <c r="L99" i="20" s="1"/>
  <c r="M99" i="20" s="1"/>
  <c r="N99" i="20" s="1"/>
  <c r="O99" i="20" s="1"/>
  <c r="P99" i="20" s="1"/>
  <c r="Q99" i="20" s="1"/>
  <c r="R99" i="20" s="1"/>
  <c r="S99" i="20" s="1"/>
  <c r="T99" i="20" s="1"/>
  <c r="U99" i="20" s="1"/>
  <c r="V99" i="20" s="1"/>
  <c r="W99" i="20" s="1"/>
  <c r="X99" i="20" s="1"/>
  <c r="Y99" i="20" s="1"/>
  <c r="Z99" i="20" s="1"/>
  <c r="AA99" i="20" s="1"/>
  <c r="AB99" i="20" s="1"/>
  <c r="AC99" i="20" s="1"/>
  <c r="AD99" i="20" s="1"/>
  <c r="AE99" i="20" s="1"/>
  <c r="AF99" i="20" s="1"/>
  <c r="C99" i="20"/>
  <c r="D99" i="20" s="1"/>
  <c r="E99" i="20" s="1"/>
  <c r="C98" i="20"/>
  <c r="C97" i="20"/>
  <c r="AH95" i="20"/>
  <c r="AI95" i="20" s="1"/>
  <c r="AH94" i="20"/>
  <c r="AI94" i="20" s="1"/>
  <c r="AH93" i="20"/>
  <c r="AI93" i="20" s="1"/>
  <c r="AH92" i="20"/>
  <c r="AI92" i="20" s="1"/>
  <c r="P92" i="20"/>
  <c r="AH91" i="20"/>
  <c r="AI91" i="20" s="1"/>
  <c r="B90" i="20"/>
  <c r="AI88" i="20"/>
  <c r="AH88" i="20"/>
  <c r="AI87" i="20"/>
  <c r="AH87" i="20"/>
  <c r="AI86" i="20"/>
  <c r="AH86" i="20"/>
  <c r="AI85" i="20"/>
  <c r="AH85" i="20"/>
  <c r="AI84" i="20"/>
  <c r="AH84" i="20"/>
  <c r="AI83" i="20"/>
  <c r="AH83" i="20"/>
  <c r="AI82" i="20"/>
  <c r="AH82" i="20"/>
  <c r="AI81" i="20"/>
  <c r="AH81" i="20"/>
  <c r="AG79" i="20"/>
  <c r="P79" i="20"/>
  <c r="L79" i="20"/>
  <c r="AI78" i="20"/>
  <c r="AH78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T79" i="20" s="1"/>
  <c r="S75" i="20"/>
  <c r="R75" i="20"/>
  <c r="Q75" i="20"/>
  <c r="P75" i="20"/>
  <c r="O75" i="20"/>
  <c r="N75" i="20"/>
  <c r="M75" i="20"/>
  <c r="L75" i="20"/>
  <c r="K75" i="20"/>
  <c r="J75" i="20"/>
  <c r="I75" i="20"/>
  <c r="AH75" i="20" s="1"/>
  <c r="H75" i="20"/>
  <c r="G75" i="20"/>
  <c r="F75" i="20"/>
  <c r="E75" i="20"/>
  <c r="D75" i="20"/>
  <c r="D79" i="20" s="1"/>
  <c r="C75" i="20"/>
  <c r="B75" i="20"/>
  <c r="AF74" i="20"/>
  <c r="AE74" i="20"/>
  <c r="AD74" i="20"/>
  <c r="AC74" i="20"/>
  <c r="AB74" i="20"/>
  <c r="AA74" i="20"/>
  <c r="Z74" i="20"/>
  <c r="Y74" i="20"/>
  <c r="X74" i="20"/>
  <c r="X79" i="20" s="1"/>
  <c r="W74" i="20"/>
  <c r="V74" i="20"/>
  <c r="U74" i="20"/>
  <c r="T74" i="20"/>
  <c r="S74" i="20"/>
  <c r="R74" i="20"/>
  <c r="R79" i="20" s="1"/>
  <c r="Q74" i="20"/>
  <c r="P74" i="20"/>
  <c r="O74" i="20"/>
  <c r="N74" i="20"/>
  <c r="M74" i="20"/>
  <c r="L74" i="20"/>
  <c r="K74" i="20"/>
  <c r="J74" i="20"/>
  <c r="I74" i="20"/>
  <c r="H74" i="20"/>
  <c r="H79" i="20" s="1"/>
  <c r="G74" i="20"/>
  <c r="F74" i="20"/>
  <c r="E74" i="20"/>
  <c r="D74" i="20"/>
  <c r="C74" i="20"/>
  <c r="B74" i="20"/>
  <c r="AF73" i="20"/>
  <c r="AE73" i="20"/>
  <c r="AD73" i="20"/>
  <c r="AC73" i="20"/>
  <c r="AB73" i="20"/>
  <c r="AA73" i="20"/>
  <c r="Z73" i="20"/>
  <c r="Y73" i="20"/>
  <c r="X73" i="20"/>
  <c r="W73" i="20"/>
  <c r="W79" i="20" s="1"/>
  <c r="V73" i="20"/>
  <c r="U73" i="20"/>
  <c r="U79" i="20" s="1"/>
  <c r="T73" i="20"/>
  <c r="S73" i="20"/>
  <c r="S79" i="20" s="1"/>
  <c r="R73" i="20"/>
  <c r="Q73" i="20"/>
  <c r="Q79" i="20" s="1"/>
  <c r="P73" i="20"/>
  <c r="O73" i="20"/>
  <c r="O79" i="20" s="1"/>
  <c r="N73" i="20"/>
  <c r="M73" i="20"/>
  <c r="M79" i="20" s="1"/>
  <c r="L73" i="20"/>
  <c r="K73" i="20"/>
  <c r="K79" i="20" s="1"/>
  <c r="J73" i="20"/>
  <c r="J79" i="20" s="1"/>
  <c r="I73" i="20"/>
  <c r="I79" i="20" s="1"/>
  <c r="H73" i="20"/>
  <c r="G73" i="20"/>
  <c r="G79" i="20" s="1"/>
  <c r="F73" i="20"/>
  <c r="E73" i="20"/>
  <c r="E79" i="20" s="1"/>
  <c r="D73" i="20"/>
  <c r="C73" i="20"/>
  <c r="C79" i="20" s="1"/>
  <c r="B73" i="20"/>
  <c r="G72" i="20"/>
  <c r="Y209" i="20" s="1"/>
  <c r="AI71" i="20"/>
  <c r="AH71" i="20"/>
  <c r="M70" i="20"/>
  <c r="G70" i="20"/>
  <c r="AG69" i="20"/>
  <c r="AF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R69" i="20"/>
  <c r="Q69" i="20"/>
  <c r="P69" i="20"/>
  <c r="O69" i="20"/>
  <c r="N69" i="20"/>
  <c r="N72" i="20" s="1"/>
  <c r="M69" i="20"/>
  <c r="M72" i="20" s="1"/>
  <c r="L69" i="20"/>
  <c r="K69" i="20"/>
  <c r="J69" i="20"/>
  <c r="I69" i="20"/>
  <c r="I72" i="20" s="1"/>
  <c r="H69" i="20"/>
  <c r="G69" i="20"/>
  <c r="F69" i="20"/>
  <c r="E69" i="20"/>
  <c r="D69" i="20"/>
  <c r="C69" i="20"/>
  <c r="B69" i="20"/>
  <c r="AI68" i="20"/>
  <c r="AH68" i="20"/>
  <c r="AI67" i="20"/>
  <c r="AH67" i="20"/>
  <c r="AI66" i="20"/>
  <c r="AH66" i="20"/>
  <c r="AG65" i="20"/>
  <c r="AG70" i="20" s="1"/>
  <c r="AF65" i="20"/>
  <c r="AF5" i="20" s="1"/>
  <c r="AE65" i="20"/>
  <c r="AE5" i="20" s="1"/>
  <c r="AD65" i="20"/>
  <c r="AC65" i="20"/>
  <c r="AC5" i="20" s="1"/>
  <c r="AB65" i="20"/>
  <c r="AB5" i="20" s="1"/>
  <c r="AA65" i="20"/>
  <c r="AA5" i="20" s="1"/>
  <c r="Z65" i="20"/>
  <c r="Z5" i="20" s="1"/>
  <c r="Y65" i="20"/>
  <c r="Y5" i="20" s="1"/>
  <c r="X65" i="20"/>
  <c r="X5" i="20" s="1"/>
  <c r="W65" i="20"/>
  <c r="V65" i="20"/>
  <c r="U65" i="20"/>
  <c r="T65" i="20"/>
  <c r="S65" i="20"/>
  <c r="R65" i="20"/>
  <c r="Q65" i="20"/>
  <c r="P65" i="20"/>
  <c r="P5" i="20" s="1"/>
  <c r="O65" i="20"/>
  <c r="O70" i="20" s="1"/>
  <c r="N65" i="20"/>
  <c r="M65" i="20"/>
  <c r="L65" i="20"/>
  <c r="L70" i="20" s="1"/>
  <c r="K65" i="20"/>
  <c r="J65" i="20"/>
  <c r="J70" i="20" s="1"/>
  <c r="I65" i="20"/>
  <c r="I70" i="20" s="1"/>
  <c r="H65" i="20"/>
  <c r="H5" i="20" s="1"/>
  <c r="G65" i="20"/>
  <c r="F65" i="20"/>
  <c r="E65" i="20"/>
  <c r="D65" i="20"/>
  <c r="D70" i="20" s="1"/>
  <c r="C65" i="20"/>
  <c r="C70" i="20" s="1"/>
  <c r="B65" i="20"/>
  <c r="AI64" i="20"/>
  <c r="AH64" i="20"/>
  <c r="AI63" i="20"/>
  <c r="AH63" i="20"/>
  <c r="AI62" i="20"/>
  <c r="AH62" i="20"/>
  <c r="AI61" i="20"/>
  <c r="AH61" i="20"/>
  <c r="AI60" i="20"/>
  <c r="AH60" i="20"/>
  <c r="AI59" i="20"/>
  <c r="AH59" i="20"/>
  <c r="AI58" i="20"/>
  <c r="AH58" i="20"/>
  <c r="AI57" i="20"/>
  <c r="AH57" i="20"/>
  <c r="AI56" i="20"/>
  <c r="AH56" i="20"/>
  <c r="AI55" i="20"/>
  <c r="AH55" i="20"/>
  <c r="AI54" i="20"/>
  <c r="AH54" i="20"/>
  <c r="AG53" i="20"/>
  <c r="AG4" i="20" s="1"/>
  <c r="AF53" i="20"/>
  <c r="AE53" i="20"/>
  <c r="AD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E70" i="20" s="1"/>
  <c r="E80" i="20" s="1"/>
  <c r="D53" i="20"/>
  <c r="C53" i="20"/>
  <c r="B53" i="20"/>
  <c r="AI52" i="20"/>
  <c r="AH52" i="20"/>
  <c r="AI51" i="20"/>
  <c r="AH51" i="20"/>
  <c r="AI50" i="20"/>
  <c r="AH50" i="20"/>
  <c r="AG49" i="20"/>
  <c r="AG3" i="20" s="1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AG48" i="20"/>
  <c r="AI47" i="20"/>
  <c r="AH47" i="20"/>
  <c r="AI46" i="20"/>
  <c r="AH46" i="20"/>
  <c r="AI45" i="20"/>
  <c r="AH45" i="20"/>
  <c r="AI44" i="20"/>
  <c r="AH44" i="20"/>
  <c r="AI43" i="20"/>
  <c r="AH43" i="20"/>
  <c r="AI42" i="20"/>
  <c r="AH42" i="20"/>
  <c r="AI41" i="20"/>
  <c r="AH41" i="20"/>
  <c r="AI40" i="20"/>
  <c r="AH40" i="20"/>
  <c r="AI39" i="20"/>
  <c r="AH39" i="20"/>
  <c r="AI38" i="20"/>
  <c r="AH38" i="20"/>
  <c r="AI37" i="20"/>
  <c r="AH37" i="20"/>
  <c r="AI36" i="20"/>
  <c r="AH36" i="20"/>
  <c r="AG35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K70" i="20" s="1"/>
  <c r="J35" i="20"/>
  <c r="I35" i="20"/>
  <c r="H35" i="20"/>
  <c r="G35" i="20"/>
  <c r="F35" i="20"/>
  <c r="E35" i="20"/>
  <c r="E72" i="20" s="1"/>
  <c r="D35" i="20"/>
  <c r="C35" i="20"/>
  <c r="C72" i="20" s="1"/>
  <c r="B35" i="20"/>
  <c r="B70" i="20" s="1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I21" i="20"/>
  <c r="AH21" i="20"/>
  <c r="AI20" i="20"/>
  <c r="AH20" i="20"/>
  <c r="AI19" i="20"/>
  <c r="AH19" i="20"/>
  <c r="AI18" i="20"/>
  <c r="AH18" i="20"/>
  <c r="AI17" i="20"/>
  <c r="AH17" i="20"/>
  <c r="AI16" i="20"/>
  <c r="AH16" i="20"/>
  <c r="AI15" i="20"/>
  <c r="AH15" i="20"/>
  <c r="AI14" i="20"/>
  <c r="AH14" i="20"/>
  <c r="AI13" i="20"/>
  <c r="AH13" i="20"/>
  <c r="AI12" i="20"/>
  <c r="AH12" i="20"/>
  <c r="AI11" i="20"/>
  <c r="AH11" i="20"/>
  <c r="AD5" i="20"/>
  <c r="W5" i="20"/>
  <c r="V5" i="20"/>
  <c r="U5" i="20"/>
  <c r="T5" i="20"/>
  <c r="S5" i="20"/>
  <c r="R5" i="20"/>
  <c r="O5" i="20"/>
  <c r="N5" i="20"/>
  <c r="M5" i="20"/>
  <c r="L5" i="20"/>
  <c r="K5" i="20"/>
  <c r="J5" i="20"/>
  <c r="G5" i="20"/>
  <c r="F5" i="20"/>
  <c r="E5" i="20"/>
  <c r="D5" i="20"/>
  <c r="C5" i="20"/>
  <c r="B5" i="20"/>
  <c r="K4" i="20"/>
  <c r="AG2" i="20"/>
  <c r="AG6" i="20" s="1"/>
  <c r="C186" i="18"/>
  <c r="D186" i="18" s="1"/>
  <c r="E186" i="18" s="1"/>
  <c r="F186" i="18" s="1"/>
  <c r="G186" i="18" s="1"/>
  <c r="H186" i="18" s="1"/>
  <c r="I186" i="18" s="1"/>
  <c r="J186" i="18" s="1"/>
  <c r="K186" i="18" s="1"/>
  <c r="L186" i="18" s="1"/>
  <c r="M186" i="18" s="1"/>
  <c r="N186" i="18" s="1"/>
  <c r="O186" i="18" s="1"/>
  <c r="P186" i="18" s="1"/>
  <c r="Q186" i="18" s="1"/>
  <c r="R186" i="18" s="1"/>
  <c r="S186" i="18" s="1"/>
  <c r="T186" i="18" s="1"/>
  <c r="U186" i="18" s="1"/>
  <c r="V186" i="18" s="1"/>
  <c r="W186" i="18" s="1"/>
  <c r="X186" i="18" s="1"/>
  <c r="Y186" i="18" s="1"/>
  <c r="Z186" i="18" s="1"/>
  <c r="AA186" i="18" s="1"/>
  <c r="AB186" i="18" s="1"/>
  <c r="AC186" i="18" s="1"/>
  <c r="AD186" i="18" s="1"/>
  <c r="AE186" i="18" s="1"/>
  <c r="AF186" i="18" s="1"/>
  <c r="C185" i="18"/>
  <c r="D185" i="18" s="1"/>
  <c r="E185" i="18" s="1"/>
  <c r="F185" i="18" s="1"/>
  <c r="G185" i="18" s="1"/>
  <c r="H185" i="18" s="1"/>
  <c r="I185" i="18" s="1"/>
  <c r="J185" i="18" s="1"/>
  <c r="K185" i="18" s="1"/>
  <c r="L185" i="18" s="1"/>
  <c r="M185" i="18" s="1"/>
  <c r="N185" i="18" s="1"/>
  <c r="O185" i="18" s="1"/>
  <c r="P185" i="18" s="1"/>
  <c r="Q185" i="18" s="1"/>
  <c r="R185" i="18" s="1"/>
  <c r="S185" i="18" s="1"/>
  <c r="T185" i="18" s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5" i="18" s="1"/>
  <c r="AE185" i="18" s="1"/>
  <c r="AF185" i="18" s="1"/>
  <c r="C184" i="18"/>
  <c r="D184" i="18" s="1"/>
  <c r="E184" i="18" s="1"/>
  <c r="F184" i="18" s="1"/>
  <c r="G184" i="18" s="1"/>
  <c r="H184" i="18" s="1"/>
  <c r="I184" i="18" s="1"/>
  <c r="J184" i="18" s="1"/>
  <c r="K184" i="18" s="1"/>
  <c r="L184" i="18" s="1"/>
  <c r="M184" i="18" s="1"/>
  <c r="N184" i="18" s="1"/>
  <c r="O184" i="18" s="1"/>
  <c r="P184" i="18" s="1"/>
  <c r="Q184" i="18" s="1"/>
  <c r="R184" i="18" s="1"/>
  <c r="S184" i="18" s="1"/>
  <c r="T184" i="18" s="1"/>
  <c r="U184" i="18" s="1"/>
  <c r="V184" i="18" s="1"/>
  <c r="W184" i="18" s="1"/>
  <c r="X184" i="18" s="1"/>
  <c r="Y184" i="18" s="1"/>
  <c r="Z184" i="18" s="1"/>
  <c r="AA184" i="18" s="1"/>
  <c r="AB184" i="18" s="1"/>
  <c r="AC184" i="18" s="1"/>
  <c r="AD184" i="18" s="1"/>
  <c r="AE184" i="18" s="1"/>
  <c r="AF184" i="18" s="1"/>
  <c r="C183" i="18"/>
  <c r="D183" i="18" s="1"/>
  <c r="E183" i="18" s="1"/>
  <c r="F183" i="18" s="1"/>
  <c r="G183" i="18" s="1"/>
  <c r="H183" i="18" s="1"/>
  <c r="I183" i="18" s="1"/>
  <c r="J183" i="18" s="1"/>
  <c r="K183" i="18" s="1"/>
  <c r="L183" i="18" s="1"/>
  <c r="M183" i="18" s="1"/>
  <c r="N183" i="18" s="1"/>
  <c r="O183" i="18" s="1"/>
  <c r="P183" i="18" s="1"/>
  <c r="Q183" i="18" s="1"/>
  <c r="R183" i="18" s="1"/>
  <c r="S183" i="18" s="1"/>
  <c r="T183" i="18" s="1"/>
  <c r="U183" i="18" s="1"/>
  <c r="V183" i="18" s="1"/>
  <c r="W183" i="18" s="1"/>
  <c r="X183" i="18" s="1"/>
  <c r="Y183" i="18" s="1"/>
  <c r="Z183" i="18" s="1"/>
  <c r="AA183" i="18" s="1"/>
  <c r="AB183" i="18" s="1"/>
  <c r="AC183" i="18" s="1"/>
  <c r="AD183" i="18" s="1"/>
  <c r="AE183" i="18" s="1"/>
  <c r="AF183" i="18" s="1"/>
  <c r="C182" i="18"/>
  <c r="D182" i="18" s="1"/>
  <c r="E182" i="18" s="1"/>
  <c r="F182" i="18" s="1"/>
  <c r="G182" i="18" s="1"/>
  <c r="H182" i="18" s="1"/>
  <c r="I182" i="18" s="1"/>
  <c r="J182" i="18" s="1"/>
  <c r="K182" i="18" s="1"/>
  <c r="L182" i="18" s="1"/>
  <c r="M182" i="18" s="1"/>
  <c r="N182" i="18" s="1"/>
  <c r="O182" i="18" s="1"/>
  <c r="P182" i="18" s="1"/>
  <c r="Q182" i="18" s="1"/>
  <c r="R182" i="18" s="1"/>
  <c r="S182" i="18" s="1"/>
  <c r="T182" i="18" s="1"/>
  <c r="U182" i="18" s="1"/>
  <c r="V182" i="18" s="1"/>
  <c r="W182" i="18" s="1"/>
  <c r="X182" i="18" s="1"/>
  <c r="Y182" i="18" s="1"/>
  <c r="Z182" i="18" s="1"/>
  <c r="AA182" i="18" s="1"/>
  <c r="AB182" i="18" s="1"/>
  <c r="AC182" i="18" s="1"/>
  <c r="AD182" i="18" s="1"/>
  <c r="AE182" i="18" s="1"/>
  <c r="AF182" i="18" s="1"/>
  <c r="E181" i="18"/>
  <c r="F181" i="18" s="1"/>
  <c r="G181" i="18" s="1"/>
  <c r="H181" i="18" s="1"/>
  <c r="I181" i="18" s="1"/>
  <c r="J181" i="18" s="1"/>
  <c r="K181" i="18" s="1"/>
  <c r="L181" i="18" s="1"/>
  <c r="M181" i="18" s="1"/>
  <c r="N181" i="18" s="1"/>
  <c r="O181" i="18" s="1"/>
  <c r="P181" i="18" s="1"/>
  <c r="Q181" i="18" s="1"/>
  <c r="R181" i="18" s="1"/>
  <c r="S181" i="18" s="1"/>
  <c r="T181" i="18" s="1"/>
  <c r="U181" i="18" s="1"/>
  <c r="V181" i="18" s="1"/>
  <c r="W181" i="18" s="1"/>
  <c r="X181" i="18" s="1"/>
  <c r="Y181" i="18" s="1"/>
  <c r="Z181" i="18" s="1"/>
  <c r="AA181" i="18" s="1"/>
  <c r="AB181" i="18" s="1"/>
  <c r="AC181" i="18" s="1"/>
  <c r="AD181" i="18" s="1"/>
  <c r="AE181" i="18" s="1"/>
  <c r="AF181" i="18" s="1"/>
  <c r="D181" i="18"/>
  <c r="C181" i="18"/>
  <c r="C180" i="18"/>
  <c r="D180" i="18" s="1"/>
  <c r="E180" i="18" s="1"/>
  <c r="F180" i="18" s="1"/>
  <c r="G180" i="18" s="1"/>
  <c r="H180" i="18" s="1"/>
  <c r="I180" i="18" s="1"/>
  <c r="J180" i="18" s="1"/>
  <c r="K180" i="18" s="1"/>
  <c r="L180" i="18" s="1"/>
  <c r="M180" i="18" s="1"/>
  <c r="N180" i="18" s="1"/>
  <c r="O180" i="18" s="1"/>
  <c r="P180" i="18" s="1"/>
  <c r="Q180" i="18" s="1"/>
  <c r="R180" i="18" s="1"/>
  <c r="S180" i="18" s="1"/>
  <c r="T180" i="18" s="1"/>
  <c r="U180" i="18" s="1"/>
  <c r="V180" i="18" s="1"/>
  <c r="W180" i="18" s="1"/>
  <c r="X180" i="18" s="1"/>
  <c r="Y180" i="18" s="1"/>
  <c r="Z180" i="18" s="1"/>
  <c r="AA180" i="18" s="1"/>
  <c r="AB180" i="18" s="1"/>
  <c r="AC180" i="18" s="1"/>
  <c r="AD180" i="18" s="1"/>
  <c r="AE180" i="18" s="1"/>
  <c r="AF180" i="18" s="1"/>
  <c r="C179" i="18"/>
  <c r="D179" i="18" s="1"/>
  <c r="E179" i="18" s="1"/>
  <c r="F179" i="18" s="1"/>
  <c r="G179" i="18" s="1"/>
  <c r="H179" i="18" s="1"/>
  <c r="I179" i="18" s="1"/>
  <c r="J179" i="18" s="1"/>
  <c r="K179" i="18" s="1"/>
  <c r="L179" i="18" s="1"/>
  <c r="M179" i="18" s="1"/>
  <c r="N179" i="18" s="1"/>
  <c r="O179" i="18" s="1"/>
  <c r="P179" i="18" s="1"/>
  <c r="Q179" i="18" s="1"/>
  <c r="R179" i="18" s="1"/>
  <c r="S179" i="18" s="1"/>
  <c r="T179" i="18" s="1"/>
  <c r="U179" i="18" s="1"/>
  <c r="V179" i="18" s="1"/>
  <c r="W179" i="18" s="1"/>
  <c r="X179" i="18" s="1"/>
  <c r="Y179" i="18" s="1"/>
  <c r="Z179" i="18" s="1"/>
  <c r="AA179" i="18" s="1"/>
  <c r="AB179" i="18" s="1"/>
  <c r="AC179" i="18" s="1"/>
  <c r="AD179" i="18" s="1"/>
  <c r="AE179" i="18" s="1"/>
  <c r="AF179" i="18" s="1"/>
  <c r="C178" i="18"/>
  <c r="D178" i="18" s="1"/>
  <c r="E178" i="18" s="1"/>
  <c r="F178" i="18" s="1"/>
  <c r="G178" i="18" s="1"/>
  <c r="H178" i="18" s="1"/>
  <c r="I178" i="18" s="1"/>
  <c r="J178" i="18" s="1"/>
  <c r="K178" i="18" s="1"/>
  <c r="L178" i="18" s="1"/>
  <c r="M178" i="18" s="1"/>
  <c r="N178" i="18" s="1"/>
  <c r="O178" i="18" s="1"/>
  <c r="P178" i="18" s="1"/>
  <c r="Q178" i="18" s="1"/>
  <c r="R178" i="18" s="1"/>
  <c r="S178" i="18" s="1"/>
  <c r="T178" i="18" s="1"/>
  <c r="U178" i="18" s="1"/>
  <c r="V178" i="18" s="1"/>
  <c r="W178" i="18" s="1"/>
  <c r="X178" i="18" s="1"/>
  <c r="Y178" i="18" s="1"/>
  <c r="Z178" i="18" s="1"/>
  <c r="AA178" i="18" s="1"/>
  <c r="AB178" i="18" s="1"/>
  <c r="AC178" i="18" s="1"/>
  <c r="AD178" i="18" s="1"/>
  <c r="AE178" i="18" s="1"/>
  <c r="AF178" i="18" s="1"/>
  <c r="C177" i="18"/>
  <c r="D177" i="18" s="1"/>
  <c r="E177" i="18" s="1"/>
  <c r="F177" i="18" s="1"/>
  <c r="G177" i="18" s="1"/>
  <c r="H177" i="18" s="1"/>
  <c r="I177" i="18" s="1"/>
  <c r="J177" i="18" s="1"/>
  <c r="K177" i="18" s="1"/>
  <c r="L177" i="18" s="1"/>
  <c r="M177" i="18" s="1"/>
  <c r="N177" i="18" s="1"/>
  <c r="O177" i="18" s="1"/>
  <c r="P177" i="18" s="1"/>
  <c r="Q177" i="18" s="1"/>
  <c r="R177" i="18" s="1"/>
  <c r="S177" i="18" s="1"/>
  <c r="T177" i="18" s="1"/>
  <c r="U177" i="18" s="1"/>
  <c r="V177" i="18" s="1"/>
  <c r="W177" i="18" s="1"/>
  <c r="X177" i="18" s="1"/>
  <c r="Y177" i="18" s="1"/>
  <c r="Z177" i="18" s="1"/>
  <c r="AA177" i="18" s="1"/>
  <c r="AB177" i="18" s="1"/>
  <c r="AC177" i="18" s="1"/>
  <c r="AD177" i="18" s="1"/>
  <c r="AE177" i="18" s="1"/>
  <c r="AF177" i="18" s="1"/>
  <c r="C176" i="18"/>
  <c r="D176" i="18" s="1"/>
  <c r="E176" i="18" s="1"/>
  <c r="F176" i="18" s="1"/>
  <c r="G176" i="18" s="1"/>
  <c r="H176" i="18" s="1"/>
  <c r="I176" i="18" s="1"/>
  <c r="J176" i="18" s="1"/>
  <c r="K176" i="18" s="1"/>
  <c r="L176" i="18" s="1"/>
  <c r="M176" i="18" s="1"/>
  <c r="N176" i="18" s="1"/>
  <c r="O176" i="18" s="1"/>
  <c r="P176" i="18" s="1"/>
  <c r="Q176" i="18" s="1"/>
  <c r="R176" i="18" s="1"/>
  <c r="S176" i="18" s="1"/>
  <c r="T176" i="18" s="1"/>
  <c r="U176" i="18" s="1"/>
  <c r="V176" i="18" s="1"/>
  <c r="W176" i="18" s="1"/>
  <c r="X176" i="18" s="1"/>
  <c r="Y176" i="18" s="1"/>
  <c r="Z176" i="18" s="1"/>
  <c r="AA176" i="18" s="1"/>
  <c r="AB176" i="18" s="1"/>
  <c r="AC176" i="18" s="1"/>
  <c r="AD176" i="18" s="1"/>
  <c r="AE176" i="18" s="1"/>
  <c r="AF176" i="18" s="1"/>
  <c r="D175" i="18"/>
  <c r="E175" i="18" s="1"/>
  <c r="F175" i="18" s="1"/>
  <c r="G175" i="18" s="1"/>
  <c r="H175" i="18" s="1"/>
  <c r="I175" i="18" s="1"/>
  <c r="J175" i="18" s="1"/>
  <c r="K175" i="18" s="1"/>
  <c r="L175" i="18" s="1"/>
  <c r="M175" i="18" s="1"/>
  <c r="N175" i="18" s="1"/>
  <c r="O175" i="18" s="1"/>
  <c r="P175" i="18" s="1"/>
  <c r="Q175" i="18" s="1"/>
  <c r="R175" i="18" s="1"/>
  <c r="S175" i="18" s="1"/>
  <c r="T175" i="18" s="1"/>
  <c r="U175" i="18" s="1"/>
  <c r="V175" i="18" s="1"/>
  <c r="W175" i="18" s="1"/>
  <c r="X175" i="18" s="1"/>
  <c r="Y175" i="18" s="1"/>
  <c r="Z175" i="18" s="1"/>
  <c r="AA175" i="18" s="1"/>
  <c r="AB175" i="18" s="1"/>
  <c r="AC175" i="18" s="1"/>
  <c r="AD175" i="18" s="1"/>
  <c r="AE175" i="18" s="1"/>
  <c r="AF175" i="18" s="1"/>
  <c r="C175" i="18"/>
  <c r="C174" i="18"/>
  <c r="D174" i="18" s="1"/>
  <c r="E174" i="18" s="1"/>
  <c r="F174" i="18" s="1"/>
  <c r="G174" i="18" s="1"/>
  <c r="H174" i="18" s="1"/>
  <c r="I174" i="18" s="1"/>
  <c r="J174" i="18" s="1"/>
  <c r="K174" i="18" s="1"/>
  <c r="L174" i="18" s="1"/>
  <c r="M174" i="18" s="1"/>
  <c r="N174" i="18" s="1"/>
  <c r="O174" i="18" s="1"/>
  <c r="P174" i="18" s="1"/>
  <c r="Q174" i="18" s="1"/>
  <c r="R174" i="18" s="1"/>
  <c r="S174" i="18" s="1"/>
  <c r="T174" i="18" s="1"/>
  <c r="U174" i="18" s="1"/>
  <c r="V174" i="18" s="1"/>
  <c r="W174" i="18" s="1"/>
  <c r="X174" i="18" s="1"/>
  <c r="Y174" i="18" s="1"/>
  <c r="Z174" i="18" s="1"/>
  <c r="AA174" i="18" s="1"/>
  <c r="AB174" i="18" s="1"/>
  <c r="AC174" i="18" s="1"/>
  <c r="AD174" i="18" s="1"/>
  <c r="AE174" i="18" s="1"/>
  <c r="AF174" i="18" s="1"/>
  <c r="C172" i="18"/>
  <c r="D172" i="18" s="1"/>
  <c r="E172" i="18" s="1"/>
  <c r="F172" i="18" s="1"/>
  <c r="G172" i="18" s="1"/>
  <c r="H172" i="18" s="1"/>
  <c r="I172" i="18" s="1"/>
  <c r="J172" i="18" s="1"/>
  <c r="K172" i="18" s="1"/>
  <c r="L172" i="18" s="1"/>
  <c r="M172" i="18" s="1"/>
  <c r="N172" i="18" s="1"/>
  <c r="O172" i="18" s="1"/>
  <c r="P172" i="18" s="1"/>
  <c r="Q172" i="18" s="1"/>
  <c r="R172" i="18" s="1"/>
  <c r="S172" i="18" s="1"/>
  <c r="T172" i="18" s="1"/>
  <c r="U172" i="18" s="1"/>
  <c r="V172" i="18" s="1"/>
  <c r="W172" i="18" s="1"/>
  <c r="X172" i="18" s="1"/>
  <c r="Y172" i="18" s="1"/>
  <c r="Z172" i="18" s="1"/>
  <c r="AA172" i="18" s="1"/>
  <c r="AB172" i="18" s="1"/>
  <c r="AC172" i="18" s="1"/>
  <c r="AD172" i="18" s="1"/>
  <c r="AE172" i="18" s="1"/>
  <c r="AF172" i="18" s="1"/>
  <c r="C171" i="18"/>
  <c r="D171" i="18" s="1"/>
  <c r="E171" i="18" s="1"/>
  <c r="F171" i="18" s="1"/>
  <c r="G171" i="18" s="1"/>
  <c r="H171" i="18" s="1"/>
  <c r="I171" i="18" s="1"/>
  <c r="J171" i="18" s="1"/>
  <c r="K171" i="18" s="1"/>
  <c r="L171" i="18" s="1"/>
  <c r="M171" i="18" s="1"/>
  <c r="N171" i="18" s="1"/>
  <c r="O171" i="18" s="1"/>
  <c r="P171" i="18" s="1"/>
  <c r="Q171" i="18" s="1"/>
  <c r="R171" i="18" s="1"/>
  <c r="S171" i="18" s="1"/>
  <c r="T171" i="18" s="1"/>
  <c r="U171" i="18" s="1"/>
  <c r="V171" i="18" s="1"/>
  <c r="W171" i="18" s="1"/>
  <c r="X171" i="18" s="1"/>
  <c r="Y171" i="18" s="1"/>
  <c r="Z171" i="18" s="1"/>
  <c r="AA171" i="18" s="1"/>
  <c r="AB171" i="18" s="1"/>
  <c r="AC171" i="18" s="1"/>
  <c r="AD171" i="18" s="1"/>
  <c r="AE171" i="18" s="1"/>
  <c r="AF171" i="18" s="1"/>
  <c r="D170" i="18"/>
  <c r="E170" i="18" s="1"/>
  <c r="F170" i="18" s="1"/>
  <c r="G170" i="18" s="1"/>
  <c r="H170" i="18" s="1"/>
  <c r="I170" i="18" s="1"/>
  <c r="J170" i="18" s="1"/>
  <c r="K170" i="18" s="1"/>
  <c r="L170" i="18" s="1"/>
  <c r="M170" i="18" s="1"/>
  <c r="N170" i="18" s="1"/>
  <c r="O170" i="18" s="1"/>
  <c r="P170" i="18" s="1"/>
  <c r="Q170" i="18" s="1"/>
  <c r="R170" i="18" s="1"/>
  <c r="S170" i="18" s="1"/>
  <c r="T170" i="18" s="1"/>
  <c r="U170" i="18" s="1"/>
  <c r="V170" i="18" s="1"/>
  <c r="W170" i="18" s="1"/>
  <c r="X170" i="18" s="1"/>
  <c r="Y170" i="18" s="1"/>
  <c r="Z170" i="18" s="1"/>
  <c r="AA170" i="18" s="1"/>
  <c r="AB170" i="18" s="1"/>
  <c r="AC170" i="18" s="1"/>
  <c r="AD170" i="18" s="1"/>
  <c r="AE170" i="18" s="1"/>
  <c r="AF170" i="18" s="1"/>
  <c r="C170" i="18"/>
  <c r="C169" i="18"/>
  <c r="D169" i="18" s="1"/>
  <c r="E169" i="18" s="1"/>
  <c r="F169" i="18" s="1"/>
  <c r="G169" i="18" s="1"/>
  <c r="H169" i="18" s="1"/>
  <c r="I169" i="18" s="1"/>
  <c r="J169" i="18" s="1"/>
  <c r="K169" i="18" s="1"/>
  <c r="L169" i="18" s="1"/>
  <c r="M169" i="18" s="1"/>
  <c r="N169" i="18" s="1"/>
  <c r="O169" i="18" s="1"/>
  <c r="P169" i="18" s="1"/>
  <c r="Q169" i="18" s="1"/>
  <c r="R169" i="18" s="1"/>
  <c r="S169" i="18" s="1"/>
  <c r="T169" i="18" s="1"/>
  <c r="U169" i="18" s="1"/>
  <c r="V169" i="18" s="1"/>
  <c r="W169" i="18" s="1"/>
  <c r="X169" i="18" s="1"/>
  <c r="Y169" i="18" s="1"/>
  <c r="Z169" i="18" s="1"/>
  <c r="AA169" i="18" s="1"/>
  <c r="AB169" i="18" s="1"/>
  <c r="AC169" i="18" s="1"/>
  <c r="AD169" i="18" s="1"/>
  <c r="AE169" i="18" s="1"/>
  <c r="AF169" i="18" s="1"/>
  <c r="D168" i="18"/>
  <c r="E168" i="18" s="1"/>
  <c r="F168" i="18" s="1"/>
  <c r="G168" i="18" s="1"/>
  <c r="H168" i="18" s="1"/>
  <c r="I168" i="18" s="1"/>
  <c r="J168" i="18" s="1"/>
  <c r="K168" i="18" s="1"/>
  <c r="L168" i="18" s="1"/>
  <c r="M168" i="18" s="1"/>
  <c r="N168" i="18" s="1"/>
  <c r="O168" i="18" s="1"/>
  <c r="P168" i="18" s="1"/>
  <c r="Q168" i="18" s="1"/>
  <c r="R168" i="18" s="1"/>
  <c r="S168" i="18" s="1"/>
  <c r="T168" i="18" s="1"/>
  <c r="U168" i="18" s="1"/>
  <c r="V168" i="18" s="1"/>
  <c r="W168" i="18" s="1"/>
  <c r="X168" i="18" s="1"/>
  <c r="Y168" i="18" s="1"/>
  <c r="Z168" i="18" s="1"/>
  <c r="AA168" i="18" s="1"/>
  <c r="AB168" i="18" s="1"/>
  <c r="AC168" i="18" s="1"/>
  <c r="AD168" i="18" s="1"/>
  <c r="AE168" i="18" s="1"/>
  <c r="AF168" i="18" s="1"/>
  <c r="C168" i="18"/>
  <c r="C167" i="18"/>
  <c r="D167" i="18" s="1"/>
  <c r="E167" i="18" s="1"/>
  <c r="F167" i="18" s="1"/>
  <c r="G167" i="18" s="1"/>
  <c r="H167" i="18" s="1"/>
  <c r="I167" i="18" s="1"/>
  <c r="J167" i="18" s="1"/>
  <c r="K167" i="18" s="1"/>
  <c r="L167" i="18" s="1"/>
  <c r="M167" i="18" s="1"/>
  <c r="N167" i="18" s="1"/>
  <c r="O167" i="18" s="1"/>
  <c r="P167" i="18" s="1"/>
  <c r="Q167" i="18" s="1"/>
  <c r="R167" i="18" s="1"/>
  <c r="S167" i="18" s="1"/>
  <c r="T167" i="18" s="1"/>
  <c r="U167" i="18" s="1"/>
  <c r="V167" i="18" s="1"/>
  <c r="W167" i="18" s="1"/>
  <c r="X167" i="18" s="1"/>
  <c r="Y167" i="18" s="1"/>
  <c r="Z167" i="18" s="1"/>
  <c r="AA167" i="18" s="1"/>
  <c r="AB167" i="18" s="1"/>
  <c r="AC167" i="18" s="1"/>
  <c r="AD167" i="18" s="1"/>
  <c r="AE167" i="18" s="1"/>
  <c r="AF167" i="18" s="1"/>
  <c r="C166" i="18"/>
  <c r="D166" i="18" s="1"/>
  <c r="E166" i="18" s="1"/>
  <c r="F166" i="18" s="1"/>
  <c r="G166" i="18" s="1"/>
  <c r="H166" i="18" s="1"/>
  <c r="I166" i="18" s="1"/>
  <c r="J166" i="18" s="1"/>
  <c r="K166" i="18" s="1"/>
  <c r="L166" i="18" s="1"/>
  <c r="M166" i="18" s="1"/>
  <c r="N166" i="18" s="1"/>
  <c r="O166" i="18" s="1"/>
  <c r="P166" i="18" s="1"/>
  <c r="Q166" i="18" s="1"/>
  <c r="R166" i="18" s="1"/>
  <c r="S166" i="18" s="1"/>
  <c r="T166" i="18" s="1"/>
  <c r="U166" i="18" s="1"/>
  <c r="V166" i="18" s="1"/>
  <c r="W166" i="18" s="1"/>
  <c r="X166" i="18" s="1"/>
  <c r="Y166" i="18" s="1"/>
  <c r="Z166" i="18" s="1"/>
  <c r="AA166" i="18" s="1"/>
  <c r="AB166" i="18" s="1"/>
  <c r="AC166" i="18" s="1"/>
  <c r="AD166" i="18" s="1"/>
  <c r="AE166" i="18" s="1"/>
  <c r="AF166" i="18" s="1"/>
  <c r="C165" i="18"/>
  <c r="D165" i="18" s="1"/>
  <c r="E165" i="18" s="1"/>
  <c r="F165" i="18" s="1"/>
  <c r="G165" i="18" s="1"/>
  <c r="H165" i="18" s="1"/>
  <c r="I165" i="18" s="1"/>
  <c r="J165" i="18" s="1"/>
  <c r="K165" i="18" s="1"/>
  <c r="L165" i="18" s="1"/>
  <c r="M165" i="18" s="1"/>
  <c r="N165" i="18" s="1"/>
  <c r="O165" i="18" s="1"/>
  <c r="P165" i="18" s="1"/>
  <c r="Q165" i="18" s="1"/>
  <c r="R165" i="18" s="1"/>
  <c r="S165" i="18" s="1"/>
  <c r="T165" i="18" s="1"/>
  <c r="U165" i="18" s="1"/>
  <c r="V165" i="18" s="1"/>
  <c r="W165" i="18" s="1"/>
  <c r="X165" i="18" s="1"/>
  <c r="Y165" i="18" s="1"/>
  <c r="Z165" i="18" s="1"/>
  <c r="AA165" i="18" s="1"/>
  <c r="AB165" i="18" s="1"/>
  <c r="AC165" i="18" s="1"/>
  <c r="AD165" i="18" s="1"/>
  <c r="AE165" i="18" s="1"/>
  <c r="AF165" i="18" s="1"/>
  <c r="C163" i="18"/>
  <c r="D163" i="18" s="1"/>
  <c r="E163" i="18" s="1"/>
  <c r="F163" i="18" s="1"/>
  <c r="G163" i="18" s="1"/>
  <c r="H163" i="18" s="1"/>
  <c r="I163" i="18" s="1"/>
  <c r="J163" i="18" s="1"/>
  <c r="K163" i="18" s="1"/>
  <c r="L163" i="18" s="1"/>
  <c r="M163" i="18" s="1"/>
  <c r="N163" i="18" s="1"/>
  <c r="O163" i="18" s="1"/>
  <c r="P163" i="18" s="1"/>
  <c r="Q163" i="18" s="1"/>
  <c r="R163" i="18" s="1"/>
  <c r="S163" i="18" s="1"/>
  <c r="T163" i="18" s="1"/>
  <c r="U163" i="18" s="1"/>
  <c r="V163" i="18" s="1"/>
  <c r="W163" i="18" s="1"/>
  <c r="X163" i="18" s="1"/>
  <c r="Y163" i="18" s="1"/>
  <c r="Z163" i="18" s="1"/>
  <c r="AA163" i="18" s="1"/>
  <c r="AB163" i="18" s="1"/>
  <c r="AC163" i="18" s="1"/>
  <c r="AD163" i="18" s="1"/>
  <c r="AE163" i="18" s="1"/>
  <c r="AF163" i="18" s="1"/>
  <c r="C162" i="18"/>
  <c r="D162" i="18" s="1"/>
  <c r="E162" i="18" s="1"/>
  <c r="F162" i="18" s="1"/>
  <c r="G162" i="18" s="1"/>
  <c r="H162" i="18" s="1"/>
  <c r="I162" i="18" s="1"/>
  <c r="J162" i="18" s="1"/>
  <c r="K162" i="18" s="1"/>
  <c r="L162" i="18" s="1"/>
  <c r="M162" i="18" s="1"/>
  <c r="N162" i="18" s="1"/>
  <c r="O162" i="18" s="1"/>
  <c r="P162" i="18" s="1"/>
  <c r="Q162" i="18" s="1"/>
  <c r="R162" i="18" s="1"/>
  <c r="S162" i="18" s="1"/>
  <c r="T162" i="18" s="1"/>
  <c r="U162" i="18" s="1"/>
  <c r="V162" i="18" s="1"/>
  <c r="W162" i="18" s="1"/>
  <c r="X162" i="18" s="1"/>
  <c r="Y162" i="18" s="1"/>
  <c r="Z162" i="18" s="1"/>
  <c r="AA162" i="18" s="1"/>
  <c r="AB162" i="18" s="1"/>
  <c r="AC162" i="18" s="1"/>
  <c r="AD162" i="18" s="1"/>
  <c r="AE162" i="18" s="1"/>
  <c r="AF162" i="18" s="1"/>
  <c r="C161" i="18"/>
  <c r="D161" i="18" s="1"/>
  <c r="E161" i="18" s="1"/>
  <c r="F161" i="18" s="1"/>
  <c r="G161" i="18" s="1"/>
  <c r="H161" i="18" s="1"/>
  <c r="I161" i="18" s="1"/>
  <c r="J161" i="18" s="1"/>
  <c r="K161" i="18" s="1"/>
  <c r="L161" i="18" s="1"/>
  <c r="M161" i="18" s="1"/>
  <c r="N161" i="18" s="1"/>
  <c r="O161" i="18" s="1"/>
  <c r="P161" i="18" s="1"/>
  <c r="Q161" i="18" s="1"/>
  <c r="R161" i="18" s="1"/>
  <c r="S161" i="18" s="1"/>
  <c r="T161" i="18" s="1"/>
  <c r="U161" i="18" s="1"/>
  <c r="V161" i="18" s="1"/>
  <c r="W161" i="18" s="1"/>
  <c r="X161" i="18" s="1"/>
  <c r="Y161" i="18" s="1"/>
  <c r="Z161" i="18" s="1"/>
  <c r="AA161" i="18" s="1"/>
  <c r="AB161" i="18" s="1"/>
  <c r="AC161" i="18" s="1"/>
  <c r="AD161" i="18" s="1"/>
  <c r="AE161" i="18" s="1"/>
  <c r="AF161" i="18" s="1"/>
  <c r="C160" i="18"/>
  <c r="D160" i="18" s="1"/>
  <c r="E160" i="18" s="1"/>
  <c r="F160" i="18" s="1"/>
  <c r="G160" i="18" s="1"/>
  <c r="H160" i="18" s="1"/>
  <c r="I160" i="18" s="1"/>
  <c r="J160" i="18" s="1"/>
  <c r="K160" i="18" s="1"/>
  <c r="L160" i="18" s="1"/>
  <c r="M160" i="18" s="1"/>
  <c r="N160" i="18" s="1"/>
  <c r="O160" i="18" s="1"/>
  <c r="P160" i="18" s="1"/>
  <c r="Q160" i="18" s="1"/>
  <c r="R160" i="18" s="1"/>
  <c r="S160" i="18" s="1"/>
  <c r="T160" i="18" s="1"/>
  <c r="U160" i="18" s="1"/>
  <c r="V160" i="18" s="1"/>
  <c r="W160" i="18" s="1"/>
  <c r="X160" i="18" s="1"/>
  <c r="Y160" i="18" s="1"/>
  <c r="Z160" i="18" s="1"/>
  <c r="AA160" i="18" s="1"/>
  <c r="AB160" i="18" s="1"/>
  <c r="AC160" i="18" s="1"/>
  <c r="AD160" i="18" s="1"/>
  <c r="AE160" i="18" s="1"/>
  <c r="AF160" i="18" s="1"/>
  <c r="D159" i="18"/>
  <c r="E159" i="18" s="1"/>
  <c r="F159" i="18" s="1"/>
  <c r="G159" i="18" s="1"/>
  <c r="H159" i="18" s="1"/>
  <c r="I159" i="18" s="1"/>
  <c r="J159" i="18" s="1"/>
  <c r="K159" i="18" s="1"/>
  <c r="L159" i="18" s="1"/>
  <c r="M159" i="18" s="1"/>
  <c r="N159" i="18" s="1"/>
  <c r="O159" i="18" s="1"/>
  <c r="P159" i="18" s="1"/>
  <c r="Q159" i="18" s="1"/>
  <c r="R159" i="18" s="1"/>
  <c r="S159" i="18" s="1"/>
  <c r="T159" i="18" s="1"/>
  <c r="U159" i="18" s="1"/>
  <c r="V159" i="18" s="1"/>
  <c r="W159" i="18" s="1"/>
  <c r="X159" i="18" s="1"/>
  <c r="Y159" i="18" s="1"/>
  <c r="Z159" i="18" s="1"/>
  <c r="AA159" i="18" s="1"/>
  <c r="AB159" i="18" s="1"/>
  <c r="AC159" i="18" s="1"/>
  <c r="AD159" i="18" s="1"/>
  <c r="AE159" i="18" s="1"/>
  <c r="AF159" i="18" s="1"/>
  <c r="C159" i="18"/>
  <c r="C158" i="18"/>
  <c r="D158" i="18" s="1"/>
  <c r="E158" i="18" s="1"/>
  <c r="F158" i="18" s="1"/>
  <c r="G158" i="18" s="1"/>
  <c r="H158" i="18" s="1"/>
  <c r="I158" i="18" s="1"/>
  <c r="J158" i="18" s="1"/>
  <c r="K158" i="18" s="1"/>
  <c r="L158" i="18" s="1"/>
  <c r="M158" i="18" s="1"/>
  <c r="N158" i="18" s="1"/>
  <c r="O158" i="18" s="1"/>
  <c r="P158" i="18" s="1"/>
  <c r="Q158" i="18" s="1"/>
  <c r="R158" i="18" s="1"/>
  <c r="S158" i="18" s="1"/>
  <c r="T158" i="18" s="1"/>
  <c r="U158" i="18" s="1"/>
  <c r="V158" i="18" s="1"/>
  <c r="W158" i="18" s="1"/>
  <c r="X158" i="18" s="1"/>
  <c r="Y158" i="18" s="1"/>
  <c r="Z158" i="18" s="1"/>
  <c r="AA158" i="18" s="1"/>
  <c r="AB158" i="18" s="1"/>
  <c r="AC158" i="18" s="1"/>
  <c r="AD158" i="18" s="1"/>
  <c r="AE158" i="18" s="1"/>
  <c r="AF158" i="18" s="1"/>
  <c r="C157" i="18"/>
  <c r="D157" i="18" s="1"/>
  <c r="E157" i="18" s="1"/>
  <c r="F157" i="18" s="1"/>
  <c r="G157" i="18" s="1"/>
  <c r="H157" i="18" s="1"/>
  <c r="I157" i="18" s="1"/>
  <c r="J157" i="18" s="1"/>
  <c r="K157" i="18" s="1"/>
  <c r="L157" i="18" s="1"/>
  <c r="M157" i="18" s="1"/>
  <c r="N157" i="18" s="1"/>
  <c r="O157" i="18" s="1"/>
  <c r="P157" i="18" s="1"/>
  <c r="Q157" i="18" s="1"/>
  <c r="R157" i="18" s="1"/>
  <c r="S157" i="18" s="1"/>
  <c r="T157" i="18" s="1"/>
  <c r="U157" i="18" s="1"/>
  <c r="V157" i="18" s="1"/>
  <c r="W157" i="18" s="1"/>
  <c r="X157" i="18" s="1"/>
  <c r="Y157" i="18" s="1"/>
  <c r="Z157" i="18" s="1"/>
  <c r="AA157" i="18" s="1"/>
  <c r="AB157" i="18" s="1"/>
  <c r="AC157" i="18" s="1"/>
  <c r="AD157" i="18" s="1"/>
  <c r="AE157" i="18" s="1"/>
  <c r="AF157" i="18" s="1"/>
  <c r="C156" i="18"/>
  <c r="D156" i="18" s="1"/>
  <c r="E156" i="18" s="1"/>
  <c r="F156" i="18" s="1"/>
  <c r="G156" i="18" s="1"/>
  <c r="H156" i="18" s="1"/>
  <c r="I156" i="18" s="1"/>
  <c r="J156" i="18" s="1"/>
  <c r="K156" i="18" s="1"/>
  <c r="L156" i="18" s="1"/>
  <c r="M156" i="18" s="1"/>
  <c r="N156" i="18" s="1"/>
  <c r="O156" i="18" s="1"/>
  <c r="P156" i="18" s="1"/>
  <c r="Q156" i="18" s="1"/>
  <c r="R156" i="18" s="1"/>
  <c r="S156" i="18" s="1"/>
  <c r="T156" i="18" s="1"/>
  <c r="U156" i="18" s="1"/>
  <c r="V156" i="18" s="1"/>
  <c r="W156" i="18" s="1"/>
  <c r="X156" i="18" s="1"/>
  <c r="Y156" i="18" s="1"/>
  <c r="Z156" i="18" s="1"/>
  <c r="AA156" i="18" s="1"/>
  <c r="AB156" i="18" s="1"/>
  <c r="AC156" i="18" s="1"/>
  <c r="AD156" i="18" s="1"/>
  <c r="AE156" i="18" s="1"/>
  <c r="AF156" i="18" s="1"/>
  <c r="C155" i="18"/>
  <c r="D155" i="18" s="1"/>
  <c r="E155" i="18" s="1"/>
  <c r="F155" i="18" s="1"/>
  <c r="G155" i="18" s="1"/>
  <c r="H155" i="18" s="1"/>
  <c r="I155" i="18" s="1"/>
  <c r="J155" i="18" s="1"/>
  <c r="K155" i="18" s="1"/>
  <c r="L155" i="18" s="1"/>
  <c r="M155" i="18" s="1"/>
  <c r="N155" i="18" s="1"/>
  <c r="O155" i="18" s="1"/>
  <c r="P155" i="18" s="1"/>
  <c r="Q155" i="18" s="1"/>
  <c r="R155" i="18" s="1"/>
  <c r="S155" i="18" s="1"/>
  <c r="T155" i="18" s="1"/>
  <c r="U155" i="18" s="1"/>
  <c r="V155" i="18" s="1"/>
  <c r="W155" i="18" s="1"/>
  <c r="X155" i="18" s="1"/>
  <c r="Y155" i="18" s="1"/>
  <c r="Z155" i="18" s="1"/>
  <c r="AA155" i="18" s="1"/>
  <c r="AB155" i="18" s="1"/>
  <c r="AC155" i="18" s="1"/>
  <c r="AD155" i="18" s="1"/>
  <c r="AE155" i="18" s="1"/>
  <c r="AF155" i="18" s="1"/>
  <c r="C154" i="18"/>
  <c r="D154" i="18" s="1"/>
  <c r="E154" i="18" s="1"/>
  <c r="F154" i="18" s="1"/>
  <c r="G154" i="18" s="1"/>
  <c r="H154" i="18" s="1"/>
  <c r="I154" i="18" s="1"/>
  <c r="J154" i="18" s="1"/>
  <c r="K154" i="18" s="1"/>
  <c r="L154" i="18" s="1"/>
  <c r="M154" i="18" s="1"/>
  <c r="N154" i="18" s="1"/>
  <c r="O154" i="18" s="1"/>
  <c r="P154" i="18" s="1"/>
  <c r="Q154" i="18" s="1"/>
  <c r="R154" i="18" s="1"/>
  <c r="S154" i="18" s="1"/>
  <c r="T154" i="18" s="1"/>
  <c r="U154" i="18" s="1"/>
  <c r="V154" i="18" s="1"/>
  <c r="W154" i="18" s="1"/>
  <c r="X154" i="18" s="1"/>
  <c r="Y154" i="18" s="1"/>
  <c r="Z154" i="18" s="1"/>
  <c r="AA154" i="18" s="1"/>
  <c r="AB154" i="18" s="1"/>
  <c r="AC154" i="18" s="1"/>
  <c r="AD154" i="18" s="1"/>
  <c r="AE154" i="18" s="1"/>
  <c r="AF154" i="18" s="1"/>
  <c r="C153" i="18"/>
  <c r="D153" i="18" s="1"/>
  <c r="E153" i="18" s="1"/>
  <c r="F153" i="18" s="1"/>
  <c r="G153" i="18" s="1"/>
  <c r="H153" i="18" s="1"/>
  <c r="I153" i="18" s="1"/>
  <c r="J153" i="18" s="1"/>
  <c r="K153" i="18" s="1"/>
  <c r="L153" i="18" s="1"/>
  <c r="M153" i="18" s="1"/>
  <c r="N153" i="18" s="1"/>
  <c r="O153" i="18" s="1"/>
  <c r="P153" i="18" s="1"/>
  <c r="Q153" i="18" s="1"/>
  <c r="R153" i="18" s="1"/>
  <c r="S153" i="18" s="1"/>
  <c r="T153" i="18" s="1"/>
  <c r="U153" i="18" s="1"/>
  <c r="V153" i="18" s="1"/>
  <c r="W153" i="18" s="1"/>
  <c r="X153" i="18" s="1"/>
  <c r="Y153" i="18" s="1"/>
  <c r="Z153" i="18" s="1"/>
  <c r="AA153" i="18" s="1"/>
  <c r="AB153" i="18" s="1"/>
  <c r="AC153" i="18" s="1"/>
  <c r="AD153" i="18" s="1"/>
  <c r="AE153" i="18" s="1"/>
  <c r="AF153" i="18" s="1"/>
  <c r="C152" i="18"/>
  <c r="D152" i="18" s="1"/>
  <c r="E152" i="18" s="1"/>
  <c r="F152" i="18" s="1"/>
  <c r="G152" i="18" s="1"/>
  <c r="H152" i="18" s="1"/>
  <c r="I152" i="18" s="1"/>
  <c r="J152" i="18" s="1"/>
  <c r="K152" i="18" s="1"/>
  <c r="L152" i="18" s="1"/>
  <c r="M152" i="18" s="1"/>
  <c r="N152" i="18" s="1"/>
  <c r="O152" i="18" s="1"/>
  <c r="P152" i="18" s="1"/>
  <c r="Q152" i="18" s="1"/>
  <c r="R152" i="18" s="1"/>
  <c r="S152" i="18" s="1"/>
  <c r="T152" i="18" s="1"/>
  <c r="U152" i="18" s="1"/>
  <c r="V152" i="18" s="1"/>
  <c r="W152" i="18" s="1"/>
  <c r="X152" i="18" s="1"/>
  <c r="Y152" i="18" s="1"/>
  <c r="Z152" i="18" s="1"/>
  <c r="AA152" i="18" s="1"/>
  <c r="AB152" i="18" s="1"/>
  <c r="AC152" i="18" s="1"/>
  <c r="AD152" i="18" s="1"/>
  <c r="AE152" i="18" s="1"/>
  <c r="AF152" i="18" s="1"/>
  <c r="C151" i="18"/>
  <c r="D151" i="18" s="1"/>
  <c r="E151" i="18" s="1"/>
  <c r="F151" i="18" s="1"/>
  <c r="G151" i="18" s="1"/>
  <c r="H151" i="18" s="1"/>
  <c r="I151" i="18" s="1"/>
  <c r="J151" i="18" s="1"/>
  <c r="K151" i="18" s="1"/>
  <c r="L151" i="18" s="1"/>
  <c r="M151" i="18" s="1"/>
  <c r="N151" i="18" s="1"/>
  <c r="O151" i="18" s="1"/>
  <c r="P151" i="18" s="1"/>
  <c r="Q151" i="18" s="1"/>
  <c r="R151" i="18" s="1"/>
  <c r="S151" i="18" s="1"/>
  <c r="T151" i="18" s="1"/>
  <c r="U151" i="18" s="1"/>
  <c r="V151" i="18" s="1"/>
  <c r="W151" i="18" s="1"/>
  <c r="X151" i="18" s="1"/>
  <c r="Y151" i="18" s="1"/>
  <c r="Z151" i="18" s="1"/>
  <c r="AA151" i="18" s="1"/>
  <c r="AB151" i="18" s="1"/>
  <c r="AC151" i="18" s="1"/>
  <c r="AD151" i="18" s="1"/>
  <c r="AE151" i="18" s="1"/>
  <c r="AF151" i="18" s="1"/>
  <c r="C148" i="18"/>
  <c r="D148" i="18" s="1"/>
  <c r="E148" i="18" s="1"/>
  <c r="F148" i="18" s="1"/>
  <c r="G148" i="18" s="1"/>
  <c r="H148" i="18" s="1"/>
  <c r="I148" i="18" s="1"/>
  <c r="J148" i="18" s="1"/>
  <c r="K148" i="18" s="1"/>
  <c r="L148" i="18" s="1"/>
  <c r="M148" i="18" s="1"/>
  <c r="N148" i="18" s="1"/>
  <c r="O148" i="18" s="1"/>
  <c r="P148" i="18" s="1"/>
  <c r="Q148" i="18" s="1"/>
  <c r="R148" i="18" s="1"/>
  <c r="S148" i="18" s="1"/>
  <c r="T148" i="18" s="1"/>
  <c r="U148" i="18" s="1"/>
  <c r="V148" i="18" s="1"/>
  <c r="W148" i="18" s="1"/>
  <c r="X148" i="18" s="1"/>
  <c r="Y148" i="18" s="1"/>
  <c r="Z148" i="18" s="1"/>
  <c r="AA148" i="18" s="1"/>
  <c r="AB148" i="18" s="1"/>
  <c r="AC148" i="18" s="1"/>
  <c r="AD148" i="18" s="1"/>
  <c r="AE148" i="18" s="1"/>
  <c r="AF148" i="18" s="1"/>
  <c r="C149" i="18"/>
  <c r="D149" i="18" s="1"/>
  <c r="E149" i="18" s="1"/>
  <c r="F149" i="18" s="1"/>
  <c r="G149" i="18" s="1"/>
  <c r="H149" i="18" s="1"/>
  <c r="I149" i="18" s="1"/>
  <c r="J149" i="18" s="1"/>
  <c r="K149" i="18" s="1"/>
  <c r="L149" i="18" s="1"/>
  <c r="M149" i="18" s="1"/>
  <c r="N149" i="18" s="1"/>
  <c r="O149" i="18" s="1"/>
  <c r="P149" i="18" s="1"/>
  <c r="Q149" i="18" s="1"/>
  <c r="R149" i="18" s="1"/>
  <c r="S149" i="18" s="1"/>
  <c r="T149" i="18" s="1"/>
  <c r="U149" i="18" s="1"/>
  <c r="V149" i="18" s="1"/>
  <c r="W149" i="18" s="1"/>
  <c r="X149" i="18" s="1"/>
  <c r="Y149" i="18" s="1"/>
  <c r="Z149" i="18" s="1"/>
  <c r="AA149" i="18" s="1"/>
  <c r="AB149" i="18" s="1"/>
  <c r="AC149" i="18" s="1"/>
  <c r="AD149" i="18" s="1"/>
  <c r="AE149" i="18" s="1"/>
  <c r="AF149" i="18" s="1"/>
  <c r="C147" i="18"/>
  <c r="D147" i="18" s="1"/>
  <c r="E147" i="18" s="1"/>
  <c r="F147" i="18" s="1"/>
  <c r="G147" i="18" s="1"/>
  <c r="H147" i="18" s="1"/>
  <c r="I147" i="18" s="1"/>
  <c r="J147" i="18" s="1"/>
  <c r="K147" i="18" s="1"/>
  <c r="L147" i="18" s="1"/>
  <c r="M147" i="18" s="1"/>
  <c r="N147" i="18" s="1"/>
  <c r="O147" i="18" s="1"/>
  <c r="P147" i="18" s="1"/>
  <c r="Q147" i="18" s="1"/>
  <c r="R147" i="18" s="1"/>
  <c r="S147" i="18" s="1"/>
  <c r="T147" i="18" s="1"/>
  <c r="U147" i="18" s="1"/>
  <c r="V147" i="18" s="1"/>
  <c r="W147" i="18" s="1"/>
  <c r="X147" i="18" s="1"/>
  <c r="Y147" i="18" s="1"/>
  <c r="Z147" i="18" s="1"/>
  <c r="AA147" i="18" s="1"/>
  <c r="AB147" i="18" s="1"/>
  <c r="AC147" i="18" s="1"/>
  <c r="AD147" i="18" s="1"/>
  <c r="AE147" i="18" s="1"/>
  <c r="AF147" i="18" s="1"/>
  <c r="D146" i="18"/>
  <c r="E146" i="18" s="1"/>
  <c r="F146" i="18" s="1"/>
  <c r="G146" i="18" s="1"/>
  <c r="H146" i="18" s="1"/>
  <c r="I146" i="18" s="1"/>
  <c r="J146" i="18" s="1"/>
  <c r="K146" i="18" s="1"/>
  <c r="L146" i="18" s="1"/>
  <c r="M146" i="18" s="1"/>
  <c r="N146" i="18" s="1"/>
  <c r="O146" i="18" s="1"/>
  <c r="P146" i="18" s="1"/>
  <c r="Q146" i="18" s="1"/>
  <c r="R146" i="18" s="1"/>
  <c r="S146" i="18" s="1"/>
  <c r="T146" i="18" s="1"/>
  <c r="U146" i="18" s="1"/>
  <c r="V146" i="18" s="1"/>
  <c r="W146" i="18" s="1"/>
  <c r="X146" i="18" s="1"/>
  <c r="Y146" i="18" s="1"/>
  <c r="Z146" i="18" s="1"/>
  <c r="AA146" i="18" s="1"/>
  <c r="AB146" i="18" s="1"/>
  <c r="AC146" i="18" s="1"/>
  <c r="AD146" i="18" s="1"/>
  <c r="AE146" i="18" s="1"/>
  <c r="AF146" i="18" s="1"/>
  <c r="C146" i="18"/>
  <c r="C144" i="18"/>
  <c r="D144" i="18" s="1"/>
  <c r="E144" i="18" s="1"/>
  <c r="F144" i="18" s="1"/>
  <c r="G144" i="18" s="1"/>
  <c r="H144" i="18" s="1"/>
  <c r="I144" i="18" s="1"/>
  <c r="J144" i="18" s="1"/>
  <c r="K144" i="18" s="1"/>
  <c r="L144" i="18" s="1"/>
  <c r="M144" i="18" s="1"/>
  <c r="N144" i="18" s="1"/>
  <c r="O144" i="18" s="1"/>
  <c r="P144" i="18" s="1"/>
  <c r="Q144" i="18" s="1"/>
  <c r="R144" i="18" s="1"/>
  <c r="S144" i="18" s="1"/>
  <c r="T144" i="18" s="1"/>
  <c r="U144" i="18" s="1"/>
  <c r="V144" i="18" s="1"/>
  <c r="W144" i="18" s="1"/>
  <c r="X144" i="18" s="1"/>
  <c r="Y144" i="18" s="1"/>
  <c r="Z144" i="18" s="1"/>
  <c r="AA144" i="18" s="1"/>
  <c r="AB144" i="18" s="1"/>
  <c r="AC144" i="18" s="1"/>
  <c r="AD144" i="18" s="1"/>
  <c r="AE144" i="18" s="1"/>
  <c r="AF144" i="18" s="1"/>
  <c r="C143" i="18"/>
  <c r="D143" i="18" s="1"/>
  <c r="E143" i="18" s="1"/>
  <c r="F143" i="18" s="1"/>
  <c r="G143" i="18" s="1"/>
  <c r="H143" i="18" s="1"/>
  <c r="I143" i="18" s="1"/>
  <c r="J143" i="18" s="1"/>
  <c r="K143" i="18" s="1"/>
  <c r="L143" i="18" s="1"/>
  <c r="M143" i="18" s="1"/>
  <c r="N143" i="18" s="1"/>
  <c r="O143" i="18" s="1"/>
  <c r="P143" i="18" s="1"/>
  <c r="Q143" i="18" s="1"/>
  <c r="R143" i="18" s="1"/>
  <c r="S143" i="18" s="1"/>
  <c r="T143" i="18" s="1"/>
  <c r="U143" i="18" s="1"/>
  <c r="V143" i="18" s="1"/>
  <c r="W143" i="18" s="1"/>
  <c r="X143" i="18" s="1"/>
  <c r="Y143" i="18" s="1"/>
  <c r="Z143" i="18" s="1"/>
  <c r="AA143" i="18" s="1"/>
  <c r="AB143" i="18" s="1"/>
  <c r="AC143" i="18" s="1"/>
  <c r="AD143" i="18" s="1"/>
  <c r="AE143" i="18" s="1"/>
  <c r="AF143" i="18" s="1"/>
  <c r="C141" i="18"/>
  <c r="D141" i="18" s="1"/>
  <c r="E141" i="18" s="1"/>
  <c r="F141" i="18" s="1"/>
  <c r="G141" i="18" s="1"/>
  <c r="H141" i="18" s="1"/>
  <c r="I141" i="18" s="1"/>
  <c r="J141" i="18" s="1"/>
  <c r="K141" i="18" s="1"/>
  <c r="L141" i="18" s="1"/>
  <c r="M141" i="18" s="1"/>
  <c r="N141" i="18" s="1"/>
  <c r="O141" i="18" s="1"/>
  <c r="P141" i="18" s="1"/>
  <c r="Q141" i="18" s="1"/>
  <c r="R141" i="18" s="1"/>
  <c r="S141" i="18" s="1"/>
  <c r="T141" i="18" s="1"/>
  <c r="U141" i="18" s="1"/>
  <c r="V141" i="18" s="1"/>
  <c r="W141" i="18" s="1"/>
  <c r="X141" i="18" s="1"/>
  <c r="Y141" i="18" s="1"/>
  <c r="Z141" i="18" s="1"/>
  <c r="AA141" i="18" s="1"/>
  <c r="AB141" i="18" s="1"/>
  <c r="AC141" i="18" s="1"/>
  <c r="AD141" i="18" s="1"/>
  <c r="AE141" i="18" s="1"/>
  <c r="AF141" i="18" s="1"/>
  <c r="D140" i="18"/>
  <c r="E140" i="18" s="1"/>
  <c r="F140" i="18" s="1"/>
  <c r="G140" i="18" s="1"/>
  <c r="H140" i="18" s="1"/>
  <c r="I140" i="18" s="1"/>
  <c r="J140" i="18" s="1"/>
  <c r="K140" i="18" s="1"/>
  <c r="L140" i="18" s="1"/>
  <c r="M140" i="18" s="1"/>
  <c r="N140" i="18" s="1"/>
  <c r="O140" i="18" s="1"/>
  <c r="P140" i="18" s="1"/>
  <c r="Q140" i="18" s="1"/>
  <c r="R140" i="18" s="1"/>
  <c r="S140" i="18" s="1"/>
  <c r="T140" i="18" s="1"/>
  <c r="U140" i="18" s="1"/>
  <c r="V140" i="18" s="1"/>
  <c r="W140" i="18" s="1"/>
  <c r="X140" i="18" s="1"/>
  <c r="Y140" i="18" s="1"/>
  <c r="Z140" i="18" s="1"/>
  <c r="AA140" i="18" s="1"/>
  <c r="AB140" i="18" s="1"/>
  <c r="AC140" i="18" s="1"/>
  <c r="AD140" i="18" s="1"/>
  <c r="AE140" i="18" s="1"/>
  <c r="AF140" i="18" s="1"/>
  <c r="C140" i="18"/>
  <c r="C139" i="18"/>
  <c r="D139" i="18" s="1"/>
  <c r="E139" i="18" s="1"/>
  <c r="F139" i="18" s="1"/>
  <c r="G139" i="18" s="1"/>
  <c r="H139" i="18" s="1"/>
  <c r="I139" i="18" s="1"/>
  <c r="J139" i="18" s="1"/>
  <c r="K139" i="18" s="1"/>
  <c r="L139" i="18" s="1"/>
  <c r="M139" i="18" s="1"/>
  <c r="N139" i="18" s="1"/>
  <c r="O139" i="18" s="1"/>
  <c r="P139" i="18" s="1"/>
  <c r="Q139" i="18" s="1"/>
  <c r="R139" i="18" s="1"/>
  <c r="S139" i="18" s="1"/>
  <c r="T139" i="18" s="1"/>
  <c r="U139" i="18" s="1"/>
  <c r="V139" i="18" s="1"/>
  <c r="W139" i="18" s="1"/>
  <c r="X139" i="18" s="1"/>
  <c r="Y139" i="18" s="1"/>
  <c r="Z139" i="18" s="1"/>
  <c r="AA139" i="18" s="1"/>
  <c r="AB139" i="18" s="1"/>
  <c r="AC139" i="18" s="1"/>
  <c r="AD139" i="18" s="1"/>
  <c r="AE139" i="18" s="1"/>
  <c r="AF139" i="18" s="1"/>
  <c r="AH95" i="18"/>
  <c r="AI95" i="18" s="1"/>
  <c r="C138" i="18"/>
  <c r="D138" i="18" s="1"/>
  <c r="E138" i="18" s="1"/>
  <c r="F138" i="18" s="1"/>
  <c r="G138" i="18" s="1"/>
  <c r="H138" i="18" s="1"/>
  <c r="I138" i="18" s="1"/>
  <c r="J138" i="18" s="1"/>
  <c r="K138" i="18" s="1"/>
  <c r="L138" i="18" s="1"/>
  <c r="M138" i="18" s="1"/>
  <c r="N138" i="18" s="1"/>
  <c r="O138" i="18" s="1"/>
  <c r="P138" i="18" s="1"/>
  <c r="Q138" i="18" s="1"/>
  <c r="R138" i="18" s="1"/>
  <c r="S138" i="18" s="1"/>
  <c r="T138" i="18" s="1"/>
  <c r="U138" i="18" s="1"/>
  <c r="V138" i="18" s="1"/>
  <c r="W138" i="18" s="1"/>
  <c r="X138" i="18" s="1"/>
  <c r="Y138" i="18" s="1"/>
  <c r="Z138" i="18" s="1"/>
  <c r="AA138" i="18" s="1"/>
  <c r="AB138" i="18" s="1"/>
  <c r="AC138" i="18" s="1"/>
  <c r="AD138" i="18" s="1"/>
  <c r="AE138" i="18" s="1"/>
  <c r="AF138" i="18" s="1"/>
  <c r="C137" i="18"/>
  <c r="D137" i="18" s="1"/>
  <c r="E137" i="18" s="1"/>
  <c r="F137" i="18" s="1"/>
  <c r="G137" i="18" s="1"/>
  <c r="H137" i="18" s="1"/>
  <c r="I137" i="18" s="1"/>
  <c r="J137" i="18" s="1"/>
  <c r="K137" i="18" s="1"/>
  <c r="L137" i="18" s="1"/>
  <c r="M137" i="18" s="1"/>
  <c r="N137" i="18" s="1"/>
  <c r="O137" i="18" s="1"/>
  <c r="P137" i="18" s="1"/>
  <c r="Q137" i="18" s="1"/>
  <c r="R137" i="18" s="1"/>
  <c r="S137" i="18" s="1"/>
  <c r="T137" i="18" s="1"/>
  <c r="U137" i="18" s="1"/>
  <c r="V137" i="18" s="1"/>
  <c r="W137" i="18" s="1"/>
  <c r="X137" i="18" s="1"/>
  <c r="Y137" i="18" s="1"/>
  <c r="Z137" i="18" s="1"/>
  <c r="AA137" i="18" s="1"/>
  <c r="AB137" i="18" s="1"/>
  <c r="AC137" i="18" s="1"/>
  <c r="AD137" i="18" s="1"/>
  <c r="AE137" i="18" s="1"/>
  <c r="AF137" i="18" s="1"/>
  <c r="C136" i="18"/>
  <c r="D136" i="18" s="1"/>
  <c r="E136" i="18" s="1"/>
  <c r="F136" i="18" s="1"/>
  <c r="G136" i="18" s="1"/>
  <c r="H136" i="18" s="1"/>
  <c r="I136" i="18" s="1"/>
  <c r="J136" i="18" s="1"/>
  <c r="K136" i="18" s="1"/>
  <c r="L136" i="18" s="1"/>
  <c r="M136" i="18" s="1"/>
  <c r="N136" i="18" s="1"/>
  <c r="O136" i="18" s="1"/>
  <c r="P136" i="18" s="1"/>
  <c r="Q136" i="18" s="1"/>
  <c r="R136" i="18" s="1"/>
  <c r="S136" i="18" s="1"/>
  <c r="T136" i="18" s="1"/>
  <c r="U136" i="18" s="1"/>
  <c r="V136" i="18" s="1"/>
  <c r="W136" i="18" s="1"/>
  <c r="X136" i="18" s="1"/>
  <c r="Y136" i="18" s="1"/>
  <c r="Z136" i="18" s="1"/>
  <c r="AA136" i="18" s="1"/>
  <c r="AB136" i="18" s="1"/>
  <c r="AC136" i="18" s="1"/>
  <c r="AD136" i="18" s="1"/>
  <c r="AE136" i="18" s="1"/>
  <c r="AF136" i="18" s="1"/>
  <c r="C135" i="18"/>
  <c r="D135" i="18" s="1"/>
  <c r="E135" i="18" s="1"/>
  <c r="F135" i="18" s="1"/>
  <c r="G135" i="18" s="1"/>
  <c r="H135" i="18" s="1"/>
  <c r="I135" i="18" s="1"/>
  <c r="J135" i="18" s="1"/>
  <c r="K135" i="18" s="1"/>
  <c r="L135" i="18" s="1"/>
  <c r="M135" i="18" s="1"/>
  <c r="N135" i="18" s="1"/>
  <c r="O135" i="18" s="1"/>
  <c r="P135" i="18" s="1"/>
  <c r="Q135" i="18" s="1"/>
  <c r="R135" i="18" s="1"/>
  <c r="S135" i="18" s="1"/>
  <c r="T135" i="18" s="1"/>
  <c r="U135" i="18" s="1"/>
  <c r="V135" i="18" s="1"/>
  <c r="W135" i="18" s="1"/>
  <c r="X135" i="18" s="1"/>
  <c r="Y135" i="18" s="1"/>
  <c r="Z135" i="18" s="1"/>
  <c r="AA135" i="18" s="1"/>
  <c r="AB135" i="18" s="1"/>
  <c r="AC135" i="18" s="1"/>
  <c r="AD135" i="18" s="1"/>
  <c r="AE135" i="18" s="1"/>
  <c r="AF135" i="18" s="1"/>
  <c r="C133" i="18"/>
  <c r="D133" i="18" s="1"/>
  <c r="E133" i="18" s="1"/>
  <c r="F133" i="18" s="1"/>
  <c r="G133" i="18" s="1"/>
  <c r="H133" i="18" s="1"/>
  <c r="I133" i="18" s="1"/>
  <c r="J133" i="18" s="1"/>
  <c r="K133" i="18" s="1"/>
  <c r="L133" i="18" s="1"/>
  <c r="M133" i="18" s="1"/>
  <c r="N133" i="18" s="1"/>
  <c r="O133" i="18" s="1"/>
  <c r="P133" i="18" s="1"/>
  <c r="Q133" i="18" s="1"/>
  <c r="R133" i="18" s="1"/>
  <c r="S133" i="18" s="1"/>
  <c r="T133" i="18" s="1"/>
  <c r="U133" i="18" s="1"/>
  <c r="V133" i="18" s="1"/>
  <c r="W133" i="18" s="1"/>
  <c r="X133" i="18" s="1"/>
  <c r="Y133" i="18" s="1"/>
  <c r="Z133" i="18" s="1"/>
  <c r="AA133" i="18" s="1"/>
  <c r="AB133" i="18" s="1"/>
  <c r="AC133" i="18" s="1"/>
  <c r="AD133" i="18" s="1"/>
  <c r="AE133" i="18" s="1"/>
  <c r="AF133" i="18" s="1"/>
  <c r="C132" i="18"/>
  <c r="D132" i="18" s="1"/>
  <c r="E132" i="18" s="1"/>
  <c r="F132" i="18" s="1"/>
  <c r="G132" i="18" s="1"/>
  <c r="H132" i="18" s="1"/>
  <c r="I132" i="18" s="1"/>
  <c r="J132" i="18" s="1"/>
  <c r="K132" i="18" s="1"/>
  <c r="L132" i="18" s="1"/>
  <c r="M132" i="18" s="1"/>
  <c r="N132" i="18" s="1"/>
  <c r="O132" i="18" s="1"/>
  <c r="P132" i="18" s="1"/>
  <c r="Q132" i="18" s="1"/>
  <c r="R132" i="18" s="1"/>
  <c r="S132" i="18" s="1"/>
  <c r="T132" i="18" s="1"/>
  <c r="U132" i="18" s="1"/>
  <c r="V132" i="18" s="1"/>
  <c r="W132" i="18" s="1"/>
  <c r="X132" i="18" s="1"/>
  <c r="Y132" i="18" s="1"/>
  <c r="Z132" i="18" s="1"/>
  <c r="AA132" i="18" s="1"/>
  <c r="AB132" i="18" s="1"/>
  <c r="AC132" i="18" s="1"/>
  <c r="AD132" i="18" s="1"/>
  <c r="AE132" i="18" s="1"/>
  <c r="AF132" i="18" s="1"/>
  <c r="C131" i="18"/>
  <c r="D131" i="18" s="1"/>
  <c r="E131" i="18" s="1"/>
  <c r="F131" i="18" s="1"/>
  <c r="G131" i="18" s="1"/>
  <c r="H131" i="18" s="1"/>
  <c r="I131" i="18" s="1"/>
  <c r="J131" i="18" s="1"/>
  <c r="K131" i="18" s="1"/>
  <c r="L131" i="18" s="1"/>
  <c r="M131" i="18" s="1"/>
  <c r="N131" i="18" s="1"/>
  <c r="O131" i="18" s="1"/>
  <c r="P131" i="18" s="1"/>
  <c r="Q131" i="18" s="1"/>
  <c r="R131" i="18" s="1"/>
  <c r="S131" i="18" s="1"/>
  <c r="T131" i="18" s="1"/>
  <c r="U131" i="18" s="1"/>
  <c r="V131" i="18" s="1"/>
  <c r="W131" i="18" s="1"/>
  <c r="X131" i="18" s="1"/>
  <c r="Y131" i="18" s="1"/>
  <c r="Z131" i="18" s="1"/>
  <c r="AA131" i="18" s="1"/>
  <c r="AB131" i="18" s="1"/>
  <c r="AC131" i="18" s="1"/>
  <c r="AD131" i="18" s="1"/>
  <c r="AE131" i="18" s="1"/>
  <c r="AF131" i="18" s="1"/>
  <c r="C130" i="18"/>
  <c r="D130" i="18" s="1"/>
  <c r="E130" i="18" s="1"/>
  <c r="F130" i="18" s="1"/>
  <c r="G130" i="18" s="1"/>
  <c r="H130" i="18" s="1"/>
  <c r="I130" i="18" s="1"/>
  <c r="J130" i="18" s="1"/>
  <c r="K130" i="18" s="1"/>
  <c r="L130" i="18" s="1"/>
  <c r="M130" i="18" s="1"/>
  <c r="N130" i="18" s="1"/>
  <c r="O130" i="18" s="1"/>
  <c r="P130" i="18" s="1"/>
  <c r="Q130" i="18" s="1"/>
  <c r="R130" i="18" s="1"/>
  <c r="S130" i="18" s="1"/>
  <c r="T130" i="18" s="1"/>
  <c r="U130" i="18" s="1"/>
  <c r="V130" i="18" s="1"/>
  <c r="W130" i="18" s="1"/>
  <c r="X130" i="18" s="1"/>
  <c r="Y130" i="18" s="1"/>
  <c r="Z130" i="18" s="1"/>
  <c r="AA130" i="18" s="1"/>
  <c r="AB130" i="18" s="1"/>
  <c r="AC130" i="18" s="1"/>
  <c r="AD130" i="18" s="1"/>
  <c r="AE130" i="18" s="1"/>
  <c r="AF130" i="18" s="1"/>
  <c r="D129" i="18"/>
  <c r="E129" i="18" s="1"/>
  <c r="F129" i="18" s="1"/>
  <c r="G129" i="18" s="1"/>
  <c r="H129" i="18" s="1"/>
  <c r="I129" i="18" s="1"/>
  <c r="J129" i="18" s="1"/>
  <c r="K129" i="18" s="1"/>
  <c r="L129" i="18" s="1"/>
  <c r="M129" i="18" s="1"/>
  <c r="N129" i="18" s="1"/>
  <c r="O129" i="18" s="1"/>
  <c r="P129" i="18" s="1"/>
  <c r="Q129" i="18" s="1"/>
  <c r="R129" i="18" s="1"/>
  <c r="S129" i="18" s="1"/>
  <c r="T129" i="18" s="1"/>
  <c r="U129" i="18" s="1"/>
  <c r="V129" i="18" s="1"/>
  <c r="W129" i="18" s="1"/>
  <c r="X129" i="18" s="1"/>
  <c r="Y129" i="18" s="1"/>
  <c r="Z129" i="18" s="1"/>
  <c r="AA129" i="18" s="1"/>
  <c r="AB129" i="18" s="1"/>
  <c r="AC129" i="18" s="1"/>
  <c r="AD129" i="18" s="1"/>
  <c r="AE129" i="18" s="1"/>
  <c r="AF129" i="18" s="1"/>
  <c r="C129" i="18"/>
  <c r="C128" i="18"/>
  <c r="D128" i="18" s="1"/>
  <c r="E128" i="18" s="1"/>
  <c r="F128" i="18" s="1"/>
  <c r="G128" i="18" s="1"/>
  <c r="H128" i="18" s="1"/>
  <c r="I128" i="18" s="1"/>
  <c r="J128" i="18" s="1"/>
  <c r="K128" i="18" s="1"/>
  <c r="L128" i="18" s="1"/>
  <c r="M128" i="18" s="1"/>
  <c r="N128" i="18" s="1"/>
  <c r="O128" i="18" s="1"/>
  <c r="P128" i="18" s="1"/>
  <c r="Q128" i="18" s="1"/>
  <c r="R128" i="18" s="1"/>
  <c r="S128" i="18" s="1"/>
  <c r="T128" i="18" s="1"/>
  <c r="U128" i="18" s="1"/>
  <c r="V128" i="18" s="1"/>
  <c r="W128" i="18" s="1"/>
  <c r="X128" i="18" s="1"/>
  <c r="Y128" i="18" s="1"/>
  <c r="Z128" i="18" s="1"/>
  <c r="AA128" i="18" s="1"/>
  <c r="AB128" i="18" s="1"/>
  <c r="AC128" i="18" s="1"/>
  <c r="AD128" i="18" s="1"/>
  <c r="AE128" i="18" s="1"/>
  <c r="AF128" i="18" s="1"/>
  <c r="C127" i="18"/>
  <c r="D127" i="18" s="1"/>
  <c r="E127" i="18" s="1"/>
  <c r="F127" i="18" s="1"/>
  <c r="G127" i="18" s="1"/>
  <c r="H127" i="18" s="1"/>
  <c r="I127" i="18" s="1"/>
  <c r="J127" i="18" s="1"/>
  <c r="K127" i="18" s="1"/>
  <c r="L127" i="18" s="1"/>
  <c r="M127" i="18" s="1"/>
  <c r="N127" i="18" s="1"/>
  <c r="O127" i="18" s="1"/>
  <c r="P127" i="18" s="1"/>
  <c r="Q127" i="18" s="1"/>
  <c r="R127" i="18" s="1"/>
  <c r="S127" i="18" s="1"/>
  <c r="T127" i="18" s="1"/>
  <c r="U127" i="18" s="1"/>
  <c r="V127" i="18" s="1"/>
  <c r="W127" i="18" s="1"/>
  <c r="X127" i="18" s="1"/>
  <c r="Y127" i="18" s="1"/>
  <c r="Z127" i="18" s="1"/>
  <c r="AA127" i="18" s="1"/>
  <c r="AB127" i="18" s="1"/>
  <c r="AC127" i="18" s="1"/>
  <c r="AD127" i="18" s="1"/>
  <c r="AE127" i="18" s="1"/>
  <c r="AF127" i="18" s="1"/>
  <c r="C126" i="18"/>
  <c r="D126" i="18" s="1"/>
  <c r="E126" i="18" s="1"/>
  <c r="F126" i="18" s="1"/>
  <c r="G126" i="18" s="1"/>
  <c r="H126" i="18" s="1"/>
  <c r="I126" i="18" s="1"/>
  <c r="J126" i="18" s="1"/>
  <c r="K126" i="18" s="1"/>
  <c r="L126" i="18" s="1"/>
  <c r="M126" i="18" s="1"/>
  <c r="N126" i="18" s="1"/>
  <c r="O126" i="18" s="1"/>
  <c r="P126" i="18" s="1"/>
  <c r="Q126" i="18" s="1"/>
  <c r="R126" i="18" s="1"/>
  <c r="S126" i="18" s="1"/>
  <c r="T126" i="18" s="1"/>
  <c r="U126" i="18" s="1"/>
  <c r="V126" i="18" s="1"/>
  <c r="W126" i="18" s="1"/>
  <c r="X126" i="18" s="1"/>
  <c r="Y126" i="18" s="1"/>
  <c r="Z126" i="18" s="1"/>
  <c r="AA126" i="18" s="1"/>
  <c r="AB126" i="18" s="1"/>
  <c r="AC126" i="18" s="1"/>
  <c r="AD126" i="18" s="1"/>
  <c r="AE126" i="18" s="1"/>
  <c r="AF126" i="18" s="1"/>
  <c r="C124" i="18"/>
  <c r="D124" i="18" s="1"/>
  <c r="E124" i="18" s="1"/>
  <c r="F124" i="18" s="1"/>
  <c r="G124" i="18" s="1"/>
  <c r="H124" i="18" s="1"/>
  <c r="I124" i="18" s="1"/>
  <c r="J124" i="18" s="1"/>
  <c r="K124" i="18" s="1"/>
  <c r="L124" i="18" s="1"/>
  <c r="M124" i="18" s="1"/>
  <c r="N124" i="18" s="1"/>
  <c r="O124" i="18" s="1"/>
  <c r="P124" i="18" s="1"/>
  <c r="Q124" i="18" s="1"/>
  <c r="R124" i="18" s="1"/>
  <c r="S124" i="18" s="1"/>
  <c r="T124" i="18" s="1"/>
  <c r="U124" i="18" s="1"/>
  <c r="V124" i="18" s="1"/>
  <c r="W124" i="18" s="1"/>
  <c r="X124" i="18" s="1"/>
  <c r="Y124" i="18" s="1"/>
  <c r="Z124" i="18" s="1"/>
  <c r="AA124" i="18" s="1"/>
  <c r="AB124" i="18" s="1"/>
  <c r="AC124" i="18" s="1"/>
  <c r="AD124" i="18" s="1"/>
  <c r="AE124" i="18" s="1"/>
  <c r="AF124" i="18" s="1"/>
  <c r="C123" i="18"/>
  <c r="D123" i="18" s="1"/>
  <c r="E123" i="18" s="1"/>
  <c r="F123" i="18" s="1"/>
  <c r="G123" i="18" s="1"/>
  <c r="H123" i="18" s="1"/>
  <c r="I123" i="18" s="1"/>
  <c r="J123" i="18" s="1"/>
  <c r="K123" i="18" s="1"/>
  <c r="L123" i="18" s="1"/>
  <c r="M123" i="18" s="1"/>
  <c r="N123" i="18" s="1"/>
  <c r="O123" i="18" s="1"/>
  <c r="P123" i="18" s="1"/>
  <c r="Q123" i="18" s="1"/>
  <c r="R123" i="18" s="1"/>
  <c r="S123" i="18" s="1"/>
  <c r="T123" i="18" s="1"/>
  <c r="U123" i="18" s="1"/>
  <c r="V123" i="18" s="1"/>
  <c r="W123" i="18" s="1"/>
  <c r="X123" i="18" s="1"/>
  <c r="Y123" i="18" s="1"/>
  <c r="Z123" i="18" s="1"/>
  <c r="AA123" i="18" s="1"/>
  <c r="AB123" i="18" s="1"/>
  <c r="AC123" i="18" s="1"/>
  <c r="AD123" i="18" s="1"/>
  <c r="AE123" i="18" s="1"/>
  <c r="AF123" i="18" s="1"/>
  <c r="C122" i="18"/>
  <c r="D122" i="18" s="1"/>
  <c r="E122" i="18" s="1"/>
  <c r="F122" i="18" s="1"/>
  <c r="G122" i="18" s="1"/>
  <c r="H122" i="18" s="1"/>
  <c r="I122" i="18" s="1"/>
  <c r="J122" i="18" s="1"/>
  <c r="K122" i="18" s="1"/>
  <c r="L122" i="18" s="1"/>
  <c r="M122" i="18" s="1"/>
  <c r="N122" i="18" s="1"/>
  <c r="O122" i="18" s="1"/>
  <c r="P122" i="18" s="1"/>
  <c r="Q122" i="18" s="1"/>
  <c r="R122" i="18" s="1"/>
  <c r="S122" i="18" s="1"/>
  <c r="T122" i="18" s="1"/>
  <c r="U122" i="18" s="1"/>
  <c r="V122" i="18" s="1"/>
  <c r="W122" i="18" s="1"/>
  <c r="X122" i="18" s="1"/>
  <c r="Y122" i="18" s="1"/>
  <c r="Z122" i="18" s="1"/>
  <c r="AA122" i="18" s="1"/>
  <c r="AB122" i="18" s="1"/>
  <c r="AC122" i="18" s="1"/>
  <c r="AD122" i="18" s="1"/>
  <c r="AE122" i="18" s="1"/>
  <c r="AF122" i="18" s="1"/>
  <c r="C121" i="18"/>
  <c r="D121" i="18" s="1"/>
  <c r="E121" i="18" s="1"/>
  <c r="F121" i="18" s="1"/>
  <c r="G121" i="18" s="1"/>
  <c r="H121" i="18" s="1"/>
  <c r="I121" i="18" s="1"/>
  <c r="J121" i="18" s="1"/>
  <c r="K121" i="18" s="1"/>
  <c r="L121" i="18" s="1"/>
  <c r="M121" i="18" s="1"/>
  <c r="N121" i="18" s="1"/>
  <c r="O121" i="18" s="1"/>
  <c r="P121" i="18" s="1"/>
  <c r="Q121" i="18" s="1"/>
  <c r="R121" i="18" s="1"/>
  <c r="S121" i="18" s="1"/>
  <c r="T121" i="18" s="1"/>
  <c r="U121" i="18" s="1"/>
  <c r="V121" i="18" s="1"/>
  <c r="W121" i="18" s="1"/>
  <c r="X121" i="18" s="1"/>
  <c r="Y121" i="18" s="1"/>
  <c r="Z121" i="18" s="1"/>
  <c r="AA121" i="18" s="1"/>
  <c r="AB121" i="18" s="1"/>
  <c r="AC121" i="18" s="1"/>
  <c r="AD121" i="18" s="1"/>
  <c r="AE121" i="18" s="1"/>
  <c r="AF121" i="18" s="1"/>
  <c r="C120" i="18"/>
  <c r="D120" i="18" s="1"/>
  <c r="E120" i="18" s="1"/>
  <c r="F120" i="18" s="1"/>
  <c r="G120" i="18" s="1"/>
  <c r="H120" i="18" s="1"/>
  <c r="I120" i="18" s="1"/>
  <c r="J120" i="18" s="1"/>
  <c r="K120" i="18" s="1"/>
  <c r="L120" i="18" s="1"/>
  <c r="M120" i="18" s="1"/>
  <c r="N120" i="18" s="1"/>
  <c r="O120" i="18" s="1"/>
  <c r="P120" i="18" s="1"/>
  <c r="Q120" i="18" s="1"/>
  <c r="R120" i="18" s="1"/>
  <c r="S120" i="18" s="1"/>
  <c r="T120" i="18" s="1"/>
  <c r="U120" i="18" s="1"/>
  <c r="V120" i="18" s="1"/>
  <c r="W120" i="18" s="1"/>
  <c r="X120" i="18" s="1"/>
  <c r="Y120" i="18" s="1"/>
  <c r="Z120" i="18" s="1"/>
  <c r="AA120" i="18" s="1"/>
  <c r="AB120" i="18" s="1"/>
  <c r="AC120" i="18" s="1"/>
  <c r="AD120" i="18" s="1"/>
  <c r="AE120" i="18" s="1"/>
  <c r="AF120" i="18" s="1"/>
  <c r="D119" i="18"/>
  <c r="E119" i="18" s="1"/>
  <c r="F119" i="18" s="1"/>
  <c r="G119" i="18" s="1"/>
  <c r="H119" i="18" s="1"/>
  <c r="I119" i="18" s="1"/>
  <c r="J119" i="18" s="1"/>
  <c r="K119" i="18" s="1"/>
  <c r="L119" i="18" s="1"/>
  <c r="M119" i="18" s="1"/>
  <c r="N119" i="18" s="1"/>
  <c r="O119" i="18" s="1"/>
  <c r="P119" i="18" s="1"/>
  <c r="Q119" i="18" s="1"/>
  <c r="R119" i="18" s="1"/>
  <c r="S119" i="18" s="1"/>
  <c r="T119" i="18" s="1"/>
  <c r="U119" i="18" s="1"/>
  <c r="V119" i="18" s="1"/>
  <c r="W119" i="18" s="1"/>
  <c r="X119" i="18" s="1"/>
  <c r="Y119" i="18" s="1"/>
  <c r="Z119" i="18" s="1"/>
  <c r="AA119" i="18" s="1"/>
  <c r="AB119" i="18" s="1"/>
  <c r="AC119" i="18" s="1"/>
  <c r="AD119" i="18" s="1"/>
  <c r="AE119" i="18" s="1"/>
  <c r="AF119" i="18" s="1"/>
  <c r="C119" i="18"/>
  <c r="D118" i="18"/>
  <c r="E118" i="18" s="1"/>
  <c r="F118" i="18" s="1"/>
  <c r="G118" i="18" s="1"/>
  <c r="H118" i="18" s="1"/>
  <c r="I118" i="18" s="1"/>
  <c r="J118" i="18" s="1"/>
  <c r="K118" i="18" s="1"/>
  <c r="L118" i="18" s="1"/>
  <c r="M118" i="18" s="1"/>
  <c r="N118" i="18" s="1"/>
  <c r="O118" i="18" s="1"/>
  <c r="P118" i="18" s="1"/>
  <c r="Q118" i="18" s="1"/>
  <c r="R118" i="18" s="1"/>
  <c r="S118" i="18" s="1"/>
  <c r="T118" i="18" s="1"/>
  <c r="U118" i="18" s="1"/>
  <c r="V118" i="18" s="1"/>
  <c r="W118" i="18" s="1"/>
  <c r="X118" i="18" s="1"/>
  <c r="Y118" i="18" s="1"/>
  <c r="Z118" i="18" s="1"/>
  <c r="AA118" i="18" s="1"/>
  <c r="AB118" i="18" s="1"/>
  <c r="AC118" i="18" s="1"/>
  <c r="AD118" i="18" s="1"/>
  <c r="AE118" i="18" s="1"/>
  <c r="AF118" i="18" s="1"/>
  <c r="C118" i="18"/>
  <c r="C117" i="18"/>
  <c r="D117" i="18" s="1"/>
  <c r="E117" i="18" s="1"/>
  <c r="F117" i="18" s="1"/>
  <c r="G117" i="18" s="1"/>
  <c r="H117" i="18" s="1"/>
  <c r="I117" i="18" s="1"/>
  <c r="J117" i="18" s="1"/>
  <c r="K117" i="18" s="1"/>
  <c r="L117" i="18" s="1"/>
  <c r="M117" i="18" s="1"/>
  <c r="N117" i="18" s="1"/>
  <c r="O117" i="18" s="1"/>
  <c r="P117" i="18" s="1"/>
  <c r="Q117" i="18" s="1"/>
  <c r="R117" i="18" s="1"/>
  <c r="S117" i="18" s="1"/>
  <c r="T117" i="18" s="1"/>
  <c r="U117" i="18" s="1"/>
  <c r="V117" i="18" s="1"/>
  <c r="W117" i="18" s="1"/>
  <c r="X117" i="18" s="1"/>
  <c r="Y117" i="18" s="1"/>
  <c r="Z117" i="18" s="1"/>
  <c r="AA117" i="18" s="1"/>
  <c r="AB117" i="18" s="1"/>
  <c r="AC117" i="18" s="1"/>
  <c r="AD117" i="18" s="1"/>
  <c r="AE117" i="18" s="1"/>
  <c r="AF117" i="18" s="1"/>
  <c r="C116" i="18"/>
  <c r="D116" i="18" s="1"/>
  <c r="E116" i="18" s="1"/>
  <c r="F116" i="18" s="1"/>
  <c r="G116" i="18" s="1"/>
  <c r="H116" i="18" s="1"/>
  <c r="I116" i="18" s="1"/>
  <c r="J116" i="18" s="1"/>
  <c r="K116" i="18" s="1"/>
  <c r="L116" i="18" s="1"/>
  <c r="M116" i="18" s="1"/>
  <c r="N116" i="18" s="1"/>
  <c r="O116" i="18" s="1"/>
  <c r="P116" i="18" s="1"/>
  <c r="Q116" i="18" s="1"/>
  <c r="R116" i="18" s="1"/>
  <c r="S116" i="18" s="1"/>
  <c r="T116" i="18" s="1"/>
  <c r="U116" i="18" s="1"/>
  <c r="V116" i="18" s="1"/>
  <c r="W116" i="18" s="1"/>
  <c r="X116" i="18" s="1"/>
  <c r="Y116" i="18" s="1"/>
  <c r="Z116" i="18" s="1"/>
  <c r="AA116" i="18" s="1"/>
  <c r="AB116" i="18" s="1"/>
  <c r="AC116" i="18" s="1"/>
  <c r="AD116" i="18" s="1"/>
  <c r="AE116" i="18" s="1"/>
  <c r="AF116" i="18" s="1"/>
  <c r="E115" i="18"/>
  <c r="F115" i="18" s="1"/>
  <c r="G115" i="18" s="1"/>
  <c r="H115" i="18" s="1"/>
  <c r="I115" i="18" s="1"/>
  <c r="J115" i="18" s="1"/>
  <c r="K115" i="18" s="1"/>
  <c r="L115" i="18" s="1"/>
  <c r="M115" i="18" s="1"/>
  <c r="N115" i="18" s="1"/>
  <c r="O115" i="18" s="1"/>
  <c r="P115" i="18" s="1"/>
  <c r="Q115" i="18" s="1"/>
  <c r="R115" i="18" s="1"/>
  <c r="S115" i="18" s="1"/>
  <c r="T115" i="18" s="1"/>
  <c r="U115" i="18" s="1"/>
  <c r="V115" i="18" s="1"/>
  <c r="W115" i="18" s="1"/>
  <c r="X115" i="18" s="1"/>
  <c r="Y115" i="18" s="1"/>
  <c r="Z115" i="18" s="1"/>
  <c r="AA115" i="18" s="1"/>
  <c r="AB115" i="18" s="1"/>
  <c r="AC115" i="18" s="1"/>
  <c r="AD115" i="18" s="1"/>
  <c r="AE115" i="18" s="1"/>
  <c r="AF115" i="18" s="1"/>
  <c r="D115" i="18"/>
  <c r="C115" i="18"/>
  <c r="C114" i="18"/>
  <c r="D114" i="18" s="1"/>
  <c r="E114" i="18" s="1"/>
  <c r="F114" i="18" s="1"/>
  <c r="G114" i="18" s="1"/>
  <c r="H114" i="18" s="1"/>
  <c r="I114" i="18" s="1"/>
  <c r="J114" i="18" s="1"/>
  <c r="K114" i="18" s="1"/>
  <c r="L114" i="18" s="1"/>
  <c r="M114" i="18" s="1"/>
  <c r="N114" i="18" s="1"/>
  <c r="O114" i="18" s="1"/>
  <c r="P114" i="18" s="1"/>
  <c r="Q114" i="18" s="1"/>
  <c r="R114" i="18" s="1"/>
  <c r="S114" i="18" s="1"/>
  <c r="T114" i="18" s="1"/>
  <c r="U114" i="18" s="1"/>
  <c r="V114" i="18" s="1"/>
  <c r="W114" i="18" s="1"/>
  <c r="X114" i="18" s="1"/>
  <c r="Y114" i="18" s="1"/>
  <c r="Z114" i="18" s="1"/>
  <c r="AA114" i="18" s="1"/>
  <c r="AB114" i="18" s="1"/>
  <c r="AC114" i="18" s="1"/>
  <c r="AD114" i="18" s="1"/>
  <c r="AE114" i="18" s="1"/>
  <c r="AF114" i="18" s="1"/>
  <c r="C113" i="18"/>
  <c r="D113" i="18" s="1"/>
  <c r="E113" i="18" s="1"/>
  <c r="F113" i="18" s="1"/>
  <c r="G113" i="18" s="1"/>
  <c r="H113" i="18" s="1"/>
  <c r="I113" i="18" s="1"/>
  <c r="J113" i="18" s="1"/>
  <c r="K113" i="18" s="1"/>
  <c r="L113" i="18" s="1"/>
  <c r="M113" i="18" s="1"/>
  <c r="N113" i="18" s="1"/>
  <c r="O113" i="18" s="1"/>
  <c r="P113" i="18" s="1"/>
  <c r="Q113" i="18" s="1"/>
  <c r="R113" i="18" s="1"/>
  <c r="S113" i="18" s="1"/>
  <c r="T113" i="18" s="1"/>
  <c r="U113" i="18" s="1"/>
  <c r="V113" i="18" s="1"/>
  <c r="W113" i="18" s="1"/>
  <c r="X113" i="18" s="1"/>
  <c r="Y113" i="18" s="1"/>
  <c r="Z113" i="18" s="1"/>
  <c r="AA113" i="18" s="1"/>
  <c r="AB113" i="18" s="1"/>
  <c r="AC113" i="18" s="1"/>
  <c r="AD113" i="18" s="1"/>
  <c r="AE113" i="18" s="1"/>
  <c r="AF113" i="18" s="1"/>
  <c r="C112" i="18"/>
  <c r="D112" i="18" s="1"/>
  <c r="E112" i="18" s="1"/>
  <c r="F112" i="18" s="1"/>
  <c r="G112" i="18" s="1"/>
  <c r="H112" i="18" s="1"/>
  <c r="I112" i="18" s="1"/>
  <c r="J112" i="18" s="1"/>
  <c r="K112" i="18" s="1"/>
  <c r="L112" i="18" s="1"/>
  <c r="M112" i="18" s="1"/>
  <c r="N112" i="18" s="1"/>
  <c r="O112" i="18" s="1"/>
  <c r="P112" i="18" s="1"/>
  <c r="Q112" i="18" s="1"/>
  <c r="R112" i="18" s="1"/>
  <c r="S112" i="18" s="1"/>
  <c r="T112" i="18" s="1"/>
  <c r="U112" i="18" s="1"/>
  <c r="V112" i="18" s="1"/>
  <c r="W112" i="18" s="1"/>
  <c r="X112" i="18" s="1"/>
  <c r="Y112" i="18" s="1"/>
  <c r="Z112" i="18" s="1"/>
  <c r="AA112" i="18" s="1"/>
  <c r="AB112" i="18" s="1"/>
  <c r="AC112" i="18" s="1"/>
  <c r="AD112" i="18" s="1"/>
  <c r="AE112" i="18" s="1"/>
  <c r="AF112" i="18" s="1"/>
  <c r="C111" i="18"/>
  <c r="D111" i="18" s="1"/>
  <c r="E111" i="18" s="1"/>
  <c r="F111" i="18" s="1"/>
  <c r="G111" i="18" s="1"/>
  <c r="H111" i="18" s="1"/>
  <c r="I111" i="18" s="1"/>
  <c r="J111" i="18" s="1"/>
  <c r="K111" i="18" s="1"/>
  <c r="L111" i="18" s="1"/>
  <c r="M111" i="18" s="1"/>
  <c r="N111" i="18" s="1"/>
  <c r="O111" i="18" s="1"/>
  <c r="P111" i="18" s="1"/>
  <c r="Q111" i="18" s="1"/>
  <c r="R111" i="18" s="1"/>
  <c r="S111" i="18" s="1"/>
  <c r="T111" i="18" s="1"/>
  <c r="U111" i="18" s="1"/>
  <c r="V111" i="18" s="1"/>
  <c r="W111" i="18" s="1"/>
  <c r="X111" i="18" s="1"/>
  <c r="Y111" i="18" s="1"/>
  <c r="Z111" i="18" s="1"/>
  <c r="AA111" i="18" s="1"/>
  <c r="AB111" i="18" s="1"/>
  <c r="AC111" i="18" s="1"/>
  <c r="AD111" i="18" s="1"/>
  <c r="AE111" i="18" s="1"/>
  <c r="AF111" i="18" s="1"/>
  <c r="C110" i="18"/>
  <c r="D110" i="18" s="1"/>
  <c r="E110" i="18" s="1"/>
  <c r="F110" i="18" s="1"/>
  <c r="G110" i="18" s="1"/>
  <c r="H110" i="18" s="1"/>
  <c r="I110" i="18" s="1"/>
  <c r="J110" i="18" s="1"/>
  <c r="K110" i="18" s="1"/>
  <c r="L110" i="18" s="1"/>
  <c r="M110" i="18" s="1"/>
  <c r="N110" i="18" s="1"/>
  <c r="O110" i="18" s="1"/>
  <c r="P110" i="18" s="1"/>
  <c r="Q110" i="18" s="1"/>
  <c r="R110" i="18" s="1"/>
  <c r="S110" i="18" s="1"/>
  <c r="T110" i="18" s="1"/>
  <c r="U110" i="18" s="1"/>
  <c r="V110" i="18" s="1"/>
  <c r="W110" i="18" s="1"/>
  <c r="X110" i="18" s="1"/>
  <c r="Y110" i="18" s="1"/>
  <c r="Z110" i="18" s="1"/>
  <c r="AA110" i="18" s="1"/>
  <c r="AB110" i="18" s="1"/>
  <c r="AC110" i="18" s="1"/>
  <c r="AD110" i="18" s="1"/>
  <c r="AE110" i="18" s="1"/>
  <c r="AF110" i="18" s="1"/>
  <c r="J109" i="18"/>
  <c r="K109" i="18" s="1"/>
  <c r="L109" i="18" s="1"/>
  <c r="M109" i="18" s="1"/>
  <c r="N109" i="18" s="1"/>
  <c r="O109" i="18" s="1"/>
  <c r="P109" i="18" s="1"/>
  <c r="Q109" i="18" s="1"/>
  <c r="R109" i="18" s="1"/>
  <c r="S109" i="18" s="1"/>
  <c r="T109" i="18" s="1"/>
  <c r="U109" i="18" s="1"/>
  <c r="V109" i="18" s="1"/>
  <c r="W109" i="18" s="1"/>
  <c r="X109" i="18" s="1"/>
  <c r="Y109" i="18" s="1"/>
  <c r="Z109" i="18" s="1"/>
  <c r="AA109" i="18" s="1"/>
  <c r="AB109" i="18" s="1"/>
  <c r="AC109" i="18" s="1"/>
  <c r="AD109" i="18" s="1"/>
  <c r="AE109" i="18" s="1"/>
  <c r="AF109" i="18" s="1"/>
  <c r="C109" i="18"/>
  <c r="D109" i="18" s="1"/>
  <c r="E109" i="18" s="1"/>
  <c r="F109" i="18" s="1"/>
  <c r="G109" i="18" s="1"/>
  <c r="H109" i="18" s="1"/>
  <c r="C108" i="18"/>
  <c r="D108" i="18" s="1"/>
  <c r="E108" i="18" s="1"/>
  <c r="F108" i="18" s="1"/>
  <c r="G108" i="18" s="1"/>
  <c r="H108" i="18" s="1"/>
  <c r="I108" i="18" s="1"/>
  <c r="J108" i="18" s="1"/>
  <c r="K108" i="18" s="1"/>
  <c r="L108" i="18" s="1"/>
  <c r="M108" i="18" s="1"/>
  <c r="N108" i="18" s="1"/>
  <c r="O108" i="18" s="1"/>
  <c r="P108" i="18" s="1"/>
  <c r="Q108" i="18" s="1"/>
  <c r="R108" i="18" s="1"/>
  <c r="S108" i="18" s="1"/>
  <c r="T108" i="18" s="1"/>
  <c r="U108" i="18" s="1"/>
  <c r="V108" i="18" s="1"/>
  <c r="W108" i="18" s="1"/>
  <c r="X108" i="18" s="1"/>
  <c r="Y108" i="18" s="1"/>
  <c r="Z108" i="18" s="1"/>
  <c r="AA108" i="18" s="1"/>
  <c r="AB108" i="18" s="1"/>
  <c r="AC108" i="18" s="1"/>
  <c r="AD108" i="18" s="1"/>
  <c r="AE108" i="18" s="1"/>
  <c r="AF108" i="18" s="1"/>
  <c r="C107" i="18"/>
  <c r="D107" i="18" s="1"/>
  <c r="E107" i="18" s="1"/>
  <c r="F107" i="18" s="1"/>
  <c r="G107" i="18" s="1"/>
  <c r="H107" i="18" s="1"/>
  <c r="I107" i="18" s="1"/>
  <c r="J107" i="18" s="1"/>
  <c r="K107" i="18" s="1"/>
  <c r="L107" i="18" s="1"/>
  <c r="M107" i="18" s="1"/>
  <c r="N107" i="18" s="1"/>
  <c r="O107" i="18" s="1"/>
  <c r="P107" i="18" s="1"/>
  <c r="Q107" i="18" s="1"/>
  <c r="R107" i="18" s="1"/>
  <c r="S107" i="18" s="1"/>
  <c r="T107" i="18" s="1"/>
  <c r="U107" i="18" s="1"/>
  <c r="V107" i="18" s="1"/>
  <c r="W107" i="18" s="1"/>
  <c r="X107" i="18" s="1"/>
  <c r="Y107" i="18" s="1"/>
  <c r="Z107" i="18" s="1"/>
  <c r="AA107" i="18" s="1"/>
  <c r="AB107" i="18" s="1"/>
  <c r="AC107" i="18" s="1"/>
  <c r="AD107" i="18" s="1"/>
  <c r="AE107" i="18" s="1"/>
  <c r="AF107" i="18" s="1"/>
  <c r="C105" i="18"/>
  <c r="D105" i="18" s="1"/>
  <c r="E105" i="18" s="1"/>
  <c r="F105" i="18" s="1"/>
  <c r="G105" i="18" s="1"/>
  <c r="H105" i="18" s="1"/>
  <c r="I105" i="18" s="1"/>
  <c r="J105" i="18" s="1"/>
  <c r="K105" i="18" s="1"/>
  <c r="L105" i="18" s="1"/>
  <c r="M105" i="18" s="1"/>
  <c r="N105" i="18" s="1"/>
  <c r="O105" i="18" s="1"/>
  <c r="P105" i="18" s="1"/>
  <c r="Q105" i="18" s="1"/>
  <c r="R105" i="18" s="1"/>
  <c r="S105" i="18" s="1"/>
  <c r="T105" i="18" s="1"/>
  <c r="U105" i="18" s="1"/>
  <c r="V105" i="18" s="1"/>
  <c r="W105" i="18" s="1"/>
  <c r="X105" i="18" s="1"/>
  <c r="Y105" i="18" s="1"/>
  <c r="Z105" i="18" s="1"/>
  <c r="AA105" i="18" s="1"/>
  <c r="AB105" i="18" s="1"/>
  <c r="AC105" i="18" s="1"/>
  <c r="AD105" i="18" s="1"/>
  <c r="AE105" i="18" s="1"/>
  <c r="AF105" i="18" s="1"/>
  <c r="C104" i="18"/>
  <c r="D104" i="18" s="1"/>
  <c r="E104" i="18" s="1"/>
  <c r="F104" i="18" s="1"/>
  <c r="G104" i="18" s="1"/>
  <c r="H104" i="18" s="1"/>
  <c r="I104" i="18" s="1"/>
  <c r="J104" i="18" s="1"/>
  <c r="K104" i="18" s="1"/>
  <c r="L104" i="18" s="1"/>
  <c r="M104" i="18" s="1"/>
  <c r="N104" i="18" s="1"/>
  <c r="O104" i="18" s="1"/>
  <c r="P104" i="18" s="1"/>
  <c r="Q104" i="18" s="1"/>
  <c r="R104" i="18" s="1"/>
  <c r="S104" i="18" s="1"/>
  <c r="T104" i="18" s="1"/>
  <c r="U104" i="18" s="1"/>
  <c r="V104" i="18" s="1"/>
  <c r="W104" i="18" s="1"/>
  <c r="X104" i="18" s="1"/>
  <c r="Y104" i="18" s="1"/>
  <c r="Z104" i="18" s="1"/>
  <c r="AA104" i="18" s="1"/>
  <c r="AB104" i="18" s="1"/>
  <c r="AC104" i="18" s="1"/>
  <c r="AD104" i="18" s="1"/>
  <c r="AE104" i="18" s="1"/>
  <c r="AF104" i="18" s="1"/>
  <c r="C102" i="18"/>
  <c r="D102" i="18" s="1"/>
  <c r="E102" i="18" s="1"/>
  <c r="F102" i="18" s="1"/>
  <c r="G102" i="18" s="1"/>
  <c r="H102" i="18" s="1"/>
  <c r="I102" i="18" s="1"/>
  <c r="J102" i="18" s="1"/>
  <c r="K102" i="18" s="1"/>
  <c r="L102" i="18" s="1"/>
  <c r="M102" i="18" s="1"/>
  <c r="N102" i="18" s="1"/>
  <c r="O102" i="18" s="1"/>
  <c r="P102" i="18" s="1"/>
  <c r="Q102" i="18" s="1"/>
  <c r="R102" i="18" s="1"/>
  <c r="S102" i="18" s="1"/>
  <c r="T102" i="18" s="1"/>
  <c r="U102" i="18" s="1"/>
  <c r="V102" i="18" s="1"/>
  <c r="W102" i="18" s="1"/>
  <c r="X102" i="18" s="1"/>
  <c r="Y102" i="18" s="1"/>
  <c r="Z102" i="18" s="1"/>
  <c r="AA102" i="18" s="1"/>
  <c r="AB102" i="18" s="1"/>
  <c r="AC102" i="18" s="1"/>
  <c r="AD102" i="18" s="1"/>
  <c r="AE102" i="18" s="1"/>
  <c r="AF102" i="18" s="1"/>
  <c r="C101" i="18"/>
  <c r="D101" i="18" s="1"/>
  <c r="E101" i="18" s="1"/>
  <c r="F101" i="18" s="1"/>
  <c r="G101" i="18" s="1"/>
  <c r="H101" i="18" s="1"/>
  <c r="I101" i="18" s="1"/>
  <c r="J101" i="18" s="1"/>
  <c r="K101" i="18" s="1"/>
  <c r="L101" i="18" s="1"/>
  <c r="M101" i="18" s="1"/>
  <c r="N101" i="18" s="1"/>
  <c r="O101" i="18" s="1"/>
  <c r="P101" i="18" s="1"/>
  <c r="Q101" i="18" s="1"/>
  <c r="R101" i="18" s="1"/>
  <c r="S101" i="18" s="1"/>
  <c r="T101" i="18" s="1"/>
  <c r="U101" i="18" s="1"/>
  <c r="V101" i="18" s="1"/>
  <c r="W101" i="18" s="1"/>
  <c r="X101" i="18" s="1"/>
  <c r="Y101" i="18" s="1"/>
  <c r="Z101" i="18" s="1"/>
  <c r="AA101" i="18" s="1"/>
  <c r="AB101" i="18" s="1"/>
  <c r="AC101" i="18" s="1"/>
  <c r="AD101" i="18" s="1"/>
  <c r="AE101" i="18" s="1"/>
  <c r="AF101" i="18" s="1"/>
  <c r="C100" i="18"/>
  <c r="D100" i="18" s="1"/>
  <c r="E100" i="18" s="1"/>
  <c r="F100" i="18" s="1"/>
  <c r="G100" i="18" s="1"/>
  <c r="H100" i="18" s="1"/>
  <c r="I100" i="18" s="1"/>
  <c r="J100" i="18" s="1"/>
  <c r="K100" i="18" s="1"/>
  <c r="L100" i="18" s="1"/>
  <c r="M100" i="18" s="1"/>
  <c r="N100" i="18" s="1"/>
  <c r="O100" i="18" s="1"/>
  <c r="P100" i="18" s="1"/>
  <c r="Q100" i="18" s="1"/>
  <c r="R100" i="18" s="1"/>
  <c r="S100" i="18" s="1"/>
  <c r="T100" i="18" s="1"/>
  <c r="U100" i="18" s="1"/>
  <c r="V100" i="18" s="1"/>
  <c r="W100" i="18" s="1"/>
  <c r="X100" i="18" s="1"/>
  <c r="Y100" i="18" s="1"/>
  <c r="Z100" i="18" s="1"/>
  <c r="AA100" i="18" s="1"/>
  <c r="AB100" i="18" s="1"/>
  <c r="AC100" i="18" s="1"/>
  <c r="AD100" i="18" s="1"/>
  <c r="AE100" i="18" s="1"/>
  <c r="AF100" i="18" s="1"/>
  <c r="C99" i="18"/>
  <c r="D99" i="18" s="1"/>
  <c r="E99" i="18" s="1"/>
  <c r="F99" i="18" s="1"/>
  <c r="G99" i="18" s="1"/>
  <c r="H99" i="18" s="1"/>
  <c r="I99" i="18" s="1"/>
  <c r="J99" i="18" s="1"/>
  <c r="K99" i="18" s="1"/>
  <c r="L99" i="18" s="1"/>
  <c r="M99" i="18" s="1"/>
  <c r="N99" i="18" s="1"/>
  <c r="O99" i="18" s="1"/>
  <c r="P99" i="18" s="1"/>
  <c r="Q99" i="18" s="1"/>
  <c r="R99" i="18" s="1"/>
  <c r="S99" i="18" s="1"/>
  <c r="T99" i="18" s="1"/>
  <c r="U99" i="18" s="1"/>
  <c r="V99" i="18" s="1"/>
  <c r="W99" i="18" s="1"/>
  <c r="X99" i="18" s="1"/>
  <c r="Y99" i="18" s="1"/>
  <c r="Z99" i="18" s="1"/>
  <c r="AA99" i="18" s="1"/>
  <c r="AB99" i="18" s="1"/>
  <c r="AC99" i="18" s="1"/>
  <c r="AD99" i="18" s="1"/>
  <c r="AE99" i="18" s="1"/>
  <c r="AF99" i="18" s="1"/>
  <c r="C98" i="18"/>
  <c r="D98" i="18" s="1"/>
  <c r="E98" i="18" s="1"/>
  <c r="F98" i="18" s="1"/>
  <c r="G98" i="18" s="1"/>
  <c r="H98" i="18" s="1"/>
  <c r="I98" i="18" s="1"/>
  <c r="J98" i="18" s="1"/>
  <c r="K98" i="18" s="1"/>
  <c r="L98" i="18" s="1"/>
  <c r="M98" i="18" s="1"/>
  <c r="N98" i="18" s="1"/>
  <c r="O98" i="18" s="1"/>
  <c r="P98" i="18" s="1"/>
  <c r="Q98" i="18" s="1"/>
  <c r="R98" i="18" s="1"/>
  <c r="S98" i="18" s="1"/>
  <c r="T98" i="18" s="1"/>
  <c r="U98" i="18" s="1"/>
  <c r="V98" i="18" s="1"/>
  <c r="W98" i="18" s="1"/>
  <c r="X98" i="18" s="1"/>
  <c r="Y98" i="18" s="1"/>
  <c r="Z98" i="18" s="1"/>
  <c r="AA98" i="18" s="1"/>
  <c r="AB98" i="18" s="1"/>
  <c r="AC98" i="18" s="1"/>
  <c r="AD98" i="18" s="1"/>
  <c r="AE98" i="18" s="1"/>
  <c r="AF98" i="18" s="1"/>
  <c r="C97" i="18"/>
  <c r="D97" i="18" s="1"/>
  <c r="E97" i="18" s="1"/>
  <c r="F97" i="18" s="1"/>
  <c r="G97" i="18" s="1"/>
  <c r="H97" i="18" s="1"/>
  <c r="I97" i="18" s="1"/>
  <c r="J97" i="18" s="1"/>
  <c r="K97" i="18" s="1"/>
  <c r="L97" i="18" s="1"/>
  <c r="M97" i="18" s="1"/>
  <c r="N97" i="18" s="1"/>
  <c r="O97" i="18" s="1"/>
  <c r="P97" i="18" s="1"/>
  <c r="Q97" i="18" s="1"/>
  <c r="R97" i="18" s="1"/>
  <c r="S97" i="18" s="1"/>
  <c r="T97" i="18" s="1"/>
  <c r="U97" i="18" s="1"/>
  <c r="V97" i="18" s="1"/>
  <c r="W97" i="18" s="1"/>
  <c r="X97" i="18" s="1"/>
  <c r="Y97" i="18" s="1"/>
  <c r="Z97" i="18" s="1"/>
  <c r="AA97" i="18" s="1"/>
  <c r="AB97" i="18" s="1"/>
  <c r="AC97" i="18" s="1"/>
  <c r="AD97" i="18" s="1"/>
  <c r="AE97" i="18" s="1"/>
  <c r="AF97" i="18" s="1"/>
  <c r="S70" i="20" l="1"/>
  <c r="S72" i="20"/>
  <c r="AK209" i="20" s="1"/>
  <c r="R70" i="20"/>
  <c r="Q70" i="20"/>
  <c r="AI75" i="20"/>
  <c r="AF79" i="20"/>
  <c r="AI77" i="20"/>
  <c r="AE79" i="20"/>
  <c r="AI53" i="20"/>
  <c r="AC79" i="20"/>
  <c r="AB79" i="20"/>
  <c r="AA79" i="20"/>
  <c r="AI65" i="20"/>
  <c r="AI76" i="20"/>
  <c r="Z79" i="20"/>
  <c r="AI73" i="20"/>
  <c r="Y79" i="20"/>
  <c r="W209" i="20"/>
  <c r="E7" i="20"/>
  <c r="B80" i="20"/>
  <c r="S7" i="20"/>
  <c r="U209" i="20"/>
  <c r="C7" i="20"/>
  <c r="AE209" i="20"/>
  <c r="M7" i="20"/>
  <c r="M80" i="20"/>
  <c r="AA209" i="20"/>
  <c r="I7" i="20"/>
  <c r="B72" i="20"/>
  <c r="AF209" i="20"/>
  <c r="N7" i="20"/>
  <c r="AH74" i="20"/>
  <c r="B79" i="20"/>
  <c r="I5" i="20"/>
  <c r="Q5" i="20"/>
  <c r="G7" i="20"/>
  <c r="F70" i="20"/>
  <c r="F80" i="20" s="1"/>
  <c r="N70" i="20"/>
  <c r="AH73" i="20"/>
  <c r="C90" i="20"/>
  <c r="D98" i="20"/>
  <c r="G80" i="20"/>
  <c r="F72" i="20"/>
  <c r="O72" i="20"/>
  <c r="O80" i="20" s="1"/>
  <c r="AI74" i="20"/>
  <c r="AH77" i="20"/>
  <c r="P70" i="20"/>
  <c r="P72" i="20"/>
  <c r="H70" i="20"/>
  <c r="AH53" i="20"/>
  <c r="AH65" i="20"/>
  <c r="J72" i="20"/>
  <c r="R72" i="20"/>
  <c r="AH69" i="20"/>
  <c r="H72" i="20"/>
  <c r="S206" i="20"/>
  <c r="D206" i="20"/>
  <c r="C80" i="20"/>
  <c r="K80" i="20"/>
  <c r="AI69" i="20"/>
  <c r="K72" i="20"/>
  <c r="F79" i="20"/>
  <c r="N79" i="20"/>
  <c r="V79" i="20"/>
  <c r="AD79" i="20"/>
  <c r="AH35" i="20"/>
  <c r="AI35" i="20"/>
  <c r="I80" i="20"/>
  <c r="D80" i="20"/>
  <c r="L80" i="20"/>
  <c r="L72" i="20"/>
  <c r="AG80" i="20"/>
  <c r="Q72" i="20"/>
  <c r="Q80" i="20" s="1"/>
  <c r="D72" i="20"/>
  <c r="AG72" i="20"/>
  <c r="C187" i="20"/>
  <c r="D97" i="20"/>
  <c r="AH76" i="20"/>
  <c r="C230" i="20"/>
  <c r="D194" i="20"/>
  <c r="C195" i="20"/>
  <c r="D189" i="20"/>
  <c r="S80" i="20" l="1"/>
  <c r="AJ209" i="20"/>
  <c r="R7" i="20"/>
  <c r="E194" i="20"/>
  <c r="D230" i="20"/>
  <c r="V209" i="20"/>
  <c r="D7" i="20"/>
  <c r="AB209" i="20"/>
  <c r="J7" i="20"/>
  <c r="J80" i="20"/>
  <c r="AI209" i="20"/>
  <c r="Q7" i="20"/>
  <c r="E98" i="20"/>
  <c r="D90" i="20"/>
  <c r="T209" i="20"/>
  <c r="B7" i="20"/>
  <c r="X209" i="20"/>
  <c r="C204" i="20"/>
  <c r="B204" i="20"/>
  <c r="F7" i="20"/>
  <c r="N80" i="20"/>
  <c r="H80" i="20"/>
  <c r="AG209" i="20"/>
  <c r="O7" i="20"/>
  <c r="AC209" i="20"/>
  <c r="K7" i="20"/>
  <c r="Z209" i="20"/>
  <c r="H7" i="20"/>
  <c r="D187" i="20"/>
  <c r="E97" i="20"/>
  <c r="AD209" i="20"/>
  <c r="L7" i="20"/>
  <c r="AH209" i="20"/>
  <c r="P7" i="20"/>
  <c r="E189" i="20"/>
  <c r="D195" i="20"/>
  <c r="R80" i="20"/>
  <c r="P80" i="20"/>
  <c r="AI79" i="20"/>
  <c r="AH79" i="20"/>
  <c r="K6" i="20" l="1"/>
  <c r="E90" i="20"/>
  <c r="F98" i="20"/>
  <c r="E195" i="20"/>
  <c r="F189" i="20"/>
  <c r="E230" i="20"/>
  <c r="F194" i="20"/>
  <c r="E187" i="20"/>
  <c r="F97" i="20"/>
  <c r="G98" i="20" l="1"/>
  <c r="F90" i="20"/>
  <c r="F187" i="20"/>
  <c r="G97" i="20"/>
  <c r="F230" i="20"/>
  <c r="G194" i="20"/>
  <c r="G189" i="20"/>
  <c r="F195" i="20"/>
  <c r="G230" i="20" l="1"/>
  <c r="H194" i="20"/>
  <c r="G187" i="20"/>
  <c r="H97" i="20"/>
  <c r="H189" i="20"/>
  <c r="G195" i="20"/>
  <c r="G90" i="20"/>
  <c r="H98" i="20"/>
  <c r="H187" i="20" l="1"/>
  <c r="I97" i="20"/>
  <c r="I98" i="20"/>
  <c r="H90" i="20"/>
  <c r="H230" i="20"/>
  <c r="I194" i="20"/>
  <c r="I189" i="20"/>
  <c r="H195" i="20"/>
  <c r="J194" i="20" l="1"/>
  <c r="I230" i="20"/>
  <c r="I90" i="20"/>
  <c r="J98" i="20"/>
  <c r="I187" i="20"/>
  <c r="J97" i="20"/>
  <c r="J189" i="20"/>
  <c r="I195" i="20"/>
  <c r="J187" i="20" l="1"/>
  <c r="K97" i="20"/>
  <c r="J90" i="20"/>
  <c r="K98" i="20"/>
  <c r="J195" i="20"/>
  <c r="K189" i="20"/>
  <c r="J230" i="20"/>
  <c r="K194" i="20"/>
  <c r="K195" i="20" l="1"/>
  <c r="L189" i="20"/>
  <c r="K90" i="20"/>
  <c r="L98" i="20"/>
  <c r="K187" i="20"/>
  <c r="L97" i="20"/>
  <c r="K230" i="20"/>
  <c r="L194" i="20"/>
  <c r="M194" i="20" l="1"/>
  <c r="L230" i="20"/>
  <c r="L187" i="20"/>
  <c r="M97" i="20"/>
  <c r="L195" i="20"/>
  <c r="M189" i="20"/>
  <c r="M98" i="20"/>
  <c r="L90" i="20"/>
  <c r="M195" i="20" l="1"/>
  <c r="N189" i="20"/>
  <c r="M187" i="20"/>
  <c r="N97" i="20"/>
  <c r="M90" i="20"/>
  <c r="N98" i="20"/>
  <c r="N194" i="20"/>
  <c r="M230" i="20"/>
  <c r="N230" i="20" l="1"/>
  <c r="O194" i="20"/>
  <c r="O98" i="20"/>
  <c r="N90" i="20"/>
  <c r="N187" i="20"/>
  <c r="O97" i="20"/>
  <c r="O189" i="20"/>
  <c r="N195" i="20"/>
  <c r="O230" i="20" l="1"/>
  <c r="P194" i="20"/>
  <c r="P189" i="20"/>
  <c r="O195" i="20"/>
  <c r="O187" i="20"/>
  <c r="P97" i="20"/>
  <c r="P98" i="20"/>
  <c r="O90" i="20"/>
  <c r="P230" i="20" l="1"/>
  <c r="Q194" i="20"/>
  <c r="P90" i="20"/>
  <c r="Q98" i="20"/>
  <c r="P187" i="20"/>
  <c r="Q97" i="20"/>
  <c r="P195" i="20"/>
  <c r="Q189" i="20"/>
  <c r="R189" i="20" l="1"/>
  <c r="Q195" i="20"/>
  <c r="Q187" i="20"/>
  <c r="R97" i="20"/>
  <c r="R98" i="20"/>
  <c r="Q90" i="20"/>
  <c r="R194" i="20"/>
  <c r="Q230" i="20"/>
  <c r="R230" i="20" l="1"/>
  <c r="S194" i="20"/>
  <c r="R90" i="20"/>
  <c r="S98" i="20"/>
  <c r="R187" i="20"/>
  <c r="S97" i="20"/>
  <c r="R195" i="20"/>
  <c r="S189" i="20"/>
  <c r="S195" i="20" l="1"/>
  <c r="T189" i="20"/>
  <c r="S187" i="20"/>
  <c r="T97" i="20"/>
  <c r="S90" i="20"/>
  <c r="T98" i="20"/>
  <c r="S230" i="20"/>
  <c r="T194" i="20"/>
  <c r="U98" i="20" l="1"/>
  <c r="T90" i="20"/>
  <c r="T187" i="20"/>
  <c r="U97" i="20"/>
  <c r="U194" i="20"/>
  <c r="T230" i="20"/>
  <c r="T195" i="20"/>
  <c r="T48" i="20" s="1"/>
  <c r="U189" i="20"/>
  <c r="AH12" i="18"/>
  <c r="AI12" i="18"/>
  <c r="AH13" i="18"/>
  <c r="AI13" i="18"/>
  <c r="AH14" i="18"/>
  <c r="AI14" i="18"/>
  <c r="AH15" i="18"/>
  <c r="AI15" i="18"/>
  <c r="AH16" i="18"/>
  <c r="AI16" i="18"/>
  <c r="AH17" i="18"/>
  <c r="AI17" i="18"/>
  <c r="AH18" i="18"/>
  <c r="AI18" i="18"/>
  <c r="AH19" i="18"/>
  <c r="AI19" i="18"/>
  <c r="AH20" i="18"/>
  <c r="AI20" i="18"/>
  <c r="AH21" i="18"/>
  <c r="AI21" i="18"/>
  <c r="AH22" i="18"/>
  <c r="AI22" i="18"/>
  <c r="AH23" i="18"/>
  <c r="AI23" i="18"/>
  <c r="AH24" i="18"/>
  <c r="AI24" i="18"/>
  <c r="AH25" i="18"/>
  <c r="AI25" i="18"/>
  <c r="AH26" i="18"/>
  <c r="AI26" i="18"/>
  <c r="AH27" i="18"/>
  <c r="AI27" i="18"/>
  <c r="AH28" i="18"/>
  <c r="AI28" i="18"/>
  <c r="AH29" i="18"/>
  <c r="AI29" i="18"/>
  <c r="AH30" i="18"/>
  <c r="AI30" i="18"/>
  <c r="AH31" i="18"/>
  <c r="AI31" i="18"/>
  <c r="AH32" i="18"/>
  <c r="AI32" i="18"/>
  <c r="AH33" i="18"/>
  <c r="AI33" i="18"/>
  <c r="AH34" i="18"/>
  <c r="AI34" i="18"/>
  <c r="AH36" i="18"/>
  <c r="AI36" i="18"/>
  <c r="AH37" i="18"/>
  <c r="AI37" i="18"/>
  <c r="AH38" i="18"/>
  <c r="AI38" i="18"/>
  <c r="AH39" i="18"/>
  <c r="AI39" i="18"/>
  <c r="AH40" i="18"/>
  <c r="AI40" i="18"/>
  <c r="AH41" i="18"/>
  <c r="AI41" i="18"/>
  <c r="AH42" i="18"/>
  <c r="AI42" i="18"/>
  <c r="AH43" i="18"/>
  <c r="AI43" i="18"/>
  <c r="AH44" i="18"/>
  <c r="AI44" i="18"/>
  <c r="AH45" i="18"/>
  <c r="AI45" i="18"/>
  <c r="AH46" i="18"/>
  <c r="AI46" i="18"/>
  <c r="AH47" i="18"/>
  <c r="AI47" i="18"/>
  <c r="AH48" i="18"/>
  <c r="AI48" i="18"/>
  <c r="AH50" i="18"/>
  <c r="AI50" i="18"/>
  <c r="AH51" i="18"/>
  <c r="AI51" i="18"/>
  <c r="AH52" i="18"/>
  <c r="AI52" i="18"/>
  <c r="AH54" i="18"/>
  <c r="AI54" i="18"/>
  <c r="AH55" i="18"/>
  <c r="AI55" i="18"/>
  <c r="AH56" i="18"/>
  <c r="AI56" i="18"/>
  <c r="AH57" i="18"/>
  <c r="AI57" i="18"/>
  <c r="AH58" i="18"/>
  <c r="AI58" i="18"/>
  <c r="AH59" i="18"/>
  <c r="AI59" i="18"/>
  <c r="AH60" i="18"/>
  <c r="AI60" i="18"/>
  <c r="AH61" i="18"/>
  <c r="AI61" i="18"/>
  <c r="AH62" i="18"/>
  <c r="AI62" i="18"/>
  <c r="AH63" i="18"/>
  <c r="AI63" i="18"/>
  <c r="AH64" i="18"/>
  <c r="AI64" i="18"/>
  <c r="AH66" i="18"/>
  <c r="AI66" i="18"/>
  <c r="AH67" i="18"/>
  <c r="AI67" i="18"/>
  <c r="AH68" i="18"/>
  <c r="AI68" i="18"/>
  <c r="AH69" i="18"/>
  <c r="AI69" i="18"/>
  <c r="AH71" i="18"/>
  <c r="AI71" i="18"/>
  <c r="AH78" i="18"/>
  <c r="AI78" i="18"/>
  <c r="AH81" i="18"/>
  <c r="AI81" i="18"/>
  <c r="AH82" i="18"/>
  <c r="AI82" i="18"/>
  <c r="AH83" i="18"/>
  <c r="AI83" i="18"/>
  <c r="AH84" i="18"/>
  <c r="AI84" i="18"/>
  <c r="AH85" i="18"/>
  <c r="AI85" i="18"/>
  <c r="AH86" i="18"/>
  <c r="AI86" i="18"/>
  <c r="AH87" i="18"/>
  <c r="AI87" i="18"/>
  <c r="AH88" i="18"/>
  <c r="AI88" i="18"/>
  <c r="T49" i="20" l="1"/>
  <c r="U230" i="20"/>
  <c r="V194" i="20"/>
  <c r="U187" i="20"/>
  <c r="V97" i="20"/>
  <c r="U195" i="20"/>
  <c r="U48" i="20" s="1"/>
  <c r="U49" i="20" s="1"/>
  <c r="V189" i="20"/>
  <c r="U90" i="20"/>
  <c r="V98" i="20"/>
  <c r="U72" i="20" l="1"/>
  <c r="U70" i="20"/>
  <c r="U80" i="20" s="1"/>
  <c r="V187" i="20"/>
  <c r="W97" i="20"/>
  <c r="V230" i="20"/>
  <c r="W194" i="20"/>
  <c r="W98" i="20"/>
  <c r="V90" i="20"/>
  <c r="W189" i="20"/>
  <c r="V195" i="20"/>
  <c r="V48" i="20" s="1"/>
  <c r="V49" i="20" s="1"/>
  <c r="T70" i="20"/>
  <c r="T72" i="20"/>
  <c r="AG35" i="18"/>
  <c r="E76" i="18"/>
  <c r="D76" i="18"/>
  <c r="C76" i="18"/>
  <c r="B76" i="18"/>
  <c r="W230" i="20" l="1"/>
  <c r="X194" i="20"/>
  <c r="V70" i="20"/>
  <c r="V72" i="20"/>
  <c r="W187" i="20"/>
  <c r="X97" i="20"/>
  <c r="AL209" i="20"/>
  <c r="T7" i="20"/>
  <c r="T80" i="20"/>
  <c r="X189" i="20"/>
  <c r="W195" i="20"/>
  <c r="W48" i="20" s="1"/>
  <c r="X98" i="20"/>
  <c r="W90" i="20"/>
  <c r="AM209" i="20"/>
  <c r="U7" i="20"/>
  <c r="AH76" i="18"/>
  <c r="AI76" i="18"/>
  <c r="W49" i="20" l="1"/>
  <c r="V80" i="20"/>
  <c r="X195" i="20"/>
  <c r="X48" i="20" s="1"/>
  <c r="X49" i="20" s="1"/>
  <c r="Y189" i="20"/>
  <c r="AN209" i="20"/>
  <c r="V7" i="20"/>
  <c r="X230" i="20"/>
  <c r="Y194" i="20"/>
  <c r="X187" i="20"/>
  <c r="Y97" i="20"/>
  <c r="Y98" i="20"/>
  <c r="X90" i="20"/>
  <c r="X70" i="20" l="1"/>
  <c r="X72" i="20"/>
  <c r="Y187" i="20"/>
  <c r="Z97" i="20"/>
  <c r="Z189" i="20"/>
  <c r="Y195" i="20"/>
  <c r="Y48" i="20" s="1"/>
  <c r="Y49" i="20" s="1"/>
  <c r="Z194" i="20"/>
  <c r="Y230" i="20"/>
  <c r="Y90" i="20"/>
  <c r="Z98" i="20"/>
  <c r="W72" i="20"/>
  <c r="W70" i="20"/>
  <c r="W80" i="20" l="1"/>
  <c r="AO209" i="20"/>
  <c r="W7" i="20"/>
  <c r="Y72" i="20"/>
  <c r="Y70" i="20"/>
  <c r="AA98" i="20"/>
  <c r="Z90" i="20"/>
  <c r="Z195" i="20"/>
  <c r="Z48" i="20" s="1"/>
  <c r="Z49" i="20" s="1"/>
  <c r="AA189" i="20"/>
  <c r="Z187" i="20"/>
  <c r="AA97" i="20"/>
  <c r="AP209" i="20"/>
  <c r="X7" i="20"/>
  <c r="X80" i="20"/>
  <c r="Z230" i="20"/>
  <c r="AA194" i="20"/>
  <c r="O187" i="18"/>
  <c r="AA187" i="20" l="1"/>
  <c r="AB97" i="20"/>
  <c r="AA195" i="20"/>
  <c r="AA49" i="20" s="1"/>
  <c r="AB189" i="20"/>
  <c r="Z70" i="20"/>
  <c r="Z72" i="20"/>
  <c r="AA90" i="20"/>
  <c r="AB98" i="20"/>
  <c r="AQ209" i="20"/>
  <c r="Y7" i="20"/>
  <c r="AA230" i="20"/>
  <c r="AB194" i="20"/>
  <c r="Y80" i="20"/>
  <c r="AR209" i="20" l="1"/>
  <c r="Z7" i="20"/>
  <c r="AA72" i="20"/>
  <c r="AA70" i="20"/>
  <c r="Z80" i="20"/>
  <c r="AC194" i="20"/>
  <c r="AB230" i="20"/>
  <c r="AB187" i="20"/>
  <c r="AC97" i="20"/>
  <c r="AC189" i="20"/>
  <c r="AB195" i="20"/>
  <c r="AB48" i="20" s="1"/>
  <c r="AB49" i="20" s="1"/>
  <c r="AC98" i="20"/>
  <c r="AB90" i="20"/>
  <c r="AA80" i="20" l="1"/>
  <c r="AC90" i="20"/>
  <c r="AD98" i="20"/>
  <c r="AC187" i="20"/>
  <c r="AD97" i="20"/>
  <c r="AB70" i="20"/>
  <c r="AB72" i="20"/>
  <c r="AC195" i="20"/>
  <c r="AC48" i="20" s="1"/>
  <c r="AC49" i="20" s="1"/>
  <c r="AD189" i="20"/>
  <c r="AS209" i="20"/>
  <c r="AA7" i="20"/>
  <c r="AC230" i="20"/>
  <c r="AD194" i="20"/>
  <c r="AC70" i="20" l="1"/>
  <c r="AC72" i="20"/>
  <c r="AT209" i="20"/>
  <c r="AB7" i="20"/>
  <c r="AB80" i="20"/>
  <c r="AD187" i="20"/>
  <c r="AE97" i="20"/>
  <c r="AE98" i="20"/>
  <c r="AD90" i="20"/>
  <c r="AE189" i="20"/>
  <c r="AD195" i="20"/>
  <c r="AD48" i="20" s="1"/>
  <c r="AD49" i="20" s="1"/>
  <c r="AD230" i="20"/>
  <c r="AE194" i="20"/>
  <c r="AE230" i="20" l="1"/>
  <c r="AF194" i="20"/>
  <c r="AF230" i="20" s="1"/>
  <c r="AF189" i="20"/>
  <c r="AF195" i="20" s="1"/>
  <c r="AF48" i="20" s="1"/>
  <c r="AE195" i="20"/>
  <c r="AE48" i="20" s="1"/>
  <c r="AE49" i="20" s="1"/>
  <c r="AU209" i="20"/>
  <c r="AC7" i="20"/>
  <c r="AE187" i="20"/>
  <c r="AF97" i="20"/>
  <c r="AF187" i="20" s="1"/>
  <c r="AD72" i="20"/>
  <c r="AD70" i="20"/>
  <c r="AE90" i="20"/>
  <c r="AF98" i="20"/>
  <c r="AF90" i="20" s="1"/>
  <c r="AC80" i="20"/>
  <c r="AD80" i="20" l="1"/>
  <c r="AE70" i="20"/>
  <c r="AE72" i="20"/>
  <c r="AI90" i="20"/>
  <c r="AH90" i="20"/>
  <c r="AF49" i="20"/>
  <c r="AI48" i="20"/>
  <c r="AH48" i="20"/>
  <c r="AV209" i="20"/>
  <c r="AD7" i="20"/>
  <c r="AF70" i="20" l="1"/>
  <c r="AF72" i="20"/>
  <c r="AI49" i="20"/>
  <c r="AH49" i="20"/>
  <c r="AW209" i="20"/>
  <c r="AE7" i="20"/>
  <c r="AE80" i="20"/>
  <c r="AX209" i="20" l="1"/>
  <c r="AF7" i="20"/>
  <c r="A7" i="20" s="1"/>
  <c r="AI72" i="20"/>
  <c r="AH72" i="20"/>
  <c r="AF80" i="20"/>
  <c r="AH70" i="20"/>
  <c r="AI70" i="20"/>
  <c r="AH80" i="20" l="1"/>
  <c r="AI80" i="20"/>
  <c r="AF234" i="18" l="1"/>
  <c r="AE234" i="18"/>
  <c r="AD234" i="18"/>
  <c r="AC234" i="18"/>
  <c r="AB234" i="18"/>
  <c r="AA234" i="18"/>
  <c r="Z234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A234" i="18"/>
  <c r="AF233" i="18"/>
  <c r="AE233" i="18"/>
  <c r="AD233" i="18"/>
  <c r="AC233" i="18"/>
  <c r="AB233" i="18"/>
  <c r="AA233" i="18"/>
  <c r="Z233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A233" i="18"/>
  <c r="AF232" i="18"/>
  <c r="AE232" i="18"/>
  <c r="AD232" i="18"/>
  <c r="AC232" i="18"/>
  <c r="AB232" i="18"/>
  <c r="AA232" i="18"/>
  <c r="Z232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A232" i="18"/>
  <c r="AF231" i="18"/>
  <c r="AE231" i="18"/>
  <c r="AD231" i="18"/>
  <c r="AC231" i="18"/>
  <c r="AB231" i="18"/>
  <c r="AA231" i="18"/>
  <c r="Z231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A231" i="18"/>
  <c r="B230" i="18"/>
  <c r="S205" i="18"/>
  <c r="AG195" i="18"/>
  <c r="B195" i="18"/>
  <c r="C194" i="18"/>
  <c r="D194" i="18" s="1"/>
  <c r="E194" i="18" s="1"/>
  <c r="E230" i="18" s="1"/>
  <c r="C193" i="18"/>
  <c r="D193" i="18" s="1"/>
  <c r="E193" i="18" s="1"/>
  <c r="F193" i="18" s="1"/>
  <c r="G193" i="18" s="1"/>
  <c r="H193" i="18" s="1"/>
  <c r="I193" i="18" s="1"/>
  <c r="J193" i="18" s="1"/>
  <c r="K193" i="18" s="1"/>
  <c r="L193" i="18" s="1"/>
  <c r="M193" i="18" s="1"/>
  <c r="N193" i="18" s="1"/>
  <c r="O193" i="18" s="1"/>
  <c r="P193" i="18" s="1"/>
  <c r="Q193" i="18" s="1"/>
  <c r="R193" i="18" s="1"/>
  <c r="S193" i="18" s="1"/>
  <c r="T193" i="18" s="1"/>
  <c r="U193" i="18" s="1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C192" i="18"/>
  <c r="D192" i="18" s="1"/>
  <c r="E192" i="18" s="1"/>
  <c r="F192" i="18" s="1"/>
  <c r="G192" i="18" s="1"/>
  <c r="H192" i="18" s="1"/>
  <c r="I192" i="18" s="1"/>
  <c r="J192" i="18" s="1"/>
  <c r="K192" i="18" s="1"/>
  <c r="L192" i="18" s="1"/>
  <c r="M192" i="18" s="1"/>
  <c r="N192" i="18" s="1"/>
  <c r="O192" i="18" s="1"/>
  <c r="P192" i="18" s="1"/>
  <c r="Q192" i="18" s="1"/>
  <c r="R192" i="18" s="1"/>
  <c r="S192" i="18" s="1"/>
  <c r="T192" i="18" s="1"/>
  <c r="U192" i="18" s="1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C191" i="18"/>
  <c r="D191" i="18" s="1"/>
  <c r="E191" i="18" s="1"/>
  <c r="F191" i="18" s="1"/>
  <c r="G191" i="18" s="1"/>
  <c r="H191" i="18" s="1"/>
  <c r="I191" i="18" s="1"/>
  <c r="J191" i="18" s="1"/>
  <c r="K191" i="18" s="1"/>
  <c r="L191" i="18" s="1"/>
  <c r="M191" i="18" s="1"/>
  <c r="N191" i="18" s="1"/>
  <c r="O191" i="18" s="1"/>
  <c r="P191" i="18" s="1"/>
  <c r="Q191" i="18" s="1"/>
  <c r="R191" i="18" s="1"/>
  <c r="S191" i="18" s="1"/>
  <c r="T191" i="18" s="1"/>
  <c r="U191" i="18" s="1"/>
  <c r="V191" i="18" s="1"/>
  <c r="W191" i="18" s="1"/>
  <c r="X191" i="18" s="1"/>
  <c r="Y191" i="18" s="1"/>
  <c r="Z191" i="18" s="1"/>
  <c r="AA191" i="18" s="1"/>
  <c r="AB191" i="18" s="1"/>
  <c r="AC191" i="18" s="1"/>
  <c r="AD191" i="18" s="1"/>
  <c r="AE191" i="18" s="1"/>
  <c r="AF191" i="18" s="1"/>
  <c r="C190" i="18"/>
  <c r="D190" i="18" s="1"/>
  <c r="E190" i="18" s="1"/>
  <c r="F190" i="18" s="1"/>
  <c r="G190" i="18" s="1"/>
  <c r="H190" i="18" s="1"/>
  <c r="I190" i="18" s="1"/>
  <c r="J190" i="18" s="1"/>
  <c r="K190" i="18" s="1"/>
  <c r="L190" i="18" s="1"/>
  <c r="M190" i="18" s="1"/>
  <c r="N190" i="18" s="1"/>
  <c r="O190" i="18" s="1"/>
  <c r="P190" i="18" s="1"/>
  <c r="Q190" i="18" s="1"/>
  <c r="R190" i="18" s="1"/>
  <c r="S190" i="18" s="1"/>
  <c r="T190" i="18" s="1"/>
  <c r="U190" i="18" s="1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0" i="18" s="1"/>
  <c r="AF190" i="18" s="1"/>
  <c r="C189" i="18"/>
  <c r="D189" i="18" s="1"/>
  <c r="AG187" i="18"/>
  <c r="B187" i="18"/>
  <c r="AH94" i="18"/>
  <c r="AI94" i="18" s="1"/>
  <c r="AH93" i="18"/>
  <c r="AI93" i="18" s="1"/>
  <c r="AH92" i="18"/>
  <c r="AI92" i="18" s="1"/>
  <c r="AH91" i="18"/>
  <c r="AI91" i="18" s="1"/>
  <c r="AG79" i="18"/>
  <c r="E77" i="18"/>
  <c r="D77" i="18"/>
  <c r="C77" i="18"/>
  <c r="B77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AG69" i="18"/>
  <c r="AF69" i="18"/>
  <c r="AE69" i="18"/>
  <c r="AD69" i="18"/>
  <c r="AC69" i="18"/>
  <c r="AB69" i="18"/>
  <c r="AA69" i="18"/>
  <c r="Z69" i="18"/>
  <c r="Y69" i="18"/>
  <c r="X69" i="18"/>
  <c r="W69" i="18"/>
  <c r="V69" i="18"/>
  <c r="U69" i="18"/>
  <c r="T69" i="18"/>
  <c r="S69" i="18"/>
  <c r="R69" i="18"/>
  <c r="Q69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69" i="18"/>
  <c r="C69" i="18"/>
  <c r="B69" i="18"/>
  <c r="AG65" i="18"/>
  <c r="AF65" i="18"/>
  <c r="AE65" i="18"/>
  <c r="AD65" i="18"/>
  <c r="AC65" i="18"/>
  <c r="AB65" i="18"/>
  <c r="AA65" i="18"/>
  <c r="Z65" i="18"/>
  <c r="Y65" i="18"/>
  <c r="X65" i="18"/>
  <c r="W65" i="18"/>
  <c r="V65" i="18"/>
  <c r="U65" i="18"/>
  <c r="T65" i="18"/>
  <c r="S65" i="18"/>
  <c r="R65" i="18"/>
  <c r="Q65" i="18"/>
  <c r="P65" i="18"/>
  <c r="O65" i="18"/>
  <c r="N65" i="18"/>
  <c r="M65" i="18"/>
  <c r="L65" i="18"/>
  <c r="L5" i="18" s="1"/>
  <c r="K65" i="18"/>
  <c r="J65" i="18"/>
  <c r="J5" i="18" s="1"/>
  <c r="I65" i="18"/>
  <c r="H65" i="18"/>
  <c r="G65" i="18"/>
  <c r="F65" i="18"/>
  <c r="E65" i="18"/>
  <c r="D65" i="18"/>
  <c r="D5" i="18" s="1"/>
  <c r="C65" i="18"/>
  <c r="B65" i="18"/>
  <c r="AG53" i="18"/>
  <c r="AG4" i="18" s="1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AG48" i="18"/>
  <c r="AG49" i="18" s="1"/>
  <c r="AG3" i="18" s="1"/>
  <c r="AG2" i="18"/>
  <c r="AF35" i="18"/>
  <c r="AE35" i="18"/>
  <c r="AD35" i="18"/>
  <c r="AC35" i="18"/>
  <c r="AB35" i="18"/>
  <c r="AA35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AI11" i="18"/>
  <c r="AH11" i="18"/>
  <c r="AB5" i="18"/>
  <c r="T5" i="18"/>
  <c r="N5" i="18"/>
  <c r="K4" i="18"/>
  <c r="AI75" i="18" l="1"/>
  <c r="AH75" i="18"/>
  <c r="AH73" i="18"/>
  <c r="AI73" i="18"/>
  <c r="AH77" i="18"/>
  <c r="AI77" i="18"/>
  <c r="AH65" i="18"/>
  <c r="AI65" i="18"/>
  <c r="AH74" i="18"/>
  <c r="AI74" i="18"/>
  <c r="AH53" i="18"/>
  <c r="AI53" i="18"/>
  <c r="AI35" i="18"/>
  <c r="AH35" i="18"/>
  <c r="AF5" i="18"/>
  <c r="Q5" i="18"/>
  <c r="Z5" i="18"/>
  <c r="C5" i="18"/>
  <c r="AA5" i="18"/>
  <c r="H5" i="18"/>
  <c r="I5" i="18"/>
  <c r="S5" i="18"/>
  <c r="E5" i="18"/>
  <c r="M5" i="18"/>
  <c r="U5" i="18"/>
  <c r="AC5" i="18"/>
  <c r="P5" i="18"/>
  <c r="AG70" i="18"/>
  <c r="K5" i="18"/>
  <c r="F5" i="18"/>
  <c r="V5" i="18"/>
  <c r="AD5" i="18"/>
  <c r="X5" i="18"/>
  <c r="Y5" i="18"/>
  <c r="R5" i="18"/>
  <c r="G5" i="18"/>
  <c r="O5" i="18"/>
  <c r="W5" i="18"/>
  <c r="AE5" i="18"/>
  <c r="B49" i="18"/>
  <c r="B70" i="18" s="1"/>
  <c r="G79" i="18"/>
  <c r="O79" i="18"/>
  <c r="W79" i="18"/>
  <c r="AE79" i="18"/>
  <c r="H79" i="18"/>
  <c r="X79" i="18"/>
  <c r="AF79" i="18"/>
  <c r="U79" i="18"/>
  <c r="P79" i="18"/>
  <c r="C230" i="18"/>
  <c r="D195" i="18"/>
  <c r="D49" i="18" s="1"/>
  <c r="D72" i="18" s="1"/>
  <c r="E189" i="18"/>
  <c r="F189" i="18" s="1"/>
  <c r="V79" i="18"/>
  <c r="F79" i="18"/>
  <c r="F194" i="18"/>
  <c r="F230" i="18" s="1"/>
  <c r="N79" i="18"/>
  <c r="I79" i="18"/>
  <c r="Q79" i="18"/>
  <c r="Y79" i="18"/>
  <c r="J79" i="18"/>
  <c r="R79" i="18"/>
  <c r="Z79" i="18"/>
  <c r="AD79" i="18"/>
  <c r="AG6" i="18"/>
  <c r="D79" i="18"/>
  <c r="L79" i="18"/>
  <c r="T79" i="18"/>
  <c r="AB79" i="18"/>
  <c r="E79" i="18"/>
  <c r="M79" i="18"/>
  <c r="AC79" i="18"/>
  <c r="B5" i="18"/>
  <c r="C79" i="18"/>
  <c r="K79" i="18"/>
  <c r="S79" i="18"/>
  <c r="AA79" i="18"/>
  <c r="S206" i="18"/>
  <c r="D206" i="18"/>
  <c r="AG72" i="18"/>
  <c r="AG80" i="18" s="1"/>
  <c r="B79" i="18"/>
  <c r="C187" i="18"/>
  <c r="C195" i="18"/>
  <c r="D230" i="18"/>
  <c r="AH79" i="18" l="1"/>
  <c r="AI79" i="18"/>
  <c r="B72" i="18"/>
  <c r="B80" i="18" s="1"/>
  <c r="D70" i="18"/>
  <c r="D80" i="18" s="1"/>
  <c r="G194" i="18"/>
  <c r="G230" i="18" s="1"/>
  <c r="E195" i="18"/>
  <c r="E49" i="18" s="1"/>
  <c r="C49" i="18"/>
  <c r="C70" i="18" s="1"/>
  <c r="V209" i="18"/>
  <c r="D7" i="18"/>
  <c r="G189" i="18"/>
  <c r="F195" i="18"/>
  <c r="F49" i="18" s="1"/>
  <c r="D187" i="18"/>
  <c r="T209" i="18" l="1"/>
  <c r="E72" i="18"/>
  <c r="E70" i="18"/>
  <c r="B7" i="18"/>
  <c r="F72" i="18"/>
  <c r="F7" i="18" s="1"/>
  <c r="F70" i="18"/>
  <c r="H194" i="18"/>
  <c r="H230" i="18" s="1"/>
  <c r="H189" i="18"/>
  <c r="G195" i="18"/>
  <c r="E187" i="18"/>
  <c r="C72" i="18"/>
  <c r="X209" i="18" l="1"/>
  <c r="E80" i="18"/>
  <c r="E7" i="18"/>
  <c r="W209" i="18"/>
  <c r="F80" i="18"/>
  <c r="I194" i="18"/>
  <c r="J194" i="18" s="1"/>
  <c r="C80" i="18"/>
  <c r="G49" i="18"/>
  <c r="G70" i="18" s="1"/>
  <c r="U209" i="18"/>
  <c r="C7" i="18"/>
  <c r="H195" i="18"/>
  <c r="H49" i="18" s="1"/>
  <c r="I189" i="18"/>
  <c r="F187" i="18"/>
  <c r="H72" i="18" l="1"/>
  <c r="H70" i="18"/>
  <c r="I230" i="18"/>
  <c r="G72" i="18"/>
  <c r="I195" i="18"/>
  <c r="I49" i="18" s="1"/>
  <c r="J189" i="18"/>
  <c r="J230" i="18"/>
  <c r="K194" i="18"/>
  <c r="G187" i="18"/>
  <c r="H80" i="18" l="1"/>
  <c r="I72" i="18"/>
  <c r="AA209" i="18" s="1"/>
  <c r="I70" i="18"/>
  <c r="H7" i="18"/>
  <c r="Z209" i="18"/>
  <c r="G80" i="18"/>
  <c r="H187" i="18"/>
  <c r="L194" i="18"/>
  <c r="K230" i="18"/>
  <c r="Y209" i="18"/>
  <c r="G7" i="18"/>
  <c r="J195" i="18"/>
  <c r="J49" i="18" s="1"/>
  <c r="K189" i="18"/>
  <c r="I7" i="18" l="1"/>
  <c r="J72" i="18"/>
  <c r="J70" i="18"/>
  <c r="I80" i="18"/>
  <c r="M194" i="18"/>
  <c r="L230" i="18"/>
  <c r="I187" i="18"/>
  <c r="K195" i="18"/>
  <c r="K49" i="18" s="1"/>
  <c r="L189" i="18"/>
  <c r="J80" i="18" l="1"/>
  <c r="AB209" i="18"/>
  <c r="K72" i="18"/>
  <c r="AC209" i="18" s="1"/>
  <c r="K70" i="18"/>
  <c r="J7" i="18"/>
  <c r="J187" i="18"/>
  <c r="M230" i="18"/>
  <c r="N194" i="18"/>
  <c r="L195" i="18"/>
  <c r="L49" i="18" s="1"/>
  <c r="M189" i="18"/>
  <c r="K7" i="18" l="1"/>
  <c r="L72" i="18"/>
  <c r="L7" i="18" s="1"/>
  <c r="L70" i="18"/>
  <c r="K80" i="18"/>
  <c r="N230" i="18"/>
  <c r="O194" i="18"/>
  <c r="K187" i="18"/>
  <c r="N189" i="18"/>
  <c r="M195" i="18"/>
  <c r="M49" i="18" s="1"/>
  <c r="AD209" i="18" l="1"/>
  <c r="M72" i="18"/>
  <c r="AE209" i="18" s="1"/>
  <c r="M70" i="18"/>
  <c r="L80" i="18"/>
  <c r="O230" i="18"/>
  <c r="P194" i="18"/>
  <c r="O189" i="18"/>
  <c r="N195" i="18"/>
  <c r="N49" i="18" s="1"/>
  <c r="L187" i="18"/>
  <c r="C204" i="18" l="1"/>
  <c r="B204" i="18"/>
  <c r="M7" i="18"/>
  <c r="N72" i="18"/>
  <c r="N70" i="18"/>
  <c r="M80" i="18"/>
  <c r="AF209" i="18"/>
  <c r="N7" i="18"/>
  <c r="P189" i="18"/>
  <c r="O195" i="18"/>
  <c r="O49" i="18" s="1"/>
  <c r="M187" i="18"/>
  <c r="P230" i="18"/>
  <c r="Q194" i="18"/>
  <c r="K6" i="18" l="1"/>
  <c r="O72" i="18"/>
  <c r="AG209" i="18" s="1"/>
  <c r="O70" i="18"/>
  <c r="N80" i="18"/>
  <c r="N187" i="18"/>
  <c r="P195" i="18"/>
  <c r="P49" i="18" s="1"/>
  <c r="Q189" i="18"/>
  <c r="R194" i="18"/>
  <c r="Q230" i="18"/>
  <c r="O7" i="18" l="1"/>
  <c r="P72" i="18"/>
  <c r="AH209" i="18" s="1"/>
  <c r="P70" i="18"/>
  <c r="O80" i="18"/>
  <c r="R230" i="18"/>
  <c r="S194" i="18"/>
  <c r="Q195" i="18"/>
  <c r="Q49" i="18" s="1"/>
  <c r="R189" i="18"/>
  <c r="P7" i="18" l="1"/>
  <c r="Q72" i="18"/>
  <c r="AI209" i="18" s="1"/>
  <c r="Q70" i="18"/>
  <c r="P80" i="18"/>
  <c r="P187" i="18"/>
  <c r="R195" i="18"/>
  <c r="R49" i="18" s="1"/>
  <c r="S189" i="18"/>
  <c r="T194" i="18"/>
  <c r="S230" i="18"/>
  <c r="Q7" i="18" l="1"/>
  <c r="R72" i="18"/>
  <c r="AJ209" i="18" s="1"/>
  <c r="R70" i="18"/>
  <c r="Q80" i="18"/>
  <c r="U194" i="18"/>
  <c r="T230" i="18"/>
  <c r="Q187" i="18"/>
  <c r="S195" i="18"/>
  <c r="S49" i="18" s="1"/>
  <c r="T189" i="18"/>
  <c r="R7" i="18" l="1"/>
  <c r="S72" i="18"/>
  <c r="S7" i="18" s="1"/>
  <c r="S70" i="18"/>
  <c r="R80" i="18"/>
  <c r="U189" i="18"/>
  <c r="T195" i="18"/>
  <c r="T48" i="18" s="1"/>
  <c r="T49" i="18" s="1"/>
  <c r="U230" i="18"/>
  <c r="V194" i="18"/>
  <c r="R187" i="18"/>
  <c r="AK209" i="18" l="1"/>
  <c r="T72" i="18"/>
  <c r="T70" i="18"/>
  <c r="S80" i="18"/>
  <c r="V230" i="18"/>
  <c r="W194" i="18"/>
  <c r="V189" i="18"/>
  <c r="U195" i="18"/>
  <c r="U48" i="18" s="1"/>
  <c r="U49" i="18" s="1"/>
  <c r="S187" i="18"/>
  <c r="AL209" i="18" l="1"/>
  <c r="T7" i="18"/>
  <c r="U72" i="18"/>
  <c r="AM209" i="18" s="1"/>
  <c r="U70" i="18"/>
  <c r="T80" i="18"/>
  <c r="T187" i="18"/>
  <c r="W230" i="18"/>
  <c r="X194" i="18"/>
  <c r="W189" i="18"/>
  <c r="V195" i="18"/>
  <c r="V48" i="18" s="1"/>
  <c r="V49" i="18" s="1"/>
  <c r="U7" i="18" l="1"/>
  <c r="V72" i="18"/>
  <c r="V70" i="18"/>
  <c r="U80" i="18"/>
  <c r="AN209" i="18"/>
  <c r="V7" i="18"/>
  <c r="U187" i="18"/>
  <c r="X189" i="18"/>
  <c r="W195" i="18"/>
  <c r="W48" i="18" s="1"/>
  <c r="W49" i="18" s="1"/>
  <c r="X230" i="18"/>
  <c r="Y194" i="18"/>
  <c r="W72" i="18" l="1"/>
  <c r="W70" i="18"/>
  <c r="V80" i="18"/>
  <c r="Z194" i="18"/>
  <c r="Y230" i="18"/>
  <c r="Y189" i="18"/>
  <c r="X195" i="18"/>
  <c r="X48" i="18" s="1"/>
  <c r="X49" i="18" s="1"/>
  <c r="AI49" i="18" s="1"/>
  <c r="V187" i="18"/>
  <c r="AH49" i="18" l="1"/>
  <c r="W7" i="18"/>
  <c r="AO209" i="18"/>
  <c r="X72" i="18"/>
  <c r="X7" i="18" s="1"/>
  <c r="X70" i="18"/>
  <c r="W80" i="18"/>
  <c r="W187" i="18"/>
  <c r="Y195" i="18"/>
  <c r="Y48" i="18" s="1"/>
  <c r="Y49" i="18" s="1"/>
  <c r="Z189" i="18"/>
  <c r="Z230" i="18"/>
  <c r="AA194" i="18"/>
  <c r="AP209" i="18" l="1"/>
  <c r="Y72" i="18"/>
  <c r="AQ209" i="18" s="1"/>
  <c r="Y70" i="18"/>
  <c r="X80" i="18"/>
  <c r="Z195" i="18"/>
  <c r="Z48" i="18" s="1"/>
  <c r="Z49" i="18" s="1"/>
  <c r="AA189" i="18"/>
  <c r="AB194" i="18"/>
  <c r="AA230" i="18"/>
  <c r="X187" i="18"/>
  <c r="Y7" i="18" l="1"/>
  <c r="Z72" i="18"/>
  <c r="AR209" i="18" s="1"/>
  <c r="Z70" i="18"/>
  <c r="Y80" i="18"/>
  <c r="AC194" i="18"/>
  <c r="AB230" i="18"/>
  <c r="Y187" i="18"/>
  <c r="AA195" i="18"/>
  <c r="AA48" i="18" s="1"/>
  <c r="AA49" i="18" s="1"/>
  <c r="AB189" i="18"/>
  <c r="Z7" i="18"/>
  <c r="AA72" i="18" l="1"/>
  <c r="AA70" i="18"/>
  <c r="Z80" i="18"/>
  <c r="AS209" i="18"/>
  <c r="AA7" i="18"/>
  <c r="AB195" i="18"/>
  <c r="AB48" i="18" s="1"/>
  <c r="AB49" i="18" s="1"/>
  <c r="AC189" i="18"/>
  <c r="Z187" i="18"/>
  <c r="AC230" i="18"/>
  <c r="AD194" i="18"/>
  <c r="AB72" i="18" l="1"/>
  <c r="AB7" i="18" s="1"/>
  <c r="AB70" i="18"/>
  <c r="AA80" i="18"/>
  <c r="AA187" i="18"/>
  <c r="AD189" i="18"/>
  <c r="AC195" i="18"/>
  <c r="AC48" i="18" s="1"/>
  <c r="AC49" i="18" s="1"/>
  <c r="AT209" i="18"/>
  <c r="AD230" i="18"/>
  <c r="AE194" i="18"/>
  <c r="AC72" i="18" l="1"/>
  <c r="AC70" i="18"/>
  <c r="AB80" i="18"/>
  <c r="AE189" i="18"/>
  <c r="AD195" i="18"/>
  <c r="AD48" i="18" s="1"/>
  <c r="AD49" i="18" s="1"/>
  <c r="AB187" i="18"/>
  <c r="AU209" i="18"/>
  <c r="AC7" i="18"/>
  <c r="AE230" i="18"/>
  <c r="AF194" i="18"/>
  <c r="AF230" i="18" s="1"/>
  <c r="AD72" i="18" l="1"/>
  <c r="AD70" i="18"/>
  <c r="AC80" i="18"/>
  <c r="AC187" i="18"/>
  <c r="AH90" i="18"/>
  <c r="AI90" i="18"/>
  <c r="AV209" i="18"/>
  <c r="AD7" i="18"/>
  <c r="AF189" i="18"/>
  <c r="AF195" i="18" s="1"/>
  <c r="AF48" i="18" s="1"/>
  <c r="AE195" i="18"/>
  <c r="AE48" i="18" s="1"/>
  <c r="AE49" i="18" s="1"/>
  <c r="AE72" i="18" l="1"/>
  <c r="AE70" i="18"/>
  <c r="AD80" i="18"/>
  <c r="AW209" i="18"/>
  <c r="AE7" i="18"/>
  <c r="AD187" i="18"/>
  <c r="AF49" i="18"/>
  <c r="AF70" i="18" s="1"/>
  <c r="AI70" i="18" l="1"/>
  <c r="AH70" i="18"/>
  <c r="AE80" i="18"/>
  <c r="AE187" i="18"/>
  <c r="AF187" i="18"/>
  <c r="AF72" i="18"/>
  <c r="AH72" i="18" l="1"/>
  <c r="AI72" i="18"/>
  <c r="AF80" i="18"/>
  <c r="AX209" i="18"/>
  <c r="AF7" i="18"/>
  <c r="A7" i="18" s="1"/>
  <c r="AI80" i="18" l="1"/>
  <c r="AH80" i="18"/>
</calcChain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<sst xmlns="http://schemas.openxmlformats.org/spreadsheetml/2006/main" count="5894" uniqueCount="229">
  <si>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</si>
  <si>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</si>
  <si>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</si>
  <si>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</si>
  <si>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</si>
  <si>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</si>
  <si>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</si>
  <si>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</si>
  <si>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</si>
  <si>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</si>
  <si>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</si>
  <si>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</si>
  <si>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</si>
  <si>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</si>
  <si>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</si>
  <si>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</si>
  <si>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</si>
  <si>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</si>
  <si>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Other IPP Total</t>
  </si>
  <si>
    <t>Kabeli Corridor</t>
  </si>
  <si>
    <t>Total IPP</t>
  </si>
  <si>
    <t>KGA(144)</t>
  </si>
  <si>
    <t>Middle MRS(70)</t>
  </si>
  <si>
    <t>MRS(69)</t>
  </si>
  <si>
    <t>U Trisuli 3A(60)</t>
  </si>
  <si>
    <t>CHM(30)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</si>
  <si>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</si>
  <si>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</si>
  <si>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</si>
  <si>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</si>
  <si>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</si>
  <si>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</si>
  <si>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</si>
  <si>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</si>
  <si>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</si>
  <si>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</si>
  <si>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</si>
  <si>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</si>
  <si>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MUJAFFARPUR</t>
  </si>
  <si>
    <t>RAMNAGAR</t>
  </si>
  <si>
    <t>RAXAUL 132</t>
  </si>
  <si>
    <t>Total IMPORT</t>
  </si>
  <si>
    <t>MULTI F</t>
  </si>
  <si>
    <t>HTD DIE</t>
  </si>
  <si>
    <t>MRS DI</t>
  </si>
  <si>
    <t>KATAIYA</t>
  </si>
  <si>
    <t>RAXAUL</t>
  </si>
  <si>
    <t>MUZAFFARPUR</t>
  </si>
  <si>
    <t>Total EXPORT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</si>
  <si>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</si>
  <si>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</si>
  <si>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</si>
  <si>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</si>
  <si>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</si>
  <si>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</si>
  <si>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</si>
  <si>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</si>
  <si>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>Kathmandu Load</t>
  </si>
  <si>
    <t>MRS-SYU</t>
  </si>
  <si>
    <t>KL2-MATA</t>
  </si>
  <si>
    <t>KL1-SYU</t>
  </si>
  <si>
    <t>DHALKE-KHIMTI</t>
  </si>
  <si>
    <t>DHALKE-CHAPUR I</t>
  </si>
  <si>
    <t>Others IPP Detail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</si>
  <si>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</si>
  <si>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</si>
  <si>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</si>
  <si>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</si>
  <si>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</si>
  <si>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</si>
  <si>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</si>
  <si>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</si>
  <si>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</si>
  <si>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</si>
  <si>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</si>
  <si>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</si>
  <si>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</si>
  <si>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</si>
  <si>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</si>
  <si>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</si>
  <si>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</si>
  <si>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</si>
  <si>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</si>
  <si>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</si>
  <si>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</si>
  <si>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</si>
  <si>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>NEA  SOLAR(25)</t>
  </si>
  <si>
    <t>NET IMPORT</t>
  </si>
  <si>
    <t>NANPARA(33kV)</t>
  </si>
  <si>
    <t>BISHANPUR(33kV)</t>
  </si>
  <si>
    <t>JALESHWOR(33kV)</t>
  </si>
  <si>
    <t>RAJBIRAJ(33kV)</t>
  </si>
  <si>
    <t>RAXAUL(33kV)</t>
  </si>
  <si>
    <t>OTHERS IMPORT</t>
  </si>
  <si>
    <t>Hewa Khola A (14.9)</t>
  </si>
  <si>
    <t>Thapa Khola (13.6)</t>
  </si>
  <si>
    <t>Sikles Khola (13)</t>
  </si>
  <si>
    <t>Jhimruk Khola (12)</t>
  </si>
  <si>
    <t>Upper Mai Khola (12)</t>
  </si>
  <si>
    <t>Namarjun Madi (11.8)</t>
  </si>
  <si>
    <t>Lower Modi 1 (10)</t>
  </si>
  <si>
    <t>Mithila Solar PV Electric Project (10)</t>
  </si>
  <si>
    <t>Iwa Khola (9.9)</t>
  </si>
  <si>
    <t>Sipring Khola (9.658)</t>
  </si>
  <si>
    <t>Super Mai A (9.6)</t>
  </si>
  <si>
    <t>Andhi Khola (9.4)</t>
  </si>
  <si>
    <t>Rudi Khola A (8.8)</t>
  </si>
  <si>
    <t>Api (Naugadh gad Khola) (8.5)</t>
  </si>
  <si>
    <t>Butwal Solar Project (8.5)</t>
  </si>
  <si>
    <t>Ankhu Khola - 1 (8.4)</t>
  </si>
  <si>
    <t>Mai Sana Cascade (8)</t>
  </si>
  <si>
    <t>Taksar Pikhuwa (8)</t>
  </si>
  <si>
    <t>Upper Naugad Gad (8)</t>
  </si>
  <si>
    <t>Super Mai (7.8)</t>
  </si>
  <si>
    <t>Jogmai (7.6)</t>
  </si>
  <si>
    <t>Indrawati - III (7.5)</t>
  </si>
  <si>
    <t>Upper Khorunga (7.5)</t>
  </si>
  <si>
    <t>Molung Khola (7)</t>
  </si>
  <si>
    <t>Sanima Mai Cascade (7)</t>
  </si>
  <si>
    <t>Upper Mardi (7)</t>
  </si>
  <si>
    <t>Rudi Khola B (6.6)</t>
  </si>
  <si>
    <t>Daraudi Khola A (6)</t>
  </si>
  <si>
    <t>Upper Mai C (5.1)</t>
  </si>
  <si>
    <t>Ghalemdi Khola (5)</t>
  </si>
  <si>
    <t>Mailung Khola (5)</t>
  </si>
  <si>
    <t>Pikhuwa Khola (5)</t>
  </si>
  <si>
    <t>Tadi Khola (Thaprek) (5)</t>
  </si>
  <si>
    <t>Upper Hugdi Khola (5)</t>
  </si>
  <si>
    <t>Phawa Khola (4.95)</t>
  </si>
  <si>
    <t>Siuri Khola (4.95)</t>
  </si>
  <si>
    <t>Khorunga Khola (4.8)</t>
  </si>
  <si>
    <t>Mardi Khola (4.8)</t>
  </si>
  <si>
    <t>Padam Khola (4.8)</t>
  </si>
  <si>
    <t>Mai Khola Small (4.5)</t>
  </si>
  <si>
    <t>Hewa Khola (4.455)</t>
  </si>
  <si>
    <t>Bijayapur-1 (4.41)</t>
  </si>
  <si>
    <t>Radhi Khola (4.4)</t>
  </si>
  <si>
    <t>Tungun-Thosne (4.36)</t>
  </si>
  <si>
    <t>Baramchi Khola (4.2)</t>
  </si>
  <si>
    <t>Chandranigahpur Solar (4)</t>
  </si>
  <si>
    <t>Khudi Khola (4)</t>
  </si>
  <si>
    <t>Puwa Khola -1 (4)</t>
  </si>
  <si>
    <t>Sabha Khola (4)</t>
  </si>
  <si>
    <t>Sardi Khola (4)</t>
  </si>
  <si>
    <t>Dwari Khola (3.75)</t>
  </si>
  <si>
    <t>Charanawati Khola (3.52)</t>
  </si>
  <si>
    <t>Kapadi Gad (3.33)</t>
  </si>
  <si>
    <t>Gelun  (3.2)</t>
  </si>
  <si>
    <t>Bhairab Kunda (3)</t>
  </si>
  <si>
    <t>Chaku Khola (3)</t>
  </si>
  <si>
    <t>Everest Sugar &amp; Chemical Inds. Ltd. (3)</t>
  </si>
  <si>
    <t>Midim Karapu (3)</t>
  </si>
  <si>
    <t>Piluwa Khola Small (3)</t>
  </si>
  <si>
    <t>Super Mai Cascade (3)</t>
  </si>
  <si>
    <t>Upper Puwa -1 (3)</t>
  </si>
  <si>
    <t>Upper Rawa (3)</t>
  </si>
  <si>
    <t>Chake Khola (2.83)</t>
  </si>
  <si>
    <t>Daram Khola A (2.5)</t>
  </si>
  <si>
    <t>Sunkoshi Small (2.5)</t>
  </si>
  <si>
    <t>Ridi Khola (2.4)</t>
  </si>
  <si>
    <t>Jiri Khola Small (2.2)</t>
  </si>
  <si>
    <t>Chhandi (2)</t>
  </si>
  <si>
    <t>Jhyadi Khola (2)</t>
  </si>
  <si>
    <t>Khani Khola (2)</t>
  </si>
  <si>
    <t>Lower Chaku Khola (1.8)</t>
  </si>
  <si>
    <t>Middle Chaku (1.8)</t>
  </si>
  <si>
    <t>Thoppal Khola (1.65)</t>
  </si>
  <si>
    <t>Theule Khola (1.5)</t>
  </si>
  <si>
    <t>Kuthali(Suspa) Bukhari (0.998)</t>
  </si>
  <si>
    <t>Hadi Khola Sunkoshi A (0.997)</t>
  </si>
  <si>
    <t>Tallo Chhote Khola (0.997)</t>
  </si>
  <si>
    <t>Jeuligad Small Hydropower Project (0.996)</t>
  </si>
  <si>
    <t>Miya Khola (0.996)</t>
  </si>
  <si>
    <t>Pati Khola Small (0.996)</t>
  </si>
  <si>
    <t>Pheme Khola (0.995)</t>
  </si>
  <si>
    <t>Chhote Khola (0.993)</t>
  </si>
  <si>
    <t>Lower Piluwa Small (0.99)</t>
  </si>
  <si>
    <t>Seti-II (0.979)</t>
  </si>
  <si>
    <t>Idi Khola (0.975)</t>
  </si>
  <si>
    <t>Bishnu Priya Solar Farm Project (0.96)</t>
  </si>
  <si>
    <t>Sisne Khola Small (0.75)</t>
  </si>
  <si>
    <t>Dhunge-Jiri (0.6)</t>
  </si>
  <si>
    <t>Jhankre Khola Small (0.6)</t>
  </si>
  <si>
    <t>Belkhu (0.518)</t>
  </si>
  <si>
    <t>Rairang Khola (0.5)</t>
  </si>
  <si>
    <t>Sali Nadi (0.25)</t>
  </si>
  <si>
    <t>Syange Khola (0.183)</t>
  </si>
  <si>
    <t>Midim Khola (0.1)</t>
  </si>
  <si>
    <t>Sobuwa Khola-2 MHP (0.09)</t>
  </si>
  <si>
    <t>Leguwa Khola (0.04)</t>
  </si>
  <si>
    <t>Syauri Bhumey (0.023)</t>
  </si>
  <si>
    <t>OTHERS EXPORT</t>
  </si>
  <si>
    <t>Upper Tama Koshi (456)</t>
  </si>
  <si>
    <t>Khimti Khola (60)</t>
  </si>
  <si>
    <t>Upper Marsyangdi "A" (50)</t>
  </si>
  <si>
    <t>Bhotekoshi Khola (45)</t>
  </si>
  <si>
    <t>Mistri Khola (42)</t>
  </si>
  <si>
    <t>Kabeli B-1 (25)</t>
  </si>
  <si>
    <t>Singati Khola (25)</t>
  </si>
  <si>
    <t>Upper Madi (25)</t>
  </si>
  <si>
    <t>Solu Khola (23.5)</t>
  </si>
  <si>
    <t>Upper Chaku A (22.2)</t>
  </si>
  <si>
    <t>Chilime (22.1)</t>
  </si>
  <si>
    <t>Lower Hewa Khola (22.1)</t>
  </si>
  <si>
    <t>Bagmati KholaSmall (22)</t>
  </si>
  <si>
    <t>Sanima Mai Khola (22)</t>
  </si>
  <si>
    <t>TANAKPUR</t>
  </si>
  <si>
    <t>Others IPP Total</t>
  </si>
  <si>
    <t>Total THERMAL</t>
  </si>
  <si>
    <t>Interruption/Tripping</t>
  </si>
  <si>
    <t>TOTAL SYSTEM LOAD (ACTUAL)</t>
  </si>
  <si>
    <t>TOTAL SYSTEM LOAD (EXPECTED)</t>
  </si>
  <si>
    <t>Solar KUKL (0.6804)</t>
  </si>
  <si>
    <t>Nepali Date:</t>
  </si>
  <si>
    <t>128..8</t>
  </si>
  <si>
    <t xml:space="preserve">                                                                                               </t>
  </si>
  <si>
    <t>S</t>
  </si>
  <si>
    <t>Y</t>
  </si>
  <si>
    <t>T</t>
  </si>
  <si>
    <t>E</t>
  </si>
  <si>
    <t>M</t>
  </si>
  <si>
    <t>D</t>
  </si>
  <si>
    <t>I</t>
  </si>
  <si>
    <t>U</t>
  </si>
  <si>
    <t>R</t>
  </si>
  <si>
    <t>B</t>
  </si>
  <si>
    <t>KHIMTI-LAMOSAGU</t>
  </si>
  <si>
    <t>N/A</t>
  </si>
  <si>
    <t>6..5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</si>
</sst>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h:mm;@"/>
    <numFmt numFmtId="165" formatCode="[$-F800]dddd\,\ mmmm\ dd\,\ yyyy"/>
    <numFmt numFmtId="166" formatCode="0.0"/>
    <numFmt numFmtId="167" formatCode="[hh]:mm"/>
    <numFmt numFmtId="168" formatCode="00.00"/>
    <numFmt numFmtId="169" formatCode="0.000"/>
    <numFmt numFmtId="170" formatCode="[$-409]d\-mmm\-yyyy;@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Arial"/>
      <family val="2"/>
    </font>
    <font>
      <sz val="10"/>
      <color rgb="FFFF0000"/>
      <name val="Times New Roman"/>
      <family val="1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b/>
      <sz val="10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5">
    <xf numFmtId="0" fontId="0" fillId="0" borderId="0" xfId="0"/>
    <xf numFmtId="0" fontId="0" fillId="0" borderId="0" xfId="0" applyNumberFormat="1"/>
    <xf numFmtId="0" fontId="0" fillId="0" borderId="0" xfId="0" applyFill="1" applyBorder="1" applyProtection="1">
      <protection locked="0"/>
    </xf>
    <xf numFmtId="0" fontId="0" fillId="0" borderId="0" xfId="0" applyFill="1" applyBorder="1"/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4" fontId="8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43" fontId="9" fillId="3" borderId="0" xfId="1" applyFont="1" applyFill="1" applyAlignment="1">
      <alignment horizontal="center"/>
    </xf>
    <xf numFmtId="0" fontId="9" fillId="3" borderId="0" xfId="0" applyFont="1" applyFill="1"/>
    <xf numFmtId="0" fontId="0" fillId="3" borderId="0" xfId="0" applyFill="1"/>
    <xf numFmtId="0" fontId="10" fillId="0" borderId="0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0" fillId="0" borderId="0" xfId="0" applyNumberFormat="1" applyFill="1" applyBorder="1" applyAlignment="1">
      <alignment horizontal="center" vertical="center"/>
    </xf>
    <xf numFmtId="164" fontId="14" fillId="0" borderId="0" xfId="0" applyNumberFormat="1" applyFont="1" applyFill="1" applyBorder="1" applyAlignment="1"/>
    <xf numFmtId="0" fontId="15" fillId="4" borderId="0" xfId="0" applyFont="1" applyFill="1" applyAlignment="1">
      <alignment vertical="center"/>
    </xf>
    <xf numFmtId="0" fontId="0" fillId="5" borderId="0" xfId="0" applyFill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6" fontId="0" fillId="5" borderId="0" xfId="0" applyNumberFormat="1" applyFill="1"/>
    <xf numFmtId="0" fontId="18" fillId="3" borderId="0" xfId="0" applyFont="1" applyFill="1"/>
    <xf numFmtId="0" fontId="19" fillId="0" borderId="0" xfId="0" applyFont="1" applyAlignment="1">
      <alignment horizontal="left" vertical="center"/>
    </xf>
    <xf numFmtId="1" fontId="20" fillId="0" borderId="0" xfId="0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/>
    <xf numFmtId="20" fontId="0" fillId="0" borderId="0" xfId="0" applyNumberFormat="1" applyAlignment="1">
      <alignment horizontal="center" vertical="center"/>
    </xf>
    <xf numFmtId="0" fontId="12" fillId="0" borderId="11" xfId="0" applyFont="1" applyBorder="1" applyAlignment="1">
      <alignment vertical="center"/>
    </xf>
    <xf numFmtId="2" fontId="12" fillId="6" borderId="17" xfId="0" applyNumberFormat="1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8" fillId="0" borderId="0" xfId="0" applyFont="1" applyFill="1"/>
    <xf numFmtId="0" fontId="18" fillId="0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12" fillId="0" borderId="25" xfId="0" applyFont="1" applyBorder="1" applyAlignment="1">
      <alignment horizontal="right" vertical="center"/>
    </xf>
    <xf numFmtId="166" fontId="12" fillId="8" borderId="26" xfId="0" applyNumberFormat="1" applyFont="1" applyFill="1" applyBorder="1" applyAlignment="1" applyProtection="1">
      <alignment horizontal="center" vertical="center"/>
      <protection locked="0"/>
    </xf>
    <xf numFmtId="166" fontId="12" fillId="0" borderId="26" xfId="0" applyNumberFormat="1" applyFont="1" applyBorder="1" applyAlignment="1" applyProtection="1">
      <alignment horizontal="center" vertical="center"/>
      <protection locked="0"/>
    </xf>
    <xf numFmtId="166" fontId="12" fillId="0" borderId="2" xfId="0" applyNumberFormat="1" applyFont="1" applyBorder="1" applyAlignment="1" applyProtection="1">
      <alignment horizontal="center" vertical="center"/>
      <protection locked="0"/>
    </xf>
    <xf numFmtId="2" fontId="12" fillId="0" borderId="26" xfId="0" applyNumberFormat="1" applyFont="1" applyBorder="1" applyAlignment="1" applyProtection="1">
      <alignment horizontal="center" vertical="center"/>
      <protection locked="0"/>
    </xf>
    <xf numFmtId="166" fontId="0" fillId="0" borderId="0" xfId="0" applyNumberFormat="1" applyAlignment="1" applyProtection="1">
      <alignment horizontal="center"/>
      <protection locked="0"/>
    </xf>
    <xf numFmtId="166" fontId="0" fillId="0" borderId="0" xfId="0" applyNumberFormat="1" applyProtection="1">
      <protection locked="0"/>
    </xf>
    <xf numFmtId="20" fontId="0" fillId="0" borderId="0" xfId="0" applyNumberFormat="1"/>
    <xf numFmtId="0" fontId="12" fillId="0" borderId="27" xfId="0" applyFont="1" applyBorder="1" applyAlignment="1">
      <alignment horizontal="right" vertical="center"/>
    </xf>
    <xf numFmtId="166" fontId="12" fillId="8" borderId="6" xfId="0" applyNumberFormat="1" applyFont="1" applyFill="1" applyBorder="1" applyAlignment="1" applyProtection="1">
      <alignment horizontal="center" vertical="center"/>
      <protection locked="0"/>
    </xf>
    <xf numFmtId="2" fontId="25" fillId="0" borderId="28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horizontal="right" vertical="center"/>
    </xf>
    <xf numFmtId="2" fontId="25" fillId="0" borderId="3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0" xfId="0" applyNumberFormat="1" applyFont="1" applyBorder="1" applyAlignment="1">
      <alignment horizontal="center" vertical="center"/>
    </xf>
    <xf numFmtId="0" fontId="26" fillId="0" borderId="0" xfId="0" applyFont="1"/>
    <xf numFmtId="0" fontId="27" fillId="0" borderId="29" xfId="0" applyFont="1" applyBorder="1" applyAlignment="1">
      <alignment horizontal="right" vertical="center"/>
    </xf>
    <xf numFmtId="0" fontId="16" fillId="0" borderId="27" xfId="0" applyFont="1" applyBorder="1" applyAlignment="1">
      <alignment horizontal="right" vertical="center"/>
    </xf>
    <xf numFmtId="166" fontId="12" fillId="9" borderId="26" xfId="0" applyNumberFormat="1" applyFont="1" applyFill="1" applyBorder="1" applyAlignment="1" applyProtection="1">
      <alignment horizontal="center" vertical="center"/>
      <protection locked="0"/>
    </xf>
    <xf numFmtId="0" fontId="16" fillId="0" borderId="31" xfId="0" applyFont="1" applyBorder="1" applyAlignment="1">
      <alignment horizontal="left" vertical="center"/>
    </xf>
    <xf numFmtId="166" fontId="16" fillId="0" borderId="32" xfId="0" applyNumberFormat="1" applyFont="1" applyBorder="1" applyAlignment="1">
      <alignment horizontal="center" vertical="center"/>
    </xf>
    <xf numFmtId="166" fontId="12" fillId="0" borderId="6" xfId="0" applyNumberFormat="1" applyFont="1" applyBorder="1" applyAlignment="1" applyProtection="1">
      <alignment horizontal="center" vertical="center"/>
      <protection locked="0"/>
    </xf>
    <xf numFmtId="166" fontId="12" fillId="8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33" xfId="0" applyFont="1" applyBorder="1" applyAlignment="1">
      <alignment horizontal="right" vertical="center"/>
    </xf>
    <xf numFmtId="2" fontId="27" fillId="0" borderId="19" xfId="0" applyNumberFormat="1" applyFont="1" applyBorder="1" applyAlignment="1">
      <alignment horizontal="center" vertical="center"/>
    </xf>
    <xf numFmtId="2" fontId="16" fillId="0" borderId="34" xfId="0" applyNumberFormat="1" applyFont="1" applyBorder="1" applyAlignment="1">
      <alignment horizontal="center" vertical="center"/>
    </xf>
    <xf numFmtId="166" fontId="12" fillId="5" borderId="6" xfId="0" applyNumberFormat="1" applyFont="1" applyFill="1" applyBorder="1" applyAlignment="1" applyProtection="1">
      <alignment horizontal="center" vertical="center"/>
      <protection locked="0"/>
    </xf>
    <xf numFmtId="166" fontId="12" fillId="5" borderId="23" xfId="0" applyNumberFormat="1" applyFont="1" applyFill="1" applyBorder="1" applyAlignment="1" applyProtection="1">
      <alignment horizontal="center" vertical="center"/>
      <protection locked="0"/>
    </xf>
    <xf numFmtId="166" fontId="12" fillId="0" borderId="23" xfId="0" applyNumberFormat="1" applyFont="1" applyBorder="1" applyAlignment="1" applyProtection="1">
      <alignment horizontal="center" vertical="center"/>
      <protection locked="0"/>
    </xf>
    <xf numFmtId="2" fontId="25" fillId="0" borderId="24" xfId="0" applyNumberFormat="1" applyFont="1" applyBorder="1" applyAlignment="1">
      <alignment horizontal="center" vertical="center"/>
    </xf>
    <xf numFmtId="166" fontId="12" fillId="10" borderId="26" xfId="0" applyNumberFormat="1" applyFont="1" applyFill="1" applyBorder="1" applyAlignment="1" applyProtection="1">
      <alignment horizontal="center" vertical="center"/>
      <protection locked="0"/>
    </xf>
    <xf numFmtId="166" fontId="12" fillId="10" borderId="6" xfId="0" applyNumberFormat="1" applyFont="1" applyFill="1" applyBorder="1" applyAlignment="1" applyProtection="1">
      <alignment horizontal="center" vertical="center"/>
      <protection locked="0"/>
    </xf>
    <xf numFmtId="2" fontId="12" fillId="0" borderId="30" xfId="0" applyNumberFormat="1" applyFont="1" applyBorder="1" applyAlignment="1">
      <alignment horizontal="center" vertical="center"/>
    </xf>
    <xf numFmtId="166" fontId="12" fillId="0" borderId="26" xfId="0" applyNumberFormat="1" applyFont="1" applyBorder="1" applyAlignment="1">
      <alignment horizontal="center" vertical="center"/>
    </xf>
    <xf numFmtId="166" fontId="12" fillId="0" borderId="6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horizontal="right" vertical="center"/>
    </xf>
    <xf numFmtId="166" fontId="12" fillId="0" borderId="19" xfId="0" applyNumberFormat="1" applyFont="1" applyBorder="1" applyAlignment="1">
      <alignment horizontal="center" vertical="center"/>
    </xf>
    <xf numFmtId="2" fontId="12" fillId="0" borderId="36" xfId="0" applyNumberFormat="1" applyFont="1" applyBorder="1" applyAlignment="1">
      <alignment horizontal="center" vertical="center"/>
    </xf>
    <xf numFmtId="2" fontId="12" fillId="0" borderId="28" xfId="0" applyNumberFormat="1" applyFont="1" applyBorder="1" applyAlignment="1">
      <alignment horizontal="center" vertical="center"/>
    </xf>
    <xf numFmtId="0" fontId="16" fillId="11" borderId="31" xfId="0" applyFont="1" applyFill="1" applyBorder="1" applyAlignment="1">
      <alignment vertical="center" wrapText="1"/>
    </xf>
    <xf numFmtId="166" fontId="12" fillId="0" borderId="32" xfId="0" applyNumberFormat="1" applyFont="1" applyBorder="1" applyAlignment="1" applyProtection="1">
      <alignment horizontal="center" vertical="center"/>
      <protection locked="0"/>
    </xf>
    <xf numFmtId="0" fontId="16" fillId="0" borderId="31" xfId="0" applyFont="1" applyBorder="1" applyAlignment="1">
      <alignment horizontal="center" vertical="center"/>
    </xf>
    <xf numFmtId="1" fontId="16" fillId="0" borderId="32" xfId="0" applyNumberFormat="1" applyFont="1" applyBorder="1" applyAlignment="1">
      <alignment horizontal="center" vertical="center"/>
    </xf>
    <xf numFmtId="2" fontId="25" fillId="0" borderId="36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vertical="center"/>
    </xf>
    <xf numFmtId="2" fontId="12" fillId="0" borderId="2" xfId="0" applyNumberFormat="1" applyFont="1" applyBorder="1" applyAlignment="1" applyProtection="1">
      <alignment horizontal="center" vertical="center"/>
      <protection locked="0"/>
    </xf>
    <xf numFmtId="2" fontId="12" fillId="0" borderId="4" xfId="0" applyNumberFormat="1" applyFont="1" applyBorder="1" applyAlignment="1" applyProtection="1">
      <alignment horizontal="center" vertical="center"/>
      <protection locked="0"/>
    </xf>
    <xf numFmtId="2" fontId="12" fillId="0" borderId="38" xfId="0" applyNumberFormat="1" applyFont="1" applyBorder="1" applyAlignment="1">
      <alignment horizontal="center" vertical="center"/>
    </xf>
    <xf numFmtId="0" fontId="16" fillId="0" borderId="39" xfId="0" applyFont="1" applyBorder="1" applyAlignment="1">
      <alignment vertical="center"/>
    </xf>
    <xf numFmtId="166" fontId="12" fillId="0" borderId="19" xfId="0" applyNumberFormat="1" applyFont="1" applyBorder="1" applyAlignment="1" applyProtection="1">
      <alignment horizontal="center" vertical="center"/>
      <protection locked="0"/>
    </xf>
    <xf numFmtId="166" fontId="12" fillId="0" borderId="40" xfId="0" applyNumberFormat="1" applyFont="1" applyBorder="1" applyAlignment="1" applyProtection="1">
      <alignment horizontal="center" vertical="center"/>
      <protection locked="0"/>
    </xf>
    <xf numFmtId="2" fontId="12" fillId="0" borderId="41" xfId="0" applyNumberFormat="1" applyFont="1" applyBorder="1" applyAlignment="1">
      <alignment horizontal="center" vertical="center"/>
    </xf>
    <xf numFmtId="0" fontId="16" fillId="0" borderId="42" xfId="0" applyFont="1" applyBorder="1" applyAlignment="1">
      <alignment vertical="center"/>
    </xf>
    <xf numFmtId="166" fontId="12" fillId="0" borderId="6" xfId="0" applyNumberFormat="1" applyFont="1" applyBorder="1" applyAlignment="1" applyProtection="1">
      <alignment horizontal="center"/>
      <protection locked="0"/>
    </xf>
    <xf numFmtId="166" fontId="12" fillId="0" borderId="40" xfId="0" applyNumberFormat="1" applyFont="1" applyBorder="1" applyAlignment="1" applyProtection="1">
      <alignment horizontal="center"/>
      <protection locked="0"/>
    </xf>
    <xf numFmtId="2" fontId="12" fillId="0" borderId="41" xfId="0" applyNumberFormat="1" applyFont="1" applyBorder="1" applyAlignment="1">
      <alignment horizontal="center"/>
    </xf>
    <xf numFmtId="166" fontId="12" fillId="0" borderId="8" xfId="0" applyNumberFormat="1" applyFont="1" applyBorder="1" applyAlignment="1" applyProtection="1">
      <alignment horizontal="center" vertical="center"/>
      <protection locked="0"/>
    </xf>
    <xf numFmtId="166" fontId="12" fillId="0" borderId="10" xfId="0" applyNumberFormat="1" applyFont="1" applyBorder="1" applyAlignment="1" applyProtection="1">
      <alignment horizontal="center" vertical="center"/>
      <protection locked="0"/>
    </xf>
    <xf numFmtId="2" fontId="12" fillId="0" borderId="43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1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12" fillId="0" borderId="1" xfId="0" applyFont="1" applyBorder="1" applyAlignment="1">
      <alignment vertical="center"/>
    </xf>
    <xf numFmtId="166" fontId="16" fillId="0" borderId="3" xfId="0" applyNumberFormat="1" applyFont="1" applyBorder="1" applyAlignment="1">
      <alignment horizontal="center" vertical="center"/>
    </xf>
    <xf numFmtId="2" fontId="0" fillId="0" borderId="0" xfId="0" applyNumberFormat="1"/>
    <xf numFmtId="0" fontId="12" fillId="0" borderId="37" xfId="0" applyFont="1" applyBorder="1" applyAlignment="1">
      <alignment vertical="center"/>
    </xf>
    <xf numFmtId="166" fontId="12" fillId="0" borderId="2" xfId="0" applyNumberFormat="1" applyFont="1" applyBorder="1" applyAlignment="1">
      <alignment horizontal="center" vertical="center"/>
    </xf>
    <xf numFmtId="166" fontId="12" fillId="0" borderId="44" xfId="0" applyNumberFormat="1" applyFon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>
      <alignment horizontal="center"/>
    </xf>
    <xf numFmtId="164" fontId="0" fillId="0" borderId="0" xfId="0" applyNumberFormat="1" applyProtection="1">
      <protection locked="0"/>
    </xf>
    <xf numFmtId="0" fontId="12" fillId="0" borderId="39" xfId="0" applyFont="1" applyBorder="1" applyAlignment="1">
      <alignment vertical="center"/>
    </xf>
    <xf numFmtId="166" fontId="12" fillId="0" borderId="45" xfId="0" applyNumberFormat="1" applyFont="1" applyBorder="1" applyAlignment="1" applyProtection="1">
      <alignment horizontal="center" vertical="center"/>
      <protection locked="0"/>
    </xf>
    <xf numFmtId="0" fontId="12" fillId="0" borderId="46" xfId="0" applyFont="1" applyBorder="1" applyAlignment="1">
      <alignment vertical="center"/>
    </xf>
    <xf numFmtId="166" fontId="12" fillId="0" borderId="19" xfId="0" applyNumberFormat="1" applyFont="1" applyBorder="1" applyAlignment="1" applyProtection="1">
      <alignment horizontal="center"/>
      <protection locked="0"/>
    </xf>
    <xf numFmtId="166" fontId="12" fillId="0" borderId="47" xfId="0" applyNumberFormat="1" applyFont="1" applyBorder="1" applyAlignment="1" applyProtection="1">
      <alignment horizontal="center"/>
      <protection locked="0"/>
    </xf>
    <xf numFmtId="2" fontId="0" fillId="0" borderId="19" xfId="0" applyNumberFormat="1" applyBorder="1" applyAlignment="1">
      <alignment horizontal="center"/>
    </xf>
    <xf numFmtId="0" fontId="16" fillId="0" borderId="48" xfId="0" applyFont="1" applyBorder="1" applyAlignment="1">
      <alignment vertical="center"/>
    </xf>
    <xf numFmtId="0" fontId="0" fillId="0" borderId="49" xfId="0" applyBorder="1" applyAlignment="1">
      <alignment horizontal="center"/>
    </xf>
    <xf numFmtId="2" fontId="0" fillId="0" borderId="49" xfId="0" applyNumberFormat="1" applyBorder="1" applyAlignment="1">
      <alignment horizontal="center"/>
    </xf>
    <xf numFmtId="166" fontId="0" fillId="0" borderId="0" xfId="0" applyNumberFormat="1" applyBorder="1" applyAlignment="1" applyProtection="1">
      <alignment horizontal="center"/>
      <protection locked="0"/>
    </xf>
    <xf numFmtId="0" fontId="12" fillId="0" borderId="50" xfId="0" applyFont="1" applyBorder="1" applyAlignment="1">
      <alignment vertical="center"/>
    </xf>
    <xf numFmtId="2" fontId="12" fillId="0" borderId="26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 applyProtection="1">
      <alignment horizontal="center" vertical="center"/>
      <protection locked="0"/>
    </xf>
    <xf numFmtId="2" fontId="12" fillId="0" borderId="6" xfId="0" applyNumberFormat="1" applyFont="1" applyBorder="1" applyAlignment="1">
      <alignment horizontal="center" vertical="center"/>
    </xf>
    <xf numFmtId="0" fontId="12" fillId="0" borderId="53" xfId="0" applyFont="1" applyBorder="1" applyAlignment="1">
      <alignment vertical="center"/>
    </xf>
    <xf numFmtId="2" fontId="12" fillId="0" borderId="9" xfId="0" applyNumberFormat="1" applyFont="1" applyBorder="1" applyAlignment="1">
      <alignment horizontal="center" vertical="center"/>
    </xf>
    <xf numFmtId="2" fontId="25" fillId="0" borderId="10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2" fontId="28" fillId="0" borderId="40" xfId="0" applyNumberFormat="1" applyFont="1" applyBorder="1" applyAlignment="1">
      <alignment horizontal="center" vertical="center"/>
    </xf>
    <xf numFmtId="2" fontId="12" fillId="0" borderId="19" xfId="0" applyNumberFormat="1" applyFont="1" applyBorder="1" applyAlignment="1">
      <alignment horizontal="center" vertical="center"/>
    </xf>
    <xf numFmtId="2" fontId="28" fillId="0" borderId="52" xfId="0" applyNumberFormat="1" applyFont="1" applyBorder="1" applyAlignment="1">
      <alignment horizontal="center" vertical="center"/>
    </xf>
    <xf numFmtId="0" fontId="12" fillId="0" borderId="54" xfId="0" applyFont="1" applyBorder="1" applyAlignment="1">
      <alignment vertical="center"/>
    </xf>
    <xf numFmtId="2" fontId="12" fillId="0" borderId="32" xfId="0" applyNumberFormat="1" applyFont="1" applyBorder="1" applyAlignment="1">
      <alignment horizontal="center" vertical="center"/>
    </xf>
    <xf numFmtId="2" fontId="0" fillId="0" borderId="55" xfId="0" applyNumberFormat="1" applyBorder="1" applyAlignment="1">
      <alignment horizontal="center"/>
    </xf>
    <xf numFmtId="2" fontId="29" fillId="0" borderId="2" xfId="0" applyNumberFormat="1" applyFont="1" applyBorder="1" applyAlignment="1">
      <alignment horizontal="center" vertical="center"/>
    </xf>
    <xf numFmtId="2" fontId="29" fillId="0" borderId="4" xfId="0" applyNumberFormat="1" applyFont="1" applyBorder="1" applyAlignment="1">
      <alignment horizontal="center" vertical="center"/>
    </xf>
    <xf numFmtId="0" fontId="16" fillId="0" borderId="50" xfId="0" applyFont="1" applyBorder="1" applyAlignment="1">
      <alignment vertical="center"/>
    </xf>
    <xf numFmtId="2" fontId="29" fillId="0" borderId="26" xfId="0" applyNumberFormat="1" applyFont="1" applyBorder="1" applyAlignment="1">
      <alignment horizontal="center" vertical="center"/>
    </xf>
    <xf numFmtId="2" fontId="29" fillId="0" borderId="51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/>
    </xf>
    <xf numFmtId="2" fontId="29" fillId="0" borderId="6" xfId="0" applyNumberFormat="1" applyFont="1" applyBorder="1" applyAlignment="1">
      <alignment horizontal="center" vertical="center"/>
    </xf>
    <xf numFmtId="2" fontId="29" fillId="0" borderId="40" xfId="0" applyNumberFormat="1" applyFont="1" applyBorder="1" applyAlignment="1">
      <alignment horizontal="center" vertical="center"/>
    </xf>
    <xf numFmtId="0" fontId="16" fillId="0" borderId="53" xfId="0" applyFont="1" applyBorder="1" applyAlignment="1">
      <alignment vertical="center"/>
    </xf>
    <xf numFmtId="2" fontId="29" fillId="0" borderId="8" xfId="0" applyNumberFormat="1" applyFont="1" applyBorder="1" applyAlignment="1">
      <alignment horizontal="center" vertical="center"/>
    </xf>
    <xf numFmtId="2" fontId="29" fillId="0" borderId="10" xfId="0" applyNumberFormat="1" applyFont="1" applyBorder="1" applyAlignment="1">
      <alignment horizontal="center" vertical="center"/>
    </xf>
    <xf numFmtId="0" fontId="12" fillId="12" borderId="6" xfId="0" applyFont="1" applyFill="1" applyBorder="1" applyAlignment="1">
      <alignment vertical="center"/>
    </xf>
    <xf numFmtId="1" fontId="0" fillId="12" borderId="6" xfId="0" applyNumberFormat="1" applyFill="1" applyBorder="1"/>
    <xf numFmtId="20" fontId="30" fillId="12" borderId="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31" fillId="13" borderId="0" xfId="0" applyFont="1" applyFill="1"/>
    <xf numFmtId="0" fontId="0" fillId="14" borderId="0" xfId="0" applyFill="1" applyProtection="1">
      <protection locked="0"/>
    </xf>
    <xf numFmtId="0" fontId="0" fillId="0" borderId="0" xfId="0" applyAlignment="1"/>
    <xf numFmtId="0" fontId="16" fillId="0" borderId="0" xfId="0" applyFont="1" applyBorder="1" applyAlignment="1">
      <alignment vertical="top" wrapText="1"/>
    </xf>
    <xf numFmtId="167" fontId="12" fillId="0" borderId="57" xfId="0" applyNumberFormat="1" applyFont="1" applyBorder="1" applyAlignment="1">
      <alignment vertical="center"/>
    </xf>
    <xf numFmtId="167" fontId="12" fillId="0" borderId="19" xfId="0" applyNumberFormat="1" applyFont="1" applyBorder="1" applyAlignment="1">
      <alignment vertical="center"/>
    </xf>
    <xf numFmtId="167" fontId="12" fillId="0" borderId="20" xfId="0" applyNumberFormat="1" applyFont="1" applyBorder="1" applyAlignment="1">
      <alignment vertical="center"/>
    </xf>
    <xf numFmtId="1" fontId="0" fillId="0" borderId="0" xfId="0" applyNumberFormat="1" applyAlignment="1">
      <alignment horizontal="center"/>
    </xf>
    <xf numFmtId="164" fontId="0" fillId="14" borderId="0" xfId="0" applyNumberFormat="1" applyFill="1" applyProtection="1">
      <protection locked="0"/>
    </xf>
    <xf numFmtId="0" fontId="0" fillId="0" borderId="6" xfId="0" applyBorder="1"/>
    <xf numFmtId="166" fontId="0" fillId="0" borderId="6" xfId="0" applyNumberFormat="1" applyBorder="1" applyAlignment="1">
      <alignment horizontal="center"/>
    </xf>
    <xf numFmtId="165" fontId="15" fillId="4" borderId="0" xfId="0" applyNumberFormat="1" applyFont="1" applyFill="1" applyAlignment="1">
      <alignment horizontal="left" vertical="center"/>
    </xf>
    <xf numFmtId="2" fontId="12" fillId="0" borderId="58" xfId="0" applyNumberFormat="1" applyFont="1" applyBorder="1" applyAlignment="1" applyProtection="1">
      <alignment horizontal="center" vertical="center"/>
      <protection locked="0"/>
    </xf>
    <xf numFmtId="169" fontId="25" fillId="0" borderId="51" xfId="0" applyNumberFormat="1" applyFont="1" applyBorder="1" applyAlignment="1">
      <alignment horizontal="center" vertical="center"/>
    </xf>
    <xf numFmtId="169" fontId="25" fillId="0" borderId="40" xfId="0" applyNumberFormat="1" applyFont="1" applyBorder="1" applyAlignment="1">
      <alignment horizontal="center" vertical="center"/>
    </xf>
    <xf numFmtId="169" fontId="25" fillId="0" borderId="52" xfId="0" applyNumberFormat="1" applyFont="1" applyBorder="1" applyAlignment="1">
      <alignment horizontal="center" vertical="center"/>
    </xf>
    <xf numFmtId="165" fontId="15" fillId="4" borderId="0" xfId="0" applyNumberFormat="1" applyFont="1" applyFill="1" applyAlignment="1">
      <alignment horizontal="left" vertical="center"/>
    </xf>
    <xf numFmtId="165" fontId="15" fillId="4" borderId="0" xfId="0" applyNumberFormat="1" applyFont="1" applyFill="1" applyAlignment="1">
      <alignment horizontal="left" vertical="center"/>
    </xf>
    <xf numFmtId="0" fontId="15" fillId="4" borderId="0" xfId="0" applyFont="1" applyFill="1" applyAlignment="1">
      <alignment horizontal="right" vertical="center"/>
    </xf>
    <xf numFmtId="0" fontId="33" fillId="0" borderId="27" xfId="0" applyFont="1" applyBorder="1" applyAlignment="1">
      <alignment horizontal="right" vertical="center"/>
    </xf>
    <xf numFmtId="166" fontId="33" fillId="8" borderId="26" xfId="0" applyNumberFormat="1" applyFont="1" applyFill="1" applyBorder="1" applyAlignment="1" applyProtection="1">
      <alignment horizontal="center" vertical="center"/>
      <protection locked="0"/>
    </xf>
    <xf numFmtId="166" fontId="33" fillId="0" borderId="26" xfId="0" applyNumberFormat="1" applyFont="1" applyBorder="1" applyAlignment="1" applyProtection="1">
      <alignment horizontal="center" vertical="center"/>
      <protection locked="0"/>
    </xf>
    <xf numFmtId="2" fontId="33" fillId="0" borderId="58" xfId="0" applyNumberFormat="1" applyFont="1" applyBorder="1" applyAlignment="1" applyProtection="1">
      <alignment horizontal="center" vertical="center"/>
      <protection locked="0"/>
    </xf>
    <xf numFmtId="166" fontId="34" fillId="0" borderId="0" xfId="0" applyNumberFormat="1" applyFont="1" applyAlignment="1" applyProtection="1">
      <alignment horizontal="center"/>
      <protection locked="0"/>
    </xf>
    <xf numFmtId="166" fontId="34" fillId="0" borderId="0" xfId="0" applyNumberFormat="1" applyFont="1" applyProtection="1">
      <protection locked="0"/>
    </xf>
    <xf numFmtId="0" fontId="34" fillId="0" borderId="0" xfId="0" applyNumberFormat="1" applyFont="1"/>
    <xf numFmtId="20" fontId="34" fillId="0" borderId="0" xfId="0" applyNumberFormat="1" applyFont="1"/>
    <xf numFmtId="0" fontId="34" fillId="0" borderId="0" xfId="0" applyFont="1" applyAlignment="1">
      <alignment horizontal="center" vertical="center"/>
    </xf>
    <xf numFmtId="164" fontId="35" fillId="0" borderId="0" xfId="0" applyNumberFormat="1" applyFont="1" applyFill="1" applyBorder="1" applyAlignment="1"/>
    <xf numFmtId="0" fontId="34" fillId="0" borderId="0" xfId="0" applyFont="1"/>
    <xf numFmtId="0" fontId="15" fillId="4" borderId="59" xfId="0" applyFont="1" applyFill="1" applyBorder="1" applyAlignment="1">
      <alignment horizontal="left" vertical="center"/>
    </xf>
    <xf numFmtId="170" fontId="15" fillId="4" borderId="59" xfId="0" applyNumberFormat="1" applyFont="1" applyFill="1" applyBorder="1" applyAlignment="1">
      <alignment horizontal="center" vertical="center"/>
    </xf>
    <xf numFmtId="165" fontId="15" fillId="4" borderId="59" xfId="0" applyNumberFormat="1" applyFont="1" applyFill="1" applyBorder="1" applyAlignment="1">
      <alignment horizontal="center" vertical="center"/>
    </xf>
    <xf numFmtId="168" fontId="24" fillId="7" borderId="21" xfId="0" applyNumberFormat="1" applyFont="1" applyFill="1" applyBorder="1" applyAlignment="1">
      <alignment horizontal="center" vertical="center" wrapText="1"/>
    </xf>
    <xf numFmtId="168" fontId="24" fillId="7" borderId="24" xfId="0" applyNumberFormat="1" applyFont="1" applyFill="1" applyBorder="1" applyAlignment="1">
      <alignment horizontal="center" vertical="center" wrapText="1"/>
    </xf>
    <xf numFmtId="0" fontId="31" fillId="10" borderId="0" xfId="0" applyFont="1" applyFill="1" applyAlignment="1">
      <alignment horizontal="center"/>
    </xf>
    <xf numFmtId="167" fontId="12" fillId="0" borderId="20" xfId="0" applyNumberFormat="1" applyFont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0" borderId="19" xfId="0" applyNumberFormat="1" applyFont="1" applyBorder="1" applyAlignment="1">
      <alignment horizontal="center" vertical="center"/>
    </xf>
    <xf numFmtId="167" fontId="12" fillId="0" borderId="9" xfId="0" applyNumberFormat="1" applyFont="1" applyBorder="1" applyAlignment="1">
      <alignment horizontal="center" vertical="center"/>
    </xf>
    <xf numFmtId="2" fontId="23" fillId="0" borderId="12" xfId="0" applyNumberFormat="1" applyFont="1" applyBorder="1" applyAlignment="1">
      <alignment horizontal="center" vertical="center"/>
    </xf>
    <xf numFmtId="2" fontId="23" fillId="0" borderId="13" xfId="0" applyNumberFormat="1" applyFont="1" applyBorder="1" applyAlignment="1">
      <alignment horizontal="center" vertical="center"/>
    </xf>
    <xf numFmtId="2" fontId="23" fillId="0" borderId="14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left" vertical="top" wrapText="1"/>
    </xf>
    <xf numFmtId="0" fontId="16" fillId="0" borderId="22" xfId="0" applyFont="1" applyBorder="1" applyAlignment="1">
      <alignment horizontal="left" vertical="top" wrapText="1"/>
    </xf>
    <xf numFmtId="2" fontId="22" fillId="0" borderId="12" xfId="0" applyNumberFormat="1" applyFont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2" fontId="22" fillId="0" borderId="14" xfId="0" applyNumberFormat="1" applyFont="1" applyBorder="1" applyAlignment="1">
      <alignment horizontal="center" vertical="center"/>
    </xf>
    <xf numFmtId="2" fontId="23" fillId="0" borderId="15" xfId="0" applyNumberFormat="1" applyFont="1" applyBorder="1" applyAlignment="1">
      <alignment horizontal="center" vertical="center"/>
    </xf>
    <xf numFmtId="2" fontId="23" fillId="0" borderId="16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textRotation="90"/>
    </xf>
    <xf numFmtId="170" fontId="15" fillId="4" borderId="59" xfId="0" applyNumberFormat="1" applyFont="1" applyFill="1" applyBorder="1" applyAlignment="1">
      <alignment horizontal="right" vertical="center"/>
    </xf>
    <xf numFmtId="165" fontId="15" fillId="4" borderId="59" xfId="0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7073"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'9'!$A$207:$A$211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'9'!$B$207:$B$211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'9'!$T$207:$AX$207</c:f>
              <c:numCache>
                <c:formatCode>General</c:formatCode>
                <c:ptCount val="31"/>
              </c:numCache>
            </c:numRef>
          </c:cat>
          <c:val>
            <c:numRef>
              <c:f>'9'!$T$208:$AX$208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448192"/>
        <c:axId val="406744064"/>
      </c:lineChart>
      <c:catAx>
        <c:axId val="4054481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744064"/>
        <c:crosses val="autoZero"/>
        <c:auto val="1"/>
        <c:lblAlgn val="ctr"/>
        <c:lblOffset val="100"/>
        <c:noMultiLvlLbl val="0"/>
      </c:catAx>
      <c:valAx>
        <c:axId val="4067440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44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'10'!$A$207:$A$211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'10'!$B$207:$B$211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'10'!$T$207:$AX$207</c:f>
              <c:numCache>
                <c:formatCode>General</c:formatCode>
                <c:ptCount val="31"/>
              </c:numCache>
            </c:numRef>
          </c:cat>
          <c:val>
            <c:numRef>
              <c:f>'10'!$T$208:$AX$208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332672"/>
        <c:axId val="294338944"/>
      </c:lineChart>
      <c:catAx>
        <c:axId val="2943326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338944"/>
        <c:crosses val="autoZero"/>
        <c:auto val="1"/>
        <c:lblAlgn val="ctr"/>
        <c:lblOffset val="100"/>
        <c:noMultiLvlLbl val="0"/>
      </c:catAx>
      <c:valAx>
        <c:axId val="2943389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33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'11'!$A$207:$A$211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'11'!$B$207:$B$211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'11'!$T$207:$AX$207</c:f>
              <c:numCache>
                <c:formatCode>General</c:formatCode>
                <c:ptCount val="31"/>
              </c:numCache>
            </c:numRef>
          </c:cat>
          <c:val>
            <c:numRef>
              <c:f>'11'!$T$208:$AX$208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586816"/>
        <c:axId val="313588736"/>
      </c:lineChart>
      <c:catAx>
        <c:axId val="313586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588736"/>
        <c:crosses val="autoZero"/>
        <c:auto val="1"/>
        <c:lblAlgn val="ctr"/>
        <c:lblOffset val="100"/>
        <c:noMultiLvlLbl val="0"/>
      </c:catAx>
      <c:valAx>
        <c:axId val="3135887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58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'12'!$A$207:$A$211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'12'!$B$207:$B$211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'12'!$T$207:$AX$207</c:f>
              <c:numCache>
                <c:formatCode>General</c:formatCode>
                <c:ptCount val="31"/>
              </c:numCache>
            </c:numRef>
          </c:cat>
          <c:val>
            <c:numRef>
              <c:f>'12'!$T$208:$AX$208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048576"/>
        <c:axId val="323050496"/>
      </c:lineChart>
      <c:catAx>
        <c:axId val="3230485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050496"/>
        <c:crosses val="autoZero"/>
        <c:auto val="1"/>
        <c:lblAlgn val="ctr"/>
        <c:lblOffset val="100"/>
        <c:noMultiLvlLbl val="0"/>
      </c:catAx>
      <c:valAx>
        <c:axId val="3230504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04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'13'!$A$207:$A$211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'13'!$B$207:$B$211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'13'!$T$207:$AX$207</c:f>
              <c:numCache>
                <c:formatCode>General</c:formatCode>
                <c:ptCount val="31"/>
              </c:numCache>
            </c:numRef>
          </c:cat>
          <c:val>
            <c:numRef>
              <c:f>'13'!$T$208:$AX$208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380160"/>
        <c:axId val="322382080"/>
      </c:lineChart>
      <c:catAx>
        <c:axId val="3223801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82080"/>
        <c:crosses val="autoZero"/>
        <c:auto val="1"/>
        <c:lblAlgn val="ctr"/>
        <c:lblOffset val="100"/>
        <c:noMultiLvlLbl val="0"/>
      </c:catAx>
      <c:valAx>
        <c:axId val="3223820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8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'14'!$A$207:$A$211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'14'!$B$207:$B$211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'14'!$T$207:$AX$207</c:f>
              <c:numCache>
                <c:formatCode>General</c:formatCode>
                <c:ptCount val="31"/>
              </c:numCache>
            </c:numRef>
          </c:cat>
          <c:val>
            <c:numRef>
              <c:f>'14'!$T$208:$AX$208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4148352"/>
        <c:axId val="354150272"/>
      </c:lineChart>
      <c:catAx>
        <c:axId val="3541483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150272"/>
        <c:crosses val="autoZero"/>
        <c:auto val="1"/>
        <c:lblAlgn val="ctr"/>
        <c:lblOffset val="100"/>
        <c:noMultiLvlLbl val="0"/>
      </c:catAx>
      <c:valAx>
        <c:axId val="3541502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14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'15'!$A$207:$A$211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'15'!$B$207:$B$211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'15'!$T$207:$AX$207</c:f>
              <c:numCache>
                <c:formatCode>General</c:formatCode>
                <c:ptCount val="31"/>
              </c:numCache>
            </c:numRef>
          </c:cat>
          <c:val>
            <c:numRef>
              <c:f>'15'!$T$208:$AX$208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5803904"/>
        <c:axId val="355805824"/>
      </c:lineChart>
      <c:catAx>
        <c:axId val="3558039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805824"/>
        <c:crosses val="autoZero"/>
        <c:auto val="1"/>
        <c:lblAlgn val="ctr"/>
        <c:lblOffset val="100"/>
        <c:noMultiLvlLbl val="0"/>
      </c:catAx>
      <c:valAx>
        <c:axId val="3558058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80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'16'!$A$207:$A$211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'16'!$B$207:$B$211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'16'!$T$207:$AX$207</c:f>
              <c:numCache>
                <c:formatCode>General</c:formatCode>
                <c:ptCount val="31"/>
              </c:numCache>
            </c:numRef>
          </c:cat>
          <c:val>
            <c:numRef>
              <c:f>'16'!$T$208:$AX$208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060416"/>
        <c:axId val="400062336"/>
      </c:lineChart>
      <c:catAx>
        <c:axId val="4000604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62336"/>
        <c:crosses val="autoZero"/>
        <c:auto val="1"/>
        <c:lblAlgn val="ctr"/>
        <c:lblOffset val="100"/>
        <c:noMultiLvlLbl val="0"/>
      </c:catAx>
      <c:valAx>
        <c:axId val="4000623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6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'17'!$A$207:$A$211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'17'!$B$207:$B$211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'17'!$T$207:$AX$207</c:f>
              <c:numCache>
                <c:formatCode>General</c:formatCode>
                <c:ptCount val="31"/>
              </c:numCache>
            </c:numRef>
          </c:cat>
          <c:val>
            <c:numRef>
              <c:f>'17'!$T$208:$AX$208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5641984"/>
        <c:axId val="355652352"/>
      </c:lineChart>
      <c:catAx>
        <c:axId val="3556419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652352"/>
        <c:crosses val="autoZero"/>
        <c:auto val="1"/>
        <c:lblAlgn val="ctr"/>
        <c:lblOffset val="100"/>
        <c:noMultiLvlLbl val="0"/>
      </c:catAx>
      <c:valAx>
        <c:axId val="3556523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64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'18'!$A$207:$A$211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'18'!$B$207:$B$211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'18'!$T$207:$AX$207</c:f>
              <c:numCache>
                <c:formatCode>General</c:formatCode>
                <c:ptCount val="31"/>
              </c:numCache>
            </c:numRef>
          </c:cat>
          <c:val>
            <c:numRef>
              <c:f>'18'!$T$208:$AX$208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507648"/>
        <c:axId val="402509824"/>
      </c:lineChart>
      <c:catAx>
        <c:axId val="4025076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09824"/>
        <c:crosses val="autoZero"/>
        <c:auto val="1"/>
        <c:lblAlgn val="ctr"/>
        <c:lblOffset val="100"/>
        <c:noMultiLvlLbl val="0"/>
      </c:catAx>
      <c:valAx>
        <c:axId val="4025098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0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'19'!$A$207:$A$211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'19'!$B$207:$B$211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'19'!$T$207:$AX$207</c:f>
              <c:numCache>
                <c:formatCode>General</c:formatCode>
                <c:ptCount val="31"/>
              </c:numCache>
            </c:numRef>
          </c:cat>
          <c:val>
            <c:numRef>
              <c:f>'19'!$T$208:$AX$208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100800"/>
        <c:axId val="403102720"/>
      </c:lineChart>
      <c:catAx>
        <c:axId val="4031008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102720"/>
        <c:crosses val="autoZero"/>
        <c:auto val="1"/>
        <c:lblAlgn val="ctr"/>
        <c:lblOffset val="100"/>
        <c:noMultiLvlLbl val="0"/>
      </c:catAx>
      <c:valAx>
        <c:axId val="4031027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10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'20'!$A$207:$A$211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'20'!$B$207:$B$211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'20'!$T$207:$AX$207</c:f>
              <c:numCache>
                <c:formatCode>General</c:formatCode>
                <c:ptCount val="31"/>
              </c:numCache>
            </c:numRef>
          </c:cat>
          <c:val>
            <c:numRef>
              <c:f>'20'!$T$208:$AX$208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0540928"/>
        <c:axId val="290543104"/>
      </c:lineChart>
      <c:catAx>
        <c:axId val="2905409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543104"/>
        <c:crosses val="autoZero"/>
        <c:auto val="1"/>
        <c:lblAlgn val="ctr"/>
        <c:lblOffset val="100"/>
        <c:noMultiLvlLbl val="0"/>
      </c:catAx>
      <c:valAx>
        <c:axId val="2905431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54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'21'!$A$207:$A$211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'21'!$B$207:$B$211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'21'!$T$207:$AX$207</c:f>
              <c:numCache>
                <c:formatCode>General</c:formatCode>
                <c:ptCount val="31"/>
              </c:numCache>
            </c:numRef>
          </c:cat>
          <c:val>
            <c:numRef>
              <c:f>'21'!$T$208:$AX$208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103936"/>
        <c:axId val="404105856"/>
      </c:lineChart>
      <c:catAx>
        <c:axId val="4041039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105856"/>
        <c:crosses val="autoZero"/>
        <c:auto val="1"/>
        <c:lblAlgn val="ctr"/>
        <c:lblOffset val="100"/>
        <c:noMultiLvlLbl val="0"/>
      </c:catAx>
      <c:valAx>
        <c:axId val="4041058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10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'22'!$A$207:$A$211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'22'!$B$207:$B$211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'22'!$T$207:$AX$207</c:f>
              <c:numCache>
                <c:formatCode>General</c:formatCode>
                <c:ptCount val="31"/>
              </c:numCache>
            </c:numRef>
          </c:cat>
          <c:val>
            <c:numRef>
              <c:f>'22'!$T$208:$AX$208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639936"/>
        <c:axId val="405641856"/>
      </c:lineChart>
      <c:catAx>
        <c:axId val="4056399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641856"/>
        <c:crosses val="autoZero"/>
        <c:auto val="1"/>
        <c:lblAlgn val="ctr"/>
        <c:lblOffset val="100"/>
        <c:noMultiLvlLbl val="0"/>
      </c:catAx>
      <c:valAx>
        <c:axId val="4056418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63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'23'!$A$207:$A$211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'23'!$B$207:$B$211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'23'!$T$207:$AX$207</c:f>
              <c:numCache>
                <c:formatCode>General</c:formatCode>
                <c:ptCount val="31"/>
              </c:numCache>
            </c:numRef>
          </c:cat>
          <c:val>
            <c:numRef>
              <c:f>'23'!$T$208:$AX$208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647168"/>
        <c:axId val="406649088"/>
      </c:lineChart>
      <c:catAx>
        <c:axId val="4066471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649088"/>
        <c:crosses val="autoZero"/>
        <c:auto val="1"/>
        <c:lblAlgn val="ctr"/>
        <c:lblOffset val="100"/>
        <c:noMultiLvlLbl val="0"/>
      </c:catAx>
      <c:valAx>
        <c:axId val="4066490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64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'24'!$A$207:$A$211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'24'!$B$207:$B$211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'24'!$T$207:$AX$207</c:f>
              <c:numCache>
                <c:formatCode>General</c:formatCode>
                <c:ptCount val="31"/>
              </c:numCache>
            </c:numRef>
          </c:cat>
          <c:val>
            <c:numRef>
              <c:f>'24'!$T$208:$AX$208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626496"/>
        <c:axId val="407628416"/>
      </c:lineChart>
      <c:catAx>
        <c:axId val="4076264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628416"/>
        <c:crosses val="autoZero"/>
        <c:auto val="1"/>
        <c:lblAlgn val="ctr"/>
        <c:lblOffset val="100"/>
        <c:noMultiLvlLbl val="0"/>
      </c:catAx>
      <c:valAx>
        <c:axId val="4076284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62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'25'!$A$207:$A$211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'25'!$B$207:$B$211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'25'!$T$207:$AX$207</c:f>
              <c:numCache>
                <c:formatCode>General</c:formatCode>
                <c:ptCount val="31"/>
              </c:numCache>
            </c:numRef>
          </c:cat>
          <c:val>
            <c:numRef>
              <c:f>'25'!$T$208:$AX$208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037056"/>
        <c:axId val="409063808"/>
      </c:lineChart>
      <c:catAx>
        <c:axId val="4090370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63808"/>
        <c:crosses val="autoZero"/>
        <c:auto val="1"/>
        <c:lblAlgn val="ctr"/>
        <c:lblOffset val="100"/>
        <c:noMultiLvlLbl val="0"/>
      </c:catAx>
      <c:valAx>
        <c:axId val="4090638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3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'26'!$A$207:$A$211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'26'!$B$207:$B$211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'26'!$T$207:$AX$207</c:f>
              <c:numCache>
                <c:formatCode>General</c:formatCode>
                <c:ptCount val="31"/>
              </c:numCache>
            </c:numRef>
          </c:cat>
          <c:val>
            <c:numRef>
              <c:f>'26'!$T$208:$AX$208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624000"/>
        <c:axId val="410625920"/>
      </c:lineChart>
      <c:catAx>
        <c:axId val="4106240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625920"/>
        <c:crosses val="autoZero"/>
        <c:auto val="1"/>
        <c:lblAlgn val="ctr"/>
        <c:lblOffset val="100"/>
        <c:noMultiLvlLbl val="0"/>
      </c:catAx>
      <c:valAx>
        <c:axId val="4106259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62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'27'!$A$207:$A$211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'27'!$B$207:$B$211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'27'!$T$207:$AX$207</c:f>
              <c:numCache>
                <c:formatCode>General</c:formatCode>
                <c:ptCount val="31"/>
              </c:numCache>
            </c:numRef>
          </c:cat>
          <c:val>
            <c:numRef>
              <c:f>'27'!$T$208:$AX$208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192320"/>
        <c:axId val="411198592"/>
      </c:lineChart>
      <c:catAx>
        <c:axId val="4111923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98592"/>
        <c:crosses val="autoZero"/>
        <c:auto val="1"/>
        <c:lblAlgn val="ctr"/>
        <c:lblOffset val="100"/>
        <c:noMultiLvlLbl val="0"/>
      </c:catAx>
      <c:valAx>
        <c:axId val="4111985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9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'28'!$A$207:$A$211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'28'!$B$207:$B$211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'28'!$T$207:$AX$207</c:f>
              <c:numCache>
                <c:formatCode>General</c:formatCode>
                <c:ptCount val="31"/>
              </c:numCache>
            </c:numRef>
          </c:cat>
          <c:val>
            <c:numRef>
              <c:f>'28'!$T$208:$AX$208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443968"/>
        <c:axId val="411445888"/>
      </c:lineChart>
      <c:catAx>
        <c:axId val="4114439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445888"/>
        <c:crosses val="autoZero"/>
        <c:auto val="1"/>
        <c:lblAlgn val="ctr"/>
        <c:lblOffset val="100"/>
        <c:noMultiLvlLbl val="0"/>
      </c:catAx>
      <c:valAx>
        <c:axId val="4114458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44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'29'!$B$207:$B$211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'29'!$T$207:$AX$207</c:f>
              <c:numCache>
                <c:formatCode>General</c:formatCode>
                <c:ptCount val="31"/>
              </c:numCache>
            </c:numRef>
          </c:cat>
          <c:val>
            <c:numRef>
              <c:f>'29'!$T$208:$AX$208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720512"/>
        <c:axId val="412739072"/>
      </c:lineChart>
      <c:catAx>
        <c:axId val="4127205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39072"/>
        <c:crosses val="autoZero"/>
        <c:auto val="1"/>
        <c:lblAlgn val="ctr"/>
        <c:lblOffset val="100"/>
        <c:noMultiLvlLbl val="0"/>
      </c:catAx>
      <c:valAx>
        <c:axId val="412739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'30'!$B$207:$B$211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'30'!$T$207:$AX$207</c:f>
              <c:numCache>
                <c:formatCode>General</c:formatCode>
                <c:ptCount val="31"/>
              </c:numCache>
            </c:numRef>
          </c:cat>
          <c:val>
            <c:numRef>
              <c:f>'30'!$T$208:$AX$208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3326720"/>
        <c:axId val="413357568"/>
      </c:lineChart>
      <c:catAx>
        <c:axId val="4133267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357568"/>
        <c:crosses val="autoZero"/>
        <c:auto val="1"/>
        <c:lblAlgn val="ctr"/>
        <c:lblOffset val="100"/>
        <c:noMultiLvlLbl val="0"/>
      </c:catAx>
      <c:valAx>
        <c:axId val="4133575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32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'31'!$A$207:$A$211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'31'!$B$207:$B$211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'31'!$T$207:$AX$207</c:f>
              <c:numCache>
                <c:formatCode>General</c:formatCode>
                <c:ptCount val="31"/>
              </c:numCache>
            </c:numRef>
          </c:cat>
          <c:val>
            <c:numRef>
              <c:f>'31'!$T$208:$AX$208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160768"/>
        <c:axId val="414167040"/>
      </c:lineChart>
      <c:catAx>
        <c:axId val="4141607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167040"/>
        <c:crosses val="autoZero"/>
        <c:auto val="1"/>
        <c:lblAlgn val="ctr"/>
        <c:lblOffset val="100"/>
        <c:noMultiLvlLbl val="0"/>
      </c:catAx>
      <c:valAx>
        <c:axId val="4141670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16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'32'!$A$207:$A$211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'32'!$B$207:$B$211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'32'!$S$209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'32'!$T$207:$AX$207</c:f>
              <c:numCache>
                <c:formatCode>General</c:formatCode>
                <c:ptCount val="31"/>
              </c:numCache>
            </c:numRef>
          </c:cat>
          <c:val>
            <c:numRef>
              <c:f>'32'!$T$208:$AX$208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891392"/>
        <c:axId val="430893312"/>
      </c:lineChart>
      <c:catAx>
        <c:axId val="4308913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893312"/>
        <c:crosses val="autoZero"/>
        <c:auto val="1"/>
        <c:lblAlgn val="ctr"/>
        <c:lblOffset val="100"/>
        <c:noMultiLvlLbl val="0"/>
      </c:catAx>
      <c:valAx>
        <c:axId val="430893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89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'bhadra 1'!$A$207:$A$211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'bhadra 1'!$B$207:$B$211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'bhadra 1'!$S$209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'bhadra 1'!$T$207:$AX$207</c:f>
              <c:numCache>
                <c:formatCode>General</c:formatCode>
                <c:ptCount val="31"/>
              </c:numCache>
            </c:numRef>
          </c:cat>
          <c:val>
            <c:numRef>
              <c:f>'bhadra 1'!$T$208:$AX$208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1400064"/>
        <c:axId val="431401984"/>
      </c:lineChart>
      <c:catAx>
        <c:axId val="4314000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401984"/>
        <c:crosses val="autoZero"/>
        <c:auto val="1"/>
        <c:lblAlgn val="ctr"/>
        <c:lblOffset val="100"/>
        <c:noMultiLvlLbl val="0"/>
      </c:catAx>
      <c:valAx>
        <c:axId val="4314019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40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sample_new_current!$A$207:$A$211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sample_new_current!$B$207:$B$211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sample_new_current!$S$209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sample_new_current!$T$207:$AX$207</c:f>
              <c:numCache>
                <c:formatCode>General</c:formatCode>
                <c:ptCount val="31"/>
              </c:numCache>
            </c:numRef>
          </c:cat>
          <c:val>
            <c:numRef>
              <c:f>sample_new_current!$T$208:$AX$208</c:f>
              <c:numCache>
                <c:formatCode>[hh]:mm</c:formatCode>
                <c:ptCount val="31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  <c:pt idx="30">
                  <c:v>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038656"/>
        <c:axId val="432040576"/>
      </c:lineChart>
      <c:catAx>
        <c:axId val="4320386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040576"/>
        <c:crosses val="autoZero"/>
        <c:auto val="1"/>
        <c:lblAlgn val="ctr"/>
        <c:lblOffset val="100"/>
        <c:noMultiLvlLbl val="0"/>
      </c:catAx>
      <c:valAx>
        <c:axId val="4320405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03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206</xdr:row>
      <xdr:rowOff>57156</xdr:rowOff>
    </xdr:from>
    <xdr:to>
      <xdr:col>15</xdr:col>
      <xdr:colOff>219074</xdr:colOff>
      <xdr:row>228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209</xdr:row>
      <xdr:rowOff>133356</xdr:rowOff>
    </xdr:from>
    <xdr:to>
      <xdr:col>32</xdr:col>
      <xdr:colOff>9524</xdr:colOff>
      <xdr:row>227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Roaming\Microsoft\AddIns\SkyDateConverte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  <sheetName val="Sheet1"/>
      <sheetName val="Sheet2"/>
      <sheetName val="Sheet3"/>
      <sheetName val="SkyDateConverter"/>
    </sheetNames>
    <definedNames>
      <definedName name="DateBStoAD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41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R31" sqref="R3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2078/04/9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100</v>
      </c>
      <c r="C5" s="32">
        <f t="shared" ref="C5:AF5" si="0">C65</f>
        <v>119</v>
      </c>
      <c r="D5" s="32">
        <f t="shared" si="0"/>
        <v>105</v>
      </c>
      <c r="E5" s="32">
        <f t="shared" si="0"/>
        <v>80</v>
      </c>
      <c r="F5" s="32">
        <f t="shared" si="0"/>
        <v>84</v>
      </c>
      <c r="G5" s="32">
        <f t="shared" si="0"/>
        <v>64</v>
      </c>
      <c r="H5" s="32">
        <f t="shared" si="0"/>
        <v>52.379999999999995</v>
      </c>
      <c r="I5" s="32">
        <f t="shared" si="0"/>
        <v>45.239999999999995</v>
      </c>
      <c r="J5" s="32">
        <f t="shared" si="0"/>
        <v>43</v>
      </c>
      <c r="K5" s="32">
        <f t="shared" si="0"/>
        <v>54</v>
      </c>
      <c r="L5" s="32">
        <f t="shared" si="0"/>
        <v>65</v>
      </c>
      <c r="M5" s="32">
        <f t="shared" si="0"/>
        <v>85</v>
      </c>
      <c r="N5" s="32">
        <f t="shared" si="0"/>
        <v>85</v>
      </c>
      <c r="O5" s="32">
        <f t="shared" si="0"/>
        <v>129</v>
      </c>
      <c r="P5" s="32">
        <f t="shared" si="0"/>
        <v>98</v>
      </c>
      <c r="Q5" s="32">
        <f t="shared" si="0"/>
        <v>98</v>
      </c>
      <c r="R5" s="32">
        <f t="shared" si="0"/>
        <v>107</v>
      </c>
      <c r="S5" s="32">
        <f t="shared" si="0"/>
        <v>109</v>
      </c>
      <c r="T5" s="32">
        <f t="shared" si="0"/>
        <v>84.7</v>
      </c>
      <c r="U5" s="32">
        <f t="shared" si="0"/>
        <v>85</v>
      </c>
      <c r="V5" s="32">
        <f t="shared" si="0"/>
        <v>114</v>
      </c>
      <c r="W5" s="32">
        <f t="shared" si="0"/>
        <v>94</v>
      </c>
      <c r="X5" s="32">
        <f t="shared" si="0"/>
        <v>96</v>
      </c>
      <c r="Y5" s="32">
        <f t="shared" si="0"/>
        <v>136.38</v>
      </c>
      <c r="Z5" s="32">
        <f t="shared" si="0"/>
        <v>154.07999999999998</v>
      </c>
      <c r="AA5" s="32">
        <f t="shared" si="0"/>
        <v>187.57</v>
      </c>
      <c r="AB5" s="32">
        <f t="shared" si="0"/>
        <v>190</v>
      </c>
      <c r="AC5" s="32">
        <f t="shared" si="0"/>
        <v>183</v>
      </c>
      <c r="AD5" s="32">
        <f t="shared" si="0"/>
        <v>132</v>
      </c>
      <c r="AE5" s="32">
        <f t="shared" si="0"/>
        <v>69</v>
      </c>
      <c r="AF5" s="32">
        <f t="shared" si="0"/>
        <v>58.9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2"/>
      <c r="E6" s="172"/>
      <c r="F6" s="172"/>
      <c r="G6" s="172"/>
      <c r="H6" s="172"/>
      <c r="I6" s="172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1147MW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Load=1066</v>
      </c>
      <c r="B7" s="35">
        <f t="shared" ref="B7:AF7" si="1">B72</f>
        <v>1158.74</v>
      </c>
      <c r="C7" s="35">
        <f t="shared" si="1"/>
        <v>1177.04</v>
      </c>
      <c r="D7" s="35">
        <f t="shared" si="1"/>
        <v>1137.54</v>
      </c>
      <c r="E7" s="35">
        <f t="shared" si="1"/>
        <v>1111.8399999999999</v>
      </c>
      <c r="F7" s="35">
        <f t="shared" si="1"/>
        <v>1113.1399999999999</v>
      </c>
      <c r="G7" s="35">
        <f t="shared" si="1"/>
        <v>1091.04</v>
      </c>
      <c r="H7" s="35">
        <f t="shared" si="1"/>
        <v>1069.92</v>
      </c>
      <c r="I7" s="35">
        <f t="shared" si="1"/>
        <v>1065.78</v>
      </c>
      <c r="J7" s="35">
        <f t="shared" si="1"/>
        <v>1071.94</v>
      </c>
      <c r="K7" s="35">
        <f t="shared" si="1"/>
        <v>1109.94</v>
      </c>
      <c r="L7" s="35">
        <f>L72</f>
        <v>1126.1399999999999</v>
      </c>
      <c r="M7" s="35">
        <f t="shared" si="1"/>
        <v>1146.54</v>
      </c>
      <c r="N7" s="35">
        <f t="shared" si="1"/>
        <v>1117.1400000000001</v>
      </c>
      <c r="O7" s="35">
        <f t="shared" si="1"/>
        <v>1172.74</v>
      </c>
      <c r="P7" s="35">
        <f t="shared" si="1"/>
        <v>1139.3400000000001</v>
      </c>
      <c r="Q7" s="35">
        <f t="shared" si="1"/>
        <v>1195.44</v>
      </c>
      <c r="R7" s="35">
        <f t="shared" si="1"/>
        <v>1165.04</v>
      </c>
      <c r="S7" s="35">
        <f t="shared" si="1"/>
        <v>1179.24</v>
      </c>
      <c r="T7" s="35">
        <f t="shared" si="1"/>
        <v>1127.3399999999999</v>
      </c>
      <c r="U7" s="35">
        <f t="shared" si="1"/>
        <v>1138.3399999999999</v>
      </c>
      <c r="V7" s="35">
        <f t="shared" si="1"/>
        <v>1111.2399999999998</v>
      </c>
      <c r="W7" s="35">
        <f t="shared" si="1"/>
        <v>1113.04</v>
      </c>
      <c r="X7" s="35">
        <f t="shared" si="1"/>
        <v>1148.94</v>
      </c>
      <c r="Y7" s="35">
        <f t="shared" si="1"/>
        <v>1203.32</v>
      </c>
      <c r="Z7" s="35">
        <f t="shared" si="1"/>
        <v>1300.4199999999998</v>
      </c>
      <c r="AA7" s="35">
        <f t="shared" si="1"/>
        <v>1332.21</v>
      </c>
      <c r="AB7" s="35">
        <f t="shared" si="1"/>
        <v>1335.2399999999998</v>
      </c>
      <c r="AC7" s="35">
        <f t="shared" si="1"/>
        <v>1338.8400000000001</v>
      </c>
      <c r="AD7" s="35">
        <f t="shared" si="1"/>
        <v>1270.44</v>
      </c>
      <c r="AE7" s="35">
        <f t="shared" si="1"/>
        <v>1175.6399999999999</v>
      </c>
      <c r="AF7" s="35">
        <f t="shared" si="1"/>
        <v>1180.8399999999999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>
        <v>149.69999999999999</v>
      </c>
      <c r="C11" s="47">
        <v>150</v>
      </c>
      <c r="D11" s="47">
        <v>149.9</v>
      </c>
      <c r="E11" s="47">
        <v>149.9</v>
      </c>
      <c r="F11" s="47">
        <v>149.9</v>
      </c>
      <c r="G11" s="47">
        <v>149.9</v>
      </c>
      <c r="H11" s="47">
        <v>149.9</v>
      </c>
      <c r="I11" s="47">
        <v>149.9</v>
      </c>
      <c r="J11" s="47">
        <v>149.9</v>
      </c>
      <c r="K11" s="47">
        <v>149.9</v>
      </c>
      <c r="L11" s="48">
        <v>149.9</v>
      </c>
      <c r="M11" s="48">
        <v>149.80000000000001</v>
      </c>
      <c r="N11" s="48">
        <v>75.3</v>
      </c>
      <c r="O11" s="48">
        <v>75.2</v>
      </c>
      <c r="P11" s="48">
        <v>75.2</v>
      </c>
      <c r="Q11" s="48">
        <v>75</v>
      </c>
      <c r="R11" s="49">
        <v>94</v>
      </c>
      <c r="S11" s="49">
        <v>112.8</v>
      </c>
      <c r="T11" s="49">
        <v>74.400000000000006</v>
      </c>
      <c r="U11" s="49">
        <v>112.9</v>
      </c>
      <c r="V11" s="49">
        <v>120.2</v>
      </c>
      <c r="W11" s="49">
        <v>138</v>
      </c>
      <c r="X11" s="49">
        <v>154.9</v>
      </c>
      <c r="Y11" s="49">
        <v>166.9</v>
      </c>
      <c r="Z11" s="49">
        <v>186</v>
      </c>
      <c r="AA11" s="47">
        <v>186</v>
      </c>
      <c r="AB11" s="47">
        <v>150</v>
      </c>
      <c r="AC11" s="47">
        <v>150</v>
      </c>
      <c r="AD11" s="47">
        <v>149.69999999999999</v>
      </c>
      <c r="AE11" s="47">
        <v>149.69999999999999</v>
      </c>
      <c r="AF11" s="47">
        <v>149.9</v>
      </c>
      <c r="AG11" s="50">
        <v>456</v>
      </c>
      <c r="AH11" s="51">
        <f>MAX(B11:AF11)</f>
        <v>186</v>
      </c>
      <c r="AI11" s="52">
        <f>MIN(B11:AF11)</f>
        <v>74.400000000000006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7">
        <v>63.4</v>
      </c>
      <c r="C12" s="47">
        <v>62.4</v>
      </c>
      <c r="D12" s="47">
        <v>61.7</v>
      </c>
      <c r="E12" s="47">
        <v>61.7</v>
      </c>
      <c r="F12" s="47">
        <v>61.7</v>
      </c>
      <c r="G12" s="47">
        <v>61.7</v>
      </c>
      <c r="H12" s="47">
        <v>63.6</v>
      </c>
      <c r="I12" s="47">
        <v>63.6</v>
      </c>
      <c r="J12" s="47">
        <v>63.6</v>
      </c>
      <c r="K12" s="47">
        <v>63.6</v>
      </c>
      <c r="L12" s="48">
        <v>63.6</v>
      </c>
      <c r="M12" s="48">
        <v>64.099999999999994</v>
      </c>
      <c r="N12" s="48">
        <v>62</v>
      </c>
      <c r="O12" s="48">
        <v>59.4</v>
      </c>
      <c r="P12" s="48">
        <v>59.4</v>
      </c>
      <c r="Q12" s="48">
        <v>57.1</v>
      </c>
      <c r="R12" s="48">
        <v>57.1</v>
      </c>
      <c r="S12" s="48">
        <v>56.5</v>
      </c>
      <c r="T12" s="48">
        <v>56.5</v>
      </c>
      <c r="U12" s="48">
        <v>56.5</v>
      </c>
      <c r="V12" s="48">
        <v>56.5</v>
      </c>
      <c r="W12" s="48">
        <v>56.5</v>
      </c>
      <c r="X12" s="48">
        <v>56.5</v>
      </c>
      <c r="Y12" s="48">
        <v>56.5</v>
      </c>
      <c r="Z12" s="48">
        <v>56.5</v>
      </c>
      <c r="AA12" s="47">
        <v>56.5</v>
      </c>
      <c r="AB12" s="47">
        <v>56.5</v>
      </c>
      <c r="AC12" s="47">
        <v>63.3</v>
      </c>
      <c r="AD12" s="47">
        <v>57.8</v>
      </c>
      <c r="AE12" s="47">
        <v>57.6</v>
      </c>
      <c r="AF12" s="47">
        <v>54.9</v>
      </c>
      <c r="AG12" s="168">
        <v>60</v>
      </c>
      <c r="AH12" s="51">
        <f t="shared" ref="AH12:AH75" si="2">MAX(B12:AF12)</f>
        <v>64.099999999999994</v>
      </c>
      <c r="AI12" s="52">
        <f t="shared" ref="AI12:AI75" si="3">MIN(B12:AF12)</f>
        <v>54.9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55">
        <v>46</v>
      </c>
      <c r="C14" s="55">
        <v>46</v>
      </c>
      <c r="D14" s="55">
        <v>45.3</v>
      </c>
      <c r="E14" s="55">
        <v>45.3</v>
      </c>
      <c r="F14" s="55">
        <v>45.3</v>
      </c>
      <c r="G14" s="55">
        <v>45.3</v>
      </c>
      <c r="H14" s="55">
        <v>45.3</v>
      </c>
      <c r="I14" s="55">
        <v>45.3</v>
      </c>
      <c r="J14" s="55">
        <v>45.3</v>
      </c>
      <c r="K14" s="55">
        <v>45.3</v>
      </c>
      <c r="L14" s="48">
        <v>45.4</v>
      </c>
      <c r="M14" s="48">
        <v>46</v>
      </c>
      <c r="N14" s="48">
        <v>46.4</v>
      </c>
      <c r="O14" s="48">
        <v>45.7</v>
      </c>
      <c r="P14" s="48">
        <v>45.7</v>
      </c>
      <c r="Q14" s="48">
        <v>46.4</v>
      </c>
      <c r="R14" s="48">
        <v>46.4</v>
      </c>
      <c r="S14" s="48">
        <v>46</v>
      </c>
      <c r="T14" s="48">
        <v>46</v>
      </c>
      <c r="U14" s="48">
        <v>46</v>
      </c>
      <c r="V14" s="48">
        <v>46</v>
      </c>
      <c r="W14" s="48">
        <v>46</v>
      </c>
      <c r="X14" s="48">
        <v>46</v>
      </c>
      <c r="Y14" s="48">
        <v>46</v>
      </c>
      <c r="Z14" s="48">
        <v>46</v>
      </c>
      <c r="AA14" s="55">
        <v>46</v>
      </c>
      <c r="AB14" s="55">
        <v>46</v>
      </c>
      <c r="AC14" s="55">
        <v>46</v>
      </c>
      <c r="AD14" s="55">
        <v>46.1</v>
      </c>
      <c r="AE14" s="55">
        <v>45.6</v>
      </c>
      <c r="AF14" s="55">
        <v>45.7</v>
      </c>
      <c r="AG14" s="56">
        <v>50</v>
      </c>
      <c r="AH14" s="51">
        <f t="shared" si="2"/>
        <v>46.4</v>
      </c>
      <c r="AI14" s="52">
        <f t="shared" si="3"/>
        <v>45.3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7">
        <v>28</v>
      </c>
      <c r="C15" s="47">
        <v>28</v>
      </c>
      <c r="D15" s="47">
        <v>28</v>
      </c>
      <c r="E15" s="47">
        <v>28</v>
      </c>
      <c r="F15" s="47">
        <v>28</v>
      </c>
      <c r="G15" s="47">
        <v>28</v>
      </c>
      <c r="H15" s="47">
        <v>28</v>
      </c>
      <c r="I15" s="47">
        <v>28</v>
      </c>
      <c r="J15" s="47">
        <v>28</v>
      </c>
      <c r="K15" s="47">
        <v>28</v>
      </c>
      <c r="L15" s="48">
        <v>28</v>
      </c>
      <c r="M15" s="48">
        <v>28</v>
      </c>
      <c r="N15" s="48">
        <v>28</v>
      </c>
      <c r="O15" s="48">
        <v>28</v>
      </c>
      <c r="P15" s="48">
        <v>28</v>
      </c>
      <c r="Q15" s="48">
        <v>28</v>
      </c>
      <c r="R15" s="48">
        <v>28</v>
      </c>
      <c r="S15" s="48">
        <v>28</v>
      </c>
      <c r="T15" s="48">
        <v>28</v>
      </c>
      <c r="U15" s="48">
        <v>28</v>
      </c>
      <c r="V15" s="48">
        <v>28</v>
      </c>
      <c r="W15" s="48">
        <v>28</v>
      </c>
      <c r="X15" s="48">
        <v>30</v>
      </c>
      <c r="Y15" s="48">
        <v>32</v>
      </c>
      <c r="Z15" s="48">
        <v>32</v>
      </c>
      <c r="AA15" s="47">
        <v>32</v>
      </c>
      <c r="AB15" s="47">
        <v>32</v>
      </c>
      <c r="AC15" s="47">
        <v>32</v>
      </c>
      <c r="AD15" s="47">
        <v>32</v>
      </c>
      <c r="AE15" s="47">
        <v>28</v>
      </c>
      <c r="AF15" s="47">
        <v>30</v>
      </c>
      <c r="AG15" s="168">
        <v>45</v>
      </c>
      <c r="AH15" s="51">
        <f t="shared" si="2"/>
        <v>32</v>
      </c>
      <c r="AI15" s="52">
        <f t="shared" si="3"/>
        <v>28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7">
        <v>25</v>
      </c>
      <c r="AB16" s="47">
        <v>25</v>
      </c>
      <c r="AC16" s="47">
        <v>25</v>
      </c>
      <c r="AD16" s="47">
        <v>25</v>
      </c>
      <c r="AE16" s="47">
        <v>25</v>
      </c>
      <c r="AF16" s="47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7">
        <v>0</v>
      </c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8">
        <v>0</v>
      </c>
      <c r="M17" s="48">
        <v>0</v>
      </c>
      <c r="N17" s="48">
        <v>0</v>
      </c>
      <c r="O17" s="48">
        <v>0</v>
      </c>
      <c r="P17" s="48">
        <v>0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0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7">
        <v>25</v>
      </c>
      <c r="C18" s="47">
        <v>25</v>
      </c>
      <c r="D18" s="47">
        <v>25</v>
      </c>
      <c r="E18" s="47">
        <v>25</v>
      </c>
      <c r="F18" s="47">
        <v>25</v>
      </c>
      <c r="G18" s="47">
        <v>25</v>
      </c>
      <c r="H18" s="47">
        <v>25</v>
      </c>
      <c r="I18" s="47">
        <v>25</v>
      </c>
      <c r="J18" s="47">
        <v>25</v>
      </c>
      <c r="K18" s="47">
        <v>25</v>
      </c>
      <c r="L18" s="48">
        <v>25</v>
      </c>
      <c r="M18" s="48">
        <v>25</v>
      </c>
      <c r="N18" s="48">
        <v>25</v>
      </c>
      <c r="O18" s="48">
        <v>25</v>
      </c>
      <c r="P18" s="48">
        <v>25</v>
      </c>
      <c r="Q18" s="48">
        <v>25</v>
      </c>
      <c r="R18" s="48">
        <v>25</v>
      </c>
      <c r="S18" s="48">
        <v>25</v>
      </c>
      <c r="T18" s="48">
        <v>25</v>
      </c>
      <c r="U18" s="48">
        <v>25</v>
      </c>
      <c r="V18" s="48">
        <v>25</v>
      </c>
      <c r="W18" s="48">
        <v>25</v>
      </c>
      <c r="X18" s="48">
        <v>25</v>
      </c>
      <c r="Y18" s="48">
        <v>25</v>
      </c>
      <c r="Z18" s="48">
        <v>25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168">
        <v>30</v>
      </c>
      <c r="AH18" s="51">
        <f t="shared" si="2"/>
        <v>25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7">
        <v>6.2</v>
      </c>
      <c r="AB19" s="47">
        <v>6.2</v>
      </c>
      <c r="AC19" s="47">
        <v>6.2</v>
      </c>
      <c r="AD19" s="47">
        <v>6.2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0</v>
      </c>
      <c r="S21" s="48">
        <v>0</v>
      </c>
      <c r="T21" s="48">
        <v>0</v>
      </c>
      <c r="U21" s="48">
        <v>0</v>
      </c>
      <c r="V21" s="48">
        <v>0</v>
      </c>
      <c r="W21" s="48">
        <v>0</v>
      </c>
      <c r="X21" s="48">
        <v>0</v>
      </c>
      <c r="Y21" s="48">
        <v>0</v>
      </c>
      <c r="Z21" s="48">
        <v>0</v>
      </c>
      <c r="AA21" s="47">
        <v>0</v>
      </c>
      <c r="AB21" s="47">
        <v>22</v>
      </c>
      <c r="AC21" s="47">
        <v>22</v>
      </c>
      <c r="AD21" s="47">
        <v>22</v>
      </c>
      <c r="AE21" s="47">
        <v>22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0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7">
        <v>22</v>
      </c>
      <c r="AB22" s="47">
        <v>22</v>
      </c>
      <c r="AC22" s="47">
        <v>22</v>
      </c>
      <c r="AD22" s="47">
        <v>22</v>
      </c>
      <c r="AE22" s="47">
        <v>22</v>
      </c>
      <c r="AF22" s="47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7">
        <v>22</v>
      </c>
      <c r="C23" s="47">
        <v>22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7">
        <v>22</v>
      </c>
      <c r="AB23" s="47">
        <v>22</v>
      </c>
      <c r="AC23" s="47">
        <v>22</v>
      </c>
      <c r="AD23" s="47">
        <v>22</v>
      </c>
      <c r="AE23" s="47">
        <v>22</v>
      </c>
      <c r="AF23" s="47">
        <v>22</v>
      </c>
      <c r="AG23" s="168">
        <v>25</v>
      </c>
      <c r="AH23" s="51">
        <f t="shared" si="2"/>
        <v>22</v>
      </c>
      <c r="AI23" s="52">
        <f t="shared" si="3"/>
        <v>0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7">
        <v>22</v>
      </c>
      <c r="AB24" s="47">
        <v>22</v>
      </c>
      <c r="AC24" s="47">
        <v>22</v>
      </c>
      <c r="AD24" s="47">
        <v>22</v>
      </c>
      <c r="AE24" s="47">
        <v>22</v>
      </c>
      <c r="AF24" s="47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7">
        <v>14.9</v>
      </c>
      <c r="C25" s="47">
        <v>14.9</v>
      </c>
      <c r="D25" s="47">
        <v>14.9</v>
      </c>
      <c r="E25" s="47">
        <v>14.9</v>
      </c>
      <c r="F25" s="47">
        <v>14.9</v>
      </c>
      <c r="G25" s="47">
        <v>14.9</v>
      </c>
      <c r="H25" s="47">
        <v>14.9</v>
      </c>
      <c r="I25" s="47">
        <v>14.9</v>
      </c>
      <c r="J25" s="47">
        <v>14.9</v>
      </c>
      <c r="K25" s="47">
        <v>14.9</v>
      </c>
      <c r="L25" s="48">
        <v>14.9</v>
      </c>
      <c r="M25" s="48">
        <v>14.9</v>
      </c>
      <c r="N25" s="48">
        <v>14.9</v>
      </c>
      <c r="O25" s="48">
        <v>14.9</v>
      </c>
      <c r="P25" s="48">
        <v>14.9</v>
      </c>
      <c r="Q25" s="48">
        <v>14.9</v>
      </c>
      <c r="R25" s="48">
        <v>14.9</v>
      </c>
      <c r="S25" s="48">
        <v>14.9</v>
      </c>
      <c r="T25" s="48">
        <v>14.9</v>
      </c>
      <c r="U25" s="48">
        <v>14.9</v>
      </c>
      <c r="V25" s="48">
        <v>14.9</v>
      </c>
      <c r="W25" s="48">
        <v>14.9</v>
      </c>
      <c r="X25" s="48">
        <v>14.9</v>
      </c>
      <c r="Y25" s="48">
        <v>14.9</v>
      </c>
      <c r="Z25" s="48">
        <v>14.9</v>
      </c>
      <c r="AA25" s="47">
        <v>14.9</v>
      </c>
      <c r="AB25" s="47">
        <v>14.9</v>
      </c>
      <c r="AC25" s="47">
        <v>14.9</v>
      </c>
      <c r="AD25" s="47">
        <v>14.9</v>
      </c>
      <c r="AE25" s="47">
        <v>14.9</v>
      </c>
      <c r="AF25" s="47">
        <v>14.9</v>
      </c>
      <c r="AG25" s="168">
        <v>23.5</v>
      </c>
      <c r="AH25" s="51">
        <f t="shared" si="2"/>
        <v>14.9</v>
      </c>
      <c r="AI25" s="52">
        <f t="shared" si="3"/>
        <v>14.9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7">
        <v>8</v>
      </c>
      <c r="C26" s="47">
        <v>8</v>
      </c>
      <c r="D26" s="47">
        <v>8</v>
      </c>
      <c r="E26" s="47">
        <v>8</v>
      </c>
      <c r="F26" s="47">
        <v>8</v>
      </c>
      <c r="G26" s="47">
        <v>8</v>
      </c>
      <c r="H26" s="47">
        <v>8</v>
      </c>
      <c r="I26" s="47">
        <v>8</v>
      </c>
      <c r="J26" s="47">
        <v>8</v>
      </c>
      <c r="K26" s="47">
        <v>8</v>
      </c>
      <c r="L26" s="48">
        <v>8</v>
      </c>
      <c r="M26" s="48">
        <v>8</v>
      </c>
      <c r="N26" s="48">
        <v>8</v>
      </c>
      <c r="O26" s="48">
        <v>8</v>
      </c>
      <c r="P26" s="48">
        <v>8</v>
      </c>
      <c r="Q26" s="48">
        <v>8</v>
      </c>
      <c r="R26" s="48">
        <v>8</v>
      </c>
      <c r="S26" s="48">
        <v>8</v>
      </c>
      <c r="T26" s="48">
        <v>8</v>
      </c>
      <c r="U26" s="48">
        <v>8</v>
      </c>
      <c r="V26" s="48">
        <v>8</v>
      </c>
      <c r="W26" s="48">
        <v>8</v>
      </c>
      <c r="X26" s="48">
        <v>8</v>
      </c>
      <c r="Y26" s="48">
        <v>8</v>
      </c>
      <c r="Z26" s="48">
        <v>8</v>
      </c>
      <c r="AA26" s="47">
        <v>8</v>
      </c>
      <c r="AB26" s="47">
        <v>8</v>
      </c>
      <c r="AC26" s="47">
        <v>8</v>
      </c>
      <c r="AD26" s="47">
        <v>8</v>
      </c>
      <c r="AE26" s="47">
        <v>8</v>
      </c>
      <c r="AF26" s="47">
        <v>8</v>
      </c>
      <c r="AG26" s="168">
        <v>22.2</v>
      </c>
      <c r="AH26" s="51">
        <f t="shared" si="2"/>
        <v>8</v>
      </c>
      <c r="AI26" s="52">
        <f t="shared" si="3"/>
        <v>8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7">
        <v>12</v>
      </c>
      <c r="C28" s="47">
        <v>12</v>
      </c>
      <c r="D28" s="47">
        <v>12</v>
      </c>
      <c r="E28" s="47">
        <v>12</v>
      </c>
      <c r="F28" s="47">
        <v>12</v>
      </c>
      <c r="G28" s="47">
        <v>12</v>
      </c>
      <c r="H28" s="47">
        <v>12</v>
      </c>
      <c r="I28" s="47">
        <v>12</v>
      </c>
      <c r="J28" s="47">
        <v>12</v>
      </c>
      <c r="K28" s="47">
        <v>12</v>
      </c>
      <c r="L28" s="48">
        <v>12</v>
      </c>
      <c r="M28" s="48">
        <v>12</v>
      </c>
      <c r="N28" s="48">
        <v>12</v>
      </c>
      <c r="O28" s="48">
        <v>12</v>
      </c>
      <c r="P28" s="48">
        <v>12</v>
      </c>
      <c r="Q28" s="48">
        <v>12</v>
      </c>
      <c r="R28" s="48">
        <v>12</v>
      </c>
      <c r="S28" s="48">
        <v>12</v>
      </c>
      <c r="T28" s="48">
        <v>12</v>
      </c>
      <c r="U28" s="48">
        <v>12</v>
      </c>
      <c r="V28" s="48">
        <v>12</v>
      </c>
      <c r="W28" s="48">
        <v>12</v>
      </c>
      <c r="X28" s="48">
        <v>12</v>
      </c>
      <c r="Y28" s="48">
        <v>12</v>
      </c>
      <c r="Z28" s="48">
        <v>12</v>
      </c>
      <c r="AA28" s="47">
        <v>12</v>
      </c>
      <c r="AB28" s="47">
        <v>12</v>
      </c>
      <c r="AC28" s="47">
        <v>12</v>
      </c>
      <c r="AD28" s="47">
        <v>12</v>
      </c>
      <c r="AE28" s="47">
        <v>12</v>
      </c>
      <c r="AF28" s="47">
        <v>12</v>
      </c>
      <c r="AG28" s="168">
        <v>22.1</v>
      </c>
      <c r="AH28" s="51">
        <f t="shared" si="2"/>
        <v>12</v>
      </c>
      <c r="AI28" s="52">
        <f t="shared" si="3"/>
        <v>12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55">
        <v>12</v>
      </c>
      <c r="AB29" s="55">
        <v>12</v>
      </c>
      <c r="AC29" s="55">
        <v>12</v>
      </c>
      <c r="AD29" s="55">
        <v>12</v>
      </c>
      <c r="AE29" s="55">
        <v>12</v>
      </c>
      <c r="AF29" s="55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55">
        <v>9.3000000000000007</v>
      </c>
      <c r="C31" s="55">
        <v>9.3000000000000007</v>
      </c>
      <c r="D31" s="55">
        <v>9.3000000000000007</v>
      </c>
      <c r="E31" s="55">
        <v>9.3000000000000007</v>
      </c>
      <c r="F31" s="55">
        <v>9.3000000000000007</v>
      </c>
      <c r="G31" s="55">
        <v>9.3000000000000007</v>
      </c>
      <c r="H31" s="55">
        <v>9.3000000000000007</v>
      </c>
      <c r="I31" s="55">
        <v>9.3000000000000007</v>
      </c>
      <c r="J31" s="55">
        <v>9.3000000000000007</v>
      </c>
      <c r="K31" s="55">
        <v>9.3000000000000007</v>
      </c>
      <c r="L31" s="48">
        <v>9.3000000000000007</v>
      </c>
      <c r="M31" s="48">
        <v>9.3000000000000007</v>
      </c>
      <c r="N31" s="48">
        <v>9.3000000000000007</v>
      </c>
      <c r="O31" s="48">
        <v>9.3000000000000007</v>
      </c>
      <c r="P31" s="48">
        <v>9.3000000000000007</v>
      </c>
      <c r="Q31" s="48">
        <v>9.3000000000000007</v>
      </c>
      <c r="R31" s="48">
        <v>9.3000000000000007</v>
      </c>
      <c r="S31" s="48">
        <v>9.3000000000000007</v>
      </c>
      <c r="T31" s="48">
        <v>9.3000000000000007</v>
      </c>
      <c r="U31" s="48">
        <v>9.3000000000000007</v>
      </c>
      <c r="V31" s="48">
        <v>9.3000000000000007</v>
      </c>
      <c r="W31" s="48">
        <v>9.3000000000000007</v>
      </c>
      <c r="X31" s="48">
        <v>9.3000000000000007</v>
      </c>
      <c r="Y31" s="48">
        <v>9.3000000000000007</v>
      </c>
      <c r="Z31" s="48">
        <v>9.3000000000000007</v>
      </c>
      <c r="AA31" s="55">
        <v>9.3000000000000007</v>
      </c>
      <c r="AB31" s="55">
        <v>9.3000000000000007</v>
      </c>
      <c r="AC31" s="55">
        <v>9.3000000000000007</v>
      </c>
      <c r="AD31" s="55">
        <v>9.3000000000000007</v>
      </c>
      <c r="AE31" s="55">
        <v>9.3000000000000007</v>
      </c>
      <c r="AF31" s="55">
        <v>9.3000000000000007</v>
      </c>
      <c r="AG31" s="58">
        <v>20</v>
      </c>
      <c r="AH31" s="51">
        <f t="shared" si="2"/>
        <v>9.3000000000000007</v>
      </c>
      <c r="AI31" s="52">
        <f t="shared" si="3"/>
        <v>9.3000000000000007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171</v>
      </c>
      <c r="C34" s="55">
        <v>171</v>
      </c>
      <c r="D34" s="55">
        <v>170.6</v>
      </c>
      <c r="E34" s="55">
        <v>171</v>
      </c>
      <c r="F34" s="55">
        <v>170.6</v>
      </c>
      <c r="G34" s="55">
        <v>168.1</v>
      </c>
      <c r="H34" s="55">
        <v>169.6</v>
      </c>
      <c r="I34" s="55">
        <v>168.1</v>
      </c>
      <c r="J34" s="55">
        <v>168.7</v>
      </c>
      <c r="K34" s="55">
        <v>168.4</v>
      </c>
      <c r="L34" s="64">
        <v>169.1</v>
      </c>
      <c r="M34" s="64">
        <v>153</v>
      </c>
      <c r="N34" s="64">
        <v>153.9</v>
      </c>
      <c r="O34" s="64">
        <v>169.2</v>
      </c>
      <c r="P34" s="64">
        <v>168.5</v>
      </c>
      <c r="Q34" s="64">
        <v>159.69999999999999</v>
      </c>
      <c r="R34" s="64">
        <v>165</v>
      </c>
      <c r="S34" s="64">
        <v>165.6</v>
      </c>
      <c r="T34" s="64">
        <v>169.8</v>
      </c>
      <c r="U34" s="64">
        <v>165.6</v>
      </c>
      <c r="V34" s="64">
        <v>165.7</v>
      </c>
      <c r="W34" s="64">
        <v>163</v>
      </c>
      <c r="X34" s="64">
        <v>162.5</v>
      </c>
      <c r="Y34" s="64">
        <v>156.80000000000001</v>
      </c>
      <c r="Z34" s="64">
        <v>163.19999999999999</v>
      </c>
      <c r="AA34" s="64">
        <v>162.6</v>
      </c>
      <c r="AB34" s="64">
        <v>163.6</v>
      </c>
      <c r="AC34" s="64">
        <v>166.7</v>
      </c>
      <c r="AD34" s="64">
        <v>168.6</v>
      </c>
      <c r="AE34" s="55">
        <v>170.3</v>
      </c>
      <c r="AF34" s="55">
        <v>159.9</v>
      </c>
      <c r="AG34" s="58">
        <v>240</v>
      </c>
      <c r="AH34" s="51">
        <f t="shared" si="2"/>
        <v>171</v>
      </c>
      <c r="AI34" s="52">
        <f t="shared" si="3"/>
        <v>153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707.5</v>
      </c>
      <c r="C35" s="66">
        <f t="shared" si="4"/>
        <v>706.8</v>
      </c>
      <c r="D35" s="66">
        <f t="shared" si="4"/>
        <v>683.3</v>
      </c>
      <c r="E35" s="66">
        <f t="shared" si="4"/>
        <v>683.3</v>
      </c>
      <c r="F35" s="66">
        <f t="shared" si="4"/>
        <v>683.3</v>
      </c>
      <c r="G35" s="66">
        <f t="shared" si="4"/>
        <v>683.3</v>
      </c>
      <c r="H35" s="66">
        <f t="shared" si="4"/>
        <v>685.2</v>
      </c>
      <c r="I35" s="66">
        <f t="shared" si="4"/>
        <v>685.2</v>
      </c>
      <c r="J35" s="66">
        <f t="shared" si="4"/>
        <v>707.2</v>
      </c>
      <c r="K35" s="66">
        <f t="shared" si="4"/>
        <v>707.2</v>
      </c>
      <c r="L35" s="66">
        <f t="shared" si="4"/>
        <v>707.3</v>
      </c>
      <c r="M35" s="66">
        <f t="shared" si="4"/>
        <v>708.3</v>
      </c>
      <c r="N35" s="66">
        <f t="shared" si="4"/>
        <v>632.1</v>
      </c>
      <c r="O35" s="66">
        <f t="shared" si="4"/>
        <v>628.70000000000005</v>
      </c>
      <c r="P35" s="66">
        <f t="shared" si="4"/>
        <v>628.70000000000005</v>
      </c>
      <c r="Q35" s="66">
        <f t="shared" si="4"/>
        <v>651.9</v>
      </c>
      <c r="R35" s="66">
        <f t="shared" si="4"/>
        <v>648.9</v>
      </c>
      <c r="S35" s="66">
        <f t="shared" si="4"/>
        <v>666.7</v>
      </c>
      <c r="T35" s="66">
        <f t="shared" si="4"/>
        <v>628.29999999999995</v>
      </c>
      <c r="U35" s="66">
        <f t="shared" si="4"/>
        <v>666.8</v>
      </c>
      <c r="V35" s="66">
        <f t="shared" si="4"/>
        <v>674.09999999999991</v>
      </c>
      <c r="W35" s="66">
        <f t="shared" si="4"/>
        <v>691.9</v>
      </c>
      <c r="X35" s="66">
        <f t="shared" si="4"/>
        <v>710.8</v>
      </c>
      <c r="Y35" s="66">
        <f t="shared" si="4"/>
        <v>724.8</v>
      </c>
      <c r="Z35" s="66">
        <f t="shared" si="4"/>
        <v>743.89999999999986</v>
      </c>
      <c r="AA35" s="66">
        <f t="shared" si="4"/>
        <v>718.9</v>
      </c>
      <c r="AB35" s="66">
        <f t="shared" si="4"/>
        <v>704.9</v>
      </c>
      <c r="AC35" s="66">
        <f t="shared" si="4"/>
        <v>711.7</v>
      </c>
      <c r="AD35" s="66">
        <f t="shared" si="4"/>
        <v>706</v>
      </c>
      <c r="AE35" s="66">
        <f t="shared" si="4"/>
        <v>701.3</v>
      </c>
      <c r="AF35" s="66">
        <f t="shared" si="4"/>
        <v>700.9</v>
      </c>
      <c r="AG35" s="58">
        <f>SUM(AG11:AG34)</f>
        <v>1416.83</v>
      </c>
      <c r="AH35" s="51">
        <f t="shared" si="2"/>
        <v>743.89999999999986</v>
      </c>
      <c r="AI35" s="52">
        <f t="shared" si="3"/>
        <v>628.29999999999995</v>
      </c>
      <c r="AK35" s="53"/>
    </row>
    <row r="36" spans="1:41" x14ac:dyDescent="0.25">
      <c r="A36" s="54" t="s">
        <v>21</v>
      </c>
      <c r="B36" s="55">
        <v>136</v>
      </c>
      <c r="C36" s="55">
        <v>136</v>
      </c>
      <c r="D36" s="55">
        <v>136.30000000000001</v>
      </c>
      <c r="E36" s="55">
        <v>135.80000000000001</v>
      </c>
      <c r="F36" s="55">
        <v>136.19999999999999</v>
      </c>
      <c r="G36" s="55">
        <v>136.9</v>
      </c>
      <c r="H36" s="55">
        <v>137.30000000000001</v>
      </c>
      <c r="I36" s="55">
        <v>137.4</v>
      </c>
      <c r="J36" s="55">
        <v>137.4</v>
      </c>
      <c r="K36" s="55">
        <v>137.5</v>
      </c>
      <c r="L36" s="48">
        <v>137.5</v>
      </c>
      <c r="M36" s="48">
        <v>137.19999999999999</v>
      </c>
      <c r="N36" s="48">
        <v>136.5</v>
      </c>
      <c r="O36" s="48">
        <v>137.19999999999999</v>
      </c>
      <c r="P36" s="48">
        <v>137.69999999999999</v>
      </c>
      <c r="Q36" s="48">
        <v>137.9</v>
      </c>
      <c r="R36" s="48">
        <v>137.9</v>
      </c>
      <c r="S36" s="48">
        <v>137.9</v>
      </c>
      <c r="T36" s="48">
        <v>137.9</v>
      </c>
      <c r="U36" s="48">
        <v>139.19999999999999</v>
      </c>
      <c r="V36" s="48">
        <v>139.19999999999999</v>
      </c>
      <c r="W36" s="48">
        <v>139.19999999999999</v>
      </c>
      <c r="X36" s="48">
        <v>139.19999999999999</v>
      </c>
      <c r="Y36" s="48">
        <v>139.19999999999999</v>
      </c>
      <c r="Z36" s="48">
        <v>139.19999999999999</v>
      </c>
      <c r="AA36" s="47">
        <v>139.19999999999999</v>
      </c>
      <c r="AB36" s="47">
        <v>139.19999999999999</v>
      </c>
      <c r="AC36" s="47">
        <v>139.19999999999999</v>
      </c>
      <c r="AD36" s="47">
        <v>138.80000000000001</v>
      </c>
      <c r="AE36" s="47">
        <v>139.1</v>
      </c>
      <c r="AF36" s="47">
        <v>138.4</v>
      </c>
      <c r="AG36" s="56">
        <v>144</v>
      </c>
      <c r="AH36" s="51">
        <f t="shared" si="2"/>
        <v>139.19999999999999</v>
      </c>
      <c r="AI36" s="52">
        <f t="shared" si="3"/>
        <v>135.80000000000001</v>
      </c>
      <c r="AK36" s="53"/>
    </row>
    <row r="37" spans="1:41" x14ac:dyDescent="0.25">
      <c r="A37" s="57" t="s">
        <v>22</v>
      </c>
      <c r="B37" s="55">
        <v>69.400000000000006</v>
      </c>
      <c r="C37" s="55">
        <v>69.400000000000006</v>
      </c>
      <c r="D37" s="55">
        <v>72.400000000000006</v>
      </c>
      <c r="E37" s="55">
        <v>71.599999999999994</v>
      </c>
      <c r="F37" s="55">
        <v>68.900000000000006</v>
      </c>
      <c r="G37" s="55">
        <v>68.599999999999994</v>
      </c>
      <c r="H37" s="55">
        <v>69.099999999999994</v>
      </c>
      <c r="I37" s="55">
        <v>70.5</v>
      </c>
      <c r="J37" s="55">
        <v>69.7</v>
      </c>
      <c r="K37" s="55">
        <v>71.900000000000006</v>
      </c>
      <c r="L37" s="67">
        <v>71.900000000000006</v>
      </c>
      <c r="M37" s="67">
        <v>72.5</v>
      </c>
      <c r="N37" s="67">
        <v>72.3</v>
      </c>
      <c r="O37" s="67">
        <v>71.900000000000006</v>
      </c>
      <c r="P37" s="67">
        <v>70.5</v>
      </c>
      <c r="Q37" s="67">
        <v>70.2</v>
      </c>
      <c r="R37" s="67">
        <v>70.2</v>
      </c>
      <c r="S37" s="67">
        <v>71.5</v>
      </c>
      <c r="T37" s="67">
        <v>71.5</v>
      </c>
      <c r="U37" s="67">
        <v>71.5</v>
      </c>
      <c r="V37" s="67">
        <v>71.5</v>
      </c>
      <c r="W37" s="67">
        <v>71.5</v>
      </c>
      <c r="X37" s="67">
        <v>71.5</v>
      </c>
      <c r="Y37" s="67">
        <v>71.5</v>
      </c>
      <c r="Z37" s="67">
        <v>71.5</v>
      </c>
      <c r="AA37" s="55">
        <v>71.5</v>
      </c>
      <c r="AB37" s="55">
        <v>71.5</v>
      </c>
      <c r="AC37" s="55">
        <v>71.5</v>
      </c>
      <c r="AD37" s="55">
        <v>71.5</v>
      </c>
      <c r="AE37" s="55">
        <v>72</v>
      </c>
      <c r="AF37" s="55">
        <v>71.099999999999994</v>
      </c>
      <c r="AG37" s="58">
        <v>70</v>
      </c>
      <c r="AH37" s="51">
        <f t="shared" si="2"/>
        <v>72.5</v>
      </c>
      <c r="AI37" s="52">
        <f t="shared" si="3"/>
        <v>68.599999999999994</v>
      </c>
      <c r="AK37" s="53"/>
    </row>
    <row r="38" spans="1:41" x14ac:dyDescent="0.25">
      <c r="A38" s="57" t="s">
        <v>23</v>
      </c>
      <c r="B38" s="55">
        <v>60</v>
      </c>
      <c r="C38" s="55">
        <v>60</v>
      </c>
      <c r="D38" s="55">
        <v>60.3</v>
      </c>
      <c r="E38" s="55">
        <v>60.4</v>
      </c>
      <c r="F38" s="55">
        <v>60.5</v>
      </c>
      <c r="G38" s="55">
        <v>60.3</v>
      </c>
      <c r="H38" s="55">
        <v>60.4</v>
      </c>
      <c r="I38" s="55">
        <v>60.4</v>
      </c>
      <c r="J38" s="55">
        <v>60.4</v>
      </c>
      <c r="K38" s="55">
        <v>60.2</v>
      </c>
      <c r="L38" s="67">
        <v>60.2</v>
      </c>
      <c r="M38" s="67">
        <v>60.3</v>
      </c>
      <c r="N38" s="67">
        <v>60.5</v>
      </c>
      <c r="O38" s="67">
        <v>60.3</v>
      </c>
      <c r="P38" s="67">
        <v>60.3</v>
      </c>
      <c r="Q38" s="67">
        <v>60.3</v>
      </c>
      <c r="R38" s="67">
        <v>60.3</v>
      </c>
      <c r="S38" s="67">
        <v>60.3</v>
      </c>
      <c r="T38" s="67">
        <v>60.3</v>
      </c>
      <c r="U38" s="67">
        <v>60.3</v>
      </c>
      <c r="V38" s="67">
        <v>60.3</v>
      </c>
      <c r="W38" s="67">
        <v>60.3</v>
      </c>
      <c r="X38" s="67">
        <v>60.3</v>
      </c>
      <c r="Y38" s="67">
        <v>60.3</v>
      </c>
      <c r="Z38" s="67">
        <v>60.3</v>
      </c>
      <c r="AA38" s="55">
        <v>60.3</v>
      </c>
      <c r="AB38" s="55">
        <v>60.3</v>
      </c>
      <c r="AC38" s="55">
        <v>60.3</v>
      </c>
      <c r="AD38" s="55">
        <v>59.5</v>
      </c>
      <c r="AE38" s="55">
        <v>59.5</v>
      </c>
      <c r="AF38" s="55">
        <v>59.5</v>
      </c>
      <c r="AG38" s="58">
        <v>69</v>
      </c>
      <c r="AH38" s="51">
        <f t="shared" si="2"/>
        <v>60.5</v>
      </c>
      <c r="AI38" s="52">
        <f t="shared" si="3"/>
        <v>59.5</v>
      </c>
      <c r="AK38" s="53"/>
    </row>
    <row r="39" spans="1:41" x14ac:dyDescent="0.25">
      <c r="A39" s="57" t="s">
        <v>24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67">
        <v>0</v>
      </c>
      <c r="M39" s="67">
        <v>0</v>
      </c>
      <c r="N39" s="67">
        <v>0</v>
      </c>
      <c r="O39" s="67">
        <v>0</v>
      </c>
      <c r="P39" s="67">
        <v>0</v>
      </c>
      <c r="Q39" s="67">
        <v>0</v>
      </c>
      <c r="R39" s="67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55">
        <v>0</v>
      </c>
      <c r="AB39" s="55">
        <v>0</v>
      </c>
      <c r="AC39" s="55">
        <v>0</v>
      </c>
      <c r="AD39" s="55">
        <v>0</v>
      </c>
      <c r="AE39" s="55">
        <v>0</v>
      </c>
      <c r="AF39" s="55">
        <v>0</v>
      </c>
      <c r="AG39" s="58">
        <v>60</v>
      </c>
      <c r="AH39" s="51">
        <f t="shared" si="2"/>
        <v>0</v>
      </c>
      <c r="AI39" s="52">
        <f t="shared" si="3"/>
        <v>0</v>
      </c>
      <c r="AK39" s="53"/>
    </row>
    <row r="40" spans="1:41" x14ac:dyDescent="0.25">
      <c r="A40" s="57" t="s">
        <v>25</v>
      </c>
      <c r="B40" s="55">
        <v>29.5</v>
      </c>
      <c r="C40" s="55">
        <v>29.5</v>
      </c>
      <c r="D40" s="55">
        <v>24</v>
      </c>
      <c r="E40" s="55">
        <v>24.4</v>
      </c>
      <c r="F40" s="55">
        <v>24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48">
        <v>30</v>
      </c>
      <c r="M40" s="48">
        <v>30</v>
      </c>
      <c r="N40" s="48">
        <v>30</v>
      </c>
      <c r="O40" s="48">
        <v>30</v>
      </c>
      <c r="P40" s="48">
        <v>30</v>
      </c>
      <c r="Q40" s="48">
        <v>30</v>
      </c>
      <c r="R40" s="48">
        <v>30</v>
      </c>
      <c r="S40" s="48">
        <v>30</v>
      </c>
      <c r="T40" s="48">
        <v>30</v>
      </c>
      <c r="U40" s="48">
        <v>30</v>
      </c>
      <c r="V40" s="48">
        <v>0</v>
      </c>
      <c r="W40" s="48">
        <v>0</v>
      </c>
      <c r="X40" s="48">
        <v>15</v>
      </c>
      <c r="Y40" s="48">
        <v>15</v>
      </c>
      <c r="Z40" s="48">
        <v>15</v>
      </c>
      <c r="AA40" s="55">
        <v>30</v>
      </c>
      <c r="AB40" s="55">
        <v>30</v>
      </c>
      <c r="AC40" s="55">
        <v>30</v>
      </c>
      <c r="AD40" s="55">
        <v>30</v>
      </c>
      <c r="AE40" s="55">
        <v>30</v>
      </c>
      <c r="AF40" s="55">
        <v>29.2</v>
      </c>
      <c r="AG40" s="58">
        <v>30</v>
      </c>
      <c r="AH40" s="51">
        <f t="shared" si="2"/>
        <v>30</v>
      </c>
      <c r="AI40" s="52">
        <f t="shared" si="3"/>
        <v>0</v>
      </c>
      <c r="AK40" s="53"/>
    </row>
    <row r="41" spans="1:41" x14ac:dyDescent="0.25">
      <c r="A41" s="57" t="s">
        <v>86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16</v>
      </c>
      <c r="C42" s="68">
        <v>16</v>
      </c>
      <c r="D42" s="68">
        <v>16.100000000000001</v>
      </c>
      <c r="E42" s="68">
        <v>16.2</v>
      </c>
      <c r="F42" s="68">
        <v>16.2</v>
      </c>
      <c r="G42" s="68">
        <v>16.2</v>
      </c>
      <c r="H42" s="68">
        <v>16.2</v>
      </c>
      <c r="I42" s="68">
        <v>16.2</v>
      </c>
      <c r="J42" s="68">
        <v>16.8</v>
      </c>
      <c r="K42" s="68">
        <v>16.8</v>
      </c>
      <c r="L42" s="48">
        <v>16.8</v>
      </c>
      <c r="M42" s="48">
        <v>15.8</v>
      </c>
      <c r="N42" s="48">
        <v>15.8</v>
      </c>
      <c r="O42" s="48">
        <v>15.8</v>
      </c>
      <c r="P42" s="48">
        <v>15</v>
      </c>
      <c r="Q42" s="48">
        <v>10</v>
      </c>
      <c r="R42" s="48">
        <v>10</v>
      </c>
      <c r="S42" s="48">
        <v>10</v>
      </c>
      <c r="T42" s="48">
        <v>10</v>
      </c>
      <c r="U42" s="48">
        <v>10</v>
      </c>
      <c r="V42" s="48">
        <v>10</v>
      </c>
      <c r="W42" s="48">
        <v>10</v>
      </c>
      <c r="X42" s="48">
        <v>10</v>
      </c>
      <c r="Y42" s="48">
        <v>10</v>
      </c>
      <c r="Z42" s="48">
        <v>10</v>
      </c>
      <c r="AA42" s="55">
        <v>16.899999999999999</v>
      </c>
      <c r="AB42" s="55">
        <v>16.899999999999999</v>
      </c>
      <c r="AC42" s="55">
        <v>16.899999999999999</v>
      </c>
      <c r="AD42" s="55">
        <v>16.899999999999999</v>
      </c>
      <c r="AE42" s="55">
        <v>17</v>
      </c>
      <c r="AF42" s="55">
        <v>16.899999999999999</v>
      </c>
      <c r="AG42" s="58">
        <v>24</v>
      </c>
      <c r="AH42" s="51">
        <f t="shared" si="2"/>
        <v>17</v>
      </c>
      <c r="AI42" s="52">
        <f t="shared" si="3"/>
        <v>10</v>
      </c>
      <c r="AK42" s="53"/>
    </row>
    <row r="43" spans="1:41" x14ac:dyDescent="0.25">
      <c r="A43" s="57" t="s">
        <v>27</v>
      </c>
      <c r="B43" s="55">
        <v>2</v>
      </c>
      <c r="C43" s="55">
        <v>2</v>
      </c>
      <c r="D43" s="55">
        <v>2</v>
      </c>
      <c r="E43" s="55">
        <v>2</v>
      </c>
      <c r="F43" s="55">
        <v>2</v>
      </c>
      <c r="G43" s="55">
        <v>2</v>
      </c>
      <c r="H43" s="55">
        <v>2</v>
      </c>
      <c r="I43" s="55">
        <v>2</v>
      </c>
      <c r="J43" s="55">
        <v>2</v>
      </c>
      <c r="K43" s="55">
        <v>2</v>
      </c>
      <c r="L43" s="48">
        <v>2</v>
      </c>
      <c r="M43" s="48">
        <v>2</v>
      </c>
      <c r="N43" s="48">
        <v>2</v>
      </c>
      <c r="O43" s="48">
        <v>2</v>
      </c>
      <c r="P43" s="48">
        <v>2</v>
      </c>
      <c r="Q43" s="48">
        <v>2</v>
      </c>
      <c r="R43" s="48">
        <v>2</v>
      </c>
      <c r="S43" s="48">
        <v>2</v>
      </c>
      <c r="T43" s="48">
        <v>2</v>
      </c>
      <c r="U43" s="48">
        <v>2</v>
      </c>
      <c r="V43" s="48">
        <v>2</v>
      </c>
      <c r="W43" s="48">
        <v>2</v>
      </c>
      <c r="X43" s="48">
        <v>2</v>
      </c>
      <c r="Y43" s="48">
        <v>2</v>
      </c>
      <c r="Z43" s="48">
        <v>2</v>
      </c>
      <c r="AA43" s="55">
        <v>2</v>
      </c>
      <c r="AB43" s="55">
        <v>2</v>
      </c>
      <c r="AC43" s="55">
        <v>2</v>
      </c>
      <c r="AD43" s="55">
        <v>2</v>
      </c>
      <c r="AE43" s="55">
        <v>2</v>
      </c>
      <c r="AF43" s="55">
        <v>2</v>
      </c>
      <c r="AG43" s="58">
        <v>15</v>
      </c>
      <c r="AH43" s="51">
        <f t="shared" si="2"/>
        <v>2</v>
      </c>
      <c r="AI43" s="52">
        <f t="shared" si="3"/>
        <v>2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14</v>
      </c>
      <c r="C44" s="55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48">
        <v>14</v>
      </c>
      <c r="M44" s="48">
        <v>14</v>
      </c>
      <c r="N44" s="48">
        <v>14</v>
      </c>
      <c r="O44" s="48">
        <v>14</v>
      </c>
      <c r="P44" s="48">
        <v>14</v>
      </c>
      <c r="Q44" s="48">
        <v>14</v>
      </c>
      <c r="R44" s="48">
        <v>14</v>
      </c>
      <c r="S44" s="48">
        <v>14</v>
      </c>
      <c r="T44" s="48">
        <v>14</v>
      </c>
      <c r="U44" s="48">
        <v>14</v>
      </c>
      <c r="V44" s="48">
        <v>14</v>
      </c>
      <c r="W44" s="48">
        <v>14</v>
      </c>
      <c r="X44" s="48">
        <v>14</v>
      </c>
      <c r="Y44" s="48">
        <v>14</v>
      </c>
      <c r="Z44" s="48">
        <v>14</v>
      </c>
      <c r="AA44" s="55">
        <v>14</v>
      </c>
      <c r="AB44" s="55">
        <v>14</v>
      </c>
      <c r="AC44" s="55">
        <v>14</v>
      </c>
      <c r="AD44" s="55">
        <v>14</v>
      </c>
      <c r="AE44" s="55">
        <v>14</v>
      </c>
      <c r="AF44" s="55">
        <v>14</v>
      </c>
      <c r="AG44" s="58">
        <v>14.1</v>
      </c>
      <c r="AH44" s="51">
        <f t="shared" si="2"/>
        <v>14</v>
      </c>
      <c r="AI44" s="52">
        <f t="shared" si="3"/>
        <v>14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8</v>
      </c>
      <c r="C45" s="68">
        <v>8</v>
      </c>
      <c r="D45" s="68">
        <v>8</v>
      </c>
      <c r="E45" s="68">
        <v>8</v>
      </c>
      <c r="F45" s="68">
        <v>8</v>
      </c>
      <c r="G45" s="68">
        <v>8</v>
      </c>
      <c r="H45" s="68">
        <v>8</v>
      </c>
      <c r="I45" s="68">
        <v>8</v>
      </c>
      <c r="J45" s="68">
        <v>8</v>
      </c>
      <c r="K45" s="68">
        <v>8</v>
      </c>
      <c r="L45" s="48">
        <v>8</v>
      </c>
      <c r="M45" s="48">
        <v>8</v>
      </c>
      <c r="N45" s="48">
        <v>8</v>
      </c>
      <c r="O45" s="48">
        <v>8</v>
      </c>
      <c r="P45" s="48">
        <v>8</v>
      </c>
      <c r="Q45" s="48">
        <v>8</v>
      </c>
      <c r="R45" s="48">
        <v>8</v>
      </c>
      <c r="S45" s="48">
        <v>8</v>
      </c>
      <c r="T45" s="48">
        <v>10</v>
      </c>
      <c r="U45" s="48">
        <v>10</v>
      </c>
      <c r="V45" s="48">
        <v>10</v>
      </c>
      <c r="W45" s="48">
        <v>14</v>
      </c>
      <c r="X45" s="48">
        <v>14</v>
      </c>
      <c r="Y45" s="48">
        <v>14</v>
      </c>
      <c r="Z45" s="48">
        <v>14</v>
      </c>
      <c r="AA45" s="55">
        <v>14</v>
      </c>
      <c r="AB45" s="55">
        <v>14</v>
      </c>
      <c r="AC45" s="55">
        <v>14</v>
      </c>
      <c r="AD45" s="55">
        <v>10</v>
      </c>
      <c r="AE45" s="55">
        <v>8</v>
      </c>
      <c r="AF45" s="55">
        <v>7.5</v>
      </c>
      <c r="AG45" s="58">
        <v>14</v>
      </c>
      <c r="AH45" s="51">
        <f t="shared" si="2"/>
        <v>14</v>
      </c>
      <c r="AI45" s="52">
        <f t="shared" si="3"/>
        <v>7.5</v>
      </c>
      <c r="AK45" s="53"/>
    </row>
    <row r="46" spans="1:41" x14ac:dyDescent="0.25">
      <c r="A46" s="57" t="s">
        <v>30</v>
      </c>
      <c r="B46" s="55">
        <v>6.6</v>
      </c>
      <c r="C46" s="55">
        <v>6.6</v>
      </c>
      <c r="D46" s="55">
        <v>6.4</v>
      </c>
      <c r="E46" s="55">
        <v>6.4</v>
      </c>
      <c r="F46" s="55">
        <v>6.3</v>
      </c>
      <c r="G46" s="55">
        <v>0</v>
      </c>
      <c r="H46" s="55">
        <v>0</v>
      </c>
      <c r="I46" s="55">
        <v>3.7</v>
      </c>
      <c r="J46" s="55">
        <v>3.7</v>
      </c>
      <c r="K46" s="55">
        <v>3.7</v>
      </c>
      <c r="L46" s="48">
        <v>3.7</v>
      </c>
      <c r="M46" s="48">
        <v>3.7</v>
      </c>
      <c r="N46" s="48">
        <v>3.7</v>
      </c>
      <c r="O46" s="48">
        <v>3.7</v>
      </c>
      <c r="P46" s="48">
        <v>3.7</v>
      </c>
      <c r="Q46" s="48">
        <v>3.7</v>
      </c>
      <c r="R46" s="48">
        <v>3.7</v>
      </c>
      <c r="S46" s="48">
        <v>6.4</v>
      </c>
      <c r="T46" s="48">
        <v>6.4</v>
      </c>
      <c r="U46" s="48">
        <v>6.4</v>
      </c>
      <c r="V46" s="48">
        <v>6.4</v>
      </c>
      <c r="W46" s="48">
        <v>6.4</v>
      </c>
      <c r="X46" s="48">
        <v>6.4</v>
      </c>
      <c r="Y46" s="48">
        <v>6.4</v>
      </c>
      <c r="Z46" s="48">
        <v>6.4</v>
      </c>
      <c r="AA46" s="55">
        <v>6.4</v>
      </c>
      <c r="AB46" s="55">
        <v>6.4</v>
      </c>
      <c r="AC46" s="55">
        <v>6.4</v>
      </c>
      <c r="AD46" s="55">
        <v>6.5</v>
      </c>
      <c r="AE46" s="55">
        <v>6.5</v>
      </c>
      <c r="AF46" s="55">
        <v>6.5</v>
      </c>
      <c r="AG46" s="58">
        <v>10.050000000000001</v>
      </c>
      <c r="AH46" s="51">
        <f t="shared" si="2"/>
        <v>6.6</v>
      </c>
      <c r="AI46" s="52">
        <f t="shared" si="3"/>
        <v>0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55">
        <v>6.2</v>
      </c>
      <c r="AB47" s="55">
        <v>6.2</v>
      </c>
      <c r="AC47" s="55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Z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v>3.54</v>
      </c>
      <c r="AB48" s="70">
        <f t="shared" ref="AB48:AG48" si="6">AB195</f>
        <v>3.54</v>
      </c>
      <c r="AC48" s="70">
        <f t="shared" si="6"/>
        <v>3.54</v>
      </c>
      <c r="AD48" s="70">
        <f t="shared" si="6"/>
        <v>3.54</v>
      </c>
      <c r="AE48" s="70">
        <f t="shared" si="6"/>
        <v>3.54</v>
      </c>
      <c r="AF48" s="70">
        <f t="shared" si="6"/>
        <v>3.54</v>
      </c>
      <c r="AG48" s="70">
        <f t="shared" si="6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7">SUM(B36:B48)</f>
        <v>351.24</v>
      </c>
      <c r="C49" s="66">
        <f t="shared" si="7"/>
        <v>351.24</v>
      </c>
      <c r="D49" s="66">
        <f t="shared" si="7"/>
        <v>349.24</v>
      </c>
      <c r="E49" s="66">
        <f t="shared" si="7"/>
        <v>348.53999999999996</v>
      </c>
      <c r="F49" s="66">
        <f t="shared" si="7"/>
        <v>345.84000000000003</v>
      </c>
      <c r="G49" s="66">
        <f t="shared" si="7"/>
        <v>315.74</v>
      </c>
      <c r="H49" s="66">
        <f t="shared" si="7"/>
        <v>316.74</v>
      </c>
      <c r="I49" s="66">
        <f t="shared" si="7"/>
        <v>321.94</v>
      </c>
      <c r="J49" s="66">
        <f t="shared" si="7"/>
        <v>321.74</v>
      </c>
      <c r="K49" s="66">
        <f t="shared" si="7"/>
        <v>323.84000000000003</v>
      </c>
      <c r="L49" s="66">
        <f t="shared" si="7"/>
        <v>353.84000000000003</v>
      </c>
      <c r="M49" s="66">
        <f t="shared" si="7"/>
        <v>353.24</v>
      </c>
      <c r="N49" s="66">
        <f t="shared" si="7"/>
        <v>352.54</v>
      </c>
      <c r="O49" s="66">
        <f t="shared" si="7"/>
        <v>352.64</v>
      </c>
      <c r="P49" s="66">
        <f t="shared" si="7"/>
        <v>350.94</v>
      </c>
      <c r="Q49" s="66">
        <f t="shared" si="7"/>
        <v>345.84000000000003</v>
      </c>
      <c r="R49" s="66">
        <f t="shared" si="7"/>
        <v>345.84000000000003</v>
      </c>
      <c r="S49" s="66">
        <f t="shared" si="7"/>
        <v>349.84</v>
      </c>
      <c r="T49" s="66">
        <f t="shared" si="7"/>
        <v>351.84</v>
      </c>
      <c r="U49" s="66">
        <f t="shared" si="7"/>
        <v>353.14</v>
      </c>
      <c r="V49" s="66">
        <f t="shared" si="7"/>
        <v>323.14</v>
      </c>
      <c r="W49" s="66">
        <f t="shared" si="7"/>
        <v>327.14</v>
      </c>
      <c r="X49" s="66">
        <f t="shared" si="7"/>
        <v>342.14</v>
      </c>
      <c r="Y49" s="66">
        <f t="shared" si="7"/>
        <v>342.14</v>
      </c>
      <c r="Z49" s="66">
        <f t="shared" si="7"/>
        <v>342.14</v>
      </c>
      <c r="AA49" s="66">
        <f t="shared" si="7"/>
        <v>364.03999999999996</v>
      </c>
      <c r="AB49" s="66">
        <f t="shared" si="7"/>
        <v>364.03999999999996</v>
      </c>
      <c r="AC49" s="66">
        <f t="shared" si="7"/>
        <v>364.03999999999996</v>
      </c>
      <c r="AD49" s="66">
        <f t="shared" si="7"/>
        <v>358.94</v>
      </c>
      <c r="AE49" s="66">
        <f t="shared" si="7"/>
        <v>357.84000000000003</v>
      </c>
      <c r="AF49" s="66">
        <f t="shared" si="7"/>
        <v>354.84</v>
      </c>
      <c r="AG49" s="71">
        <f>SUM(AG36:AG48)</f>
        <v>489.91</v>
      </c>
      <c r="AH49" s="51">
        <f t="shared" si="2"/>
        <v>364.03999999999996</v>
      </c>
      <c r="AI49" s="52">
        <f t="shared" si="3"/>
        <v>315.74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28</v>
      </c>
      <c r="H50" s="55">
        <v>10</v>
      </c>
      <c r="I50" s="55">
        <v>9.9</v>
      </c>
      <c r="J50" s="55">
        <v>0</v>
      </c>
      <c r="K50" s="55">
        <v>14</v>
      </c>
      <c r="L50" s="72">
        <v>0</v>
      </c>
      <c r="M50" s="72">
        <v>0</v>
      </c>
      <c r="N50" s="72">
        <v>29.6</v>
      </c>
      <c r="O50" s="72">
        <v>39.299999999999997</v>
      </c>
      <c r="P50" s="48">
        <v>39.700000000000003</v>
      </c>
      <c r="Q50" s="48">
        <v>60.1</v>
      </c>
      <c r="R50" s="48">
        <v>40</v>
      </c>
      <c r="S50" s="48">
        <v>33.799999999999997</v>
      </c>
      <c r="T50" s="48">
        <v>39.9</v>
      </c>
      <c r="U50" s="48">
        <v>20</v>
      </c>
      <c r="V50" s="48">
        <v>0</v>
      </c>
      <c r="W50" s="48">
        <v>0</v>
      </c>
      <c r="X50" s="48">
        <v>0</v>
      </c>
      <c r="Y50" s="48">
        <v>0</v>
      </c>
      <c r="Z50" s="48">
        <v>39.6</v>
      </c>
      <c r="AA50" s="48">
        <v>40</v>
      </c>
      <c r="AB50" s="48">
        <v>50</v>
      </c>
      <c r="AC50" s="48">
        <v>50</v>
      </c>
      <c r="AD50" s="48">
        <v>48.8</v>
      </c>
      <c r="AE50" s="48">
        <v>29.9</v>
      </c>
      <c r="AF50" s="48">
        <v>40.5</v>
      </c>
      <c r="AG50" s="56">
        <v>60</v>
      </c>
      <c r="AH50" s="51">
        <f t="shared" si="2"/>
        <v>60.1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4.0999999999999996</v>
      </c>
      <c r="I51" s="55">
        <v>2.6</v>
      </c>
      <c r="J51" s="55">
        <v>0</v>
      </c>
      <c r="K51" s="55">
        <v>8</v>
      </c>
      <c r="L51" s="72">
        <v>0</v>
      </c>
      <c r="M51" s="72">
        <v>0</v>
      </c>
      <c r="N51" s="72">
        <v>13.9</v>
      </c>
      <c r="O51" s="72">
        <v>16.899999999999999</v>
      </c>
      <c r="P51" s="67">
        <v>16.100000000000001</v>
      </c>
      <c r="Q51" s="67">
        <v>29</v>
      </c>
      <c r="R51" s="48">
        <v>17</v>
      </c>
      <c r="S51" s="48">
        <v>14.6</v>
      </c>
      <c r="T51" s="48">
        <v>16.600000000000001</v>
      </c>
      <c r="U51" s="67">
        <v>9.8000000000000007</v>
      </c>
      <c r="V51" s="67">
        <v>0</v>
      </c>
      <c r="W51" s="67">
        <v>0</v>
      </c>
      <c r="X51" s="67">
        <v>0</v>
      </c>
      <c r="Y51" s="67">
        <v>0</v>
      </c>
      <c r="Z51" s="67">
        <v>15.2</v>
      </c>
      <c r="AA51" s="67">
        <v>15.9</v>
      </c>
      <c r="AB51" s="67">
        <v>19</v>
      </c>
      <c r="AC51" s="67">
        <v>22</v>
      </c>
      <c r="AD51" s="67">
        <v>18.100000000000001</v>
      </c>
      <c r="AE51" s="67">
        <v>13.4</v>
      </c>
      <c r="AF51" s="67">
        <v>19.100000000000001</v>
      </c>
      <c r="AG51" s="58">
        <v>32</v>
      </c>
      <c r="AH51" s="51">
        <f t="shared" si="2"/>
        <v>29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1.5</v>
      </c>
      <c r="I52" s="68">
        <v>0.9</v>
      </c>
      <c r="J52" s="68">
        <v>0</v>
      </c>
      <c r="K52" s="68">
        <v>2.9</v>
      </c>
      <c r="L52" s="73">
        <v>0</v>
      </c>
      <c r="M52" s="73">
        <v>0</v>
      </c>
      <c r="N52" s="73">
        <v>4</v>
      </c>
      <c r="O52" s="73">
        <v>6.2</v>
      </c>
      <c r="P52" s="74">
        <v>5.9</v>
      </c>
      <c r="Q52" s="74">
        <v>10.6</v>
      </c>
      <c r="R52" s="48">
        <v>6.3</v>
      </c>
      <c r="S52" s="48">
        <v>5.3</v>
      </c>
      <c r="T52" s="48">
        <v>6</v>
      </c>
      <c r="U52" s="74">
        <v>3.6</v>
      </c>
      <c r="V52" s="74">
        <v>0</v>
      </c>
      <c r="W52" s="74">
        <v>0</v>
      </c>
      <c r="X52" s="74">
        <v>0</v>
      </c>
      <c r="Y52" s="74">
        <v>0</v>
      </c>
      <c r="Z52" s="74">
        <v>5.5</v>
      </c>
      <c r="AA52" s="74">
        <v>5.8</v>
      </c>
      <c r="AB52" s="74">
        <v>7.3</v>
      </c>
      <c r="AC52" s="74">
        <v>8.1</v>
      </c>
      <c r="AD52" s="74">
        <v>6.6</v>
      </c>
      <c r="AE52" s="74">
        <v>4.2</v>
      </c>
      <c r="AF52" s="74">
        <v>6.6</v>
      </c>
      <c r="AG52" s="75">
        <v>14</v>
      </c>
      <c r="AH52" s="51">
        <f t="shared" si="2"/>
        <v>10.6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8">SUM(C50:C52)</f>
        <v>0</v>
      </c>
      <c r="D53" s="66">
        <f t="shared" si="8"/>
        <v>0</v>
      </c>
      <c r="E53" s="66">
        <f t="shared" si="8"/>
        <v>0</v>
      </c>
      <c r="F53" s="66">
        <f t="shared" si="8"/>
        <v>0</v>
      </c>
      <c r="G53" s="66">
        <f t="shared" si="8"/>
        <v>28</v>
      </c>
      <c r="H53" s="66">
        <f t="shared" si="8"/>
        <v>15.6</v>
      </c>
      <c r="I53" s="66">
        <f t="shared" si="8"/>
        <v>13.4</v>
      </c>
      <c r="J53" s="66">
        <f t="shared" si="8"/>
        <v>0</v>
      </c>
      <c r="K53" s="66">
        <f t="shared" si="8"/>
        <v>24.9</v>
      </c>
      <c r="L53" s="66">
        <f t="shared" si="8"/>
        <v>0</v>
      </c>
      <c r="M53" s="66">
        <f t="shared" si="8"/>
        <v>0</v>
      </c>
      <c r="N53" s="66">
        <f t="shared" si="8"/>
        <v>47.5</v>
      </c>
      <c r="O53" s="66">
        <f t="shared" si="8"/>
        <v>62.4</v>
      </c>
      <c r="P53" s="66">
        <f t="shared" si="8"/>
        <v>61.7</v>
      </c>
      <c r="Q53" s="66">
        <f t="shared" si="8"/>
        <v>99.699999999999989</v>
      </c>
      <c r="R53" s="66">
        <f t="shared" si="8"/>
        <v>63.3</v>
      </c>
      <c r="S53" s="66">
        <f t="shared" si="8"/>
        <v>53.699999999999996</v>
      </c>
      <c r="T53" s="66">
        <f t="shared" si="8"/>
        <v>62.5</v>
      </c>
      <c r="U53" s="66">
        <f t="shared" si="8"/>
        <v>33.4</v>
      </c>
      <c r="V53" s="66">
        <f t="shared" si="8"/>
        <v>0</v>
      </c>
      <c r="W53" s="66">
        <f t="shared" si="8"/>
        <v>0</v>
      </c>
      <c r="X53" s="66">
        <f t="shared" si="8"/>
        <v>0</v>
      </c>
      <c r="Y53" s="66">
        <f t="shared" si="8"/>
        <v>0</v>
      </c>
      <c r="Z53" s="66">
        <f t="shared" si="8"/>
        <v>60.3</v>
      </c>
      <c r="AA53" s="66">
        <f t="shared" si="8"/>
        <v>61.699999999999996</v>
      </c>
      <c r="AB53" s="66">
        <f t="shared" si="8"/>
        <v>76.3</v>
      </c>
      <c r="AC53" s="66">
        <f>SUM(AC50:AC52)</f>
        <v>80.099999999999994</v>
      </c>
      <c r="AD53" s="66">
        <f t="shared" si="8"/>
        <v>73.5</v>
      </c>
      <c r="AE53" s="66">
        <f t="shared" si="8"/>
        <v>47.5</v>
      </c>
      <c r="AF53" s="66">
        <f t="shared" si="8"/>
        <v>66.2</v>
      </c>
      <c r="AG53" s="71">
        <f>SUM(AG50:AG52)</f>
        <v>106</v>
      </c>
      <c r="AH53" s="51">
        <f t="shared" si="2"/>
        <v>99.699999999999989</v>
      </c>
      <c r="AI53" s="52">
        <f t="shared" si="3"/>
        <v>0</v>
      </c>
      <c r="AK53" s="53"/>
    </row>
    <row r="54" spans="1:37" x14ac:dyDescent="0.25">
      <c r="A54" s="54" t="s">
        <v>206</v>
      </c>
      <c r="B54" s="48">
        <v>40</v>
      </c>
      <c r="C54" s="48">
        <v>43</v>
      </c>
      <c r="D54" s="48">
        <v>45</v>
      </c>
      <c r="E54" s="48">
        <v>26</v>
      </c>
      <c r="F54" s="48">
        <v>40</v>
      </c>
      <c r="G54" s="48">
        <v>37</v>
      </c>
      <c r="H54" s="48">
        <v>30.38</v>
      </c>
      <c r="I54" s="48">
        <v>28.24</v>
      </c>
      <c r="J54" s="48">
        <v>20</v>
      </c>
      <c r="K54" s="48">
        <v>29</v>
      </c>
      <c r="L54" s="48">
        <v>14</v>
      </c>
      <c r="M54" s="48">
        <v>30</v>
      </c>
      <c r="N54" s="48">
        <v>30</v>
      </c>
      <c r="O54" s="48">
        <v>48</v>
      </c>
      <c r="P54" s="48">
        <v>46</v>
      </c>
      <c r="Q54" s="48">
        <v>46</v>
      </c>
      <c r="R54" s="48">
        <v>42</v>
      </c>
      <c r="S54" s="48">
        <v>45</v>
      </c>
      <c r="T54" s="48">
        <v>37.700000000000003</v>
      </c>
      <c r="U54" s="48">
        <v>48</v>
      </c>
      <c r="V54" s="48">
        <v>65</v>
      </c>
      <c r="W54" s="48">
        <v>55</v>
      </c>
      <c r="X54" s="48">
        <v>35</v>
      </c>
      <c r="Y54" s="48">
        <v>41.38</v>
      </c>
      <c r="Z54" s="48">
        <v>46.08</v>
      </c>
      <c r="AA54" s="48">
        <v>58.57</v>
      </c>
      <c r="AB54" s="48">
        <v>62</v>
      </c>
      <c r="AC54" s="48">
        <v>60</v>
      </c>
      <c r="AD54" s="48">
        <v>63</v>
      </c>
      <c r="AE54" s="48">
        <v>37</v>
      </c>
      <c r="AF54" s="48">
        <v>35.9</v>
      </c>
      <c r="AG54" s="56"/>
      <c r="AH54" s="51">
        <f t="shared" si="2"/>
        <v>65</v>
      </c>
      <c r="AI54" s="52">
        <f t="shared" si="3"/>
        <v>14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12</v>
      </c>
      <c r="AE55" s="67">
        <v>0</v>
      </c>
      <c r="AF55" s="67">
        <v>0</v>
      </c>
      <c r="AG55" s="58"/>
      <c r="AH55" s="51">
        <f t="shared" si="2"/>
        <v>12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44</v>
      </c>
      <c r="C56" s="67">
        <v>60</v>
      </c>
      <c r="D56" s="67">
        <v>52</v>
      </c>
      <c r="E56" s="67">
        <v>46</v>
      </c>
      <c r="F56" s="67">
        <v>36</v>
      </c>
      <c r="G56" s="48">
        <v>20</v>
      </c>
      <c r="H56" s="48">
        <v>15</v>
      </c>
      <c r="I56" s="48">
        <v>10</v>
      </c>
      <c r="J56" s="48">
        <v>16</v>
      </c>
      <c r="K56" s="48">
        <v>18</v>
      </c>
      <c r="L56" s="67">
        <v>44</v>
      </c>
      <c r="M56" s="67">
        <v>48</v>
      </c>
      <c r="N56" s="67">
        <v>48</v>
      </c>
      <c r="O56" s="67">
        <v>74</v>
      </c>
      <c r="P56" s="67">
        <v>45</v>
      </c>
      <c r="Q56" s="67">
        <v>45</v>
      </c>
      <c r="R56" s="67">
        <v>58</v>
      </c>
      <c r="S56" s="67">
        <v>57</v>
      </c>
      <c r="T56" s="67">
        <v>40</v>
      </c>
      <c r="U56" s="77">
        <v>30</v>
      </c>
      <c r="V56" s="77">
        <v>42</v>
      </c>
      <c r="W56" s="77">
        <v>32</v>
      </c>
      <c r="X56" s="77">
        <v>54</v>
      </c>
      <c r="Y56" s="77">
        <v>88</v>
      </c>
      <c r="Z56" s="77">
        <v>101</v>
      </c>
      <c r="AA56" s="67">
        <v>122</v>
      </c>
      <c r="AB56" s="67">
        <v>121</v>
      </c>
      <c r="AC56" s="67">
        <v>116</v>
      </c>
      <c r="AD56" s="67">
        <v>50</v>
      </c>
      <c r="AE56" s="67">
        <v>25</v>
      </c>
      <c r="AF56" s="67">
        <v>16</v>
      </c>
      <c r="AG56" s="78"/>
      <c r="AH56" s="51">
        <f t="shared" si="2"/>
        <v>122</v>
      </c>
      <c r="AI56" s="52">
        <f t="shared" si="3"/>
        <v>10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79">
        <v>0</v>
      </c>
      <c r="AB57" s="79">
        <v>0</v>
      </c>
      <c r="AC57" s="79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88</v>
      </c>
      <c r="B59" s="67">
        <v>8</v>
      </c>
      <c r="C59" s="67">
        <v>8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80">
        <v>0</v>
      </c>
      <c r="N59" s="80">
        <v>0</v>
      </c>
      <c r="O59" s="80">
        <v>0</v>
      </c>
      <c r="P59" s="80">
        <v>0</v>
      </c>
      <c r="Q59" s="80">
        <v>0</v>
      </c>
      <c r="R59" s="80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8</v>
      </c>
      <c r="AI59" s="52">
        <f t="shared" si="3"/>
        <v>0</v>
      </c>
      <c r="AK59" s="53"/>
    </row>
    <row r="60" spans="1:37" x14ac:dyDescent="0.25">
      <c r="A60" s="57" t="s">
        <v>89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>
        <v>8</v>
      </c>
      <c r="C61" s="79">
        <v>8</v>
      </c>
      <c r="D61" s="79">
        <v>8</v>
      </c>
      <c r="E61" s="79">
        <v>8</v>
      </c>
      <c r="F61" s="79">
        <v>8</v>
      </c>
      <c r="G61" s="79">
        <v>7</v>
      </c>
      <c r="H61" s="79">
        <v>7</v>
      </c>
      <c r="I61" s="79">
        <v>7</v>
      </c>
      <c r="J61" s="79">
        <v>7</v>
      </c>
      <c r="K61" s="79">
        <v>7</v>
      </c>
      <c r="L61" s="79">
        <v>7</v>
      </c>
      <c r="M61" s="79">
        <v>7</v>
      </c>
      <c r="N61" s="79">
        <v>7</v>
      </c>
      <c r="O61" s="79">
        <v>7</v>
      </c>
      <c r="P61" s="79">
        <v>7</v>
      </c>
      <c r="Q61" s="79">
        <v>7</v>
      </c>
      <c r="R61" s="79">
        <v>7</v>
      </c>
      <c r="S61" s="79">
        <v>7</v>
      </c>
      <c r="T61" s="79">
        <v>7</v>
      </c>
      <c r="U61" s="79">
        <v>7</v>
      </c>
      <c r="V61" s="79">
        <v>7</v>
      </c>
      <c r="W61" s="79">
        <v>7</v>
      </c>
      <c r="X61" s="79">
        <v>7</v>
      </c>
      <c r="Y61" s="79">
        <v>7</v>
      </c>
      <c r="Z61" s="79">
        <v>7</v>
      </c>
      <c r="AA61" s="79">
        <v>7</v>
      </c>
      <c r="AB61" s="79">
        <v>7</v>
      </c>
      <c r="AC61" s="79">
        <v>7</v>
      </c>
      <c r="AD61" s="79">
        <v>7</v>
      </c>
      <c r="AE61" s="79">
        <v>7</v>
      </c>
      <c r="AF61" s="79">
        <v>7</v>
      </c>
      <c r="AG61" s="78"/>
      <c r="AH61" s="51">
        <f t="shared" si="2"/>
        <v>8</v>
      </c>
      <c r="AI61" s="52">
        <f t="shared" si="3"/>
        <v>7</v>
      </c>
      <c r="AK61" s="53"/>
    </row>
    <row r="62" spans="1:37" x14ac:dyDescent="0.25">
      <c r="A62" s="57" t="s">
        <v>91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82">
        <v>0</v>
      </c>
      <c r="N64" s="82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100</v>
      </c>
      <c r="C65" s="66">
        <f t="shared" ref="C65:AF65" si="9">SUM(C54:C64)</f>
        <v>119</v>
      </c>
      <c r="D65" s="66">
        <f t="shared" si="9"/>
        <v>105</v>
      </c>
      <c r="E65" s="66">
        <f t="shared" si="9"/>
        <v>80</v>
      </c>
      <c r="F65" s="66">
        <f t="shared" si="9"/>
        <v>84</v>
      </c>
      <c r="G65" s="66">
        <f t="shared" si="9"/>
        <v>64</v>
      </c>
      <c r="H65" s="66">
        <f t="shared" si="9"/>
        <v>52.379999999999995</v>
      </c>
      <c r="I65" s="66">
        <f t="shared" si="9"/>
        <v>45.239999999999995</v>
      </c>
      <c r="J65" s="66">
        <f t="shared" si="9"/>
        <v>43</v>
      </c>
      <c r="K65" s="66">
        <f t="shared" si="9"/>
        <v>54</v>
      </c>
      <c r="L65" s="66">
        <f t="shared" si="9"/>
        <v>65</v>
      </c>
      <c r="M65" s="66">
        <f t="shared" si="9"/>
        <v>85</v>
      </c>
      <c r="N65" s="66">
        <f t="shared" si="9"/>
        <v>85</v>
      </c>
      <c r="O65" s="66">
        <f t="shared" si="9"/>
        <v>129</v>
      </c>
      <c r="P65" s="66">
        <f t="shared" si="9"/>
        <v>98</v>
      </c>
      <c r="Q65" s="66">
        <f t="shared" si="9"/>
        <v>98</v>
      </c>
      <c r="R65" s="66">
        <f t="shared" si="9"/>
        <v>107</v>
      </c>
      <c r="S65" s="66">
        <f t="shared" si="9"/>
        <v>109</v>
      </c>
      <c r="T65" s="66">
        <f t="shared" si="9"/>
        <v>84.7</v>
      </c>
      <c r="U65" s="66">
        <f t="shared" si="9"/>
        <v>85</v>
      </c>
      <c r="V65" s="66">
        <f t="shared" si="9"/>
        <v>114</v>
      </c>
      <c r="W65" s="66">
        <f t="shared" si="9"/>
        <v>94</v>
      </c>
      <c r="X65" s="66">
        <f t="shared" si="9"/>
        <v>96</v>
      </c>
      <c r="Y65" s="66">
        <f t="shared" si="9"/>
        <v>136.38</v>
      </c>
      <c r="Z65" s="66">
        <f t="shared" si="9"/>
        <v>154.07999999999998</v>
      </c>
      <c r="AA65" s="66">
        <f t="shared" si="9"/>
        <v>187.57</v>
      </c>
      <c r="AB65" s="66">
        <f t="shared" si="9"/>
        <v>190</v>
      </c>
      <c r="AC65" s="66">
        <f t="shared" si="9"/>
        <v>183</v>
      </c>
      <c r="AD65" s="66">
        <f t="shared" si="9"/>
        <v>132</v>
      </c>
      <c r="AE65" s="66">
        <f t="shared" si="9"/>
        <v>69</v>
      </c>
      <c r="AF65" s="66">
        <f t="shared" si="9"/>
        <v>58.9</v>
      </c>
      <c r="AG65" s="71">
        <f>SUM(AG54:AG64)</f>
        <v>0</v>
      </c>
      <c r="AH65" s="51">
        <f t="shared" si="2"/>
        <v>190</v>
      </c>
      <c r="AI65" s="52">
        <f t="shared" si="3"/>
        <v>43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f>SUM(B66:B68)</f>
        <v>0</v>
      </c>
      <c r="C69" s="66">
        <f t="shared" ref="C69:AF69" si="10">SUM(C66:C68)</f>
        <v>0</v>
      </c>
      <c r="D69" s="66">
        <f t="shared" si="10"/>
        <v>0</v>
      </c>
      <c r="E69" s="66">
        <f t="shared" si="10"/>
        <v>0</v>
      </c>
      <c r="F69" s="66">
        <f t="shared" si="10"/>
        <v>0</v>
      </c>
      <c r="G69" s="66">
        <f t="shared" si="10"/>
        <v>0</v>
      </c>
      <c r="H69" s="66">
        <f t="shared" si="10"/>
        <v>0</v>
      </c>
      <c r="I69" s="66">
        <f t="shared" si="10"/>
        <v>0</v>
      </c>
      <c r="J69" s="66">
        <f t="shared" si="10"/>
        <v>0</v>
      </c>
      <c r="K69" s="66">
        <f t="shared" si="10"/>
        <v>0</v>
      </c>
      <c r="L69" s="66">
        <f t="shared" si="10"/>
        <v>0</v>
      </c>
      <c r="M69" s="66">
        <f t="shared" si="10"/>
        <v>0</v>
      </c>
      <c r="N69" s="66">
        <f t="shared" si="10"/>
        <v>0</v>
      </c>
      <c r="O69" s="66">
        <f t="shared" si="10"/>
        <v>0</v>
      </c>
      <c r="P69" s="66">
        <f t="shared" si="10"/>
        <v>0</v>
      </c>
      <c r="Q69" s="66">
        <f t="shared" si="10"/>
        <v>0</v>
      </c>
      <c r="R69" s="66">
        <f t="shared" si="10"/>
        <v>0</v>
      </c>
      <c r="S69" s="66">
        <f t="shared" si="10"/>
        <v>0</v>
      </c>
      <c r="T69" s="66">
        <f t="shared" si="10"/>
        <v>0</v>
      </c>
      <c r="U69" s="66">
        <f t="shared" si="10"/>
        <v>0</v>
      </c>
      <c r="V69" s="66">
        <f t="shared" si="10"/>
        <v>0</v>
      </c>
      <c r="W69" s="66">
        <f t="shared" si="10"/>
        <v>0</v>
      </c>
      <c r="X69" s="66">
        <f t="shared" si="10"/>
        <v>0</v>
      </c>
      <c r="Y69" s="66">
        <f t="shared" si="10"/>
        <v>0</v>
      </c>
      <c r="Z69" s="66">
        <f t="shared" si="10"/>
        <v>0</v>
      </c>
      <c r="AA69" s="66">
        <f t="shared" si="10"/>
        <v>0</v>
      </c>
      <c r="AB69" s="66">
        <f t="shared" si="10"/>
        <v>0</v>
      </c>
      <c r="AC69" s="66">
        <f t="shared" si="10"/>
        <v>0</v>
      </c>
      <c r="AD69" s="66">
        <f t="shared" si="10"/>
        <v>0</v>
      </c>
      <c r="AE69" s="66">
        <f t="shared" si="10"/>
        <v>0</v>
      </c>
      <c r="AF69" s="66">
        <f t="shared" si="10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>B65+B53+B49+B35+B69</f>
        <v>1158.74</v>
      </c>
      <c r="C70" s="88">
        <f t="shared" ref="C70:AG70" si="11">C65+C53+C49+C35+C69</f>
        <v>1177.04</v>
      </c>
      <c r="D70" s="88">
        <f t="shared" si="11"/>
        <v>1137.54</v>
      </c>
      <c r="E70" s="88">
        <f t="shared" si="11"/>
        <v>1111.8399999999999</v>
      </c>
      <c r="F70" s="88">
        <f t="shared" si="11"/>
        <v>1113.1399999999999</v>
      </c>
      <c r="G70" s="88">
        <f t="shared" si="11"/>
        <v>1091.04</v>
      </c>
      <c r="H70" s="88">
        <f t="shared" si="11"/>
        <v>1069.92</v>
      </c>
      <c r="I70" s="88">
        <f t="shared" si="11"/>
        <v>1065.78</v>
      </c>
      <c r="J70" s="88">
        <f t="shared" si="11"/>
        <v>1071.94</v>
      </c>
      <c r="K70" s="88">
        <f t="shared" si="11"/>
        <v>1109.94</v>
      </c>
      <c r="L70" s="88">
        <f t="shared" si="11"/>
        <v>1126.1399999999999</v>
      </c>
      <c r="M70" s="88">
        <f t="shared" si="11"/>
        <v>1146.54</v>
      </c>
      <c r="N70" s="88">
        <f t="shared" si="11"/>
        <v>1117.1400000000001</v>
      </c>
      <c r="O70" s="88">
        <f t="shared" si="11"/>
        <v>1172.74</v>
      </c>
      <c r="P70" s="88">
        <f t="shared" si="11"/>
        <v>1139.3400000000001</v>
      </c>
      <c r="Q70" s="88">
        <f t="shared" si="11"/>
        <v>1195.44</v>
      </c>
      <c r="R70" s="88">
        <f t="shared" si="11"/>
        <v>1165.04</v>
      </c>
      <c r="S70" s="88">
        <f t="shared" si="11"/>
        <v>1179.24</v>
      </c>
      <c r="T70" s="88">
        <f t="shared" si="11"/>
        <v>1127.3399999999999</v>
      </c>
      <c r="U70" s="88">
        <f t="shared" si="11"/>
        <v>1138.3399999999999</v>
      </c>
      <c r="V70" s="88">
        <f t="shared" si="11"/>
        <v>1111.2399999999998</v>
      </c>
      <c r="W70" s="88">
        <f t="shared" si="11"/>
        <v>1113.04</v>
      </c>
      <c r="X70" s="88">
        <f t="shared" si="11"/>
        <v>1148.94</v>
      </c>
      <c r="Y70" s="88">
        <f t="shared" si="11"/>
        <v>1203.32</v>
      </c>
      <c r="Z70" s="88">
        <f t="shared" si="11"/>
        <v>1300.4199999999998</v>
      </c>
      <c r="AA70" s="88">
        <f t="shared" si="11"/>
        <v>1332.21</v>
      </c>
      <c r="AB70" s="88">
        <f t="shared" si="11"/>
        <v>1335.2399999999998</v>
      </c>
      <c r="AC70" s="88">
        <f t="shared" si="11"/>
        <v>1338.8400000000001</v>
      </c>
      <c r="AD70" s="88">
        <f t="shared" si="11"/>
        <v>1270.44</v>
      </c>
      <c r="AE70" s="88">
        <f t="shared" si="11"/>
        <v>1175.6399999999999</v>
      </c>
      <c r="AF70" s="88">
        <f t="shared" si="11"/>
        <v>1180.8399999999999</v>
      </c>
      <c r="AG70" s="88">
        <f t="shared" si="11"/>
        <v>2068.14</v>
      </c>
      <c r="AH70" s="51">
        <f t="shared" si="2"/>
        <v>1338.8400000000001</v>
      </c>
      <c r="AI70" s="52">
        <f t="shared" si="3"/>
        <v>1065.78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>B70+B71</f>
        <v>1158.74</v>
      </c>
      <c r="C72" s="88">
        <f t="shared" ref="C72:AF72" si="12">C69+C65+C53+C49+C35+C71</f>
        <v>1177.04</v>
      </c>
      <c r="D72" s="88">
        <f t="shared" si="12"/>
        <v>1137.54</v>
      </c>
      <c r="E72" s="88">
        <f t="shared" si="12"/>
        <v>1111.8399999999999</v>
      </c>
      <c r="F72" s="88">
        <f t="shared" si="12"/>
        <v>1113.1399999999999</v>
      </c>
      <c r="G72" s="88">
        <f t="shared" si="12"/>
        <v>1091.04</v>
      </c>
      <c r="H72" s="88">
        <f t="shared" si="12"/>
        <v>1069.92</v>
      </c>
      <c r="I72" s="88">
        <f t="shared" si="12"/>
        <v>1065.78</v>
      </c>
      <c r="J72" s="88">
        <f t="shared" si="12"/>
        <v>1071.94</v>
      </c>
      <c r="K72" s="88">
        <f t="shared" si="12"/>
        <v>1109.94</v>
      </c>
      <c r="L72" s="88">
        <f t="shared" si="12"/>
        <v>1126.1399999999999</v>
      </c>
      <c r="M72" s="88">
        <f t="shared" si="12"/>
        <v>1146.54</v>
      </c>
      <c r="N72" s="88">
        <f t="shared" si="12"/>
        <v>1117.1400000000001</v>
      </c>
      <c r="O72" s="88">
        <f t="shared" si="12"/>
        <v>1172.74</v>
      </c>
      <c r="P72" s="88">
        <f t="shared" si="12"/>
        <v>1139.3400000000001</v>
      </c>
      <c r="Q72" s="88">
        <f t="shared" si="12"/>
        <v>1195.44</v>
      </c>
      <c r="R72" s="88">
        <f t="shared" si="12"/>
        <v>1165.04</v>
      </c>
      <c r="S72" s="88">
        <f t="shared" si="12"/>
        <v>1179.24</v>
      </c>
      <c r="T72" s="88">
        <f t="shared" si="12"/>
        <v>1127.3399999999999</v>
      </c>
      <c r="U72" s="88">
        <f t="shared" si="12"/>
        <v>1138.3399999999999</v>
      </c>
      <c r="V72" s="88">
        <f t="shared" si="12"/>
        <v>1111.2399999999998</v>
      </c>
      <c r="W72" s="88">
        <f t="shared" si="12"/>
        <v>1113.04</v>
      </c>
      <c r="X72" s="88">
        <f t="shared" si="12"/>
        <v>1148.94</v>
      </c>
      <c r="Y72" s="88">
        <f t="shared" si="12"/>
        <v>1203.32</v>
      </c>
      <c r="Z72" s="88">
        <f t="shared" si="12"/>
        <v>1300.4199999999998</v>
      </c>
      <c r="AA72" s="88">
        <f t="shared" si="12"/>
        <v>1332.21</v>
      </c>
      <c r="AB72" s="88">
        <f t="shared" si="12"/>
        <v>1335.2399999999998</v>
      </c>
      <c r="AC72" s="88">
        <f t="shared" si="12"/>
        <v>1338.8400000000001</v>
      </c>
      <c r="AD72" s="88">
        <f t="shared" si="12"/>
        <v>1270.44</v>
      </c>
      <c r="AE72" s="88">
        <f t="shared" si="12"/>
        <v>1175.6399999999999</v>
      </c>
      <c r="AF72" s="88">
        <f t="shared" si="12"/>
        <v>1180.8399999999999</v>
      </c>
      <c r="AG72" s="71">
        <f>AG69+AG65+AG53+AG49+AG35+AG71</f>
        <v>2068.14</v>
      </c>
      <c r="AH72" s="51">
        <f t="shared" si="2"/>
        <v>1338.8400000000001</v>
      </c>
      <c r="AI72" s="52">
        <f t="shared" si="3"/>
        <v>1065.78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3">IF(B57&lt;0,B57*-1,0)</f>
        <v>0</v>
      </c>
      <c r="C73" s="79">
        <f t="shared" si="13"/>
        <v>0</v>
      </c>
      <c r="D73" s="79">
        <f t="shared" si="13"/>
        <v>0</v>
      </c>
      <c r="E73" s="79">
        <f t="shared" si="13"/>
        <v>0</v>
      </c>
      <c r="F73" s="79">
        <f t="shared" si="13"/>
        <v>0</v>
      </c>
      <c r="G73" s="79">
        <f t="shared" si="13"/>
        <v>0</v>
      </c>
      <c r="H73" s="79">
        <f t="shared" si="13"/>
        <v>0</v>
      </c>
      <c r="I73" s="79">
        <f t="shared" si="13"/>
        <v>0</v>
      </c>
      <c r="J73" s="79">
        <f t="shared" si="13"/>
        <v>0</v>
      </c>
      <c r="K73" s="79">
        <f t="shared" si="13"/>
        <v>0</v>
      </c>
      <c r="L73" s="79">
        <f t="shared" si="13"/>
        <v>0</v>
      </c>
      <c r="M73" s="79">
        <f t="shared" si="13"/>
        <v>0</v>
      </c>
      <c r="N73" s="79">
        <f t="shared" si="13"/>
        <v>0</v>
      </c>
      <c r="O73" s="79">
        <f t="shared" si="13"/>
        <v>0</v>
      </c>
      <c r="P73" s="79">
        <f t="shared" si="13"/>
        <v>0</v>
      </c>
      <c r="Q73" s="79">
        <f t="shared" si="13"/>
        <v>0</v>
      </c>
      <c r="R73" s="79">
        <f>IF(R57&lt;0,R57*-1,0)</f>
        <v>0</v>
      </c>
      <c r="S73" s="79">
        <f t="shared" ref="S73:AF73" si="14">IF(S57&lt;0,S57*-1,0)</f>
        <v>0</v>
      </c>
      <c r="T73" s="79">
        <f t="shared" si="14"/>
        <v>0</v>
      </c>
      <c r="U73" s="79">
        <f t="shared" si="14"/>
        <v>0</v>
      </c>
      <c r="V73" s="79">
        <f t="shared" si="14"/>
        <v>0</v>
      </c>
      <c r="W73" s="79">
        <f t="shared" si="14"/>
        <v>0</v>
      </c>
      <c r="X73" s="79">
        <f t="shared" si="14"/>
        <v>0</v>
      </c>
      <c r="Y73" s="79">
        <f t="shared" si="14"/>
        <v>0</v>
      </c>
      <c r="Z73" s="79">
        <f t="shared" si="14"/>
        <v>0</v>
      </c>
      <c r="AA73" s="79">
        <f t="shared" si="14"/>
        <v>0</v>
      </c>
      <c r="AB73" s="79">
        <f t="shared" si="14"/>
        <v>0</v>
      </c>
      <c r="AC73" s="79">
        <f t="shared" si="14"/>
        <v>0</v>
      </c>
      <c r="AD73" s="79">
        <f t="shared" si="14"/>
        <v>0</v>
      </c>
      <c r="AE73" s="79">
        <f t="shared" si="14"/>
        <v>0</v>
      </c>
      <c r="AF73" s="79">
        <f t="shared" si="14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5">IF(B55&lt;0,B55*-1,0)</f>
        <v>0</v>
      </c>
      <c r="C74" s="79">
        <f t="shared" si="15"/>
        <v>0</v>
      </c>
      <c r="D74" s="79">
        <f t="shared" si="15"/>
        <v>0</v>
      </c>
      <c r="E74" s="79">
        <f t="shared" si="15"/>
        <v>0</v>
      </c>
      <c r="F74" s="79">
        <f t="shared" si="15"/>
        <v>0</v>
      </c>
      <c r="G74" s="79">
        <f t="shared" si="15"/>
        <v>0</v>
      </c>
      <c r="H74" s="79">
        <f t="shared" si="15"/>
        <v>0</v>
      </c>
      <c r="I74" s="79">
        <f t="shared" si="15"/>
        <v>0</v>
      </c>
      <c r="J74" s="79">
        <f t="shared" si="15"/>
        <v>0</v>
      </c>
      <c r="K74" s="79">
        <f t="shared" si="15"/>
        <v>0</v>
      </c>
      <c r="L74" s="79">
        <f t="shared" si="15"/>
        <v>0</v>
      </c>
      <c r="M74" s="79">
        <f t="shared" si="15"/>
        <v>0</v>
      </c>
      <c r="N74" s="79">
        <f t="shared" si="15"/>
        <v>0</v>
      </c>
      <c r="O74" s="79">
        <f t="shared" si="15"/>
        <v>0</v>
      </c>
      <c r="P74" s="79">
        <f t="shared" si="15"/>
        <v>0</v>
      </c>
      <c r="Q74" s="79">
        <f t="shared" si="15"/>
        <v>0</v>
      </c>
      <c r="R74" s="79">
        <f>IF(R55&lt;0,R55*-1,0)</f>
        <v>0</v>
      </c>
      <c r="S74" s="79">
        <f t="shared" ref="S74:AF74" si="16">IF(S55&lt;0,S55*-1,0)</f>
        <v>0</v>
      </c>
      <c r="T74" s="79">
        <f t="shared" si="16"/>
        <v>0</v>
      </c>
      <c r="U74" s="79">
        <f t="shared" si="16"/>
        <v>0</v>
      </c>
      <c r="V74" s="79">
        <f t="shared" si="16"/>
        <v>0</v>
      </c>
      <c r="W74" s="79">
        <f t="shared" si="16"/>
        <v>0</v>
      </c>
      <c r="X74" s="79">
        <f t="shared" si="16"/>
        <v>0</v>
      </c>
      <c r="Y74" s="79">
        <f t="shared" si="16"/>
        <v>0</v>
      </c>
      <c r="Z74" s="79">
        <f t="shared" si="16"/>
        <v>0</v>
      </c>
      <c r="AA74" s="79">
        <f t="shared" si="16"/>
        <v>0</v>
      </c>
      <c r="AB74" s="79">
        <f t="shared" si="16"/>
        <v>0</v>
      </c>
      <c r="AC74" s="79">
        <f t="shared" si="16"/>
        <v>0</v>
      </c>
      <c r="AD74" s="79">
        <f t="shared" si="16"/>
        <v>0</v>
      </c>
      <c r="AE74" s="79">
        <f t="shared" si="16"/>
        <v>0</v>
      </c>
      <c r="AF74" s="79">
        <f t="shared" si="16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7">IF(B58&lt;0,B58*-1,0)</f>
        <v>0</v>
      </c>
      <c r="C75" s="79">
        <f t="shared" si="17"/>
        <v>0</v>
      </c>
      <c r="D75" s="79">
        <f t="shared" si="17"/>
        <v>0</v>
      </c>
      <c r="E75" s="79">
        <f t="shared" si="17"/>
        <v>0</v>
      </c>
      <c r="F75" s="79">
        <f t="shared" si="17"/>
        <v>0</v>
      </c>
      <c r="G75" s="79">
        <f t="shared" si="17"/>
        <v>0</v>
      </c>
      <c r="H75" s="79">
        <f t="shared" si="17"/>
        <v>0</v>
      </c>
      <c r="I75" s="79">
        <f t="shared" si="17"/>
        <v>0</v>
      </c>
      <c r="J75" s="79">
        <f t="shared" si="17"/>
        <v>0</v>
      </c>
      <c r="K75" s="79">
        <f t="shared" si="17"/>
        <v>0</v>
      </c>
      <c r="L75" s="79">
        <f t="shared" si="17"/>
        <v>0</v>
      </c>
      <c r="M75" s="79">
        <f t="shared" si="17"/>
        <v>0</v>
      </c>
      <c r="N75" s="79">
        <f t="shared" si="17"/>
        <v>0</v>
      </c>
      <c r="O75" s="79">
        <f t="shared" si="17"/>
        <v>0</v>
      </c>
      <c r="P75" s="79">
        <f t="shared" si="17"/>
        <v>0</v>
      </c>
      <c r="Q75" s="79">
        <f t="shared" si="17"/>
        <v>0</v>
      </c>
      <c r="R75" s="79">
        <f>IF(R58&lt;0,R58*-1,0)</f>
        <v>0</v>
      </c>
      <c r="S75" s="79">
        <f t="shared" ref="S75:AF75" si="18">IF(S58&lt;0,S58*-1,0)</f>
        <v>0</v>
      </c>
      <c r="T75" s="79">
        <f t="shared" si="18"/>
        <v>0</v>
      </c>
      <c r="U75" s="79">
        <f t="shared" si="18"/>
        <v>0</v>
      </c>
      <c r="V75" s="79">
        <f t="shared" si="18"/>
        <v>0</v>
      </c>
      <c r="W75" s="79">
        <f t="shared" si="18"/>
        <v>0</v>
      </c>
      <c r="X75" s="79">
        <f t="shared" si="18"/>
        <v>0</v>
      </c>
      <c r="Y75" s="79">
        <f t="shared" si="18"/>
        <v>0</v>
      </c>
      <c r="Z75" s="79">
        <f t="shared" si="18"/>
        <v>0</v>
      </c>
      <c r="AA75" s="79">
        <f t="shared" si="18"/>
        <v>0</v>
      </c>
      <c r="AB75" s="79">
        <f t="shared" si="18"/>
        <v>0</v>
      </c>
      <c r="AC75" s="79">
        <f t="shared" si="18"/>
        <v>0</v>
      </c>
      <c r="AD75" s="79">
        <f t="shared" si="18"/>
        <v>0</v>
      </c>
      <c r="AE75" s="79">
        <f t="shared" si="18"/>
        <v>0</v>
      </c>
      <c r="AF75" s="79">
        <f t="shared" si="18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 t="shared" ref="B76:AF77" si="19">IF(B55&lt;0,B55*-1,0)</f>
        <v>0</v>
      </c>
      <c r="C76" s="79">
        <f t="shared" si="19"/>
        <v>0</v>
      </c>
      <c r="D76" s="79">
        <f t="shared" si="19"/>
        <v>0</v>
      </c>
      <c r="E76" s="79">
        <f t="shared" si="19"/>
        <v>0</v>
      </c>
      <c r="F76" s="79">
        <f t="shared" si="19"/>
        <v>0</v>
      </c>
      <c r="G76" s="79">
        <f t="shared" si="19"/>
        <v>0</v>
      </c>
      <c r="H76" s="79">
        <f t="shared" si="19"/>
        <v>0</v>
      </c>
      <c r="I76" s="79">
        <f t="shared" si="19"/>
        <v>0</v>
      </c>
      <c r="J76" s="79">
        <f t="shared" si="19"/>
        <v>0</v>
      </c>
      <c r="K76" s="79">
        <f t="shared" si="19"/>
        <v>0</v>
      </c>
      <c r="L76" s="79">
        <f t="shared" si="19"/>
        <v>0</v>
      </c>
      <c r="M76" s="79">
        <f t="shared" si="19"/>
        <v>0</v>
      </c>
      <c r="N76" s="79">
        <f t="shared" si="19"/>
        <v>0</v>
      </c>
      <c r="O76" s="79">
        <f t="shared" si="19"/>
        <v>0</v>
      </c>
      <c r="P76" s="79">
        <f t="shared" si="19"/>
        <v>0</v>
      </c>
      <c r="Q76" s="79">
        <f t="shared" si="19"/>
        <v>0</v>
      </c>
      <c r="R76" s="79">
        <f t="shared" si="19"/>
        <v>0</v>
      </c>
      <c r="S76" s="79">
        <f t="shared" si="19"/>
        <v>0</v>
      </c>
      <c r="T76" s="79">
        <f t="shared" si="19"/>
        <v>0</v>
      </c>
      <c r="U76" s="79">
        <f t="shared" si="19"/>
        <v>0</v>
      </c>
      <c r="V76" s="79">
        <f t="shared" si="19"/>
        <v>0</v>
      </c>
      <c r="W76" s="79">
        <f t="shared" si="19"/>
        <v>0</v>
      </c>
      <c r="X76" s="79">
        <f t="shared" si="19"/>
        <v>0</v>
      </c>
      <c r="Y76" s="79">
        <f t="shared" si="19"/>
        <v>0</v>
      </c>
      <c r="Z76" s="79">
        <f t="shared" si="19"/>
        <v>0</v>
      </c>
      <c r="AA76" s="79">
        <f t="shared" si="19"/>
        <v>0</v>
      </c>
      <c r="AB76" s="79">
        <f t="shared" si="19"/>
        <v>0</v>
      </c>
      <c r="AC76" s="79">
        <f t="shared" si="19"/>
        <v>0</v>
      </c>
      <c r="AD76" s="79">
        <f t="shared" si="19"/>
        <v>0</v>
      </c>
      <c r="AE76" s="79">
        <f t="shared" si="19"/>
        <v>0</v>
      </c>
      <c r="AF76" s="79">
        <f t="shared" si="19"/>
        <v>0</v>
      </c>
      <c r="AG76" s="89"/>
      <c r="AH76" s="51">
        <f t="shared" ref="AH76:AH88" si="20">MAX(B76:AF76)</f>
        <v>0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f t="shared" si="19"/>
        <v>0</v>
      </c>
      <c r="C77" s="79">
        <f t="shared" si="19"/>
        <v>0</v>
      </c>
      <c r="D77" s="79">
        <f t="shared" si="19"/>
        <v>0</v>
      </c>
      <c r="E77" s="79">
        <f t="shared" si="19"/>
        <v>0</v>
      </c>
      <c r="F77" s="79">
        <f t="shared" si="19"/>
        <v>0</v>
      </c>
      <c r="G77" s="79">
        <f t="shared" si="19"/>
        <v>0</v>
      </c>
      <c r="H77" s="79">
        <f t="shared" si="19"/>
        <v>0</v>
      </c>
      <c r="I77" s="79">
        <f t="shared" si="19"/>
        <v>0</v>
      </c>
      <c r="J77" s="79">
        <f t="shared" si="19"/>
        <v>0</v>
      </c>
      <c r="K77" s="79">
        <f t="shared" si="19"/>
        <v>0</v>
      </c>
      <c r="L77" s="79">
        <f t="shared" si="19"/>
        <v>0</v>
      </c>
      <c r="M77" s="79">
        <f t="shared" si="19"/>
        <v>0</v>
      </c>
      <c r="N77" s="79">
        <f t="shared" si="19"/>
        <v>0</v>
      </c>
      <c r="O77" s="79">
        <f t="shared" si="19"/>
        <v>0</v>
      </c>
      <c r="P77" s="79">
        <f t="shared" si="19"/>
        <v>0</v>
      </c>
      <c r="Q77" s="79">
        <f t="shared" si="19"/>
        <v>0</v>
      </c>
      <c r="R77" s="79">
        <f t="shared" si="19"/>
        <v>0</v>
      </c>
      <c r="S77" s="79">
        <f t="shared" si="19"/>
        <v>0</v>
      </c>
      <c r="T77" s="79">
        <f t="shared" si="19"/>
        <v>0</v>
      </c>
      <c r="U77" s="79">
        <f t="shared" si="19"/>
        <v>0</v>
      </c>
      <c r="V77" s="79">
        <f t="shared" si="19"/>
        <v>0</v>
      </c>
      <c r="W77" s="79">
        <f t="shared" si="19"/>
        <v>0</v>
      </c>
      <c r="X77" s="79">
        <f t="shared" si="19"/>
        <v>0</v>
      </c>
      <c r="Y77" s="79">
        <f t="shared" si="19"/>
        <v>0</v>
      </c>
      <c r="Z77" s="79">
        <f t="shared" si="19"/>
        <v>0</v>
      </c>
      <c r="AA77" s="79">
        <f t="shared" si="19"/>
        <v>0</v>
      </c>
      <c r="AB77" s="79">
        <f t="shared" si="19"/>
        <v>0</v>
      </c>
      <c r="AC77" s="79">
        <f t="shared" si="19"/>
        <v>0</v>
      </c>
      <c r="AD77" s="79">
        <f t="shared" si="19"/>
        <v>0</v>
      </c>
      <c r="AE77" s="79">
        <f t="shared" si="19"/>
        <v>0</v>
      </c>
      <c r="AF77" s="79">
        <f t="shared" si="19"/>
        <v>0</v>
      </c>
      <c r="AG77" s="89"/>
      <c r="AH77" s="51">
        <f t="shared" si="20"/>
        <v>0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2">SUM(B73:B78)</f>
        <v>0</v>
      </c>
      <c r="C79" s="66">
        <f t="shared" si="22"/>
        <v>0</v>
      </c>
      <c r="D79" s="66">
        <f t="shared" si="22"/>
        <v>0</v>
      </c>
      <c r="E79" s="66">
        <f t="shared" si="22"/>
        <v>0</v>
      </c>
      <c r="F79" s="66">
        <f t="shared" si="22"/>
        <v>0</v>
      </c>
      <c r="G79" s="66">
        <f t="shared" si="22"/>
        <v>0</v>
      </c>
      <c r="H79" s="66">
        <f t="shared" si="22"/>
        <v>0</v>
      </c>
      <c r="I79" s="66">
        <f t="shared" si="22"/>
        <v>0</v>
      </c>
      <c r="J79" s="66">
        <f t="shared" si="22"/>
        <v>0</v>
      </c>
      <c r="K79" s="66">
        <f t="shared" si="22"/>
        <v>0</v>
      </c>
      <c r="L79" s="66">
        <f t="shared" si="22"/>
        <v>0</v>
      </c>
      <c r="M79" s="66">
        <f t="shared" si="22"/>
        <v>0</v>
      </c>
      <c r="N79" s="66">
        <f t="shared" si="22"/>
        <v>0</v>
      </c>
      <c r="O79" s="66">
        <f t="shared" si="22"/>
        <v>0</v>
      </c>
      <c r="P79" s="66">
        <f t="shared" si="22"/>
        <v>0</v>
      </c>
      <c r="Q79" s="66">
        <f t="shared" si="22"/>
        <v>0</v>
      </c>
      <c r="R79" s="66">
        <f t="shared" si="22"/>
        <v>0</v>
      </c>
      <c r="S79" s="66">
        <f t="shared" si="22"/>
        <v>0</v>
      </c>
      <c r="T79" s="66">
        <f t="shared" si="22"/>
        <v>0</v>
      </c>
      <c r="U79" s="66">
        <f t="shared" si="22"/>
        <v>0</v>
      </c>
      <c r="V79" s="66">
        <f t="shared" si="22"/>
        <v>0</v>
      </c>
      <c r="W79" s="66">
        <f t="shared" si="22"/>
        <v>0</v>
      </c>
      <c r="X79" s="66">
        <f t="shared" si="22"/>
        <v>0</v>
      </c>
      <c r="Y79" s="66">
        <f t="shared" si="22"/>
        <v>0</v>
      </c>
      <c r="Z79" s="66">
        <f t="shared" si="22"/>
        <v>0</v>
      </c>
      <c r="AA79" s="66">
        <f t="shared" si="22"/>
        <v>0</v>
      </c>
      <c r="AB79" s="66">
        <f t="shared" si="22"/>
        <v>0</v>
      </c>
      <c r="AC79" s="66">
        <f t="shared" si="22"/>
        <v>0</v>
      </c>
      <c r="AD79" s="66">
        <f t="shared" si="22"/>
        <v>0</v>
      </c>
      <c r="AE79" s="66">
        <f t="shared" si="22"/>
        <v>0</v>
      </c>
      <c r="AF79" s="66">
        <f t="shared" si="22"/>
        <v>0</v>
      </c>
      <c r="AG79" s="71">
        <f t="shared" si="22"/>
        <v>0</v>
      </c>
      <c r="AH79" s="51">
        <f t="shared" si="20"/>
        <v>0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87</v>
      </c>
      <c r="B80" s="66">
        <f t="shared" ref="B80:AG80" si="23">SUM(B67:B79)</f>
        <v>2317.48</v>
      </c>
      <c r="C80" s="66">
        <f t="shared" si="23"/>
        <v>2354.08</v>
      </c>
      <c r="D80" s="66">
        <f t="shared" si="23"/>
        <v>2275.08</v>
      </c>
      <c r="E80" s="66">
        <f t="shared" si="23"/>
        <v>2223.6799999999998</v>
      </c>
      <c r="F80" s="66">
        <f t="shared" si="23"/>
        <v>2226.2799999999997</v>
      </c>
      <c r="G80" s="66">
        <f t="shared" si="23"/>
        <v>2182.08</v>
      </c>
      <c r="H80" s="66">
        <f t="shared" si="23"/>
        <v>2139.84</v>
      </c>
      <c r="I80" s="66">
        <f t="shared" si="23"/>
        <v>2131.56</v>
      </c>
      <c r="J80" s="66">
        <f t="shared" si="23"/>
        <v>2143.88</v>
      </c>
      <c r="K80" s="66">
        <f t="shared" si="23"/>
        <v>2219.88</v>
      </c>
      <c r="L80" s="66">
        <f t="shared" si="23"/>
        <v>2252.2799999999997</v>
      </c>
      <c r="M80" s="66">
        <f t="shared" si="23"/>
        <v>2293.08</v>
      </c>
      <c r="N80" s="66">
        <f t="shared" si="23"/>
        <v>2234.2800000000002</v>
      </c>
      <c r="O80" s="66">
        <f t="shared" si="23"/>
        <v>2345.48</v>
      </c>
      <c r="P80" s="66">
        <f t="shared" si="23"/>
        <v>2278.6800000000003</v>
      </c>
      <c r="Q80" s="66">
        <f t="shared" si="23"/>
        <v>2390.88</v>
      </c>
      <c r="R80" s="66">
        <f t="shared" si="23"/>
        <v>2330.08</v>
      </c>
      <c r="S80" s="66">
        <f t="shared" si="23"/>
        <v>2358.48</v>
      </c>
      <c r="T80" s="66">
        <f t="shared" si="23"/>
        <v>2254.6799999999998</v>
      </c>
      <c r="U80" s="66">
        <f t="shared" si="23"/>
        <v>2276.6799999999998</v>
      </c>
      <c r="V80" s="66">
        <f t="shared" si="23"/>
        <v>2222.4799999999996</v>
      </c>
      <c r="W80" s="66">
        <f t="shared" si="23"/>
        <v>2226.08</v>
      </c>
      <c r="X80" s="66">
        <f t="shared" si="23"/>
        <v>2297.88</v>
      </c>
      <c r="Y80" s="66">
        <f t="shared" si="23"/>
        <v>2406.64</v>
      </c>
      <c r="Z80" s="66">
        <f t="shared" si="23"/>
        <v>2600.8399999999997</v>
      </c>
      <c r="AA80" s="66">
        <f t="shared" si="23"/>
        <v>2664.42</v>
      </c>
      <c r="AB80" s="66">
        <f t="shared" si="23"/>
        <v>2670.4799999999996</v>
      </c>
      <c r="AC80" s="66">
        <f t="shared" si="23"/>
        <v>2677.6800000000003</v>
      </c>
      <c r="AD80" s="66">
        <f t="shared" si="23"/>
        <v>2540.88</v>
      </c>
      <c r="AE80" s="66">
        <f t="shared" si="23"/>
        <v>2351.2799999999997</v>
      </c>
      <c r="AF80" s="66">
        <f t="shared" si="23"/>
        <v>2361.6799999999998</v>
      </c>
      <c r="AG80" s="71">
        <f t="shared" si="23"/>
        <v>4208.08</v>
      </c>
      <c r="AH80" s="51">
        <f t="shared" si="20"/>
        <v>2677.6800000000003</v>
      </c>
      <c r="AI80" s="52">
        <f t="shared" si="21"/>
        <v>2131.56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49.887</v>
      </c>
      <c r="C81" s="91">
        <v>49.972999999999999</v>
      </c>
      <c r="D81" s="91">
        <v>49.962000000000003</v>
      </c>
      <c r="E81" s="91">
        <v>49.978999999999999</v>
      </c>
      <c r="F81" s="91">
        <v>50.042000000000002</v>
      </c>
      <c r="G81" s="91">
        <v>49.970999999999997</v>
      </c>
      <c r="H81" s="91">
        <v>49.991</v>
      </c>
      <c r="I81" s="91">
        <v>49.86</v>
      </c>
      <c r="J81" s="91">
        <v>49.920999999999999</v>
      </c>
      <c r="K81" s="91">
        <v>50.052</v>
      </c>
      <c r="L81" s="91">
        <v>50.09</v>
      </c>
      <c r="M81" s="91">
        <v>50.02</v>
      </c>
      <c r="N81" s="91">
        <v>50.02</v>
      </c>
      <c r="O81" s="91">
        <v>50.01</v>
      </c>
      <c r="P81" s="91">
        <v>50.02</v>
      </c>
      <c r="Q81" s="91">
        <v>50.01</v>
      </c>
      <c r="R81" s="91">
        <v>50.067999999999998</v>
      </c>
      <c r="S81" s="91">
        <v>50.1</v>
      </c>
      <c r="T81" s="91">
        <v>49.996000000000002</v>
      </c>
      <c r="U81" s="91">
        <v>50</v>
      </c>
      <c r="V81" s="91">
        <v>50</v>
      </c>
      <c r="W81" s="91">
        <v>49.938000000000002</v>
      </c>
      <c r="X81" s="91">
        <v>49.838999999999999</v>
      </c>
      <c r="Y81" s="91">
        <v>49.835000000000001</v>
      </c>
      <c r="Z81" s="91">
        <v>49.911999999999999</v>
      </c>
      <c r="AA81" s="91">
        <v>49.899000000000001</v>
      </c>
      <c r="AB81" s="91">
        <v>49.951000000000001</v>
      </c>
      <c r="AC81" s="91">
        <v>49.978999999999999</v>
      </c>
      <c r="AD81" s="91">
        <v>49.93</v>
      </c>
      <c r="AE81" s="91">
        <v>49.94</v>
      </c>
      <c r="AF81" s="92">
        <v>50.02</v>
      </c>
      <c r="AG81" s="93"/>
      <c r="AH81" s="51">
        <f t="shared" si="20"/>
        <v>50.1</v>
      </c>
      <c r="AI81" s="52">
        <f t="shared" si="21"/>
        <v>49.835000000000001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124.6</v>
      </c>
      <c r="C82" s="67">
        <v>124.7</v>
      </c>
      <c r="D82" s="67">
        <v>124.2</v>
      </c>
      <c r="E82" s="67">
        <v>125.2</v>
      </c>
      <c r="F82" s="67">
        <v>125.6</v>
      </c>
      <c r="G82" s="67">
        <v>126.8</v>
      </c>
      <c r="H82" s="67">
        <v>124.7</v>
      </c>
      <c r="I82" s="67">
        <v>125.1</v>
      </c>
      <c r="J82" s="67">
        <v>124.6</v>
      </c>
      <c r="K82" s="67">
        <v>124.8</v>
      </c>
      <c r="L82" s="67">
        <v>124</v>
      </c>
      <c r="M82" s="67">
        <v>122.6</v>
      </c>
      <c r="N82" s="67">
        <v>122.9</v>
      </c>
      <c r="O82" s="67">
        <v>125.1</v>
      </c>
      <c r="P82" s="67">
        <v>124</v>
      </c>
      <c r="Q82" s="67">
        <v>125.8</v>
      </c>
      <c r="R82" s="67">
        <v>125.8</v>
      </c>
      <c r="S82" s="95">
        <v>124.9</v>
      </c>
      <c r="T82" s="95">
        <v>124.9</v>
      </c>
      <c r="U82" s="95">
        <v>125.3</v>
      </c>
      <c r="V82" s="95">
        <v>125.3</v>
      </c>
      <c r="W82" s="95">
        <v>124.2</v>
      </c>
      <c r="X82" s="95">
        <v>123.8</v>
      </c>
      <c r="Y82" s="95">
        <v>123</v>
      </c>
      <c r="Z82" s="95">
        <v>125.4</v>
      </c>
      <c r="AA82" s="67">
        <v>125.3</v>
      </c>
      <c r="AB82" s="67">
        <v>125.6</v>
      </c>
      <c r="AC82" s="67">
        <v>125.1</v>
      </c>
      <c r="AD82" s="67">
        <v>124.4</v>
      </c>
      <c r="AE82" s="67">
        <v>123.6</v>
      </c>
      <c r="AF82" s="96">
        <v>125.9</v>
      </c>
      <c r="AG82" s="97"/>
      <c r="AH82" s="51">
        <f t="shared" si="20"/>
        <v>126.8</v>
      </c>
      <c r="AI82" s="52">
        <f t="shared" si="21"/>
        <v>122.6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128.30000000000001</v>
      </c>
      <c r="C83" s="67">
        <v>128.30000000000001</v>
      </c>
      <c r="D83" s="67">
        <v>128.1</v>
      </c>
      <c r="E83" s="67">
        <v>128.69999999999999</v>
      </c>
      <c r="F83" s="67">
        <v>129</v>
      </c>
      <c r="G83" s="67">
        <v>129.6</v>
      </c>
      <c r="H83" s="67">
        <v>127.7</v>
      </c>
      <c r="I83" s="67">
        <v>127.8</v>
      </c>
      <c r="J83" s="67">
        <v>127.7</v>
      </c>
      <c r="K83" s="67">
        <v>127.3</v>
      </c>
      <c r="L83" s="67">
        <v>126.2</v>
      </c>
      <c r="M83" s="67">
        <v>125.2</v>
      </c>
      <c r="N83" s="67">
        <v>125.6</v>
      </c>
      <c r="O83" s="67">
        <v>127.8</v>
      </c>
      <c r="P83" s="67">
        <v>127.1</v>
      </c>
      <c r="Q83" s="67">
        <v>128</v>
      </c>
      <c r="R83" s="67">
        <v>128</v>
      </c>
      <c r="S83" s="95">
        <v>127.3</v>
      </c>
      <c r="T83" s="95">
        <v>127.3</v>
      </c>
      <c r="U83" s="95">
        <v>127.9</v>
      </c>
      <c r="V83" s="95">
        <v>127.9</v>
      </c>
      <c r="W83" s="95">
        <v>127.1</v>
      </c>
      <c r="X83" s="95">
        <v>126.9</v>
      </c>
      <c r="Y83" s="95">
        <v>126.1</v>
      </c>
      <c r="Z83" s="95">
        <v>128.1</v>
      </c>
      <c r="AA83" s="67">
        <v>128.1</v>
      </c>
      <c r="AB83" s="67">
        <v>128.5</v>
      </c>
      <c r="AC83" s="67">
        <v>128.19999999999999</v>
      </c>
      <c r="AD83" s="67">
        <v>127.9</v>
      </c>
      <c r="AE83" s="67">
        <v>127.2</v>
      </c>
      <c r="AF83" s="96">
        <v>129.30000000000001</v>
      </c>
      <c r="AG83" s="97"/>
      <c r="AH83" s="51">
        <f t="shared" si="20"/>
        <v>129.6</v>
      </c>
      <c r="AI83" s="52">
        <f t="shared" si="21"/>
        <v>125.2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126.1</v>
      </c>
      <c r="C84" s="67">
        <v>127.6</v>
      </c>
      <c r="D84" s="67">
        <v>128.69999999999999</v>
      </c>
      <c r="E84" s="67">
        <v>128.30000000000001</v>
      </c>
      <c r="F84" s="67">
        <v>129.6</v>
      </c>
      <c r="G84" s="67">
        <v>130</v>
      </c>
      <c r="H84" s="67">
        <v>127.1</v>
      </c>
      <c r="I84" s="67">
        <v>127.8</v>
      </c>
      <c r="J84" s="67">
        <v>127.1</v>
      </c>
      <c r="K84" s="67">
        <v>126.5</v>
      </c>
      <c r="L84" s="67">
        <v>129.1</v>
      </c>
      <c r="M84" s="67">
        <v>128.69999999999999</v>
      </c>
      <c r="N84" s="67">
        <v>127</v>
      </c>
      <c r="O84" s="67">
        <v>127.6</v>
      </c>
      <c r="P84" s="67">
        <v>127.5</v>
      </c>
      <c r="Q84" s="67">
        <v>127.1</v>
      </c>
      <c r="R84" s="67">
        <v>127.1</v>
      </c>
      <c r="S84" s="67">
        <v>126.1</v>
      </c>
      <c r="T84" s="67">
        <v>126.1</v>
      </c>
      <c r="U84" s="67">
        <v>126.1</v>
      </c>
      <c r="V84" s="67">
        <v>126.1</v>
      </c>
      <c r="W84" s="95">
        <v>127.4</v>
      </c>
      <c r="X84" s="95">
        <v>127.6</v>
      </c>
      <c r="Y84" s="95">
        <v>126</v>
      </c>
      <c r="Z84" s="95">
        <v>126.6</v>
      </c>
      <c r="AA84" s="67">
        <v>124.8</v>
      </c>
      <c r="AB84" s="67">
        <v>127</v>
      </c>
      <c r="AC84" s="67">
        <v>125.2</v>
      </c>
      <c r="AD84" s="67">
        <v>127</v>
      </c>
      <c r="AE84" s="67">
        <v>127.2</v>
      </c>
      <c r="AF84" s="96">
        <v>126.5</v>
      </c>
      <c r="AG84" s="97"/>
      <c r="AH84" s="51">
        <f t="shared" si="20"/>
        <v>130</v>
      </c>
      <c r="AI84" s="52">
        <f t="shared" si="21"/>
        <v>124.8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130</v>
      </c>
      <c r="C85" s="67">
        <v>131.4</v>
      </c>
      <c r="D85" s="67">
        <v>132.5</v>
      </c>
      <c r="E85" s="67">
        <v>132.5</v>
      </c>
      <c r="F85" s="67">
        <v>133.80000000000001</v>
      </c>
      <c r="G85" s="67">
        <v>134.1</v>
      </c>
      <c r="H85" s="67">
        <v>131.69999999999999</v>
      </c>
      <c r="I85" s="67">
        <v>131.30000000000001</v>
      </c>
      <c r="J85" s="67">
        <v>130.69999999999999</v>
      </c>
      <c r="K85" s="67">
        <v>129.69999999999999</v>
      </c>
      <c r="L85" s="67">
        <v>132.9</v>
      </c>
      <c r="M85" s="67">
        <v>131.80000000000001</v>
      </c>
      <c r="N85" s="67">
        <v>129.5</v>
      </c>
      <c r="O85" s="67">
        <v>131.9</v>
      </c>
      <c r="P85" s="67">
        <v>132.30000000000001</v>
      </c>
      <c r="Q85" s="67">
        <v>131.80000000000001</v>
      </c>
      <c r="R85" s="67">
        <v>131.80000000000001</v>
      </c>
      <c r="S85" s="67">
        <v>130.9</v>
      </c>
      <c r="T85" s="67">
        <v>130.9</v>
      </c>
      <c r="U85" s="67">
        <v>130.9</v>
      </c>
      <c r="V85" s="67">
        <v>130.9</v>
      </c>
      <c r="W85" s="95">
        <v>132.30000000000001</v>
      </c>
      <c r="X85" s="95">
        <v>132.80000000000001</v>
      </c>
      <c r="Y85" s="95">
        <v>131.1</v>
      </c>
      <c r="Z85" s="95">
        <v>131.19999999999999</v>
      </c>
      <c r="AA85" s="67">
        <v>130</v>
      </c>
      <c r="AB85" s="67">
        <v>127.8</v>
      </c>
      <c r="AC85" s="67">
        <v>131.69999999999999</v>
      </c>
      <c r="AD85" s="67">
        <v>132.4</v>
      </c>
      <c r="AE85" s="67">
        <v>133.1</v>
      </c>
      <c r="AF85" s="96">
        <v>131.1</v>
      </c>
      <c r="AG85" s="97"/>
      <c r="AH85" s="51">
        <f t="shared" si="20"/>
        <v>134.1</v>
      </c>
      <c r="AI85" s="52">
        <f t="shared" si="21"/>
        <v>127.8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132.19999999999999</v>
      </c>
      <c r="C86" s="99">
        <v>134.80000000000001</v>
      </c>
      <c r="D86" s="99">
        <v>131.69999999999999</v>
      </c>
      <c r="E86" s="99">
        <v>131.4</v>
      </c>
      <c r="F86" s="99">
        <v>135.4</v>
      </c>
      <c r="G86" s="99">
        <v>133.19999999999999</v>
      </c>
      <c r="H86" s="99">
        <v>132.4</v>
      </c>
      <c r="I86" s="99">
        <v>134.19999999999999</v>
      </c>
      <c r="J86" s="99">
        <v>134.80000000000001</v>
      </c>
      <c r="K86" s="99">
        <v>134.5</v>
      </c>
      <c r="L86" s="99">
        <v>137.6</v>
      </c>
      <c r="M86" s="99">
        <v>135.5</v>
      </c>
      <c r="N86" s="99">
        <v>136.4</v>
      </c>
      <c r="O86" s="99">
        <v>132.80000000000001</v>
      </c>
      <c r="P86" s="99">
        <v>137.1</v>
      </c>
      <c r="Q86" s="99">
        <v>137.9</v>
      </c>
      <c r="R86" s="99">
        <v>137.9</v>
      </c>
      <c r="S86" s="99">
        <v>137.19999999999999</v>
      </c>
      <c r="T86" s="99">
        <v>137.19999999999999</v>
      </c>
      <c r="U86" s="99">
        <v>137.19999999999999</v>
      </c>
      <c r="V86" s="99">
        <v>137.19999999999999</v>
      </c>
      <c r="W86" s="95">
        <v>133.5</v>
      </c>
      <c r="X86" s="95">
        <v>132</v>
      </c>
      <c r="Y86" s="95">
        <v>130.4</v>
      </c>
      <c r="Z86" s="95">
        <v>131.19999999999999</v>
      </c>
      <c r="AA86" s="99">
        <v>132.19999999999999</v>
      </c>
      <c r="AB86" s="99">
        <v>132.6</v>
      </c>
      <c r="AC86" s="99">
        <v>133.1</v>
      </c>
      <c r="AD86" s="99">
        <v>132.4</v>
      </c>
      <c r="AE86" s="99">
        <v>131.9</v>
      </c>
      <c r="AF86" s="100">
        <v>132.30000000000001</v>
      </c>
      <c r="AG86" s="101"/>
      <c r="AH86" s="51">
        <f t="shared" si="20"/>
        <v>137.9</v>
      </c>
      <c r="AI86" s="52">
        <f t="shared" si="21"/>
        <v>130.4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127.3</v>
      </c>
      <c r="C87" s="67">
        <v>131.69999999999999</v>
      </c>
      <c r="D87" s="67">
        <v>124.4</v>
      </c>
      <c r="E87" s="67">
        <v>128.6</v>
      </c>
      <c r="F87" s="67">
        <v>132</v>
      </c>
      <c r="G87" s="67">
        <v>131.69999999999999</v>
      </c>
      <c r="H87" s="67">
        <v>131.6</v>
      </c>
      <c r="I87" s="67">
        <v>136.1</v>
      </c>
      <c r="J87" s="67">
        <v>132.80000000000001</v>
      </c>
      <c r="K87" s="67">
        <v>132.19999999999999</v>
      </c>
      <c r="L87" s="67">
        <v>139.6</v>
      </c>
      <c r="M87" s="67">
        <v>138.5</v>
      </c>
      <c r="N87" s="67">
        <v>126.5</v>
      </c>
      <c r="O87" s="67">
        <v>136.5</v>
      </c>
      <c r="P87" s="67">
        <v>140</v>
      </c>
      <c r="Q87" s="67">
        <v>134.9</v>
      </c>
      <c r="R87" s="67">
        <v>134.9</v>
      </c>
      <c r="S87" s="67">
        <v>137.19999999999999</v>
      </c>
      <c r="T87" s="67">
        <v>137.19999999999999</v>
      </c>
      <c r="U87" s="67">
        <v>137.19999999999999</v>
      </c>
      <c r="V87" s="67">
        <v>137.19999999999999</v>
      </c>
      <c r="W87" s="95">
        <v>130.6</v>
      </c>
      <c r="X87" s="95">
        <v>130.80000000000001</v>
      </c>
      <c r="Y87" s="95">
        <v>128.5</v>
      </c>
      <c r="Z87" s="95">
        <v>132.80000000000001</v>
      </c>
      <c r="AA87" s="67">
        <v>127.2</v>
      </c>
      <c r="AB87" s="67">
        <v>133.69999999999999</v>
      </c>
      <c r="AC87" s="67">
        <v>129.1</v>
      </c>
      <c r="AD87" s="67">
        <v>128.30000000000001</v>
      </c>
      <c r="AE87" s="67">
        <v>129.80000000000001</v>
      </c>
      <c r="AF87" s="96">
        <v>130.69999999999999</v>
      </c>
      <c r="AG87" s="97"/>
      <c r="AH87" s="51">
        <f t="shared" si="20"/>
        <v>140</v>
      </c>
      <c r="AI87" s="52">
        <f t="shared" si="21"/>
        <v>124.4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65.5</v>
      </c>
      <c r="C88" s="102">
        <v>65.599999999999994</v>
      </c>
      <c r="D88" s="102">
        <v>65.400000000000006</v>
      </c>
      <c r="E88" s="102">
        <v>65.599999999999994</v>
      </c>
      <c r="F88" s="102">
        <v>65.900000000000006</v>
      </c>
      <c r="G88" s="102">
        <v>66.099999999999994</v>
      </c>
      <c r="H88" s="102">
        <v>65</v>
      </c>
      <c r="I88" s="102">
        <v>65.400000000000006</v>
      </c>
      <c r="J88" s="102">
        <v>64.7</v>
      </c>
      <c r="K88" s="102">
        <v>64.8</v>
      </c>
      <c r="L88" s="102">
        <v>63.6</v>
      </c>
      <c r="M88" s="102">
        <v>64</v>
      </c>
      <c r="N88" s="102">
        <v>64</v>
      </c>
      <c r="O88" s="102">
        <v>65</v>
      </c>
      <c r="P88" s="102">
        <v>65</v>
      </c>
      <c r="Q88" s="102">
        <v>65</v>
      </c>
      <c r="R88" s="102">
        <v>65</v>
      </c>
      <c r="S88" s="102">
        <v>65</v>
      </c>
      <c r="T88" s="102">
        <v>65</v>
      </c>
      <c r="U88" s="102">
        <v>65</v>
      </c>
      <c r="V88" s="102">
        <v>65</v>
      </c>
      <c r="W88" s="102">
        <v>64.5</v>
      </c>
      <c r="X88" s="102">
        <v>64.5</v>
      </c>
      <c r="Y88" s="102">
        <v>64.400000000000006</v>
      </c>
      <c r="Z88" s="102">
        <v>65.400000000000006</v>
      </c>
      <c r="AA88" s="102">
        <v>65.400000000000006</v>
      </c>
      <c r="AB88" s="102">
        <v>65.5</v>
      </c>
      <c r="AC88" s="102">
        <v>65.3</v>
      </c>
      <c r="AD88" s="102">
        <v>65.099999999999994</v>
      </c>
      <c r="AE88" s="102">
        <v>65</v>
      </c>
      <c r="AF88" s="103">
        <v>66</v>
      </c>
      <c r="AG88" s="104"/>
      <c r="AH88" s="51">
        <f t="shared" si="20"/>
        <v>66.099999999999994</v>
      </c>
      <c r="AI88" s="52">
        <f t="shared" si="21"/>
        <v>63.6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SUM(B11:B12,B14,B17,B20:B21,B39,B41:B42,B44,B46,B91:B94,B98,B104,B110,B119,B121,B133,B140,B143:B144,B151,B153,B155,B159:B161,B163:B165,B170,B176:B177,B179:B181,B189,B194)</f>
        <v>274.34000000000003</v>
      </c>
      <c r="C90" s="109">
        <f t="shared" ref="C90:AF90" si="24">SUM(C11:C12,C14,C17,C20:C21,C39,C41:C42,C44,C46,C91:C94,C98,C104,C110,C119,C121,C133,C140,C143:C144,C151,C153,C155,C159:C161,C163:C165,C170,C176:C177,C179:C181,C189,C194)</f>
        <v>270.83999999999997</v>
      </c>
      <c r="D90" s="109">
        <f t="shared" si="24"/>
        <v>268.74</v>
      </c>
      <c r="E90" s="109">
        <f t="shared" si="24"/>
        <v>270.34000000000003</v>
      </c>
      <c r="F90" s="109">
        <f t="shared" si="24"/>
        <v>295.24000000000007</v>
      </c>
      <c r="G90" s="109">
        <f t="shared" si="24"/>
        <v>307.94000000000005</v>
      </c>
      <c r="H90" s="109">
        <f t="shared" si="24"/>
        <v>320.54000000000008</v>
      </c>
      <c r="I90" s="109">
        <f t="shared" si="24"/>
        <v>341.74</v>
      </c>
      <c r="J90" s="109">
        <f t="shared" si="24"/>
        <v>362.54000000000008</v>
      </c>
      <c r="K90" s="109">
        <f t="shared" si="24"/>
        <v>373.04000000000008</v>
      </c>
      <c r="L90" s="109">
        <f t="shared" si="24"/>
        <v>374.64000000000004</v>
      </c>
      <c r="M90" s="109">
        <f t="shared" si="24"/>
        <v>385.04</v>
      </c>
      <c r="N90" s="109">
        <f t="shared" si="24"/>
        <v>292.34000000000003</v>
      </c>
      <c r="O90" s="109">
        <f t="shared" si="24"/>
        <v>309.18000000000006</v>
      </c>
      <c r="P90" s="109">
        <f t="shared" si="24"/>
        <v>291.04000000000002</v>
      </c>
      <c r="Q90" s="109">
        <f t="shared" si="24"/>
        <v>310.44</v>
      </c>
      <c r="R90" s="109">
        <f t="shared" si="24"/>
        <v>299.33999999999997</v>
      </c>
      <c r="S90" s="109">
        <f t="shared" si="24"/>
        <v>329.94000000000005</v>
      </c>
      <c r="T90" s="109">
        <f t="shared" si="24"/>
        <v>285.94</v>
      </c>
      <c r="U90" s="109">
        <f t="shared" si="24"/>
        <v>331.14</v>
      </c>
      <c r="V90" s="109">
        <f t="shared" si="24"/>
        <v>342.94</v>
      </c>
      <c r="W90" s="109">
        <f t="shared" si="24"/>
        <v>367.34000000000003</v>
      </c>
      <c r="X90" s="109">
        <f t="shared" si="24"/>
        <v>405.64</v>
      </c>
      <c r="Y90" s="109">
        <f t="shared" si="24"/>
        <v>439.84000000000003</v>
      </c>
      <c r="Z90" s="109">
        <f t="shared" si="24"/>
        <v>484.34000000000003</v>
      </c>
      <c r="AA90" s="109">
        <f t="shared" si="24"/>
        <v>487.34</v>
      </c>
      <c r="AB90" s="109">
        <f t="shared" si="24"/>
        <v>433.44</v>
      </c>
      <c r="AC90" s="109">
        <f t="shared" si="24"/>
        <v>415.94</v>
      </c>
      <c r="AD90" s="109">
        <f t="shared" si="24"/>
        <v>361.1400000000001</v>
      </c>
      <c r="AE90" s="109">
        <f t="shared" si="24"/>
        <v>321.84000000000003</v>
      </c>
      <c r="AF90" s="109">
        <f t="shared" si="24"/>
        <v>305.1400000000001</v>
      </c>
      <c r="AG90" s="110"/>
      <c r="AH90" s="51">
        <f>MAX(B90:AF90)</f>
        <v>487.34</v>
      </c>
      <c r="AI90" s="52">
        <f>MIN(B90:AF90)</f>
        <v>268.74</v>
      </c>
    </row>
    <row r="91" spans="1:88" x14ac:dyDescent="0.25">
      <c r="A91" s="111" t="s">
        <v>58</v>
      </c>
      <c r="B91" s="79">
        <v>18.899999999999999</v>
      </c>
      <c r="C91" s="79">
        <v>21.5</v>
      </c>
      <c r="D91" s="79">
        <v>22.4</v>
      </c>
      <c r="E91" s="79">
        <v>15.3</v>
      </c>
      <c r="F91" s="79">
        <v>25.2</v>
      </c>
      <c r="G91" s="79">
        <v>19.100000000000001</v>
      </c>
      <c r="H91" s="79">
        <v>24.6</v>
      </c>
      <c r="I91" s="79">
        <v>30</v>
      </c>
      <c r="J91" s="79">
        <v>29.6</v>
      </c>
      <c r="K91" s="79">
        <v>30.1</v>
      </c>
      <c r="L91" s="79">
        <v>30.1</v>
      </c>
      <c r="M91" s="79">
        <v>44.5</v>
      </c>
      <c r="N91" s="79">
        <v>49.2</v>
      </c>
      <c r="O91" s="79">
        <v>50.04</v>
      </c>
      <c r="P91" s="79">
        <v>54.8</v>
      </c>
      <c r="Q91" s="79">
        <v>39</v>
      </c>
      <c r="R91" s="79">
        <v>41.9</v>
      </c>
      <c r="S91" s="79">
        <v>45.1</v>
      </c>
      <c r="T91" s="112">
        <v>49.7</v>
      </c>
      <c r="U91" s="112">
        <v>49.4</v>
      </c>
      <c r="V91" s="112">
        <v>45</v>
      </c>
      <c r="W91" s="112">
        <v>44.8</v>
      </c>
      <c r="X91" s="112">
        <v>36.799999999999997</v>
      </c>
      <c r="Y91" s="112">
        <v>48.5</v>
      </c>
      <c r="Z91" s="112">
        <v>45.1</v>
      </c>
      <c r="AA91" s="49">
        <v>29.7</v>
      </c>
      <c r="AB91" s="49">
        <v>35.799999999999997</v>
      </c>
      <c r="AC91" s="49">
        <v>28</v>
      </c>
      <c r="AD91" s="49">
        <v>37.1</v>
      </c>
      <c r="AE91" s="49">
        <v>28.4</v>
      </c>
      <c r="AF91" s="113">
        <v>27.6</v>
      </c>
      <c r="AG91" s="114">
        <v>75</v>
      </c>
      <c r="AH91" s="51">
        <f>IF(ABS(MAX(B91:AF91))&gt;ABS(MIN(B91:AF91)),MAX(B91:AF91),MIN(B91:AF91))</f>
        <v>54.8</v>
      </c>
      <c r="AI91" s="115">
        <f>INDEX($B$9:$AF$9,1,MATCH(AH91,B91:AF91,0))</f>
        <v>0.5</v>
      </c>
    </row>
    <row r="92" spans="1:88" x14ac:dyDescent="0.25">
      <c r="A92" s="116" t="s">
        <v>59</v>
      </c>
      <c r="B92" s="80">
        <v>-57</v>
      </c>
      <c r="C92" s="80">
        <v>-60</v>
      </c>
      <c r="D92" s="80">
        <v>-60</v>
      </c>
      <c r="E92" s="80">
        <v>-55</v>
      </c>
      <c r="F92" s="80">
        <v>-47</v>
      </c>
      <c r="G92" s="80">
        <v>-34</v>
      </c>
      <c r="H92" s="80">
        <v>-30</v>
      </c>
      <c r="I92" s="80">
        <v>-23</v>
      </c>
      <c r="J92" s="80">
        <v>-18</v>
      </c>
      <c r="K92" s="80">
        <v>-12</v>
      </c>
      <c r="L92" s="80">
        <v>-12</v>
      </c>
      <c r="M92" s="80">
        <v>-10.9</v>
      </c>
      <c r="N92" s="80">
        <v>26.4</v>
      </c>
      <c r="O92" s="80">
        <v>11.2</v>
      </c>
      <c r="P92" s="80">
        <f>2.9-1.9</f>
        <v>1</v>
      </c>
      <c r="Q92" s="80">
        <v>25.9</v>
      </c>
      <c r="R92" s="80">
        <v>27</v>
      </c>
      <c r="S92" s="80">
        <v>25</v>
      </c>
      <c r="T92" s="80">
        <v>27</v>
      </c>
      <c r="U92" s="80">
        <v>-14</v>
      </c>
      <c r="V92" s="80">
        <v>-10</v>
      </c>
      <c r="W92" s="80">
        <v>-8.5</v>
      </c>
      <c r="X92" s="80">
        <v>0.2</v>
      </c>
      <c r="Y92" s="80">
        <v>6.3</v>
      </c>
      <c r="Z92" s="80">
        <v>16.2</v>
      </c>
      <c r="AA92" s="67">
        <v>16.399999999999999</v>
      </c>
      <c r="AB92" s="67">
        <v>-2</v>
      </c>
      <c r="AC92" s="67">
        <v>-7</v>
      </c>
      <c r="AD92" s="67">
        <f>-3.2+2.4</f>
        <v>-0.80000000000000027</v>
      </c>
      <c r="AE92" s="67">
        <v>-2</v>
      </c>
      <c r="AF92" s="117">
        <f>-7.8-1.9</f>
        <v>-9.6999999999999993</v>
      </c>
      <c r="AG92" s="114">
        <v>240</v>
      </c>
      <c r="AH92" s="51">
        <f>IF(ABS(MAX(B92:AF92))&gt;ABS(MIN(B92:AF92)),MAX(B92:AF92),MIN(B92:AF92))</f>
        <v>-60</v>
      </c>
      <c r="AI92" s="115">
        <f>INDEX($B$9:$AF$9,1,MATCH(AH92,B92:AF92,0))</f>
        <v>8.3333333333333301E-2</v>
      </c>
    </row>
    <row r="93" spans="1:88" x14ac:dyDescent="0.25">
      <c r="A93" s="116" t="s">
        <v>60</v>
      </c>
      <c r="B93" s="80">
        <v>-5.2</v>
      </c>
      <c r="C93" s="80">
        <v>-13.6</v>
      </c>
      <c r="D93" s="80">
        <v>-16.899999999999999</v>
      </c>
      <c r="E93" s="80">
        <v>-15</v>
      </c>
      <c r="F93" s="80">
        <v>-11.2</v>
      </c>
      <c r="G93" s="80">
        <v>0</v>
      </c>
      <c r="H93" s="80">
        <v>-2</v>
      </c>
      <c r="I93" s="80">
        <v>-2.8</v>
      </c>
      <c r="J93" s="80">
        <v>8.1999999999999993</v>
      </c>
      <c r="K93" s="80">
        <v>12.6</v>
      </c>
      <c r="L93" s="80">
        <v>10.5</v>
      </c>
      <c r="M93" s="80">
        <v>11</v>
      </c>
      <c r="N93" s="80">
        <v>28.4</v>
      </c>
      <c r="O93" s="80">
        <v>37.299999999999997</v>
      </c>
      <c r="P93" s="80">
        <v>34.4</v>
      </c>
      <c r="Q93" s="80">
        <v>46.2</v>
      </c>
      <c r="R93" s="80">
        <v>39.200000000000003</v>
      </c>
      <c r="S93" s="80">
        <v>37.299999999999997</v>
      </c>
      <c r="T93" s="80">
        <v>37.4</v>
      </c>
      <c r="U93" s="80">
        <v>9.5</v>
      </c>
      <c r="V93" s="80">
        <v>11</v>
      </c>
      <c r="W93" s="80">
        <v>13.7</v>
      </c>
      <c r="X93" s="80">
        <v>15</v>
      </c>
      <c r="Y93" s="80">
        <v>17.600000000000001</v>
      </c>
      <c r="Z93" s="80">
        <v>40.1</v>
      </c>
      <c r="AA93" s="67">
        <v>40.299999999999997</v>
      </c>
      <c r="AB93" s="67">
        <v>33</v>
      </c>
      <c r="AC93" s="67">
        <v>28.5</v>
      </c>
      <c r="AD93" s="67">
        <v>27.6</v>
      </c>
      <c r="AE93" s="67">
        <v>20.3</v>
      </c>
      <c r="AF93" s="117">
        <v>20.6</v>
      </c>
      <c r="AG93" s="114">
        <v>60</v>
      </c>
      <c r="AH93" s="51">
        <f>IF(ABS(MAX(B93:AF93))&gt;ABS(MIN(B93:AF93)),MAX(B93:AF93),MIN(B93:AF93))</f>
        <v>46.2</v>
      </c>
      <c r="AI93" s="115">
        <f>INDEX($B$9:$AF$9,1,MATCH(AH93,B93:AF93,0))</f>
        <v>0.54166666666666696</v>
      </c>
    </row>
    <row r="94" spans="1:88" x14ac:dyDescent="0.25">
      <c r="A94" s="118" t="s">
        <v>61</v>
      </c>
      <c r="B94" s="82">
        <v>-34.9</v>
      </c>
      <c r="C94" s="82">
        <v>-28.9</v>
      </c>
      <c r="D94" s="82">
        <v>-27</v>
      </c>
      <c r="E94" s="82">
        <v>-25.3</v>
      </c>
      <c r="F94" s="82">
        <v>-22</v>
      </c>
      <c r="G94" s="82">
        <v>-21.1</v>
      </c>
      <c r="H94" s="82">
        <v>-17.899999999999999</v>
      </c>
      <c r="I94" s="82">
        <v>-12</v>
      </c>
      <c r="J94" s="82">
        <v>-7.4</v>
      </c>
      <c r="K94" s="82">
        <v>-7.8</v>
      </c>
      <c r="L94" s="82">
        <v>-4.2</v>
      </c>
      <c r="M94" s="82">
        <v>-9.8000000000000007</v>
      </c>
      <c r="N94" s="82">
        <v>-85.7</v>
      </c>
      <c r="O94" s="82">
        <v>-60</v>
      </c>
      <c r="P94" s="82">
        <v>-69</v>
      </c>
      <c r="Q94" s="82">
        <v>-88.7</v>
      </c>
      <c r="R94" s="82">
        <v>-93.8</v>
      </c>
      <c r="S94" s="82">
        <v>-83</v>
      </c>
      <c r="T94" s="82">
        <v>-95.3</v>
      </c>
      <c r="U94" s="82">
        <v>-19.399999999999999</v>
      </c>
      <c r="V94" s="82">
        <v>-16</v>
      </c>
      <c r="W94" s="82">
        <v>-13.4</v>
      </c>
      <c r="X94" s="82">
        <v>6</v>
      </c>
      <c r="Y94" s="82">
        <v>7.8</v>
      </c>
      <c r="Z94" s="82">
        <v>4.2</v>
      </c>
      <c r="AA94" s="119">
        <v>15.3</v>
      </c>
      <c r="AB94" s="119">
        <v>-5</v>
      </c>
      <c r="AC94" s="119">
        <v>-12</v>
      </c>
      <c r="AD94" s="119">
        <v>-75.599999999999994</v>
      </c>
      <c r="AE94" s="119">
        <v>-97.1</v>
      </c>
      <c r="AF94" s="120">
        <v>-103.1</v>
      </c>
      <c r="AG94" s="121">
        <v>120</v>
      </c>
      <c r="AH94" s="51">
        <f>IF(ABS(MAX(B94:AF94))&gt;ABS(MIN(B94:AF94)),MAX(B94:AF94),MIN(B94:AF94))</f>
        <v>-103.1</v>
      </c>
      <c r="AI94" s="115">
        <f>INDEX($B$9:$AF$9,1,MATCH(AH94,B94:AF94,0))</f>
        <v>1</v>
      </c>
    </row>
    <row r="95" spans="1:88" ht="15.75" thickBot="1" x14ac:dyDescent="0.3">
      <c r="A95" s="118" t="s">
        <v>62</v>
      </c>
      <c r="B95" s="82">
        <v>65.7</v>
      </c>
      <c r="C95" s="82">
        <v>73</v>
      </c>
      <c r="D95" s="82">
        <v>74.099999999999994</v>
      </c>
      <c r="E95" s="82">
        <v>74.400000000000006</v>
      </c>
      <c r="F95" s="82">
        <v>74.400000000000006</v>
      </c>
      <c r="G95" s="82">
        <v>70.2</v>
      </c>
      <c r="H95" s="82">
        <v>70</v>
      </c>
      <c r="I95" s="82">
        <v>71.8</v>
      </c>
      <c r="J95" s="82">
        <v>75.599999999999994</v>
      </c>
      <c r="K95" s="82">
        <v>74.2</v>
      </c>
      <c r="L95" s="82">
        <v>71.8</v>
      </c>
      <c r="M95" s="82">
        <v>68.099999999999994</v>
      </c>
      <c r="N95" s="82">
        <v>91.7</v>
      </c>
      <c r="O95" s="82">
        <v>72.599999999999994</v>
      </c>
      <c r="P95" s="82">
        <v>57.3</v>
      </c>
      <c r="Q95" s="82">
        <v>69.400000000000006</v>
      </c>
      <c r="R95" s="82">
        <v>86.5</v>
      </c>
      <c r="S95" s="82">
        <v>85.9</v>
      </c>
      <c r="T95" s="82">
        <v>67.3</v>
      </c>
      <c r="U95" s="82">
        <v>63.6</v>
      </c>
      <c r="V95" s="82">
        <v>64</v>
      </c>
      <c r="W95" s="82">
        <v>65</v>
      </c>
      <c r="X95" s="82">
        <v>79.8</v>
      </c>
      <c r="Y95" s="82">
        <v>80.8</v>
      </c>
      <c r="Z95" s="82">
        <v>79.3</v>
      </c>
      <c r="AA95" s="119">
        <v>91</v>
      </c>
      <c r="AB95" s="119">
        <v>76</v>
      </c>
      <c r="AC95" s="119">
        <v>73</v>
      </c>
      <c r="AD95" s="119">
        <v>78.099999999999994</v>
      </c>
      <c r="AE95" s="119">
        <v>91.1</v>
      </c>
      <c r="AF95" s="120">
        <v>78.900000000000006</v>
      </c>
      <c r="AG95" s="121"/>
      <c r="AH95" s="51">
        <f>IF(ABS(MAX(B95:AF95))&gt;ABS(MIN(B95:AF95)),MAX(B95:AF95),MIN(B95:AF95))</f>
        <v>91.7</v>
      </c>
      <c r="AI95" s="115">
        <f>INDEX($B$9:$AF$9,1,MATCH(AH95,B95:AF95,0))</f>
        <v>0.41666666666666702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5">B97</f>
        <v>9.9</v>
      </c>
      <c r="D97" s="127">
        <f t="shared" si="25"/>
        <v>9.9</v>
      </c>
      <c r="E97" s="127">
        <f t="shared" si="25"/>
        <v>9.9</v>
      </c>
      <c r="F97" s="127">
        <f t="shared" si="25"/>
        <v>9.9</v>
      </c>
      <c r="G97" s="127">
        <f t="shared" si="25"/>
        <v>9.9</v>
      </c>
      <c r="H97" s="127">
        <f t="shared" si="25"/>
        <v>9.9</v>
      </c>
      <c r="I97" s="127">
        <f t="shared" si="25"/>
        <v>9.9</v>
      </c>
      <c r="J97" s="127">
        <f t="shared" si="25"/>
        <v>9.9</v>
      </c>
      <c r="K97" s="127">
        <f t="shared" si="25"/>
        <v>9.9</v>
      </c>
      <c r="L97" s="127">
        <f t="shared" si="25"/>
        <v>9.9</v>
      </c>
      <c r="M97" s="127">
        <f t="shared" si="25"/>
        <v>9.9</v>
      </c>
      <c r="N97" s="127">
        <f t="shared" si="25"/>
        <v>9.9</v>
      </c>
      <c r="O97" s="127">
        <f t="shared" si="25"/>
        <v>9.9</v>
      </c>
      <c r="P97" s="127">
        <f t="shared" si="25"/>
        <v>9.9</v>
      </c>
      <c r="Q97" s="127">
        <f t="shared" si="25"/>
        <v>9.9</v>
      </c>
      <c r="R97" s="127">
        <f t="shared" si="25"/>
        <v>9.9</v>
      </c>
      <c r="S97" s="127">
        <f t="shared" ref="S97:AF102" si="26">R97</f>
        <v>9.9</v>
      </c>
      <c r="T97" s="127">
        <f t="shared" si="26"/>
        <v>9.9</v>
      </c>
      <c r="U97" s="127">
        <f t="shared" si="26"/>
        <v>9.9</v>
      </c>
      <c r="V97" s="127">
        <f t="shared" si="26"/>
        <v>9.9</v>
      </c>
      <c r="W97" s="127">
        <f t="shared" si="26"/>
        <v>9.9</v>
      </c>
      <c r="X97" s="127">
        <f t="shared" si="26"/>
        <v>9.9</v>
      </c>
      <c r="Y97" s="127">
        <f t="shared" si="26"/>
        <v>9.9</v>
      </c>
      <c r="Z97" s="127">
        <f t="shared" si="26"/>
        <v>9.9</v>
      </c>
      <c r="AA97" s="127">
        <f t="shared" si="26"/>
        <v>9.9</v>
      </c>
      <c r="AB97" s="127">
        <f t="shared" si="26"/>
        <v>9.9</v>
      </c>
      <c r="AC97" s="127">
        <f t="shared" si="26"/>
        <v>9.9</v>
      </c>
      <c r="AD97" s="127">
        <f t="shared" si="26"/>
        <v>9.9</v>
      </c>
      <c r="AE97" s="127">
        <f t="shared" si="26"/>
        <v>9.9</v>
      </c>
      <c r="AF97" s="127">
        <f t="shared" si="26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5"/>
        <v>9.6</v>
      </c>
      <c r="D98" s="129">
        <f t="shared" si="25"/>
        <v>9.6</v>
      </c>
      <c r="E98" s="129">
        <f t="shared" si="25"/>
        <v>9.6</v>
      </c>
      <c r="F98" s="129">
        <f t="shared" si="25"/>
        <v>9.6</v>
      </c>
      <c r="G98" s="129">
        <f t="shared" si="25"/>
        <v>9.6</v>
      </c>
      <c r="H98" s="129">
        <f t="shared" si="25"/>
        <v>9.6</v>
      </c>
      <c r="I98" s="129">
        <f t="shared" si="25"/>
        <v>9.6</v>
      </c>
      <c r="J98" s="129">
        <f t="shared" si="25"/>
        <v>9.6</v>
      </c>
      <c r="K98" s="129">
        <f t="shared" si="25"/>
        <v>9.6</v>
      </c>
      <c r="L98" s="129">
        <f t="shared" si="25"/>
        <v>9.6</v>
      </c>
      <c r="M98" s="129">
        <f t="shared" si="25"/>
        <v>9.6</v>
      </c>
      <c r="N98" s="129">
        <f t="shared" si="25"/>
        <v>9.6</v>
      </c>
      <c r="O98" s="129">
        <f t="shared" si="25"/>
        <v>9.6</v>
      </c>
      <c r="P98" s="129">
        <f t="shared" si="25"/>
        <v>9.6</v>
      </c>
      <c r="Q98" s="129">
        <f t="shared" si="25"/>
        <v>9.6</v>
      </c>
      <c r="R98" s="129">
        <f t="shared" si="25"/>
        <v>9.6</v>
      </c>
      <c r="S98" s="129">
        <f t="shared" si="26"/>
        <v>9.6</v>
      </c>
      <c r="T98" s="129">
        <f t="shared" si="26"/>
        <v>9.6</v>
      </c>
      <c r="U98" s="129">
        <f t="shared" si="26"/>
        <v>9.6</v>
      </c>
      <c r="V98" s="129">
        <f t="shared" si="26"/>
        <v>9.6</v>
      </c>
      <c r="W98" s="129">
        <f t="shared" si="26"/>
        <v>9.6</v>
      </c>
      <c r="X98" s="129">
        <f t="shared" si="26"/>
        <v>9.6</v>
      </c>
      <c r="Y98" s="129">
        <f t="shared" si="26"/>
        <v>9.6</v>
      </c>
      <c r="Z98" s="129">
        <f t="shared" si="26"/>
        <v>9.6</v>
      </c>
      <c r="AA98" s="129">
        <f t="shared" si="26"/>
        <v>9.6</v>
      </c>
      <c r="AB98" s="129">
        <f t="shared" si="26"/>
        <v>9.6</v>
      </c>
      <c r="AC98" s="129">
        <f t="shared" si="26"/>
        <v>9.6</v>
      </c>
      <c r="AD98" s="129">
        <f t="shared" si="26"/>
        <v>9.6</v>
      </c>
      <c r="AE98" s="129">
        <f t="shared" si="26"/>
        <v>9.6</v>
      </c>
      <c r="AF98" s="129">
        <f t="shared" si="26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5"/>
        <v>9.98</v>
      </c>
      <c r="D99" s="129">
        <f t="shared" si="25"/>
        <v>9.98</v>
      </c>
      <c r="E99" s="129">
        <f t="shared" si="25"/>
        <v>9.98</v>
      </c>
      <c r="F99" s="129">
        <f t="shared" si="25"/>
        <v>9.98</v>
      </c>
      <c r="G99" s="129">
        <f t="shared" si="25"/>
        <v>9.98</v>
      </c>
      <c r="H99" s="129">
        <f t="shared" si="25"/>
        <v>9.98</v>
      </c>
      <c r="I99" s="129">
        <f t="shared" si="25"/>
        <v>9.98</v>
      </c>
      <c r="J99" s="129">
        <f t="shared" si="25"/>
        <v>9.98</v>
      </c>
      <c r="K99" s="129">
        <f t="shared" si="25"/>
        <v>9.98</v>
      </c>
      <c r="L99" s="129">
        <f t="shared" si="25"/>
        <v>9.98</v>
      </c>
      <c r="M99" s="129">
        <f t="shared" si="25"/>
        <v>9.98</v>
      </c>
      <c r="N99" s="129">
        <f t="shared" si="25"/>
        <v>9.98</v>
      </c>
      <c r="O99" s="129">
        <f t="shared" si="25"/>
        <v>9.98</v>
      </c>
      <c r="P99" s="129">
        <f t="shared" si="25"/>
        <v>9.98</v>
      </c>
      <c r="Q99" s="129">
        <f t="shared" si="25"/>
        <v>9.98</v>
      </c>
      <c r="R99" s="129">
        <f t="shared" si="25"/>
        <v>9.98</v>
      </c>
      <c r="S99" s="129">
        <f t="shared" si="26"/>
        <v>9.98</v>
      </c>
      <c r="T99" s="129">
        <f t="shared" si="26"/>
        <v>9.98</v>
      </c>
      <c r="U99" s="129">
        <f t="shared" si="26"/>
        <v>9.98</v>
      </c>
      <c r="V99" s="129">
        <f t="shared" si="26"/>
        <v>9.98</v>
      </c>
      <c r="W99" s="129">
        <f t="shared" si="26"/>
        <v>9.98</v>
      </c>
      <c r="X99" s="129">
        <f t="shared" si="26"/>
        <v>9.98</v>
      </c>
      <c r="Y99" s="129">
        <f t="shared" si="26"/>
        <v>9.98</v>
      </c>
      <c r="Z99" s="129">
        <f t="shared" si="26"/>
        <v>9.98</v>
      </c>
      <c r="AA99" s="129">
        <f t="shared" si="26"/>
        <v>9.98</v>
      </c>
      <c r="AB99" s="129">
        <f t="shared" si="26"/>
        <v>9.98</v>
      </c>
      <c r="AC99" s="129">
        <f t="shared" si="26"/>
        <v>9.98</v>
      </c>
      <c r="AD99" s="129">
        <f t="shared" si="26"/>
        <v>9.98</v>
      </c>
      <c r="AE99" s="129">
        <f t="shared" si="26"/>
        <v>9.98</v>
      </c>
      <c r="AF99" s="129">
        <f t="shared" si="26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5"/>
        <v>9.1</v>
      </c>
      <c r="D100" s="129">
        <f t="shared" si="25"/>
        <v>9.1</v>
      </c>
      <c r="E100" s="129">
        <f t="shared" si="25"/>
        <v>9.1</v>
      </c>
      <c r="F100" s="129">
        <f t="shared" si="25"/>
        <v>9.1</v>
      </c>
      <c r="G100" s="129">
        <f t="shared" si="25"/>
        <v>9.1</v>
      </c>
      <c r="H100" s="129">
        <f t="shared" si="25"/>
        <v>9.1</v>
      </c>
      <c r="I100" s="129">
        <f t="shared" si="25"/>
        <v>9.1</v>
      </c>
      <c r="J100" s="129">
        <f t="shared" si="25"/>
        <v>9.1</v>
      </c>
      <c r="K100" s="129">
        <f t="shared" si="25"/>
        <v>9.1</v>
      </c>
      <c r="L100" s="129">
        <f t="shared" si="25"/>
        <v>9.1</v>
      </c>
      <c r="M100" s="129">
        <f t="shared" si="25"/>
        <v>9.1</v>
      </c>
      <c r="N100" s="129">
        <f t="shared" si="25"/>
        <v>9.1</v>
      </c>
      <c r="O100" s="129">
        <f t="shared" si="25"/>
        <v>9.1</v>
      </c>
      <c r="P100" s="129">
        <f t="shared" si="25"/>
        <v>9.1</v>
      </c>
      <c r="Q100" s="129">
        <f t="shared" si="25"/>
        <v>9.1</v>
      </c>
      <c r="R100" s="129">
        <f t="shared" si="25"/>
        <v>9.1</v>
      </c>
      <c r="S100" s="129">
        <f t="shared" si="26"/>
        <v>9.1</v>
      </c>
      <c r="T100" s="129">
        <f t="shared" si="26"/>
        <v>9.1</v>
      </c>
      <c r="U100" s="129">
        <f t="shared" si="26"/>
        <v>9.1</v>
      </c>
      <c r="V100" s="129">
        <f t="shared" si="26"/>
        <v>9.1</v>
      </c>
      <c r="W100" s="129">
        <f t="shared" si="26"/>
        <v>9.1</v>
      </c>
      <c r="X100" s="129">
        <f t="shared" si="26"/>
        <v>9.1</v>
      </c>
      <c r="Y100" s="129">
        <f t="shared" si="26"/>
        <v>9.1</v>
      </c>
      <c r="Z100" s="129">
        <f t="shared" si="26"/>
        <v>9.1</v>
      </c>
      <c r="AA100" s="129">
        <f t="shared" si="26"/>
        <v>9.1</v>
      </c>
      <c r="AB100" s="129">
        <f t="shared" si="26"/>
        <v>9.1</v>
      </c>
      <c r="AC100" s="129">
        <f t="shared" si="26"/>
        <v>9.1</v>
      </c>
      <c r="AD100" s="129">
        <f t="shared" si="26"/>
        <v>9.1</v>
      </c>
      <c r="AE100" s="129">
        <f t="shared" si="26"/>
        <v>9.1</v>
      </c>
      <c r="AF100" s="129">
        <f t="shared" si="26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5"/>
        <v>9.18</v>
      </c>
      <c r="D101" s="129">
        <f t="shared" si="25"/>
        <v>9.18</v>
      </c>
      <c r="E101" s="129">
        <f t="shared" si="25"/>
        <v>9.18</v>
      </c>
      <c r="F101" s="129">
        <f t="shared" si="25"/>
        <v>9.18</v>
      </c>
      <c r="G101" s="129">
        <f t="shared" si="25"/>
        <v>9.18</v>
      </c>
      <c r="H101" s="129">
        <f t="shared" si="25"/>
        <v>9.18</v>
      </c>
      <c r="I101" s="129">
        <f t="shared" si="25"/>
        <v>9.18</v>
      </c>
      <c r="J101" s="129">
        <f t="shared" si="25"/>
        <v>9.18</v>
      </c>
      <c r="K101" s="129">
        <f t="shared" si="25"/>
        <v>9.18</v>
      </c>
      <c r="L101" s="129">
        <f t="shared" si="25"/>
        <v>9.18</v>
      </c>
      <c r="M101" s="129">
        <f t="shared" si="25"/>
        <v>9.18</v>
      </c>
      <c r="N101" s="129">
        <f t="shared" si="25"/>
        <v>9.18</v>
      </c>
      <c r="O101" s="129">
        <f t="shared" si="25"/>
        <v>9.18</v>
      </c>
      <c r="P101" s="129">
        <f t="shared" si="25"/>
        <v>9.18</v>
      </c>
      <c r="Q101" s="129">
        <f t="shared" si="25"/>
        <v>9.18</v>
      </c>
      <c r="R101" s="129">
        <f t="shared" si="25"/>
        <v>9.18</v>
      </c>
      <c r="S101" s="129">
        <f t="shared" si="26"/>
        <v>9.18</v>
      </c>
      <c r="T101" s="129">
        <f t="shared" si="26"/>
        <v>9.18</v>
      </c>
      <c r="U101" s="129">
        <f t="shared" si="26"/>
        <v>9.18</v>
      </c>
      <c r="V101" s="129">
        <f t="shared" si="26"/>
        <v>9.18</v>
      </c>
      <c r="W101" s="129">
        <f t="shared" si="26"/>
        <v>9.18</v>
      </c>
      <c r="X101" s="129">
        <f t="shared" si="26"/>
        <v>9.18</v>
      </c>
      <c r="Y101" s="129">
        <f t="shared" si="26"/>
        <v>9.18</v>
      </c>
      <c r="Z101" s="129">
        <f t="shared" si="26"/>
        <v>9.18</v>
      </c>
      <c r="AA101" s="129">
        <f t="shared" si="26"/>
        <v>9.18</v>
      </c>
      <c r="AB101" s="129">
        <f t="shared" si="26"/>
        <v>9.18</v>
      </c>
      <c r="AC101" s="129">
        <f t="shared" si="26"/>
        <v>9.18</v>
      </c>
      <c r="AD101" s="129">
        <f t="shared" si="26"/>
        <v>9.18</v>
      </c>
      <c r="AE101" s="129">
        <f t="shared" si="26"/>
        <v>9.18</v>
      </c>
      <c r="AF101" s="129">
        <f t="shared" si="26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5"/>
        <v>7</v>
      </c>
      <c r="D102" s="129">
        <f t="shared" si="25"/>
        <v>7</v>
      </c>
      <c r="E102" s="129">
        <f t="shared" si="25"/>
        <v>7</v>
      </c>
      <c r="F102" s="129">
        <f t="shared" si="25"/>
        <v>7</v>
      </c>
      <c r="G102" s="129">
        <f t="shared" si="25"/>
        <v>7</v>
      </c>
      <c r="H102" s="129">
        <f t="shared" si="25"/>
        <v>7</v>
      </c>
      <c r="I102" s="129">
        <f t="shared" si="25"/>
        <v>7</v>
      </c>
      <c r="J102" s="129">
        <f t="shared" si="25"/>
        <v>7</v>
      </c>
      <c r="K102" s="129">
        <f t="shared" si="25"/>
        <v>7</v>
      </c>
      <c r="L102" s="129">
        <f t="shared" si="25"/>
        <v>7</v>
      </c>
      <c r="M102" s="129">
        <f t="shared" si="25"/>
        <v>7</v>
      </c>
      <c r="N102" s="129">
        <f t="shared" si="25"/>
        <v>7</v>
      </c>
      <c r="O102" s="129">
        <f t="shared" si="25"/>
        <v>7</v>
      </c>
      <c r="P102" s="129">
        <f t="shared" si="25"/>
        <v>7</v>
      </c>
      <c r="Q102" s="129">
        <f t="shared" si="25"/>
        <v>7</v>
      </c>
      <c r="R102" s="129">
        <f t="shared" si="25"/>
        <v>7</v>
      </c>
      <c r="S102" s="129">
        <f t="shared" si="26"/>
        <v>7</v>
      </c>
      <c r="T102" s="129">
        <f t="shared" si="26"/>
        <v>7</v>
      </c>
      <c r="U102" s="129">
        <f t="shared" si="26"/>
        <v>7</v>
      </c>
      <c r="V102" s="129">
        <f t="shared" si="26"/>
        <v>7</v>
      </c>
      <c r="W102" s="129">
        <f t="shared" si="26"/>
        <v>7</v>
      </c>
      <c r="X102" s="129">
        <f t="shared" si="26"/>
        <v>7</v>
      </c>
      <c r="Y102" s="129">
        <f t="shared" si="26"/>
        <v>7</v>
      </c>
      <c r="Z102" s="129">
        <f t="shared" si="26"/>
        <v>7</v>
      </c>
      <c r="AA102" s="129">
        <f t="shared" si="26"/>
        <v>7</v>
      </c>
      <c r="AB102" s="129">
        <f t="shared" si="26"/>
        <v>7</v>
      </c>
      <c r="AC102" s="129">
        <f t="shared" si="26"/>
        <v>7</v>
      </c>
      <c r="AD102" s="129">
        <f t="shared" si="26"/>
        <v>7</v>
      </c>
      <c r="AE102" s="129">
        <f t="shared" si="26"/>
        <v>7</v>
      </c>
      <c r="AF102" s="129">
        <f t="shared" si="26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7">B104</f>
        <v>2.25</v>
      </c>
      <c r="D104" s="129">
        <f t="shared" si="27"/>
        <v>2.25</v>
      </c>
      <c r="E104" s="129">
        <f t="shared" si="27"/>
        <v>2.25</v>
      </c>
      <c r="F104" s="129">
        <f t="shared" si="27"/>
        <v>2.25</v>
      </c>
      <c r="G104" s="129">
        <f t="shared" si="27"/>
        <v>2.25</v>
      </c>
      <c r="H104" s="129">
        <f t="shared" si="27"/>
        <v>2.25</v>
      </c>
      <c r="I104" s="129">
        <f t="shared" si="27"/>
        <v>2.25</v>
      </c>
      <c r="J104" s="129">
        <f t="shared" si="27"/>
        <v>2.25</v>
      </c>
      <c r="K104" s="129">
        <f t="shared" si="27"/>
        <v>2.25</v>
      </c>
      <c r="L104" s="129">
        <f t="shared" si="27"/>
        <v>2.25</v>
      </c>
      <c r="M104" s="129">
        <f t="shared" si="27"/>
        <v>2.25</v>
      </c>
      <c r="N104" s="129">
        <f t="shared" si="27"/>
        <v>2.25</v>
      </c>
      <c r="O104" s="129">
        <f t="shared" si="27"/>
        <v>2.25</v>
      </c>
      <c r="P104" s="129">
        <f t="shared" si="27"/>
        <v>2.25</v>
      </c>
      <c r="Q104" s="129">
        <f t="shared" si="27"/>
        <v>2.25</v>
      </c>
      <c r="R104" s="129">
        <f t="shared" si="27"/>
        <v>2.25</v>
      </c>
      <c r="S104" s="129">
        <f t="shared" ref="S104:AF105" si="28">R104</f>
        <v>2.25</v>
      </c>
      <c r="T104" s="129">
        <f t="shared" si="28"/>
        <v>2.25</v>
      </c>
      <c r="U104" s="129">
        <f t="shared" si="28"/>
        <v>2.25</v>
      </c>
      <c r="V104" s="129">
        <f t="shared" si="28"/>
        <v>2.25</v>
      </c>
      <c r="W104" s="129">
        <f t="shared" si="28"/>
        <v>2.25</v>
      </c>
      <c r="X104" s="129">
        <f t="shared" si="28"/>
        <v>2.25</v>
      </c>
      <c r="Y104" s="129">
        <f t="shared" si="28"/>
        <v>2.25</v>
      </c>
      <c r="Z104" s="129">
        <f t="shared" si="28"/>
        <v>2.25</v>
      </c>
      <c r="AA104" s="129">
        <f t="shared" si="28"/>
        <v>2.25</v>
      </c>
      <c r="AB104" s="129">
        <f t="shared" si="28"/>
        <v>2.25</v>
      </c>
      <c r="AC104" s="129">
        <f t="shared" si="28"/>
        <v>2.25</v>
      </c>
      <c r="AD104" s="129">
        <f t="shared" si="28"/>
        <v>2.25</v>
      </c>
      <c r="AE104" s="129">
        <f t="shared" si="28"/>
        <v>2.25</v>
      </c>
      <c r="AF104" s="129">
        <f t="shared" si="28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7"/>
        <v>1.64</v>
      </c>
      <c r="D105" s="129">
        <f t="shared" si="27"/>
        <v>1.64</v>
      </c>
      <c r="E105" s="129">
        <f t="shared" si="27"/>
        <v>1.64</v>
      </c>
      <c r="F105" s="129">
        <f t="shared" si="27"/>
        <v>1.64</v>
      </c>
      <c r="G105" s="129">
        <f t="shared" si="27"/>
        <v>1.64</v>
      </c>
      <c r="H105" s="129">
        <f t="shared" si="27"/>
        <v>1.64</v>
      </c>
      <c r="I105" s="129">
        <f t="shared" si="27"/>
        <v>1.64</v>
      </c>
      <c r="J105" s="129">
        <f t="shared" si="27"/>
        <v>1.64</v>
      </c>
      <c r="K105" s="129">
        <f t="shared" si="27"/>
        <v>1.64</v>
      </c>
      <c r="L105" s="129">
        <f t="shared" si="27"/>
        <v>1.64</v>
      </c>
      <c r="M105" s="129">
        <f t="shared" si="27"/>
        <v>1.64</v>
      </c>
      <c r="N105" s="129">
        <f t="shared" si="27"/>
        <v>1.64</v>
      </c>
      <c r="O105" s="129">
        <f t="shared" si="27"/>
        <v>1.64</v>
      </c>
      <c r="P105" s="129">
        <f t="shared" si="27"/>
        <v>1.64</v>
      </c>
      <c r="Q105" s="129">
        <f t="shared" si="27"/>
        <v>1.64</v>
      </c>
      <c r="R105" s="129">
        <f t="shared" si="27"/>
        <v>1.64</v>
      </c>
      <c r="S105" s="129">
        <f t="shared" si="28"/>
        <v>1.64</v>
      </c>
      <c r="T105" s="129">
        <f t="shared" si="28"/>
        <v>1.64</v>
      </c>
      <c r="U105" s="129">
        <f t="shared" si="28"/>
        <v>1.64</v>
      </c>
      <c r="V105" s="129">
        <f t="shared" si="28"/>
        <v>1.64</v>
      </c>
      <c r="W105" s="129">
        <f t="shared" si="28"/>
        <v>1.64</v>
      </c>
      <c r="X105" s="129">
        <f t="shared" si="28"/>
        <v>1.64</v>
      </c>
      <c r="Y105" s="129">
        <f t="shared" si="28"/>
        <v>1.64</v>
      </c>
      <c r="Z105" s="129">
        <f t="shared" si="28"/>
        <v>1.64</v>
      </c>
      <c r="AA105" s="129">
        <f t="shared" si="28"/>
        <v>1.64</v>
      </c>
      <c r="AB105" s="129">
        <f t="shared" si="28"/>
        <v>1.64</v>
      </c>
      <c r="AC105" s="129">
        <f t="shared" si="28"/>
        <v>1.64</v>
      </c>
      <c r="AD105" s="129">
        <f t="shared" si="28"/>
        <v>1.64</v>
      </c>
      <c r="AE105" s="129">
        <f t="shared" si="28"/>
        <v>1.64</v>
      </c>
      <c r="AF105" s="129">
        <f t="shared" si="28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29">B107</f>
        <v>1.62</v>
      </c>
      <c r="D107" s="129">
        <f t="shared" si="29"/>
        <v>1.62</v>
      </c>
      <c r="E107" s="129">
        <f t="shared" si="29"/>
        <v>1.62</v>
      </c>
      <c r="F107" s="129">
        <f t="shared" si="29"/>
        <v>1.62</v>
      </c>
      <c r="G107" s="129">
        <f t="shared" si="29"/>
        <v>1.62</v>
      </c>
      <c r="H107" s="129">
        <f t="shared" si="29"/>
        <v>1.62</v>
      </c>
      <c r="I107" s="129">
        <f t="shared" si="29"/>
        <v>1.62</v>
      </c>
      <c r="J107" s="129">
        <f t="shared" si="29"/>
        <v>1.62</v>
      </c>
      <c r="K107" s="129">
        <f t="shared" si="29"/>
        <v>1.62</v>
      </c>
      <c r="L107" s="129">
        <f t="shared" si="29"/>
        <v>1.62</v>
      </c>
      <c r="M107" s="129">
        <f t="shared" si="29"/>
        <v>1.62</v>
      </c>
      <c r="N107" s="129">
        <f t="shared" si="29"/>
        <v>1.62</v>
      </c>
      <c r="O107" s="129">
        <f t="shared" si="29"/>
        <v>1.62</v>
      </c>
      <c r="P107" s="129">
        <f t="shared" si="29"/>
        <v>1.62</v>
      </c>
      <c r="Q107" s="129">
        <f t="shared" si="29"/>
        <v>1.62</v>
      </c>
      <c r="R107" s="129">
        <f t="shared" si="29"/>
        <v>1.62</v>
      </c>
      <c r="S107" s="129">
        <f t="shared" ref="S107:AF122" si="30">R107</f>
        <v>1.62</v>
      </c>
      <c r="T107" s="129">
        <f t="shared" si="30"/>
        <v>1.62</v>
      </c>
      <c r="U107" s="129">
        <f t="shared" si="30"/>
        <v>1.62</v>
      </c>
      <c r="V107" s="129">
        <f t="shared" si="30"/>
        <v>1.62</v>
      </c>
      <c r="W107" s="129">
        <f t="shared" si="30"/>
        <v>1.62</v>
      </c>
      <c r="X107" s="129">
        <f t="shared" si="30"/>
        <v>1.62</v>
      </c>
      <c r="Y107" s="129">
        <f t="shared" si="30"/>
        <v>1.62</v>
      </c>
      <c r="Z107" s="129">
        <f t="shared" si="30"/>
        <v>1.62</v>
      </c>
      <c r="AA107" s="129">
        <f t="shared" si="30"/>
        <v>1.62</v>
      </c>
      <c r="AB107" s="129">
        <f t="shared" si="30"/>
        <v>1.62</v>
      </c>
      <c r="AC107" s="129">
        <f t="shared" si="30"/>
        <v>1.62</v>
      </c>
      <c r="AD107" s="129">
        <f t="shared" si="30"/>
        <v>1.62</v>
      </c>
      <c r="AE107" s="129">
        <f t="shared" si="30"/>
        <v>1.62</v>
      </c>
      <c r="AF107" s="129">
        <f t="shared" si="30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29"/>
        <v>8.36</v>
      </c>
      <c r="D108" s="129">
        <f t="shared" si="29"/>
        <v>8.36</v>
      </c>
      <c r="E108" s="129">
        <f t="shared" si="29"/>
        <v>8.36</v>
      </c>
      <c r="F108" s="129">
        <f t="shared" si="29"/>
        <v>8.36</v>
      </c>
      <c r="G108" s="129">
        <f t="shared" si="29"/>
        <v>8.36</v>
      </c>
      <c r="H108" s="129">
        <f t="shared" si="29"/>
        <v>8.36</v>
      </c>
      <c r="I108" s="129">
        <f t="shared" si="29"/>
        <v>8.36</v>
      </c>
      <c r="J108" s="129">
        <f t="shared" si="29"/>
        <v>8.36</v>
      </c>
      <c r="K108" s="129">
        <f t="shared" si="29"/>
        <v>8.36</v>
      </c>
      <c r="L108" s="129">
        <f t="shared" si="29"/>
        <v>8.36</v>
      </c>
      <c r="M108" s="129">
        <f t="shared" si="29"/>
        <v>8.36</v>
      </c>
      <c r="N108" s="129">
        <f t="shared" si="29"/>
        <v>8.36</v>
      </c>
      <c r="O108" s="129">
        <f t="shared" si="29"/>
        <v>8.36</v>
      </c>
      <c r="P108" s="129">
        <f t="shared" si="29"/>
        <v>8.36</v>
      </c>
      <c r="Q108" s="129">
        <f t="shared" si="29"/>
        <v>8.36</v>
      </c>
      <c r="R108" s="129">
        <f t="shared" si="29"/>
        <v>8.36</v>
      </c>
      <c r="S108" s="129">
        <f t="shared" si="30"/>
        <v>8.36</v>
      </c>
      <c r="T108" s="129">
        <f t="shared" si="30"/>
        <v>8.36</v>
      </c>
      <c r="U108" s="129">
        <f t="shared" si="30"/>
        <v>8.36</v>
      </c>
      <c r="V108" s="129">
        <f t="shared" si="30"/>
        <v>8.36</v>
      </c>
      <c r="W108" s="129">
        <f t="shared" si="30"/>
        <v>8.36</v>
      </c>
      <c r="X108" s="129">
        <f t="shared" si="30"/>
        <v>8.36</v>
      </c>
      <c r="Y108" s="129">
        <f t="shared" si="30"/>
        <v>8.36</v>
      </c>
      <c r="Z108" s="129">
        <f t="shared" si="30"/>
        <v>8.36</v>
      </c>
      <c r="AA108" s="129">
        <f t="shared" si="30"/>
        <v>8.36</v>
      </c>
      <c r="AB108" s="129">
        <f t="shared" si="30"/>
        <v>8.36</v>
      </c>
      <c r="AC108" s="129">
        <f t="shared" si="30"/>
        <v>8.36</v>
      </c>
      <c r="AD108" s="129">
        <f t="shared" si="30"/>
        <v>8.36</v>
      </c>
      <c r="AE108" s="129">
        <f t="shared" si="30"/>
        <v>8.36</v>
      </c>
      <c r="AF108" s="129">
        <f t="shared" si="30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29"/>
        <v>8</v>
      </c>
      <c r="D109" s="129">
        <f t="shared" si="29"/>
        <v>8</v>
      </c>
      <c r="E109" s="129">
        <f t="shared" si="29"/>
        <v>8</v>
      </c>
      <c r="F109" s="129">
        <f t="shared" si="29"/>
        <v>8</v>
      </c>
      <c r="G109" s="129">
        <f t="shared" si="29"/>
        <v>8</v>
      </c>
      <c r="H109" s="129">
        <f t="shared" si="29"/>
        <v>8</v>
      </c>
      <c r="I109" s="129">
        <v>5.4</v>
      </c>
      <c r="J109" s="129">
        <f t="shared" si="29"/>
        <v>5.4</v>
      </c>
      <c r="K109" s="129">
        <f t="shared" si="29"/>
        <v>5.4</v>
      </c>
      <c r="L109" s="129">
        <f t="shared" si="29"/>
        <v>5.4</v>
      </c>
      <c r="M109" s="129">
        <f t="shared" si="29"/>
        <v>5.4</v>
      </c>
      <c r="N109" s="129">
        <f t="shared" si="29"/>
        <v>5.4</v>
      </c>
      <c r="O109" s="129">
        <f t="shared" si="29"/>
        <v>5.4</v>
      </c>
      <c r="P109" s="129">
        <f t="shared" si="29"/>
        <v>5.4</v>
      </c>
      <c r="Q109" s="129">
        <f t="shared" si="29"/>
        <v>5.4</v>
      </c>
      <c r="R109" s="129">
        <f t="shared" si="29"/>
        <v>5.4</v>
      </c>
      <c r="S109" s="129">
        <f t="shared" si="30"/>
        <v>5.4</v>
      </c>
      <c r="T109" s="129">
        <f t="shared" si="30"/>
        <v>5.4</v>
      </c>
      <c r="U109" s="129">
        <f t="shared" si="30"/>
        <v>5.4</v>
      </c>
      <c r="V109" s="129">
        <f t="shared" si="30"/>
        <v>5.4</v>
      </c>
      <c r="W109" s="129">
        <f t="shared" si="30"/>
        <v>5.4</v>
      </c>
      <c r="X109" s="129">
        <f t="shared" si="30"/>
        <v>5.4</v>
      </c>
      <c r="Y109" s="129">
        <f t="shared" si="30"/>
        <v>5.4</v>
      </c>
      <c r="Z109" s="129">
        <f t="shared" si="30"/>
        <v>5.4</v>
      </c>
      <c r="AA109" s="129">
        <f t="shared" si="30"/>
        <v>5.4</v>
      </c>
      <c r="AB109" s="129">
        <f t="shared" si="30"/>
        <v>5.4</v>
      </c>
      <c r="AC109" s="129">
        <f t="shared" si="30"/>
        <v>5.4</v>
      </c>
      <c r="AD109" s="129">
        <f t="shared" si="30"/>
        <v>5.4</v>
      </c>
      <c r="AE109" s="129">
        <f t="shared" si="30"/>
        <v>5.4</v>
      </c>
      <c r="AF109" s="129">
        <f t="shared" si="30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29"/>
        <v>6.57</v>
      </c>
      <c r="D110" s="129">
        <f t="shared" si="29"/>
        <v>6.57</v>
      </c>
      <c r="E110" s="129">
        <f t="shared" si="29"/>
        <v>6.57</v>
      </c>
      <c r="F110" s="129">
        <f t="shared" si="29"/>
        <v>6.57</v>
      </c>
      <c r="G110" s="129">
        <f t="shared" si="29"/>
        <v>6.57</v>
      </c>
      <c r="H110" s="129">
        <f t="shared" si="29"/>
        <v>6.57</v>
      </c>
      <c r="I110" s="129">
        <f t="shared" si="29"/>
        <v>6.57</v>
      </c>
      <c r="J110" s="129">
        <f t="shared" si="29"/>
        <v>6.57</v>
      </c>
      <c r="K110" s="129">
        <f t="shared" si="29"/>
        <v>6.57</v>
      </c>
      <c r="L110" s="129">
        <f t="shared" si="29"/>
        <v>6.57</v>
      </c>
      <c r="M110" s="129">
        <f t="shared" si="29"/>
        <v>6.57</v>
      </c>
      <c r="N110" s="129">
        <f t="shared" si="29"/>
        <v>6.57</v>
      </c>
      <c r="O110" s="129">
        <f t="shared" si="29"/>
        <v>6.57</v>
      </c>
      <c r="P110" s="129">
        <f t="shared" si="29"/>
        <v>6.57</v>
      </c>
      <c r="Q110" s="129">
        <f t="shared" si="29"/>
        <v>6.57</v>
      </c>
      <c r="R110" s="129">
        <f t="shared" si="29"/>
        <v>6.57</v>
      </c>
      <c r="S110" s="129">
        <f t="shared" si="30"/>
        <v>6.57</v>
      </c>
      <c r="T110" s="129">
        <f t="shared" si="30"/>
        <v>6.57</v>
      </c>
      <c r="U110" s="129">
        <f t="shared" si="30"/>
        <v>6.57</v>
      </c>
      <c r="V110" s="129">
        <f t="shared" si="30"/>
        <v>6.57</v>
      </c>
      <c r="W110" s="129">
        <f t="shared" si="30"/>
        <v>6.57</v>
      </c>
      <c r="X110" s="129">
        <f t="shared" si="30"/>
        <v>6.57</v>
      </c>
      <c r="Y110" s="129">
        <f t="shared" si="30"/>
        <v>6.57</v>
      </c>
      <c r="Z110" s="129">
        <f t="shared" si="30"/>
        <v>6.57</v>
      </c>
      <c r="AA110" s="129">
        <f t="shared" si="30"/>
        <v>6.57</v>
      </c>
      <c r="AB110" s="129">
        <f t="shared" si="30"/>
        <v>6.57</v>
      </c>
      <c r="AC110" s="129">
        <f t="shared" si="30"/>
        <v>6.57</v>
      </c>
      <c r="AD110" s="129">
        <f t="shared" si="30"/>
        <v>6.57</v>
      </c>
      <c r="AE110" s="129">
        <f t="shared" si="30"/>
        <v>6.57</v>
      </c>
      <c r="AF110" s="129">
        <f t="shared" si="30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29"/>
        <v>3.43</v>
      </c>
      <c r="D111" s="129">
        <f t="shared" si="29"/>
        <v>3.43</v>
      </c>
      <c r="E111" s="129">
        <f t="shared" si="29"/>
        <v>3.43</v>
      </c>
      <c r="F111" s="129">
        <f t="shared" si="29"/>
        <v>3.43</v>
      </c>
      <c r="G111" s="129">
        <f t="shared" si="29"/>
        <v>3.43</v>
      </c>
      <c r="H111" s="129">
        <f t="shared" si="29"/>
        <v>3.43</v>
      </c>
      <c r="I111" s="129">
        <f t="shared" si="29"/>
        <v>3.43</v>
      </c>
      <c r="J111" s="129">
        <f t="shared" si="29"/>
        <v>3.43</v>
      </c>
      <c r="K111" s="129">
        <f t="shared" si="29"/>
        <v>3.43</v>
      </c>
      <c r="L111" s="129">
        <f t="shared" si="29"/>
        <v>3.43</v>
      </c>
      <c r="M111" s="129">
        <f t="shared" si="29"/>
        <v>3.43</v>
      </c>
      <c r="N111" s="129">
        <f t="shared" si="29"/>
        <v>3.43</v>
      </c>
      <c r="O111" s="129">
        <f t="shared" si="29"/>
        <v>3.43</v>
      </c>
      <c r="P111" s="129">
        <f t="shared" si="29"/>
        <v>3.43</v>
      </c>
      <c r="Q111" s="129">
        <f t="shared" si="29"/>
        <v>3.43</v>
      </c>
      <c r="R111" s="129">
        <f t="shared" si="29"/>
        <v>3.43</v>
      </c>
      <c r="S111" s="129">
        <f t="shared" si="30"/>
        <v>3.43</v>
      </c>
      <c r="T111" s="129">
        <f t="shared" si="30"/>
        <v>3.43</v>
      </c>
      <c r="U111" s="129">
        <f t="shared" si="30"/>
        <v>3.43</v>
      </c>
      <c r="V111" s="129">
        <f t="shared" si="30"/>
        <v>3.43</v>
      </c>
      <c r="W111" s="129">
        <f t="shared" si="30"/>
        <v>3.43</v>
      </c>
      <c r="X111" s="129">
        <f t="shared" si="30"/>
        <v>3.43</v>
      </c>
      <c r="Y111" s="129">
        <f t="shared" si="30"/>
        <v>3.43</v>
      </c>
      <c r="Z111" s="129">
        <f t="shared" si="30"/>
        <v>3.43</v>
      </c>
      <c r="AA111" s="129">
        <f t="shared" si="30"/>
        <v>3.43</v>
      </c>
      <c r="AB111" s="129">
        <f t="shared" si="30"/>
        <v>3.43</v>
      </c>
      <c r="AC111" s="129">
        <f t="shared" si="30"/>
        <v>3.43</v>
      </c>
      <c r="AD111" s="129">
        <f t="shared" si="30"/>
        <v>3.43</v>
      </c>
      <c r="AE111" s="129">
        <f t="shared" si="30"/>
        <v>3.43</v>
      </c>
      <c r="AF111" s="129">
        <f t="shared" si="30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29"/>
        <v>2.96</v>
      </c>
      <c r="D112" s="129">
        <f t="shared" si="29"/>
        <v>2.96</v>
      </c>
      <c r="E112" s="129">
        <f t="shared" si="29"/>
        <v>2.96</v>
      </c>
      <c r="F112" s="129">
        <f t="shared" si="29"/>
        <v>2.96</v>
      </c>
      <c r="G112" s="129">
        <f t="shared" si="29"/>
        <v>2.96</v>
      </c>
      <c r="H112" s="129">
        <f t="shared" si="29"/>
        <v>2.96</v>
      </c>
      <c r="I112" s="129">
        <f t="shared" si="29"/>
        <v>2.96</v>
      </c>
      <c r="J112" s="129">
        <f t="shared" si="29"/>
        <v>2.96</v>
      </c>
      <c r="K112" s="129">
        <f t="shared" si="29"/>
        <v>2.96</v>
      </c>
      <c r="L112" s="129">
        <f t="shared" si="29"/>
        <v>2.96</v>
      </c>
      <c r="M112" s="129">
        <f t="shared" si="29"/>
        <v>2.96</v>
      </c>
      <c r="N112" s="129">
        <f t="shared" si="29"/>
        <v>2.96</v>
      </c>
      <c r="O112" s="129">
        <f t="shared" si="29"/>
        <v>2.96</v>
      </c>
      <c r="P112" s="129">
        <f t="shared" si="29"/>
        <v>2.96</v>
      </c>
      <c r="Q112" s="129">
        <f t="shared" si="29"/>
        <v>2.96</v>
      </c>
      <c r="R112" s="129">
        <f t="shared" si="29"/>
        <v>2.96</v>
      </c>
      <c r="S112" s="129">
        <f t="shared" si="30"/>
        <v>2.96</v>
      </c>
      <c r="T112" s="129">
        <f t="shared" si="30"/>
        <v>2.96</v>
      </c>
      <c r="U112" s="129">
        <f t="shared" si="30"/>
        <v>2.96</v>
      </c>
      <c r="V112" s="129">
        <f t="shared" si="30"/>
        <v>2.96</v>
      </c>
      <c r="W112" s="129">
        <f t="shared" si="30"/>
        <v>2.96</v>
      </c>
      <c r="X112" s="129">
        <f t="shared" si="30"/>
        <v>2.96</v>
      </c>
      <c r="Y112" s="129">
        <f t="shared" si="30"/>
        <v>2.96</v>
      </c>
      <c r="Z112" s="129">
        <f t="shared" si="30"/>
        <v>2.96</v>
      </c>
      <c r="AA112" s="129">
        <f t="shared" si="30"/>
        <v>2.96</v>
      </c>
      <c r="AB112" s="129">
        <f t="shared" si="30"/>
        <v>2.96</v>
      </c>
      <c r="AC112" s="129">
        <f t="shared" si="30"/>
        <v>2.96</v>
      </c>
      <c r="AD112" s="129">
        <f t="shared" si="30"/>
        <v>2.96</v>
      </c>
      <c r="AE112" s="129">
        <f t="shared" si="30"/>
        <v>2.96</v>
      </c>
      <c r="AF112" s="129">
        <f t="shared" si="30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29"/>
        <v>8</v>
      </c>
      <c r="D113" s="129">
        <f t="shared" si="29"/>
        <v>8</v>
      </c>
      <c r="E113" s="129">
        <f t="shared" si="29"/>
        <v>8</v>
      </c>
      <c r="F113" s="129">
        <f t="shared" si="29"/>
        <v>8</v>
      </c>
      <c r="G113" s="129">
        <f t="shared" si="29"/>
        <v>8</v>
      </c>
      <c r="H113" s="129">
        <f t="shared" si="29"/>
        <v>8</v>
      </c>
      <c r="I113" s="129">
        <f t="shared" si="29"/>
        <v>8</v>
      </c>
      <c r="J113" s="129">
        <f t="shared" si="29"/>
        <v>8</v>
      </c>
      <c r="K113" s="129">
        <f t="shared" si="29"/>
        <v>8</v>
      </c>
      <c r="L113" s="129">
        <f t="shared" si="29"/>
        <v>8</v>
      </c>
      <c r="M113" s="129">
        <f t="shared" si="29"/>
        <v>8</v>
      </c>
      <c r="N113" s="129">
        <f t="shared" si="29"/>
        <v>8</v>
      </c>
      <c r="O113" s="129">
        <f t="shared" si="29"/>
        <v>8</v>
      </c>
      <c r="P113" s="129">
        <f t="shared" si="29"/>
        <v>8</v>
      </c>
      <c r="Q113" s="129">
        <f t="shared" si="29"/>
        <v>8</v>
      </c>
      <c r="R113" s="129">
        <f t="shared" si="29"/>
        <v>8</v>
      </c>
      <c r="S113" s="129">
        <f t="shared" si="30"/>
        <v>8</v>
      </c>
      <c r="T113" s="129">
        <f t="shared" si="30"/>
        <v>8</v>
      </c>
      <c r="U113" s="129">
        <f t="shared" si="30"/>
        <v>8</v>
      </c>
      <c r="V113" s="129">
        <f t="shared" si="30"/>
        <v>8</v>
      </c>
      <c r="W113" s="129">
        <f t="shared" si="30"/>
        <v>8</v>
      </c>
      <c r="X113" s="129">
        <f t="shared" si="30"/>
        <v>8</v>
      </c>
      <c r="Y113" s="129">
        <f t="shared" si="30"/>
        <v>8</v>
      </c>
      <c r="Z113" s="129">
        <f t="shared" si="30"/>
        <v>8</v>
      </c>
      <c r="AA113" s="129">
        <f t="shared" si="30"/>
        <v>8</v>
      </c>
      <c r="AB113" s="129">
        <f t="shared" si="30"/>
        <v>8</v>
      </c>
      <c r="AC113" s="129">
        <f t="shared" si="30"/>
        <v>8</v>
      </c>
      <c r="AD113" s="129">
        <f t="shared" si="30"/>
        <v>8</v>
      </c>
      <c r="AE113" s="129">
        <f t="shared" si="30"/>
        <v>8</v>
      </c>
      <c r="AF113" s="129">
        <f t="shared" si="30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29"/>
        <v>7</v>
      </c>
      <c r="E114" s="129">
        <f t="shared" si="29"/>
        <v>7</v>
      </c>
      <c r="F114" s="129">
        <f t="shared" si="29"/>
        <v>7</v>
      </c>
      <c r="G114" s="129">
        <f t="shared" si="29"/>
        <v>7</v>
      </c>
      <c r="H114" s="129">
        <f t="shared" si="29"/>
        <v>7</v>
      </c>
      <c r="I114" s="129">
        <f t="shared" si="29"/>
        <v>7</v>
      </c>
      <c r="J114" s="129">
        <f t="shared" si="29"/>
        <v>7</v>
      </c>
      <c r="K114" s="129">
        <f t="shared" si="29"/>
        <v>7</v>
      </c>
      <c r="L114" s="129">
        <f t="shared" si="29"/>
        <v>7</v>
      </c>
      <c r="M114" s="129">
        <f t="shared" si="29"/>
        <v>7</v>
      </c>
      <c r="N114" s="129">
        <f t="shared" si="29"/>
        <v>7</v>
      </c>
      <c r="O114" s="129">
        <f t="shared" si="29"/>
        <v>7</v>
      </c>
      <c r="P114" s="129">
        <f t="shared" si="29"/>
        <v>7</v>
      </c>
      <c r="Q114" s="129">
        <f t="shared" si="29"/>
        <v>7</v>
      </c>
      <c r="R114" s="129">
        <f t="shared" si="29"/>
        <v>7</v>
      </c>
      <c r="S114" s="129">
        <f t="shared" si="30"/>
        <v>7</v>
      </c>
      <c r="T114" s="129">
        <f t="shared" si="30"/>
        <v>7</v>
      </c>
      <c r="U114" s="129">
        <f t="shared" si="30"/>
        <v>7</v>
      </c>
      <c r="V114" s="129">
        <f t="shared" si="30"/>
        <v>7</v>
      </c>
      <c r="W114" s="129">
        <f t="shared" si="30"/>
        <v>7</v>
      </c>
      <c r="X114" s="129">
        <f t="shared" si="30"/>
        <v>7</v>
      </c>
      <c r="Y114" s="129">
        <f t="shared" si="30"/>
        <v>7</v>
      </c>
      <c r="Z114" s="129">
        <f t="shared" si="30"/>
        <v>7</v>
      </c>
      <c r="AA114" s="129">
        <f t="shared" si="30"/>
        <v>7</v>
      </c>
      <c r="AB114" s="129">
        <f t="shared" si="30"/>
        <v>7</v>
      </c>
      <c r="AC114" s="129">
        <f t="shared" si="30"/>
        <v>7</v>
      </c>
      <c r="AD114" s="129">
        <f t="shared" si="30"/>
        <v>7</v>
      </c>
      <c r="AE114" s="129">
        <f t="shared" si="30"/>
        <v>7</v>
      </c>
      <c r="AF114" s="129">
        <f t="shared" si="30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1">B115</f>
        <v>3.47</v>
      </c>
      <c r="D115" s="129">
        <f t="shared" si="31"/>
        <v>3.47</v>
      </c>
      <c r="E115" s="129">
        <f t="shared" si="31"/>
        <v>3.47</v>
      </c>
      <c r="F115" s="129">
        <f t="shared" si="31"/>
        <v>3.47</v>
      </c>
      <c r="G115" s="129">
        <f t="shared" si="31"/>
        <v>3.47</v>
      </c>
      <c r="H115" s="129">
        <f t="shared" si="31"/>
        <v>3.47</v>
      </c>
      <c r="I115" s="129">
        <f t="shared" si="31"/>
        <v>3.47</v>
      </c>
      <c r="J115" s="129">
        <f t="shared" si="31"/>
        <v>3.47</v>
      </c>
      <c r="K115" s="129">
        <f t="shared" si="31"/>
        <v>3.47</v>
      </c>
      <c r="L115" s="129">
        <f t="shared" si="31"/>
        <v>3.47</v>
      </c>
      <c r="M115" s="129">
        <f t="shared" si="31"/>
        <v>3.47</v>
      </c>
      <c r="N115" s="129">
        <f t="shared" si="31"/>
        <v>3.47</v>
      </c>
      <c r="O115" s="129">
        <f t="shared" si="31"/>
        <v>3.47</v>
      </c>
      <c r="P115" s="129">
        <f t="shared" si="31"/>
        <v>3.47</v>
      </c>
      <c r="Q115" s="129">
        <f t="shared" si="31"/>
        <v>3.47</v>
      </c>
      <c r="R115" s="129">
        <f t="shared" si="31"/>
        <v>3.47</v>
      </c>
      <c r="S115" s="129">
        <f t="shared" si="30"/>
        <v>3.47</v>
      </c>
      <c r="T115" s="129">
        <f t="shared" si="30"/>
        <v>3.47</v>
      </c>
      <c r="U115" s="129">
        <f t="shared" si="30"/>
        <v>3.47</v>
      </c>
      <c r="V115" s="129">
        <f t="shared" si="30"/>
        <v>3.47</v>
      </c>
      <c r="W115" s="129">
        <f t="shared" si="30"/>
        <v>3.47</v>
      </c>
      <c r="X115" s="129">
        <f t="shared" si="30"/>
        <v>3.47</v>
      </c>
      <c r="Y115" s="129">
        <f t="shared" si="30"/>
        <v>3.47</v>
      </c>
      <c r="Z115" s="129">
        <f t="shared" si="30"/>
        <v>3.47</v>
      </c>
      <c r="AA115" s="129">
        <f t="shared" si="30"/>
        <v>3.47</v>
      </c>
      <c r="AB115" s="129">
        <f t="shared" si="30"/>
        <v>3.47</v>
      </c>
      <c r="AC115" s="129">
        <f t="shared" si="30"/>
        <v>3.47</v>
      </c>
      <c r="AD115" s="129">
        <f t="shared" si="30"/>
        <v>3.47</v>
      </c>
      <c r="AE115" s="129">
        <f t="shared" si="30"/>
        <v>3.47</v>
      </c>
      <c r="AF115" s="129">
        <f t="shared" si="30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1"/>
        <v>2.1</v>
      </c>
      <c r="D116" s="129">
        <f t="shared" si="31"/>
        <v>2.1</v>
      </c>
      <c r="E116" s="129">
        <f t="shared" si="31"/>
        <v>2.1</v>
      </c>
      <c r="F116" s="129">
        <f t="shared" si="31"/>
        <v>2.1</v>
      </c>
      <c r="G116" s="129">
        <f t="shared" si="31"/>
        <v>2.1</v>
      </c>
      <c r="H116" s="129">
        <f t="shared" si="31"/>
        <v>2.1</v>
      </c>
      <c r="I116" s="129">
        <f t="shared" si="31"/>
        <v>2.1</v>
      </c>
      <c r="J116" s="129">
        <f t="shared" si="31"/>
        <v>2.1</v>
      </c>
      <c r="K116" s="129">
        <f t="shared" si="31"/>
        <v>2.1</v>
      </c>
      <c r="L116" s="129">
        <f t="shared" si="31"/>
        <v>2.1</v>
      </c>
      <c r="M116" s="129">
        <f t="shared" si="31"/>
        <v>2.1</v>
      </c>
      <c r="N116" s="129">
        <f t="shared" si="31"/>
        <v>2.1</v>
      </c>
      <c r="O116" s="129">
        <f t="shared" si="31"/>
        <v>2.1</v>
      </c>
      <c r="P116" s="129">
        <f t="shared" si="31"/>
        <v>2.1</v>
      </c>
      <c r="Q116" s="129">
        <f t="shared" si="31"/>
        <v>2.1</v>
      </c>
      <c r="R116" s="129">
        <f t="shared" si="31"/>
        <v>2.1</v>
      </c>
      <c r="S116" s="129">
        <f t="shared" si="30"/>
        <v>2.1</v>
      </c>
      <c r="T116" s="129">
        <f t="shared" si="30"/>
        <v>2.1</v>
      </c>
      <c r="U116" s="129">
        <f t="shared" si="30"/>
        <v>2.1</v>
      </c>
      <c r="V116" s="129">
        <f t="shared" si="30"/>
        <v>2.1</v>
      </c>
      <c r="W116" s="129">
        <f t="shared" si="30"/>
        <v>2.1</v>
      </c>
      <c r="X116" s="129">
        <f t="shared" si="30"/>
        <v>2.1</v>
      </c>
      <c r="Y116" s="129">
        <f t="shared" si="30"/>
        <v>2.1</v>
      </c>
      <c r="Z116" s="129">
        <f t="shared" si="30"/>
        <v>2.1</v>
      </c>
      <c r="AA116" s="129">
        <f t="shared" si="30"/>
        <v>2.1</v>
      </c>
      <c r="AB116" s="129">
        <f t="shared" si="30"/>
        <v>2.1</v>
      </c>
      <c r="AC116" s="129">
        <f t="shared" si="30"/>
        <v>2.1</v>
      </c>
      <c r="AD116" s="129">
        <f t="shared" si="30"/>
        <v>2.1</v>
      </c>
      <c r="AE116" s="129">
        <f t="shared" si="30"/>
        <v>2.1</v>
      </c>
      <c r="AF116" s="129">
        <f t="shared" si="30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1"/>
        <v>9.3000000000000007</v>
      </c>
      <c r="D117" s="129">
        <f t="shared" si="31"/>
        <v>9.3000000000000007</v>
      </c>
      <c r="E117" s="129">
        <f t="shared" si="31"/>
        <v>9.3000000000000007</v>
      </c>
      <c r="F117" s="129">
        <f t="shared" si="31"/>
        <v>9.3000000000000007</v>
      </c>
      <c r="G117" s="129">
        <f t="shared" si="31"/>
        <v>9.3000000000000007</v>
      </c>
      <c r="H117" s="129">
        <f t="shared" si="31"/>
        <v>9.3000000000000007</v>
      </c>
      <c r="I117" s="129">
        <f t="shared" si="31"/>
        <v>9.3000000000000007</v>
      </c>
      <c r="J117" s="129">
        <f t="shared" si="31"/>
        <v>9.3000000000000007</v>
      </c>
      <c r="K117" s="129">
        <f t="shared" si="31"/>
        <v>9.3000000000000007</v>
      </c>
      <c r="L117" s="129">
        <f t="shared" si="31"/>
        <v>9.3000000000000007</v>
      </c>
      <c r="M117" s="129">
        <f t="shared" si="31"/>
        <v>9.3000000000000007</v>
      </c>
      <c r="N117" s="129">
        <f t="shared" si="31"/>
        <v>9.3000000000000007</v>
      </c>
      <c r="O117" s="129">
        <f t="shared" si="31"/>
        <v>9.3000000000000007</v>
      </c>
      <c r="P117" s="129">
        <f t="shared" si="31"/>
        <v>9.3000000000000007</v>
      </c>
      <c r="Q117" s="129">
        <f t="shared" si="31"/>
        <v>9.3000000000000007</v>
      </c>
      <c r="R117" s="129">
        <f t="shared" si="31"/>
        <v>9.3000000000000007</v>
      </c>
      <c r="S117" s="129">
        <f t="shared" si="30"/>
        <v>9.3000000000000007</v>
      </c>
      <c r="T117" s="129">
        <f t="shared" si="30"/>
        <v>9.3000000000000007</v>
      </c>
      <c r="U117" s="129">
        <f t="shared" si="30"/>
        <v>9.3000000000000007</v>
      </c>
      <c r="V117" s="129">
        <f t="shared" si="30"/>
        <v>9.3000000000000007</v>
      </c>
      <c r="W117" s="129">
        <f t="shared" si="30"/>
        <v>9.3000000000000007</v>
      </c>
      <c r="X117" s="129">
        <f t="shared" si="30"/>
        <v>9.3000000000000007</v>
      </c>
      <c r="Y117" s="129">
        <f t="shared" si="30"/>
        <v>9.3000000000000007</v>
      </c>
      <c r="Z117" s="129">
        <f t="shared" si="30"/>
        <v>9.3000000000000007</v>
      </c>
      <c r="AA117" s="129">
        <f t="shared" si="30"/>
        <v>9.3000000000000007</v>
      </c>
      <c r="AB117" s="129">
        <f t="shared" si="30"/>
        <v>9.3000000000000007</v>
      </c>
      <c r="AC117" s="129">
        <f t="shared" si="30"/>
        <v>9.3000000000000007</v>
      </c>
      <c r="AD117" s="129">
        <f t="shared" si="30"/>
        <v>9.3000000000000007</v>
      </c>
      <c r="AE117" s="129">
        <f t="shared" si="30"/>
        <v>9.3000000000000007</v>
      </c>
      <c r="AF117" s="129">
        <f t="shared" si="30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1"/>
        <v>0</v>
      </c>
      <c r="D118" s="129">
        <f t="shared" si="31"/>
        <v>0</v>
      </c>
      <c r="E118" s="129">
        <f t="shared" si="31"/>
        <v>0</v>
      </c>
      <c r="F118" s="129">
        <f t="shared" si="31"/>
        <v>0</v>
      </c>
      <c r="G118" s="129">
        <f t="shared" si="31"/>
        <v>0</v>
      </c>
      <c r="H118" s="129">
        <f t="shared" si="31"/>
        <v>0</v>
      </c>
      <c r="I118" s="129">
        <f t="shared" si="31"/>
        <v>0</v>
      </c>
      <c r="J118" s="129">
        <f t="shared" si="31"/>
        <v>0</v>
      </c>
      <c r="K118" s="129">
        <f t="shared" si="31"/>
        <v>0</v>
      </c>
      <c r="L118" s="129">
        <f t="shared" si="31"/>
        <v>0</v>
      </c>
      <c r="M118" s="129">
        <f t="shared" si="31"/>
        <v>0</v>
      </c>
      <c r="N118" s="129">
        <f t="shared" si="31"/>
        <v>0</v>
      </c>
      <c r="O118" s="129">
        <f t="shared" si="31"/>
        <v>0</v>
      </c>
      <c r="P118" s="129">
        <f t="shared" si="31"/>
        <v>0</v>
      </c>
      <c r="Q118" s="129">
        <f t="shared" si="31"/>
        <v>0</v>
      </c>
      <c r="R118" s="129">
        <f t="shared" si="31"/>
        <v>0</v>
      </c>
      <c r="S118" s="129">
        <f t="shared" si="30"/>
        <v>0</v>
      </c>
      <c r="T118" s="129">
        <f t="shared" si="30"/>
        <v>0</v>
      </c>
      <c r="U118" s="129">
        <f t="shared" si="30"/>
        <v>0</v>
      </c>
      <c r="V118" s="129">
        <f t="shared" si="30"/>
        <v>0</v>
      </c>
      <c r="W118" s="129">
        <f t="shared" si="30"/>
        <v>0</v>
      </c>
      <c r="X118" s="129">
        <f t="shared" si="30"/>
        <v>0</v>
      </c>
      <c r="Y118" s="129">
        <f t="shared" si="30"/>
        <v>0</v>
      </c>
      <c r="Z118" s="129">
        <f t="shared" si="30"/>
        <v>0</v>
      </c>
      <c r="AA118" s="129">
        <f t="shared" si="30"/>
        <v>0</v>
      </c>
      <c r="AB118" s="129">
        <f t="shared" si="30"/>
        <v>0</v>
      </c>
      <c r="AC118" s="129">
        <f t="shared" si="30"/>
        <v>0</v>
      </c>
      <c r="AD118" s="129">
        <f t="shared" si="30"/>
        <v>0</v>
      </c>
      <c r="AE118" s="129">
        <f t="shared" si="30"/>
        <v>0</v>
      </c>
      <c r="AF118" s="129">
        <f t="shared" si="30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1"/>
        <v>0</v>
      </c>
      <c r="D119" s="129">
        <f t="shared" si="31"/>
        <v>0</v>
      </c>
      <c r="E119" s="129">
        <f t="shared" si="31"/>
        <v>0</v>
      </c>
      <c r="F119" s="129">
        <f t="shared" si="31"/>
        <v>0</v>
      </c>
      <c r="G119" s="129">
        <f t="shared" si="31"/>
        <v>0</v>
      </c>
      <c r="H119" s="129">
        <f t="shared" si="31"/>
        <v>0</v>
      </c>
      <c r="I119" s="129">
        <f t="shared" si="31"/>
        <v>0</v>
      </c>
      <c r="J119" s="129">
        <f t="shared" si="31"/>
        <v>0</v>
      </c>
      <c r="K119" s="129">
        <f t="shared" si="31"/>
        <v>0</v>
      </c>
      <c r="L119" s="129">
        <f t="shared" si="31"/>
        <v>0</v>
      </c>
      <c r="M119" s="129">
        <f t="shared" si="31"/>
        <v>0</v>
      </c>
      <c r="N119" s="129">
        <f t="shared" si="31"/>
        <v>0</v>
      </c>
      <c r="O119" s="129">
        <f t="shared" si="31"/>
        <v>0</v>
      </c>
      <c r="P119" s="129">
        <f t="shared" si="31"/>
        <v>0</v>
      </c>
      <c r="Q119" s="129">
        <f t="shared" si="31"/>
        <v>0</v>
      </c>
      <c r="R119" s="129">
        <f t="shared" si="31"/>
        <v>0</v>
      </c>
      <c r="S119" s="129">
        <f t="shared" si="30"/>
        <v>0</v>
      </c>
      <c r="T119" s="129">
        <f t="shared" si="30"/>
        <v>0</v>
      </c>
      <c r="U119" s="129">
        <f t="shared" si="30"/>
        <v>0</v>
      </c>
      <c r="V119" s="129">
        <f t="shared" si="30"/>
        <v>0</v>
      </c>
      <c r="W119" s="129">
        <f t="shared" si="30"/>
        <v>0</v>
      </c>
      <c r="X119" s="129">
        <f t="shared" si="30"/>
        <v>0</v>
      </c>
      <c r="Y119" s="129">
        <f t="shared" si="30"/>
        <v>0</v>
      </c>
      <c r="Z119" s="129">
        <f t="shared" si="30"/>
        <v>0</v>
      </c>
      <c r="AA119" s="129">
        <f t="shared" si="30"/>
        <v>0</v>
      </c>
      <c r="AB119" s="129">
        <f t="shared" si="30"/>
        <v>0</v>
      </c>
      <c r="AC119" s="129">
        <f t="shared" si="30"/>
        <v>0</v>
      </c>
      <c r="AD119" s="129">
        <f t="shared" si="30"/>
        <v>0</v>
      </c>
      <c r="AE119" s="129">
        <f t="shared" si="30"/>
        <v>0</v>
      </c>
      <c r="AF119" s="129">
        <f t="shared" si="30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1"/>
        <v>5</v>
      </c>
      <c r="D120" s="129">
        <f t="shared" si="31"/>
        <v>5</v>
      </c>
      <c r="E120" s="129">
        <f t="shared" si="31"/>
        <v>5</v>
      </c>
      <c r="F120" s="129">
        <f t="shared" si="31"/>
        <v>5</v>
      </c>
      <c r="G120" s="129">
        <f t="shared" si="31"/>
        <v>5</v>
      </c>
      <c r="H120" s="129">
        <f t="shared" si="31"/>
        <v>5</v>
      </c>
      <c r="I120" s="129">
        <f t="shared" si="31"/>
        <v>5</v>
      </c>
      <c r="J120" s="129">
        <f t="shared" si="31"/>
        <v>5</v>
      </c>
      <c r="K120" s="129">
        <f t="shared" si="31"/>
        <v>5</v>
      </c>
      <c r="L120" s="129">
        <f t="shared" si="31"/>
        <v>5</v>
      </c>
      <c r="M120" s="129">
        <f t="shared" si="31"/>
        <v>5</v>
      </c>
      <c r="N120" s="129">
        <f t="shared" si="31"/>
        <v>5</v>
      </c>
      <c r="O120" s="129">
        <f t="shared" si="31"/>
        <v>5</v>
      </c>
      <c r="P120" s="129">
        <f t="shared" si="31"/>
        <v>5</v>
      </c>
      <c r="Q120" s="129">
        <f t="shared" si="31"/>
        <v>5</v>
      </c>
      <c r="R120" s="129">
        <f t="shared" si="31"/>
        <v>5</v>
      </c>
      <c r="S120" s="129">
        <f t="shared" si="30"/>
        <v>5</v>
      </c>
      <c r="T120" s="129">
        <f t="shared" si="30"/>
        <v>5</v>
      </c>
      <c r="U120" s="129">
        <f t="shared" si="30"/>
        <v>5</v>
      </c>
      <c r="V120" s="129">
        <f t="shared" si="30"/>
        <v>5</v>
      </c>
      <c r="W120" s="129">
        <f t="shared" si="30"/>
        <v>5</v>
      </c>
      <c r="X120" s="129">
        <f t="shared" si="30"/>
        <v>5</v>
      </c>
      <c r="Y120" s="129">
        <f t="shared" si="30"/>
        <v>5</v>
      </c>
      <c r="Z120" s="129">
        <f t="shared" si="30"/>
        <v>5</v>
      </c>
      <c r="AA120" s="129">
        <f t="shared" si="30"/>
        <v>5</v>
      </c>
      <c r="AB120" s="129">
        <f t="shared" si="30"/>
        <v>5</v>
      </c>
      <c r="AC120" s="129">
        <f t="shared" si="30"/>
        <v>5</v>
      </c>
      <c r="AD120" s="129">
        <f t="shared" si="30"/>
        <v>5</v>
      </c>
      <c r="AE120" s="129">
        <f t="shared" si="30"/>
        <v>5</v>
      </c>
      <c r="AF120" s="129">
        <f t="shared" si="30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1"/>
        <v>1</v>
      </c>
      <c r="D121" s="129">
        <f t="shared" si="31"/>
        <v>1</v>
      </c>
      <c r="E121" s="129">
        <f t="shared" si="31"/>
        <v>1</v>
      </c>
      <c r="F121" s="129">
        <f t="shared" si="31"/>
        <v>1</v>
      </c>
      <c r="G121" s="129">
        <f t="shared" si="31"/>
        <v>1</v>
      </c>
      <c r="H121" s="129">
        <f t="shared" si="31"/>
        <v>1</v>
      </c>
      <c r="I121" s="129">
        <f t="shared" si="31"/>
        <v>1</v>
      </c>
      <c r="J121" s="129">
        <f t="shared" si="31"/>
        <v>1</v>
      </c>
      <c r="K121" s="129">
        <f t="shared" si="31"/>
        <v>1</v>
      </c>
      <c r="L121" s="129">
        <f t="shared" si="31"/>
        <v>1</v>
      </c>
      <c r="M121" s="129">
        <f t="shared" si="31"/>
        <v>1</v>
      </c>
      <c r="N121" s="129">
        <f t="shared" si="31"/>
        <v>1</v>
      </c>
      <c r="O121" s="129">
        <f t="shared" si="31"/>
        <v>1</v>
      </c>
      <c r="P121" s="129">
        <f t="shared" si="31"/>
        <v>1</v>
      </c>
      <c r="Q121" s="129">
        <f t="shared" si="31"/>
        <v>1</v>
      </c>
      <c r="R121" s="129">
        <f t="shared" si="31"/>
        <v>1</v>
      </c>
      <c r="S121" s="129">
        <f t="shared" si="30"/>
        <v>1</v>
      </c>
      <c r="T121" s="129">
        <f t="shared" si="30"/>
        <v>1</v>
      </c>
      <c r="U121" s="129">
        <f t="shared" si="30"/>
        <v>1</v>
      </c>
      <c r="V121" s="129">
        <f t="shared" si="30"/>
        <v>1</v>
      </c>
      <c r="W121" s="129">
        <f t="shared" si="30"/>
        <v>1</v>
      </c>
      <c r="X121" s="129">
        <f t="shared" si="30"/>
        <v>1</v>
      </c>
      <c r="Y121" s="129">
        <f t="shared" si="30"/>
        <v>1</v>
      </c>
      <c r="Z121" s="129">
        <f t="shared" si="30"/>
        <v>1</v>
      </c>
      <c r="AA121" s="129">
        <f t="shared" si="30"/>
        <v>1</v>
      </c>
      <c r="AB121" s="129">
        <f t="shared" si="30"/>
        <v>1</v>
      </c>
      <c r="AC121" s="129">
        <f t="shared" si="30"/>
        <v>1</v>
      </c>
      <c r="AD121" s="129">
        <f t="shared" si="30"/>
        <v>1</v>
      </c>
      <c r="AE121" s="129">
        <f t="shared" si="30"/>
        <v>1</v>
      </c>
      <c r="AF121" s="129">
        <f t="shared" si="30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1"/>
        <v>1.58</v>
      </c>
      <c r="D122" s="129">
        <f t="shared" si="31"/>
        <v>1.58</v>
      </c>
      <c r="E122" s="129">
        <f t="shared" si="31"/>
        <v>1.58</v>
      </c>
      <c r="F122" s="129">
        <f t="shared" si="31"/>
        <v>1.58</v>
      </c>
      <c r="G122" s="129">
        <f t="shared" si="31"/>
        <v>1.58</v>
      </c>
      <c r="H122" s="129">
        <f t="shared" si="31"/>
        <v>1.58</v>
      </c>
      <c r="I122" s="129">
        <f t="shared" si="31"/>
        <v>1.58</v>
      </c>
      <c r="J122" s="129">
        <f t="shared" si="31"/>
        <v>1.58</v>
      </c>
      <c r="K122" s="129">
        <f t="shared" si="31"/>
        <v>1.58</v>
      </c>
      <c r="L122" s="129">
        <f t="shared" si="31"/>
        <v>1.58</v>
      </c>
      <c r="M122" s="129">
        <f t="shared" si="31"/>
        <v>1.58</v>
      </c>
      <c r="N122" s="129">
        <f t="shared" si="31"/>
        <v>1.58</v>
      </c>
      <c r="O122" s="129">
        <f t="shared" si="31"/>
        <v>1.58</v>
      </c>
      <c r="P122" s="129">
        <f t="shared" si="31"/>
        <v>1.58</v>
      </c>
      <c r="Q122" s="129">
        <f t="shared" si="31"/>
        <v>1.58</v>
      </c>
      <c r="R122" s="129">
        <f t="shared" si="31"/>
        <v>1.58</v>
      </c>
      <c r="S122" s="129">
        <f t="shared" si="30"/>
        <v>1.58</v>
      </c>
      <c r="T122" s="129">
        <f t="shared" si="30"/>
        <v>1.58</v>
      </c>
      <c r="U122" s="129">
        <f t="shared" si="30"/>
        <v>1.58</v>
      </c>
      <c r="V122" s="129">
        <f t="shared" si="30"/>
        <v>1.58</v>
      </c>
      <c r="W122" s="129">
        <f t="shared" si="30"/>
        <v>1.58</v>
      </c>
      <c r="X122" s="129">
        <f t="shared" si="30"/>
        <v>1.58</v>
      </c>
      <c r="Y122" s="129">
        <f t="shared" si="30"/>
        <v>1.58</v>
      </c>
      <c r="Z122" s="129">
        <f t="shared" si="30"/>
        <v>1.58</v>
      </c>
      <c r="AA122" s="129">
        <f t="shared" si="30"/>
        <v>1.58</v>
      </c>
      <c r="AB122" s="129">
        <f t="shared" si="30"/>
        <v>1.58</v>
      </c>
      <c r="AC122" s="129">
        <f t="shared" si="30"/>
        <v>1.58</v>
      </c>
      <c r="AD122" s="129">
        <f t="shared" si="30"/>
        <v>1.58</v>
      </c>
      <c r="AE122" s="129">
        <f t="shared" si="30"/>
        <v>1.58</v>
      </c>
      <c r="AF122" s="129">
        <f t="shared" si="30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1"/>
        <v>1.46</v>
      </c>
      <c r="D123" s="129">
        <f t="shared" si="31"/>
        <v>1.46</v>
      </c>
      <c r="E123" s="129">
        <f t="shared" si="31"/>
        <v>1.46</v>
      </c>
      <c r="F123" s="129">
        <f t="shared" si="31"/>
        <v>1.46</v>
      </c>
      <c r="G123" s="129">
        <f t="shared" si="31"/>
        <v>1.46</v>
      </c>
      <c r="H123" s="129">
        <f t="shared" si="31"/>
        <v>1.46</v>
      </c>
      <c r="I123" s="129">
        <f t="shared" si="31"/>
        <v>1.46</v>
      </c>
      <c r="J123" s="129">
        <f t="shared" si="31"/>
        <v>1.46</v>
      </c>
      <c r="K123" s="129">
        <f t="shared" si="31"/>
        <v>1.46</v>
      </c>
      <c r="L123" s="129">
        <f t="shared" si="31"/>
        <v>1.46</v>
      </c>
      <c r="M123" s="129">
        <f t="shared" si="31"/>
        <v>1.46</v>
      </c>
      <c r="N123" s="129">
        <f t="shared" si="31"/>
        <v>1.46</v>
      </c>
      <c r="O123" s="129">
        <f t="shared" si="31"/>
        <v>1.46</v>
      </c>
      <c r="P123" s="129">
        <f t="shared" si="31"/>
        <v>1.46</v>
      </c>
      <c r="Q123" s="129">
        <f t="shared" si="31"/>
        <v>1.46</v>
      </c>
      <c r="R123" s="129">
        <f t="shared" si="31"/>
        <v>1.46</v>
      </c>
      <c r="S123" s="129">
        <f t="shared" ref="S123:AF123" si="32">R123</f>
        <v>1.46</v>
      </c>
      <c r="T123" s="129">
        <f t="shared" si="32"/>
        <v>1.46</v>
      </c>
      <c r="U123" s="129">
        <f t="shared" si="32"/>
        <v>1.46</v>
      </c>
      <c r="V123" s="129">
        <f t="shared" si="32"/>
        <v>1.46</v>
      </c>
      <c r="W123" s="129">
        <f t="shared" si="32"/>
        <v>1.46</v>
      </c>
      <c r="X123" s="129">
        <f t="shared" si="32"/>
        <v>1.46</v>
      </c>
      <c r="Y123" s="129">
        <f t="shared" si="32"/>
        <v>1.46</v>
      </c>
      <c r="Z123" s="129">
        <f t="shared" si="32"/>
        <v>1.46</v>
      </c>
      <c r="AA123" s="129">
        <f t="shared" si="32"/>
        <v>1.46</v>
      </c>
      <c r="AB123" s="129">
        <f t="shared" si="32"/>
        <v>1.46</v>
      </c>
      <c r="AC123" s="129">
        <f t="shared" si="32"/>
        <v>1.46</v>
      </c>
      <c r="AD123" s="129">
        <f t="shared" si="32"/>
        <v>1.46</v>
      </c>
      <c r="AE123" s="129">
        <f t="shared" si="32"/>
        <v>1.46</v>
      </c>
      <c r="AF123" s="129">
        <f t="shared" si="32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1"/>
        <v>1.48</v>
      </c>
      <c r="D124" s="129">
        <f t="shared" si="31"/>
        <v>1.48</v>
      </c>
      <c r="E124" s="129">
        <f t="shared" si="31"/>
        <v>1.48</v>
      </c>
      <c r="F124" s="129">
        <f t="shared" si="31"/>
        <v>1.48</v>
      </c>
      <c r="G124" s="129">
        <f t="shared" si="31"/>
        <v>1.48</v>
      </c>
      <c r="H124" s="129">
        <f t="shared" si="31"/>
        <v>1.48</v>
      </c>
      <c r="I124" s="129">
        <f t="shared" si="31"/>
        <v>1.48</v>
      </c>
      <c r="J124" s="129">
        <f t="shared" si="31"/>
        <v>1.48</v>
      </c>
      <c r="K124" s="129">
        <f t="shared" si="31"/>
        <v>1.48</v>
      </c>
      <c r="L124" s="129">
        <f t="shared" si="31"/>
        <v>1.48</v>
      </c>
      <c r="M124" s="129">
        <f t="shared" si="31"/>
        <v>1.48</v>
      </c>
      <c r="N124" s="129">
        <f t="shared" si="31"/>
        <v>1.48</v>
      </c>
      <c r="O124" s="129">
        <f t="shared" si="31"/>
        <v>1.48</v>
      </c>
      <c r="P124" s="129">
        <f t="shared" si="31"/>
        <v>1.48</v>
      </c>
      <c r="Q124" s="129">
        <f t="shared" si="31"/>
        <v>1.48</v>
      </c>
      <c r="R124" s="129">
        <f t="shared" si="31"/>
        <v>1.48</v>
      </c>
      <c r="S124" s="129">
        <f t="shared" ref="S124:AF124" si="33">R124</f>
        <v>1.48</v>
      </c>
      <c r="T124" s="129">
        <f t="shared" si="33"/>
        <v>1.48</v>
      </c>
      <c r="U124" s="129">
        <f t="shared" si="33"/>
        <v>1.48</v>
      </c>
      <c r="V124" s="129">
        <f t="shared" si="33"/>
        <v>1.48</v>
      </c>
      <c r="W124" s="129">
        <f t="shared" si="33"/>
        <v>1.48</v>
      </c>
      <c r="X124" s="129">
        <f t="shared" si="33"/>
        <v>1.48</v>
      </c>
      <c r="Y124" s="129">
        <f t="shared" si="33"/>
        <v>1.48</v>
      </c>
      <c r="Z124" s="129">
        <f t="shared" si="33"/>
        <v>1.48</v>
      </c>
      <c r="AA124" s="129">
        <f t="shared" si="33"/>
        <v>1.48</v>
      </c>
      <c r="AB124" s="129">
        <f t="shared" si="33"/>
        <v>1.48</v>
      </c>
      <c r="AC124" s="129">
        <f t="shared" si="33"/>
        <v>1.48</v>
      </c>
      <c r="AD124" s="129">
        <f t="shared" si="33"/>
        <v>1.48</v>
      </c>
      <c r="AE124" s="129">
        <f t="shared" si="33"/>
        <v>1.48</v>
      </c>
      <c r="AF124" s="129">
        <f t="shared" si="33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4">B126</f>
        <v>2.2000000000000002</v>
      </c>
      <c r="D126" s="129">
        <f t="shared" si="34"/>
        <v>2.2000000000000002</v>
      </c>
      <c r="E126" s="129">
        <f t="shared" si="34"/>
        <v>2.2000000000000002</v>
      </c>
      <c r="F126" s="129">
        <f t="shared" si="34"/>
        <v>2.2000000000000002</v>
      </c>
      <c r="G126" s="129">
        <f t="shared" si="34"/>
        <v>2.2000000000000002</v>
      </c>
      <c r="H126" s="129">
        <f t="shared" si="34"/>
        <v>2.2000000000000002</v>
      </c>
      <c r="I126" s="129">
        <f t="shared" si="34"/>
        <v>2.2000000000000002</v>
      </c>
      <c r="J126" s="129">
        <f t="shared" si="34"/>
        <v>2.2000000000000002</v>
      </c>
      <c r="K126" s="129">
        <f t="shared" si="34"/>
        <v>2.2000000000000002</v>
      </c>
      <c r="L126" s="129">
        <f t="shared" si="34"/>
        <v>2.2000000000000002</v>
      </c>
      <c r="M126" s="129">
        <f t="shared" si="34"/>
        <v>2.2000000000000002</v>
      </c>
      <c r="N126" s="129">
        <f t="shared" si="34"/>
        <v>2.2000000000000002</v>
      </c>
      <c r="O126" s="129">
        <f t="shared" si="34"/>
        <v>2.2000000000000002</v>
      </c>
      <c r="P126" s="129">
        <f t="shared" si="34"/>
        <v>2.2000000000000002</v>
      </c>
      <c r="Q126" s="129">
        <f t="shared" si="34"/>
        <v>2.2000000000000002</v>
      </c>
      <c r="R126" s="129">
        <f t="shared" si="34"/>
        <v>2.2000000000000002</v>
      </c>
      <c r="S126" s="129">
        <f t="shared" ref="S126:AF133" si="35">R126</f>
        <v>2.2000000000000002</v>
      </c>
      <c r="T126" s="129">
        <f t="shared" si="35"/>
        <v>2.2000000000000002</v>
      </c>
      <c r="U126" s="129">
        <f t="shared" si="35"/>
        <v>2.2000000000000002</v>
      </c>
      <c r="V126" s="129">
        <f t="shared" si="35"/>
        <v>2.2000000000000002</v>
      </c>
      <c r="W126" s="129">
        <f t="shared" si="35"/>
        <v>2.2000000000000002</v>
      </c>
      <c r="X126" s="129">
        <f t="shared" si="35"/>
        <v>2.2000000000000002</v>
      </c>
      <c r="Y126" s="129">
        <f t="shared" si="35"/>
        <v>2.2000000000000002</v>
      </c>
      <c r="Z126" s="129">
        <f t="shared" si="35"/>
        <v>2.2000000000000002</v>
      </c>
      <c r="AA126" s="129">
        <f t="shared" si="35"/>
        <v>2.2000000000000002</v>
      </c>
      <c r="AB126" s="129">
        <f t="shared" si="35"/>
        <v>2.2000000000000002</v>
      </c>
      <c r="AC126" s="129">
        <f t="shared" si="35"/>
        <v>2.2000000000000002</v>
      </c>
      <c r="AD126" s="129">
        <f t="shared" si="35"/>
        <v>2.2000000000000002</v>
      </c>
      <c r="AE126" s="129">
        <f t="shared" si="35"/>
        <v>2.2000000000000002</v>
      </c>
      <c r="AF126" s="129">
        <f t="shared" si="35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4"/>
        <v>2</v>
      </c>
      <c r="D127" s="129">
        <f t="shared" si="34"/>
        <v>2</v>
      </c>
      <c r="E127" s="129">
        <f t="shared" si="34"/>
        <v>2</v>
      </c>
      <c r="F127" s="129">
        <f t="shared" si="34"/>
        <v>2</v>
      </c>
      <c r="G127" s="129">
        <f t="shared" si="34"/>
        <v>2</v>
      </c>
      <c r="H127" s="129">
        <f t="shared" si="34"/>
        <v>2</v>
      </c>
      <c r="I127" s="129">
        <f t="shared" si="34"/>
        <v>2</v>
      </c>
      <c r="J127" s="129">
        <f t="shared" si="34"/>
        <v>2</v>
      </c>
      <c r="K127" s="129">
        <f t="shared" si="34"/>
        <v>2</v>
      </c>
      <c r="L127" s="129">
        <f t="shared" si="34"/>
        <v>2</v>
      </c>
      <c r="M127" s="129">
        <f t="shared" si="34"/>
        <v>2</v>
      </c>
      <c r="N127" s="129">
        <f t="shared" si="34"/>
        <v>2</v>
      </c>
      <c r="O127" s="129">
        <f t="shared" si="34"/>
        <v>2</v>
      </c>
      <c r="P127" s="129">
        <f t="shared" si="34"/>
        <v>2</v>
      </c>
      <c r="Q127" s="129">
        <f t="shared" si="34"/>
        <v>2</v>
      </c>
      <c r="R127" s="129">
        <f t="shared" si="34"/>
        <v>2</v>
      </c>
      <c r="S127" s="129">
        <f t="shared" si="35"/>
        <v>2</v>
      </c>
      <c r="T127" s="129">
        <f t="shared" si="35"/>
        <v>2</v>
      </c>
      <c r="U127" s="129">
        <f t="shared" si="35"/>
        <v>2</v>
      </c>
      <c r="V127" s="129">
        <f t="shared" si="35"/>
        <v>2</v>
      </c>
      <c r="W127" s="129">
        <f t="shared" si="35"/>
        <v>2</v>
      </c>
      <c r="X127" s="129">
        <f t="shared" si="35"/>
        <v>2</v>
      </c>
      <c r="Y127" s="129">
        <f t="shared" si="35"/>
        <v>2</v>
      </c>
      <c r="Z127" s="129">
        <f t="shared" si="35"/>
        <v>2</v>
      </c>
      <c r="AA127" s="129">
        <f t="shared" si="35"/>
        <v>2</v>
      </c>
      <c r="AB127" s="129">
        <f t="shared" si="35"/>
        <v>2</v>
      </c>
      <c r="AC127" s="129">
        <f t="shared" si="35"/>
        <v>2</v>
      </c>
      <c r="AD127" s="129">
        <f t="shared" si="35"/>
        <v>2</v>
      </c>
      <c r="AE127" s="129">
        <f t="shared" si="35"/>
        <v>2</v>
      </c>
      <c r="AF127" s="129">
        <f t="shared" si="35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4"/>
        <v>1.25</v>
      </c>
      <c r="D128" s="129">
        <f t="shared" si="34"/>
        <v>1.25</v>
      </c>
      <c r="E128" s="129">
        <f t="shared" si="34"/>
        <v>1.25</v>
      </c>
      <c r="F128" s="129">
        <f t="shared" si="34"/>
        <v>1.25</v>
      </c>
      <c r="G128" s="129">
        <f t="shared" si="34"/>
        <v>1.25</v>
      </c>
      <c r="H128" s="129">
        <f t="shared" si="34"/>
        <v>1.25</v>
      </c>
      <c r="I128" s="129">
        <f t="shared" si="34"/>
        <v>1.25</v>
      </c>
      <c r="J128" s="129">
        <f t="shared" si="34"/>
        <v>1.25</v>
      </c>
      <c r="K128" s="129">
        <f t="shared" si="34"/>
        <v>1.25</v>
      </c>
      <c r="L128" s="129">
        <f t="shared" si="34"/>
        <v>1.25</v>
      </c>
      <c r="M128" s="129">
        <f t="shared" si="34"/>
        <v>1.25</v>
      </c>
      <c r="N128" s="129">
        <f t="shared" si="34"/>
        <v>1.25</v>
      </c>
      <c r="O128" s="129">
        <f t="shared" si="34"/>
        <v>1.25</v>
      </c>
      <c r="P128" s="129">
        <f t="shared" si="34"/>
        <v>1.25</v>
      </c>
      <c r="Q128" s="129">
        <f t="shared" si="34"/>
        <v>1.25</v>
      </c>
      <c r="R128" s="129">
        <f t="shared" si="34"/>
        <v>1.25</v>
      </c>
      <c r="S128" s="129">
        <f t="shared" si="35"/>
        <v>1.25</v>
      </c>
      <c r="T128" s="129">
        <f t="shared" si="35"/>
        <v>1.25</v>
      </c>
      <c r="U128" s="129">
        <f t="shared" si="35"/>
        <v>1.25</v>
      </c>
      <c r="V128" s="129">
        <f t="shared" si="35"/>
        <v>1.25</v>
      </c>
      <c r="W128" s="129">
        <f t="shared" si="35"/>
        <v>1.25</v>
      </c>
      <c r="X128" s="129">
        <f t="shared" si="35"/>
        <v>1.25</v>
      </c>
      <c r="Y128" s="129">
        <f t="shared" si="35"/>
        <v>1.25</v>
      </c>
      <c r="Z128" s="129">
        <f t="shared" si="35"/>
        <v>1.25</v>
      </c>
      <c r="AA128" s="129">
        <f t="shared" si="35"/>
        <v>1.25</v>
      </c>
      <c r="AB128" s="129">
        <f t="shared" si="35"/>
        <v>1.25</v>
      </c>
      <c r="AC128" s="129">
        <f t="shared" si="35"/>
        <v>1.25</v>
      </c>
      <c r="AD128" s="129">
        <f t="shared" si="35"/>
        <v>1.25</v>
      </c>
      <c r="AE128" s="129">
        <f t="shared" si="35"/>
        <v>1.25</v>
      </c>
      <c r="AF128" s="129">
        <f t="shared" si="35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4"/>
        <v>1.1499999999999999</v>
      </c>
      <c r="D129" s="129">
        <f t="shared" si="34"/>
        <v>1.1499999999999999</v>
      </c>
      <c r="E129" s="129">
        <f t="shared" si="34"/>
        <v>1.1499999999999999</v>
      </c>
      <c r="F129" s="129">
        <f t="shared" si="34"/>
        <v>1.1499999999999999</v>
      </c>
      <c r="G129" s="129">
        <f t="shared" si="34"/>
        <v>1.1499999999999999</v>
      </c>
      <c r="H129" s="129">
        <f t="shared" si="34"/>
        <v>1.1499999999999999</v>
      </c>
      <c r="I129" s="129">
        <f t="shared" si="34"/>
        <v>1.1499999999999999</v>
      </c>
      <c r="J129" s="129">
        <f t="shared" si="34"/>
        <v>1.1499999999999999</v>
      </c>
      <c r="K129" s="129">
        <f t="shared" si="34"/>
        <v>1.1499999999999999</v>
      </c>
      <c r="L129" s="129">
        <f t="shared" si="34"/>
        <v>1.1499999999999999</v>
      </c>
      <c r="M129" s="129">
        <f t="shared" si="34"/>
        <v>1.1499999999999999</v>
      </c>
      <c r="N129" s="129">
        <f t="shared" si="34"/>
        <v>1.1499999999999999</v>
      </c>
      <c r="O129" s="129">
        <f t="shared" si="34"/>
        <v>1.1499999999999999</v>
      </c>
      <c r="P129" s="129">
        <f t="shared" si="34"/>
        <v>1.1499999999999999</v>
      </c>
      <c r="Q129" s="129">
        <f t="shared" si="34"/>
        <v>1.1499999999999999</v>
      </c>
      <c r="R129" s="129">
        <f t="shared" si="34"/>
        <v>1.1499999999999999</v>
      </c>
      <c r="S129" s="129">
        <f t="shared" si="35"/>
        <v>1.1499999999999999</v>
      </c>
      <c r="T129" s="129">
        <f t="shared" si="35"/>
        <v>1.1499999999999999</v>
      </c>
      <c r="U129" s="129">
        <f t="shared" si="35"/>
        <v>1.1499999999999999</v>
      </c>
      <c r="V129" s="129">
        <f t="shared" si="35"/>
        <v>1.1499999999999999</v>
      </c>
      <c r="W129" s="129">
        <f t="shared" si="35"/>
        <v>1.1499999999999999</v>
      </c>
      <c r="X129" s="129">
        <f t="shared" si="35"/>
        <v>1.1499999999999999</v>
      </c>
      <c r="Y129" s="129">
        <f t="shared" si="35"/>
        <v>1.1499999999999999</v>
      </c>
      <c r="Z129" s="129">
        <f t="shared" si="35"/>
        <v>1.1499999999999999</v>
      </c>
      <c r="AA129" s="129">
        <f t="shared" si="35"/>
        <v>1.1499999999999999</v>
      </c>
      <c r="AB129" s="129">
        <f t="shared" si="35"/>
        <v>1.1499999999999999</v>
      </c>
      <c r="AC129" s="129">
        <f t="shared" si="35"/>
        <v>1.1499999999999999</v>
      </c>
      <c r="AD129" s="129">
        <f t="shared" si="35"/>
        <v>1.1499999999999999</v>
      </c>
      <c r="AE129" s="129">
        <f t="shared" si="35"/>
        <v>1.1499999999999999</v>
      </c>
      <c r="AF129" s="129">
        <f t="shared" si="35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4"/>
        <v>2.133</v>
      </c>
      <c r="D130" s="129">
        <f t="shared" si="34"/>
        <v>2.133</v>
      </c>
      <c r="E130" s="129">
        <f t="shared" si="34"/>
        <v>2.133</v>
      </c>
      <c r="F130" s="129">
        <f t="shared" si="34"/>
        <v>2.133</v>
      </c>
      <c r="G130" s="129">
        <f t="shared" si="34"/>
        <v>2.133</v>
      </c>
      <c r="H130" s="129">
        <f t="shared" si="34"/>
        <v>2.133</v>
      </c>
      <c r="I130" s="129">
        <f t="shared" si="34"/>
        <v>2.133</v>
      </c>
      <c r="J130" s="129">
        <f t="shared" si="34"/>
        <v>2.133</v>
      </c>
      <c r="K130" s="129">
        <f t="shared" si="34"/>
        <v>2.133</v>
      </c>
      <c r="L130" s="129">
        <f t="shared" si="34"/>
        <v>2.133</v>
      </c>
      <c r="M130" s="129">
        <f t="shared" si="34"/>
        <v>2.133</v>
      </c>
      <c r="N130" s="129">
        <f t="shared" si="34"/>
        <v>2.133</v>
      </c>
      <c r="O130" s="129">
        <f t="shared" si="34"/>
        <v>2.133</v>
      </c>
      <c r="P130" s="129">
        <f t="shared" si="34"/>
        <v>2.133</v>
      </c>
      <c r="Q130" s="129">
        <f t="shared" si="34"/>
        <v>2.133</v>
      </c>
      <c r="R130" s="129">
        <f t="shared" si="34"/>
        <v>2.133</v>
      </c>
      <c r="S130" s="129">
        <f t="shared" si="35"/>
        <v>2.133</v>
      </c>
      <c r="T130" s="129">
        <f t="shared" si="35"/>
        <v>2.133</v>
      </c>
      <c r="U130" s="129">
        <f t="shared" si="35"/>
        <v>2.133</v>
      </c>
      <c r="V130" s="129">
        <f t="shared" si="35"/>
        <v>2.133</v>
      </c>
      <c r="W130" s="129">
        <f t="shared" si="35"/>
        <v>2.133</v>
      </c>
      <c r="X130" s="129">
        <f t="shared" si="35"/>
        <v>2.133</v>
      </c>
      <c r="Y130" s="129">
        <f t="shared" si="35"/>
        <v>2.133</v>
      </c>
      <c r="Z130" s="129">
        <f t="shared" si="35"/>
        <v>2.133</v>
      </c>
      <c r="AA130" s="129">
        <f t="shared" si="35"/>
        <v>2.133</v>
      </c>
      <c r="AB130" s="129">
        <f t="shared" si="35"/>
        <v>2.133</v>
      </c>
      <c r="AC130" s="129">
        <f t="shared" si="35"/>
        <v>2.133</v>
      </c>
      <c r="AD130" s="129">
        <f t="shared" si="35"/>
        <v>2.133</v>
      </c>
      <c r="AE130" s="129">
        <f t="shared" si="35"/>
        <v>2.133</v>
      </c>
      <c r="AF130" s="129">
        <f t="shared" si="35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4"/>
        <v>2.09</v>
      </c>
      <c r="D131" s="129">
        <f t="shared" si="34"/>
        <v>2.09</v>
      </c>
      <c r="E131" s="129">
        <f t="shared" si="34"/>
        <v>2.09</v>
      </c>
      <c r="F131" s="129">
        <f t="shared" si="34"/>
        <v>2.09</v>
      </c>
      <c r="G131" s="129">
        <f t="shared" si="34"/>
        <v>2.09</v>
      </c>
      <c r="H131" s="129">
        <f t="shared" si="34"/>
        <v>2.09</v>
      </c>
      <c r="I131" s="129">
        <f t="shared" si="34"/>
        <v>2.09</v>
      </c>
      <c r="J131" s="129">
        <f t="shared" si="34"/>
        <v>2.09</v>
      </c>
      <c r="K131" s="129">
        <f t="shared" si="34"/>
        <v>2.09</v>
      </c>
      <c r="L131" s="129">
        <f t="shared" si="34"/>
        <v>2.09</v>
      </c>
      <c r="M131" s="129">
        <f t="shared" si="34"/>
        <v>2.09</v>
      </c>
      <c r="N131" s="129">
        <f t="shared" si="34"/>
        <v>2.09</v>
      </c>
      <c r="O131" s="129">
        <f t="shared" si="34"/>
        <v>2.09</v>
      </c>
      <c r="P131" s="129">
        <f t="shared" si="34"/>
        <v>2.09</v>
      </c>
      <c r="Q131" s="129">
        <f t="shared" si="34"/>
        <v>2.09</v>
      </c>
      <c r="R131" s="129">
        <f t="shared" si="34"/>
        <v>2.09</v>
      </c>
      <c r="S131" s="129">
        <f t="shared" si="35"/>
        <v>2.09</v>
      </c>
      <c r="T131" s="129">
        <f t="shared" si="35"/>
        <v>2.09</v>
      </c>
      <c r="U131" s="129">
        <f t="shared" si="35"/>
        <v>2.09</v>
      </c>
      <c r="V131" s="129">
        <f t="shared" si="35"/>
        <v>2.09</v>
      </c>
      <c r="W131" s="129">
        <f t="shared" si="35"/>
        <v>2.09</v>
      </c>
      <c r="X131" s="129">
        <f t="shared" si="35"/>
        <v>2.09</v>
      </c>
      <c r="Y131" s="129">
        <f t="shared" si="35"/>
        <v>2.09</v>
      </c>
      <c r="Z131" s="129">
        <f t="shared" si="35"/>
        <v>2.09</v>
      </c>
      <c r="AA131" s="129">
        <f t="shared" si="35"/>
        <v>2.09</v>
      </c>
      <c r="AB131" s="129">
        <f t="shared" si="35"/>
        <v>2.09</v>
      </c>
      <c r="AC131" s="129">
        <f t="shared" si="35"/>
        <v>2.09</v>
      </c>
      <c r="AD131" s="129">
        <f t="shared" si="35"/>
        <v>2.09</v>
      </c>
      <c r="AE131" s="129">
        <f t="shared" si="35"/>
        <v>2.09</v>
      </c>
      <c r="AF131" s="129">
        <f t="shared" si="35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4"/>
        <v>1.1399999999999999</v>
      </c>
      <c r="D132" s="129">
        <f t="shared" si="34"/>
        <v>1.1399999999999999</v>
      </c>
      <c r="E132" s="129">
        <f t="shared" si="34"/>
        <v>1.1399999999999999</v>
      </c>
      <c r="F132" s="129">
        <f t="shared" si="34"/>
        <v>1.1399999999999999</v>
      </c>
      <c r="G132" s="129">
        <f t="shared" si="34"/>
        <v>1.1399999999999999</v>
      </c>
      <c r="H132" s="129">
        <f t="shared" si="34"/>
        <v>1.1399999999999999</v>
      </c>
      <c r="I132" s="129">
        <f t="shared" si="34"/>
        <v>1.1399999999999999</v>
      </c>
      <c r="J132" s="129">
        <f t="shared" si="34"/>
        <v>1.1399999999999999</v>
      </c>
      <c r="K132" s="129">
        <f t="shared" si="34"/>
        <v>1.1399999999999999</v>
      </c>
      <c r="L132" s="129">
        <f t="shared" si="34"/>
        <v>1.1399999999999999</v>
      </c>
      <c r="M132" s="129">
        <f t="shared" si="34"/>
        <v>1.1399999999999999</v>
      </c>
      <c r="N132" s="129">
        <f t="shared" si="34"/>
        <v>1.1399999999999999</v>
      </c>
      <c r="O132" s="129">
        <f t="shared" si="34"/>
        <v>1.1399999999999999</v>
      </c>
      <c r="P132" s="129">
        <f t="shared" si="34"/>
        <v>1.1399999999999999</v>
      </c>
      <c r="Q132" s="129">
        <f t="shared" si="34"/>
        <v>1.1399999999999999</v>
      </c>
      <c r="R132" s="129">
        <f t="shared" si="34"/>
        <v>1.1399999999999999</v>
      </c>
      <c r="S132" s="129">
        <f t="shared" si="35"/>
        <v>1.1399999999999999</v>
      </c>
      <c r="T132" s="129">
        <f t="shared" si="35"/>
        <v>1.1399999999999999</v>
      </c>
      <c r="U132" s="129">
        <f t="shared" si="35"/>
        <v>1.1399999999999999</v>
      </c>
      <c r="V132" s="129">
        <f t="shared" si="35"/>
        <v>1.1399999999999999</v>
      </c>
      <c r="W132" s="129">
        <f t="shared" si="35"/>
        <v>1.1399999999999999</v>
      </c>
      <c r="X132" s="129">
        <f t="shared" si="35"/>
        <v>1.1399999999999999</v>
      </c>
      <c r="Y132" s="129">
        <f t="shared" si="35"/>
        <v>1.1399999999999999</v>
      </c>
      <c r="Z132" s="129">
        <f t="shared" si="35"/>
        <v>1.1399999999999999</v>
      </c>
      <c r="AA132" s="129">
        <f t="shared" si="35"/>
        <v>1.1399999999999999</v>
      </c>
      <c r="AB132" s="129">
        <f t="shared" si="35"/>
        <v>1.1399999999999999</v>
      </c>
      <c r="AC132" s="129">
        <f t="shared" si="35"/>
        <v>1.1399999999999999</v>
      </c>
      <c r="AD132" s="129">
        <f t="shared" si="35"/>
        <v>1.1399999999999999</v>
      </c>
      <c r="AE132" s="129">
        <f t="shared" si="35"/>
        <v>1.1399999999999999</v>
      </c>
      <c r="AF132" s="129">
        <f t="shared" si="35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4"/>
        <v>0.82</v>
      </c>
      <c r="D133" s="129">
        <f t="shared" si="34"/>
        <v>0.82</v>
      </c>
      <c r="E133" s="129">
        <f t="shared" si="34"/>
        <v>0.82</v>
      </c>
      <c r="F133" s="129">
        <f t="shared" si="34"/>
        <v>0.82</v>
      </c>
      <c r="G133" s="129">
        <f t="shared" si="34"/>
        <v>0.82</v>
      </c>
      <c r="H133" s="129">
        <f t="shared" si="34"/>
        <v>0.82</v>
      </c>
      <c r="I133" s="129">
        <f t="shared" si="34"/>
        <v>0.82</v>
      </c>
      <c r="J133" s="129">
        <f t="shared" si="34"/>
        <v>0.82</v>
      </c>
      <c r="K133" s="129">
        <f t="shared" si="34"/>
        <v>0.82</v>
      </c>
      <c r="L133" s="129">
        <f t="shared" si="34"/>
        <v>0.82</v>
      </c>
      <c r="M133" s="129">
        <f t="shared" si="34"/>
        <v>0.82</v>
      </c>
      <c r="N133" s="129">
        <f t="shared" si="34"/>
        <v>0.82</v>
      </c>
      <c r="O133" s="129">
        <f t="shared" si="34"/>
        <v>0.82</v>
      </c>
      <c r="P133" s="129">
        <f t="shared" si="34"/>
        <v>0.82</v>
      </c>
      <c r="Q133" s="129">
        <f t="shared" si="34"/>
        <v>0.82</v>
      </c>
      <c r="R133" s="129">
        <f t="shared" si="34"/>
        <v>0.82</v>
      </c>
      <c r="S133" s="129">
        <f t="shared" si="35"/>
        <v>0.82</v>
      </c>
      <c r="T133" s="129">
        <f t="shared" si="35"/>
        <v>0.82</v>
      </c>
      <c r="U133" s="129">
        <f t="shared" si="35"/>
        <v>0.82</v>
      </c>
      <c r="V133" s="129">
        <f t="shared" si="35"/>
        <v>0.82</v>
      </c>
      <c r="W133" s="129">
        <f t="shared" si="35"/>
        <v>0.82</v>
      </c>
      <c r="X133" s="129">
        <f t="shared" si="35"/>
        <v>0.82</v>
      </c>
      <c r="Y133" s="129">
        <f t="shared" si="35"/>
        <v>0.82</v>
      </c>
      <c r="Z133" s="129">
        <f t="shared" si="35"/>
        <v>0.82</v>
      </c>
      <c r="AA133" s="129">
        <f t="shared" si="35"/>
        <v>0.82</v>
      </c>
      <c r="AB133" s="129">
        <f t="shared" si="35"/>
        <v>0.82</v>
      </c>
      <c r="AC133" s="129">
        <f t="shared" si="35"/>
        <v>0.82</v>
      </c>
      <c r="AD133" s="129">
        <f t="shared" si="35"/>
        <v>0.82</v>
      </c>
      <c r="AE133" s="129">
        <f t="shared" si="35"/>
        <v>0.82</v>
      </c>
      <c r="AF133" s="129">
        <f t="shared" si="35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6">B135</f>
        <v>2</v>
      </c>
      <c r="D135" s="129">
        <f t="shared" si="36"/>
        <v>2</v>
      </c>
      <c r="E135" s="129">
        <f t="shared" si="36"/>
        <v>2</v>
      </c>
      <c r="F135" s="129">
        <f t="shared" si="36"/>
        <v>2</v>
      </c>
      <c r="G135" s="129">
        <f t="shared" si="36"/>
        <v>2</v>
      </c>
      <c r="H135" s="129">
        <f t="shared" si="36"/>
        <v>2</v>
      </c>
      <c r="I135" s="129">
        <f t="shared" si="36"/>
        <v>2</v>
      </c>
      <c r="J135" s="129">
        <f t="shared" si="36"/>
        <v>2</v>
      </c>
      <c r="K135" s="129">
        <f t="shared" si="36"/>
        <v>2</v>
      </c>
      <c r="L135" s="129">
        <f t="shared" si="36"/>
        <v>2</v>
      </c>
      <c r="M135" s="129">
        <f t="shared" si="36"/>
        <v>2</v>
      </c>
      <c r="N135" s="129">
        <f t="shared" si="36"/>
        <v>2</v>
      </c>
      <c r="O135" s="129">
        <f t="shared" si="36"/>
        <v>2</v>
      </c>
      <c r="P135" s="129">
        <f t="shared" si="36"/>
        <v>2</v>
      </c>
      <c r="Q135" s="129">
        <f t="shared" si="36"/>
        <v>2</v>
      </c>
      <c r="R135" s="129">
        <f t="shared" si="36"/>
        <v>2</v>
      </c>
      <c r="S135" s="129">
        <f t="shared" ref="S135:AF141" si="37">R135</f>
        <v>2</v>
      </c>
      <c r="T135" s="129">
        <f t="shared" si="37"/>
        <v>2</v>
      </c>
      <c r="U135" s="129">
        <f t="shared" si="37"/>
        <v>2</v>
      </c>
      <c r="V135" s="129">
        <f t="shared" si="37"/>
        <v>2</v>
      </c>
      <c r="W135" s="129">
        <f t="shared" si="37"/>
        <v>2</v>
      </c>
      <c r="X135" s="129">
        <f t="shared" si="37"/>
        <v>2</v>
      </c>
      <c r="Y135" s="129">
        <f t="shared" si="37"/>
        <v>2</v>
      </c>
      <c r="Z135" s="129">
        <f t="shared" si="37"/>
        <v>2</v>
      </c>
      <c r="AA135" s="129">
        <f t="shared" si="37"/>
        <v>2</v>
      </c>
      <c r="AB135" s="129">
        <f t="shared" si="37"/>
        <v>2</v>
      </c>
      <c r="AC135" s="129">
        <f t="shared" si="37"/>
        <v>2</v>
      </c>
      <c r="AD135" s="129">
        <f t="shared" si="37"/>
        <v>2</v>
      </c>
      <c r="AE135" s="129">
        <f t="shared" si="37"/>
        <v>2</v>
      </c>
      <c r="AF135" s="129">
        <f t="shared" si="37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6"/>
        <v>5.61</v>
      </c>
      <c r="D136" s="129">
        <f t="shared" si="36"/>
        <v>5.61</v>
      </c>
      <c r="E136" s="129">
        <f t="shared" si="36"/>
        <v>5.61</v>
      </c>
      <c r="F136" s="129">
        <f t="shared" si="36"/>
        <v>5.61</v>
      </c>
      <c r="G136" s="129">
        <f t="shared" si="36"/>
        <v>5.61</v>
      </c>
      <c r="H136" s="129">
        <f t="shared" si="36"/>
        <v>5.61</v>
      </c>
      <c r="I136" s="129">
        <f t="shared" si="36"/>
        <v>5.61</v>
      </c>
      <c r="J136" s="129">
        <f t="shared" si="36"/>
        <v>5.61</v>
      </c>
      <c r="K136" s="129">
        <f t="shared" si="36"/>
        <v>5.61</v>
      </c>
      <c r="L136" s="129">
        <f t="shared" si="36"/>
        <v>5.61</v>
      </c>
      <c r="M136" s="129">
        <f t="shared" si="36"/>
        <v>5.61</v>
      </c>
      <c r="N136" s="129">
        <f t="shared" si="36"/>
        <v>5.61</v>
      </c>
      <c r="O136" s="129">
        <f t="shared" si="36"/>
        <v>5.61</v>
      </c>
      <c r="P136" s="129">
        <f t="shared" si="36"/>
        <v>5.61</v>
      </c>
      <c r="Q136" s="129">
        <f t="shared" si="36"/>
        <v>5.61</v>
      </c>
      <c r="R136" s="129">
        <f t="shared" si="36"/>
        <v>5.61</v>
      </c>
      <c r="S136" s="129">
        <f t="shared" si="37"/>
        <v>5.61</v>
      </c>
      <c r="T136" s="129">
        <f t="shared" si="37"/>
        <v>5.61</v>
      </c>
      <c r="U136" s="129">
        <f t="shared" si="37"/>
        <v>5.61</v>
      </c>
      <c r="V136" s="129">
        <f t="shared" si="37"/>
        <v>5.61</v>
      </c>
      <c r="W136" s="129">
        <f t="shared" si="37"/>
        <v>5.61</v>
      </c>
      <c r="X136" s="129">
        <f t="shared" si="37"/>
        <v>5.61</v>
      </c>
      <c r="Y136" s="129">
        <f t="shared" si="37"/>
        <v>5.61</v>
      </c>
      <c r="Z136" s="129">
        <f t="shared" si="37"/>
        <v>5.61</v>
      </c>
      <c r="AA136" s="129">
        <f t="shared" si="37"/>
        <v>5.61</v>
      </c>
      <c r="AB136" s="129">
        <f t="shared" si="37"/>
        <v>5.61</v>
      </c>
      <c r="AC136" s="129">
        <f t="shared" si="37"/>
        <v>5.61</v>
      </c>
      <c r="AD136" s="129">
        <f t="shared" si="37"/>
        <v>5.61</v>
      </c>
      <c r="AE136" s="129">
        <f t="shared" si="37"/>
        <v>5.61</v>
      </c>
      <c r="AF136" s="129">
        <f t="shared" si="37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6"/>
        <v>1.25</v>
      </c>
      <c r="D137" s="129">
        <f t="shared" si="36"/>
        <v>1.25</v>
      </c>
      <c r="E137" s="129">
        <f t="shared" si="36"/>
        <v>1.25</v>
      </c>
      <c r="F137" s="129">
        <f t="shared" si="36"/>
        <v>1.25</v>
      </c>
      <c r="G137" s="129">
        <f t="shared" si="36"/>
        <v>1.25</v>
      </c>
      <c r="H137" s="129">
        <f t="shared" si="36"/>
        <v>1.25</v>
      </c>
      <c r="I137" s="129">
        <f t="shared" si="36"/>
        <v>1.25</v>
      </c>
      <c r="J137" s="129">
        <f t="shared" si="36"/>
        <v>1.25</v>
      </c>
      <c r="K137" s="129">
        <f t="shared" si="36"/>
        <v>1.25</v>
      </c>
      <c r="L137" s="129">
        <f t="shared" si="36"/>
        <v>1.25</v>
      </c>
      <c r="M137" s="129">
        <f t="shared" si="36"/>
        <v>1.25</v>
      </c>
      <c r="N137" s="129">
        <f t="shared" si="36"/>
        <v>1.25</v>
      </c>
      <c r="O137" s="129">
        <f t="shared" si="36"/>
        <v>1.25</v>
      </c>
      <c r="P137" s="129">
        <f t="shared" si="36"/>
        <v>1.25</v>
      </c>
      <c r="Q137" s="129">
        <f t="shared" si="36"/>
        <v>1.25</v>
      </c>
      <c r="R137" s="129">
        <f t="shared" si="36"/>
        <v>1.25</v>
      </c>
      <c r="S137" s="129">
        <f t="shared" si="37"/>
        <v>1.25</v>
      </c>
      <c r="T137" s="129">
        <f t="shared" si="37"/>
        <v>1.25</v>
      </c>
      <c r="U137" s="129">
        <f t="shared" si="37"/>
        <v>1.25</v>
      </c>
      <c r="V137" s="129">
        <f t="shared" si="37"/>
        <v>1.25</v>
      </c>
      <c r="W137" s="129">
        <f t="shared" si="37"/>
        <v>1.25</v>
      </c>
      <c r="X137" s="129">
        <f t="shared" si="37"/>
        <v>1.25</v>
      </c>
      <c r="Y137" s="129">
        <f t="shared" si="37"/>
        <v>1.25</v>
      </c>
      <c r="Z137" s="129">
        <f t="shared" si="37"/>
        <v>1.25</v>
      </c>
      <c r="AA137" s="129">
        <f t="shared" si="37"/>
        <v>1.25</v>
      </c>
      <c r="AB137" s="129">
        <f t="shared" si="37"/>
        <v>1.25</v>
      </c>
      <c r="AC137" s="129">
        <f t="shared" si="37"/>
        <v>1.25</v>
      </c>
      <c r="AD137" s="129">
        <f t="shared" si="37"/>
        <v>1.25</v>
      </c>
      <c r="AE137" s="129">
        <f t="shared" si="37"/>
        <v>1.25</v>
      </c>
      <c r="AF137" s="129">
        <f t="shared" si="37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6"/>
        <v>1.25</v>
      </c>
      <c r="D138" s="129">
        <f t="shared" si="36"/>
        <v>1.25</v>
      </c>
      <c r="E138" s="129">
        <f t="shared" si="36"/>
        <v>1.25</v>
      </c>
      <c r="F138" s="129">
        <f t="shared" si="36"/>
        <v>1.25</v>
      </c>
      <c r="G138" s="129">
        <f t="shared" si="36"/>
        <v>1.25</v>
      </c>
      <c r="H138" s="129">
        <f t="shared" si="36"/>
        <v>1.25</v>
      </c>
      <c r="I138" s="129">
        <f t="shared" si="36"/>
        <v>1.25</v>
      </c>
      <c r="J138" s="129">
        <f t="shared" si="36"/>
        <v>1.25</v>
      </c>
      <c r="K138" s="129">
        <f t="shared" si="36"/>
        <v>1.25</v>
      </c>
      <c r="L138" s="129">
        <f t="shared" si="36"/>
        <v>1.25</v>
      </c>
      <c r="M138" s="129">
        <f t="shared" si="36"/>
        <v>1.25</v>
      </c>
      <c r="N138" s="129">
        <f t="shared" si="36"/>
        <v>1.25</v>
      </c>
      <c r="O138" s="129">
        <f t="shared" si="36"/>
        <v>1.25</v>
      </c>
      <c r="P138" s="129">
        <f t="shared" si="36"/>
        <v>1.25</v>
      </c>
      <c r="Q138" s="129">
        <f t="shared" si="36"/>
        <v>1.25</v>
      </c>
      <c r="R138" s="129">
        <f t="shared" si="36"/>
        <v>1.25</v>
      </c>
      <c r="S138" s="129">
        <f t="shared" si="37"/>
        <v>1.25</v>
      </c>
      <c r="T138" s="129">
        <f t="shared" si="37"/>
        <v>1.25</v>
      </c>
      <c r="U138" s="129">
        <f t="shared" si="37"/>
        <v>1.25</v>
      </c>
      <c r="V138" s="129">
        <f t="shared" si="37"/>
        <v>1.25</v>
      </c>
      <c r="W138" s="129">
        <f t="shared" si="37"/>
        <v>1.25</v>
      </c>
      <c r="X138" s="129">
        <f t="shared" si="37"/>
        <v>1.25</v>
      </c>
      <c r="Y138" s="129">
        <f t="shared" si="37"/>
        <v>1.25</v>
      </c>
      <c r="Z138" s="129">
        <f t="shared" si="37"/>
        <v>1.25</v>
      </c>
      <c r="AA138" s="129">
        <f t="shared" si="37"/>
        <v>1.25</v>
      </c>
      <c r="AB138" s="129">
        <f t="shared" si="37"/>
        <v>1.25</v>
      </c>
      <c r="AC138" s="129">
        <f t="shared" si="37"/>
        <v>1.25</v>
      </c>
      <c r="AD138" s="129">
        <f t="shared" si="37"/>
        <v>1.25</v>
      </c>
      <c r="AE138" s="129">
        <f t="shared" si="37"/>
        <v>1.25</v>
      </c>
      <c r="AF138" s="129">
        <f t="shared" si="37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6"/>
        <v>1.46</v>
      </c>
      <c r="D139" s="129">
        <f t="shared" si="36"/>
        <v>1.46</v>
      </c>
      <c r="E139" s="129">
        <f t="shared" si="36"/>
        <v>1.46</v>
      </c>
      <c r="F139" s="129">
        <f t="shared" si="36"/>
        <v>1.46</v>
      </c>
      <c r="G139" s="129">
        <f t="shared" si="36"/>
        <v>1.46</v>
      </c>
      <c r="H139" s="129">
        <f t="shared" si="36"/>
        <v>1.46</v>
      </c>
      <c r="I139" s="129">
        <f t="shared" si="36"/>
        <v>1.46</v>
      </c>
      <c r="J139" s="129">
        <f t="shared" si="36"/>
        <v>1.46</v>
      </c>
      <c r="K139" s="129">
        <f t="shared" si="36"/>
        <v>1.46</v>
      </c>
      <c r="L139" s="129">
        <f t="shared" si="36"/>
        <v>1.46</v>
      </c>
      <c r="M139" s="129">
        <f t="shared" si="36"/>
        <v>1.46</v>
      </c>
      <c r="N139" s="129">
        <f t="shared" si="36"/>
        <v>1.46</v>
      </c>
      <c r="O139" s="129">
        <f t="shared" si="36"/>
        <v>1.46</v>
      </c>
      <c r="P139" s="129">
        <f t="shared" si="36"/>
        <v>1.46</v>
      </c>
      <c r="Q139" s="129">
        <f t="shared" si="36"/>
        <v>1.46</v>
      </c>
      <c r="R139" s="129">
        <f t="shared" si="36"/>
        <v>1.46</v>
      </c>
      <c r="S139" s="129">
        <f t="shared" si="37"/>
        <v>1.46</v>
      </c>
      <c r="T139" s="129">
        <f t="shared" si="37"/>
        <v>1.46</v>
      </c>
      <c r="U139" s="129">
        <f t="shared" si="37"/>
        <v>1.46</v>
      </c>
      <c r="V139" s="129">
        <f t="shared" si="37"/>
        <v>1.46</v>
      </c>
      <c r="W139" s="129">
        <f t="shared" si="37"/>
        <v>1.46</v>
      </c>
      <c r="X139" s="129">
        <f t="shared" si="37"/>
        <v>1.46</v>
      </c>
      <c r="Y139" s="129">
        <f t="shared" si="37"/>
        <v>1.46</v>
      </c>
      <c r="Z139" s="129">
        <f t="shared" si="37"/>
        <v>1.46</v>
      </c>
      <c r="AA139" s="129">
        <f t="shared" si="37"/>
        <v>1.46</v>
      </c>
      <c r="AB139" s="129">
        <f t="shared" si="37"/>
        <v>1.46</v>
      </c>
      <c r="AC139" s="129">
        <f t="shared" si="37"/>
        <v>1.46</v>
      </c>
      <c r="AD139" s="129">
        <f t="shared" si="37"/>
        <v>1.46</v>
      </c>
      <c r="AE139" s="129">
        <f t="shared" si="37"/>
        <v>1.46</v>
      </c>
      <c r="AF139" s="129">
        <f t="shared" si="37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6"/>
        <v>3</v>
      </c>
      <c r="D140" s="129">
        <f t="shared" si="36"/>
        <v>3</v>
      </c>
      <c r="E140" s="129">
        <f t="shared" si="36"/>
        <v>3</v>
      </c>
      <c r="F140" s="129">
        <f t="shared" si="36"/>
        <v>3</v>
      </c>
      <c r="G140" s="129">
        <f t="shared" si="36"/>
        <v>3</v>
      </c>
      <c r="H140" s="129">
        <f t="shared" si="36"/>
        <v>3</v>
      </c>
      <c r="I140" s="129">
        <f t="shared" si="36"/>
        <v>3</v>
      </c>
      <c r="J140" s="129">
        <f t="shared" si="36"/>
        <v>3</v>
      </c>
      <c r="K140" s="129">
        <f t="shared" si="36"/>
        <v>3</v>
      </c>
      <c r="L140" s="129">
        <f t="shared" si="36"/>
        <v>3</v>
      </c>
      <c r="M140" s="129">
        <f t="shared" si="36"/>
        <v>3</v>
      </c>
      <c r="N140" s="129">
        <f t="shared" si="36"/>
        <v>3</v>
      </c>
      <c r="O140" s="129">
        <f t="shared" si="36"/>
        <v>3</v>
      </c>
      <c r="P140" s="129">
        <f t="shared" si="36"/>
        <v>3</v>
      </c>
      <c r="Q140" s="129">
        <f t="shared" si="36"/>
        <v>3</v>
      </c>
      <c r="R140" s="129">
        <f t="shared" si="36"/>
        <v>3</v>
      </c>
      <c r="S140" s="129">
        <f t="shared" si="37"/>
        <v>3</v>
      </c>
      <c r="T140" s="129">
        <f t="shared" si="37"/>
        <v>3</v>
      </c>
      <c r="U140" s="129">
        <f t="shared" si="37"/>
        <v>3</v>
      </c>
      <c r="V140" s="129">
        <f t="shared" si="37"/>
        <v>3</v>
      </c>
      <c r="W140" s="129">
        <f t="shared" si="37"/>
        <v>3</v>
      </c>
      <c r="X140" s="129">
        <f t="shared" si="37"/>
        <v>3</v>
      </c>
      <c r="Y140" s="129">
        <f t="shared" si="37"/>
        <v>3</v>
      </c>
      <c r="Z140" s="129">
        <f t="shared" si="37"/>
        <v>3</v>
      </c>
      <c r="AA140" s="129">
        <f t="shared" si="37"/>
        <v>3</v>
      </c>
      <c r="AB140" s="129">
        <f t="shared" si="37"/>
        <v>3</v>
      </c>
      <c r="AC140" s="129">
        <f t="shared" si="37"/>
        <v>3</v>
      </c>
      <c r="AD140" s="129">
        <f t="shared" si="37"/>
        <v>3</v>
      </c>
      <c r="AE140" s="129">
        <f t="shared" si="37"/>
        <v>3</v>
      </c>
      <c r="AF140" s="129">
        <f t="shared" si="37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6"/>
        <v>3.3</v>
      </c>
      <c r="D141" s="129">
        <f t="shared" si="36"/>
        <v>3.3</v>
      </c>
      <c r="E141" s="129">
        <f t="shared" si="36"/>
        <v>3.3</v>
      </c>
      <c r="F141" s="129">
        <f t="shared" si="36"/>
        <v>3.3</v>
      </c>
      <c r="G141" s="129">
        <f t="shared" si="36"/>
        <v>3.3</v>
      </c>
      <c r="H141" s="129">
        <f t="shared" si="36"/>
        <v>3.3</v>
      </c>
      <c r="I141" s="129">
        <f t="shared" si="36"/>
        <v>3.3</v>
      </c>
      <c r="J141" s="129">
        <f t="shared" si="36"/>
        <v>3.3</v>
      </c>
      <c r="K141" s="129">
        <f t="shared" si="36"/>
        <v>3.3</v>
      </c>
      <c r="L141" s="129">
        <f t="shared" si="36"/>
        <v>3.3</v>
      </c>
      <c r="M141" s="129">
        <f t="shared" si="36"/>
        <v>3.3</v>
      </c>
      <c r="N141" s="129">
        <f t="shared" si="36"/>
        <v>3.3</v>
      </c>
      <c r="O141" s="129">
        <f t="shared" si="36"/>
        <v>3.3</v>
      </c>
      <c r="P141" s="129">
        <f t="shared" si="36"/>
        <v>3.3</v>
      </c>
      <c r="Q141" s="129">
        <f t="shared" si="36"/>
        <v>3.3</v>
      </c>
      <c r="R141" s="129">
        <f t="shared" si="36"/>
        <v>3.3</v>
      </c>
      <c r="S141" s="129">
        <f t="shared" si="37"/>
        <v>3.3</v>
      </c>
      <c r="T141" s="129">
        <f t="shared" si="37"/>
        <v>3.3</v>
      </c>
      <c r="U141" s="129">
        <f t="shared" si="37"/>
        <v>3.3</v>
      </c>
      <c r="V141" s="129">
        <f t="shared" si="37"/>
        <v>3.3</v>
      </c>
      <c r="W141" s="129">
        <f t="shared" si="37"/>
        <v>3.3</v>
      </c>
      <c r="X141" s="129">
        <f t="shared" si="37"/>
        <v>3.3</v>
      </c>
      <c r="Y141" s="129">
        <f t="shared" si="37"/>
        <v>3.3</v>
      </c>
      <c r="Z141" s="129">
        <f t="shared" si="37"/>
        <v>3.3</v>
      </c>
      <c r="AA141" s="129">
        <f t="shared" si="37"/>
        <v>3.3</v>
      </c>
      <c r="AB141" s="129">
        <f t="shared" si="37"/>
        <v>3.3</v>
      </c>
      <c r="AC141" s="129">
        <f t="shared" si="37"/>
        <v>3.3</v>
      </c>
      <c r="AD141" s="129">
        <f t="shared" si="37"/>
        <v>3.3</v>
      </c>
      <c r="AE141" s="129">
        <f t="shared" si="37"/>
        <v>3.3</v>
      </c>
      <c r="AF141" s="129">
        <f t="shared" si="37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38">B143</f>
        <v>1.76</v>
      </c>
      <c r="D143" s="129">
        <f t="shared" si="38"/>
        <v>1.76</v>
      </c>
      <c r="E143" s="129">
        <f t="shared" si="38"/>
        <v>1.76</v>
      </c>
      <c r="F143" s="129">
        <f t="shared" si="38"/>
        <v>1.76</v>
      </c>
      <c r="G143" s="129">
        <f t="shared" si="38"/>
        <v>1.76</v>
      </c>
      <c r="H143" s="129">
        <f t="shared" si="38"/>
        <v>1.76</v>
      </c>
      <c r="I143" s="129">
        <f t="shared" si="38"/>
        <v>1.76</v>
      </c>
      <c r="J143" s="129">
        <f t="shared" si="38"/>
        <v>1.76</v>
      </c>
      <c r="K143" s="129">
        <f t="shared" si="38"/>
        <v>1.76</v>
      </c>
      <c r="L143" s="129">
        <f t="shared" si="38"/>
        <v>1.76</v>
      </c>
      <c r="M143" s="129">
        <f t="shared" si="38"/>
        <v>1.76</v>
      </c>
      <c r="N143" s="129">
        <f t="shared" si="38"/>
        <v>1.76</v>
      </c>
      <c r="O143" s="129">
        <f t="shared" si="38"/>
        <v>1.76</v>
      </c>
      <c r="P143" s="129">
        <f t="shared" si="38"/>
        <v>1.76</v>
      </c>
      <c r="Q143" s="129">
        <f t="shared" si="38"/>
        <v>1.76</v>
      </c>
      <c r="R143" s="129">
        <f t="shared" si="38"/>
        <v>1.76</v>
      </c>
      <c r="S143" s="129">
        <f t="shared" ref="S143:AF144" si="39">R143</f>
        <v>1.76</v>
      </c>
      <c r="T143" s="129">
        <f t="shared" si="39"/>
        <v>1.76</v>
      </c>
      <c r="U143" s="129">
        <f t="shared" si="39"/>
        <v>1.76</v>
      </c>
      <c r="V143" s="129">
        <f t="shared" si="39"/>
        <v>1.76</v>
      </c>
      <c r="W143" s="129">
        <f t="shared" si="39"/>
        <v>1.76</v>
      </c>
      <c r="X143" s="129">
        <f t="shared" si="39"/>
        <v>1.76</v>
      </c>
      <c r="Y143" s="129">
        <f t="shared" si="39"/>
        <v>1.76</v>
      </c>
      <c r="Z143" s="129">
        <f t="shared" si="39"/>
        <v>1.76</v>
      </c>
      <c r="AA143" s="129">
        <f t="shared" si="39"/>
        <v>1.76</v>
      </c>
      <c r="AB143" s="129">
        <f t="shared" si="39"/>
        <v>1.76</v>
      </c>
      <c r="AC143" s="129">
        <f t="shared" si="39"/>
        <v>1.76</v>
      </c>
      <c r="AD143" s="129">
        <f t="shared" si="39"/>
        <v>1.76</v>
      </c>
      <c r="AE143" s="129">
        <f t="shared" si="39"/>
        <v>1.76</v>
      </c>
      <c r="AF143" s="129">
        <f t="shared" si="39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8"/>
        <v>0</v>
      </c>
      <c r="D144" s="129">
        <f t="shared" si="38"/>
        <v>0</v>
      </c>
      <c r="E144" s="129">
        <f t="shared" si="38"/>
        <v>0</v>
      </c>
      <c r="F144" s="129">
        <f t="shared" si="38"/>
        <v>0</v>
      </c>
      <c r="G144" s="129">
        <f t="shared" si="38"/>
        <v>0</v>
      </c>
      <c r="H144" s="129">
        <f t="shared" si="38"/>
        <v>0</v>
      </c>
      <c r="I144" s="129">
        <f t="shared" si="38"/>
        <v>0</v>
      </c>
      <c r="J144" s="129">
        <f t="shared" si="38"/>
        <v>0</v>
      </c>
      <c r="K144" s="129">
        <f t="shared" si="38"/>
        <v>0</v>
      </c>
      <c r="L144" s="129">
        <f t="shared" si="38"/>
        <v>0</v>
      </c>
      <c r="M144" s="129">
        <f t="shared" si="38"/>
        <v>0</v>
      </c>
      <c r="N144" s="129">
        <f t="shared" si="38"/>
        <v>0</v>
      </c>
      <c r="O144" s="129">
        <f t="shared" si="38"/>
        <v>0</v>
      </c>
      <c r="P144" s="129">
        <f t="shared" si="38"/>
        <v>0</v>
      </c>
      <c r="Q144" s="129">
        <f t="shared" si="38"/>
        <v>0</v>
      </c>
      <c r="R144" s="129">
        <f t="shared" si="38"/>
        <v>0</v>
      </c>
      <c r="S144" s="129">
        <f t="shared" si="39"/>
        <v>0</v>
      </c>
      <c r="T144" s="129">
        <f t="shared" si="39"/>
        <v>0</v>
      </c>
      <c r="U144" s="129">
        <f t="shared" si="39"/>
        <v>0</v>
      </c>
      <c r="V144" s="129">
        <f t="shared" si="39"/>
        <v>0</v>
      </c>
      <c r="W144" s="129">
        <f t="shared" si="39"/>
        <v>0</v>
      </c>
      <c r="X144" s="129">
        <f t="shared" si="39"/>
        <v>0</v>
      </c>
      <c r="Y144" s="129">
        <f t="shared" si="39"/>
        <v>0</v>
      </c>
      <c r="Z144" s="129">
        <f t="shared" si="39"/>
        <v>0</v>
      </c>
      <c r="AA144" s="129">
        <f t="shared" si="39"/>
        <v>0</v>
      </c>
      <c r="AB144" s="129">
        <f t="shared" si="39"/>
        <v>0</v>
      </c>
      <c r="AC144" s="129">
        <f t="shared" si="39"/>
        <v>0</v>
      </c>
      <c r="AD144" s="129">
        <f t="shared" si="39"/>
        <v>0</v>
      </c>
      <c r="AE144" s="129">
        <f t="shared" si="39"/>
        <v>0</v>
      </c>
      <c r="AF144" s="129">
        <f t="shared" si="39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40">B146</f>
        <v>0.1</v>
      </c>
      <c r="D146" s="129">
        <f t="shared" si="40"/>
        <v>0.1</v>
      </c>
      <c r="E146" s="129">
        <f t="shared" si="40"/>
        <v>0.1</v>
      </c>
      <c r="F146" s="129">
        <f t="shared" si="40"/>
        <v>0.1</v>
      </c>
      <c r="G146" s="129">
        <f t="shared" si="40"/>
        <v>0.1</v>
      </c>
      <c r="H146" s="129">
        <f t="shared" si="40"/>
        <v>0.1</v>
      </c>
      <c r="I146" s="129">
        <f t="shared" si="40"/>
        <v>0.1</v>
      </c>
      <c r="J146" s="129">
        <f t="shared" si="40"/>
        <v>0.1</v>
      </c>
      <c r="K146" s="129">
        <f t="shared" si="40"/>
        <v>0.1</v>
      </c>
      <c r="L146" s="129">
        <f t="shared" si="40"/>
        <v>0.1</v>
      </c>
      <c r="M146" s="129">
        <f t="shared" si="40"/>
        <v>0.1</v>
      </c>
      <c r="N146" s="129">
        <f t="shared" si="40"/>
        <v>0.1</v>
      </c>
      <c r="O146" s="129">
        <f t="shared" si="40"/>
        <v>0.1</v>
      </c>
      <c r="P146" s="129">
        <f t="shared" si="40"/>
        <v>0.1</v>
      </c>
      <c r="Q146" s="129">
        <f t="shared" si="40"/>
        <v>0.1</v>
      </c>
      <c r="R146" s="129">
        <f t="shared" si="40"/>
        <v>0.1</v>
      </c>
      <c r="S146" s="129">
        <f t="shared" ref="S146:AF149" si="41">R146</f>
        <v>0.1</v>
      </c>
      <c r="T146" s="129">
        <f t="shared" si="41"/>
        <v>0.1</v>
      </c>
      <c r="U146" s="129">
        <f t="shared" si="41"/>
        <v>0.1</v>
      </c>
      <c r="V146" s="129">
        <f t="shared" si="41"/>
        <v>0.1</v>
      </c>
      <c r="W146" s="129">
        <f t="shared" si="41"/>
        <v>0.1</v>
      </c>
      <c r="X146" s="129">
        <f t="shared" si="41"/>
        <v>0.1</v>
      </c>
      <c r="Y146" s="129">
        <f t="shared" si="41"/>
        <v>0.1</v>
      </c>
      <c r="Z146" s="129">
        <f t="shared" si="41"/>
        <v>0.1</v>
      </c>
      <c r="AA146" s="129">
        <f t="shared" si="41"/>
        <v>0.1</v>
      </c>
      <c r="AB146" s="129">
        <f t="shared" si="41"/>
        <v>0.1</v>
      </c>
      <c r="AC146" s="129">
        <f t="shared" si="41"/>
        <v>0.1</v>
      </c>
      <c r="AD146" s="129">
        <f t="shared" si="41"/>
        <v>0.1</v>
      </c>
      <c r="AE146" s="129">
        <f t="shared" si="41"/>
        <v>0.1</v>
      </c>
      <c r="AF146" s="129">
        <f t="shared" si="41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40"/>
        <v>2.0499999999999998</v>
      </c>
      <c r="D147" s="129">
        <f t="shared" si="40"/>
        <v>2.0499999999999998</v>
      </c>
      <c r="E147" s="129">
        <f t="shared" si="40"/>
        <v>2.0499999999999998</v>
      </c>
      <c r="F147" s="129">
        <f t="shared" si="40"/>
        <v>2.0499999999999998</v>
      </c>
      <c r="G147" s="129">
        <f t="shared" si="40"/>
        <v>2.0499999999999998</v>
      </c>
      <c r="H147" s="129">
        <f t="shared" si="40"/>
        <v>2.0499999999999998</v>
      </c>
      <c r="I147" s="129">
        <f t="shared" si="40"/>
        <v>2.0499999999999998</v>
      </c>
      <c r="J147" s="129">
        <f t="shared" si="40"/>
        <v>2.0499999999999998</v>
      </c>
      <c r="K147" s="129">
        <f t="shared" si="40"/>
        <v>2.0499999999999998</v>
      </c>
      <c r="L147" s="129">
        <f t="shared" si="40"/>
        <v>2.0499999999999998</v>
      </c>
      <c r="M147" s="129">
        <f t="shared" si="40"/>
        <v>2.0499999999999998</v>
      </c>
      <c r="N147" s="129">
        <f t="shared" si="40"/>
        <v>2.0499999999999998</v>
      </c>
      <c r="O147" s="129">
        <f t="shared" si="40"/>
        <v>2.0499999999999998</v>
      </c>
      <c r="P147" s="129">
        <f t="shared" si="40"/>
        <v>2.0499999999999998</v>
      </c>
      <c r="Q147" s="129">
        <f t="shared" si="40"/>
        <v>2.0499999999999998</v>
      </c>
      <c r="R147" s="129">
        <f t="shared" si="40"/>
        <v>2.0499999999999998</v>
      </c>
      <c r="S147" s="129">
        <f t="shared" si="41"/>
        <v>2.0499999999999998</v>
      </c>
      <c r="T147" s="129">
        <f t="shared" si="41"/>
        <v>2.0499999999999998</v>
      </c>
      <c r="U147" s="129">
        <f t="shared" si="41"/>
        <v>2.0499999999999998</v>
      </c>
      <c r="V147" s="129">
        <f t="shared" si="41"/>
        <v>2.0499999999999998</v>
      </c>
      <c r="W147" s="129">
        <f t="shared" si="41"/>
        <v>2.0499999999999998</v>
      </c>
      <c r="X147" s="129">
        <f t="shared" si="41"/>
        <v>2.0499999999999998</v>
      </c>
      <c r="Y147" s="129">
        <f t="shared" si="41"/>
        <v>2.0499999999999998</v>
      </c>
      <c r="Z147" s="129">
        <f t="shared" si="41"/>
        <v>2.0499999999999998</v>
      </c>
      <c r="AA147" s="129">
        <f t="shared" si="41"/>
        <v>2.0499999999999998</v>
      </c>
      <c r="AB147" s="129">
        <f t="shared" si="41"/>
        <v>2.0499999999999998</v>
      </c>
      <c r="AC147" s="129">
        <f t="shared" si="41"/>
        <v>2.0499999999999998</v>
      </c>
      <c r="AD147" s="129">
        <f t="shared" si="41"/>
        <v>2.0499999999999998</v>
      </c>
      <c r="AE147" s="129">
        <f t="shared" si="41"/>
        <v>2.0499999999999998</v>
      </c>
      <c r="AF147" s="129">
        <f t="shared" si="41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40"/>
        <v>2.7</v>
      </c>
      <c r="D148" s="129">
        <f t="shared" si="40"/>
        <v>2.7</v>
      </c>
      <c r="E148" s="129">
        <f t="shared" si="40"/>
        <v>2.7</v>
      </c>
      <c r="F148" s="129">
        <f t="shared" si="40"/>
        <v>2.7</v>
      </c>
      <c r="G148" s="129">
        <f t="shared" si="40"/>
        <v>2.7</v>
      </c>
      <c r="H148" s="129">
        <f t="shared" si="40"/>
        <v>2.7</v>
      </c>
      <c r="I148" s="129">
        <f t="shared" si="40"/>
        <v>2.7</v>
      </c>
      <c r="J148" s="129">
        <f t="shared" si="40"/>
        <v>2.7</v>
      </c>
      <c r="K148" s="129">
        <f t="shared" si="40"/>
        <v>2.7</v>
      </c>
      <c r="L148" s="129">
        <f t="shared" si="40"/>
        <v>2.7</v>
      </c>
      <c r="M148" s="129">
        <f t="shared" si="40"/>
        <v>2.7</v>
      </c>
      <c r="N148" s="129">
        <f t="shared" si="40"/>
        <v>2.7</v>
      </c>
      <c r="O148" s="129">
        <f t="shared" si="40"/>
        <v>2.7</v>
      </c>
      <c r="P148" s="129">
        <f t="shared" si="40"/>
        <v>2.7</v>
      </c>
      <c r="Q148" s="129">
        <f t="shared" si="40"/>
        <v>2.7</v>
      </c>
      <c r="R148" s="129">
        <f t="shared" si="40"/>
        <v>2.7</v>
      </c>
      <c r="S148" s="129">
        <f t="shared" si="41"/>
        <v>2.7</v>
      </c>
      <c r="T148" s="129">
        <f t="shared" si="41"/>
        <v>2.7</v>
      </c>
      <c r="U148" s="129">
        <f t="shared" si="41"/>
        <v>2.7</v>
      </c>
      <c r="V148" s="129">
        <f t="shared" si="41"/>
        <v>2.7</v>
      </c>
      <c r="W148" s="129">
        <f t="shared" si="41"/>
        <v>2.7</v>
      </c>
      <c r="X148" s="129">
        <f t="shared" si="41"/>
        <v>2.7</v>
      </c>
      <c r="Y148" s="129">
        <f t="shared" si="41"/>
        <v>2.7</v>
      </c>
      <c r="Z148" s="129">
        <f t="shared" si="41"/>
        <v>2.7</v>
      </c>
      <c r="AA148" s="129">
        <f t="shared" si="41"/>
        <v>2.7</v>
      </c>
      <c r="AB148" s="129">
        <f t="shared" si="41"/>
        <v>2.7</v>
      </c>
      <c r="AC148" s="129">
        <f t="shared" si="41"/>
        <v>2.7</v>
      </c>
      <c r="AD148" s="129">
        <f t="shared" si="41"/>
        <v>2.7</v>
      </c>
      <c r="AE148" s="129">
        <f t="shared" si="41"/>
        <v>2.7</v>
      </c>
      <c r="AF148" s="129">
        <f t="shared" si="41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40"/>
        <v>2.15</v>
      </c>
      <c r="D149" s="129">
        <f t="shared" si="40"/>
        <v>2.15</v>
      </c>
      <c r="E149" s="129">
        <f t="shared" si="40"/>
        <v>2.15</v>
      </c>
      <c r="F149" s="129">
        <f t="shared" si="40"/>
        <v>2.15</v>
      </c>
      <c r="G149" s="129">
        <f t="shared" si="40"/>
        <v>2.15</v>
      </c>
      <c r="H149" s="129">
        <f t="shared" si="40"/>
        <v>2.15</v>
      </c>
      <c r="I149" s="129">
        <f t="shared" si="40"/>
        <v>2.15</v>
      </c>
      <c r="J149" s="129">
        <f t="shared" si="40"/>
        <v>2.15</v>
      </c>
      <c r="K149" s="129">
        <f t="shared" si="40"/>
        <v>2.15</v>
      </c>
      <c r="L149" s="129">
        <f t="shared" si="40"/>
        <v>2.15</v>
      </c>
      <c r="M149" s="129">
        <f t="shared" si="40"/>
        <v>2.15</v>
      </c>
      <c r="N149" s="129">
        <f t="shared" si="40"/>
        <v>2.15</v>
      </c>
      <c r="O149" s="129">
        <f t="shared" si="40"/>
        <v>2.15</v>
      </c>
      <c r="P149" s="129">
        <f t="shared" si="40"/>
        <v>2.15</v>
      </c>
      <c r="Q149" s="129">
        <f t="shared" si="40"/>
        <v>2.15</v>
      </c>
      <c r="R149" s="129">
        <f t="shared" si="40"/>
        <v>2.15</v>
      </c>
      <c r="S149" s="129">
        <f t="shared" si="41"/>
        <v>2.15</v>
      </c>
      <c r="T149" s="129">
        <f t="shared" si="41"/>
        <v>2.15</v>
      </c>
      <c r="U149" s="129">
        <f t="shared" si="41"/>
        <v>2.15</v>
      </c>
      <c r="V149" s="129">
        <f t="shared" si="41"/>
        <v>2.15</v>
      </c>
      <c r="W149" s="129">
        <f t="shared" si="41"/>
        <v>2.15</v>
      </c>
      <c r="X149" s="129">
        <f t="shared" si="41"/>
        <v>2.15</v>
      </c>
      <c r="Y149" s="129">
        <f t="shared" si="41"/>
        <v>2.15</v>
      </c>
      <c r="Z149" s="129">
        <f t="shared" si="41"/>
        <v>2.15</v>
      </c>
      <c r="AA149" s="129">
        <f t="shared" si="41"/>
        <v>2.15</v>
      </c>
      <c r="AB149" s="129">
        <f t="shared" si="41"/>
        <v>2.15</v>
      </c>
      <c r="AC149" s="129">
        <f t="shared" si="41"/>
        <v>2.15</v>
      </c>
      <c r="AD149" s="129">
        <f t="shared" si="41"/>
        <v>2.15</v>
      </c>
      <c r="AE149" s="129">
        <f t="shared" si="41"/>
        <v>2.15</v>
      </c>
      <c r="AF149" s="129">
        <f t="shared" si="41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2">B151</f>
        <v>0.9</v>
      </c>
      <c r="D151" s="129">
        <f t="shared" si="42"/>
        <v>0.9</v>
      </c>
      <c r="E151" s="129">
        <f t="shared" si="42"/>
        <v>0.9</v>
      </c>
      <c r="F151" s="129">
        <f t="shared" si="42"/>
        <v>0.9</v>
      </c>
      <c r="G151" s="129">
        <f t="shared" si="42"/>
        <v>0.9</v>
      </c>
      <c r="H151" s="129">
        <f t="shared" si="42"/>
        <v>0.9</v>
      </c>
      <c r="I151" s="129">
        <f t="shared" si="42"/>
        <v>0.9</v>
      </c>
      <c r="J151" s="129">
        <f t="shared" si="42"/>
        <v>0.9</v>
      </c>
      <c r="K151" s="129">
        <f t="shared" si="42"/>
        <v>0.9</v>
      </c>
      <c r="L151" s="129">
        <f t="shared" si="42"/>
        <v>0.9</v>
      </c>
      <c r="M151" s="129">
        <f t="shared" si="42"/>
        <v>0.9</v>
      </c>
      <c r="N151" s="129">
        <f t="shared" si="42"/>
        <v>0.9</v>
      </c>
      <c r="O151" s="129">
        <f t="shared" si="42"/>
        <v>0.9</v>
      </c>
      <c r="P151" s="129">
        <f t="shared" si="42"/>
        <v>0.9</v>
      </c>
      <c r="Q151" s="129">
        <f t="shared" si="42"/>
        <v>0.9</v>
      </c>
      <c r="R151" s="129">
        <f t="shared" si="42"/>
        <v>0.9</v>
      </c>
      <c r="S151" s="129">
        <f t="shared" ref="R151:AF163" si="43">R151</f>
        <v>0.9</v>
      </c>
      <c r="T151" s="129">
        <f t="shared" si="43"/>
        <v>0.9</v>
      </c>
      <c r="U151" s="129">
        <f t="shared" si="43"/>
        <v>0.9</v>
      </c>
      <c r="V151" s="129">
        <f t="shared" si="43"/>
        <v>0.9</v>
      </c>
      <c r="W151" s="129">
        <f t="shared" si="43"/>
        <v>0.9</v>
      </c>
      <c r="X151" s="129">
        <f t="shared" si="43"/>
        <v>0.9</v>
      </c>
      <c r="Y151" s="129">
        <f t="shared" si="43"/>
        <v>0.9</v>
      </c>
      <c r="Z151" s="129">
        <f t="shared" si="43"/>
        <v>0.9</v>
      </c>
      <c r="AA151" s="129">
        <f t="shared" si="43"/>
        <v>0.9</v>
      </c>
      <c r="AB151" s="129">
        <f t="shared" si="43"/>
        <v>0.9</v>
      </c>
      <c r="AC151" s="129">
        <f t="shared" si="43"/>
        <v>0.9</v>
      </c>
      <c r="AD151" s="129">
        <f t="shared" si="43"/>
        <v>0.9</v>
      </c>
      <c r="AE151" s="129">
        <f t="shared" si="43"/>
        <v>0.9</v>
      </c>
      <c r="AF151" s="129">
        <f t="shared" si="43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2"/>
        <v>1.08</v>
      </c>
      <c r="D152" s="129">
        <f t="shared" si="42"/>
        <v>1.08</v>
      </c>
      <c r="E152" s="129">
        <f t="shared" si="42"/>
        <v>1.08</v>
      </c>
      <c r="F152" s="129">
        <f t="shared" si="42"/>
        <v>1.08</v>
      </c>
      <c r="G152" s="129">
        <f t="shared" si="42"/>
        <v>1.08</v>
      </c>
      <c r="H152" s="129">
        <f t="shared" si="42"/>
        <v>1.08</v>
      </c>
      <c r="I152" s="129">
        <f t="shared" si="42"/>
        <v>1.08</v>
      </c>
      <c r="J152" s="129">
        <f t="shared" si="42"/>
        <v>1.08</v>
      </c>
      <c r="K152" s="129">
        <f t="shared" si="42"/>
        <v>1.08</v>
      </c>
      <c r="L152" s="129">
        <f t="shared" si="42"/>
        <v>1.08</v>
      </c>
      <c r="M152" s="129">
        <f t="shared" si="42"/>
        <v>1.08</v>
      </c>
      <c r="N152" s="129">
        <f t="shared" si="42"/>
        <v>1.08</v>
      </c>
      <c r="O152" s="129">
        <f t="shared" si="42"/>
        <v>1.08</v>
      </c>
      <c r="P152" s="129">
        <f t="shared" si="42"/>
        <v>1.08</v>
      </c>
      <c r="Q152" s="129">
        <f t="shared" si="42"/>
        <v>1.08</v>
      </c>
      <c r="R152" s="129">
        <f t="shared" si="42"/>
        <v>1.08</v>
      </c>
      <c r="S152" s="129">
        <f t="shared" si="43"/>
        <v>1.08</v>
      </c>
      <c r="T152" s="129">
        <f t="shared" si="43"/>
        <v>1.08</v>
      </c>
      <c r="U152" s="129">
        <f t="shared" si="43"/>
        <v>1.08</v>
      </c>
      <c r="V152" s="129">
        <f t="shared" si="43"/>
        <v>1.08</v>
      </c>
      <c r="W152" s="129">
        <f t="shared" si="43"/>
        <v>1.08</v>
      </c>
      <c r="X152" s="129">
        <f t="shared" si="43"/>
        <v>1.08</v>
      </c>
      <c r="Y152" s="129">
        <f t="shared" si="43"/>
        <v>1.08</v>
      </c>
      <c r="Z152" s="129">
        <f t="shared" si="43"/>
        <v>1.08</v>
      </c>
      <c r="AA152" s="129">
        <f t="shared" si="43"/>
        <v>1.08</v>
      </c>
      <c r="AB152" s="129">
        <f t="shared" si="43"/>
        <v>1.08</v>
      </c>
      <c r="AC152" s="129">
        <f t="shared" si="43"/>
        <v>1.08</v>
      </c>
      <c r="AD152" s="129">
        <f t="shared" si="43"/>
        <v>1.08</v>
      </c>
      <c r="AE152" s="129">
        <f t="shared" si="43"/>
        <v>1.08</v>
      </c>
      <c r="AF152" s="129">
        <f t="shared" si="43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2"/>
        <v>2.37</v>
      </c>
      <c r="D153" s="129">
        <f t="shared" si="42"/>
        <v>2.37</v>
      </c>
      <c r="E153" s="129">
        <f t="shared" si="42"/>
        <v>2.37</v>
      </c>
      <c r="F153" s="129">
        <f t="shared" si="42"/>
        <v>2.37</v>
      </c>
      <c r="G153" s="129">
        <f t="shared" si="42"/>
        <v>2.37</v>
      </c>
      <c r="H153" s="129">
        <f t="shared" si="42"/>
        <v>2.37</v>
      </c>
      <c r="I153" s="129">
        <f t="shared" si="42"/>
        <v>2.37</v>
      </c>
      <c r="J153" s="129">
        <f t="shared" si="42"/>
        <v>2.37</v>
      </c>
      <c r="K153" s="129">
        <f t="shared" si="42"/>
        <v>2.37</v>
      </c>
      <c r="L153" s="129">
        <f t="shared" si="42"/>
        <v>2.37</v>
      </c>
      <c r="M153" s="129">
        <f t="shared" si="42"/>
        <v>2.37</v>
      </c>
      <c r="N153" s="129">
        <f t="shared" si="42"/>
        <v>2.37</v>
      </c>
      <c r="O153" s="129">
        <f t="shared" si="42"/>
        <v>2.37</v>
      </c>
      <c r="P153" s="129">
        <f t="shared" si="42"/>
        <v>2.37</v>
      </c>
      <c r="Q153" s="129">
        <f t="shared" si="42"/>
        <v>2.37</v>
      </c>
      <c r="R153" s="129">
        <f t="shared" si="42"/>
        <v>2.37</v>
      </c>
      <c r="S153" s="129">
        <f t="shared" si="43"/>
        <v>2.37</v>
      </c>
      <c r="T153" s="129">
        <f t="shared" si="43"/>
        <v>2.37</v>
      </c>
      <c r="U153" s="129">
        <f t="shared" si="43"/>
        <v>2.37</v>
      </c>
      <c r="V153" s="129">
        <f t="shared" si="43"/>
        <v>2.37</v>
      </c>
      <c r="W153" s="129">
        <f t="shared" si="43"/>
        <v>2.37</v>
      </c>
      <c r="X153" s="129">
        <f t="shared" si="43"/>
        <v>2.37</v>
      </c>
      <c r="Y153" s="129">
        <f t="shared" si="43"/>
        <v>2.37</v>
      </c>
      <c r="Z153" s="129">
        <f t="shared" si="43"/>
        <v>2.37</v>
      </c>
      <c r="AA153" s="129">
        <f t="shared" si="43"/>
        <v>2.37</v>
      </c>
      <c r="AB153" s="129">
        <f t="shared" si="43"/>
        <v>2.37</v>
      </c>
      <c r="AC153" s="129">
        <f t="shared" si="43"/>
        <v>2.37</v>
      </c>
      <c r="AD153" s="129">
        <f t="shared" si="43"/>
        <v>2.37</v>
      </c>
      <c r="AE153" s="129">
        <f t="shared" si="43"/>
        <v>2.37</v>
      </c>
      <c r="AF153" s="129">
        <f t="shared" si="43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2"/>
        <v>1.81</v>
      </c>
      <c r="D154" s="129">
        <f t="shared" si="42"/>
        <v>1.81</v>
      </c>
      <c r="E154" s="129">
        <f t="shared" si="42"/>
        <v>1.81</v>
      </c>
      <c r="F154" s="129">
        <f t="shared" si="42"/>
        <v>1.81</v>
      </c>
      <c r="G154" s="129">
        <f t="shared" si="42"/>
        <v>1.81</v>
      </c>
      <c r="H154" s="129">
        <f t="shared" si="42"/>
        <v>1.81</v>
      </c>
      <c r="I154" s="129">
        <f t="shared" si="42"/>
        <v>1.81</v>
      </c>
      <c r="J154" s="129">
        <f t="shared" si="42"/>
        <v>1.81</v>
      </c>
      <c r="K154" s="129">
        <f t="shared" si="42"/>
        <v>1.81</v>
      </c>
      <c r="L154" s="129">
        <f t="shared" si="42"/>
        <v>1.81</v>
      </c>
      <c r="M154" s="129">
        <f t="shared" si="42"/>
        <v>1.81</v>
      </c>
      <c r="N154" s="129">
        <f t="shared" si="42"/>
        <v>1.81</v>
      </c>
      <c r="O154" s="129">
        <f t="shared" si="42"/>
        <v>1.81</v>
      </c>
      <c r="P154" s="129">
        <f t="shared" si="42"/>
        <v>1.81</v>
      </c>
      <c r="Q154" s="129">
        <f t="shared" si="42"/>
        <v>1.81</v>
      </c>
      <c r="R154" s="129">
        <f t="shared" si="42"/>
        <v>1.81</v>
      </c>
      <c r="S154" s="129">
        <f t="shared" si="43"/>
        <v>1.81</v>
      </c>
      <c r="T154" s="129">
        <f t="shared" si="43"/>
        <v>1.81</v>
      </c>
      <c r="U154" s="129">
        <f t="shared" si="43"/>
        <v>1.81</v>
      </c>
      <c r="V154" s="129">
        <f t="shared" si="43"/>
        <v>1.81</v>
      </c>
      <c r="W154" s="129">
        <f t="shared" si="43"/>
        <v>1.81</v>
      </c>
      <c r="X154" s="129">
        <f t="shared" si="43"/>
        <v>1.81</v>
      </c>
      <c r="Y154" s="129">
        <f t="shared" si="43"/>
        <v>1.81</v>
      </c>
      <c r="Z154" s="129">
        <f t="shared" si="43"/>
        <v>1.81</v>
      </c>
      <c r="AA154" s="129">
        <f t="shared" si="43"/>
        <v>1.81</v>
      </c>
      <c r="AB154" s="129">
        <f t="shared" si="43"/>
        <v>1.81</v>
      </c>
      <c r="AC154" s="129">
        <f t="shared" si="43"/>
        <v>1.81</v>
      </c>
      <c r="AD154" s="129">
        <f t="shared" si="43"/>
        <v>1.81</v>
      </c>
      <c r="AE154" s="129">
        <f t="shared" si="43"/>
        <v>1.81</v>
      </c>
      <c r="AF154" s="129">
        <f t="shared" si="43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2"/>
        <v>1.0900000000000001</v>
      </c>
      <c r="D155" s="129">
        <f t="shared" si="42"/>
        <v>1.0900000000000001</v>
      </c>
      <c r="E155" s="129">
        <f t="shared" si="42"/>
        <v>1.0900000000000001</v>
      </c>
      <c r="F155" s="129">
        <f t="shared" si="42"/>
        <v>1.0900000000000001</v>
      </c>
      <c r="G155" s="129">
        <f t="shared" si="42"/>
        <v>1.0900000000000001</v>
      </c>
      <c r="H155" s="129">
        <f t="shared" si="42"/>
        <v>1.0900000000000001</v>
      </c>
      <c r="I155" s="129">
        <f t="shared" si="42"/>
        <v>1.0900000000000001</v>
      </c>
      <c r="J155" s="129">
        <f t="shared" si="42"/>
        <v>1.0900000000000001</v>
      </c>
      <c r="K155" s="129">
        <f t="shared" si="42"/>
        <v>1.0900000000000001</v>
      </c>
      <c r="L155" s="129">
        <f t="shared" si="42"/>
        <v>1.0900000000000001</v>
      </c>
      <c r="M155" s="129">
        <f t="shared" si="42"/>
        <v>1.0900000000000001</v>
      </c>
      <c r="N155" s="129">
        <f t="shared" si="42"/>
        <v>1.0900000000000001</v>
      </c>
      <c r="O155" s="129">
        <f t="shared" si="42"/>
        <v>1.0900000000000001</v>
      </c>
      <c r="P155" s="129">
        <f t="shared" si="42"/>
        <v>1.0900000000000001</v>
      </c>
      <c r="Q155" s="129">
        <f t="shared" si="42"/>
        <v>1.0900000000000001</v>
      </c>
      <c r="R155" s="129">
        <f t="shared" si="42"/>
        <v>1.0900000000000001</v>
      </c>
      <c r="S155" s="129">
        <f t="shared" si="43"/>
        <v>1.0900000000000001</v>
      </c>
      <c r="T155" s="129">
        <f t="shared" si="43"/>
        <v>1.0900000000000001</v>
      </c>
      <c r="U155" s="129">
        <f t="shared" si="43"/>
        <v>1.0900000000000001</v>
      </c>
      <c r="V155" s="129">
        <f t="shared" si="43"/>
        <v>1.0900000000000001</v>
      </c>
      <c r="W155" s="129">
        <f t="shared" si="43"/>
        <v>1.0900000000000001</v>
      </c>
      <c r="X155" s="129">
        <f t="shared" si="43"/>
        <v>1.0900000000000001</v>
      </c>
      <c r="Y155" s="129">
        <f t="shared" si="43"/>
        <v>1.0900000000000001</v>
      </c>
      <c r="Z155" s="129">
        <f t="shared" si="43"/>
        <v>1.0900000000000001</v>
      </c>
      <c r="AA155" s="129">
        <f t="shared" si="43"/>
        <v>1.0900000000000001</v>
      </c>
      <c r="AB155" s="129">
        <f t="shared" si="43"/>
        <v>1.0900000000000001</v>
      </c>
      <c r="AC155" s="129">
        <f t="shared" si="43"/>
        <v>1.0900000000000001</v>
      </c>
      <c r="AD155" s="129">
        <f t="shared" si="43"/>
        <v>1.0900000000000001</v>
      </c>
      <c r="AE155" s="129">
        <f t="shared" si="43"/>
        <v>1.0900000000000001</v>
      </c>
      <c r="AF155" s="129">
        <f t="shared" si="43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2"/>
        <v>1.58</v>
      </c>
      <c r="D156" s="129">
        <f t="shared" si="42"/>
        <v>1.58</v>
      </c>
      <c r="E156" s="129">
        <f t="shared" si="42"/>
        <v>1.58</v>
      </c>
      <c r="F156" s="129">
        <f t="shared" si="42"/>
        <v>1.58</v>
      </c>
      <c r="G156" s="129">
        <f t="shared" si="42"/>
        <v>1.58</v>
      </c>
      <c r="H156" s="129">
        <f t="shared" si="42"/>
        <v>1.58</v>
      </c>
      <c r="I156" s="129">
        <f t="shared" si="42"/>
        <v>1.58</v>
      </c>
      <c r="J156" s="129">
        <f t="shared" si="42"/>
        <v>1.58</v>
      </c>
      <c r="K156" s="129">
        <f t="shared" si="42"/>
        <v>1.58</v>
      </c>
      <c r="L156" s="129">
        <f t="shared" si="42"/>
        <v>1.58</v>
      </c>
      <c r="M156" s="129">
        <f t="shared" si="42"/>
        <v>1.58</v>
      </c>
      <c r="N156" s="129">
        <f t="shared" si="42"/>
        <v>1.58</v>
      </c>
      <c r="O156" s="129">
        <f t="shared" si="42"/>
        <v>1.58</v>
      </c>
      <c r="P156" s="129">
        <f t="shared" si="42"/>
        <v>1.58</v>
      </c>
      <c r="Q156" s="129">
        <f t="shared" si="42"/>
        <v>1.58</v>
      </c>
      <c r="R156" s="129">
        <f t="shared" si="42"/>
        <v>1.58</v>
      </c>
      <c r="S156" s="129">
        <f t="shared" si="43"/>
        <v>1.58</v>
      </c>
      <c r="T156" s="129">
        <f t="shared" si="43"/>
        <v>1.58</v>
      </c>
      <c r="U156" s="129">
        <f t="shared" si="43"/>
        <v>1.58</v>
      </c>
      <c r="V156" s="129">
        <f t="shared" si="43"/>
        <v>1.58</v>
      </c>
      <c r="W156" s="129">
        <f t="shared" si="43"/>
        <v>1.58</v>
      </c>
      <c r="X156" s="129">
        <f t="shared" si="43"/>
        <v>1.58</v>
      </c>
      <c r="Y156" s="129">
        <f t="shared" si="43"/>
        <v>1.58</v>
      </c>
      <c r="Z156" s="129">
        <f t="shared" si="43"/>
        <v>1.58</v>
      </c>
      <c r="AA156" s="129">
        <f t="shared" si="43"/>
        <v>1.58</v>
      </c>
      <c r="AB156" s="129">
        <f t="shared" si="43"/>
        <v>1.58</v>
      </c>
      <c r="AC156" s="129">
        <f t="shared" si="43"/>
        <v>1.58</v>
      </c>
      <c r="AD156" s="129">
        <f t="shared" si="43"/>
        <v>1.58</v>
      </c>
      <c r="AE156" s="129">
        <f t="shared" si="43"/>
        <v>1.58</v>
      </c>
      <c r="AF156" s="129">
        <f t="shared" si="43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2"/>
        <v>2</v>
      </c>
      <c r="D157" s="129">
        <f t="shared" si="42"/>
        <v>2</v>
      </c>
      <c r="E157" s="129">
        <f t="shared" si="42"/>
        <v>2</v>
      </c>
      <c r="F157" s="129">
        <f t="shared" si="42"/>
        <v>2</v>
      </c>
      <c r="G157" s="129">
        <f t="shared" si="42"/>
        <v>2</v>
      </c>
      <c r="H157" s="129">
        <f t="shared" si="42"/>
        <v>2</v>
      </c>
      <c r="I157" s="129">
        <f t="shared" si="42"/>
        <v>2</v>
      </c>
      <c r="J157" s="129">
        <f t="shared" si="42"/>
        <v>2</v>
      </c>
      <c r="K157" s="129">
        <f t="shared" si="42"/>
        <v>2</v>
      </c>
      <c r="L157" s="129">
        <f t="shared" si="42"/>
        <v>2</v>
      </c>
      <c r="M157" s="129">
        <f t="shared" si="42"/>
        <v>2</v>
      </c>
      <c r="N157" s="129">
        <f t="shared" si="42"/>
        <v>2</v>
      </c>
      <c r="O157" s="129">
        <f t="shared" si="42"/>
        <v>2</v>
      </c>
      <c r="P157" s="129">
        <f t="shared" si="42"/>
        <v>2</v>
      </c>
      <c r="Q157" s="129">
        <f t="shared" si="42"/>
        <v>2</v>
      </c>
      <c r="R157" s="129">
        <f t="shared" si="42"/>
        <v>2</v>
      </c>
      <c r="S157" s="129">
        <f t="shared" si="43"/>
        <v>2</v>
      </c>
      <c r="T157" s="129">
        <f t="shared" si="43"/>
        <v>2</v>
      </c>
      <c r="U157" s="129">
        <f t="shared" si="43"/>
        <v>2</v>
      </c>
      <c r="V157" s="129">
        <f t="shared" si="43"/>
        <v>2</v>
      </c>
      <c r="W157" s="129">
        <f t="shared" si="43"/>
        <v>2</v>
      </c>
      <c r="X157" s="129">
        <f t="shared" si="43"/>
        <v>2</v>
      </c>
      <c r="Y157" s="129">
        <f t="shared" si="43"/>
        <v>2</v>
      </c>
      <c r="Z157" s="129">
        <f t="shared" si="43"/>
        <v>2</v>
      </c>
      <c r="AA157" s="129">
        <f t="shared" si="43"/>
        <v>2</v>
      </c>
      <c r="AB157" s="129">
        <f t="shared" si="43"/>
        <v>2</v>
      </c>
      <c r="AC157" s="129">
        <f t="shared" si="43"/>
        <v>2</v>
      </c>
      <c r="AD157" s="129">
        <f t="shared" si="43"/>
        <v>2</v>
      </c>
      <c r="AE157" s="129">
        <f t="shared" si="43"/>
        <v>2</v>
      </c>
      <c r="AF157" s="129">
        <f t="shared" si="43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2"/>
        <v>0.47</v>
      </c>
      <c r="D158" s="129">
        <f t="shared" si="42"/>
        <v>0.47</v>
      </c>
      <c r="E158" s="129">
        <f t="shared" si="42"/>
        <v>0.47</v>
      </c>
      <c r="F158" s="129">
        <f t="shared" si="42"/>
        <v>0.47</v>
      </c>
      <c r="G158" s="129">
        <f t="shared" si="42"/>
        <v>0.47</v>
      </c>
      <c r="H158" s="129">
        <f t="shared" si="42"/>
        <v>0.47</v>
      </c>
      <c r="I158" s="129">
        <f t="shared" si="42"/>
        <v>0.47</v>
      </c>
      <c r="J158" s="129">
        <f t="shared" si="42"/>
        <v>0.47</v>
      </c>
      <c r="K158" s="129">
        <f t="shared" si="42"/>
        <v>0.47</v>
      </c>
      <c r="L158" s="129">
        <f t="shared" si="42"/>
        <v>0.47</v>
      </c>
      <c r="M158" s="129">
        <f t="shared" si="42"/>
        <v>0.47</v>
      </c>
      <c r="N158" s="129">
        <f t="shared" si="42"/>
        <v>0.47</v>
      </c>
      <c r="O158" s="129">
        <f t="shared" si="42"/>
        <v>0.47</v>
      </c>
      <c r="P158" s="129">
        <f t="shared" si="42"/>
        <v>0.47</v>
      </c>
      <c r="Q158" s="129">
        <f t="shared" si="42"/>
        <v>0.47</v>
      </c>
      <c r="R158" s="129">
        <f t="shared" si="42"/>
        <v>0.47</v>
      </c>
      <c r="S158" s="129">
        <f t="shared" si="43"/>
        <v>0.47</v>
      </c>
      <c r="T158" s="129">
        <f t="shared" si="43"/>
        <v>0.47</v>
      </c>
      <c r="U158" s="129">
        <f t="shared" si="43"/>
        <v>0.47</v>
      </c>
      <c r="V158" s="129">
        <f t="shared" si="43"/>
        <v>0.47</v>
      </c>
      <c r="W158" s="129">
        <f t="shared" si="43"/>
        <v>0.47</v>
      </c>
      <c r="X158" s="129">
        <f t="shared" si="43"/>
        <v>0.47</v>
      </c>
      <c r="Y158" s="129">
        <f t="shared" si="43"/>
        <v>0.47</v>
      </c>
      <c r="Z158" s="129">
        <f t="shared" si="43"/>
        <v>0.47</v>
      </c>
      <c r="AA158" s="129">
        <f t="shared" si="43"/>
        <v>0.47</v>
      </c>
      <c r="AB158" s="129">
        <f t="shared" si="43"/>
        <v>0.47</v>
      </c>
      <c r="AC158" s="129">
        <f t="shared" si="43"/>
        <v>0.47</v>
      </c>
      <c r="AD158" s="129">
        <f t="shared" si="43"/>
        <v>0.47</v>
      </c>
      <c r="AE158" s="129">
        <f t="shared" si="43"/>
        <v>0.47</v>
      </c>
      <c r="AF158" s="129">
        <f t="shared" si="43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2"/>
        <v>0</v>
      </c>
      <c r="D159" s="129">
        <f t="shared" si="42"/>
        <v>0</v>
      </c>
      <c r="E159" s="129">
        <f t="shared" si="42"/>
        <v>0</v>
      </c>
      <c r="F159" s="129">
        <f t="shared" si="42"/>
        <v>0</v>
      </c>
      <c r="G159" s="129">
        <f t="shared" si="42"/>
        <v>0</v>
      </c>
      <c r="H159" s="129">
        <f t="shared" si="42"/>
        <v>0</v>
      </c>
      <c r="I159" s="129">
        <f t="shared" si="42"/>
        <v>0</v>
      </c>
      <c r="J159" s="129">
        <f t="shared" si="42"/>
        <v>0</v>
      </c>
      <c r="K159" s="129">
        <f t="shared" si="42"/>
        <v>0</v>
      </c>
      <c r="L159" s="129">
        <f t="shared" si="42"/>
        <v>0</v>
      </c>
      <c r="M159" s="129">
        <f t="shared" si="42"/>
        <v>0</v>
      </c>
      <c r="N159" s="129">
        <f t="shared" si="42"/>
        <v>0</v>
      </c>
      <c r="O159" s="129">
        <f t="shared" si="42"/>
        <v>0</v>
      </c>
      <c r="P159" s="129">
        <f t="shared" si="42"/>
        <v>0</v>
      </c>
      <c r="Q159" s="129">
        <f t="shared" si="42"/>
        <v>0</v>
      </c>
      <c r="R159" s="129">
        <f t="shared" si="42"/>
        <v>0</v>
      </c>
      <c r="S159" s="129">
        <f t="shared" si="43"/>
        <v>0</v>
      </c>
      <c r="T159" s="129">
        <f t="shared" si="43"/>
        <v>0</v>
      </c>
      <c r="U159" s="129">
        <f t="shared" si="43"/>
        <v>0</v>
      </c>
      <c r="V159" s="129">
        <f t="shared" si="43"/>
        <v>0</v>
      </c>
      <c r="W159" s="129">
        <f t="shared" si="43"/>
        <v>0</v>
      </c>
      <c r="X159" s="129">
        <f t="shared" si="43"/>
        <v>0</v>
      </c>
      <c r="Y159" s="129">
        <f t="shared" si="43"/>
        <v>0</v>
      </c>
      <c r="Z159" s="129">
        <f t="shared" si="43"/>
        <v>0</v>
      </c>
      <c r="AA159" s="129">
        <f t="shared" si="43"/>
        <v>0</v>
      </c>
      <c r="AB159" s="129">
        <f t="shared" si="43"/>
        <v>0</v>
      </c>
      <c r="AC159" s="129">
        <f t="shared" si="43"/>
        <v>0</v>
      </c>
      <c r="AD159" s="129">
        <f t="shared" si="43"/>
        <v>0</v>
      </c>
      <c r="AE159" s="129">
        <f t="shared" si="43"/>
        <v>0</v>
      </c>
      <c r="AF159" s="129">
        <f t="shared" si="43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2"/>
        <v>0</v>
      </c>
      <c r="D160" s="129">
        <f t="shared" si="42"/>
        <v>0</v>
      </c>
      <c r="E160" s="129">
        <f t="shared" si="42"/>
        <v>0</v>
      </c>
      <c r="F160" s="129">
        <f t="shared" si="42"/>
        <v>0</v>
      </c>
      <c r="G160" s="129">
        <f t="shared" si="42"/>
        <v>0</v>
      </c>
      <c r="H160" s="129">
        <f t="shared" si="42"/>
        <v>0</v>
      </c>
      <c r="I160" s="129">
        <f t="shared" si="42"/>
        <v>0</v>
      </c>
      <c r="J160" s="129">
        <f t="shared" si="42"/>
        <v>0</v>
      </c>
      <c r="K160" s="129">
        <f t="shared" si="42"/>
        <v>0</v>
      </c>
      <c r="L160" s="129">
        <f t="shared" si="42"/>
        <v>0</v>
      </c>
      <c r="M160" s="129">
        <f t="shared" si="42"/>
        <v>0</v>
      </c>
      <c r="N160" s="129">
        <f t="shared" si="42"/>
        <v>0</v>
      </c>
      <c r="O160" s="129">
        <f t="shared" si="42"/>
        <v>0</v>
      </c>
      <c r="P160" s="129">
        <f t="shared" si="42"/>
        <v>0</v>
      </c>
      <c r="Q160" s="129">
        <f t="shared" si="42"/>
        <v>0</v>
      </c>
      <c r="R160" s="129">
        <f t="shared" si="43"/>
        <v>0</v>
      </c>
      <c r="S160" s="129">
        <f t="shared" si="43"/>
        <v>0</v>
      </c>
      <c r="T160" s="129">
        <f t="shared" si="43"/>
        <v>0</v>
      </c>
      <c r="U160" s="129">
        <f t="shared" si="43"/>
        <v>0</v>
      </c>
      <c r="V160" s="129">
        <f t="shared" si="43"/>
        <v>0</v>
      </c>
      <c r="W160" s="129">
        <f t="shared" si="43"/>
        <v>0</v>
      </c>
      <c r="X160" s="129">
        <f t="shared" si="43"/>
        <v>0</v>
      </c>
      <c r="Y160" s="129">
        <f t="shared" si="43"/>
        <v>0</v>
      </c>
      <c r="Z160" s="129">
        <f t="shared" si="43"/>
        <v>0</v>
      </c>
      <c r="AA160" s="129">
        <f t="shared" si="43"/>
        <v>0</v>
      </c>
      <c r="AB160" s="129">
        <f t="shared" si="43"/>
        <v>0</v>
      </c>
      <c r="AC160" s="129">
        <f t="shared" si="43"/>
        <v>0</v>
      </c>
      <c r="AD160" s="129">
        <f t="shared" si="43"/>
        <v>0</v>
      </c>
      <c r="AE160" s="129">
        <f t="shared" si="43"/>
        <v>0</v>
      </c>
      <c r="AF160" s="129">
        <f t="shared" si="43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2"/>
        <v>0.8</v>
      </c>
      <c r="D161" s="129">
        <f t="shared" si="42"/>
        <v>0.8</v>
      </c>
      <c r="E161" s="129">
        <f t="shared" si="42"/>
        <v>0.8</v>
      </c>
      <c r="F161" s="129">
        <f t="shared" si="42"/>
        <v>0.8</v>
      </c>
      <c r="G161" s="129">
        <f t="shared" si="42"/>
        <v>0.8</v>
      </c>
      <c r="H161" s="129">
        <f t="shared" si="42"/>
        <v>0.8</v>
      </c>
      <c r="I161" s="129">
        <f t="shared" si="42"/>
        <v>0.8</v>
      </c>
      <c r="J161" s="129">
        <f t="shared" si="42"/>
        <v>0.8</v>
      </c>
      <c r="K161" s="129">
        <f t="shared" si="42"/>
        <v>0.8</v>
      </c>
      <c r="L161" s="129">
        <f t="shared" si="42"/>
        <v>0.8</v>
      </c>
      <c r="M161" s="129">
        <f t="shared" si="42"/>
        <v>0.8</v>
      </c>
      <c r="N161" s="129">
        <f t="shared" si="42"/>
        <v>0.8</v>
      </c>
      <c r="O161" s="129">
        <f t="shared" si="42"/>
        <v>0.8</v>
      </c>
      <c r="P161" s="129">
        <f t="shared" si="42"/>
        <v>0.8</v>
      </c>
      <c r="Q161" s="129">
        <f t="shared" si="42"/>
        <v>0.8</v>
      </c>
      <c r="R161" s="129">
        <f t="shared" si="43"/>
        <v>0.8</v>
      </c>
      <c r="S161" s="129">
        <f t="shared" si="43"/>
        <v>0.8</v>
      </c>
      <c r="T161" s="129">
        <f t="shared" si="43"/>
        <v>0.8</v>
      </c>
      <c r="U161" s="129">
        <f t="shared" si="43"/>
        <v>0.8</v>
      </c>
      <c r="V161" s="129">
        <f t="shared" si="43"/>
        <v>0.8</v>
      </c>
      <c r="W161" s="129">
        <f t="shared" si="43"/>
        <v>0.8</v>
      </c>
      <c r="X161" s="129">
        <f t="shared" si="43"/>
        <v>0.8</v>
      </c>
      <c r="Y161" s="129">
        <f t="shared" si="43"/>
        <v>0.8</v>
      </c>
      <c r="Z161" s="129">
        <f t="shared" si="43"/>
        <v>0.8</v>
      </c>
      <c r="AA161" s="129">
        <f t="shared" si="43"/>
        <v>0.8</v>
      </c>
      <c r="AB161" s="129">
        <f t="shared" si="43"/>
        <v>0.8</v>
      </c>
      <c r="AC161" s="129">
        <f t="shared" si="43"/>
        <v>0.8</v>
      </c>
      <c r="AD161" s="129">
        <f t="shared" si="43"/>
        <v>0.8</v>
      </c>
      <c r="AE161" s="129">
        <f t="shared" si="43"/>
        <v>0.8</v>
      </c>
      <c r="AF161" s="129">
        <f t="shared" si="43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2"/>
        <v>1.5</v>
      </c>
      <c r="D162" s="129">
        <f t="shared" si="42"/>
        <v>1.5</v>
      </c>
      <c r="E162" s="129">
        <f t="shared" si="42"/>
        <v>1.5</v>
      </c>
      <c r="F162" s="129">
        <f t="shared" si="42"/>
        <v>1.5</v>
      </c>
      <c r="G162" s="129">
        <f t="shared" si="42"/>
        <v>1.5</v>
      </c>
      <c r="H162" s="129">
        <f t="shared" si="42"/>
        <v>1.5</v>
      </c>
      <c r="I162" s="129">
        <f t="shared" si="42"/>
        <v>1.5</v>
      </c>
      <c r="J162" s="129">
        <f t="shared" si="42"/>
        <v>1.5</v>
      </c>
      <c r="K162" s="129">
        <f t="shared" si="42"/>
        <v>1.5</v>
      </c>
      <c r="L162" s="129">
        <f t="shared" si="42"/>
        <v>1.5</v>
      </c>
      <c r="M162" s="129">
        <f t="shared" si="42"/>
        <v>1.5</v>
      </c>
      <c r="N162" s="129">
        <f t="shared" si="42"/>
        <v>1.5</v>
      </c>
      <c r="O162" s="129">
        <f t="shared" si="42"/>
        <v>1.5</v>
      </c>
      <c r="P162" s="129">
        <f t="shared" si="42"/>
        <v>1.5</v>
      </c>
      <c r="Q162" s="129">
        <f t="shared" si="42"/>
        <v>1.5</v>
      </c>
      <c r="R162" s="129">
        <f t="shared" si="43"/>
        <v>1.5</v>
      </c>
      <c r="S162" s="129">
        <f t="shared" si="43"/>
        <v>1.5</v>
      </c>
      <c r="T162" s="129">
        <f t="shared" si="43"/>
        <v>1.5</v>
      </c>
      <c r="U162" s="129">
        <f t="shared" si="43"/>
        <v>1.5</v>
      </c>
      <c r="V162" s="129">
        <f t="shared" si="43"/>
        <v>1.5</v>
      </c>
      <c r="W162" s="129">
        <f t="shared" si="43"/>
        <v>1.5</v>
      </c>
      <c r="X162" s="129">
        <f t="shared" si="43"/>
        <v>1.5</v>
      </c>
      <c r="Y162" s="129">
        <f t="shared" si="43"/>
        <v>1.5</v>
      </c>
      <c r="Z162" s="129">
        <f t="shared" si="43"/>
        <v>1.5</v>
      </c>
      <c r="AA162" s="129">
        <f t="shared" si="43"/>
        <v>1.5</v>
      </c>
      <c r="AB162" s="129">
        <f t="shared" si="43"/>
        <v>1.5</v>
      </c>
      <c r="AC162" s="129">
        <f t="shared" si="43"/>
        <v>1.5</v>
      </c>
      <c r="AD162" s="129">
        <f t="shared" si="43"/>
        <v>1.5</v>
      </c>
      <c r="AE162" s="129">
        <f t="shared" si="43"/>
        <v>1.5</v>
      </c>
      <c r="AF162" s="129">
        <f t="shared" si="43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2"/>
        <v>1</v>
      </c>
      <c r="D163" s="129">
        <f t="shared" si="42"/>
        <v>1</v>
      </c>
      <c r="E163" s="129">
        <f t="shared" si="42"/>
        <v>1</v>
      </c>
      <c r="F163" s="129">
        <f t="shared" si="42"/>
        <v>1</v>
      </c>
      <c r="G163" s="129">
        <f t="shared" si="42"/>
        <v>1</v>
      </c>
      <c r="H163" s="129">
        <f t="shared" si="42"/>
        <v>1</v>
      </c>
      <c r="I163" s="129">
        <f t="shared" si="42"/>
        <v>1</v>
      </c>
      <c r="J163" s="129">
        <f t="shared" si="42"/>
        <v>1</v>
      </c>
      <c r="K163" s="129">
        <f t="shared" si="42"/>
        <v>1</v>
      </c>
      <c r="L163" s="129">
        <f t="shared" si="42"/>
        <v>1</v>
      </c>
      <c r="M163" s="129">
        <f t="shared" si="42"/>
        <v>1</v>
      </c>
      <c r="N163" s="129">
        <f t="shared" si="42"/>
        <v>1</v>
      </c>
      <c r="O163" s="129">
        <f t="shared" si="42"/>
        <v>1</v>
      </c>
      <c r="P163" s="129">
        <f t="shared" si="42"/>
        <v>1</v>
      </c>
      <c r="Q163" s="129">
        <f t="shared" si="42"/>
        <v>1</v>
      </c>
      <c r="R163" s="129">
        <f t="shared" si="43"/>
        <v>1</v>
      </c>
      <c r="S163" s="129">
        <f t="shared" si="43"/>
        <v>1</v>
      </c>
      <c r="T163" s="129">
        <f t="shared" si="43"/>
        <v>1</v>
      </c>
      <c r="U163" s="129">
        <f t="shared" si="43"/>
        <v>1</v>
      </c>
      <c r="V163" s="129">
        <f t="shared" si="43"/>
        <v>1</v>
      </c>
      <c r="W163" s="129">
        <f t="shared" si="43"/>
        <v>1</v>
      </c>
      <c r="X163" s="129">
        <f t="shared" si="43"/>
        <v>1</v>
      </c>
      <c r="Y163" s="129">
        <f t="shared" si="43"/>
        <v>1</v>
      </c>
      <c r="Z163" s="129">
        <f t="shared" si="43"/>
        <v>1</v>
      </c>
      <c r="AA163" s="129">
        <f t="shared" si="43"/>
        <v>1</v>
      </c>
      <c r="AB163" s="129">
        <f t="shared" si="43"/>
        <v>1</v>
      </c>
      <c r="AC163" s="129">
        <f t="shared" si="43"/>
        <v>1</v>
      </c>
      <c r="AD163" s="129">
        <f t="shared" si="43"/>
        <v>1</v>
      </c>
      <c r="AE163" s="129">
        <f t="shared" si="43"/>
        <v>1</v>
      </c>
      <c r="AF163" s="129">
        <f t="shared" si="43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4">B165</f>
        <v>1</v>
      </c>
      <c r="D165" s="129">
        <f t="shared" si="44"/>
        <v>1</v>
      </c>
      <c r="E165" s="129">
        <f t="shared" si="44"/>
        <v>1</v>
      </c>
      <c r="F165" s="129">
        <f t="shared" si="44"/>
        <v>1</v>
      </c>
      <c r="G165" s="129">
        <f t="shared" si="44"/>
        <v>1</v>
      </c>
      <c r="H165" s="129">
        <f t="shared" si="44"/>
        <v>1</v>
      </c>
      <c r="I165" s="129">
        <f t="shared" si="44"/>
        <v>1</v>
      </c>
      <c r="J165" s="129">
        <f t="shared" si="44"/>
        <v>1</v>
      </c>
      <c r="K165" s="129">
        <f t="shared" si="44"/>
        <v>1</v>
      </c>
      <c r="L165" s="129">
        <f t="shared" si="44"/>
        <v>1</v>
      </c>
      <c r="M165" s="129">
        <f t="shared" si="44"/>
        <v>1</v>
      </c>
      <c r="N165" s="129">
        <f t="shared" si="44"/>
        <v>1</v>
      </c>
      <c r="O165" s="129">
        <f t="shared" si="44"/>
        <v>1</v>
      </c>
      <c r="P165" s="129">
        <f t="shared" si="44"/>
        <v>1</v>
      </c>
      <c r="Q165" s="129">
        <f t="shared" si="44"/>
        <v>1</v>
      </c>
      <c r="R165" s="129">
        <f t="shared" si="44"/>
        <v>1</v>
      </c>
      <c r="S165" s="129">
        <f t="shared" ref="R165:AF172" si="45">R165</f>
        <v>1</v>
      </c>
      <c r="T165" s="129">
        <f t="shared" si="45"/>
        <v>1</v>
      </c>
      <c r="U165" s="129">
        <f t="shared" si="45"/>
        <v>1</v>
      </c>
      <c r="V165" s="129">
        <f t="shared" si="45"/>
        <v>1</v>
      </c>
      <c r="W165" s="129">
        <f t="shared" si="45"/>
        <v>1</v>
      </c>
      <c r="X165" s="129">
        <f t="shared" si="45"/>
        <v>1</v>
      </c>
      <c r="Y165" s="129">
        <f t="shared" si="45"/>
        <v>1</v>
      </c>
      <c r="Z165" s="129">
        <f t="shared" si="45"/>
        <v>1</v>
      </c>
      <c r="AA165" s="129">
        <f t="shared" si="45"/>
        <v>1</v>
      </c>
      <c r="AB165" s="129">
        <f t="shared" si="45"/>
        <v>1</v>
      </c>
      <c r="AC165" s="129">
        <f t="shared" si="45"/>
        <v>1</v>
      </c>
      <c r="AD165" s="129">
        <f t="shared" si="45"/>
        <v>1</v>
      </c>
      <c r="AE165" s="129">
        <f t="shared" si="45"/>
        <v>1</v>
      </c>
      <c r="AF165" s="129">
        <f t="shared" si="45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4"/>
        <v>0.42</v>
      </c>
      <c r="D166" s="129">
        <f t="shared" si="44"/>
        <v>0.42</v>
      </c>
      <c r="E166" s="129">
        <f t="shared" si="44"/>
        <v>0.42</v>
      </c>
      <c r="F166" s="129">
        <f t="shared" si="44"/>
        <v>0.42</v>
      </c>
      <c r="G166" s="129">
        <f t="shared" si="44"/>
        <v>0.42</v>
      </c>
      <c r="H166" s="129">
        <f t="shared" si="44"/>
        <v>0.42</v>
      </c>
      <c r="I166" s="129">
        <f t="shared" si="44"/>
        <v>0.42</v>
      </c>
      <c r="J166" s="129">
        <f t="shared" si="44"/>
        <v>0.42</v>
      </c>
      <c r="K166" s="129">
        <f t="shared" si="44"/>
        <v>0.42</v>
      </c>
      <c r="L166" s="129">
        <f t="shared" si="44"/>
        <v>0.42</v>
      </c>
      <c r="M166" s="129">
        <f t="shared" si="44"/>
        <v>0.42</v>
      </c>
      <c r="N166" s="129">
        <f t="shared" si="44"/>
        <v>0.42</v>
      </c>
      <c r="O166" s="129">
        <f t="shared" si="44"/>
        <v>0.42</v>
      </c>
      <c r="P166" s="129">
        <f t="shared" si="44"/>
        <v>0.42</v>
      </c>
      <c r="Q166" s="129">
        <f t="shared" si="44"/>
        <v>0.42</v>
      </c>
      <c r="R166" s="129">
        <f t="shared" si="45"/>
        <v>0.42</v>
      </c>
      <c r="S166" s="129">
        <f t="shared" si="45"/>
        <v>0.42</v>
      </c>
      <c r="T166" s="129">
        <f t="shared" si="45"/>
        <v>0.42</v>
      </c>
      <c r="U166" s="129">
        <f t="shared" si="45"/>
        <v>0.42</v>
      </c>
      <c r="V166" s="129">
        <f t="shared" si="45"/>
        <v>0.42</v>
      </c>
      <c r="W166" s="129">
        <f t="shared" si="45"/>
        <v>0.42</v>
      </c>
      <c r="X166" s="129">
        <f t="shared" si="45"/>
        <v>0.42</v>
      </c>
      <c r="Y166" s="129">
        <f t="shared" si="45"/>
        <v>0.42</v>
      </c>
      <c r="Z166" s="129">
        <f t="shared" si="45"/>
        <v>0.42</v>
      </c>
      <c r="AA166" s="129">
        <f t="shared" si="45"/>
        <v>0.42</v>
      </c>
      <c r="AB166" s="129">
        <f t="shared" si="45"/>
        <v>0.42</v>
      </c>
      <c r="AC166" s="129">
        <f t="shared" si="45"/>
        <v>0.42</v>
      </c>
      <c r="AD166" s="129">
        <f t="shared" si="45"/>
        <v>0.42</v>
      </c>
      <c r="AE166" s="129">
        <f t="shared" si="45"/>
        <v>0.42</v>
      </c>
      <c r="AF166" s="129">
        <f t="shared" si="45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4"/>
        <v>0.46</v>
      </c>
      <c r="D167" s="129">
        <f t="shared" si="44"/>
        <v>0.46</v>
      </c>
      <c r="E167" s="129">
        <f t="shared" si="44"/>
        <v>0.46</v>
      </c>
      <c r="F167" s="129">
        <f t="shared" si="44"/>
        <v>0.46</v>
      </c>
      <c r="G167" s="129">
        <f t="shared" si="44"/>
        <v>0.46</v>
      </c>
      <c r="H167" s="129">
        <f t="shared" si="44"/>
        <v>0.46</v>
      </c>
      <c r="I167" s="129">
        <f t="shared" si="44"/>
        <v>0.46</v>
      </c>
      <c r="J167" s="129">
        <f t="shared" si="44"/>
        <v>0.46</v>
      </c>
      <c r="K167" s="129">
        <f t="shared" si="44"/>
        <v>0.46</v>
      </c>
      <c r="L167" s="129">
        <f t="shared" si="44"/>
        <v>0.46</v>
      </c>
      <c r="M167" s="129">
        <f t="shared" si="44"/>
        <v>0.46</v>
      </c>
      <c r="N167" s="129">
        <f t="shared" si="44"/>
        <v>0.46</v>
      </c>
      <c r="O167" s="129">
        <f t="shared" si="44"/>
        <v>0.46</v>
      </c>
      <c r="P167" s="129">
        <f t="shared" si="44"/>
        <v>0.46</v>
      </c>
      <c r="Q167" s="129">
        <f t="shared" si="44"/>
        <v>0.46</v>
      </c>
      <c r="R167" s="129">
        <f t="shared" si="45"/>
        <v>0.46</v>
      </c>
      <c r="S167" s="129">
        <f t="shared" si="45"/>
        <v>0.46</v>
      </c>
      <c r="T167" s="129">
        <f t="shared" si="45"/>
        <v>0.46</v>
      </c>
      <c r="U167" s="129">
        <f t="shared" si="45"/>
        <v>0.46</v>
      </c>
      <c r="V167" s="129">
        <f t="shared" si="45"/>
        <v>0.46</v>
      </c>
      <c r="W167" s="129">
        <f t="shared" si="45"/>
        <v>0.46</v>
      </c>
      <c r="X167" s="129">
        <f t="shared" si="45"/>
        <v>0.46</v>
      </c>
      <c r="Y167" s="129">
        <f t="shared" si="45"/>
        <v>0.46</v>
      </c>
      <c r="Z167" s="129">
        <f t="shared" si="45"/>
        <v>0.46</v>
      </c>
      <c r="AA167" s="129">
        <f t="shared" si="45"/>
        <v>0.46</v>
      </c>
      <c r="AB167" s="129">
        <f t="shared" si="45"/>
        <v>0.46</v>
      </c>
      <c r="AC167" s="129">
        <f t="shared" si="45"/>
        <v>0.46</v>
      </c>
      <c r="AD167" s="129">
        <f t="shared" si="45"/>
        <v>0.46</v>
      </c>
      <c r="AE167" s="129">
        <f t="shared" si="45"/>
        <v>0.46</v>
      </c>
      <c r="AF167" s="129">
        <f t="shared" si="45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4"/>
        <v>0.85</v>
      </c>
      <c r="D168" s="129">
        <f t="shared" si="44"/>
        <v>0.85</v>
      </c>
      <c r="E168" s="129">
        <f t="shared" si="44"/>
        <v>0.85</v>
      </c>
      <c r="F168" s="129">
        <f t="shared" si="44"/>
        <v>0.85</v>
      </c>
      <c r="G168" s="129">
        <f t="shared" si="44"/>
        <v>0.85</v>
      </c>
      <c r="H168" s="129">
        <f t="shared" si="44"/>
        <v>0.85</v>
      </c>
      <c r="I168" s="129">
        <f t="shared" si="44"/>
        <v>0.85</v>
      </c>
      <c r="J168" s="129">
        <f t="shared" si="44"/>
        <v>0.85</v>
      </c>
      <c r="K168" s="129">
        <f t="shared" si="44"/>
        <v>0.85</v>
      </c>
      <c r="L168" s="129">
        <f t="shared" si="44"/>
        <v>0.85</v>
      </c>
      <c r="M168" s="129">
        <f t="shared" si="44"/>
        <v>0.85</v>
      </c>
      <c r="N168" s="129">
        <f t="shared" si="44"/>
        <v>0.85</v>
      </c>
      <c r="O168" s="129">
        <f t="shared" si="44"/>
        <v>0.85</v>
      </c>
      <c r="P168" s="129">
        <f t="shared" si="44"/>
        <v>0.85</v>
      </c>
      <c r="Q168" s="129">
        <f t="shared" si="44"/>
        <v>0.85</v>
      </c>
      <c r="R168" s="129">
        <f t="shared" si="45"/>
        <v>0.85</v>
      </c>
      <c r="S168" s="129">
        <f t="shared" si="45"/>
        <v>0.85</v>
      </c>
      <c r="T168" s="129">
        <f t="shared" si="45"/>
        <v>0.85</v>
      </c>
      <c r="U168" s="129">
        <f t="shared" si="45"/>
        <v>0.85</v>
      </c>
      <c r="V168" s="129">
        <f t="shared" si="45"/>
        <v>0.85</v>
      </c>
      <c r="W168" s="129">
        <f t="shared" si="45"/>
        <v>0.85</v>
      </c>
      <c r="X168" s="129">
        <f t="shared" si="45"/>
        <v>0.85</v>
      </c>
      <c r="Y168" s="129">
        <f t="shared" si="45"/>
        <v>0.85</v>
      </c>
      <c r="Z168" s="129">
        <f t="shared" si="45"/>
        <v>0.85</v>
      </c>
      <c r="AA168" s="129">
        <f t="shared" si="45"/>
        <v>0.85</v>
      </c>
      <c r="AB168" s="129">
        <f t="shared" si="45"/>
        <v>0.85</v>
      </c>
      <c r="AC168" s="129">
        <f t="shared" si="45"/>
        <v>0.85</v>
      </c>
      <c r="AD168" s="129">
        <f t="shared" si="45"/>
        <v>0.85</v>
      </c>
      <c r="AE168" s="129">
        <f t="shared" si="45"/>
        <v>0.85</v>
      </c>
      <c r="AF168" s="129">
        <f t="shared" si="45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4"/>
        <v>0.9</v>
      </c>
      <c r="D169" s="129">
        <f t="shared" si="44"/>
        <v>0.9</v>
      </c>
      <c r="E169" s="129">
        <f t="shared" si="44"/>
        <v>0.9</v>
      </c>
      <c r="F169" s="129">
        <f t="shared" si="44"/>
        <v>0.9</v>
      </c>
      <c r="G169" s="129">
        <f t="shared" si="44"/>
        <v>0.9</v>
      </c>
      <c r="H169" s="129">
        <f t="shared" si="44"/>
        <v>0.9</v>
      </c>
      <c r="I169" s="129">
        <f t="shared" si="44"/>
        <v>0.9</v>
      </c>
      <c r="J169" s="129">
        <f t="shared" si="44"/>
        <v>0.9</v>
      </c>
      <c r="K169" s="129">
        <f t="shared" si="44"/>
        <v>0.9</v>
      </c>
      <c r="L169" s="129">
        <f t="shared" si="44"/>
        <v>0.9</v>
      </c>
      <c r="M169" s="129">
        <f t="shared" si="44"/>
        <v>0.9</v>
      </c>
      <c r="N169" s="129">
        <f t="shared" si="44"/>
        <v>0.9</v>
      </c>
      <c r="O169" s="129">
        <f t="shared" si="44"/>
        <v>0.9</v>
      </c>
      <c r="P169" s="129">
        <f t="shared" si="44"/>
        <v>0.9</v>
      </c>
      <c r="Q169" s="129">
        <f t="shared" si="44"/>
        <v>0.9</v>
      </c>
      <c r="R169" s="129">
        <f t="shared" si="45"/>
        <v>0.9</v>
      </c>
      <c r="S169" s="129">
        <f t="shared" si="45"/>
        <v>0.9</v>
      </c>
      <c r="T169" s="129">
        <f t="shared" si="45"/>
        <v>0.9</v>
      </c>
      <c r="U169" s="129">
        <f t="shared" si="45"/>
        <v>0.9</v>
      </c>
      <c r="V169" s="129">
        <f t="shared" si="45"/>
        <v>0.9</v>
      </c>
      <c r="W169" s="129">
        <f t="shared" si="45"/>
        <v>0.9</v>
      </c>
      <c r="X169" s="129">
        <f t="shared" si="45"/>
        <v>0.9</v>
      </c>
      <c r="Y169" s="129">
        <f t="shared" si="45"/>
        <v>0.9</v>
      </c>
      <c r="Z169" s="129">
        <f t="shared" si="45"/>
        <v>0.9</v>
      </c>
      <c r="AA169" s="129">
        <f t="shared" si="45"/>
        <v>0.9</v>
      </c>
      <c r="AB169" s="129">
        <f t="shared" si="45"/>
        <v>0.9</v>
      </c>
      <c r="AC169" s="129">
        <f t="shared" si="45"/>
        <v>0.9</v>
      </c>
      <c r="AD169" s="129">
        <f t="shared" si="45"/>
        <v>0.9</v>
      </c>
      <c r="AE169" s="129">
        <f t="shared" si="45"/>
        <v>0.9</v>
      </c>
      <c r="AF169" s="129">
        <f t="shared" si="45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4"/>
        <v>0.44</v>
      </c>
      <c r="D170" s="129">
        <f t="shared" si="44"/>
        <v>0.44</v>
      </c>
      <c r="E170" s="129">
        <f t="shared" si="44"/>
        <v>0.44</v>
      </c>
      <c r="F170" s="129">
        <f t="shared" si="44"/>
        <v>0.44</v>
      </c>
      <c r="G170" s="129">
        <f t="shared" si="44"/>
        <v>0.44</v>
      </c>
      <c r="H170" s="129">
        <f t="shared" si="44"/>
        <v>0.44</v>
      </c>
      <c r="I170" s="129">
        <f t="shared" si="44"/>
        <v>0.44</v>
      </c>
      <c r="J170" s="129">
        <f t="shared" si="44"/>
        <v>0.44</v>
      </c>
      <c r="K170" s="129">
        <f t="shared" si="44"/>
        <v>0.44</v>
      </c>
      <c r="L170" s="129">
        <f t="shared" si="44"/>
        <v>0.44</v>
      </c>
      <c r="M170" s="129">
        <f t="shared" si="44"/>
        <v>0.44</v>
      </c>
      <c r="N170" s="129">
        <f t="shared" si="44"/>
        <v>0.44</v>
      </c>
      <c r="O170" s="129">
        <f t="shared" si="44"/>
        <v>0.44</v>
      </c>
      <c r="P170" s="129">
        <f t="shared" si="44"/>
        <v>0.44</v>
      </c>
      <c r="Q170" s="129">
        <f t="shared" si="44"/>
        <v>0.44</v>
      </c>
      <c r="R170" s="129">
        <f t="shared" si="45"/>
        <v>0.44</v>
      </c>
      <c r="S170" s="129">
        <f t="shared" si="45"/>
        <v>0.44</v>
      </c>
      <c r="T170" s="129">
        <f t="shared" si="45"/>
        <v>0.44</v>
      </c>
      <c r="U170" s="129">
        <f t="shared" si="45"/>
        <v>0.44</v>
      </c>
      <c r="V170" s="129">
        <f t="shared" si="45"/>
        <v>0.44</v>
      </c>
      <c r="W170" s="129">
        <f t="shared" si="45"/>
        <v>0.44</v>
      </c>
      <c r="X170" s="129">
        <f t="shared" si="45"/>
        <v>0.44</v>
      </c>
      <c r="Y170" s="129">
        <f t="shared" si="45"/>
        <v>0.44</v>
      </c>
      <c r="Z170" s="129">
        <f t="shared" si="45"/>
        <v>0.44</v>
      </c>
      <c r="AA170" s="129">
        <f t="shared" si="45"/>
        <v>0.44</v>
      </c>
      <c r="AB170" s="129">
        <f t="shared" si="45"/>
        <v>0.44</v>
      </c>
      <c r="AC170" s="129">
        <f t="shared" si="45"/>
        <v>0.44</v>
      </c>
      <c r="AD170" s="129">
        <f t="shared" si="45"/>
        <v>0.44</v>
      </c>
      <c r="AE170" s="129">
        <f t="shared" si="45"/>
        <v>0.44</v>
      </c>
      <c r="AF170" s="129">
        <f t="shared" si="45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4"/>
        <v>2.1</v>
      </c>
      <c r="D171" s="129">
        <f t="shared" si="44"/>
        <v>2.1</v>
      </c>
      <c r="E171" s="129">
        <f t="shared" si="44"/>
        <v>2.1</v>
      </c>
      <c r="F171" s="129">
        <f t="shared" si="44"/>
        <v>2.1</v>
      </c>
      <c r="G171" s="129">
        <f t="shared" si="44"/>
        <v>2.1</v>
      </c>
      <c r="H171" s="129">
        <f t="shared" si="44"/>
        <v>2.1</v>
      </c>
      <c r="I171" s="129">
        <f t="shared" si="44"/>
        <v>2.1</v>
      </c>
      <c r="J171" s="129">
        <f t="shared" si="44"/>
        <v>2.1</v>
      </c>
      <c r="K171" s="129">
        <f t="shared" si="44"/>
        <v>2.1</v>
      </c>
      <c r="L171" s="129">
        <f t="shared" si="44"/>
        <v>2.1</v>
      </c>
      <c r="M171" s="129">
        <f t="shared" si="44"/>
        <v>2.1</v>
      </c>
      <c r="N171" s="129">
        <f t="shared" si="44"/>
        <v>2.1</v>
      </c>
      <c r="O171" s="129">
        <f t="shared" si="44"/>
        <v>2.1</v>
      </c>
      <c r="P171" s="129">
        <f t="shared" si="44"/>
        <v>2.1</v>
      </c>
      <c r="Q171" s="129">
        <f t="shared" si="44"/>
        <v>2.1</v>
      </c>
      <c r="R171" s="129">
        <f t="shared" si="45"/>
        <v>2.1</v>
      </c>
      <c r="S171" s="129">
        <f t="shared" si="45"/>
        <v>2.1</v>
      </c>
      <c r="T171" s="129">
        <f t="shared" si="45"/>
        <v>2.1</v>
      </c>
      <c r="U171" s="129">
        <f t="shared" si="45"/>
        <v>2.1</v>
      </c>
      <c r="V171" s="129">
        <f t="shared" si="45"/>
        <v>2.1</v>
      </c>
      <c r="W171" s="129">
        <f t="shared" si="45"/>
        <v>2.1</v>
      </c>
      <c r="X171" s="129">
        <f t="shared" si="45"/>
        <v>2.1</v>
      </c>
      <c r="Y171" s="129">
        <f t="shared" si="45"/>
        <v>2.1</v>
      </c>
      <c r="Z171" s="129">
        <f t="shared" si="45"/>
        <v>2.1</v>
      </c>
      <c r="AA171" s="129">
        <f t="shared" si="45"/>
        <v>2.1</v>
      </c>
      <c r="AB171" s="129">
        <f t="shared" si="45"/>
        <v>2.1</v>
      </c>
      <c r="AC171" s="129">
        <f t="shared" si="45"/>
        <v>2.1</v>
      </c>
      <c r="AD171" s="129">
        <f t="shared" si="45"/>
        <v>2.1</v>
      </c>
      <c r="AE171" s="129">
        <f t="shared" si="45"/>
        <v>2.1</v>
      </c>
      <c r="AF171" s="129">
        <f t="shared" si="45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4"/>
        <v>0.9</v>
      </c>
      <c r="D172" s="129">
        <f t="shared" si="44"/>
        <v>0.9</v>
      </c>
      <c r="E172" s="129">
        <f t="shared" si="44"/>
        <v>0.9</v>
      </c>
      <c r="F172" s="129">
        <f t="shared" si="44"/>
        <v>0.9</v>
      </c>
      <c r="G172" s="129">
        <f t="shared" si="44"/>
        <v>0.9</v>
      </c>
      <c r="H172" s="129">
        <f t="shared" si="44"/>
        <v>0.9</v>
      </c>
      <c r="I172" s="129">
        <f t="shared" si="44"/>
        <v>0.9</v>
      </c>
      <c r="J172" s="129">
        <f t="shared" si="44"/>
        <v>0.9</v>
      </c>
      <c r="K172" s="129">
        <f t="shared" si="44"/>
        <v>0.9</v>
      </c>
      <c r="L172" s="129">
        <f t="shared" si="44"/>
        <v>0.9</v>
      </c>
      <c r="M172" s="129">
        <f t="shared" si="44"/>
        <v>0.9</v>
      </c>
      <c r="N172" s="129">
        <f t="shared" si="44"/>
        <v>0.9</v>
      </c>
      <c r="O172" s="129">
        <f t="shared" si="44"/>
        <v>0.9</v>
      </c>
      <c r="P172" s="129">
        <f t="shared" si="44"/>
        <v>0.9</v>
      </c>
      <c r="Q172" s="129">
        <f t="shared" si="44"/>
        <v>0.9</v>
      </c>
      <c r="R172" s="129">
        <f t="shared" si="45"/>
        <v>0.9</v>
      </c>
      <c r="S172" s="129">
        <f t="shared" si="45"/>
        <v>0.9</v>
      </c>
      <c r="T172" s="129">
        <f t="shared" si="45"/>
        <v>0.9</v>
      </c>
      <c r="U172" s="129">
        <f t="shared" si="45"/>
        <v>0.9</v>
      </c>
      <c r="V172" s="129">
        <f t="shared" si="45"/>
        <v>0.9</v>
      </c>
      <c r="W172" s="129">
        <f t="shared" si="45"/>
        <v>0.9</v>
      </c>
      <c r="X172" s="129">
        <f t="shared" si="45"/>
        <v>0.9</v>
      </c>
      <c r="Y172" s="129">
        <f t="shared" si="45"/>
        <v>0.9</v>
      </c>
      <c r="Z172" s="129">
        <f t="shared" si="45"/>
        <v>0.9</v>
      </c>
      <c r="AA172" s="129">
        <f t="shared" si="45"/>
        <v>0.9</v>
      </c>
      <c r="AB172" s="129">
        <f t="shared" si="45"/>
        <v>0.9</v>
      </c>
      <c r="AC172" s="129">
        <f t="shared" si="45"/>
        <v>0.9</v>
      </c>
      <c r="AD172" s="129">
        <f t="shared" si="45"/>
        <v>0.9</v>
      </c>
      <c r="AE172" s="129">
        <f t="shared" si="45"/>
        <v>0.9</v>
      </c>
      <c r="AF172" s="129">
        <f t="shared" si="45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6">B174</f>
        <v>0.57999999999999996</v>
      </c>
      <c r="D174" s="129">
        <f t="shared" si="46"/>
        <v>0.57999999999999996</v>
      </c>
      <c r="E174" s="129">
        <f t="shared" si="46"/>
        <v>0.57999999999999996</v>
      </c>
      <c r="F174" s="129">
        <f t="shared" si="46"/>
        <v>0.57999999999999996</v>
      </c>
      <c r="G174" s="129">
        <f t="shared" si="46"/>
        <v>0.57999999999999996</v>
      </c>
      <c r="H174" s="129">
        <f t="shared" si="46"/>
        <v>0.57999999999999996</v>
      </c>
      <c r="I174" s="129">
        <f t="shared" si="46"/>
        <v>0.57999999999999996</v>
      </c>
      <c r="J174" s="129">
        <f t="shared" si="46"/>
        <v>0.57999999999999996</v>
      </c>
      <c r="K174" s="129">
        <f t="shared" si="46"/>
        <v>0.57999999999999996</v>
      </c>
      <c r="L174" s="129">
        <f t="shared" si="46"/>
        <v>0.57999999999999996</v>
      </c>
      <c r="M174" s="129">
        <f t="shared" si="46"/>
        <v>0.57999999999999996</v>
      </c>
      <c r="N174" s="129">
        <f t="shared" si="46"/>
        <v>0.57999999999999996</v>
      </c>
      <c r="O174" s="129">
        <f t="shared" si="46"/>
        <v>0.57999999999999996</v>
      </c>
      <c r="P174" s="129">
        <f t="shared" si="46"/>
        <v>0.57999999999999996</v>
      </c>
      <c r="Q174" s="129">
        <f t="shared" si="46"/>
        <v>0.57999999999999996</v>
      </c>
      <c r="R174" s="129">
        <f t="shared" si="46"/>
        <v>0.57999999999999996</v>
      </c>
      <c r="S174" s="129">
        <f t="shared" ref="R174:AF186" si="47">R174</f>
        <v>0.57999999999999996</v>
      </c>
      <c r="T174" s="129">
        <f t="shared" si="47"/>
        <v>0.57999999999999996</v>
      </c>
      <c r="U174" s="129">
        <f t="shared" si="47"/>
        <v>0.57999999999999996</v>
      </c>
      <c r="V174" s="129">
        <f t="shared" si="47"/>
        <v>0.57999999999999996</v>
      </c>
      <c r="W174" s="129">
        <f t="shared" si="47"/>
        <v>0.57999999999999996</v>
      </c>
      <c r="X174" s="129">
        <f t="shared" si="47"/>
        <v>0.57999999999999996</v>
      </c>
      <c r="Y174" s="129">
        <f t="shared" si="47"/>
        <v>0.57999999999999996</v>
      </c>
      <c r="Z174" s="129">
        <f t="shared" si="47"/>
        <v>0.57999999999999996</v>
      </c>
      <c r="AA174" s="129">
        <f t="shared" si="47"/>
        <v>0.57999999999999996</v>
      </c>
      <c r="AB174" s="129">
        <f t="shared" si="47"/>
        <v>0.57999999999999996</v>
      </c>
      <c r="AC174" s="129">
        <f t="shared" si="47"/>
        <v>0.57999999999999996</v>
      </c>
      <c r="AD174" s="129">
        <f t="shared" si="47"/>
        <v>0.57999999999999996</v>
      </c>
      <c r="AE174" s="129">
        <f t="shared" si="47"/>
        <v>0.57999999999999996</v>
      </c>
      <c r="AF174" s="129">
        <f t="shared" si="47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6"/>
        <v>0.8</v>
      </c>
      <c r="D175" s="129">
        <f t="shared" si="46"/>
        <v>0.8</v>
      </c>
      <c r="E175" s="129">
        <f t="shared" si="46"/>
        <v>0.8</v>
      </c>
      <c r="F175" s="129">
        <f t="shared" si="46"/>
        <v>0.8</v>
      </c>
      <c r="G175" s="129">
        <f t="shared" si="46"/>
        <v>0.8</v>
      </c>
      <c r="H175" s="129">
        <f t="shared" si="46"/>
        <v>0.8</v>
      </c>
      <c r="I175" s="129">
        <f t="shared" si="46"/>
        <v>0.8</v>
      </c>
      <c r="J175" s="129">
        <f t="shared" si="46"/>
        <v>0.8</v>
      </c>
      <c r="K175" s="129">
        <f t="shared" si="46"/>
        <v>0.8</v>
      </c>
      <c r="L175" s="129">
        <f t="shared" si="46"/>
        <v>0.8</v>
      </c>
      <c r="M175" s="129">
        <f t="shared" si="46"/>
        <v>0.8</v>
      </c>
      <c r="N175" s="129">
        <f t="shared" si="46"/>
        <v>0.8</v>
      </c>
      <c r="O175" s="129">
        <f t="shared" si="46"/>
        <v>0.8</v>
      </c>
      <c r="P175" s="129">
        <f t="shared" si="46"/>
        <v>0.8</v>
      </c>
      <c r="Q175" s="129">
        <f t="shared" si="46"/>
        <v>0.8</v>
      </c>
      <c r="R175" s="129">
        <f t="shared" si="46"/>
        <v>0.8</v>
      </c>
      <c r="S175" s="129">
        <f t="shared" si="47"/>
        <v>0.8</v>
      </c>
      <c r="T175" s="129">
        <f t="shared" si="47"/>
        <v>0.8</v>
      </c>
      <c r="U175" s="129">
        <f t="shared" si="47"/>
        <v>0.8</v>
      </c>
      <c r="V175" s="129">
        <f t="shared" si="47"/>
        <v>0.8</v>
      </c>
      <c r="W175" s="129">
        <f t="shared" si="47"/>
        <v>0.8</v>
      </c>
      <c r="X175" s="129">
        <f t="shared" si="47"/>
        <v>0.8</v>
      </c>
      <c r="Y175" s="129">
        <f t="shared" si="47"/>
        <v>0.8</v>
      </c>
      <c r="Z175" s="129">
        <f t="shared" si="47"/>
        <v>0.8</v>
      </c>
      <c r="AA175" s="129">
        <f t="shared" si="47"/>
        <v>0.8</v>
      </c>
      <c r="AB175" s="129">
        <f t="shared" si="47"/>
        <v>0.8</v>
      </c>
      <c r="AC175" s="129">
        <f t="shared" si="47"/>
        <v>0.8</v>
      </c>
      <c r="AD175" s="129">
        <f t="shared" si="47"/>
        <v>0.8</v>
      </c>
      <c r="AE175" s="129">
        <f t="shared" si="47"/>
        <v>0.8</v>
      </c>
      <c r="AF175" s="129">
        <f t="shared" si="47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6"/>
        <v>0</v>
      </c>
      <c r="D176" s="129">
        <f t="shared" si="46"/>
        <v>0</v>
      </c>
      <c r="E176" s="129">
        <f t="shared" si="46"/>
        <v>0</v>
      </c>
      <c r="F176" s="129">
        <f t="shared" si="46"/>
        <v>0</v>
      </c>
      <c r="G176" s="129">
        <f t="shared" si="46"/>
        <v>0</v>
      </c>
      <c r="H176" s="129">
        <f t="shared" si="46"/>
        <v>0</v>
      </c>
      <c r="I176" s="129">
        <f t="shared" si="46"/>
        <v>0</v>
      </c>
      <c r="J176" s="129">
        <f t="shared" si="46"/>
        <v>0</v>
      </c>
      <c r="K176" s="129">
        <f t="shared" si="46"/>
        <v>0</v>
      </c>
      <c r="L176" s="129">
        <f t="shared" si="46"/>
        <v>0</v>
      </c>
      <c r="M176" s="129">
        <f t="shared" si="46"/>
        <v>0</v>
      </c>
      <c r="N176" s="129">
        <f t="shared" si="46"/>
        <v>0</v>
      </c>
      <c r="O176" s="129">
        <f t="shared" si="46"/>
        <v>0</v>
      </c>
      <c r="P176" s="129">
        <f t="shared" si="46"/>
        <v>0</v>
      </c>
      <c r="Q176" s="129">
        <f t="shared" si="46"/>
        <v>0</v>
      </c>
      <c r="R176" s="129">
        <f t="shared" si="46"/>
        <v>0</v>
      </c>
      <c r="S176" s="129">
        <f t="shared" si="47"/>
        <v>0</v>
      </c>
      <c r="T176" s="129">
        <f t="shared" si="47"/>
        <v>0</v>
      </c>
      <c r="U176" s="129">
        <f t="shared" si="47"/>
        <v>0</v>
      </c>
      <c r="V176" s="129">
        <f t="shared" si="47"/>
        <v>0</v>
      </c>
      <c r="W176" s="129">
        <f t="shared" si="47"/>
        <v>0</v>
      </c>
      <c r="X176" s="129">
        <f t="shared" si="47"/>
        <v>0</v>
      </c>
      <c r="Y176" s="129">
        <f t="shared" si="47"/>
        <v>0</v>
      </c>
      <c r="Z176" s="129">
        <f t="shared" si="47"/>
        <v>0</v>
      </c>
      <c r="AA176" s="129">
        <f t="shared" si="47"/>
        <v>0</v>
      </c>
      <c r="AB176" s="129">
        <f t="shared" si="47"/>
        <v>0</v>
      </c>
      <c r="AC176" s="129">
        <f t="shared" si="47"/>
        <v>0</v>
      </c>
      <c r="AD176" s="129">
        <f t="shared" si="47"/>
        <v>0</v>
      </c>
      <c r="AE176" s="129">
        <f t="shared" si="47"/>
        <v>0</v>
      </c>
      <c r="AF176" s="129">
        <f t="shared" si="47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6"/>
        <v>0.6</v>
      </c>
      <c r="D177" s="129">
        <f t="shared" si="46"/>
        <v>0.6</v>
      </c>
      <c r="E177" s="129">
        <f t="shared" si="46"/>
        <v>0.6</v>
      </c>
      <c r="F177" s="129">
        <f t="shared" si="46"/>
        <v>0.6</v>
      </c>
      <c r="G177" s="129">
        <f t="shared" si="46"/>
        <v>0.6</v>
      </c>
      <c r="H177" s="129">
        <f t="shared" si="46"/>
        <v>0.6</v>
      </c>
      <c r="I177" s="129">
        <f t="shared" si="46"/>
        <v>0.6</v>
      </c>
      <c r="J177" s="129">
        <f t="shared" si="46"/>
        <v>0.6</v>
      </c>
      <c r="K177" s="129">
        <f t="shared" si="46"/>
        <v>0.6</v>
      </c>
      <c r="L177" s="129">
        <f t="shared" si="46"/>
        <v>0.6</v>
      </c>
      <c r="M177" s="129">
        <f t="shared" si="46"/>
        <v>0.6</v>
      </c>
      <c r="N177" s="129">
        <f t="shared" si="46"/>
        <v>0.6</v>
      </c>
      <c r="O177" s="129">
        <f t="shared" si="46"/>
        <v>0.6</v>
      </c>
      <c r="P177" s="129">
        <f t="shared" si="46"/>
        <v>0.6</v>
      </c>
      <c r="Q177" s="129">
        <f t="shared" si="46"/>
        <v>0.6</v>
      </c>
      <c r="R177" s="129">
        <f t="shared" si="46"/>
        <v>0.6</v>
      </c>
      <c r="S177" s="129">
        <f t="shared" si="47"/>
        <v>0.6</v>
      </c>
      <c r="T177" s="129">
        <f t="shared" si="47"/>
        <v>0.6</v>
      </c>
      <c r="U177" s="129">
        <f t="shared" si="47"/>
        <v>0.6</v>
      </c>
      <c r="V177" s="129">
        <f t="shared" si="47"/>
        <v>0.6</v>
      </c>
      <c r="W177" s="129">
        <f t="shared" si="47"/>
        <v>0.6</v>
      </c>
      <c r="X177" s="129">
        <f t="shared" si="47"/>
        <v>0.6</v>
      </c>
      <c r="Y177" s="129">
        <f t="shared" si="47"/>
        <v>0.6</v>
      </c>
      <c r="Z177" s="129">
        <f t="shared" si="47"/>
        <v>0.6</v>
      </c>
      <c r="AA177" s="129">
        <f t="shared" si="47"/>
        <v>0.6</v>
      </c>
      <c r="AB177" s="129">
        <f t="shared" si="47"/>
        <v>0.6</v>
      </c>
      <c r="AC177" s="129">
        <f t="shared" si="47"/>
        <v>0.6</v>
      </c>
      <c r="AD177" s="129">
        <f t="shared" si="47"/>
        <v>0.6</v>
      </c>
      <c r="AE177" s="129">
        <f t="shared" si="47"/>
        <v>0.6</v>
      </c>
      <c r="AF177" s="129">
        <f t="shared" si="47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6"/>
        <v>0.6</v>
      </c>
      <c r="D178" s="129">
        <f t="shared" si="46"/>
        <v>0.6</v>
      </c>
      <c r="E178" s="129">
        <f t="shared" si="46"/>
        <v>0.6</v>
      </c>
      <c r="F178" s="129">
        <f t="shared" si="46"/>
        <v>0.6</v>
      </c>
      <c r="G178" s="129">
        <f t="shared" si="46"/>
        <v>0.6</v>
      </c>
      <c r="H178" s="129">
        <f t="shared" si="46"/>
        <v>0.6</v>
      </c>
      <c r="I178" s="129">
        <f t="shared" si="46"/>
        <v>0.6</v>
      </c>
      <c r="J178" s="129">
        <f t="shared" si="46"/>
        <v>0.6</v>
      </c>
      <c r="K178" s="129">
        <f t="shared" si="46"/>
        <v>0.6</v>
      </c>
      <c r="L178" s="129">
        <f t="shared" si="46"/>
        <v>0.6</v>
      </c>
      <c r="M178" s="129">
        <f t="shared" si="46"/>
        <v>0.6</v>
      </c>
      <c r="N178" s="129">
        <f t="shared" si="46"/>
        <v>0.6</v>
      </c>
      <c r="O178" s="129">
        <f t="shared" si="46"/>
        <v>0.6</v>
      </c>
      <c r="P178" s="129">
        <f t="shared" si="46"/>
        <v>0.6</v>
      </c>
      <c r="Q178" s="129">
        <f t="shared" si="46"/>
        <v>0.6</v>
      </c>
      <c r="R178" s="129">
        <f t="shared" si="46"/>
        <v>0.6</v>
      </c>
      <c r="S178" s="129">
        <f t="shared" si="47"/>
        <v>0.6</v>
      </c>
      <c r="T178" s="129">
        <f t="shared" si="47"/>
        <v>0.6</v>
      </c>
      <c r="U178" s="129">
        <f t="shared" si="47"/>
        <v>0.6</v>
      </c>
      <c r="V178" s="129">
        <f t="shared" si="47"/>
        <v>0.6</v>
      </c>
      <c r="W178" s="129">
        <f t="shared" si="47"/>
        <v>0.6</v>
      </c>
      <c r="X178" s="129">
        <f t="shared" si="47"/>
        <v>0.6</v>
      </c>
      <c r="Y178" s="129">
        <f t="shared" si="47"/>
        <v>0.6</v>
      </c>
      <c r="Z178" s="129">
        <f t="shared" si="47"/>
        <v>0.6</v>
      </c>
      <c r="AA178" s="129">
        <f t="shared" si="47"/>
        <v>0.6</v>
      </c>
      <c r="AB178" s="129">
        <f t="shared" si="47"/>
        <v>0.6</v>
      </c>
      <c r="AC178" s="129">
        <f t="shared" si="47"/>
        <v>0.6</v>
      </c>
      <c r="AD178" s="129">
        <f t="shared" si="47"/>
        <v>0.6</v>
      </c>
      <c r="AE178" s="129">
        <f t="shared" si="47"/>
        <v>0.6</v>
      </c>
      <c r="AF178" s="129">
        <f t="shared" si="47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6"/>
        <v>0.35</v>
      </c>
      <c r="D179" s="129">
        <f t="shared" si="46"/>
        <v>0.35</v>
      </c>
      <c r="E179" s="129">
        <f t="shared" si="46"/>
        <v>0.35</v>
      </c>
      <c r="F179" s="129">
        <f t="shared" si="46"/>
        <v>0.35</v>
      </c>
      <c r="G179" s="129">
        <f t="shared" si="46"/>
        <v>0.35</v>
      </c>
      <c r="H179" s="129">
        <f t="shared" si="46"/>
        <v>0.35</v>
      </c>
      <c r="I179" s="129">
        <f t="shared" si="46"/>
        <v>0.35</v>
      </c>
      <c r="J179" s="129">
        <f t="shared" si="46"/>
        <v>0.35</v>
      </c>
      <c r="K179" s="129">
        <f t="shared" si="46"/>
        <v>0.35</v>
      </c>
      <c r="L179" s="129">
        <f t="shared" si="46"/>
        <v>0.35</v>
      </c>
      <c r="M179" s="129">
        <f t="shared" si="46"/>
        <v>0.35</v>
      </c>
      <c r="N179" s="129">
        <f t="shared" si="46"/>
        <v>0.35</v>
      </c>
      <c r="O179" s="129">
        <f t="shared" si="46"/>
        <v>0.35</v>
      </c>
      <c r="P179" s="129">
        <f t="shared" si="46"/>
        <v>0.35</v>
      </c>
      <c r="Q179" s="129">
        <f t="shared" si="46"/>
        <v>0.35</v>
      </c>
      <c r="R179" s="129">
        <f t="shared" si="46"/>
        <v>0.35</v>
      </c>
      <c r="S179" s="129">
        <f t="shared" si="47"/>
        <v>0.35</v>
      </c>
      <c r="T179" s="129">
        <f t="shared" si="47"/>
        <v>0.35</v>
      </c>
      <c r="U179" s="129">
        <f t="shared" si="47"/>
        <v>0.35</v>
      </c>
      <c r="V179" s="129">
        <f t="shared" si="47"/>
        <v>0.35</v>
      </c>
      <c r="W179" s="129">
        <f t="shared" si="47"/>
        <v>0.35</v>
      </c>
      <c r="X179" s="129">
        <f t="shared" si="47"/>
        <v>0.35</v>
      </c>
      <c r="Y179" s="129">
        <f t="shared" si="47"/>
        <v>0.35</v>
      </c>
      <c r="Z179" s="129">
        <f t="shared" si="47"/>
        <v>0.35</v>
      </c>
      <c r="AA179" s="129">
        <f t="shared" si="47"/>
        <v>0.35</v>
      </c>
      <c r="AB179" s="129">
        <f t="shared" si="47"/>
        <v>0.35</v>
      </c>
      <c r="AC179" s="129">
        <f t="shared" si="47"/>
        <v>0.35</v>
      </c>
      <c r="AD179" s="129">
        <f t="shared" si="47"/>
        <v>0.35</v>
      </c>
      <c r="AE179" s="129">
        <f t="shared" si="47"/>
        <v>0.35</v>
      </c>
      <c r="AF179" s="129">
        <f t="shared" si="47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6"/>
        <v>0.28999999999999998</v>
      </c>
      <c r="D180" s="129">
        <f t="shared" si="46"/>
        <v>0.28999999999999998</v>
      </c>
      <c r="E180" s="129">
        <f t="shared" si="46"/>
        <v>0.28999999999999998</v>
      </c>
      <c r="F180" s="129">
        <f t="shared" si="46"/>
        <v>0.28999999999999998</v>
      </c>
      <c r="G180" s="129">
        <f t="shared" si="46"/>
        <v>0.28999999999999998</v>
      </c>
      <c r="H180" s="129">
        <f t="shared" si="46"/>
        <v>0.28999999999999998</v>
      </c>
      <c r="I180" s="129">
        <f t="shared" si="46"/>
        <v>0.28999999999999998</v>
      </c>
      <c r="J180" s="129">
        <f t="shared" si="46"/>
        <v>0.28999999999999998</v>
      </c>
      <c r="K180" s="129">
        <f t="shared" si="46"/>
        <v>0.28999999999999998</v>
      </c>
      <c r="L180" s="129">
        <f t="shared" si="46"/>
        <v>0.28999999999999998</v>
      </c>
      <c r="M180" s="129">
        <f t="shared" si="46"/>
        <v>0.28999999999999998</v>
      </c>
      <c r="N180" s="129">
        <f t="shared" si="46"/>
        <v>0.28999999999999998</v>
      </c>
      <c r="O180" s="129">
        <f t="shared" si="46"/>
        <v>0.28999999999999998</v>
      </c>
      <c r="P180" s="129">
        <f t="shared" si="46"/>
        <v>0.28999999999999998</v>
      </c>
      <c r="Q180" s="129">
        <f t="shared" si="46"/>
        <v>0.28999999999999998</v>
      </c>
      <c r="R180" s="129">
        <f t="shared" si="46"/>
        <v>0.28999999999999998</v>
      </c>
      <c r="S180" s="129">
        <f t="shared" si="47"/>
        <v>0.28999999999999998</v>
      </c>
      <c r="T180" s="129">
        <f t="shared" si="47"/>
        <v>0.28999999999999998</v>
      </c>
      <c r="U180" s="129">
        <f t="shared" si="47"/>
        <v>0.28999999999999998</v>
      </c>
      <c r="V180" s="129">
        <f t="shared" si="47"/>
        <v>0.28999999999999998</v>
      </c>
      <c r="W180" s="129">
        <f t="shared" si="47"/>
        <v>0.28999999999999998</v>
      </c>
      <c r="X180" s="129">
        <f t="shared" si="47"/>
        <v>0.28999999999999998</v>
      </c>
      <c r="Y180" s="129">
        <f t="shared" si="47"/>
        <v>0.28999999999999998</v>
      </c>
      <c r="Z180" s="129">
        <f t="shared" si="47"/>
        <v>0.28999999999999998</v>
      </c>
      <c r="AA180" s="129">
        <f t="shared" si="47"/>
        <v>0.28999999999999998</v>
      </c>
      <c r="AB180" s="129">
        <f t="shared" si="47"/>
        <v>0.28999999999999998</v>
      </c>
      <c r="AC180" s="129">
        <f t="shared" si="47"/>
        <v>0.28999999999999998</v>
      </c>
      <c r="AD180" s="129">
        <f t="shared" si="47"/>
        <v>0.28999999999999998</v>
      </c>
      <c r="AE180" s="129">
        <f t="shared" si="47"/>
        <v>0.28999999999999998</v>
      </c>
      <c r="AF180" s="129">
        <f t="shared" si="47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6"/>
        <v>0.06</v>
      </c>
      <c r="D181" s="129">
        <f t="shared" si="46"/>
        <v>0.06</v>
      </c>
      <c r="E181" s="129">
        <f t="shared" si="46"/>
        <v>0.06</v>
      </c>
      <c r="F181" s="129">
        <f t="shared" si="46"/>
        <v>0.06</v>
      </c>
      <c r="G181" s="129">
        <f t="shared" si="46"/>
        <v>0.06</v>
      </c>
      <c r="H181" s="129">
        <f t="shared" si="46"/>
        <v>0.06</v>
      </c>
      <c r="I181" s="129">
        <f t="shared" si="46"/>
        <v>0.06</v>
      </c>
      <c r="J181" s="129">
        <f t="shared" si="46"/>
        <v>0.06</v>
      </c>
      <c r="K181" s="129">
        <f t="shared" si="46"/>
        <v>0.06</v>
      </c>
      <c r="L181" s="129">
        <f t="shared" si="46"/>
        <v>0.06</v>
      </c>
      <c r="M181" s="129">
        <f t="shared" si="46"/>
        <v>0.06</v>
      </c>
      <c r="N181" s="129">
        <f t="shared" si="46"/>
        <v>0.06</v>
      </c>
      <c r="O181" s="129">
        <f t="shared" si="46"/>
        <v>0.06</v>
      </c>
      <c r="P181" s="129">
        <f t="shared" si="46"/>
        <v>0.06</v>
      </c>
      <c r="Q181" s="129">
        <f t="shared" si="46"/>
        <v>0.06</v>
      </c>
      <c r="R181" s="129">
        <f t="shared" si="46"/>
        <v>0.06</v>
      </c>
      <c r="S181" s="129">
        <f t="shared" si="47"/>
        <v>0.06</v>
      </c>
      <c r="T181" s="129">
        <f t="shared" si="47"/>
        <v>0.06</v>
      </c>
      <c r="U181" s="129">
        <f t="shared" si="47"/>
        <v>0.06</v>
      </c>
      <c r="V181" s="129">
        <f t="shared" si="47"/>
        <v>0.06</v>
      </c>
      <c r="W181" s="129">
        <f t="shared" si="47"/>
        <v>0.06</v>
      </c>
      <c r="X181" s="129">
        <f t="shared" si="47"/>
        <v>0.06</v>
      </c>
      <c r="Y181" s="129">
        <f t="shared" si="47"/>
        <v>0.06</v>
      </c>
      <c r="Z181" s="129">
        <f t="shared" si="47"/>
        <v>0.06</v>
      </c>
      <c r="AA181" s="129">
        <f t="shared" si="47"/>
        <v>0.06</v>
      </c>
      <c r="AB181" s="129">
        <f t="shared" si="47"/>
        <v>0.06</v>
      </c>
      <c r="AC181" s="129">
        <f t="shared" si="47"/>
        <v>0.06</v>
      </c>
      <c r="AD181" s="129">
        <f t="shared" si="47"/>
        <v>0.06</v>
      </c>
      <c r="AE181" s="129">
        <f t="shared" si="47"/>
        <v>0.06</v>
      </c>
      <c r="AF181" s="129">
        <f t="shared" si="47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6"/>
        <v>0.11</v>
      </c>
      <c r="D182" s="129">
        <f t="shared" si="46"/>
        <v>0.11</v>
      </c>
      <c r="E182" s="129">
        <f t="shared" si="46"/>
        <v>0.11</v>
      </c>
      <c r="F182" s="129">
        <f t="shared" si="46"/>
        <v>0.11</v>
      </c>
      <c r="G182" s="129">
        <f t="shared" si="46"/>
        <v>0.11</v>
      </c>
      <c r="H182" s="129">
        <f t="shared" si="46"/>
        <v>0.11</v>
      </c>
      <c r="I182" s="129">
        <f t="shared" si="46"/>
        <v>0.11</v>
      </c>
      <c r="J182" s="129">
        <f t="shared" si="46"/>
        <v>0.11</v>
      </c>
      <c r="K182" s="129">
        <f t="shared" si="46"/>
        <v>0.11</v>
      </c>
      <c r="L182" s="129">
        <f t="shared" si="46"/>
        <v>0.11</v>
      </c>
      <c r="M182" s="129">
        <f t="shared" si="46"/>
        <v>0.11</v>
      </c>
      <c r="N182" s="129">
        <f t="shared" si="46"/>
        <v>0.11</v>
      </c>
      <c r="O182" s="129">
        <f t="shared" si="46"/>
        <v>0.11</v>
      </c>
      <c r="P182" s="129">
        <f t="shared" si="46"/>
        <v>0.11</v>
      </c>
      <c r="Q182" s="129">
        <f t="shared" si="46"/>
        <v>0.11</v>
      </c>
      <c r="R182" s="129">
        <f t="shared" si="46"/>
        <v>0.11</v>
      </c>
      <c r="S182" s="129">
        <f t="shared" si="47"/>
        <v>0.11</v>
      </c>
      <c r="T182" s="129">
        <f t="shared" si="47"/>
        <v>0.11</v>
      </c>
      <c r="U182" s="129">
        <f t="shared" si="47"/>
        <v>0.11</v>
      </c>
      <c r="V182" s="129">
        <f t="shared" si="47"/>
        <v>0.11</v>
      </c>
      <c r="W182" s="129">
        <f t="shared" si="47"/>
        <v>0.11</v>
      </c>
      <c r="X182" s="129">
        <f t="shared" si="47"/>
        <v>0.11</v>
      </c>
      <c r="Y182" s="129">
        <f t="shared" si="47"/>
        <v>0.11</v>
      </c>
      <c r="Z182" s="129">
        <f t="shared" si="47"/>
        <v>0.11</v>
      </c>
      <c r="AA182" s="129">
        <f t="shared" si="47"/>
        <v>0.11</v>
      </c>
      <c r="AB182" s="129">
        <f t="shared" si="47"/>
        <v>0.11</v>
      </c>
      <c r="AC182" s="129">
        <f t="shared" si="47"/>
        <v>0.11</v>
      </c>
      <c r="AD182" s="129">
        <f t="shared" si="47"/>
        <v>0.11</v>
      </c>
      <c r="AE182" s="129">
        <f t="shared" si="47"/>
        <v>0.11</v>
      </c>
      <c r="AF182" s="129">
        <f t="shared" si="47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6"/>
        <v>0.1</v>
      </c>
      <c r="D183" s="129">
        <f t="shared" si="46"/>
        <v>0.1</v>
      </c>
      <c r="E183" s="129">
        <f t="shared" si="46"/>
        <v>0.1</v>
      </c>
      <c r="F183" s="129">
        <f t="shared" si="46"/>
        <v>0.1</v>
      </c>
      <c r="G183" s="129">
        <f t="shared" si="46"/>
        <v>0.1</v>
      </c>
      <c r="H183" s="129">
        <f t="shared" si="46"/>
        <v>0.1</v>
      </c>
      <c r="I183" s="129">
        <f t="shared" si="46"/>
        <v>0.1</v>
      </c>
      <c r="J183" s="129">
        <f t="shared" si="46"/>
        <v>0.1</v>
      </c>
      <c r="K183" s="129">
        <f t="shared" si="46"/>
        <v>0.1</v>
      </c>
      <c r="L183" s="129">
        <f t="shared" si="46"/>
        <v>0.1</v>
      </c>
      <c r="M183" s="129">
        <f t="shared" si="46"/>
        <v>0.1</v>
      </c>
      <c r="N183" s="129">
        <f t="shared" si="46"/>
        <v>0.1</v>
      </c>
      <c r="O183" s="129">
        <f t="shared" si="46"/>
        <v>0.1</v>
      </c>
      <c r="P183" s="129">
        <f t="shared" si="46"/>
        <v>0.1</v>
      </c>
      <c r="Q183" s="129">
        <f t="shared" si="46"/>
        <v>0.1</v>
      </c>
      <c r="R183" s="129">
        <f t="shared" si="47"/>
        <v>0.1</v>
      </c>
      <c r="S183" s="129">
        <f t="shared" si="47"/>
        <v>0.1</v>
      </c>
      <c r="T183" s="129">
        <f t="shared" si="47"/>
        <v>0.1</v>
      </c>
      <c r="U183" s="129">
        <f t="shared" si="47"/>
        <v>0.1</v>
      </c>
      <c r="V183" s="129">
        <f t="shared" si="47"/>
        <v>0.1</v>
      </c>
      <c r="W183" s="129">
        <f t="shared" si="47"/>
        <v>0.1</v>
      </c>
      <c r="X183" s="129">
        <f t="shared" si="47"/>
        <v>0.1</v>
      </c>
      <c r="Y183" s="129">
        <f t="shared" si="47"/>
        <v>0.1</v>
      </c>
      <c r="Z183" s="129">
        <f t="shared" si="47"/>
        <v>0.1</v>
      </c>
      <c r="AA183" s="129">
        <f t="shared" si="47"/>
        <v>0.1</v>
      </c>
      <c r="AB183" s="129">
        <f t="shared" si="47"/>
        <v>0.1</v>
      </c>
      <c r="AC183" s="129">
        <f t="shared" si="47"/>
        <v>0.1</v>
      </c>
      <c r="AD183" s="129">
        <f t="shared" si="47"/>
        <v>0.1</v>
      </c>
      <c r="AE183" s="129">
        <f t="shared" si="47"/>
        <v>0.1</v>
      </c>
      <c r="AF183" s="129">
        <f t="shared" si="47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6"/>
        <v>0.09</v>
      </c>
      <c r="D184" s="129">
        <f t="shared" si="46"/>
        <v>0.09</v>
      </c>
      <c r="E184" s="129">
        <f t="shared" si="46"/>
        <v>0.09</v>
      </c>
      <c r="F184" s="129">
        <f t="shared" si="46"/>
        <v>0.09</v>
      </c>
      <c r="G184" s="129">
        <f t="shared" si="46"/>
        <v>0.09</v>
      </c>
      <c r="H184" s="129">
        <f t="shared" si="46"/>
        <v>0.09</v>
      </c>
      <c r="I184" s="129">
        <f t="shared" si="46"/>
        <v>0.09</v>
      </c>
      <c r="J184" s="129">
        <f t="shared" si="46"/>
        <v>0.09</v>
      </c>
      <c r="K184" s="129">
        <f t="shared" si="46"/>
        <v>0.09</v>
      </c>
      <c r="L184" s="129">
        <f t="shared" si="46"/>
        <v>0.09</v>
      </c>
      <c r="M184" s="129">
        <f t="shared" si="46"/>
        <v>0.09</v>
      </c>
      <c r="N184" s="129">
        <f t="shared" si="46"/>
        <v>0.09</v>
      </c>
      <c r="O184" s="129">
        <f t="shared" si="46"/>
        <v>0.09</v>
      </c>
      <c r="P184" s="129">
        <f t="shared" si="46"/>
        <v>0.09</v>
      </c>
      <c r="Q184" s="129">
        <f t="shared" si="46"/>
        <v>0.09</v>
      </c>
      <c r="R184" s="129">
        <f t="shared" si="47"/>
        <v>0.09</v>
      </c>
      <c r="S184" s="129">
        <f t="shared" si="47"/>
        <v>0.09</v>
      </c>
      <c r="T184" s="129">
        <f t="shared" si="47"/>
        <v>0.09</v>
      </c>
      <c r="U184" s="129">
        <f t="shared" si="47"/>
        <v>0.09</v>
      </c>
      <c r="V184" s="129">
        <f t="shared" si="47"/>
        <v>0.09</v>
      </c>
      <c r="W184" s="129">
        <f t="shared" si="47"/>
        <v>0.09</v>
      </c>
      <c r="X184" s="129">
        <f t="shared" si="47"/>
        <v>0.09</v>
      </c>
      <c r="Y184" s="129">
        <f t="shared" si="47"/>
        <v>0.09</v>
      </c>
      <c r="Z184" s="129">
        <f t="shared" si="47"/>
        <v>0.09</v>
      </c>
      <c r="AA184" s="129">
        <f t="shared" si="47"/>
        <v>0.09</v>
      </c>
      <c r="AB184" s="129">
        <f t="shared" si="47"/>
        <v>0.09</v>
      </c>
      <c r="AC184" s="129">
        <f t="shared" si="47"/>
        <v>0.09</v>
      </c>
      <c r="AD184" s="129">
        <f t="shared" si="47"/>
        <v>0.09</v>
      </c>
      <c r="AE184" s="129">
        <f t="shared" si="47"/>
        <v>0.09</v>
      </c>
      <c r="AF184" s="129">
        <f t="shared" si="47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6"/>
        <v>0.04</v>
      </c>
      <c r="D185" s="129">
        <f t="shared" si="46"/>
        <v>0.04</v>
      </c>
      <c r="E185" s="129">
        <f t="shared" si="46"/>
        <v>0.04</v>
      </c>
      <c r="F185" s="129">
        <f t="shared" si="46"/>
        <v>0.04</v>
      </c>
      <c r="G185" s="129">
        <f t="shared" si="46"/>
        <v>0.04</v>
      </c>
      <c r="H185" s="129">
        <f t="shared" si="46"/>
        <v>0.04</v>
      </c>
      <c r="I185" s="129">
        <f t="shared" si="46"/>
        <v>0.04</v>
      </c>
      <c r="J185" s="129">
        <f t="shared" si="46"/>
        <v>0.04</v>
      </c>
      <c r="K185" s="129">
        <f t="shared" si="46"/>
        <v>0.04</v>
      </c>
      <c r="L185" s="129">
        <f t="shared" si="46"/>
        <v>0.04</v>
      </c>
      <c r="M185" s="129">
        <f t="shared" si="46"/>
        <v>0.04</v>
      </c>
      <c r="N185" s="129">
        <f t="shared" si="46"/>
        <v>0.04</v>
      </c>
      <c r="O185" s="129">
        <f t="shared" si="46"/>
        <v>0.04</v>
      </c>
      <c r="P185" s="129">
        <f t="shared" si="46"/>
        <v>0.04</v>
      </c>
      <c r="Q185" s="129">
        <f t="shared" si="46"/>
        <v>0.04</v>
      </c>
      <c r="R185" s="129">
        <f t="shared" si="47"/>
        <v>0.04</v>
      </c>
      <c r="S185" s="129">
        <f t="shared" si="47"/>
        <v>0.04</v>
      </c>
      <c r="T185" s="129">
        <f t="shared" si="47"/>
        <v>0.04</v>
      </c>
      <c r="U185" s="129">
        <f t="shared" si="47"/>
        <v>0.04</v>
      </c>
      <c r="V185" s="129">
        <f t="shared" si="47"/>
        <v>0.04</v>
      </c>
      <c r="W185" s="129">
        <f t="shared" si="47"/>
        <v>0.04</v>
      </c>
      <c r="X185" s="129">
        <f t="shared" si="47"/>
        <v>0.04</v>
      </c>
      <c r="Y185" s="129">
        <f t="shared" si="47"/>
        <v>0.04</v>
      </c>
      <c r="Z185" s="129">
        <f t="shared" si="47"/>
        <v>0.04</v>
      </c>
      <c r="AA185" s="129">
        <f t="shared" si="47"/>
        <v>0.04</v>
      </c>
      <c r="AB185" s="129">
        <f t="shared" si="47"/>
        <v>0.04</v>
      </c>
      <c r="AC185" s="129">
        <f t="shared" si="47"/>
        <v>0.04</v>
      </c>
      <c r="AD185" s="129">
        <f t="shared" si="47"/>
        <v>0.04</v>
      </c>
      <c r="AE185" s="129">
        <f t="shared" si="47"/>
        <v>0.04</v>
      </c>
      <c r="AF185" s="129">
        <f t="shared" si="47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6"/>
        <v>2.3E-2</v>
      </c>
      <c r="E186" s="129">
        <f t="shared" si="46"/>
        <v>2.3E-2</v>
      </c>
      <c r="F186" s="129">
        <f t="shared" si="46"/>
        <v>2.3E-2</v>
      </c>
      <c r="G186" s="129">
        <f t="shared" si="46"/>
        <v>2.3E-2</v>
      </c>
      <c r="H186" s="129">
        <f t="shared" si="46"/>
        <v>2.3E-2</v>
      </c>
      <c r="I186" s="129">
        <f t="shared" si="46"/>
        <v>2.3E-2</v>
      </c>
      <c r="J186" s="129">
        <f t="shared" si="46"/>
        <v>2.3E-2</v>
      </c>
      <c r="K186" s="129">
        <f t="shared" si="46"/>
        <v>2.3E-2</v>
      </c>
      <c r="L186" s="129">
        <f t="shared" si="46"/>
        <v>2.3E-2</v>
      </c>
      <c r="M186" s="129">
        <f t="shared" si="46"/>
        <v>2.3E-2</v>
      </c>
      <c r="N186" s="129">
        <f t="shared" si="46"/>
        <v>2.3E-2</v>
      </c>
      <c r="O186" s="129">
        <f t="shared" si="46"/>
        <v>2.3E-2</v>
      </c>
      <c r="P186" s="129">
        <f t="shared" si="46"/>
        <v>2.3E-2</v>
      </c>
      <c r="Q186" s="129">
        <f t="shared" si="46"/>
        <v>2.3E-2</v>
      </c>
      <c r="R186" s="129">
        <f t="shared" si="47"/>
        <v>2.3E-2</v>
      </c>
      <c r="S186" s="129">
        <f t="shared" si="47"/>
        <v>2.3E-2</v>
      </c>
      <c r="T186" s="129">
        <f t="shared" si="47"/>
        <v>2.3E-2</v>
      </c>
      <c r="U186" s="129">
        <f t="shared" si="47"/>
        <v>2.3E-2</v>
      </c>
      <c r="V186" s="129">
        <f t="shared" si="47"/>
        <v>2.3E-2</v>
      </c>
      <c r="W186" s="129">
        <f t="shared" si="47"/>
        <v>2.3E-2</v>
      </c>
      <c r="X186" s="129">
        <f t="shared" si="47"/>
        <v>2.3E-2</v>
      </c>
      <c r="Y186" s="129">
        <f t="shared" si="47"/>
        <v>2.3E-2</v>
      </c>
      <c r="Z186" s="129">
        <f t="shared" si="47"/>
        <v>2.3E-2</v>
      </c>
      <c r="AA186" s="129">
        <f t="shared" si="47"/>
        <v>2.3E-2</v>
      </c>
      <c r="AB186" s="129">
        <f t="shared" si="47"/>
        <v>2.3E-2</v>
      </c>
      <c r="AC186" s="129">
        <f t="shared" si="47"/>
        <v>2.3E-2</v>
      </c>
      <c r="AD186" s="129">
        <f t="shared" si="47"/>
        <v>2.3E-2</v>
      </c>
      <c r="AE186" s="129">
        <f t="shared" si="47"/>
        <v>2.3E-2</v>
      </c>
      <c r="AF186" s="129">
        <f t="shared" si="47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8">SUM(B97:B186)</f>
        <v>194.70600000000002</v>
      </c>
      <c r="C187" s="131">
        <f t="shared" si="48"/>
        <v>194.70600000000002</v>
      </c>
      <c r="D187" s="131">
        <f t="shared" si="48"/>
        <v>194.70600000000002</v>
      </c>
      <c r="E187" s="131">
        <f t="shared" si="48"/>
        <v>194.70600000000002</v>
      </c>
      <c r="F187" s="131">
        <f t="shared" si="48"/>
        <v>194.70600000000002</v>
      </c>
      <c r="G187" s="131">
        <f t="shared" si="48"/>
        <v>194.70600000000002</v>
      </c>
      <c r="H187" s="131">
        <f t="shared" si="48"/>
        <v>194.70600000000002</v>
      </c>
      <c r="I187" s="131">
        <f t="shared" si="48"/>
        <v>192.10600000000005</v>
      </c>
      <c r="J187" s="131">
        <f t="shared" si="48"/>
        <v>192.10600000000005</v>
      </c>
      <c r="K187" s="131">
        <f t="shared" si="48"/>
        <v>192.10600000000005</v>
      </c>
      <c r="L187" s="131">
        <f t="shared" si="48"/>
        <v>192.10600000000005</v>
      </c>
      <c r="M187" s="131">
        <f t="shared" si="48"/>
        <v>192.10600000000005</v>
      </c>
      <c r="N187" s="131">
        <f t="shared" si="48"/>
        <v>192.10600000000005</v>
      </c>
      <c r="O187" s="131">
        <f t="shared" si="48"/>
        <v>192.10600000000005</v>
      </c>
      <c r="P187" s="131">
        <f t="shared" si="48"/>
        <v>192.10600000000005</v>
      </c>
      <c r="Q187" s="131">
        <f t="shared" si="48"/>
        <v>192.10600000000005</v>
      </c>
      <c r="R187" s="131">
        <f t="shared" si="48"/>
        <v>192.10600000000005</v>
      </c>
      <c r="S187" s="131">
        <f t="shared" si="48"/>
        <v>192.10600000000005</v>
      </c>
      <c r="T187" s="131">
        <f t="shared" si="48"/>
        <v>192.10600000000005</v>
      </c>
      <c r="U187" s="131">
        <f t="shared" si="48"/>
        <v>192.10600000000005</v>
      </c>
      <c r="V187" s="131">
        <f t="shared" si="48"/>
        <v>192.10600000000005</v>
      </c>
      <c r="W187" s="131">
        <f t="shared" si="48"/>
        <v>192.10600000000005</v>
      </c>
      <c r="X187" s="131">
        <f t="shared" si="48"/>
        <v>192.10600000000005</v>
      </c>
      <c r="Y187" s="131">
        <f t="shared" si="48"/>
        <v>192.10600000000005</v>
      </c>
      <c r="Z187" s="131">
        <f t="shared" si="48"/>
        <v>192.10600000000005</v>
      </c>
      <c r="AA187" s="131">
        <f t="shared" si="48"/>
        <v>192.10600000000005</v>
      </c>
      <c r="AB187" s="131">
        <f t="shared" si="48"/>
        <v>192.10600000000005</v>
      </c>
      <c r="AC187" s="131">
        <f t="shared" si="48"/>
        <v>192.10600000000005</v>
      </c>
      <c r="AD187" s="131">
        <f t="shared" si="48"/>
        <v>192.10600000000005</v>
      </c>
      <c r="AE187" s="131">
        <f t="shared" si="48"/>
        <v>192.10600000000005</v>
      </c>
      <c r="AF187" s="131">
        <f t="shared" si="48"/>
        <v>192.10600000000005</v>
      </c>
      <c r="AG187" s="132">
        <f t="shared" si="48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49">B189</f>
        <v>0.3</v>
      </c>
      <c r="D189" s="133">
        <f t="shared" si="49"/>
        <v>0.3</v>
      </c>
      <c r="E189" s="133">
        <f t="shared" si="49"/>
        <v>0.3</v>
      </c>
      <c r="F189" s="133">
        <f t="shared" si="49"/>
        <v>0.3</v>
      </c>
      <c r="G189" s="133">
        <f t="shared" si="49"/>
        <v>0.3</v>
      </c>
      <c r="H189" s="133">
        <f t="shared" si="49"/>
        <v>0.3</v>
      </c>
      <c r="I189" s="133">
        <f t="shared" si="49"/>
        <v>0.3</v>
      </c>
      <c r="J189" s="133">
        <f t="shared" si="49"/>
        <v>0.3</v>
      </c>
      <c r="K189" s="133">
        <f t="shared" si="49"/>
        <v>0.3</v>
      </c>
      <c r="L189" s="133">
        <f t="shared" si="49"/>
        <v>0.3</v>
      </c>
      <c r="M189" s="133">
        <f t="shared" si="49"/>
        <v>0.3</v>
      </c>
      <c r="N189" s="133">
        <f t="shared" si="49"/>
        <v>0.3</v>
      </c>
      <c r="O189" s="133">
        <f t="shared" si="49"/>
        <v>0.3</v>
      </c>
      <c r="P189" s="133">
        <f t="shared" si="49"/>
        <v>0.3</v>
      </c>
      <c r="Q189" s="133">
        <f t="shared" si="49"/>
        <v>0.3</v>
      </c>
      <c r="R189" s="133">
        <f t="shared" si="49"/>
        <v>0.3</v>
      </c>
      <c r="S189" s="133">
        <f t="shared" ref="S189:AF194" si="50">R189</f>
        <v>0.3</v>
      </c>
      <c r="T189" s="133">
        <f t="shared" si="50"/>
        <v>0.3</v>
      </c>
      <c r="U189" s="133">
        <f t="shared" si="50"/>
        <v>0.3</v>
      </c>
      <c r="V189" s="133">
        <f t="shared" si="50"/>
        <v>0.3</v>
      </c>
      <c r="W189" s="133">
        <f t="shared" si="50"/>
        <v>0.3</v>
      </c>
      <c r="X189" s="133">
        <f t="shared" si="50"/>
        <v>0.3</v>
      </c>
      <c r="Y189" s="133">
        <f t="shared" si="50"/>
        <v>0.3</v>
      </c>
      <c r="Z189" s="133">
        <f t="shared" si="50"/>
        <v>0.3</v>
      </c>
      <c r="AA189" s="133">
        <f t="shared" si="50"/>
        <v>0.3</v>
      </c>
      <c r="AB189" s="133">
        <f t="shared" si="50"/>
        <v>0.3</v>
      </c>
      <c r="AC189" s="133">
        <f t="shared" si="50"/>
        <v>0.3</v>
      </c>
      <c r="AD189" s="133">
        <f t="shared" si="50"/>
        <v>0.3</v>
      </c>
      <c r="AE189" s="133">
        <f t="shared" si="50"/>
        <v>0.3</v>
      </c>
      <c r="AF189" s="133">
        <f t="shared" si="50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49"/>
        <v>0.4</v>
      </c>
      <c r="D190" s="129">
        <f t="shared" si="49"/>
        <v>0.4</v>
      </c>
      <c r="E190" s="129">
        <f t="shared" si="49"/>
        <v>0.4</v>
      </c>
      <c r="F190" s="129">
        <f t="shared" si="49"/>
        <v>0.4</v>
      </c>
      <c r="G190" s="129">
        <f t="shared" si="49"/>
        <v>0.4</v>
      </c>
      <c r="H190" s="129">
        <f t="shared" si="49"/>
        <v>0.4</v>
      </c>
      <c r="I190" s="129">
        <f t="shared" si="49"/>
        <v>0.4</v>
      </c>
      <c r="J190" s="129">
        <f t="shared" si="49"/>
        <v>0.4</v>
      </c>
      <c r="K190" s="129">
        <f t="shared" si="49"/>
        <v>0.4</v>
      </c>
      <c r="L190" s="129">
        <f t="shared" si="49"/>
        <v>0.4</v>
      </c>
      <c r="M190" s="129">
        <f t="shared" si="49"/>
        <v>0.4</v>
      </c>
      <c r="N190" s="129">
        <f t="shared" si="49"/>
        <v>0.4</v>
      </c>
      <c r="O190" s="129">
        <f t="shared" si="49"/>
        <v>0.4</v>
      </c>
      <c r="P190" s="129">
        <f t="shared" si="49"/>
        <v>0.4</v>
      </c>
      <c r="Q190" s="129">
        <f t="shared" si="49"/>
        <v>0.4</v>
      </c>
      <c r="R190" s="129">
        <f t="shared" si="49"/>
        <v>0.4</v>
      </c>
      <c r="S190" s="129">
        <f t="shared" si="50"/>
        <v>0.4</v>
      </c>
      <c r="T190" s="129">
        <f t="shared" si="50"/>
        <v>0.4</v>
      </c>
      <c r="U190" s="129">
        <f t="shared" si="50"/>
        <v>0.4</v>
      </c>
      <c r="V190" s="129">
        <f>U190</f>
        <v>0.4</v>
      </c>
      <c r="W190" s="129">
        <f>V190</f>
        <v>0.4</v>
      </c>
      <c r="X190" s="129">
        <f t="shared" si="50"/>
        <v>0.4</v>
      </c>
      <c r="Y190" s="129">
        <f t="shared" si="50"/>
        <v>0.4</v>
      </c>
      <c r="Z190" s="129">
        <f t="shared" si="50"/>
        <v>0.4</v>
      </c>
      <c r="AA190" s="129">
        <f t="shared" si="50"/>
        <v>0.4</v>
      </c>
      <c r="AB190" s="129">
        <f t="shared" si="50"/>
        <v>0.4</v>
      </c>
      <c r="AC190" s="129">
        <f t="shared" si="50"/>
        <v>0.4</v>
      </c>
      <c r="AD190" s="129">
        <f t="shared" si="50"/>
        <v>0.4</v>
      </c>
      <c r="AE190" s="129">
        <f t="shared" si="50"/>
        <v>0.4</v>
      </c>
      <c r="AF190" s="129">
        <f t="shared" si="50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49"/>
        <v>1.5</v>
      </c>
      <c r="D191" s="129">
        <f t="shared" si="49"/>
        <v>1.5</v>
      </c>
      <c r="E191" s="129">
        <f t="shared" si="49"/>
        <v>1.5</v>
      </c>
      <c r="F191" s="129">
        <f t="shared" si="49"/>
        <v>1.5</v>
      </c>
      <c r="G191" s="129">
        <f t="shared" si="49"/>
        <v>1.5</v>
      </c>
      <c r="H191" s="129">
        <f t="shared" si="49"/>
        <v>1.5</v>
      </c>
      <c r="I191" s="129">
        <f t="shared" si="49"/>
        <v>1.5</v>
      </c>
      <c r="J191" s="129">
        <f t="shared" si="49"/>
        <v>1.5</v>
      </c>
      <c r="K191" s="129">
        <f t="shared" si="49"/>
        <v>1.5</v>
      </c>
      <c r="L191" s="129">
        <f t="shared" si="49"/>
        <v>1.5</v>
      </c>
      <c r="M191" s="129">
        <f t="shared" si="49"/>
        <v>1.5</v>
      </c>
      <c r="N191" s="129">
        <f t="shared" si="49"/>
        <v>1.5</v>
      </c>
      <c r="O191" s="129">
        <f t="shared" si="49"/>
        <v>1.5</v>
      </c>
      <c r="P191" s="129">
        <f t="shared" si="49"/>
        <v>1.5</v>
      </c>
      <c r="Q191" s="129">
        <f t="shared" si="49"/>
        <v>1.5</v>
      </c>
      <c r="R191" s="129">
        <f t="shared" si="49"/>
        <v>1.5</v>
      </c>
      <c r="S191" s="129">
        <f t="shared" si="50"/>
        <v>1.5</v>
      </c>
      <c r="T191" s="129">
        <f t="shared" si="50"/>
        <v>1.5</v>
      </c>
      <c r="U191" s="129">
        <f t="shared" si="50"/>
        <v>1.5</v>
      </c>
      <c r="V191" s="129">
        <f t="shared" si="50"/>
        <v>1.5</v>
      </c>
      <c r="W191" s="129">
        <f t="shared" si="50"/>
        <v>1.5</v>
      </c>
      <c r="X191" s="129">
        <f t="shared" si="50"/>
        <v>1.5</v>
      </c>
      <c r="Y191" s="129">
        <f t="shared" si="50"/>
        <v>1.5</v>
      </c>
      <c r="Z191" s="129">
        <f t="shared" si="50"/>
        <v>1.5</v>
      </c>
      <c r="AA191" s="129">
        <f t="shared" si="50"/>
        <v>1.5</v>
      </c>
      <c r="AB191" s="129">
        <f t="shared" si="50"/>
        <v>1.5</v>
      </c>
      <c r="AC191" s="129">
        <f t="shared" si="50"/>
        <v>1.5</v>
      </c>
      <c r="AD191" s="129">
        <f t="shared" si="50"/>
        <v>1.5</v>
      </c>
      <c r="AE191" s="129">
        <f t="shared" si="50"/>
        <v>1.5</v>
      </c>
      <c r="AF191" s="129">
        <f t="shared" si="50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49"/>
        <v>0.3</v>
      </c>
      <c r="D192" s="129">
        <f t="shared" si="49"/>
        <v>0.3</v>
      </c>
      <c r="E192" s="129">
        <f t="shared" si="49"/>
        <v>0.3</v>
      </c>
      <c r="F192" s="129">
        <f t="shared" si="49"/>
        <v>0.3</v>
      </c>
      <c r="G192" s="129">
        <f t="shared" si="49"/>
        <v>0.3</v>
      </c>
      <c r="H192" s="129">
        <f t="shared" si="49"/>
        <v>0.3</v>
      </c>
      <c r="I192" s="129">
        <f t="shared" si="49"/>
        <v>0.3</v>
      </c>
      <c r="J192" s="129">
        <f t="shared" si="49"/>
        <v>0.3</v>
      </c>
      <c r="K192" s="129">
        <f t="shared" si="49"/>
        <v>0.3</v>
      </c>
      <c r="L192" s="129">
        <f t="shared" si="49"/>
        <v>0.3</v>
      </c>
      <c r="M192" s="129">
        <f t="shared" si="49"/>
        <v>0.3</v>
      </c>
      <c r="N192" s="129">
        <f t="shared" si="49"/>
        <v>0.3</v>
      </c>
      <c r="O192" s="129">
        <f t="shared" si="49"/>
        <v>0.3</v>
      </c>
      <c r="P192" s="129">
        <f t="shared" si="49"/>
        <v>0.3</v>
      </c>
      <c r="Q192" s="129">
        <f t="shared" si="49"/>
        <v>0.3</v>
      </c>
      <c r="R192" s="129">
        <f t="shared" si="49"/>
        <v>0.3</v>
      </c>
      <c r="S192" s="129">
        <f t="shared" si="50"/>
        <v>0.3</v>
      </c>
      <c r="T192" s="129">
        <f t="shared" si="50"/>
        <v>0.3</v>
      </c>
      <c r="U192" s="129">
        <f t="shared" si="50"/>
        <v>0.3</v>
      </c>
      <c r="V192" s="129">
        <f t="shared" si="50"/>
        <v>0.3</v>
      </c>
      <c r="W192" s="129">
        <f t="shared" si="50"/>
        <v>0.3</v>
      </c>
      <c r="X192" s="129">
        <f t="shared" si="50"/>
        <v>0.3</v>
      </c>
      <c r="Y192" s="129">
        <f t="shared" si="50"/>
        <v>0.3</v>
      </c>
      <c r="Z192" s="129">
        <f t="shared" si="50"/>
        <v>0.3</v>
      </c>
      <c r="AA192" s="129">
        <f t="shared" si="50"/>
        <v>0.3</v>
      </c>
      <c r="AB192" s="129">
        <f t="shared" si="50"/>
        <v>0.3</v>
      </c>
      <c r="AC192" s="129">
        <f t="shared" si="50"/>
        <v>0.3</v>
      </c>
      <c r="AD192" s="129">
        <f t="shared" si="50"/>
        <v>0.3</v>
      </c>
      <c r="AE192" s="129">
        <f t="shared" si="50"/>
        <v>0.3</v>
      </c>
      <c r="AF192" s="129">
        <f t="shared" si="50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49"/>
        <v>0.4</v>
      </c>
      <c r="D193" s="129">
        <f t="shared" si="49"/>
        <v>0.4</v>
      </c>
      <c r="E193" s="129">
        <f t="shared" si="49"/>
        <v>0.4</v>
      </c>
      <c r="F193" s="129">
        <f t="shared" si="49"/>
        <v>0.4</v>
      </c>
      <c r="G193" s="129">
        <f t="shared" si="49"/>
        <v>0.4</v>
      </c>
      <c r="H193" s="129">
        <f t="shared" si="49"/>
        <v>0.4</v>
      </c>
      <c r="I193" s="129">
        <f t="shared" si="49"/>
        <v>0.4</v>
      </c>
      <c r="J193" s="129">
        <f t="shared" si="49"/>
        <v>0.4</v>
      </c>
      <c r="K193" s="129">
        <f t="shared" si="49"/>
        <v>0.4</v>
      </c>
      <c r="L193" s="129">
        <f t="shared" si="49"/>
        <v>0.4</v>
      </c>
      <c r="M193" s="129">
        <f t="shared" si="49"/>
        <v>0.4</v>
      </c>
      <c r="N193" s="129">
        <f t="shared" si="49"/>
        <v>0.4</v>
      </c>
      <c r="O193" s="129">
        <f t="shared" si="49"/>
        <v>0.4</v>
      </c>
      <c r="P193" s="129">
        <f t="shared" si="49"/>
        <v>0.4</v>
      </c>
      <c r="Q193" s="129">
        <f t="shared" si="49"/>
        <v>0.4</v>
      </c>
      <c r="R193" s="129">
        <f t="shared" si="49"/>
        <v>0.4</v>
      </c>
      <c r="S193" s="129">
        <f t="shared" si="50"/>
        <v>0.4</v>
      </c>
      <c r="T193" s="129">
        <f t="shared" si="50"/>
        <v>0.4</v>
      </c>
      <c r="U193" s="129">
        <f t="shared" si="50"/>
        <v>0.4</v>
      </c>
      <c r="V193" s="129">
        <f t="shared" si="50"/>
        <v>0.4</v>
      </c>
      <c r="W193" s="129">
        <f t="shared" si="50"/>
        <v>0.4</v>
      </c>
      <c r="X193" s="129">
        <f t="shared" si="50"/>
        <v>0.4</v>
      </c>
      <c r="Y193" s="129">
        <f t="shared" si="50"/>
        <v>0.4</v>
      </c>
      <c r="Z193" s="129">
        <f t="shared" si="50"/>
        <v>0.4</v>
      </c>
      <c r="AA193" s="129">
        <f t="shared" si="50"/>
        <v>0.4</v>
      </c>
      <c r="AB193" s="129">
        <f t="shared" si="50"/>
        <v>0.4</v>
      </c>
      <c r="AC193" s="129">
        <f t="shared" si="50"/>
        <v>0.4</v>
      </c>
      <c r="AD193" s="129">
        <f t="shared" si="50"/>
        <v>0.4</v>
      </c>
      <c r="AE193" s="129">
        <f t="shared" si="50"/>
        <v>0.4</v>
      </c>
      <c r="AF193" s="129">
        <f t="shared" si="50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49"/>
        <v>0.64</v>
      </c>
      <c r="D194" s="136">
        <f t="shared" si="49"/>
        <v>0.64</v>
      </c>
      <c r="E194" s="136">
        <f t="shared" si="49"/>
        <v>0.64</v>
      </c>
      <c r="F194" s="136">
        <f t="shared" si="49"/>
        <v>0.64</v>
      </c>
      <c r="G194" s="136">
        <f t="shared" si="49"/>
        <v>0.64</v>
      </c>
      <c r="H194" s="136">
        <f t="shared" si="49"/>
        <v>0.64</v>
      </c>
      <c r="I194" s="136">
        <f t="shared" si="49"/>
        <v>0.64</v>
      </c>
      <c r="J194" s="136">
        <f t="shared" si="49"/>
        <v>0.64</v>
      </c>
      <c r="K194" s="136">
        <f t="shared" si="49"/>
        <v>0.64</v>
      </c>
      <c r="L194" s="136">
        <f t="shared" si="49"/>
        <v>0.64</v>
      </c>
      <c r="M194" s="136">
        <f t="shared" si="49"/>
        <v>0.64</v>
      </c>
      <c r="N194" s="136">
        <f t="shared" si="49"/>
        <v>0.64</v>
      </c>
      <c r="O194" s="136">
        <f t="shared" si="49"/>
        <v>0.64</v>
      </c>
      <c r="P194" s="136">
        <f t="shared" si="49"/>
        <v>0.64</v>
      </c>
      <c r="Q194" s="136">
        <f t="shared" si="49"/>
        <v>0.64</v>
      </c>
      <c r="R194" s="136">
        <f t="shared" si="49"/>
        <v>0.64</v>
      </c>
      <c r="S194" s="136">
        <f t="shared" si="50"/>
        <v>0.64</v>
      </c>
      <c r="T194" s="136">
        <f t="shared" si="50"/>
        <v>0.64</v>
      </c>
      <c r="U194" s="136">
        <f t="shared" si="50"/>
        <v>0.64</v>
      </c>
      <c r="V194" s="136">
        <f t="shared" si="50"/>
        <v>0.64</v>
      </c>
      <c r="W194" s="136">
        <f t="shared" si="50"/>
        <v>0.64</v>
      </c>
      <c r="X194" s="136">
        <f t="shared" si="50"/>
        <v>0.64</v>
      </c>
      <c r="Y194" s="136">
        <f t="shared" si="50"/>
        <v>0.64</v>
      </c>
      <c r="Z194" s="136">
        <f t="shared" si="50"/>
        <v>0.64</v>
      </c>
      <c r="AA194" s="136">
        <f t="shared" si="50"/>
        <v>0.64</v>
      </c>
      <c r="AB194" s="136">
        <f t="shared" si="50"/>
        <v>0.64</v>
      </c>
      <c r="AC194" s="136">
        <f t="shared" si="50"/>
        <v>0.64</v>
      </c>
      <c r="AD194" s="136">
        <f t="shared" si="50"/>
        <v>0.64</v>
      </c>
      <c r="AE194" s="136">
        <f t="shared" si="50"/>
        <v>0.64</v>
      </c>
      <c r="AF194" s="136">
        <f t="shared" si="50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1">SUM(C189:C194)</f>
        <v>3.54</v>
      </c>
      <c r="D195" s="139">
        <f t="shared" si="51"/>
        <v>3.54</v>
      </c>
      <c r="E195" s="139">
        <f t="shared" si="51"/>
        <v>3.54</v>
      </c>
      <c r="F195" s="139">
        <f t="shared" si="51"/>
        <v>3.54</v>
      </c>
      <c r="G195" s="139">
        <f t="shared" si="51"/>
        <v>3.54</v>
      </c>
      <c r="H195" s="139">
        <f t="shared" si="51"/>
        <v>3.54</v>
      </c>
      <c r="I195" s="139">
        <f t="shared" si="51"/>
        <v>3.54</v>
      </c>
      <c r="J195" s="139">
        <f t="shared" si="51"/>
        <v>3.54</v>
      </c>
      <c r="K195" s="139">
        <f t="shared" si="51"/>
        <v>3.54</v>
      </c>
      <c r="L195" s="139">
        <f>SUM(L189:L194)</f>
        <v>3.54</v>
      </c>
      <c r="M195" s="139">
        <f t="shared" ref="M195:R195" si="52">SUM(M189:M194)</f>
        <v>3.54</v>
      </c>
      <c r="N195" s="139">
        <f t="shared" si="52"/>
        <v>3.54</v>
      </c>
      <c r="O195" s="139">
        <f t="shared" si="52"/>
        <v>3.54</v>
      </c>
      <c r="P195" s="139">
        <f t="shared" si="52"/>
        <v>3.54</v>
      </c>
      <c r="Q195" s="139">
        <f t="shared" si="52"/>
        <v>3.54</v>
      </c>
      <c r="R195" s="139">
        <f t="shared" si="52"/>
        <v>3.54</v>
      </c>
      <c r="S195" s="139">
        <f>SUM(S189:S194)</f>
        <v>3.54</v>
      </c>
      <c r="T195" s="139">
        <f t="shared" ref="T195:AG195" si="53">SUM(T189:T194)</f>
        <v>3.54</v>
      </c>
      <c r="U195" s="139">
        <f t="shared" si="53"/>
        <v>3.54</v>
      </c>
      <c r="V195" s="139">
        <f t="shared" si="53"/>
        <v>3.54</v>
      </c>
      <c r="W195" s="139">
        <f t="shared" si="53"/>
        <v>3.54</v>
      </c>
      <c r="X195" s="139">
        <f t="shared" si="53"/>
        <v>3.54</v>
      </c>
      <c r="Y195" s="139">
        <f t="shared" si="53"/>
        <v>3.54</v>
      </c>
      <c r="Z195" s="139">
        <f t="shared" si="53"/>
        <v>3.54</v>
      </c>
      <c r="AA195" s="139">
        <f t="shared" si="53"/>
        <v>3.54</v>
      </c>
      <c r="AB195" s="139">
        <f t="shared" si="53"/>
        <v>3.54</v>
      </c>
      <c r="AC195" s="139">
        <f t="shared" si="53"/>
        <v>3.54</v>
      </c>
      <c r="AD195" s="139">
        <f t="shared" si="53"/>
        <v>3.54</v>
      </c>
      <c r="AE195" s="139">
        <f t="shared" si="53"/>
        <v>3.54</v>
      </c>
      <c r="AF195" s="139">
        <f t="shared" si="53"/>
        <v>3.54</v>
      </c>
      <c r="AG195" s="140">
        <f t="shared" si="53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1146.54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9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>"Pie Chart of Daily Peak Demand(Inclusive of Export) of Nepal ("&amp;A4&amp;" "&amp;C4&amp;")"</f>
        <v>Pie Chart of Daily Peak Demand(Inclusive of Export) of Nepal (Nepali Date: 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>"Daily Load Curve(Excluding of Export) of Nepal ("&amp;A4&amp;" "&amp;C4&amp;")"</f>
        <v>Daily Load Curve(Excluding of Export) of Nepal (Nepali Date: 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4">B72</f>
        <v>1158.74</v>
      </c>
      <c r="U209" s="163">
        <f t="shared" si="54"/>
        <v>1177.04</v>
      </c>
      <c r="V209" s="163">
        <f t="shared" si="54"/>
        <v>1137.54</v>
      </c>
      <c r="W209" s="163">
        <f t="shared" si="54"/>
        <v>1111.8399999999999</v>
      </c>
      <c r="X209" s="163">
        <f t="shared" si="54"/>
        <v>1113.1399999999999</v>
      </c>
      <c r="Y209" s="163">
        <f t="shared" si="54"/>
        <v>1091.04</v>
      </c>
      <c r="Z209" s="163">
        <f t="shared" si="54"/>
        <v>1069.92</v>
      </c>
      <c r="AA209" s="163">
        <f t="shared" si="54"/>
        <v>1065.78</v>
      </c>
      <c r="AB209" s="163">
        <f t="shared" si="54"/>
        <v>1071.94</v>
      </c>
      <c r="AC209" s="163">
        <f t="shared" si="54"/>
        <v>1109.94</v>
      </c>
      <c r="AD209" s="163">
        <f t="shared" si="54"/>
        <v>1126.1399999999999</v>
      </c>
      <c r="AE209" s="163">
        <f t="shared" si="54"/>
        <v>1146.54</v>
      </c>
      <c r="AF209" s="163">
        <f t="shared" si="54"/>
        <v>1117.1400000000001</v>
      </c>
      <c r="AG209" s="163">
        <f t="shared" si="54"/>
        <v>1172.74</v>
      </c>
      <c r="AH209" s="163">
        <f t="shared" si="54"/>
        <v>1139.3400000000001</v>
      </c>
      <c r="AI209" s="163">
        <f t="shared" si="54"/>
        <v>1195.44</v>
      </c>
      <c r="AJ209" s="163">
        <f t="shared" si="54"/>
        <v>1165.04</v>
      </c>
      <c r="AK209" s="163">
        <f t="shared" si="54"/>
        <v>1179.24</v>
      </c>
      <c r="AL209" s="163">
        <f t="shared" si="54"/>
        <v>1127.3399999999999</v>
      </c>
      <c r="AM209" s="163">
        <f t="shared" si="54"/>
        <v>1138.3399999999999</v>
      </c>
      <c r="AN209" s="163">
        <f t="shared" si="54"/>
        <v>1111.2399999999998</v>
      </c>
      <c r="AO209" s="163">
        <f t="shared" si="54"/>
        <v>1113.04</v>
      </c>
      <c r="AP209" s="163">
        <f t="shared" si="54"/>
        <v>1148.94</v>
      </c>
      <c r="AQ209" s="163">
        <f t="shared" si="54"/>
        <v>1203.32</v>
      </c>
      <c r="AR209" s="163">
        <f t="shared" si="54"/>
        <v>1300.4199999999998</v>
      </c>
      <c r="AS209" s="163">
        <f t="shared" si="54"/>
        <v>1332.21</v>
      </c>
      <c r="AT209" s="163">
        <f t="shared" si="54"/>
        <v>1335.2399999999998</v>
      </c>
      <c r="AU209" s="163">
        <f t="shared" si="54"/>
        <v>1338.8400000000001</v>
      </c>
      <c r="AV209" s="163">
        <f t="shared" si="54"/>
        <v>1270.44</v>
      </c>
      <c r="AW209" s="163">
        <f t="shared" si="54"/>
        <v>1175.6399999999999</v>
      </c>
      <c r="AX209" s="163">
        <f t="shared" si="54"/>
        <v>1180.8399999999999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5">B194</f>
        <v>0.64</v>
      </c>
      <c r="C230" s="166">
        <f t="shared" si="55"/>
        <v>0.64</v>
      </c>
      <c r="D230" s="166">
        <f t="shared" si="55"/>
        <v>0.64</v>
      </c>
      <c r="E230" s="166">
        <f t="shared" si="55"/>
        <v>0.64</v>
      </c>
      <c r="F230" s="166">
        <f t="shared" si="55"/>
        <v>0.64</v>
      </c>
      <c r="G230" s="166">
        <f t="shared" si="55"/>
        <v>0.64</v>
      </c>
      <c r="H230" s="166">
        <f t="shared" si="55"/>
        <v>0.64</v>
      </c>
      <c r="I230" s="166">
        <f t="shared" si="55"/>
        <v>0.64</v>
      </c>
      <c r="J230" s="166">
        <f t="shared" si="55"/>
        <v>0.64</v>
      </c>
      <c r="K230" s="166">
        <f t="shared" si="55"/>
        <v>0.64</v>
      </c>
      <c r="L230" s="166">
        <f t="shared" si="55"/>
        <v>0.64</v>
      </c>
      <c r="M230" s="166">
        <f t="shared" si="55"/>
        <v>0.64</v>
      </c>
      <c r="N230" s="166">
        <f t="shared" si="55"/>
        <v>0.64</v>
      </c>
      <c r="O230" s="166">
        <f t="shared" si="55"/>
        <v>0.64</v>
      </c>
      <c r="P230" s="166">
        <f t="shared" si="55"/>
        <v>0.64</v>
      </c>
      <c r="Q230" s="166">
        <f t="shared" si="55"/>
        <v>0.64</v>
      </c>
      <c r="R230" s="166">
        <f t="shared" si="55"/>
        <v>0.64</v>
      </c>
      <c r="S230" s="166">
        <f t="shared" si="55"/>
        <v>0.64</v>
      </c>
      <c r="T230" s="166">
        <f t="shared" si="55"/>
        <v>0.64</v>
      </c>
      <c r="U230" s="166">
        <f t="shared" si="55"/>
        <v>0.64</v>
      </c>
      <c r="V230" s="166">
        <f t="shared" si="55"/>
        <v>0.64</v>
      </c>
      <c r="W230" s="166">
        <f t="shared" si="55"/>
        <v>0.64</v>
      </c>
      <c r="X230" s="166">
        <f t="shared" si="55"/>
        <v>0.64</v>
      </c>
      <c r="Y230" s="166">
        <f t="shared" si="55"/>
        <v>0.64</v>
      </c>
      <c r="Z230" s="166">
        <f t="shared" si="55"/>
        <v>0.64</v>
      </c>
      <c r="AA230" s="166">
        <f t="shared" si="55"/>
        <v>0.64</v>
      </c>
      <c r="AB230" s="166">
        <f t="shared" si="55"/>
        <v>0.64</v>
      </c>
      <c r="AC230" s="166">
        <f t="shared" si="55"/>
        <v>0.64</v>
      </c>
      <c r="AD230" s="166">
        <f t="shared" si="55"/>
        <v>0.64</v>
      </c>
      <c r="AE230" s="166">
        <f t="shared" si="55"/>
        <v>0.64</v>
      </c>
      <c r="AF230" s="166">
        <f t="shared" si="55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6">IF(C198&lt;100,"",C198-520)</f>
        <v/>
      </c>
      <c r="D231" s="114" t="str">
        <f t="shared" si="56"/>
        <v/>
      </c>
      <c r="E231" s="114" t="str">
        <f t="shared" si="56"/>
        <v/>
      </c>
      <c r="F231" s="114" t="str">
        <f t="shared" si="56"/>
        <v/>
      </c>
      <c r="G231" s="114" t="str">
        <f t="shared" si="56"/>
        <v/>
      </c>
      <c r="H231" s="114" t="str">
        <f t="shared" si="56"/>
        <v/>
      </c>
      <c r="I231" s="114" t="str">
        <f t="shared" si="56"/>
        <v/>
      </c>
      <c r="J231" s="114" t="str">
        <f t="shared" si="56"/>
        <v/>
      </c>
      <c r="K231" s="114" t="str">
        <f t="shared" si="56"/>
        <v/>
      </c>
      <c r="L231" s="114" t="str">
        <f t="shared" si="56"/>
        <v/>
      </c>
      <c r="M231" s="114" t="str">
        <f t="shared" si="56"/>
        <v/>
      </c>
      <c r="N231" s="114" t="str">
        <f t="shared" si="56"/>
        <v/>
      </c>
      <c r="O231" s="114" t="str">
        <f t="shared" si="56"/>
        <v/>
      </c>
      <c r="P231" s="114" t="str">
        <f t="shared" si="56"/>
        <v/>
      </c>
      <c r="Q231" s="114" t="str">
        <f t="shared" si="56"/>
        <v/>
      </c>
      <c r="R231" s="114" t="str">
        <f t="shared" si="56"/>
        <v/>
      </c>
      <c r="S231" s="114" t="str">
        <f t="shared" si="56"/>
        <v/>
      </c>
      <c r="T231" s="114" t="str">
        <f t="shared" si="56"/>
        <v/>
      </c>
      <c r="U231" s="114" t="str">
        <f t="shared" si="56"/>
        <v/>
      </c>
      <c r="V231" s="114" t="str">
        <f t="shared" si="56"/>
        <v/>
      </c>
      <c r="W231" s="114" t="str">
        <f t="shared" si="56"/>
        <v/>
      </c>
      <c r="X231" s="114" t="str">
        <f t="shared" si="56"/>
        <v/>
      </c>
      <c r="Y231" s="114" t="str">
        <f t="shared" si="56"/>
        <v/>
      </c>
      <c r="Z231" s="114" t="str">
        <f t="shared" si="56"/>
        <v/>
      </c>
      <c r="AA231" s="114" t="str">
        <f t="shared" si="56"/>
        <v/>
      </c>
      <c r="AB231" s="114" t="str">
        <f t="shared" si="56"/>
        <v/>
      </c>
      <c r="AC231" s="114" t="str">
        <f t="shared" si="56"/>
        <v/>
      </c>
      <c r="AD231" s="114" t="str">
        <f t="shared" si="56"/>
        <v/>
      </c>
      <c r="AE231" s="114" t="str">
        <f t="shared" si="56"/>
        <v/>
      </c>
      <c r="AF231" s="114" t="str">
        <f t="shared" si="56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7">IF(B199&lt;100,"",B199-620)</f>
        <v/>
      </c>
      <c r="C232" s="114" t="str">
        <f t="shared" si="57"/>
        <v/>
      </c>
      <c r="D232" s="114" t="str">
        <f t="shared" si="57"/>
        <v/>
      </c>
      <c r="E232" s="114" t="str">
        <f t="shared" si="57"/>
        <v/>
      </c>
      <c r="F232" s="114" t="str">
        <f t="shared" si="57"/>
        <v/>
      </c>
      <c r="G232" s="114" t="str">
        <f t="shared" si="57"/>
        <v/>
      </c>
      <c r="H232" s="114" t="str">
        <f t="shared" si="57"/>
        <v/>
      </c>
      <c r="I232" s="114" t="str">
        <f t="shared" si="57"/>
        <v/>
      </c>
      <c r="J232" s="114" t="str">
        <f t="shared" si="57"/>
        <v/>
      </c>
      <c r="K232" s="114" t="str">
        <f t="shared" si="57"/>
        <v/>
      </c>
      <c r="L232" s="114" t="str">
        <f t="shared" si="57"/>
        <v/>
      </c>
      <c r="M232" s="114" t="str">
        <f t="shared" si="57"/>
        <v/>
      </c>
      <c r="N232" s="114" t="str">
        <f t="shared" si="57"/>
        <v/>
      </c>
      <c r="O232" s="114" t="str">
        <f t="shared" si="57"/>
        <v/>
      </c>
      <c r="P232" s="114" t="str">
        <f t="shared" si="57"/>
        <v/>
      </c>
      <c r="Q232" s="114" t="str">
        <f t="shared" si="57"/>
        <v/>
      </c>
      <c r="R232" s="114" t="str">
        <f t="shared" si="57"/>
        <v/>
      </c>
      <c r="S232" s="114" t="str">
        <f t="shared" si="57"/>
        <v/>
      </c>
      <c r="T232" s="114" t="str">
        <f t="shared" si="57"/>
        <v/>
      </c>
      <c r="U232" s="114" t="str">
        <f t="shared" si="57"/>
        <v/>
      </c>
      <c r="V232" s="114" t="str">
        <f t="shared" si="57"/>
        <v/>
      </c>
      <c r="W232" s="114" t="str">
        <f t="shared" si="57"/>
        <v/>
      </c>
      <c r="X232" s="114" t="str">
        <f t="shared" si="57"/>
        <v/>
      </c>
      <c r="Y232" s="114" t="str">
        <f t="shared" si="57"/>
        <v/>
      </c>
      <c r="Z232" s="114" t="str">
        <f t="shared" si="57"/>
        <v/>
      </c>
      <c r="AA232" s="114" t="str">
        <f t="shared" si="57"/>
        <v/>
      </c>
      <c r="AB232" s="114" t="str">
        <f t="shared" si="57"/>
        <v/>
      </c>
      <c r="AC232" s="114" t="str">
        <f t="shared" si="57"/>
        <v/>
      </c>
      <c r="AD232" s="114" t="str">
        <f t="shared" si="57"/>
        <v/>
      </c>
      <c r="AE232" s="114" t="str">
        <f t="shared" si="57"/>
        <v/>
      </c>
      <c r="AF232" s="114" t="str">
        <f t="shared" si="57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8">IF(B200&lt;100,"",B200-330)</f>
        <v/>
      </c>
      <c r="C233" s="114" t="str">
        <f t="shared" si="58"/>
        <v/>
      </c>
      <c r="D233" s="114" t="str">
        <f t="shared" si="58"/>
        <v/>
      </c>
      <c r="E233" s="114" t="str">
        <f t="shared" si="58"/>
        <v/>
      </c>
      <c r="F233" s="114" t="str">
        <f t="shared" si="58"/>
        <v/>
      </c>
      <c r="G233" s="114" t="str">
        <f t="shared" si="58"/>
        <v/>
      </c>
      <c r="H233" s="114" t="str">
        <f t="shared" si="58"/>
        <v/>
      </c>
      <c r="I233" s="114" t="str">
        <f t="shared" si="58"/>
        <v/>
      </c>
      <c r="J233" s="114" t="str">
        <f t="shared" si="58"/>
        <v/>
      </c>
      <c r="K233" s="114" t="str">
        <f t="shared" si="58"/>
        <v/>
      </c>
      <c r="L233" s="114" t="str">
        <f t="shared" si="58"/>
        <v/>
      </c>
      <c r="M233" s="114" t="str">
        <f t="shared" si="58"/>
        <v/>
      </c>
      <c r="N233" s="114" t="str">
        <f t="shared" si="58"/>
        <v/>
      </c>
      <c r="O233" s="114" t="str">
        <f t="shared" si="58"/>
        <v/>
      </c>
      <c r="P233" s="114" t="str">
        <f t="shared" si="58"/>
        <v/>
      </c>
      <c r="Q233" s="114" t="str">
        <f t="shared" si="58"/>
        <v/>
      </c>
      <c r="R233" s="114" t="str">
        <f t="shared" si="58"/>
        <v/>
      </c>
      <c r="S233" s="114" t="str">
        <f t="shared" si="58"/>
        <v/>
      </c>
      <c r="T233" s="114" t="str">
        <f t="shared" si="58"/>
        <v/>
      </c>
      <c r="U233" s="114" t="str">
        <f t="shared" si="58"/>
        <v/>
      </c>
      <c r="V233" s="114" t="str">
        <f t="shared" si="58"/>
        <v/>
      </c>
      <c r="W233" s="114" t="str">
        <f t="shared" si="58"/>
        <v/>
      </c>
      <c r="X233" s="114" t="str">
        <f t="shared" si="58"/>
        <v/>
      </c>
      <c r="Y233" s="114" t="str">
        <f t="shared" si="58"/>
        <v/>
      </c>
      <c r="Z233" s="114" t="str">
        <f t="shared" si="58"/>
        <v/>
      </c>
      <c r="AA233" s="114" t="str">
        <f t="shared" si="58"/>
        <v/>
      </c>
      <c r="AB233" s="114" t="str">
        <f t="shared" si="58"/>
        <v/>
      </c>
      <c r="AC233" s="114" t="str">
        <f t="shared" si="58"/>
        <v/>
      </c>
      <c r="AD233" s="114" t="str">
        <f t="shared" si="58"/>
        <v/>
      </c>
      <c r="AE233" s="114" t="str">
        <f t="shared" si="58"/>
        <v/>
      </c>
      <c r="AF233" s="114" t="str">
        <f t="shared" si="58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9">IF(C201&lt;100,"",C201-1500)</f>
        <v/>
      </c>
      <c r="D234" s="114" t="str">
        <f t="shared" si="59"/>
        <v/>
      </c>
      <c r="E234" s="114" t="str">
        <f t="shared" si="59"/>
        <v/>
      </c>
      <c r="F234" s="114" t="str">
        <f t="shared" si="59"/>
        <v/>
      </c>
      <c r="G234" s="114" t="str">
        <f t="shared" si="59"/>
        <v/>
      </c>
      <c r="H234" s="114" t="str">
        <f t="shared" si="59"/>
        <v/>
      </c>
      <c r="I234" s="114" t="str">
        <f t="shared" si="59"/>
        <v/>
      </c>
      <c r="J234" s="114" t="str">
        <f t="shared" si="59"/>
        <v/>
      </c>
      <c r="K234" s="114" t="str">
        <f t="shared" si="59"/>
        <v/>
      </c>
      <c r="L234" s="114" t="str">
        <f t="shared" si="59"/>
        <v/>
      </c>
      <c r="M234" s="114" t="str">
        <f t="shared" si="59"/>
        <v/>
      </c>
      <c r="N234" s="114" t="str">
        <f t="shared" si="59"/>
        <v/>
      </c>
      <c r="O234" s="114" t="str">
        <f t="shared" si="59"/>
        <v/>
      </c>
      <c r="P234" s="114" t="str">
        <f t="shared" si="59"/>
        <v/>
      </c>
      <c r="Q234" s="114" t="str">
        <f t="shared" si="59"/>
        <v/>
      </c>
      <c r="R234" s="114" t="str">
        <f t="shared" si="59"/>
        <v/>
      </c>
      <c r="S234" s="114" t="str">
        <f t="shared" si="59"/>
        <v/>
      </c>
      <c r="T234" s="114" t="str">
        <f t="shared" si="59"/>
        <v/>
      </c>
      <c r="U234" s="114" t="str">
        <f t="shared" si="59"/>
        <v/>
      </c>
      <c r="V234" s="114" t="str">
        <f t="shared" si="59"/>
        <v/>
      </c>
      <c r="W234" s="114" t="str">
        <f t="shared" si="59"/>
        <v/>
      </c>
      <c r="X234" s="114" t="str">
        <f t="shared" si="59"/>
        <v/>
      </c>
      <c r="Y234" s="114" t="str">
        <f t="shared" si="59"/>
        <v/>
      </c>
      <c r="Z234" s="114" t="str">
        <f t="shared" si="59"/>
        <v/>
      </c>
      <c r="AA234" s="114" t="str">
        <f t="shared" si="59"/>
        <v/>
      </c>
      <c r="AB234" s="114" t="str">
        <f t="shared" si="59"/>
        <v/>
      </c>
      <c r="AC234" s="114" t="str">
        <f t="shared" si="59"/>
        <v/>
      </c>
      <c r="AD234" s="114" t="str">
        <f t="shared" si="59"/>
        <v/>
      </c>
      <c r="AE234" s="114" t="str">
        <f t="shared" si="59"/>
        <v/>
      </c>
      <c r="AF234" s="114" t="str">
        <f t="shared" si="59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B4:D4"/>
    <mergeCell ref="E4:G4"/>
    <mergeCell ref="H4:I4"/>
    <mergeCell ref="AG9:AG10"/>
    <mergeCell ref="A206:B206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V3 AB3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7072" priority="241">
      <formula>S$9&gt;=20/24</formula>
    </cfRule>
    <cfRule type="expression" dxfId="7071" priority="242">
      <formula>AND(S$9&gt;=14/24,S$9&lt;20/24)</formula>
    </cfRule>
    <cfRule type="expression" dxfId="7070" priority="243">
      <formula>AND(S$9&gt;=8/24,S$9&lt;14/24)</formula>
    </cfRule>
    <cfRule type="expression" dxfId="7069" priority="244">
      <formula>S$9&lt;8/24</formula>
    </cfRule>
  </conditionalFormatting>
  <conditionalFormatting sqref="B8:AF10 AA78:AF78 B78:Q78 L37:S38 L36:Q36 B53:AF53 B79:AF79 C189:AF195 N40:Q40 L34:Q34 L39:Q39 L57:Q58 L55:R56 S39 B60:B64 B65:AF69 B54:K58 M59:Q64 T208:AX208 L15:Q30 M42:Q45 B77:AF77 B71:AF75 T55:T56 W82:Z88 U82:V83 L11:Z13 R15:Z28 T37:Z39 AA81:AF88 L50:AF52 AA54:AF57 R17:AF17">
    <cfRule type="expression" dxfId="7068" priority="237">
      <formula>B$9&gt;=20/24</formula>
    </cfRule>
    <cfRule type="expression" dxfId="7067" priority="238">
      <formula>AND(B$9&gt;=14/24,B$9&lt;20/24)</formula>
    </cfRule>
    <cfRule type="expression" dxfId="7066" priority="239">
      <formula>AND(B$9&gt;=8/24,B$9&lt;14/24)</formula>
    </cfRule>
    <cfRule type="expression" dxfId="7065" priority="240">
      <formula>B$9&lt;8/24</formula>
    </cfRule>
  </conditionalFormatting>
  <conditionalFormatting sqref="B187:AF187">
    <cfRule type="expression" dxfId="7064" priority="233">
      <formula>B$9&gt;=20/24</formula>
    </cfRule>
    <cfRule type="expression" dxfId="7063" priority="234">
      <formula>AND(B$9&gt;=14/24,B$9&lt;20/24)</formula>
    </cfRule>
    <cfRule type="expression" dxfId="7062" priority="235">
      <formula>AND(B$9&gt;=8/24,B$9&lt;14/24)</formula>
    </cfRule>
    <cfRule type="expression" dxfId="7061" priority="236">
      <formula>B$9&lt;8/24</formula>
    </cfRule>
  </conditionalFormatting>
  <conditionalFormatting sqref="AL4:AL6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7060" priority="228">
      <formula>L$9&gt;=20/24</formula>
    </cfRule>
    <cfRule type="expression" dxfId="7059" priority="229">
      <formula>AND(L$9&gt;=14/24,L$9&lt;20/24)</formula>
    </cfRule>
    <cfRule type="expression" dxfId="7058" priority="230">
      <formula>AND(L$9&gt;=8/24,L$9&lt;14/24)</formula>
    </cfRule>
    <cfRule type="expression" dxfId="7057" priority="231">
      <formula>L$9&lt;8/24</formula>
    </cfRule>
  </conditionalFormatting>
  <conditionalFormatting sqref="L40:M40">
    <cfRule type="expression" dxfId="7056" priority="224">
      <formula>L$9&gt;=20/24</formula>
    </cfRule>
    <cfRule type="expression" dxfId="7055" priority="225">
      <formula>AND(L$9&gt;=14/24,L$9&lt;20/24)</formula>
    </cfRule>
    <cfRule type="expression" dxfId="7054" priority="226">
      <formula>AND(L$9&gt;=8/24,L$9&lt;14/24)</formula>
    </cfRule>
    <cfRule type="expression" dxfId="7053" priority="227">
      <formula>L$9&lt;8/24</formula>
    </cfRule>
  </conditionalFormatting>
  <conditionalFormatting sqref="R36:Z36">
    <cfRule type="expression" dxfId="7052" priority="216">
      <formula>R$9&gt;=20/24</formula>
    </cfRule>
    <cfRule type="expression" dxfId="7051" priority="217">
      <formula>AND(R$9&gt;=14/24,R$9&lt;20/24)</formula>
    </cfRule>
    <cfRule type="expression" dxfId="7050" priority="218">
      <formula>AND(R$9&gt;=8/24,R$9&lt;14/24)</formula>
    </cfRule>
    <cfRule type="expression" dxfId="7049" priority="219">
      <formula>R$9&lt;8/24</formula>
    </cfRule>
  </conditionalFormatting>
  <conditionalFormatting sqref="R54 T54:Z54">
    <cfRule type="expression" dxfId="7048" priority="212">
      <formula>R$9&gt;=20/24</formula>
    </cfRule>
    <cfRule type="expression" dxfId="7047" priority="213">
      <formula>AND(R$9&gt;=14/24,R$9&lt;20/24)</formula>
    </cfRule>
    <cfRule type="expression" dxfId="7046" priority="214">
      <formula>AND(R$9&gt;=8/24,R$9&lt;14/24)</formula>
    </cfRule>
    <cfRule type="expression" dxfId="7045" priority="215">
      <formula>R$9&lt;8/24</formula>
    </cfRule>
  </conditionalFormatting>
  <conditionalFormatting sqref="R78:Z78">
    <cfRule type="expression" dxfId="7044" priority="208">
      <formula>R$9&gt;=20/24</formula>
    </cfRule>
    <cfRule type="expression" dxfId="7043" priority="209">
      <formula>AND(R$9&gt;=14/24,R$9&lt;20/24)</formula>
    </cfRule>
    <cfRule type="expression" dxfId="7042" priority="210">
      <formula>AND(R$9&gt;=8/24,R$9&lt;14/24)</formula>
    </cfRule>
    <cfRule type="expression" dxfId="7041" priority="211">
      <formula>R$9&lt;8/24</formula>
    </cfRule>
  </conditionalFormatting>
  <conditionalFormatting sqref="T81:Z81">
    <cfRule type="expression" dxfId="7040" priority="204">
      <formula>T$9&gt;=20/24</formula>
    </cfRule>
    <cfRule type="expression" dxfId="7039" priority="205">
      <formula>AND(T$9&gt;=14/24,T$9&lt;20/24)</formula>
    </cfRule>
    <cfRule type="expression" dxfId="7038" priority="206">
      <formula>AND(T$9&gt;=8/24,T$9&lt;14/24)</formula>
    </cfRule>
    <cfRule type="expression" dxfId="7037" priority="207">
      <formula>T$9&lt;8/24</formula>
    </cfRule>
  </conditionalFormatting>
  <conditionalFormatting sqref="L32:Q32">
    <cfRule type="expression" dxfId="7036" priority="200">
      <formula>L$9&gt;=20/24</formula>
    </cfRule>
    <cfRule type="expression" dxfId="7035" priority="201">
      <formula>AND(L$9&gt;=14/24,L$9&lt;20/24)</formula>
    </cfRule>
    <cfRule type="expression" dxfId="7034" priority="202">
      <formula>AND(L$9&gt;=8/24,L$9&lt;14/24)</formula>
    </cfRule>
    <cfRule type="expression" dxfId="7033" priority="203">
      <formula>L$9&lt;8/24</formula>
    </cfRule>
  </conditionalFormatting>
  <conditionalFormatting sqref="L46:Q46">
    <cfRule type="expression" dxfId="7032" priority="196">
      <formula>L$9&gt;=20/24</formula>
    </cfRule>
    <cfRule type="expression" dxfId="7031" priority="197">
      <formula>AND(L$9&gt;=14/24,L$9&lt;20/24)</formula>
    </cfRule>
    <cfRule type="expression" dxfId="7030" priority="198">
      <formula>AND(L$9&gt;=8/24,L$9&lt;14/24)</formula>
    </cfRule>
    <cfRule type="expression" dxfId="7029" priority="199">
      <formula>L$9&lt;8/24</formula>
    </cfRule>
  </conditionalFormatting>
  <conditionalFormatting sqref="L47:Q47">
    <cfRule type="expression" dxfId="7028" priority="192">
      <formula>L$9&gt;=20/24</formula>
    </cfRule>
    <cfRule type="expression" dxfId="7027" priority="193">
      <formula>AND(L$9&gt;=14/24,L$9&lt;20/24)</formula>
    </cfRule>
    <cfRule type="expression" dxfId="7026" priority="194">
      <formula>AND(L$9&gt;=8/24,L$9&lt;14/24)</formula>
    </cfRule>
    <cfRule type="expression" dxfId="7025" priority="195">
      <formula>L$9&lt;8/24</formula>
    </cfRule>
  </conditionalFormatting>
  <conditionalFormatting sqref="L42:L45">
    <cfRule type="expression" dxfId="7024" priority="188">
      <formula>L$9&gt;=20/24</formula>
    </cfRule>
    <cfRule type="expression" dxfId="7023" priority="189">
      <formula>AND(L$9&gt;=14/24,L$9&lt;20/24)</formula>
    </cfRule>
    <cfRule type="expression" dxfId="7022" priority="190">
      <formula>AND(L$9&gt;=8/24,L$9&lt;14/24)</formula>
    </cfRule>
    <cfRule type="expression" dxfId="7021" priority="191">
      <formula>L$9&lt;8/24</formula>
    </cfRule>
  </conditionalFormatting>
  <conditionalFormatting sqref="R34:AD34">
    <cfRule type="expression" dxfId="7020" priority="184">
      <formula>R$9&gt;=20/24</formula>
    </cfRule>
    <cfRule type="expression" dxfId="7019" priority="185">
      <formula>AND(R$9&gt;=14/24,R$9&lt;20/24)</formula>
    </cfRule>
    <cfRule type="expression" dxfId="7018" priority="186">
      <formula>AND(R$9&gt;=8/24,R$9&lt;14/24)</formula>
    </cfRule>
    <cfRule type="expression" dxfId="7017" priority="187">
      <formula>R$9&lt;8/24</formula>
    </cfRule>
  </conditionalFormatting>
  <conditionalFormatting sqref="R29:Z30 R32:Z32">
    <cfRule type="expression" dxfId="7016" priority="180">
      <formula>R$9&gt;=20/24</formula>
    </cfRule>
    <cfRule type="expression" dxfId="7015" priority="181">
      <formula>AND(R$9&gt;=14/24,R$9&lt;20/24)</formula>
    </cfRule>
    <cfRule type="expression" dxfId="7014" priority="182">
      <formula>AND(R$9&gt;=8/24,R$9&lt;14/24)</formula>
    </cfRule>
    <cfRule type="expression" dxfId="7013" priority="183">
      <formula>R$9&lt;8/24</formula>
    </cfRule>
  </conditionalFormatting>
  <conditionalFormatting sqref="R39:R40 S40:Z40 R42:Z45">
    <cfRule type="expression" dxfId="7012" priority="176">
      <formula>R$9&gt;=20/24</formula>
    </cfRule>
    <cfRule type="expression" dxfId="7011" priority="177">
      <formula>AND(R$9&gt;=14/24,R$9&lt;20/24)</formula>
    </cfRule>
    <cfRule type="expression" dxfId="7010" priority="178">
      <formula>AND(R$9&gt;=8/24,R$9&lt;14/24)</formula>
    </cfRule>
    <cfRule type="expression" dxfId="7009" priority="179">
      <formula>R$9&lt;8/24</formula>
    </cfRule>
  </conditionalFormatting>
  <conditionalFormatting sqref="R46:Z46">
    <cfRule type="expression" dxfId="7008" priority="172">
      <formula>R$9&gt;=20/24</formula>
    </cfRule>
    <cfRule type="expression" dxfId="7007" priority="173">
      <formula>AND(R$9&gt;=14/24,R$9&lt;20/24)</formula>
    </cfRule>
    <cfRule type="expression" dxfId="7006" priority="174">
      <formula>AND(R$9&gt;=8/24,R$9&lt;14/24)</formula>
    </cfRule>
    <cfRule type="expression" dxfId="7005" priority="175">
      <formula>R$9&lt;8/24</formula>
    </cfRule>
  </conditionalFormatting>
  <conditionalFormatting sqref="R47:Z47">
    <cfRule type="expression" dxfId="7004" priority="168">
      <formula>R$9&gt;=20/24</formula>
    </cfRule>
    <cfRule type="expression" dxfId="7003" priority="169">
      <formula>AND(R$9&gt;=14/24,R$9&lt;20/24)</formula>
    </cfRule>
    <cfRule type="expression" dxfId="7002" priority="170">
      <formula>AND(R$9&gt;=8/24,R$9&lt;14/24)</formula>
    </cfRule>
    <cfRule type="expression" dxfId="7001" priority="171">
      <formula>R$9&lt;8/24</formula>
    </cfRule>
  </conditionalFormatting>
  <conditionalFormatting sqref="R57:R64 U57:Z64 AA58:AF64">
    <cfRule type="expression" dxfId="7000" priority="164">
      <formula>R$9&gt;=20/24</formula>
    </cfRule>
    <cfRule type="expression" dxfId="6999" priority="165">
      <formula>AND(R$9&gt;=14/24,R$9&lt;20/24)</formula>
    </cfRule>
    <cfRule type="expression" dxfId="6998" priority="166">
      <formula>AND(R$9&gt;=8/24,R$9&lt;14/24)</formula>
    </cfRule>
    <cfRule type="expression" dxfId="6997" priority="167">
      <formula>R$9&lt;8/24</formula>
    </cfRule>
  </conditionalFormatting>
  <conditionalFormatting sqref="AA91:AF94">
    <cfRule type="expression" dxfId="6996" priority="160">
      <formula>AA$9&gt;=20/24</formula>
    </cfRule>
    <cfRule type="expression" dxfId="6995" priority="161">
      <formula>AND(AA$9&gt;=14/24,AA$9&lt;20/24)</formula>
    </cfRule>
    <cfRule type="expression" dxfId="6994" priority="162">
      <formula>AND(AA$9&gt;=8/24,AA$9&lt;14/24)</formula>
    </cfRule>
    <cfRule type="expression" dxfId="6993" priority="163">
      <formula>AA$9&lt;8/24</formula>
    </cfRule>
  </conditionalFormatting>
  <conditionalFormatting sqref="B59:H59 H60:H64 I59:K64">
    <cfRule type="expression" dxfId="6992" priority="156">
      <formula>B$9&gt;=20/24</formula>
    </cfRule>
    <cfRule type="expression" dxfId="6991" priority="157">
      <formula>AND(B$9&gt;=14/24,B$9&lt;20/24)</formula>
    </cfRule>
    <cfRule type="expression" dxfId="6990" priority="158">
      <formula>AND(B$9&gt;=8/24,B$9&lt;14/24)</formula>
    </cfRule>
    <cfRule type="expression" dxfId="6989" priority="159">
      <formula>B$9&lt;8/24</formula>
    </cfRule>
  </conditionalFormatting>
  <conditionalFormatting sqref="T91:Z94">
    <cfRule type="expression" dxfId="6988" priority="152">
      <formula>T$9&gt;=20/24</formula>
    </cfRule>
    <cfRule type="expression" dxfId="6987" priority="153">
      <formula>AND(T$9&gt;=14/24,T$9&lt;20/24)</formula>
    </cfRule>
    <cfRule type="expression" dxfId="6986" priority="154">
      <formula>AND(T$9&gt;=8/24,T$9&lt;14/24)</formula>
    </cfRule>
    <cfRule type="expression" dxfId="6985" priority="155">
      <formula>T$9&lt;8/24</formula>
    </cfRule>
  </conditionalFormatting>
  <conditionalFormatting sqref="AG48 B42:AF53 B11:AF13 B32:AF40 B15:AF30">
    <cfRule type="expression" dxfId="6984" priority="151">
      <formula>B11&gt;$AG11</formula>
    </cfRule>
  </conditionalFormatting>
  <conditionalFormatting sqref="A96:A152 A81:A94 A11:A13 A15:A30 A42:A69 A77:A79 A71:A75 A32:A40 A165:A196">
    <cfRule type="expression" dxfId="6983" priority="150">
      <formula>$AH11=0</formula>
    </cfRule>
  </conditionalFormatting>
  <conditionalFormatting sqref="AA95:AF95">
    <cfRule type="expression" dxfId="6982" priority="146">
      <formula>AA$9&gt;=20/24</formula>
    </cfRule>
    <cfRule type="expression" dxfId="6981" priority="147">
      <formula>AND(AA$9&gt;=14/24,AA$9&lt;20/24)</formula>
    </cfRule>
    <cfRule type="expression" dxfId="6980" priority="148">
      <formula>AND(AA$9&gt;=8/24,AA$9&lt;14/24)</formula>
    </cfRule>
    <cfRule type="expression" dxfId="6979" priority="149">
      <formula>AA$9&lt;8/24</formula>
    </cfRule>
  </conditionalFormatting>
  <conditionalFormatting sqref="T95:Z95">
    <cfRule type="expression" dxfId="6978" priority="142">
      <formula>T$9&gt;=20/24</formula>
    </cfRule>
    <cfRule type="expression" dxfId="6977" priority="143">
      <formula>AND(T$9&gt;=14/24,T$9&lt;20/24)</formula>
    </cfRule>
    <cfRule type="expression" dxfId="6976" priority="144">
      <formula>AND(T$9&gt;=8/24,T$9&lt;14/24)</formula>
    </cfRule>
    <cfRule type="expression" dxfId="6975" priority="145">
      <formula>T$9&lt;8/24</formula>
    </cfRule>
  </conditionalFormatting>
  <conditionalFormatting sqref="A95">
    <cfRule type="expression" dxfId="6974" priority="141">
      <formula>$AH95=0</formula>
    </cfRule>
  </conditionalFormatting>
  <conditionalFormatting sqref="C33:AF33">
    <cfRule type="expression" dxfId="6973" priority="137">
      <formula>C$9&gt;=20/24</formula>
    </cfRule>
    <cfRule type="expression" dxfId="6972" priority="138">
      <formula>AND(C$9&gt;=14/24,C$9&lt;20/24)</formula>
    </cfRule>
    <cfRule type="expression" dxfId="6971" priority="139">
      <formula>AND(C$9&gt;=8/24,C$9&lt;14/24)</formula>
    </cfRule>
    <cfRule type="expression" dxfId="6970" priority="140">
      <formula>C$9&lt;8/24</formula>
    </cfRule>
  </conditionalFormatting>
  <conditionalFormatting sqref="R33:AF33">
    <cfRule type="expression" dxfId="6969" priority="133">
      <formula>R$9&gt;=20/24</formula>
    </cfRule>
    <cfRule type="expression" dxfId="6968" priority="134">
      <formula>AND(R$9&gt;=14/24,R$9&lt;20/24)</formula>
    </cfRule>
    <cfRule type="expression" dxfId="6967" priority="135">
      <formula>AND(R$9&gt;=8/24,R$9&lt;14/24)</formula>
    </cfRule>
    <cfRule type="expression" dxfId="6966" priority="136">
      <formula>R$9&lt;8/24</formula>
    </cfRule>
  </conditionalFormatting>
  <conditionalFormatting sqref="B33">
    <cfRule type="expression" dxfId="6965" priority="129">
      <formula>B$9&gt;=20/24</formula>
    </cfRule>
    <cfRule type="expression" dxfId="6964" priority="130">
      <formula>AND(B$9&gt;=14/24,B$9&lt;20/24)</formula>
    </cfRule>
    <cfRule type="expression" dxfId="6963" priority="131">
      <formula>AND(B$9&gt;=8/24,B$9&lt;14/24)</formula>
    </cfRule>
    <cfRule type="expression" dxfId="6962" priority="132">
      <formula>B$9&lt;8/24</formula>
    </cfRule>
  </conditionalFormatting>
  <conditionalFormatting sqref="C60:G64">
    <cfRule type="expression" dxfId="6961" priority="125">
      <formula>C$9&gt;=20/24</formula>
    </cfRule>
    <cfRule type="expression" dxfId="6960" priority="126">
      <formula>AND(C$9&gt;=14/24,C$9&lt;20/24)</formula>
    </cfRule>
    <cfRule type="expression" dxfId="6959" priority="127">
      <formula>AND(C$9&gt;=8/24,C$9&lt;14/24)</formula>
    </cfRule>
    <cfRule type="expression" dxfId="6958" priority="128">
      <formula>C$9&lt;8/24</formula>
    </cfRule>
  </conditionalFormatting>
  <conditionalFormatting sqref="L59:L64">
    <cfRule type="expression" dxfId="6957" priority="121">
      <formula>L$9&gt;=20/24</formula>
    </cfRule>
    <cfRule type="expression" dxfId="6956" priority="122">
      <formula>AND(L$9&gt;=14/24,L$9&lt;20/24)</formula>
    </cfRule>
    <cfRule type="expression" dxfId="6955" priority="123">
      <formula>AND(L$9&gt;=8/24,L$9&lt;14/24)</formula>
    </cfRule>
    <cfRule type="expression" dxfId="6954" priority="124">
      <formula>L$9&lt;8/24</formula>
    </cfRule>
  </conditionalFormatting>
  <conditionalFormatting sqref="AL30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L31:Q31">
    <cfRule type="expression" dxfId="6953" priority="112">
      <formula>L$9&gt;=20/24</formula>
    </cfRule>
    <cfRule type="expression" dxfId="6952" priority="113">
      <formula>AND(L$9&gt;=14/24,L$9&lt;20/24)</formula>
    </cfRule>
    <cfRule type="expression" dxfId="6951" priority="114">
      <formula>AND(L$9&gt;=8/24,L$9&lt;14/24)</formula>
    </cfRule>
    <cfRule type="expression" dxfId="6950" priority="115">
      <formula>L$9&lt;8/24</formula>
    </cfRule>
  </conditionalFormatting>
  <conditionalFormatting sqref="R31:Z31">
    <cfRule type="expression" dxfId="6949" priority="108">
      <formula>R$9&gt;=20/24</formula>
    </cfRule>
    <cfRule type="expression" dxfId="6948" priority="109">
      <formula>AND(R$9&gt;=14/24,R$9&lt;20/24)</formula>
    </cfRule>
    <cfRule type="expression" dxfId="6947" priority="110">
      <formula>AND(R$9&gt;=8/24,R$9&lt;14/24)</formula>
    </cfRule>
    <cfRule type="expression" dxfId="6946" priority="111">
      <formula>R$9&lt;8/24</formula>
    </cfRule>
  </conditionalFormatting>
  <conditionalFormatting sqref="B31:AF31">
    <cfRule type="expression" dxfId="6945" priority="107">
      <formula>B31&gt;$AG31</formula>
    </cfRule>
  </conditionalFormatting>
  <conditionalFormatting sqref="A31">
    <cfRule type="expression" dxfId="6944" priority="106">
      <formula>$AH31=0</formula>
    </cfRule>
  </conditionalFormatting>
  <conditionalFormatting sqref="B80:AF80">
    <cfRule type="expression" dxfId="6943" priority="102">
      <formula>B$9&gt;=20/24</formula>
    </cfRule>
    <cfRule type="expression" dxfId="6942" priority="103">
      <formula>AND(B$9&gt;=14/24,B$9&lt;20/24)</formula>
    </cfRule>
    <cfRule type="expression" dxfId="6941" priority="104">
      <formula>AND(B$9&gt;=8/24,B$9&lt;14/24)</formula>
    </cfRule>
    <cfRule type="expression" dxfId="6940" priority="105">
      <formula>B$9&lt;8/24</formula>
    </cfRule>
  </conditionalFormatting>
  <conditionalFormatting sqref="A80">
    <cfRule type="expression" dxfId="6939" priority="101">
      <formula>$AH80=0</formula>
    </cfRule>
  </conditionalFormatting>
  <conditionalFormatting sqref="L14:Q14">
    <cfRule type="expression" dxfId="6938" priority="93">
      <formula>L$9&gt;=20/24</formula>
    </cfRule>
    <cfRule type="expression" dxfId="6937" priority="94">
      <formula>AND(L$9&gt;=14/24,L$9&lt;20/24)</formula>
    </cfRule>
    <cfRule type="expression" dxfId="6936" priority="95">
      <formula>AND(L$9&gt;=8/24,L$9&lt;14/24)</formula>
    </cfRule>
    <cfRule type="expression" dxfId="6935" priority="96">
      <formula>L$9&lt;8/24</formula>
    </cfRule>
  </conditionalFormatting>
  <conditionalFormatting sqref="R14:Z14">
    <cfRule type="expression" dxfId="6934" priority="89">
      <formula>R$9&gt;=20/24</formula>
    </cfRule>
    <cfRule type="expression" dxfId="6933" priority="90">
      <formula>AND(R$9&gt;=14/24,R$9&lt;20/24)</formula>
    </cfRule>
    <cfRule type="expression" dxfId="6932" priority="91">
      <formula>AND(R$9&gt;=8/24,R$9&lt;14/24)</formula>
    </cfRule>
    <cfRule type="expression" dxfId="6931" priority="92">
      <formula>R$9&lt;8/24</formula>
    </cfRule>
  </conditionalFormatting>
  <conditionalFormatting sqref="B14:AF14">
    <cfRule type="expression" dxfId="6930" priority="88">
      <formula>B14&gt;$AG14</formula>
    </cfRule>
  </conditionalFormatting>
  <conditionalFormatting sqref="A14">
    <cfRule type="expression" dxfId="6929" priority="87">
      <formula>$AH14=0</formula>
    </cfRule>
  </conditionalFormatting>
  <conditionalFormatting sqref="A159:A164">
    <cfRule type="expression" dxfId="6928" priority="86">
      <formula>$AH159=0</formula>
    </cfRule>
  </conditionalFormatting>
  <conditionalFormatting sqref="A153:A158">
    <cfRule type="expression" dxfId="6927" priority="85">
      <formula>$AH153=0</formula>
    </cfRule>
  </conditionalFormatting>
  <conditionalFormatting sqref="N41:Q41">
    <cfRule type="expression" dxfId="6926" priority="81">
      <formula>N$9&gt;=20/24</formula>
    </cfRule>
    <cfRule type="expression" dxfId="6925" priority="82">
      <formula>AND(N$9&gt;=14/24,N$9&lt;20/24)</formula>
    </cfRule>
    <cfRule type="expression" dxfId="6924" priority="83">
      <formula>AND(N$9&gt;=8/24,N$9&lt;14/24)</formula>
    </cfRule>
    <cfRule type="expression" dxfId="6923" priority="84">
      <formula>N$9&lt;8/24</formula>
    </cfRule>
  </conditionalFormatting>
  <conditionalFormatting sqref="L41:M41">
    <cfRule type="expression" dxfId="6922" priority="77">
      <formula>L$9&gt;=20/24</formula>
    </cfRule>
    <cfRule type="expression" dxfId="6921" priority="78">
      <formula>AND(L$9&gt;=14/24,L$9&lt;20/24)</formula>
    </cfRule>
    <cfRule type="expression" dxfId="6920" priority="79">
      <formula>AND(L$9&gt;=8/24,L$9&lt;14/24)</formula>
    </cfRule>
    <cfRule type="expression" dxfId="6919" priority="80">
      <formula>L$9&lt;8/24</formula>
    </cfRule>
  </conditionalFormatting>
  <conditionalFormatting sqref="R41:Z41">
    <cfRule type="expression" dxfId="6918" priority="73">
      <formula>R$9&gt;=20/24</formula>
    </cfRule>
    <cfRule type="expression" dxfId="6917" priority="74">
      <formula>AND(R$9&gt;=14/24,R$9&lt;20/24)</formula>
    </cfRule>
    <cfRule type="expression" dxfId="6916" priority="75">
      <formula>AND(R$9&gt;=8/24,R$9&lt;14/24)</formula>
    </cfRule>
    <cfRule type="expression" dxfId="6915" priority="76">
      <formula>R$9&lt;8/24</formula>
    </cfRule>
  </conditionalFormatting>
  <conditionalFormatting sqref="B41:AF41">
    <cfRule type="expression" dxfId="6914" priority="72">
      <formula>B41&gt;$AG41</formula>
    </cfRule>
  </conditionalFormatting>
  <conditionalFormatting sqref="A41">
    <cfRule type="expression" dxfId="6913" priority="71">
      <formula>$AH41=0</formula>
    </cfRule>
  </conditionalFormatting>
  <conditionalFormatting sqref="B76:AF76">
    <cfRule type="expression" dxfId="6912" priority="67">
      <formula>B$9&gt;=20/24</formula>
    </cfRule>
    <cfRule type="expression" dxfId="6911" priority="68">
      <formula>AND(B$9&gt;=14/24,B$9&lt;20/24)</formula>
    </cfRule>
    <cfRule type="expression" dxfId="6910" priority="69">
      <formula>AND(B$9&gt;=8/24,B$9&lt;14/24)</formula>
    </cfRule>
    <cfRule type="expression" dxfId="6909" priority="70">
      <formula>B$9&lt;8/24</formula>
    </cfRule>
  </conditionalFormatting>
  <conditionalFormatting sqref="A76">
    <cfRule type="expression" dxfId="6908" priority="66">
      <formula>$AH76=0</formula>
    </cfRule>
  </conditionalFormatting>
  <conditionalFormatting sqref="B70:AG70">
    <cfRule type="expression" dxfId="6907" priority="62">
      <formula>B$9&gt;=20/24</formula>
    </cfRule>
    <cfRule type="expression" dxfId="6906" priority="63">
      <formula>AND(B$9&gt;=14/24,B$9&lt;20/24)</formula>
    </cfRule>
    <cfRule type="expression" dxfId="6905" priority="64">
      <formula>AND(B$9&gt;=8/24,B$9&lt;14/24)</formula>
    </cfRule>
    <cfRule type="expression" dxfId="6904" priority="65">
      <formula>B$9&lt;8/24</formula>
    </cfRule>
  </conditionalFormatting>
  <conditionalFormatting sqref="A70">
    <cfRule type="expression" dxfId="6903" priority="61">
      <formula>$AH70=0</formula>
    </cfRule>
  </conditionalFormatting>
  <conditionalFormatting sqref="AL31:AL32 AL7:AL29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6902" priority="57">
      <formula>S$9&gt;=20/24</formula>
    </cfRule>
    <cfRule type="expression" dxfId="6901" priority="58">
      <formula>AND(S$9&gt;=14/24,S$9&lt;20/24)</formula>
    </cfRule>
    <cfRule type="expression" dxfId="6900" priority="59">
      <formula>AND(S$9&gt;=8/24,S$9&lt;14/24)</formula>
    </cfRule>
    <cfRule type="expression" dxfId="6899" priority="60">
      <formula>S$9&lt;8/24</formula>
    </cfRule>
  </conditionalFormatting>
  <conditionalFormatting sqref="S54">
    <cfRule type="expression" dxfId="6898" priority="53">
      <formula>S$9&gt;=20/24</formula>
    </cfRule>
    <cfRule type="expression" dxfId="6897" priority="54">
      <formula>AND(S$9&gt;=14/24,S$9&lt;20/24)</formula>
    </cfRule>
    <cfRule type="expression" dxfId="6896" priority="55">
      <formula>AND(S$9&gt;=8/24,S$9&lt;14/24)</formula>
    </cfRule>
    <cfRule type="expression" dxfId="6895" priority="56">
      <formula>S$9&lt;8/24</formula>
    </cfRule>
  </conditionalFormatting>
  <conditionalFormatting sqref="S57:T64">
    <cfRule type="expression" dxfId="6894" priority="49">
      <formula>S$9&gt;=20/24</formula>
    </cfRule>
    <cfRule type="expression" dxfId="6893" priority="50">
      <formula>AND(S$9&gt;=14/24,S$9&lt;20/24)</formula>
    </cfRule>
    <cfRule type="expression" dxfId="6892" priority="51">
      <formula>AND(S$9&gt;=8/24,S$9&lt;14/24)</formula>
    </cfRule>
    <cfRule type="expression" dxfId="6891" priority="52">
      <formula>S$9&lt;8/24</formula>
    </cfRule>
  </conditionalFormatting>
  <conditionalFormatting sqref="S82:T88 U84:V88">
    <cfRule type="expression" dxfId="6890" priority="45">
      <formula>S$9&gt;=20/24</formula>
    </cfRule>
    <cfRule type="expression" dxfId="6889" priority="46">
      <formula>AND(S$9&gt;=14/24,S$9&lt;20/24)</formula>
    </cfRule>
    <cfRule type="expression" dxfId="6888" priority="47">
      <formula>AND(S$9&gt;=8/24,S$9&lt;14/24)</formula>
    </cfRule>
    <cfRule type="expression" dxfId="6887" priority="48">
      <formula>S$9&lt;8/24</formula>
    </cfRule>
  </conditionalFormatting>
  <conditionalFormatting sqref="S81">
    <cfRule type="expression" dxfId="6886" priority="41">
      <formula>S$9&gt;=20/24</formula>
    </cfRule>
    <cfRule type="expression" dxfId="6885" priority="42">
      <formula>AND(S$9&gt;=14/24,S$9&lt;20/24)</formula>
    </cfRule>
    <cfRule type="expression" dxfId="6884" priority="43">
      <formula>AND(S$9&gt;=8/24,S$9&lt;14/24)</formula>
    </cfRule>
    <cfRule type="expression" dxfId="6883" priority="44">
      <formula>S$9&lt;8/24</formula>
    </cfRule>
  </conditionalFormatting>
  <conditionalFormatting sqref="B81:Q88 R82:R88">
    <cfRule type="expression" dxfId="6882" priority="37">
      <formula>B$9&gt;=20/24</formula>
    </cfRule>
    <cfRule type="expression" dxfId="6881" priority="38">
      <formula>AND(B$9&gt;=14/24,B$9&lt;20/24)</formula>
    </cfRule>
    <cfRule type="expression" dxfId="6880" priority="39">
      <formula>AND(B$9&gt;=8/24,B$9&lt;14/24)</formula>
    </cfRule>
    <cfRule type="expression" dxfId="6879" priority="40">
      <formula>B$9&lt;8/24</formula>
    </cfRule>
  </conditionalFormatting>
  <conditionalFormatting sqref="R81">
    <cfRule type="expression" dxfId="6878" priority="33">
      <formula>R$9&gt;=20/24</formula>
    </cfRule>
    <cfRule type="expression" dxfId="6877" priority="34">
      <formula>AND(R$9&gt;=14/24,R$9&lt;20/24)</formula>
    </cfRule>
    <cfRule type="expression" dxfId="6876" priority="35">
      <formula>AND(R$9&gt;=8/24,R$9&lt;14/24)</formula>
    </cfRule>
    <cfRule type="expression" dxfId="6875" priority="36">
      <formula>R$9&lt;8/24</formula>
    </cfRule>
  </conditionalFormatting>
  <conditionalFormatting sqref="S91:S94">
    <cfRule type="expression" dxfId="6874" priority="29">
      <formula>S$9&gt;=20/24</formula>
    </cfRule>
    <cfRule type="expression" dxfId="6873" priority="30">
      <formula>AND(S$9&gt;=14/24,S$9&lt;20/24)</formula>
    </cfRule>
    <cfRule type="expression" dxfId="6872" priority="31">
      <formula>AND(S$9&gt;=8/24,S$9&lt;14/24)</formula>
    </cfRule>
    <cfRule type="expression" dxfId="6871" priority="32">
      <formula>S$9&lt;8/24</formula>
    </cfRule>
  </conditionalFormatting>
  <conditionalFormatting sqref="S95">
    <cfRule type="expression" dxfId="6870" priority="25">
      <formula>S$9&gt;=20/24</formula>
    </cfRule>
    <cfRule type="expression" dxfId="6869" priority="26">
      <formula>AND(S$9&gt;=14/24,S$9&lt;20/24)</formula>
    </cfRule>
    <cfRule type="expression" dxfId="6868" priority="27">
      <formula>AND(S$9&gt;=8/24,S$9&lt;14/24)</formula>
    </cfRule>
    <cfRule type="expression" dxfId="6867" priority="28">
      <formula>S$9&lt;8/24</formula>
    </cfRule>
  </conditionalFormatting>
  <conditionalFormatting sqref="B91:L94">
    <cfRule type="expression" dxfId="6866" priority="21">
      <formula>B$9&gt;=20/24</formula>
    </cfRule>
    <cfRule type="expression" dxfId="6865" priority="22">
      <formula>AND(B$9&gt;=14/24,B$9&lt;20/24)</formula>
    </cfRule>
    <cfRule type="expression" dxfId="6864" priority="23">
      <formula>AND(B$9&gt;=8/24,B$9&lt;14/24)</formula>
    </cfRule>
    <cfRule type="expression" dxfId="6863" priority="24">
      <formula>B$9&lt;8/24</formula>
    </cfRule>
  </conditionalFormatting>
  <conditionalFormatting sqref="M91:Q94">
    <cfRule type="expression" dxfId="6862" priority="17">
      <formula>M$9&gt;=20/24</formula>
    </cfRule>
    <cfRule type="expression" dxfId="6861" priority="18">
      <formula>AND(M$9&gt;=14/24,M$9&lt;20/24)</formula>
    </cfRule>
    <cfRule type="expression" dxfId="6860" priority="19">
      <formula>AND(M$9&gt;=8/24,M$9&lt;14/24)</formula>
    </cfRule>
    <cfRule type="expression" dxfId="6859" priority="20">
      <formula>M$9&lt;8/24</formula>
    </cfRule>
  </conditionalFormatting>
  <conditionalFormatting sqref="R91:R94">
    <cfRule type="expression" dxfId="6858" priority="13">
      <formula>R$9&gt;=20/24</formula>
    </cfRule>
    <cfRule type="expression" dxfId="6857" priority="14">
      <formula>AND(R$9&gt;=14/24,R$9&lt;20/24)</formula>
    </cfRule>
    <cfRule type="expression" dxfId="6856" priority="15">
      <formula>AND(R$9&gt;=8/24,R$9&lt;14/24)</formula>
    </cfRule>
    <cfRule type="expression" dxfId="6855" priority="16">
      <formula>R$9&lt;8/24</formula>
    </cfRule>
  </conditionalFormatting>
  <conditionalFormatting sqref="B95:L95">
    <cfRule type="expression" dxfId="6854" priority="9">
      <formula>B$9&gt;=20/24</formula>
    </cfRule>
    <cfRule type="expression" dxfId="6853" priority="10">
      <formula>AND(B$9&gt;=14/24,B$9&lt;20/24)</formula>
    </cfRule>
    <cfRule type="expression" dxfId="6852" priority="11">
      <formula>AND(B$9&gt;=8/24,B$9&lt;14/24)</formula>
    </cfRule>
    <cfRule type="expression" dxfId="6851" priority="12">
      <formula>B$9&lt;8/24</formula>
    </cfRule>
  </conditionalFormatting>
  <conditionalFormatting sqref="M95:Q95">
    <cfRule type="expression" dxfId="6850" priority="5">
      <formula>M$9&gt;=20/24</formula>
    </cfRule>
    <cfRule type="expression" dxfId="6849" priority="6">
      <formula>AND(M$9&gt;=14/24,M$9&lt;20/24)</formula>
    </cfRule>
    <cfRule type="expression" dxfId="6848" priority="7">
      <formula>AND(M$9&gt;=8/24,M$9&lt;14/24)</formula>
    </cfRule>
    <cfRule type="expression" dxfId="6847" priority="8">
      <formula>M$9&lt;8/24</formula>
    </cfRule>
  </conditionalFormatting>
  <conditionalFormatting sqref="R95">
    <cfRule type="expression" dxfId="6846" priority="1">
      <formula>R$9&gt;=20/24</formula>
    </cfRule>
    <cfRule type="expression" dxfId="6845" priority="2">
      <formula>AND(R$9&gt;=14/24,R$9&lt;20/24)</formula>
    </cfRule>
    <cfRule type="expression" dxfId="6844" priority="3">
      <formula>AND(R$9&gt;=8/24,R$9&lt;14/24)</formula>
    </cfRule>
    <cfRule type="expression" dxfId="6843" priority="4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4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F62" sqref="F6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2078/04/10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58</v>
      </c>
      <c r="C5" s="32">
        <f t="shared" ref="C5:AF5" si="0">C65</f>
        <v>56.2</v>
      </c>
      <c r="D5" s="32">
        <f t="shared" si="0"/>
        <v>53</v>
      </c>
      <c r="E5" s="32">
        <f t="shared" si="0"/>
        <v>48</v>
      </c>
      <c r="F5" s="32">
        <f t="shared" si="0"/>
        <v>59</v>
      </c>
      <c r="G5" s="32">
        <f t="shared" si="0"/>
        <v>59</v>
      </c>
      <c r="H5" s="32">
        <f t="shared" si="0"/>
        <v>55</v>
      </c>
      <c r="I5" s="32">
        <f t="shared" si="0"/>
        <v>65</v>
      </c>
      <c r="J5" s="32">
        <f t="shared" si="0"/>
        <v>84</v>
      </c>
      <c r="K5" s="32">
        <f t="shared" si="0"/>
        <v>87</v>
      </c>
      <c r="L5" s="32">
        <f t="shared" si="0"/>
        <v>135.80000000000001</v>
      </c>
      <c r="M5" s="32">
        <f t="shared" si="0"/>
        <v>153</v>
      </c>
      <c r="N5" s="32">
        <f t="shared" si="0"/>
        <v>122</v>
      </c>
      <c r="O5" s="32">
        <f t="shared" si="0"/>
        <v>128.9</v>
      </c>
      <c r="P5" s="32">
        <f t="shared" si="0"/>
        <v>141.4</v>
      </c>
      <c r="Q5" s="32">
        <f t="shared" si="0"/>
        <v>132</v>
      </c>
      <c r="R5" s="32">
        <f t="shared" si="0"/>
        <v>121.9</v>
      </c>
      <c r="S5" s="32">
        <f t="shared" si="0"/>
        <v>220.99</v>
      </c>
      <c r="T5" s="32">
        <f t="shared" si="0"/>
        <v>171.76</v>
      </c>
      <c r="U5" s="32">
        <f t="shared" si="0"/>
        <v>120.75</v>
      </c>
      <c r="V5" s="32">
        <f t="shared" si="0"/>
        <v>118.1</v>
      </c>
      <c r="W5" s="32">
        <f t="shared" si="0"/>
        <v>68</v>
      </c>
      <c r="X5" s="32">
        <f t="shared" si="0"/>
        <v>123</v>
      </c>
      <c r="Y5" s="32">
        <f t="shared" si="0"/>
        <v>123</v>
      </c>
      <c r="Z5" s="32">
        <f t="shared" si="0"/>
        <v>146.4</v>
      </c>
      <c r="AA5" s="32">
        <f t="shared" si="0"/>
        <v>179.16</v>
      </c>
      <c r="AB5" s="32">
        <f t="shared" si="0"/>
        <v>193.45999999999998</v>
      </c>
      <c r="AC5" s="32">
        <f t="shared" si="0"/>
        <v>221.56</v>
      </c>
      <c r="AD5" s="32">
        <f t="shared" si="0"/>
        <v>96.25</v>
      </c>
      <c r="AE5" s="32">
        <f t="shared" si="0"/>
        <v>67.789999999999992</v>
      </c>
      <c r="AF5" s="32">
        <f t="shared" si="0"/>
        <v>63.75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1252MW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Load=1107</v>
      </c>
      <c r="B7" s="35">
        <f t="shared" ref="B7:AF7" si="1">B72</f>
        <v>1186.54</v>
      </c>
      <c r="C7" s="35">
        <f t="shared" si="1"/>
        <v>1159.1399999999999</v>
      </c>
      <c r="D7" s="35">
        <f t="shared" si="1"/>
        <v>1130.8399999999999</v>
      </c>
      <c r="E7" s="35">
        <f t="shared" si="1"/>
        <v>1125.8399999999999</v>
      </c>
      <c r="F7" s="35">
        <f t="shared" si="1"/>
        <v>1123.24</v>
      </c>
      <c r="G7" s="35">
        <f t="shared" si="1"/>
        <v>1112.24</v>
      </c>
      <c r="H7" s="35">
        <f t="shared" si="1"/>
        <v>1106.94</v>
      </c>
      <c r="I7" s="35">
        <f t="shared" si="1"/>
        <v>1113.44</v>
      </c>
      <c r="J7" s="35">
        <f t="shared" si="1"/>
        <v>1125.74</v>
      </c>
      <c r="K7" s="35">
        <f t="shared" si="1"/>
        <v>1183.3399999999999</v>
      </c>
      <c r="L7" s="35">
        <f>L72</f>
        <v>1214.6399999999999</v>
      </c>
      <c r="M7" s="35">
        <f t="shared" si="1"/>
        <v>1251.8399999999999</v>
      </c>
      <c r="N7" s="35">
        <f t="shared" si="1"/>
        <v>1337.7399999999998</v>
      </c>
      <c r="O7" s="35">
        <f t="shared" si="1"/>
        <v>1360.44</v>
      </c>
      <c r="P7" s="35">
        <f t="shared" si="1"/>
        <v>1354.33</v>
      </c>
      <c r="Q7" s="35">
        <f t="shared" si="1"/>
        <v>1363.1399999999999</v>
      </c>
      <c r="R7" s="35">
        <f t="shared" si="1"/>
        <v>1347.8400000000001</v>
      </c>
      <c r="S7" s="35">
        <f t="shared" si="1"/>
        <v>1355.33</v>
      </c>
      <c r="T7" s="35">
        <f t="shared" si="1"/>
        <v>1309.1999999999998</v>
      </c>
      <c r="U7" s="35">
        <f t="shared" si="1"/>
        <v>1245.8899999999999</v>
      </c>
      <c r="V7" s="35">
        <f t="shared" si="1"/>
        <v>1300.6399999999999</v>
      </c>
      <c r="W7" s="35">
        <f t="shared" si="1"/>
        <v>1202.44</v>
      </c>
      <c r="X7" s="35">
        <f t="shared" si="1"/>
        <v>1257.74</v>
      </c>
      <c r="Y7" s="35">
        <f t="shared" si="1"/>
        <v>1308.3399999999999</v>
      </c>
      <c r="Z7" s="35">
        <f t="shared" si="1"/>
        <v>1296.24</v>
      </c>
      <c r="AA7" s="35">
        <f t="shared" si="1"/>
        <v>1361.1999999999998</v>
      </c>
      <c r="AB7" s="35">
        <f t="shared" si="1"/>
        <v>1364.8</v>
      </c>
      <c r="AC7" s="35">
        <f t="shared" si="1"/>
        <v>1363.3</v>
      </c>
      <c r="AD7" s="35">
        <f t="shared" si="1"/>
        <v>1261.8899999999999</v>
      </c>
      <c r="AE7" s="35">
        <f t="shared" si="1"/>
        <v>1222.4299999999998</v>
      </c>
      <c r="AF7" s="35">
        <f t="shared" si="1"/>
        <v>1207.8900000000001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>
        <v>149.69999999999999</v>
      </c>
      <c r="C11" s="47">
        <v>149.9</v>
      </c>
      <c r="D11" s="47">
        <v>149.9</v>
      </c>
      <c r="E11" s="47">
        <v>149.9</v>
      </c>
      <c r="F11" s="47">
        <v>149.9</v>
      </c>
      <c r="G11" s="47">
        <v>149.9</v>
      </c>
      <c r="H11" s="47">
        <v>149.9</v>
      </c>
      <c r="I11" s="47">
        <v>149.9</v>
      </c>
      <c r="J11" s="47">
        <v>149.9</v>
      </c>
      <c r="K11" s="47">
        <v>149.9</v>
      </c>
      <c r="L11" s="48">
        <v>149.9</v>
      </c>
      <c r="M11" s="48">
        <v>149.6</v>
      </c>
      <c r="N11" s="48">
        <v>222</v>
      </c>
      <c r="O11" s="48">
        <v>223</v>
      </c>
      <c r="P11" s="48">
        <v>222.4</v>
      </c>
      <c r="Q11" s="48">
        <v>222.9</v>
      </c>
      <c r="R11" s="48">
        <v>223.1</v>
      </c>
      <c r="S11" s="49">
        <v>149.80000000000001</v>
      </c>
      <c r="T11" s="49">
        <v>150.1</v>
      </c>
      <c r="U11" s="49">
        <v>150.1</v>
      </c>
      <c r="V11" s="49">
        <v>223</v>
      </c>
      <c r="W11" s="49">
        <v>223.5</v>
      </c>
      <c r="X11" s="49">
        <v>223.1</v>
      </c>
      <c r="Y11" s="49">
        <v>223.1</v>
      </c>
      <c r="Z11" s="49">
        <v>156</v>
      </c>
      <c r="AA11" s="48">
        <v>156.5</v>
      </c>
      <c r="AB11" s="48">
        <v>156.5</v>
      </c>
      <c r="AC11" s="47">
        <v>82.2</v>
      </c>
      <c r="AD11" s="47">
        <v>149.80000000000001</v>
      </c>
      <c r="AE11" s="47">
        <v>149.80000000000001</v>
      </c>
      <c r="AF11" s="47">
        <v>130.4</v>
      </c>
      <c r="AG11" s="50">
        <v>456</v>
      </c>
      <c r="AH11" s="51">
        <f>MAX(B11:AF11)</f>
        <v>223.5</v>
      </c>
      <c r="AI11" s="52">
        <f>MIN(B11:AF11)</f>
        <v>82.2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7">
        <v>56.5</v>
      </c>
      <c r="C12" s="47">
        <v>55.8</v>
      </c>
      <c r="D12" s="47">
        <v>55.8</v>
      </c>
      <c r="E12" s="47">
        <v>55.8</v>
      </c>
      <c r="F12" s="47">
        <v>55.8</v>
      </c>
      <c r="G12" s="47">
        <v>55.8</v>
      </c>
      <c r="H12" s="47">
        <v>55.8</v>
      </c>
      <c r="I12" s="47">
        <v>55.8</v>
      </c>
      <c r="J12" s="47">
        <v>55.8</v>
      </c>
      <c r="K12" s="47">
        <v>55.8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62.9</v>
      </c>
      <c r="V12" s="48">
        <v>62.9</v>
      </c>
      <c r="W12" s="48">
        <v>63.1</v>
      </c>
      <c r="X12" s="48">
        <v>63.8</v>
      </c>
      <c r="Y12" s="48">
        <v>63.3</v>
      </c>
      <c r="Z12" s="48">
        <v>63.6</v>
      </c>
      <c r="AA12" s="48">
        <v>63.6</v>
      </c>
      <c r="AB12" s="48">
        <v>63.6</v>
      </c>
      <c r="AC12" s="48">
        <v>63.6</v>
      </c>
      <c r="AD12" s="48">
        <v>63.6</v>
      </c>
      <c r="AE12" s="48">
        <v>63.6</v>
      </c>
      <c r="AF12" s="48">
        <v>63.6</v>
      </c>
      <c r="AG12" s="168">
        <v>60</v>
      </c>
      <c r="AH12" s="51">
        <f t="shared" ref="AH12:AH75" si="2">MAX(B12:AF12)</f>
        <v>63.8</v>
      </c>
      <c r="AI12" s="52">
        <f t="shared" ref="AI12:AI75" si="3">MIN(B12:AF12)</f>
        <v>55.8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55">
        <v>45.7</v>
      </c>
      <c r="C14" s="55">
        <v>44.8</v>
      </c>
      <c r="D14" s="55">
        <v>44.8</v>
      </c>
      <c r="E14" s="55">
        <v>44.8</v>
      </c>
      <c r="F14" s="55">
        <v>44.8</v>
      </c>
      <c r="G14" s="55">
        <v>44.8</v>
      </c>
      <c r="H14" s="55">
        <v>44.8</v>
      </c>
      <c r="I14" s="55">
        <v>44.8</v>
      </c>
      <c r="J14" s="55">
        <v>44.8</v>
      </c>
      <c r="K14" s="55">
        <v>44.8</v>
      </c>
      <c r="L14" s="48">
        <v>45.8</v>
      </c>
      <c r="M14" s="48">
        <v>45.8</v>
      </c>
      <c r="N14" s="48">
        <v>45.8</v>
      </c>
      <c r="O14" s="48">
        <v>45.8</v>
      </c>
      <c r="P14" s="48">
        <v>45.6</v>
      </c>
      <c r="Q14" s="48">
        <v>45.3</v>
      </c>
      <c r="R14" s="48">
        <v>45.3</v>
      </c>
      <c r="S14" s="48">
        <v>45.9</v>
      </c>
      <c r="T14" s="48">
        <v>45.9</v>
      </c>
      <c r="U14" s="48">
        <v>45.7</v>
      </c>
      <c r="V14" s="48">
        <v>45.7</v>
      </c>
      <c r="W14" s="48">
        <v>45.7</v>
      </c>
      <c r="X14" s="48">
        <v>45.8</v>
      </c>
      <c r="Y14" s="48">
        <v>45.3</v>
      </c>
      <c r="Z14" s="48">
        <v>45.2</v>
      </c>
      <c r="AA14" s="48">
        <v>45.8</v>
      </c>
      <c r="AB14" s="48">
        <v>45.8</v>
      </c>
      <c r="AC14" s="48">
        <v>45.8</v>
      </c>
      <c r="AD14" s="48">
        <v>45.8</v>
      </c>
      <c r="AE14" s="48">
        <v>45.8</v>
      </c>
      <c r="AF14" s="48">
        <v>45.8</v>
      </c>
      <c r="AG14" s="56">
        <v>50</v>
      </c>
      <c r="AH14" s="51">
        <f t="shared" si="2"/>
        <v>45.9</v>
      </c>
      <c r="AI14" s="52">
        <f t="shared" si="3"/>
        <v>44.8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7">
        <v>30</v>
      </c>
      <c r="C15" s="47">
        <v>32</v>
      </c>
      <c r="D15" s="47">
        <v>32</v>
      </c>
      <c r="E15" s="47">
        <v>32</v>
      </c>
      <c r="F15" s="47">
        <v>32</v>
      </c>
      <c r="G15" s="47">
        <v>32</v>
      </c>
      <c r="H15" s="47">
        <v>32</v>
      </c>
      <c r="I15" s="47">
        <v>32</v>
      </c>
      <c r="J15" s="47">
        <v>32</v>
      </c>
      <c r="K15" s="47">
        <v>32</v>
      </c>
      <c r="L15" s="48">
        <v>9</v>
      </c>
      <c r="M15" s="48">
        <v>30</v>
      </c>
      <c r="N15" s="48">
        <v>30</v>
      </c>
      <c r="O15" s="48">
        <v>30</v>
      </c>
      <c r="P15" s="48">
        <v>30</v>
      </c>
      <c r="Q15" s="48">
        <v>30</v>
      </c>
      <c r="R15" s="48">
        <v>27</v>
      </c>
      <c r="S15" s="48">
        <v>27</v>
      </c>
      <c r="T15" s="48">
        <v>27</v>
      </c>
      <c r="U15" s="48">
        <v>27</v>
      </c>
      <c r="V15" s="48">
        <v>27</v>
      </c>
      <c r="W15" s="48">
        <v>27</v>
      </c>
      <c r="X15" s="48">
        <v>27</v>
      </c>
      <c r="Y15" s="48">
        <v>27</v>
      </c>
      <c r="Z15" s="48">
        <v>27</v>
      </c>
      <c r="AA15" s="48">
        <v>27</v>
      </c>
      <c r="AB15" s="47">
        <v>28</v>
      </c>
      <c r="AC15" s="47">
        <v>29</v>
      </c>
      <c r="AD15" s="47">
        <v>28</v>
      </c>
      <c r="AE15" s="47">
        <v>28</v>
      </c>
      <c r="AF15" s="47">
        <v>28</v>
      </c>
      <c r="AG15" s="168">
        <v>45</v>
      </c>
      <c r="AH15" s="51">
        <f t="shared" si="2"/>
        <v>32</v>
      </c>
      <c r="AI15" s="52">
        <f t="shared" si="3"/>
        <v>9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7">
        <v>0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  <c r="Q18" s="48">
        <v>0</v>
      </c>
      <c r="R18" s="48">
        <v>0</v>
      </c>
      <c r="S18" s="48">
        <v>0</v>
      </c>
      <c r="T18" s="48">
        <v>0</v>
      </c>
      <c r="U18" s="48">
        <v>0</v>
      </c>
      <c r="V18" s="48">
        <v>0</v>
      </c>
      <c r="W18" s="48">
        <v>0</v>
      </c>
      <c r="X18" s="48">
        <v>0</v>
      </c>
      <c r="Y18" s="48">
        <v>0</v>
      </c>
      <c r="Z18" s="48">
        <v>0</v>
      </c>
      <c r="AA18" s="48">
        <v>0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168">
        <v>30</v>
      </c>
      <c r="AH18" s="51">
        <f t="shared" si="2"/>
        <v>0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10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10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28</v>
      </c>
      <c r="AB23" s="48">
        <v>28</v>
      </c>
      <c r="AC23" s="48">
        <v>28</v>
      </c>
      <c r="AD23" s="48">
        <v>28</v>
      </c>
      <c r="AE23" s="48">
        <v>28</v>
      </c>
      <c r="AF23" s="48">
        <v>28</v>
      </c>
      <c r="AG23" s="168">
        <v>25</v>
      </c>
      <c r="AH23" s="51">
        <f t="shared" si="2"/>
        <v>28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7">
        <v>14.9</v>
      </c>
      <c r="C25" s="47">
        <v>14.9</v>
      </c>
      <c r="D25" s="47">
        <v>14.9</v>
      </c>
      <c r="E25" s="47">
        <v>14.9</v>
      </c>
      <c r="F25" s="47">
        <v>14.9</v>
      </c>
      <c r="G25" s="47">
        <v>14.9</v>
      </c>
      <c r="H25" s="47">
        <v>14.9</v>
      </c>
      <c r="I25" s="47">
        <v>14.9</v>
      </c>
      <c r="J25" s="47">
        <v>14.9</v>
      </c>
      <c r="K25" s="47">
        <v>14.9</v>
      </c>
      <c r="L25" s="48">
        <v>14.9</v>
      </c>
      <c r="M25" s="48">
        <v>14.9</v>
      </c>
      <c r="N25" s="48">
        <v>14.9</v>
      </c>
      <c r="O25" s="48">
        <v>14.9</v>
      </c>
      <c r="P25" s="48">
        <v>14.9</v>
      </c>
      <c r="Q25" s="48">
        <v>14.9</v>
      </c>
      <c r="R25" s="48">
        <v>14.9</v>
      </c>
      <c r="S25" s="48">
        <v>14.9</v>
      </c>
      <c r="T25" s="48">
        <v>14.9</v>
      </c>
      <c r="U25" s="48">
        <v>14.9</v>
      </c>
      <c r="V25" s="48">
        <v>14.9</v>
      </c>
      <c r="W25" s="48">
        <v>14.9</v>
      </c>
      <c r="X25" s="48">
        <v>14.9</v>
      </c>
      <c r="Y25" s="48">
        <v>14.9</v>
      </c>
      <c r="Z25" s="48">
        <v>14.9</v>
      </c>
      <c r="AA25" s="48">
        <v>14.9</v>
      </c>
      <c r="AB25" s="48">
        <v>14.9</v>
      </c>
      <c r="AC25" s="48">
        <v>14.9</v>
      </c>
      <c r="AD25" s="48">
        <v>14.9</v>
      </c>
      <c r="AE25" s="48">
        <v>14.9</v>
      </c>
      <c r="AF25" s="48">
        <v>14.9</v>
      </c>
      <c r="AG25" s="168">
        <v>23.5</v>
      </c>
      <c r="AH25" s="51">
        <f t="shared" si="2"/>
        <v>14.9</v>
      </c>
      <c r="AI25" s="52">
        <f t="shared" si="3"/>
        <v>14.9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7">
        <v>8</v>
      </c>
      <c r="C26" s="47">
        <v>8</v>
      </c>
      <c r="D26" s="47">
        <v>8</v>
      </c>
      <c r="E26" s="47">
        <v>8</v>
      </c>
      <c r="F26" s="47">
        <v>8</v>
      </c>
      <c r="G26" s="47">
        <v>8</v>
      </c>
      <c r="H26" s="47">
        <v>8</v>
      </c>
      <c r="I26" s="47">
        <v>8</v>
      </c>
      <c r="J26" s="47">
        <v>8</v>
      </c>
      <c r="K26" s="47">
        <v>8</v>
      </c>
      <c r="L26" s="48">
        <v>8</v>
      </c>
      <c r="M26" s="48">
        <v>8</v>
      </c>
      <c r="N26" s="48">
        <v>8</v>
      </c>
      <c r="O26" s="48">
        <v>8</v>
      </c>
      <c r="P26" s="48">
        <v>8</v>
      </c>
      <c r="Q26" s="48">
        <v>8</v>
      </c>
      <c r="R26" s="48">
        <v>8</v>
      </c>
      <c r="S26" s="48">
        <v>8</v>
      </c>
      <c r="T26" s="48">
        <v>8</v>
      </c>
      <c r="U26" s="48">
        <v>8</v>
      </c>
      <c r="V26" s="48">
        <v>8</v>
      </c>
      <c r="W26" s="48">
        <v>8</v>
      </c>
      <c r="X26" s="48">
        <v>8</v>
      </c>
      <c r="Y26" s="48">
        <v>8</v>
      </c>
      <c r="Z26" s="48">
        <v>8</v>
      </c>
      <c r="AA26" s="48">
        <v>8</v>
      </c>
      <c r="AB26" s="48">
        <v>8</v>
      </c>
      <c r="AC26" s="48">
        <v>8</v>
      </c>
      <c r="AD26" s="48">
        <v>8</v>
      </c>
      <c r="AE26" s="48">
        <v>8</v>
      </c>
      <c r="AF26" s="48">
        <v>8</v>
      </c>
      <c r="AG26" s="168">
        <v>22.2</v>
      </c>
      <c r="AH26" s="51">
        <f t="shared" si="2"/>
        <v>8</v>
      </c>
      <c r="AI26" s="52">
        <f t="shared" si="3"/>
        <v>8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7">
        <v>12</v>
      </c>
      <c r="C28" s="47">
        <v>12</v>
      </c>
      <c r="D28" s="47">
        <v>12</v>
      </c>
      <c r="E28" s="47">
        <v>12</v>
      </c>
      <c r="F28" s="47">
        <v>12</v>
      </c>
      <c r="G28" s="47">
        <v>12</v>
      </c>
      <c r="H28" s="47">
        <v>12</v>
      </c>
      <c r="I28" s="47">
        <v>12</v>
      </c>
      <c r="J28" s="47">
        <v>12</v>
      </c>
      <c r="K28" s="47">
        <v>12</v>
      </c>
      <c r="L28" s="48">
        <v>12</v>
      </c>
      <c r="M28" s="48">
        <v>12</v>
      </c>
      <c r="N28" s="48">
        <v>12</v>
      </c>
      <c r="O28" s="48">
        <v>12</v>
      </c>
      <c r="P28" s="48">
        <v>12</v>
      </c>
      <c r="Q28" s="48">
        <v>12</v>
      </c>
      <c r="R28" s="48">
        <v>12</v>
      </c>
      <c r="S28" s="48">
        <v>12</v>
      </c>
      <c r="T28" s="48">
        <v>12</v>
      </c>
      <c r="U28" s="48">
        <v>12</v>
      </c>
      <c r="V28" s="48">
        <v>12</v>
      </c>
      <c r="W28" s="48">
        <v>12</v>
      </c>
      <c r="X28" s="48">
        <v>12</v>
      </c>
      <c r="Y28" s="48">
        <v>12</v>
      </c>
      <c r="Z28" s="48">
        <v>12</v>
      </c>
      <c r="AA28" s="48">
        <v>12</v>
      </c>
      <c r="AB28" s="48">
        <v>12</v>
      </c>
      <c r="AC28" s="48">
        <v>12</v>
      </c>
      <c r="AD28" s="48">
        <v>12</v>
      </c>
      <c r="AE28" s="48">
        <v>12</v>
      </c>
      <c r="AF28" s="48">
        <v>12</v>
      </c>
      <c r="AG28" s="168">
        <v>22.1</v>
      </c>
      <c r="AH28" s="51">
        <f t="shared" si="2"/>
        <v>12</v>
      </c>
      <c r="AI28" s="52">
        <f t="shared" si="3"/>
        <v>12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55">
        <v>9.3000000000000007</v>
      </c>
      <c r="C31" s="55">
        <v>9.3000000000000007</v>
      </c>
      <c r="D31" s="55">
        <v>9.3000000000000007</v>
      </c>
      <c r="E31" s="55">
        <v>9.3000000000000007</v>
      </c>
      <c r="F31" s="55">
        <v>9.3000000000000007</v>
      </c>
      <c r="G31" s="55">
        <v>9.3000000000000007</v>
      </c>
      <c r="H31" s="55">
        <v>9.3000000000000007</v>
      </c>
      <c r="I31" s="55">
        <v>9.3000000000000007</v>
      </c>
      <c r="J31" s="55">
        <v>9.3000000000000007</v>
      </c>
      <c r="K31" s="55">
        <v>9.3000000000000007</v>
      </c>
      <c r="L31" s="48">
        <v>9.3000000000000007</v>
      </c>
      <c r="M31" s="48">
        <v>9.3000000000000007</v>
      </c>
      <c r="N31" s="48">
        <v>9.3000000000000007</v>
      </c>
      <c r="O31" s="48">
        <v>9.3000000000000007</v>
      </c>
      <c r="P31" s="48">
        <v>9.3000000000000007</v>
      </c>
      <c r="Q31" s="48">
        <v>9.3000000000000007</v>
      </c>
      <c r="R31" s="48">
        <v>9.3000000000000007</v>
      </c>
      <c r="S31" s="48">
        <v>9.3000000000000007</v>
      </c>
      <c r="T31" s="48">
        <v>9.3000000000000007</v>
      </c>
      <c r="U31" s="48">
        <v>9.3000000000000007</v>
      </c>
      <c r="V31" s="48">
        <v>9.3000000000000007</v>
      </c>
      <c r="W31" s="48">
        <v>9.3000000000000007</v>
      </c>
      <c r="X31" s="48">
        <v>9.3000000000000007</v>
      </c>
      <c r="Y31" s="48">
        <v>9.3000000000000007</v>
      </c>
      <c r="Z31" s="48">
        <v>9.3000000000000007</v>
      </c>
      <c r="AA31" s="48">
        <v>9.3000000000000007</v>
      </c>
      <c r="AB31" s="48">
        <v>9.3000000000000007</v>
      </c>
      <c r="AC31" s="48">
        <v>9.3000000000000007</v>
      </c>
      <c r="AD31" s="48">
        <v>9.3000000000000007</v>
      </c>
      <c r="AE31" s="48">
        <v>9.3000000000000007</v>
      </c>
      <c r="AF31" s="48">
        <v>9.3000000000000007</v>
      </c>
      <c r="AG31" s="58">
        <v>20</v>
      </c>
      <c r="AH31" s="51">
        <f t="shared" si="2"/>
        <v>9.3000000000000007</v>
      </c>
      <c r="AI31" s="52">
        <f t="shared" si="3"/>
        <v>9.3000000000000007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48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165.2</v>
      </c>
      <c r="C34" s="55">
        <v>168.1</v>
      </c>
      <c r="D34" s="55">
        <v>167.8</v>
      </c>
      <c r="E34" s="55">
        <v>168</v>
      </c>
      <c r="F34" s="55">
        <v>168</v>
      </c>
      <c r="G34" s="55">
        <v>167.5</v>
      </c>
      <c r="H34" s="55">
        <v>167.5</v>
      </c>
      <c r="I34" s="55">
        <v>166.8</v>
      </c>
      <c r="J34" s="55">
        <v>166.7</v>
      </c>
      <c r="K34" s="55">
        <v>166.5</v>
      </c>
      <c r="L34" s="64">
        <v>163.6</v>
      </c>
      <c r="M34" s="64">
        <v>164.2</v>
      </c>
      <c r="N34" s="64">
        <v>162</v>
      </c>
      <c r="O34" s="64">
        <v>162.69999999999999</v>
      </c>
      <c r="P34" s="64">
        <v>164.5</v>
      </c>
      <c r="Q34" s="64">
        <v>155.6</v>
      </c>
      <c r="R34" s="64">
        <v>158.69999999999999</v>
      </c>
      <c r="S34" s="64">
        <v>143.4</v>
      </c>
      <c r="T34" s="64">
        <v>158.80000000000001</v>
      </c>
      <c r="U34" s="64">
        <v>158.69999999999999</v>
      </c>
      <c r="V34" s="64">
        <v>160.80000000000001</v>
      </c>
      <c r="W34" s="64">
        <v>159.69999999999999</v>
      </c>
      <c r="X34" s="64">
        <v>159.6</v>
      </c>
      <c r="Y34" s="64">
        <v>158.19999999999999</v>
      </c>
      <c r="Z34" s="64">
        <v>157.69999999999999</v>
      </c>
      <c r="AA34" s="48">
        <v>162.6</v>
      </c>
      <c r="AB34" s="64">
        <v>157</v>
      </c>
      <c r="AC34" s="64">
        <v>159.69999999999999</v>
      </c>
      <c r="AD34" s="64">
        <v>161.1</v>
      </c>
      <c r="AE34" s="55">
        <v>161.30000000000001</v>
      </c>
      <c r="AF34" s="55">
        <v>161.5</v>
      </c>
      <c r="AG34" s="58">
        <v>240</v>
      </c>
      <c r="AH34" s="51">
        <f t="shared" si="2"/>
        <v>168.1</v>
      </c>
      <c r="AI34" s="52">
        <f t="shared" si="3"/>
        <v>143.4</v>
      </c>
      <c r="AK34" s="53"/>
    </row>
    <row r="35" spans="1:41" ht="15.75" thickBot="1" x14ac:dyDescent="0.3">
      <c r="A35" s="65" t="s">
        <v>20</v>
      </c>
      <c r="B35" s="66">
        <f>SUM(B11:B33)</f>
        <v>702.3</v>
      </c>
      <c r="C35" s="66">
        <f t="shared" ref="C35:AF35" si="4">SUM(C11:C33)</f>
        <v>702.9</v>
      </c>
      <c r="D35" s="66">
        <f t="shared" si="4"/>
        <v>702.9</v>
      </c>
      <c r="E35" s="66">
        <f t="shared" si="4"/>
        <v>702.9</v>
      </c>
      <c r="F35" s="66">
        <f t="shared" si="4"/>
        <v>702.9</v>
      </c>
      <c r="G35" s="66">
        <f t="shared" si="4"/>
        <v>702.9</v>
      </c>
      <c r="H35" s="66">
        <f t="shared" si="4"/>
        <v>702.9</v>
      </c>
      <c r="I35" s="66">
        <f t="shared" si="4"/>
        <v>702.9</v>
      </c>
      <c r="J35" s="66">
        <f t="shared" si="4"/>
        <v>702.9</v>
      </c>
      <c r="K35" s="66">
        <f t="shared" si="4"/>
        <v>702.9</v>
      </c>
      <c r="L35" s="66">
        <f t="shared" si="4"/>
        <v>685.09999999999991</v>
      </c>
      <c r="M35" s="66">
        <f t="shared" si="4"/>
        <v>705.8</v>
      </c>
      <c r="N35" s="66">
        <f t="shared" si="4"/>
        <v>778.19999999999993</v>
      </c>
      <c r="O35" s="66">
        <f t="shared" si="4"/>
        <v>779.19999999999993</v>
      </c>
      <c r="P35" s="66">
        <f t="shared" si="4"/>
        <v>778.4</v>
      </c>
      <c r="Q35" s="66">
        <f t="shared" si="4"/>
        <v>778.59999999999991</v>
      </c>
      <c r="R35" s="66">
        <f t="shared" si="4"/>
        <v>775.8</v>
      </c>
      <c r="S35" s="66">
        <f t="shared" si="4"/>
        <v>691.1</v>
      </c>
      <c r="T35" s="66">
        <f t="shared" si="4"/>
        <v>703.4</v>
      </c>
      <c r="U35" s="66">
        <f t="shared" si="4"/>
        <v>706.09999999999991</v>
      </c>
      <c r="V35" s="66">
        <f t="shared" si="4"/>
        <v>778.99999999999989</v>
      </c>
      <c r="W35" s="66">
        <f t="shared" si="4"/>
        <v>779.69999999999993</v>
      </c>
      <c r="X35" s="66">
        <f t="shared" si="4"/>
        <v>780.09999999999991</v>
      </c>
      <c r="Y35" s="66">
        <f t="shared" si="4"/>
        <v>779.09999999999991</v>
      </c>
      <c r="Z35" s="66">
        <f t="shared" si="4"/>
        <v>712.2</v>
      </c>
      <c r="AA35" s="66">
        <f t="shared" si="4"/>
        <v>719.3</v>
      </c>
      <c r="AB35" s="66">
        <f t="shared" si="4"/>
        <v>720.3</v>
      </c>
      <c r="AC35" s="66">
        <f t="shared" si="4"/>
        <v>647</v>
      </c>
      <c r="AD35" s="66">
        <f t="shared" si="4"/>
        <v>713.59999999999991</v>
      </c>
      <c r="AE35" s="66">
        <f t="shared" si="4"/>
        <v>713.59999999999991</v>
      </c>
      <c r="AF35" s="66">
        <f t="shared" si="4"/>
        <v>694.2</v>
      </c>
      <c r="AG35" s="58">
        <f>SUM(AG11:AG34)</f>
        <v>1416.83</v>
      </c>
      <c r="AH35" s="51">
        <f t="shared" si="2"/>
        <v>780.09999999999991</v>
      </c>
      <c r="AI35" s="52">
        <f t="shared" si="3"/>
        <v>647</v>
      </c>
      <c r="AK35" s="53"/>
    </row>
    <row r="36" spans="1:41" x14ac:dyDescent="0.25">
      <c r="A36" s="54" t="s">
        <v>21</v>
      </c>
      <c r="B36" s="47">
        <v>138.19999999999999</v>
      </c>
      <c r="C36" s="55">
        <v>138</v>
      </c>
      <c r="D36" s="55">
        <v>137.5</v>
      </c>
      <c r="E36" s="55">
        <v>137.5</v>
      </c>
      <c r="F36" s="55">
        <v>137.5</v>
      </c>
      <c r="G36" s="55">
        <v>137.5</v>
      </c>
      <c r="H36" s="55">
        <v>137.5</v>
      </c>
      <c r="I36" s="55">
        <v>137.5</v>
      </c>
      <c r="J36" s="55">
        <v>137</v>
      </c>
      <c r="K36" s="55">
        <v>137</v>
      </c>
      <c r="L36" s="48">
        <v>137.1</v>
      </c>
      <c r="M36" s="48">
        <v>137.9</v>
      </c>
      <c r="N36" s="48">
        <v>137.9</v>
      </c>
      <c r="O36" s="48">
        <v>137.9</v>
      </c>
      <c r="P36" s="48">
        <v>137.69999999999999</v>
      </c>
      <c r="Q36" s="48">
        <v>137.80000000000001</v>
      </c>
      <c r="R36" s="48">
        <v>137.4</v>
      </c>
      <c r="S36" s="48">
        <v>138.30000000000001</v>
      </c>
      <c r="T36" s="48">
        <v>139</v>
      </c>
      <c r="U36" s="48">
        <v>139.6</v>
      </c>
      <c r="V36" s="48">
        <v>139.6</v>
      </c>
      <c r="W36" s="48">
        <v>139.69999999999999</v>
      </c>
      <c r="X36" s="48">
        <v>139.80000000000001</v>
      </c>
      <c r="Y36" s="48">
        <v>139.80000000000001</v>
      </c>
      <c r="Z36" s="48">
        <v>139.69999999999999</v>
      </c>
      <c r="AA36" s="47">
        <v>140</v>
      </c>
      <c r="AB36" s="47">
        <v>140</v>
      </c>
      <c r="AC36" s="47">
        <v>140</v>
      </c>
      <c r="AD36" s="47">
        <v>140</v>
      </c>
      <c r="AE36" s="47">
        <v>140</v>
      </c>
      <c r="AF36" s="47">
        <v>140</v>
      </c>
      <c r="AG36" s="56">
        <v>144</v>
      </c>
      <c r="AH36" s="51">
        <f t="shared" si="2"/>
        <v>140</v>
      </c>
      <c r="AI36" s="52">
        <f t="shared" si="3"/>
        <v>137</v>
      </c>
      <c r="AK36" s="53"/>
    </row>
    <row r="37" spans="1:41" x14ac:dyDescent="0.25">
      <c r="A37" s="57" t="s">
        <v>22</v>
      </c>
      <c r="B37" s="55">
        <v>72</v>
      </c>
      <c r="C37" s="55">
        <v>73.099999999999994</v>
      </c>
      <c r="D37" s="55">
        <v>72.7</v>
      </c>
      <c r="E37" s="55">
        <v>72.7</v>
      </c>
      <c r="F37" s="55">
        <v>72.7</v>
      </c>
      <c r="G37" s="55">
        <v>72.7</v>
      </c>
      <c r="H37" s="55">
        <v>72.7</v>
      </c>
      <c r="I37" s="55">
        <v>72.7</v>
      </c>
      <c r="J37" s="55">
        <v>70.7</v>
      </c>
      <c r="K37" s="55">
        <v>70.7</v>
      </c>
      <c r="L37" s="67">
        <v>69</v>
      </c>
      <c r="M37" s="67">
        <v>69.599999999999994</v>
      </c>
      <c r="N37" s="67">
        <v>69.599999999999994</v>
      </c>
      <c r="O37" s="67">
        <v>69.599999999999994</v>
      </c>
      <c r="P37" s="67">
        <v>69.989999999999995</v>
      </c>
      <c r="Q37" s="67">
        <v>70.8</v>
      </c>
      <c r="R37" s="67">
        <v>70.599999999999994</v>
      </c>
      <c r="S37" s="67">
        <v>69.8</v>
      </c>
      <c r="T37" s="67">
        <v>70.3</v>
      </c>
      <c r="U37" s="67">
        <v>71</v>
      </c>
      <c r="V37" s="67">
        <v>71</v>
      </c>
      <c r="W37" s="67">
        <v>70.5</v>
      </c>
      <c r="X37" s="67">
        <v>70</v>
      </c>
      <c r="Y37" s="67">
        <v>70.5</v>
      </c>
      <c r="Z37" s="67">
        <v>71.099999999999994</v>
      </c>
      <c r="AA37" s="55">
        <v>72.8</v>
      </c>
      <c r="AB37" s="55">
        <v>72.8</v>
      </c>
      <c r="AC37" s="55">
        <v>72.8</v>
      </c>
      <c r="AD37" s="55">
        <v>72.8</v>
      </c>
      <c r="AE37" s="55">
        <v>72.8</v>
      </c>
      <c r="AF37" s="55">
        <v>72.8</v>
      </c>
      <c r="AG37" s="58">
        <v>70</v>
      </c>
      <c r="AH37" s="51">
        <f t="shared" si="2"/>
        <v>73.099999999999994</v>
      </c>
      <c r="AI37" s="52">
        <f t="shared" si="3"/>
        <v>69</v>
      </c>
      <c r="AK37" s="53"/>
    </row>
    <row r="38" spans="1:41" x14ac:dyDescent="0.25">
      <c r="A38" s="57" t="s">
        <v>23</v>
      </c>
      <c r="B38" s="55">
        <v>59.5</v>
      </c>
      <c r="C38" s="55">
        <v>59.4</v>
      </c>
      <c r="D38" s="55">
        <v>58.8</v>
      </c>
      <c r="E38" s="55">
        <v>58.8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67">
        <v>0</v>
      </c>
      <c r="M38" s="67">
        <v>0</v>
      </c>
      <c r="N38" s="67">
        <v>60</v>
      </c>
      <c r="O38" s="67">
        <v>60</v>
      </c>
      <c r="P38" s="67">
        <v>61</v>
      </c>
      <c r="Q38" s="67">
        <v>60.9</v>
      </c>
      <c r="R38" s="67">
        <v>61</v>
      </c>
      <c r="S38" s="67">
        <v>61.3</v>
      </c>
      <c r="T38" s="67">
        <v>59.4</v>
      </c>
      <c r="U38" s="67">
        <v>59.3</v>
      </c>
      <c r="V38" s="67">
        <v>59.3</v>
      </c>
      <c r="W38" s="67">
        <v>59.3</v>
      </c>
      <c r="X38" s="67">
        <v>59.6</v>
      </c>
      <c r="Y38" s="67">
        <v>59.5</v>
      </c>
      <c r="Z38" s="67">
        <v>59.6</v>
      </c>
      <c r="AA38" s="55">
        <v>61</v>
      </c>
      <c r="AB38" s="55">
        <v>61</v>
      </c>
      <c r="AC38" s="55">
        <v>61</v>
      </c>
      <c r="AD38" s="55">
        <v>61</v>
      </c>
      <c r="AE38" s="55">
        <v>61</v>
      </c>
      <c r="AF38" s="55">
        <v>61</v>
      </c>
      <c r="AG38" s="58">
        <v>69</v>
      </c>
      <c r="AH38" s="51">
        <f t="shared" si="2"/>
        <v>61.3</v>
      </c>
      <c r="AI38" s="52">
        <f t="shared" si="3"/>
        <v>0</v>
      </c>
      <c r="AK38" s="53"/>
    </row>
    <row r="39" spans="1:41" x14ac:dyDescent="0.25">
      <c r="A39" s="57" t="s">
        <v>24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67">
        <v>0</v>
      </c>
      <c r="M39" s="67">
        <v>0</v>
      </c>
      <c r="N39" s="67">
        <v>0</v>
      </c>
      <c r="O39" s="67">
        <v>0</v>
      </c>
      <c r="P39" s="67">
        <v>0</v>
      </c>
      <c r="Q39" s="67">
        <v>0</v>
      </c>
      <c r="R39" s="67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55">
        <v>0</v>
      </c>
      <c r="AB39" s="55">
        <v>0</v>
      </c>
      <c r="AC39" s="55">
        <v>0</v>
      </c>
      <c r="AD39" s="55">
        <v>0</v>
      </c>
      <c r="AE39" s="55">
        <v>0</v>
      </c>
      <c r="AF39" s="55">
        <v>0</v>
      </c>
      <c r="AG39" s="58">
        <v>60</v>
      </c>
      <c r="AH39" s="51">
        <f t="shared" si="2"/>
        <v>0</v>
      </c>
      <c r="AI39" s="52">
        <f t="shared" si="3"/>
        <v>0</v>
      </c>
      <c r="AK39" s="53"/>
    </row>
    <row r="40" spans="1:41" x14ac:dyDescent="0.25">
      <c r="A40" s="57" t="s">
        <v>25</v>
      </c>
      <c r="B40" s="55">
        <v>29.2</v>
      </c>
      <c r="C40" s="55">
        <v>29.6</v>
      </c>
      <c r="D40" s="55">
        <v>29.6</v>
      </c>
      <c r="E40" s="55">
        <v>29.6</v>
      </c>
      <c r="F40" s="55">
        <v>29.6</v>
      </c>
      <c r="G40" s="55">
        <v>29.6</v>
      </c>
      <c r="H40" s="55">
        <v>29.6</v>
      </c>
      <c r="I40" s="55">
        <v>29.6</v>
      </c>
      <c r="J40" s="55">
        <v>29.6</v>
      </c>
      <c r="K40" s="55">
        <v>29.6</v>
      </c>
      <c r="L40" s="48">
        <v>29.4</v>
      </c>
      <c r="M40" s="48">
        <v>29.4</v>
      </c>
      <c r="N40" s="48">
        <v>29.4</v>
      </c>
      <c r="O40" s="48">
        <v>29.4</v>
      </c>
      <c r="P40" s="48">
        <v>29.5</v>
      </c>
      <c r="Q40" s="48">
        <v>29.5</v>
      </c>
      <c r="R40" s="48">
        <v>29.5</v>
      </c>
      <c r="S40" s="48">
        <v>29.5</v>
      </c>
      <c r="T40" s="48">
        <v>29.5</v>
      </c>
      <c r="U40" s="48">
        <v>29.5</v>
      </c>
      <c r="V40" s="48">
        <v>29.5</v>
      </c>
      <c r="W40" s="48">
        <v>29.5</v>
      </c>
      <c r="X40" s="48">
        <v>29.5</v>
      </c>
      <c r="Y40" s="48">
        <v>14.8</v>
      </c>
      <c r="Z40" s="48">
        <v>14.8</v>
      </c>
      <c r="AA40" s="55">
        <v>29</v>
      </c>
      <c r="AB40" s="55">
        <v>29</v>
      </c>
      <c r="AC40" s="55">
        <v>29</v>
      </c>
      <c r="AD40" s="55">
        <v>29</v>
      </c>
      <c r="AE40" s="55">
        <v>29</v>
      </c>
      <c r="AF40" s="55">
        <v>29</v>
      </c>
      <c r="AG40" s="58">
        <v>30</v>
      </c>
      <c r="AH40" s="51">
        <f t="shared" si="2"/>
        <v>29.6</v>
      </c>
      <c r="AI40" s="52">
        <f t="shared" si="3"/>
        <v>14.8</v>
      </c>
      <c r="AK40" s="53"/>
    </row>
    <row r="41" spans="1:41" x14ac:dyDescent="0.25">
      <c r="A41" s="57" t="s">
        <v>86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55">
        <v>16.899999999999999</v>
      </c>
      <c r="C42" s="68">
        <v>16.899999999999999</v>
      </c>
      <c r="D42" s="68">
        <v>16.899999999999999</v>
      </c>
      <c r="E42" s="68">
        <v>16.899999999999999</v>
      </c>
      <c r="F42" s="68">
        <v>16.899999999999999</v>
      </c>
      <c r="G42" s="68">
        <v>16.899999999999999</v>
      </c>
      <c r="H42" s="68">
        <v>16.899999999999999</v>
      </c>
      <c r="I42" s="68">
        <v>16.899999999999999</v>
      </c>
      <c r="J42" s="68">
        <v>16.899999999999999</v>
      </c>
      <c r="K42" s="68">
        <v>16.899999999999999</v>
      </c>
      <c r="L42" s="48">
        <v>16.899999999999999</v>
      </c>
      <c r="M42" s="48">
        <v>16.8</v>
      </c>
      <c r="N42" s="48">
        <v>16.8</v>
      </c>
      <c r="O42" s="48">
        <v>16.8</v>
      </c>
      <c r="P42" s="48">
        <v>14.1</v>
      </c>
      <c r="Q42" s="48">
        <v>14.1</v>
      </c>
      <c r="R42" s="48">
        <v>12.1</v>
      </c>
      <c r="S42" s="48">
        <v>9.4</v>
      </c>
      <c r="T42" s="48">
        <v>10.5</v>
      </c>
      <c r="U42" s="48">
        <v>14.9</v>
      </c>
      <c r="V42" s="48">
        <v>14.9</v>
      </c>
      <c r="W42" s="48">
        <v>17</v>
      </c>
      <c r="X42" s="48">
        <v>17</v>
      </c>
      <c r="Y42" s="48">
        <v>17</v>
      </c>
      <c r="Z42" s="48">
        <v>17</v>
      </c>
      <c r="AA42" s="55">
        <v>17</v>
      </c>
      <c r="AB42" s="55">
        <v>17</v>
      </c>
      <c r="AC42" s="55">
        <v>17</v>
      </c>
      <c r="AD42" s="55">
        <v>17</v>
      </c>
      <c r="AE42" s="55">
        <v>17</v>
      </c>
      <c r="AF42" s="55">
        <v>17</v>
      </c>
      <c r="AG42" s="58">
        <v>24</v>
      </c>
      <c r="AH42" s="51">
        <f t="shared" si="2"/>
        <v>17</v>
      </c>
      <c r="AI42" s="52">
        <f t="shared" si="3"/>
        <v>9.4</v>
      </c>
      <c r="AK42" s="53"/>
    </row>
    <row r="43" spans="1:41" x14ac:dyDescent="0.25">
      <c r="A43" s="57" t="s">
        <v>27</v>
      </c>
      <c r="B43" s="55">
        <v>2</v>
      </c>
      <c r="C43" s="55">
        <v>2</v>
      </c>
      <c r="D43" s="55">
        <v>2</v>
      </c>
      <c r="E43" s="55">
        <v>2</v>
      </c>
      <c r="F43" s="55">
        <v>2</v>
      </c>
      <c r="G43" s="55">
        <v>2</v>
      </c>
      <c r="H43" s="55">
        <v>2</v>
      </c>
      <c r="I43" s="55">
        <v>2</v>
      </c>
      <c r="J43" s="55">
        <v>2</v>
      </c>
      <c r="K43" s="55">
        <v>2</v>
      </c>
      <c r="L43" s="48">
        <v>2</v>
      </c>
      <c r="M43" s="48">
        <v>2</v>
      </c>
      <c r="N43" s="48">
        <v>2</v>
      </c>
      <c r="O43" s="48">
        <v>2</v>
      </c>
      <c r="P43" s="48">
        <v>2</v>
      </c>
      <c r="Q43" s="48">
        <v>2</v>
      </c>
      <c r="R43" s="48">
        <v>0</v>
      </c>
      <c r="S43" s="48">
        <v>0</v>
      </c>
      <c r="T43" s="48">
        <v>0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0</v>
      </c>
      <c r="AA43" s="55">
        <v>2</v>
      </c>
      <c r="AB43" s="55">
        <v>2</v>
      </c>
      <c r="AC43" s="55">
        <v>2</v>
      </c>
      <c r="AD43" s="55">
        <v>2</v>
      </c>
      <c r="AE43" s="55">
        <v>2</v>
      </c>
      <c r="AF43" s="55">
        <v>2</v>
      </c>
      <c r="AG43" s="58">
        <v>15</v>
      </c>
      <c r="AH43" s="51">
        <f t="shared" si="2"/>
        <v>2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14</v>
      </c>
      <c r="C44" s="55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48">
        <v>14</v>
      </c>
      <c r="M44" s="48">
        <v>14</v>
      </c>
      <c r="N44" s="48">
        <v>11.7</v>
      </c>
      <c r="O44" s="48">
        <v>11.7</v>
      </c>
      <c r="P44" s="48">
        <v>12</v>
      </c>
      <c r="Q44" s="48">
        <v>12</v>
      </c>
      <c r="R44" s="48">
        <v>12</v>
      </c>
      <c r="S44" s="48">
        <v>8</v>
      </c>
      <c r="T44" s="48">
        <v>9</v>
      </c>
      <c r="U44" s="48">
        <v>9</v>
      </c>
      <c r="V44" s="48">
        <v>9</v>
      </c>
      <c r="W44" s="48">
        <v>9</v>
      </c>
      <c r="X44" s="48">
        <v>9</v>
      </c>
      <c r="Y44" s="48">
        <v>9</v>
      </c>
      <c r="Z44" s="48">
        <v>9</v>
      </c>
      <c r="AA44" s="55">
        <v>14</v>
      </c>
      <c r="AB44" s="55">
        <v>14</v>
      </c>
      <c r="AC44" s="55">
        <v>14</v>
      </c>
      <c r="AD44" s="55">
        <v>14</v>
      </c>
      <c r="AE44" s="55">
        <v>14</v>
      </c>
      <c r="AF44" s="55">
        <v>14</v>
      </c>
      <c r="AG44" s="58">
        <v>14.1</v>
      </c>
      <c r="AH44" s="51">
        <f t="shared" si="2"/>
        <v>14</v>
      </c>
      <c r="AI44" s="52">
        <f t="shared" si="3"/>
        <v>8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55">
        <v>7.5</v>
      </c>
      <c r="C45" s="68">
        <v>7.5</v>
      </c>
      <c r="D45" s="68">
        <v>7.5</v>
      </c>
      <c r="E45" s="68">
        <v>7.5</v>
      </c>
      <c r="F45" s="68">
        <v>7.5</v>
      </c>
      <c r="G45" s="68">
        <v>7.5</v>
      </c>
      <c r="H45" s="68">
        <v>7.5</v>
      </c>
      <c r="I45" s="68">
        <v>7.5</v>
      </c>
      <c r="J45" s="68">
        <v>7.5</v>
      </c>
      <c r="K45" s="68">
        <v>7.5</v>
      </c>
      <c r="L45" s="48">
        <v>9</v>
      </c>
      <c r="M45" s="48">
        <v>9</v>
      </c>
      <c r="N45" s="48">
        <v>9</v>
      </c>
      <c r="O45" s="48">
        <v>9</v>
      </c>
      <c r="P45" s="48">
        <v>9</v>
      </c>
      <c r="Q45" s="48">
        <v>9</v>
      </c>
      <c r="R45" s="48">
        <v>10.5</v>
      </c>
      <c r="S45" s="48">
        <v>10.5</v>
      </c>
      <c r="T45" s="48">
        <v>11</v>
      </c>
      <c r="U45" s="48">
        <v>11</v>
      </c>
      <c r="V45" s="48">
        <v>11</v>
      </c>
      <c r="W45" s="48">
        <v>11</v>
      </c>
      <c r="X45" s="48">
        <v>11</v>
      </c>
      <c r="Y45" s="48">
        <v>11</v>
      </c>
      <c r="Z45" s="48">
        <v>11</v>
      </c>
      <c r="AA45" s="55">
        <v>14</v>
      </c>
      <c r="AB45" s="55">
        <v>14</v>
      </c>
      <c r="AC45" s="55">
        <v>14</v>
      </c>
      <c r="AD45" s="55">
        <v>14</v>
      </c>
      <c r="AE45" s="55">
        <v>12</v>
      </c>
      <c r="AF45" s="55">
        <v>11</v>
      </c>
      <c r="AG45" s="58">
        <v>14</v>
      </c>
      <c r="AH45" s="51">
        <f t="shared" si="2"/>
        <v>14</v>
      </c>
      <c r="AI45" s="52">
        <f t="shared" si="3"/>
        <v>7.5</v>
      </c>
      <c r="AK45" s="53"/>
    </row>
    <row r="46" spans="1:41" x14ac:dyDescent="0.25">
      <c r="A46" s="57" t="s">
        <v>30</v>
      </c>
      <c r="B46" s="55">
        <v>6.5</v>
      </c>
      <c r="C46" s="55">
        <v>6.4</v>
      </c>
      <c r="D46" s="55">
        <v>6.4</v>
      </c>
      <c r="E46" s="55">
        <v>6.4</v>
      </c>
      <c r="F46" s="55">
        <v>6.4</v>
      </c>
      <c r="G46" s="55">
        <v>6.4</v>
      </c>
      <c r="H46" s="55">
        <v>6.4</v>
      </c>
      <c r="I46" s="55">
        <v>6.4</v>
      </c>
      <c r="J46" s="55">
        <v>6.4</v>
      </c>
      <c r="K46" s="55">
        <v>6.4</v>
      </c>
      <c r="L46" s="48">
        <v>6.4</v>
      </c>
      <c r="M46" s="48">
        <v>6.4</v>
      </c>
      <c r="N46" s="48">
        <v>9</v>
      </c>
      <c r="O46" s="48">
        <v>9</v>
      </c>
      <c r="P46" s="48">
        <v>9</v>
      </c>
      <c r="Q46" s="48">
        <v>9</v>
      </c>
      <c r="R46" s="48">
        <v>9</v>
      </c>
      <c r="S46" s="48">
        <v>9</v>
      </c>
      <c r="T46" s="48">
        <v>9</v>
      </c>
      <c r="U46" s="48">
        <v>9</v>
      </c>
      <c r="V46" s="48">
        <v>9</v>
      </c>
      <c r="W46" s="48">
        <v>9</v>
      </c>
      <c r="X46" s="48">
        <v>9</v>
      </c>
      <c r="Y46" s="48">
        <v>9</v>
      </c>
      <c r="Z46" s="48">
        <v>9</v>
      </c>
      <c r="AA46" s="55">
        <v>6.4</v>
      </c>
      <c r="AB46" s="55">
        <v>6.4</v>
      </c>
      <c r="AC46" s="55">
        <v>6.4</v>
      </c>
      <c r="AD46" s="55">
        <v>6.4</v>
      </c>
      <c r="AE46" s="55">
        <v>6.4</v>
      </c>
      <c r="AF46" s="55">
        <v>6.4</v>
      </c>
      <c r="AG46" s="58">
        <v>10.050000000000001</v>
      </c>
      <c r="AH46" s="51">
        <f t="shared" si="2"/>
        <v>9</v>
      </c>
      <c r="AI46" s="52">
        <f t="shared" si="3"/>
        <v>6.4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55">
        <v>6.2</v>
      </c>
      <c r="AB47" s="55">
        <v>6.2</v>
      </c>
      <c r="AC47" s="55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ref="U48:Z48" si="6">U195</f>
        <v>3.54</v>
      </c>
      <c r="V48" s="70">
        <f t="shared" si="6"/>
        <v>3.54</v>
      </c>
      <c r="W48" s="70">
        <f t="shared" si="6"/>
        <v>3.54</v>
      </c>
      <c r="X48" s="70">
        <f t="shared" si="6"/>
        <v>3.54</v>
      </c>
      <c r="Y48" s="70">
        <f t="shared" si="6"/>
        <v>3.54</v>
      </c>
      <c r="Z48" s="70">
        <f t="shared" si="6"/>
        <v>3.54</v>
      </c>
      <c r="AA48" s="70"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>SUM(B36:B48)</f>
        <v>355.53999999999996</v>
      </c>
      <c r="C49" s="66">
        <f t="shared" ref="C49:AF49" si="7">SUM(C36:C48)</f>
        <v>356.64</v>
      </c>
      <c r="D49" s="66">
        <f t="shared" si="7"/>
        <v>355.14</v>
      </c>
      <c r="E49" s="66">
        <f t="shared" si="7"/>
        <v>355.14</v>
      </c>
      <c r="F49" s="66">
        <f t="shared" si="7"/>
        <v>296.33999999999997</v>
      </c>
      <c r="G49" s="66">
        <f t="shared" si="7"/>
        <v>296.33999999999997</v>
      </c>
      <c r="H49" s="66">
        <f t="shared" si="7"/>
        <v>296.33999999999997</v>
      </c>
      <c r="I49" s="66">
        <f t="shared" si="7"/>
        <v>296.33999999999997</v>
      </c>
      <c r="J49" s="66">
        <f t="shared" si="7"/>
        <v>293.83999999999997</v>
      </c>
      <c r="K49" s="66">
        <f t="shared" si="7"/>
        <v>293.83999999999997</v>
      </c>
      <c r="L49" s="66">
        <f t="shared" si="7"/>
        <v>293.53999999999996</v>
      </c>
      <c r="M49" s="66">
        <f t="shared" si="7"/>
        <v>294.84000000000003</v>
      </c>
      <c r="N49" s="66">
        <f t="shared" si="7"/>
        <v>355.14</v>
      </c>
      <c r="O49" s="66">
        <f t="shared" si="7"/>
        <v>355.14</v>
      </c>
      <c r="P49" s="66">
        <f t="shared" si="7"/>
        <v>354.03000000000003</v>
      </c>
      <c r="Q49" s="66">
        <f t="shared" si="7"/>
        <v>354.84000000000003</v>
      </c>
      <c r="R49" s="66">
        <f t="shared" si="7"/>
        <v>351.84000000000003</v>
      </c>
      <c r="S49" s="66">
        <f t="shared" si="7"/>
        <v>345.54</v>
      </c>
      <c r="T49" s="66">
        <f t="shared" si="7"/>
        <v>347.44</v>
      </c>
      <c r="U49" s="66">
        <f t="shared" si="7"/>
        <v>353.03999999999996</v>
      </c>
      <c r="V49" s="66">
        <f t="shared" si="7"/>
        <v>353.03999999999996</v>
      </c>
      <c r="W49" s="66">
        <f t="shared" si="7"/>
        <v>354.74</v>
      </c>
      <c r="X49" s="66">
        <f t="shared" si="7"/>
        <v>354.64000000000004</v>
      </c>
      <c r="Y49" s="66">
        <f t="shared" si="7"/>
        <v>340.34000000000003</v>
      </c>
      <c r="Z49" s="66">
        <f t="shared" si="7"/>
        <v>340.94</v>
      </c>
      <c r="AA49" s="66">
        <f t="shared" si="7"/>
        <v>365.94</v>
      </c>
      <c r="AB49" s="66">
        <f t="shared" si="7"/>
        <v>365.94</v>
      </c>
      <c r="AC49" s="66">
        <f t="shared" si="7"/>
        <v>365.94</v>
      </c>
      <c r="AD49" s="66">
        <f t="shared" si="7"/>
        <v>365.94</v>
      </c>
      <c r="AE49" s="66">
        <f t="shared" si="7"/>
        <v>363.94</v>
      </c>
      <c r="AF49" s="66">
        <f t="shared" si="7"/>
        <v>362.94</v>
      </c>
      <c r="AG49" s="71">
        <f>SUM(AG36:AG48)</f>
        <v>489.91</v>
      </c>
      <c r="AH49" s="51">
        <f t="shared" si="2"/>
        <v>365.94</v>
      </c>
      <c r="AI49" s="52">
        <f t="shared" si="3"/>
        <v>293.53999999999996</v>
      </c>
      <c r="AK49" s="53"/>
    </row>
    <row r="50" spans="1:37" x14ac:dyDescent="0.25">
      <c r="A50" s="54" t="s">
        <v>34</v>
      </c>
      <c r="B50" s="48">
        <v>45</v>
      </c>
      <c r="C50" s="55">
        <v>25</v>
      </c>
      <c r="D50" s="55">
        <v>10</v>
      </c>
      <c r="E50" s="55">
        <v>10</v>
      </c>
      <c r="F50" s="55">
        <v>40</v>
      </c>
      <c r="G50" s="55">
        <v>33</v>
      </c>
      <c r="H50" s="55">
        <v>34</v>
      </c>
      <c r="I50" s="55">
        <v>30</v>
      </c>
      <c r="J50" s="55">
        <v>30</v>
      </c>
      <c r="K50" s="55">
        <v>60</v>
      </c>
      <c r="L50" s="72">
        <v>60.5</v>
      </c>
      <c r="M50" s="72">
        <v>60.3</v>
      </c>
      <c r="N50" s="72">
        <v>50</v>
      </c>
      <c r="O50" s="72">
        <v>59.9</v>
      </c>
      <c r="P50" s="48">
        <v>49.4</v>
      </c>
      <c r="Q50" s="48">
        <v>59.3</v>
      </c>
      <c r="R50" s="48">
        <v>59.3</v>
      </c>
      <c r="S50" s="48">
        <v>59.5</v>
      </c>
      <c r="T50" s="48">
        <v>53.7</v>
      </c>
      <c r="U50" s="48">
        <v>40.6</v>
      </c>
      <c r="V50" s="48">
        <v>30.8</v>
      </c>
      <c r="W50" s="48">
        <v>0</v>
      </c>
      <c r="X50" s="48">
        <v>0</v>
      </c>
      <c r="Y50" s="48">
        <v>44.3</v>
      </c>
      <c r="Z50" s="48">
        <v>59.6</v>
      </c>
      <c r="AA50" s="48">
        <v>39.200000000000003</v>
      </c>
      <c r="AB50" s="48">
        <v>33.299999999999997</v>
      </c>
      <c r="AC50" s="48">
        <v>60</v>
      </c>
      <c r="AD50" s="48">
        <v>33.9</v>
      </c>
      <c r="AE50" s="48">
        <v>31.1</v>
      </c>
      <c r="AF50" s="48">
        <v>34.9</v>
      </c>
      <c r="AG50" s="56">
        <v>60</v>
      </c>
      <c r="AH50" s="51">
        <f t="shared" si="2"/>
        <v>60.5</v>
      </c>
      <c r="AI50" s="52">
        <f t="shared" si="3"/>
        <v>0</v>
      </c>
      <c r="AK50" s="53"/>
    </row>
    <row r="51" spans="1:37" x14ac:dyDescent="0.25">
      <c r="A51" s="57" t="s">
        <v>35</v>
      </c>
      <c r="B51" s="67">
        <v>19.100000000000001</v>
      </c>
      <c r="C51" s="55">
        <v>13.5</v>
      </c>
      <c r="D51" s="55">
        <v>7</v>
      </c>
      <c r="E51" s="55">
        <v>7</v>
      </c>
      <c r="F51" s="55">
        <v>18</v>
      </c>
      <c r="G51" s="55">
        <v>15</v>
      </c>
      <c r="H51" s="55">
        <v>13.7</v>
      </c>
      <c r="I51" s="55">
        <v>14</v>
      </c>
      <c r="J51" s="55">
        <v>11</v>
      </c>
      <c r="K51" s="55">
        <v>29</v>
      </c>
      <c r="L51" s="72">
        <v>29.1</v>
      </c>
      <c r="M51" s="72">
        <v>27.8</v>
      </c>
      <c r="N51" s="72">
        <v>22</v>
      </c>
      <c r="O51" s="72">
        <v>27.3</v>
      </c>
      <c r="P51" s="67">
        <v>22.9</v>
      </c>
      <c r="Q51" s="67">
        <v>28.1</v>
      </c>
      <c r="R51" s="48">
        <v>28.6</v>
      </c>
      <c r="S51" s="48">
        <v>28</v>
      </c>
      <c r="T51" s="48">
        <v>24.1</v>
      </c>
      <c r="U51" s="48">
        <v>18.600000000000001</v>
      </c>
      <c r="V51" s="48">
        <v>14.4</v>
      </c>
      <c r="W51" s="48">
        <v>0</v>
      </c>
      <c r="X51" s="48">
        <v>0</v>
      </c>
      <c r="Y51" s="48">
        <v>15.8</v>
      </c>
      <c r="Z51" s="67">
        <v>27.2</v>
      </c>
      <c r="AA51" s="67">
        <v>20.2</v>
      </c>
      <c r="AB51" s="67">
        <v>16</v>
      </c>
      <c r="AC51" s="67">
        <v>28.4</v>
      </c>
      <c r="AD51" s="67">
        <v>16.3</v>
      </c>
      <c r="AE51" s="67">
        <v>11.7</v>
      </c>
      <c r="AF51" s="67">
        <v>16.2</v>
      </c>
      <c r="AG51" s="58">
        <v>32</v>
      </c>
      <c r="AH51" s="51">
        <f t="shared" si="2"/>
        <v>29.1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74">
        <v>6.6</v>
      </c>
      <c r="C52" s="68">
        <v>4.9000000000000004</v>
      </c>
      <c r="D52" s="68">
        <v>2.8</v>
      </c>
      <c r="E52" s="68">
        <v>2.8</v>
      </c>
      <c r="F52" s="68">
        <v>7</v>
      </c>
      <c r="G52" s="68">
        <v>6</v>
      </c>
      <c r="H52" s="68">
        <v>5</v>
      </c>
      <c r="I52" s="68">
        <v>5.2</v>
      </c>
      <c r="J52" s="68">
        <v>4</v>
      </c>
      <c r="K52" s="68">
        <v>10.6</v>
      </c>
      <c r="L52" s="73">
        <v>10.6</v>
      </c>
      <c r="M52" s="73">
        <v>10.1</v>
      </c>
      <c r="N52" s="73">
        <v>10.4</v>
      </c>
      <c r="O52" s="73">
        <v>10</v>
      </c>
      <c r="P52" s="74">
        <v>8.1999999999999993</v>
      </c>
      <c r="Q52" s="74">
        <v>10.3</v>
      </c>
      <c r="R52" s="48">
        <v>10.4</v>
      </c>
      <c r="S52" s="48">
        <v>10.199999999999999</v>
      </c>
      <c r="T52" s="48">
        <v>8.8000000000000007</v>
      </c>
      <c r="U52" s="48">
        <v>6.8</v>
      </c>
      <c r="V52" s="48">
        <v>5.3</v>
      </c>
      <c r="W52" s="48">
        <v>0</v>
      </c>
      <c r="X52" s="48">
        <v>0</v>
      </c>
      <c r="Y52" s="48">
        <v>5.8</v>
      </c>
      <c r="Z52" s="74">
        <v>9.9</v>
      </c>
      <c r="AA52" s="74">
        <v>7.4</v>
      </c>
      <c r="AB52" s="74">
        <v>5.8</v>
      </c>
      <c r="AC52" s="74">
        <v>10.4</v>
      </c>
      <c r="AD52" s="74">
        <v>5.9</v>
      </c>
      <c r="AE52" s="74">
        <v>4.3</v>
      </c>
      <c r="AF52" s="74">
        <v>5.9</v>
      </c>
      <c r="AG52" s="75">
        <v>14</v>
      </c>
      <c r="AH52" s="51">
        <f t="shared" si="2"/>
        <v>10.6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70.699999999999989</v>
      </c>
      <c r="C53" s="66">
        <f t="shared" ref="C53:AF53" si="8">SUM(C50:C52)</f>
        <v>43.4</v>
      </c>
      <c r="D53" s="66">
        <f t="shared" si="8"/>
        <v>19.8</v>
      </c>
      <c r="E53" s="66">
        <f t="shared" si="8"/>
        <v>19.8</v>
      </c>
      <c r="F53" s="66">
        <f t="shared" si="8"/>
        <v>65</v>
      </c>
      <c r="G53" s="66">
        <f t="shared" si="8"/>
        <v>54</v>
      </c>
      <c r="H53" s="66">
        <f t="shared" si="8"/>
        <v>52.7</v>
      </c>
      <c r="I53" s="66">
        <f t="shared" si="8"/>
        <v>49.2</v>
      </c>
      <c r="J53" s="66">
        <f t="shared" si="8"/>
        <v>45</v>
      </c>
      <c r="K53" s="66">
        <f t="shared" si="8"/>
        <v>99.6</v>
      </c>
      <c r="L53" s="66">
        <f t="shared" si="8"/>
        <v>100.19999999999999</v>
      </c>
      <c r="M53" s="66">
        <f t="shared" si="8"/>
        <v>98.199999999999989</v>
      </c>
      <c r="N53" s="66">
        <f t="shared" si="8"/>
        <v>82.4</v>
      </c>
      <c r="O53" s="66">
        <f t="shared" si="8"/>
        <v>97.2</v>
      </c>
      <c r="P53" s="66">
        <f t="shared" si="8"/>
        <v>80.5</v>
      </c>
      <c r="Q53" s="66">
        <f t="shared" si="8"/>
        <v>97.7</v>
      </c>
      <c r="R53" s="66">
        <f t="shared" si="8"/>
        <v>98.300000000000011</v>
      </c>
      <c r="S53" s="66">
        <f t="shared" si="8"/>
        <v>97.7</v>
      </c>
      <c r="T53" s="66">
        <f t="shared" si="8"/>
        <v>86.600000000000009</v>
      </c>
      <c r="U53" s="66">
        <f t="shared" si="8"/>
        <v>66</v>
      </c>
      <c r="V53" s="66">
        <f t="shared" si="8"/>
        <v>50.5</v>
      </c>
      <c r="W53" s="66">
        <f t="shared" si="8"/>
        <v>0</v>
      </c>
      <c r="X53" s="66">
        <f t="shared" si="8"/>
        <v>0</v>
      </c>
      <c r="Y53" s="66">
        <f t="shared" si="8"/>
        <v>65.899999999999991</v>
      </c>
      <c r="Z53" s="66">
        <f t="shared" si="8"/>
        <v>96.7</v>
      </c>
      <c r="AA53" s="66">
        <f t="shared" si="8"/>
        <v>66.800000000000011</v>
      </c>
      <c r="AB53" s="66">
        <f t="shared" si="8"/>
        <v>55.099999999999994</v>
      </c>
      <c r="AC53" s="66">
        <f t="shared" si="8"/>
        <v>98.800000000000011</v>
      </c>
      <c r="AD53" s="66">
        <f t="shared" si="8"/>
        <v>56.1</v>
      </c>
      <c r="AE53" s="66">
        <f t="shared" si="8"/>
        <v>47.099999999999994</v>
      </c>
      <c r="AF53" s="66">
        <f t="shared" si="8"/>
        <v>56.999999999999993</v>
      </c>
      <c r="AG53" s="71">
        <f>SUM(AG50:AG52)</f>
        <v>106</v>
      </c>
      <c r="AH53" s="51">
        <f t="shared" si="2"/>
        <v>100.19999999999999</v>
      </c>
      <c r="AI53" s="52">
        <f t="shared" si="3"/>
        <v>0</v>
      </c>
      <c r="AK53" s="53"/>
    </row>
    <row r="54" spans="1:37" x14ac:dyDescent="0.25">
      <c r="A54" s="54" t="s">
        <v>206</v>
      </c>
      <c r="B54" s="48">
        <v>34</v>
      </c>
      <c r="C54" s="48">
        <v>34.200000000000003</v>
      </c>
      <c r="D54" s="48">
        <v>36</v>
      </c>
      <c r="E54" s="48">
        <v>31</v>
      </c>
      <c r="F54" s="48">
        <v>38</v>
      </c>
      <c r="G54" s="48">
        <v>38</v>
      </c>
      <c r="H54" s="48">
        <v>38</v>
      </c>
      <c r="I54" s="48">
        <v>40</v>
      </c>
      <c r="J54" s="48">
        <v>37</v>
      </c>
      <c r="K54" s="48">
        <v>40</v>
      </c>
      <c r="L54" s="48">
        <v>32.6</v>
      </c>
      <c r="M54" s="48">
        <v>34</v>
      </c>
      <c r="N54" s="48">
        <v>40</v>
      </c>
      <c r="O54" s="48">
        <v>39.9</v>
      </c>
      <c r="P54" s="48">
        <v>38</v>
      </c>
      <c r="Q54" s="48">
        <v>51</v>
      </c>
      <c r="R54" s="48">
        <v>51.8</v>
      </c>
      <c r="S54" s="48">
        <v>49.29</v>
      </c>
      <c r="T54" s="48">
        <v>43.86</v>
      </c>
      <c r="U54" s="48">
        <v>37.25</v>
      </c>
      <c r="V54" s="48">
        <v>34.6</v>
      </c>
      <c r="W54" s="48">
        <v>40</v>
      </c>
      <c r="X54" s="48">
        <v>50</v>
      </c>
      <c r="Y54" s="48">
        <v>50</v>
      </c>
      <c r="Z54" s="48">
        <v>53.4</v>
      </c>
      <c r="AA54" s="48">
        <v>56.16</v>
      </c>
      <c r="AB54" s="48">
        <v>64.459999999999994</v>
      </c>
      <c r="AC54" s="48">
        <v>68.56</v>
      </c>
      <c r="AD54" s="48">
        <v>74.25</v>
      </c>
      <c r="AE54" s="48">
        <v>44.79</v>
      </c>
      <c r="AF54" s="48">
        <v>41.75</v>
      </c>
      <c r="AG54" s="56"/>
      <c r="AH54" s="51">
        <f t="shared" si="2"/>
        <v>74.25</v>
      </c>
      <c r="AI54" s="52">
        <f t="shared" si="3"/>
        <v>31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67">
        <v>49.2</v>
      </c>
      <c r="M55" s="67">
        <v>72</v>
      </c>
      <c r="N55" s="67">
        <v>0</v>
      </c>
      <c r="O55" s="67">
        <v>0</v>
      </c>
      <c r="P55" s="48">
        <v>36.4</v>
      </c>
      <c r="Q55" s="48">
        <v>0</v>
      </c>
      <c r="R55" s="48">
        <v>28.1</v>
      </c>
      <c r="S55" s="48">
        <v>94.7</v>
      </c>
      <c r="T55" s="48">
        <v>78.900000000000006</v>
      </c>
      <c r="U55" s="48">
        <v>27.5</v>
      </c>
      <c r="V55" s="48">
        <v>27.5</v>
      </c>
      <c r="W55" s="48">
        <v>0</v>
      </c>
      <c r="X55" s="48">
        <v>0</v>
      </c>
      <c r="Y55" s="48">
        <v>0</v>
      </c>
      <c r="Z55" s="48">
        <v>0</v>
      </c>
      <c r="AA55" s="67">
        <v>0</v>
      </c>
      <c r="AB55" s="67">
        <v>0</v>
      </c>
      <c r="AC55" s="67">
        <v>22</v>
      </c>
      <c r="AD55" s="67">
        <v>0</v>
      </c>
      <c r="AE55" s="67">
        <v>0</v>
      </c>
      <c r="AF55" s="67">
        <v>0</v>
      </c>
      <c r="AG55" s="58"/>
      <c r="AH55" s="51">
        <f t="shared" si="2"/>
        <v>94.7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17</v>
      </c>
      <c r="C56" s="67">
        <v>15</v>
      </c>
      <c r="D56" s="67">
        <v>10</v>
      </c>
      <c r="E56" s="67">
        <v>10</v>
      </c>
      <c r="F56" s="67">
        <v>14</v>
      </c>
      <c r="G56" s="48">
        <v>14</v>
      </c>
      <c r="H56" s="48">
        <v>10</v>
      </c>
      <c r="I56" s="48">
        <v>18</v>
      </c>
      <c r="J56" s="48">
        <v>40</v>
      </c>
      <c r="K56" s="48">
        <v>40</v>
      </c>
      <c r="L56" s="48">
        <v>47</v>
      </c>
      <c r="M56" s="48">
        <v>40</v>
      </c>
      <c r="N56" s="48">
        <v>75</v>
      </c>
      <c r="O56" s="48">
        <v>82</v>
      </c>
      <c r="P56" s="67">
        <v>60</v>
      </c>
      <c r="Q56" s="67">
        <v>74</v>
      </c>
      <c r="R56" s="67">
        <v>35</v>
      </c>
      <c r="S56" s="67">
        <v>70</v>
      </c>
      <c r="T56" s="67">
        <v>42</v>
      </c>
      <c r="U56" s="67">
        <v>49</v>
      </c>
      <c r="V56" s="67">
        <v>49</v>
      </c>
      <c r="W56" s="67">
        <v>21</v>
      </c>
      <c r="X56" s="67">
        <v>66</v>
      </c>
      <c r="Y56" s="67">
        <v>66</v>
      </c>
      <c r="Z56" s="67">
        <v>86</v>
      </c>
      <c r="AA56" s="67">
        <v>116</v>
      </c>
      <c r="AB56" s="67">
        <v>122</v>
      </c>
      <c r="AC56" s="67">
        <v>124</v>
      </c>
      <c r="AD56" s="67">
        <v>15</v>
      </c>
      <c r="AE56" s="67">
        <v>16</v>
      </c>
      <c r="AF56" s="67">
        <v>15</v>
      </c>
      <c r="AG56" s="78"/>
      <c r="AH56" s="51">
        <f t="shared" si="2"/>
        <v>124</v>
      </c>
      <c r="AI56" s="52">
        <f t="shared" si="3"/>
        <v>10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79">
        <v>0</v>
      </c>
      <c r="O57" s="79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79">
        <v>0</v>
      </c>
      <c r="AB57" s="79">
        <v>0</v>
      </c>
      <c r="AC57" s="79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79">
        <v>0</v>
      </c>
      <c r="N58" s="79">
        <v>0</v>
      </c>
      <c r="O58" s="79">
        <v>0</v>
      </c>
      <c r="P58" s="79">
        <v>0</v>
      </c>
      <c r="Q58" s="79">
        <v>0</v>
      </c>
      <c r="R58" s="79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88</v>
      </c>
      <c r="B59" s="80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67">
        <v>0</v>
      </c>
      <c r="Q59" s="67">
        <v>0</v>
      </c>
      <c r="R59" s="67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89</v>
      </c>
      <c r="B60" s="80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  <c r="L60" s="79">
        <v>0</v>
      </c>
      <c r="M60" s="79">
        <v>0</v>
      </c>
      <c r="N60" s="79">
        <v>0</v>
      </c>
      <c r="O60" s="79">
        <v>0</v>
      </c>
      <c r="P60" s="79">
        <v>0</v>
      </c>
      <c r="Q60" s="79">
        <v>0</v>
      </c>
      <c r="R60" s="79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>
        <v>7</v>
      </c>
      <c r="C61" s="79">
        <v>7</v>
      </c>
      <c r="D61" s="79">
        <v>7</v>
      </c>
      <c r="E61" s="79">
        <v>7</v>
      </c>
      <c r="F61" s="79">
        <v>7</v>
      </c>
      <c r="G61" s="79">
        <v>7</v>
      </c>
      <c r="H61" s="79">
        <v>7</v>
      </c>
      <c r="I61" s="79">
        <v>7</v>
      </c>
      <c r="J61" s="79">
        <v>7</v>
      </c>
      <c r="K61" s="79">
        <v>7</v>
      </c>
      <c r="L61" s="79">
        <v>7</v>
      </c>
      <c r="M61" s="79">
        <v>7</v>
      </c>
      <c r="N61" s="79">
        <v>7</v>
      </c>
      <c r="O61" s="79">
        <v>7</v>
      </c>
      <c r="P61" s="79">
        <v>7</v>
      </c>
      <c r="Q61" s="79">
        <v>7</v>
      </c>
      <c r="R61" s="79">
        <v>7</v>
      </c>
      <c r="S61" s="79">
        <v>7</v>
      </c>
      <c r="T61" s="79">
        <v>7</v>
      </c>
      <c r="U61" s="79">
        <v>7</v>
      </c>
      <c r="V61" s="79">
        <v>7</v>
      </c>
      <c r="W61" s="79">
        <v>7</v>
      </c>
      <c r="X61" s="79">
        <v>7</v>
      </c>
      <c r="Y61" s="79">
        <v>7</v>
      </c>
      <c r="Z61" s="79">
        <v>7</v>
      </c>
      <c r="AA61" s="79">
        <v>7</v>
      </c>
      <c r="AB61" s="79">
        <v>7</v>
      </c>
      <c r="AC61" s="79">
        <v>7</v>
      </c>
      <c r="AD61" s="79">
        <v>7</v>
      </c>
      <c r="AE61" s="79">
        <v>7</v>
      </c>
      <c r="AF61" s="79">
        <v>7</v>
      </c>
      <c r="AG61" s="78"/>
      <c r="AH61" s="51">
        <f t="shared" si="2"/>
        <v>7</v>
      </c>
      <c r="AI61" s="52">
        <f t="shared" si="3"/>
        <v>7</v>
      </c>
      <c r="AK61" s="53"/>
    </row>
    <row r="62" spans="1:37" x14ac:dyDescent="0.25">
      <c r="A62" s="57" t="s">
        <v>91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82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82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79">
        <v>0</v>
      </c>
      <c r="M64" s="79">
        <v>0</v>
      </c>
      <c r="N64" s="79">
        <v>0</v>
      </c>
      <c r="O64" s="79">
        <v>0</v>
      </c>
      <c r="P64" s="79">
        <v>0</v>
      </c>
      <c r="Q64" s="79">
        <v>0</v>
      </c>
      <c r="R64" s="79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58</v>
      </c>
      <c r="C65" s="66">
        <f t="shared" ref="C65:AF65" si="9">SUM(C54:C64)</f>
        <v>56.2</v>
      </c>
      <c r="D65" s="66">
        <f t="shared" si="9"/>
        <v>53</v>
      </c>
      <c r="E65" s="66">
        <f t="shared" si="9"/>
        <v>48</v>
      </c>
      <c r="F65" s="66">
        <f t="shared" si="9"/>
        <v>59</v>
      </c>
      <c r="G65" s="66">
        <f t="shared" si="9"/>
        <v>59</v>
      </c>
      <c r="H65" s="66">
        <f t="shared" si="9"/>
        <v>55</v>
      </c>
      <c r="I65" s="66">
        <f t="shared" si="9"/>
        <v>65</v>
      </c>
      <c r="J65" s="66">
        <f t="shared" si="9"/>
        <v>84</v>
      </c>
      <c r="K65" s="66">
        <f t="shared" si="9"/>
        <v>87</v>
      </c>
      <c r="L65" s="66">
        <f t="shared" si="9"/>
        <v>135.80000000000001</v>
      </c>
      <c r="M65" s="66">
        <f t="shared" si="9"/>
        <v>153</v>
      </c>
      <c r="N65" s="66">
        <f t="shared" si="9"/>
        <v>122</v>
      </c>
      <c r="O65" s="66">
        <f t="shared" si="9"/>
        <v>128.9</v>
      </c>
      <c r="P65" s="66">
        <f t="shared" si="9"/>
        <v>141.4</v>
      </c>
      <c r="Q65" s="66">
        <f t="shared" si="9"/>
        <v>132</v>
      </c>
      <c r="R65" s="66">
        <f t="shared" si="9"/>
        <v>121.9</v>
      </c>
      <c r="S65" s="66">
        <f t="shared" si="9"/>
        <v>220.99</v>
      </c>
      <c r="T65" s="66">
        <f t="shared" si="9"/>
        <v>171.76</v>
      </c>
      <c r="U65" s="66">
        <f t="shared" si="9"/>
        <v>120.75</v>
      </c>
      <c r="V65" s="66">
        <f t="shared" si="9"/>
        <v>118.1</v>
      </c>
      <c r="W65" s="66">
        <f t="shared" si="9"/>
        <v>68</v>
      </c>
      <c r="X65" s="66">
        <f t="shared" si="9"/>
        <v>123</v>
      </c>
      <c r="Y65" s="66">
        <f t="shared" si="9"/>
        <v>123</v>
      </c>
      <c r="Z65" s="66">
        <f t="shared" si="9"/>
        <v>146.4</v>
      </c>
      <c r="AA65" s="66">
        <f t="shared" si="9"/>
        <v>179.16</v>
      </c>
      <c r="AB65" s="66">
        <f t="shared" si="9"/>
        <v>193.45999999999998</v>
      </c>
      <c r="AC65" s="66">
        <f t="shared" si="9"/>
        <v>221.56</v>
      </c>
      <c r="AD65" s="66">
        <f t="shared" si="9"/>
        <v>96.25</v>
      </c>
      <c r="AE65" s="66">
        <f t="shared" si="9"/>
        <v>67.789999999999992</v>
      </c>
      <c r="AF65" s="66">
        <f t="shared" si="9"/>
        <v>63.75</v>
      </c>
      <c r="AG65" s="71">
        <f>SUM(AG54:AG64)</f>
        <v>0</v>
      </c>
      <c r="AH65" s="51">
        <f t="shared" si="2"/>
        <v>221.56</v>
      </c>
      <c r="AI65" s="52">
        <f t="shared" si="3"/>
        <v>48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82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f>SUM(B66:B68)</f>
        <v>0</v>
      </c>
      <c r="C69" s="66">
        <f t="shared" ref="C69:AF69" si="10">SUM(C66:C68)</f>
        <v>0</v>
      </c>
      <c r="D69" s="66">
        <f t="shared" si="10"/>
        <v>0</v>
      </c>
      <c r="E69" s="66">
        <f t="shared" si="10"/>
        <v>0</v>
      </c>
      <c r="F69" s="66">
        <f t="shared" si="10"/>
        <v>0</v>
      </c>
      <c r="G69" s="66">
        <f t="shared" si="10"/>
        <v>0</v>
      </c>
      <c r="H69" s="66">
        <f t="shared" si="10"/>
        <v>0</v>
      </c>
      <c r="I69" s="66">
        <f t="shared" si="10"/>
        <v>0</v>
      </c>
      <c r="J69" s="66">
        <f t="shared" si="10"/>
        <v>0</v>
      </c>
      <c r="K69" s="66">
        <f t="shared" si="10"/>
        <v>0</v>
      </c>
      <c r="L69" s="66">
        <f t="shared" si="10"/>
        <v>0</v>
      </c>
      <c r="M69" s="66">
        <f t="shared" si="10"/>
        <v>0</v>
      </c>
      <c r="N69" s="66">
        <f t="shared" si="10"/>
        <v>0</v>
      </c>
      <c r="O69" s="66">
        <f t="shared" si="10"/>
        <v>0</v>
      </c>
      <c r="P69" s="66">
        <f t="shared" si="10"/>
        <v>0</v>
      </c>
      <c r="Q69" s="66">
        <f t="shared" si="10"/>
        <v>0</v>
      </c>
      <c r="R69" s="66">
        <f t="shared" si="10"/>
        <v>0</v>
      </c>
      <c r="S69" s="66">
        <f t="shared" si="10"/>
        <v>0</v>
      </c>
      <c r="T69" s="66">
        <f t="shared" si="10"/>
        <v>0</v>
      </c>
      <c r="U69" s="66">
        <f t="shared" si="10"/>
        <v>0</v>
      </c>
      <c r="V69" s="66">
        <f t="shared" si="10"/>
        <v>0</v>
      </c>
      <c r="W69" s="66">
        <f t="shared" si="10"/>
        <v>0</v>
      </c>
      <c r="X69" s="66">
        <f t="shared" si="10"/>
        <v>0</v>
      </c>
      <c r="Y69" s="66">
        <f t="shared" si="10"/>
        <v>0</v>
      </c>
      <c r="Z69" s="66">
        <f t="shared" si="10"/>
        <v>0</v>
      </c>
      <c r="AA69" s="66">
        <f t="shared" si="10"/>
        <v>0</v>
      </c>
      <c r="AB69" s="66">
        <f t="shared" si="10"/>
        <v>0</v>
      </c>
      <c r="AC69" s="66">
        <f t="shared" si="10"/>
        <v>0</v>
      </c>
      <c r="AD69" s="66">
        <f t="shared" si="10"/>
        <v>0</v>
      </c>
      <c r="AE69" s="66">
        <f t="shared" si="10"/>
        <v>0</v>
      </c>
      <c r="AF69" s="66">
        <f t="shared" si="10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>B65+B53+B49+B35+B69</f>
        <v>1186.54</v>
      </c>
      <c r="C70" s="88">
        <f t="shared" ref="C70:AG70" si="11">C65+C53+C49+C35+C69</f>
        <v>1159.1399999999999</v>
      </c>
      <c r="D70" s="88">
        <f t="shared" si="11"/>
        <v>1130.8399999999999</v>
      </c>
      <c r="E70" s="88">
        <f t="shared" si="11"/>
        <v>1125.8399999999999</v>
      </c>
      <c r="F70" s="88">
        <f t="shared" si="11"/>
        <v>1123.24</v>
      </c>
      <c r="G70" s="88">
        <f t="shared" si="11"/>
        <v>1112.24</v>
      </c>
      <c r="H70" s="88">
        <f t="shared" si="11"/>
        <v>1106.94</v>
      </c>
      <c r="I70" s="88">
        <f t="shared" si="11"/>
        <v>1113.44</v>
      </c>
      <c r="J70" s="88">
        <f t="shared" si="11"/>
        <v>1125.74</v>
      </c>
      <c r="K70" s="88">
        <f t="shared" si="11"/>
        <v>1183.3399999999999</v>
      </c>
      <c r="L70" s="88">
        <f t="shared" si="11"/>
        <v>1214.6399999999999</v>
      </c>
      <c r="M70" s="88">
        <f t="shared" si="11"/>
        <v>1251.8399999999999</v>
      </c>
      <c r="N70" s="88">
        <f t="shared" si="11"/>
        <v>1337.7399999999998</v>
      </c>
      <c r="O70" s="88">
        <f t="shared" si="11"/>
        <v>1360.44</v>
      </c>
      <c r="P70" s="88">
        <f t="shared" si="11"/>
        <v>1354.33</v>
      </c>
      <c r="Q70" s="88">
        <f t="shared" si="11"/>
        <v>1363.1399999999999</v>
      </c>
      <c r="R70" s="88">
        <f t="shared" si="11"/>
        <v>1347.8400000000001</v>
      </c>
      <c r="S70" s="88">
        <f t="shared" si="11"/>
        <v>1355.33</v>
      </c>
      <c r="T70" s="88">
        <f t="shared" si="11"/>
        <v>1309.1999999999998</v>
      </c>
      <c r="U70" s="88">
        <f t="shared" si="11"/>
        <v>1245.8899999999999</v>
      </c>
      <c r="V70" s="88">
        <f t="shared" si="11"/>
        <v>1300.6399999999999</v>
      </c>
      <c r="W70" s="88">
        <f t="shared" si="11"/>
        <v>1202.44</v>
      </c>
      <c r="X70" s="88">
        <f t="shared" si="11"/>
        <v>1257.74</v>
      </c>
      <c r="Y70" s="88">
        <f t="shared" si="11"/>
        <v>1308.3399999999999</v>
      </c>
      <c r="Z70" s="88">
        <f t="shared" si="11"/>
        <v>1296.24</v>
      </c>
      <c r="AA70" s="88">
        <f t="shared" si="11"/>
        <v>1331.1999999999998</v>
      </c>
      <c r="AB70" s="88">
        <f t="shared" si="11"/>
        <v>1334.8</v>
      </c>
      <c r="AC70" s="88">
        <f t="shared" si="11"/>
        <v>1333.3</v>
      </c>
      <c r="AD70" s="88">
        <f t="shared" si="11"/>
        <v>1231.8899999999999</v>
      </c>
      <c r="AE70" s="88">
        <f t="shared" si="11"/>
        <v>1192.4299999999998</v>
      </c>
      <c r="AF70" s="88">
        <f t="shared" si="11"/>
        <v>1177.8900000000001</v>
      </c>
      <c r="AG70" s="88">
        <f t="shared" si="11"/>
        <v>2068.14</v>
      </c>
      <c r="AH70" s="51">
        <f t="shared" si="2"/>
        <v>1363.1399999999999</v>
      </c>
      <c r="AI70" s="52">
        <f t="shared" si="3"/>
        <v>1106.94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>
        <v>30</v>
      </c>
      <c r="AB71" s="86">
        <v>30</v>
      </c>
      <c r="AC71" s="86">
        <v>30</v>
      </c>
      <c r="AD71" s="86">
        <v>30</v>
      </c>
      <c r="AE71" s="86">
        <v>30</v>
      </c>
      <c r="AF71" s="86">
        <v>30</v>
      </c>
      <c r="AG71" s="71"/>
      <c r="AH71" s="51">
        <f t="shared" si="2"/>
        <v>30</v>
      </c>
      <c r="AI71" s="52">
        <f t="shared" si="3"/>
        <v>30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>B69+B65+B53+B49+B35+B71</f>
        <v>1186.54</v>
      </c>
      <c r="C72" s="88">
        <f t="shared" ref="C72:AF72" si="12">C69+C65+C53+C49+C35+C71</f>
        <v>1159.1399999999999</v>
      </c>
      <c r="D72" s="88">
        <f t="shared" si="12"/>
        <v>1130.8399999999999</v>
      </c>
      <c r="E72" s="88">
        <f t="shared" si="12"/>
        <v>1125.8399999999999</v>
      </c>
      <c r="F72" s="88">
        <f t="shared" si="12"/>
        <v>1123.24</v>
      </c>
      <c r="G72" s="88">
        <f t="shared" si="12"/>
        <v>1112.24</v>
      </c>
      <c r="H72" s="88">
        <f t="shared" si="12"/>
        <v>1106.94</v>
      </c>
      <c r="I72" s="88">
        <f t="shared" si="12"/>
        <v>1113.44</v>
      </c>
      <c r="J72" s="88">
        <f t="shared" si="12"/>
        <v>1125.74</v>
      </c>
      <c r="K72" s="88">
        <f t="shared" si="12"/>
        <v>1183.3399999999999</v>
      </c>
      <c r="L72" s="88">
        <f t="shared" si="12"/>
        <v>1214.6399999999999</v>
      </c>
      <c r="M72" s="88">
        <f t="shared" si="12"/>
        <v>1251.8399999999999</v>
      </c>
      <c r="N72" s="88">
        <f t="shared" si="12"/>
        <v>1337.7399999999998</v>
      </c>
      <c r="O72" s="88">
        <f t="shared" si="12"/>
        <v>1360.44</v>
      </c>
      <c r="P72" s="88">
        <f t="shared" si="12"/>
        <v>1354.33</v>
      </c>
      <c r="Q72" s="88">
        <f t="shared" si="12"/>
        <v>1363.1399999999999</v>
      </c>
      <c r="R72" s="88">
        <f t="shared" si="12"/>
        <v>1347.8400000000001</v>
      </c>
      <c r="S72" s="88">
        <f t="shared" si="12"/>
        <v>1355.33</v>
      </c>
      <c r="T72" s="88">
        <f t="shared" si="12"/>
        <v>1309.1999999999998</v>
      </c>
      <c r="U72" s="88">
        <f t="shared" si="12"/>
        <v>1245.8899999999999</v>
      </c>
      <c r="V72" s="88">
        <f t="shared" si="12"/>
        <v>1300.6399999999999</v>
      </c>
      <c r="W72" s="88">
        <f t="shared" si="12"/>
        <v>1202.44</v>
      </c>
      <c r="X72" s="88">
        <f t="shared" si="12"/>
        <v>1257.74</v>
      </c>
      <c r="Y72" s="88">
        <f t="shared" si="12"/>
        <v>1308.3399999999999</v>
      </c>
      <c r="Z72" s="88">
        <f t="shared" si="12"/>
        <v>1296.24</v>
      </c>
      <c r="AA72" s="88">
        <f t="shared" si="12"/>
        <v>1361.1999999999998</v>
      </c>
      <c r="AB72" s="88">
        <f t="shared" si="12"/>
        <v>1364.8</v>
      </c>
      <c r="AC72" s="88">
        <f t="shared" si="12"/>
        <v>1363.3</v>
      </c>
      <c r="AD72" s="88">
        <f t="shared" si="12"/>
        <v>1261.8899999999999</v>
      </c>
      <c r="AE72" s="88">
        <f t="shared" si="12"/>
        <v>1222.4299999999998</v>
      </c>
      <c r="AF72" s="88">
        <f t="shared" si="12"/>
        <v>1207.8900000000001</v>
      </c>
      <c r="AG72" s="71">
        <f>AG69+AG65+AG53+AG49+AG35+AG71</f>
        <v>2068.14</v>
      </c>
      <c r="AH72" s="51">
        <f t="shared" si="2"/>
        <v>1364.8</v>
      </c>
      <c r="AI72" s="52">
        <f t="shared" si="3"/>
        <v>1106.94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>IF(B57&lt;0,B57*-1,0)</f>
        <v>0</v>
      </c>
      <c r="C73" s="79">
        <f t="shared" ref="C73:Q73" si="13">IF(C57&lt;0,C57*-1,0)</f>
        <v>0</v>
      </c>
      <c r="D73" s="79">
        <f t="shared" si="13"/>
        <v>0</v>
      </c>
      <c r="E73" s="79">
        <f t="shared" si="13"/>
        <v>0</v>
      </c>
      <c r="F73" s="79">
        <f t="shared" si="13"/>
        <v>0</v>
      </c>
      <c r="G73" s="79">
        <f t="shared" si="13"/>
        <v>0</v>
      </c>
      <c r="H73" s="79">
        <f t="shared" si="13"/>
        <v>0</v>
      </c>
      <c r="I73" s="79">
        <f t="shared" si="13"/>
        <v>0</v>
      </c>
      <c r="J73" s="79">
        <f t="shared" si="13"/>
        <v>0</v>
      </c>
      <c r="K73" s="79">
        <f t="shared" si="13"/>
        <v>0</v>
      </c>
      <c r="L73" s="79">
        <f t="shared" si="13"/>
        <v>0</v>
      </c>
      <c r="M73" s="79">
        <f t="shared" si="13"/>
        <v>0</v>
      </c>
      <c r="N73" s="79">
        <f t="shared" si="13"/>
        <v>0</v>
      </c>
      <c r="O73" s="79">
        <f t="shared" si="13"/>
        <v>0</v>
      </c>
      <c r="P73" s="79">
        <f t="shared" si="13"/>
        <v>0</v>
      </c>
      <c r="Q73" s="79">
        <f t="shared" si="13"/>
        <v>0</v>
      </c>
      <c r="R73" s="79">
        <f>IF(R57&lt;0,R57*-1,0)</f>
        <v>0</v>
      </c>
      <c r="S73" s="79">
        <f t="shared" ref="S73:AF73" si="14">IF(S57&lt;0,S57*-1,0)</f>
        <v>0</v>
      </c>
      <c r="T73" s="79">
        <f t="shared" si="14"/>
        <v>0</v>
      </c>
      <c r="U73" s="79">
        <f t="shared" si="14"/>
        <v>0</v>
      </c>
      <c r="V73" s="79">
        <f t="shared" si="14"/>
        <v>0</v>
      </c>
      <c r="W73" s="79">
        <f t="shared" si="14"/>
        <v>0</v>
      </c>
      <c r="X73" s="79">
        <f t="shared" si="14"/>
        <v>0</v>
      </c>
      <c r="Y73" s="79">
        <f t="shared" si="14"/>
        <v>0</v>
      </c>
      <c r="Z73" s="79">
        <f t="shared" si="14"/>
        <v>0</v>
      </c>
      <c r="AA73" s="79">
        <f t="shared" si="14"/>
        <v>0</v>
      </c>
      <c r="AB73" s="79">
        <f t="shared" si="14"/>
        <v>0</v>
      </c>
      <c r="AC73" s="79">
        <f t="shared" si="14"/>
        <v>0</v>
      </c>
      <c r="AD73" s="79">
        <f t="shared" si="14"/>
        <v>0</v>
      </c>
      <c r="AE73" s="79">
        <f t="shared" si="14"/>
        <v>0</v>
      </c>
      <c r="AF73" s="79">
        <f t="shared" si="14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>IF(B55&lt;0,B55*-1,0)</f>
        <v>0</v>
      </c>
      <c r="C74" s="79">
        <f t="shared" ref="C74:Q74" si="15">IF(C55&lt;0,C55*-1,0)</f>
        <v>0</v>
      </c>
      <c r="D74" s="79">
        <f t="shared" si="15"/>
        <v>0</v>
      </c>
      <c r="E74" s="79">
        <f t="shared" si="15"/>
        <v>0</v>
      </c>
      <c r="F74" s="79">
        <f t="shared" si="15"/>
        <v>0</v>
      </c>
      <c r="G74" s="79">
        <f t="shared" si="15"/>
        <v>0</v>
      </c>
      <c r="H74" s="79">
        <f t="shared" si="15"/>
        <v>0</v>
      </c>
      <c r="I74" s="79">
        <f t="shared" si="15"/>
        <v>0</v>
      </c>
      <c r="J74" s="79">
        <f t="shared" si="15"/>
        <v>0</v>
      </c>
      <c r="K74" s="79">
        <f t="shared" si="15"/>
        <v>0</v>
      </c>
      <c r="L74" s="79">
        <f t="shared" si="15"/>
        <v>0</v>
      </c>
      <c r="M74" s="79">
        <f t="shared" si="15"/>
        <v>0</v>
      </c>
      <c r="N74" s="79">
        <f t="shared" si="15"/>
        <v>0</v>
      </c>
      <c r="O74" s="79">
        <f t="shared" si="15"/>
        <v>0</v>
      </c>
      <c r="P74" s="79">
        <f t="shared" si="15"/>
        <v>0</v>
      </c>
      <c r="Q74" s="79">
        <f t="shared" si="15"/>
        <v>0</v>
      </c>
      <c r="R74" s="79">
        <f>IF(R55&lt;0,R55*-1,0)</f>
        <v>0</v>
      </c>
      <c r="S74" s="79">
        <f t="shared" ref="S74:AF74" si="16">IF(S55&lt;0,S55*-1,0)</f>
        <v>0</v>
      </c>
      <c r="T74" s="79">
        <f t="shared" si="16"/>
        <v>0</v>
      </c>
      <c r="U74" s="79">
        <f t="shared" si="16"/>
        <v>0</v>
      </c>
      <c r="V74" s="79">
        <f t="shared" si="16"/>
        <v>0</v>
      </c>
      <c r="W74" s="79">
        <f t="shared" si="16"/>
        <v>0</v>
      </c>
      <c r="X74" s="79">
        <f t="shared" si="16"/>
        <v>0</v>
      </c>
      <c r="Y74" s="79">
        <f t="shared" si="16"/>
        <v>0</v>
      </c>
      <c r="Z74" s="79">
        <f t="shared" si="16"/>
        <v>0</v>
      </c>
      <c r="AA74" s="79">
        <f t="shared" si="16"/>
        <v>0</v>
      </c>
      <c r="AB74" s="79">
        <f t="shared" si="16"/>
        <v>0</v>
      </c>
      <c r="AC74" s="79">
        <f t="shared" si="16"/>
        <v>0</v>
      </c>
      <c r="AD74" s="79">
        <f t="shared" si="16"/>
        <v>0</v>
      </c>
      <c r="AE74" s="79">
        <f t="shared" si="16"/>
        <v>0</v>
      </c>
      <c r="AF74" s="79">
        <f t="shared" si="16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>IF(B58&lt;0,B58*-1,0)</f>
        <v>0</v>
      </c>
      <c r="C75" s="79">
        <f t="shared" ref="C75:Q75" si="17">IF(C58&lt;0,C58*-1,0)</f>
        <v>0</v>
      </c>
      <c r="D75" s="79">
        <f t="shared" si="17"/>
        <v>0</v>
      </c>
      <c r="E75" s="79">
        <f t="shared" si="17"/>
        <v>0</v>
      </c>
      <c r="F75" s="79">
        <f t="shared" si="17"/>
        <v>0</v>
      </c>
      <c r="G75" s="79">
        <f t="shared" si="17"/>
        <v>0</v>
      </c>
      <c r="H75" s="79">
        <f t="shared" si="17"/>
        <v>0</v>
      </c>
      <c r="I75" s="79">
        <f t="shared" si="17"/>
        <v>0</v>
      </c>
      <c r="J75" s="79">
        <f t="shared" si="17"/>
        <v>0</v>
      </c>
      <c r="K75" s="79">
        <f t="shared" si="17"/>
        <v>0</v>
      </c>
      <c r="L75" s="79">
        <f t="shared" si="17"/>
        <v>0</v>
      </c>
      <c r="M75" s="79">
        <f t="shared" si="17"/>
        <v>0</v>
      </c>
      <c r="N75" s="79">
        <f t="shared" si="17"/>
        <v>0</v>
      </c>
      <c r="O75" s="79">
        <f t="shared" si="17"/>
        <v>0</v>
      </c>
      <c r="P75" s="79">
        <f t="shared" si="17"/>
        <v>0</v>
      </c>
      <c r="Q75" s="79">
        <f t="shared" si="17"/>
        <v>0</v>
      </c>
      <c r="R75" s="79">
        <f>IF(R58&lt;0,R58*-1,0)</f>
        <v>0</v>
      </c>
      <c r="S75" s="79">
        <f t="shared" ref="S75:AF75" si="18">IF(S58&lt;0,S58*-1,0)</f>
        <v>0</v>
      </c>
      <c r="T75" s="79">
        <f t="shared" si="18"/>
        <v>0</v>
      </c>
      <c r="U75" s="79">
        <f t="shared" si="18"/>
        <v>0</v>
      </c>
      <c r="V75" s="79">
        <f t="shared" si="18"/>
        <v>0</v>
      </c>
      <c r="W75" s="79">
        <f t="shared" si="18"/>
        <v>0</v>
      </c>
      <c r="X75" s="79">
        <f t="shared" si="18"/>
        <v>0</v>
      </c>
      <c r="Y75" s="79">
        <f t="shared" si="18"/>
        <v>0</v>
      </c>
      <c r="Z75" s="79">
        <f t="shared" si="18"/>
        <v>0</v>
      </c>
      <c r="AA75" s="79">
        <f t="shared" si="18"/>
        <v>0</v>
      </c>
      <c r="AB75" s="79">
        <f t="shared" si="18"/>
        <v>0</v>
      </c>
      <c r="AC75" s="79">
        <f t="shared" si="18"/>
        <v>0</v>
      </c>
      <c r="AD75" s="79">
        <f t="shared" si="18"/>
        <v>0</v>
      </c>
      <c r="AE75" s="79">
        <f t="shared" si="18"/>
        <v>0</v>
      </c>
      <c r="AF75" s="79">
        <f t="shared" si="18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IF(B55&lt;0,B55*-1,0)</f>
        <v>0</v>
      </c>
      <c r="C76" s="79">
        <f t="shared" ref="C76:AF77" si="19">IF(C55&lt;0,C55*-1,0)</f>
        <v>0</v>
      </c>
      <c r="D76" s="79">
        <f t="shared" si="19"/>
        <v>0</v>
      </c>
      <c r="E76" s="79">
        <f t="shared" si="19"/>
        <v>0</v>
      </c>
      <c r="F76" s="79">
        <f t="shared" si="19"/>
        <v>0</v>
      </c>
      <c r="G76" s="79">
        <f t="shared" si="19"/>
        <v>0</v>
      </c>
      <c r="H76" s="79">
        <f t="shared" si="19"/>
        <v>0</v>
      </c>
      <c r="I76" s="79">
        <f t="shared" si="19"/>
        <v>0</v>
      </c>
      <c r="J76" s="79">
        <f t="shared" si="19"/>
        <v>0</v>
      </c>
      <c r="K76" s="79">
        <f t="shared" si="19"/>
        <v>0</v>
      </c>
      <c r="L76" s="79">
        <f t="shared" si="19"/>
        <v>0</v>
      </c>
      <c r="M76" s="79">
        <f t="shared" si="19"/>
        <v>0</v>
      </c>
      <c r="N76" s="79">
        <f t="shared" si="19"/>
        <v>0</v>
      </c>
      <c r="O76" s="79">
        <f t="shared" si="19"/>
        <v>0</v>
      </c>
      <c r="P76" s="79">
        <f t="shared" si="19"/>
        <v>0</v>
      </c>
      <c r="Q76" s="79">
        <f t="shared" si="19"/>
        <v>0</v>
      </c>
      <c r="R76" s="79">
        <f t="shared" si="19"/>
        <v>0</v>
      </c>
      <c r="S76" s="79">
        <f t="shared" si="19"/>
        <v>0</v>
      </c>
      <c r="T76" s="79">
        <f t="shared" si="19"/>
        <v>0</v>
      </c>
      <c r="U76" s="79">
        <f t="shared" si="19"/>
        <v>0</v>
      </c>
      <c r="V76" s="79">
        <f t="shared" si="19"/>
        <v>0</v>
      </c>
      <c r="W76" s="79">
        <f t="shared" si="19"/>
        <v>0</v>
      </c>
      <c r="X76" s="79">
        <f t="shared" si="19"/>
        <v>0</v>
      </c>
      <c r="Y76" s="79">
        <f t="shared" si="19"/>
        <v>0</v>
      </c>
      <c r="Z76" s="79">
        <f t="shared" si="19"/>
        <v>0</v>
      </c>
      <c r="AA76" s="79">
        <f t="shared" si="19"/>
        <v>0</v>
      </c>
      <c r="AB76" s="79">
        <f t="shared" si="19"/>
        <v>0</v>
      </c>
      <c r="AC76" s="79">
        <f t="shared" si="19"/>
        <v>0</v>
      </c>
      <c r="AD76" s="79">
        <f t="shared" si="19"/>
        <v>0</v>
      </c>
      <c r="AE76" s="79">
        <f t="shared" si="19"/>
        <v>0</v>
      </c>
      <c r="AF76" s="79">
        <f t="shared" si="19"/>
        <v>0</v>
      </c>
      <c r="AG76" s="89"/>
      <c r="AH76" s="51">
        <f t="shared" ref="AH76:AH88" si="20">MAX(B76:AF76)</f>
        <v>0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f>IF(B56&lt;0,B56*-1,0)</f>
        <v>0</v>
      </c>
      <c r="C77" s="79">
        <f t="shared" si="19"/>
        <v>0</v>
      </c>
      <c r="D77" s="79">
        <f t="shared" si="19"/>
        <v>0</v>
      </c>
      <c r="E77" s="79">
        <f t="shared" si="19"/>
        <v>0</v>
      </c>
      <c r="F77" s="79">
        <f t="shared" si="19"/>
        <v>0</v>
      </c>
      <c r="G77" s="79">
        <f t="shared" si="19"/>
        <v>0</v>
      </c>
      <c r="H77" s="79">
        <f t="shared" si="19"/>
        <v>0</v>
      </c>
      <c r="I77" s="79">
        <f t="shared" si="19"/>
        <v>0</v>
      </c>
      <c r="J77" s="79">
        <f t="shared" si="19"/>
        <v>0</v>
      </c>
      <c r="K77" s="79">
        <f t="shared" si="19"/>
        <v>0</v>
      </c>
      <c r="L77" s="79">
        <f t="shared" si="19"/>
        <v>0</v>
      </c>
      <c r="M77" s="79">
        <f t="shared" si="19"/>
        <v>0</v>
      </c>
      <c r="N77" s="79">
        <f t="shared" si="19"/>
        <v>0</v>
      </c>
      <c r="O77" s="79">
        <f t="shared" si="19"/>
        <v>0</v>
      </c>
      <c r="P77" s="79">
        <f t="shared" si="19"/>
        <v>0</v>
      </c>
      <c r="Q77" s="79">
        <f t="shared" si="19"/>
        <v>0</v>
      </c>
      <c r="R77" s="79">
        <f t="shared" si="19"/>
        <v>0</v>
      </c>
      <c r="S77" s="79">
        <f t="shared" si="19"/>
        <v>0</v>
      </c>
      <c r="T77" s="79">
        <f t="shared" si="19"/>
        <v>0</v>
      </c>
      <c r="U77" s="79">
        <f t="shared" si="19"/>
        <v>0</v>
      </c>
      <c r="V77" s="79">
        <f t="shared" si="19"/>
        <v>0</v>
      </c>
      <c r="W77" s="79">
        <f t="shared" si="19"/>
        <v>0</v>
      </c>
      <c r="X77" s="79">
        <f t="shared" si="19"/>
        <v>0</v>
      </c>
      <c r="Y77" s="79">
        <f t="shared" si="19"/>
        <v>0</v>
      </c>
      <c r="Z77" s="79">
        <f t="shared" si="19"/>
        <v>0</v>
      </c>
      <c r="AA77" s="79">
        <f t="shared" si="19"/>
        <v>0</v>
      </c>
      <c r="AB77" s="79">
        <f t="shared" si="19"/>
        <v>0</v>
      </c>
      <c r="AC77" s="79">
        <f t="shared" si="19"/>
        <v>0</v>
      </c>
      <c r="AD77" s="79">
        <f t="shared" si="19"/>
        <v>0</v>
      </c>
      <c r="AE77" s="79">
        <f t="shared" si="19"/>
        <v>0</v>
      </c>
      <c r="AF77" s="79">
        <f t="shared" si="19"/>
        <v>0</v>
      </c>
      <c r="AG77" s="89"/>
      <c r="AH77" s="51">
        <f t="shared" si="20"/>
        <v>0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>SUM(B73:B78)</f>
        <v>0</v>
      </c>
      <c r="C79" s="66">
        <f t="shared" ref="C79:AG79" si="22">SUM(C73:C78)</f>
        <v>0</v>
      </c>
      <c r="D79" s="66">
        <f t="shared" si="22"/>
        <v>0</v>
      </c>
      <c r="E79" s="66">
        <f t="shared" si="22"/>
        <v>0</v>
      </c>
      <c r="F79" s="66">
        <f t="shared" si="22"/>
        <v>0</v>
      </c>
      <c r="G79" s="66">
        <f t="shared" si="22"/>
        <v>0</v>
      </c>
      <c r="H79" s="66">
        <f t="shared" si="22"/>
        <v>0</v>
      </c>
      <c r="I79" s="66">
        <f t="shared" si="22"/>
        <v>0</v>
      </c>
      <c r="J79" s="66">
        <f t="shared" si="22"/>
        <v>0</v>
      </c>
      <c r="K79" s="66">
        <f t="shared" si="22"/>
        <v>0</v>
      </c>
      <c r="L79" s="66">
        <f t="shared" si="22"/>
        <v>0</v>
      </c>
      <c r="M79" s="66">
        <f t="shared" si="22"/>
        <v>0</v>
      </c>
      <c r="N79" s="66">
        <f t="shared" si="22"/>
        <v>0</v>
      </c>
      <c r="O79" s="66">
        <f t="shared" si="22"/>
        <v>0</v>
      </c>
      <c r="P79" s="66">
        <f t="shared" si="22"/>
        <v>0</v>
      </c>
      <c r="Q79" s="66">
        <f t="shared" si="22"/>
        <v>0</v>
      </c>
      <c r="R79" s="66">
        <f t="shared" si="22"/>
        <v>0</v>
      </c>
      <c r="S79" s="66">
        <f t="shared" si="22"/>
        <v>0</v>
      </c>
      <c r="T79" s="66">
        <f t="shared" si="22"/>
        <v>0</v>
      </c>
      <c r="U79" s="66">
        <f t="shared" si="22"/>
        <v>0</v>
      </c>
      <c r="V79" s="66">
        <f t="shared" si="22"/>
        <v>0</v>
      </c>
      <c r="W79" s="66">
        <f t="shared" si="22"/>
        <v>0</v>
      </c>
      <c r="X79" s="66">
        <f t="shared" si="22"/>
        <v>0</v>
      </c>
      <c r="Y79" s="66">
        <f t="shared" si="22"/>
        <v>0</v>
      </c>
      <c r="Z79" s="66">
        <f t="shared" si="22"/>
        <v>0</v>
      </c>
      <c r="AA79" s="66">
        <f t="shared" si="22"/>
        <v>0</v>
      </c>
      <c r="AB79" s="66">
        <f t="shared" si="22"/>
        <v>0</v>
      </c>
      <c r="AC79" s="66">
        <f t="shared" si="22"/>
        <v>0</v>
      </c>
      <c r="AD79" s="66">
        <f t="shared" si="22"/>
        <v>0</v>
      </c>
      <c r="AE79" s="66">
        <f t="shared" si="22"/>
        <v>0</v>
      </c>
      <c r="AF79" s="66">
        <f t="shared" si="22"/>
        <v>0</v>
      </c>
      <c r="AG79" s="71">
        <f t="shared" si="22"/>
        <v>0</v>
      </c>
      <c r="AH79" s="51">
        <f t="shared" si="20"/>
        <v>0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87</v>
      </c>
      <c r="B80" s="66">
        <f>SUM(B67:B79)</f>
        <v>2373.08</v>
      </c>
      <c r="C80" s="66">
        <f t="shared" ref="C80:AG80" si="23">SUM(C67:C79)</f>
        <v>2318.2799999999997</v>
      </c>
      <c r="D80" s="66">
        <f t="shared" si="23"/>
        <v>2261.6799999999998</v>
      </c>
      <c r="E80" s="66">
        <f t="shared" si="23"/>
        <v>2251.6799999999998</v>
      </c>
      <c r="F80" s="66">
        <f t="shared" si="23"/>
        <v>2246.48</v>
      </c>
      <c r="G80" s="66">
        <f t="shared" si="23"/>
        <v>2224.48</v>
      </c>
      <c r="H80" s="66">
        <f t="shared" si="23"/>
        <v>2213.88</v>
      </c>
      <c r="I80" s="66">
        <f t="shared" si="23"/>
        <v>2226.88</v>
      </c>
      <c r="J80" s="66">
        <f t="shared" si="23"/>
        <v>2251.48</v>
      </c>
      <c r="K80" s="66">
        <f t="shared" si="23"/>
        <v>2366.6799999999998</v>
      </c>
      <c r="L80" s="66">
        <f t="shared" si="23"/>
        <v>2429.2799999999997</v>
      </c>
      <c r="M80" s="66">
        <f t="shared" si="23"/>
        <v>2503.6799999999998</v>
      </c>
      <c r="N80" s="66">
        <f t="shared" si="23"/>
        <v>2675.4799999999996</v>
      </c>
      <c r="O80" s="66">
        <f t="shared" si="23"/>
        <v>2720.88</v>
      </c>
      <c r="P80" s="66">
        <f t="shared" si="23"/>
        <v>2708.66</v>
      </c>
      <c r="Q80" s="66">
        <f t="shared" si="23"/>
        <v>2726.2799999999997</v>
      </c>
      <c r="R80" s="66">
        <f t="shared" si="23"/>
        <v>2695.6800000000003</v>
      </c>
      <c r="S80" s="66">
        <f t="shared" si="23"/>
        <v>2710.66</v>
      </c>
      <c r="T80" s="66">
        <f t="shared" si="23"/>
        <v>2618.3999999999996</v>
      </c>
      <c r="U80" s="66">
        <f t="shared" si="23"/>
        <v>2491.7799999999997</v>
      </c>
      <c r="V80" s="66">
        <f t="shared" si="23"/>
        <v>2601.2799999999997</v>
      </c>
      <c r="W80" s="66">
        <f t="shared" si="23"/>
        <v>2404.88</v>
      </c>
      <c r="X80" s="66">
        <f t="shared" si="23"/>
        <v>2515.48</v>
      </c>
      <c r="Y80" s="66">
        <f t="shared" si="23"/>
        <v>2616.6799999999998</v>
      </c>
      <c r="Z80" s="66">
        <f t="shared" si="23"/>
        <v>2592.48</v>
      </c>
      <c r="AA80" s="66">
        <f t="shared" si="23"/>
        <v>2722.3999999999996</v>
      </c>
      <c r="AB80" s="66">
        <f t="shared" si="23"/>
        <v>2729.6</v>
      </c>
      <c r="AC80" s="66">
        <f t="shared" si="23"/>
        <v>2726.6</v>
      </c>
      <c r="AD80" s="66">
        <f t="shared" si="23"/>
        <v>2523.7799999999997</v>
      </c>
      <c r="AE80" s="66">
        <f t="shared" si="23"/>
        <v>2444.8599999999997</v>
      </c>
      <c r="AF80" s="66">
        <f t="shared" si="23"/>
        <v>2415.7800000000002</v>
      </c>
      <c r="AG80" s="71">
        <f t="shared" si="23"/>
        <v>4208.08</v>
      </c>
      <c r="AH80" s="51">
        <f t="shared" si="20"/>
        <v>2729.6</v>
      </c>
      <c r="AI80" s="52">
        <f t="shared" si="21"/>
        <v>2213.88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2">
        <v>50.01</v>
      </c>
      <c r="C81" s="91">
        <v>49.95</v>
      </c>
      <c r="D81" s="91">
        <v>49.975999999999999</v>
      </c>
      <c r="E81" s="91">
        <v>50.027000000000001</v>
      </c>
      <c r="F81" s="91">
        <v>50.027000000000001</v>
      </c>
      <c r="G81" s="91">
        <v>49.98</v>
      </c>
      <c r="H81" s="91">
        <v>49.994999999999997</v>
      </c>
      <c r="I81" s="91">
        <v>49.991</v>
      </c>
      <c r="J81" s="91">
        <v>50.012</v>
      </c>
      <c r="K81" s="91">
        <v>50.015000000000001</v>
      </c>
      <c r="L81" s="91">
        <v>50.198999999999998</v>
      </c>
      <c r="M81" s="91">
        <v>50.026000000000003</v>
      </c>
      <c r="N81" s="91">
        <v>50.085999999999999</v>
      </c>
      <c r="O81" s="91">
        <v>50.146000000000001</v>
      </c>
      <c r="P81" s="91">
        <v>50.07</v>
      </c>
      <c r="Q81" s="91">
        <v>49.973999999999997</v>
      </c>
      <c r="R81" s="91">
        <v>49.936999999999998</v>
      </c>
      <c r="S81" s="91">
        <v>50.039000000000001</v>
      </c>
      <c r="T81" s="91">
        <v>50.002000000000002</v>
      </c>
      <c r="U81" s="91">
        <v>49.95</v>
      </c>
      <c r="V81" s="91">
        <v>49.95</v>
      </c>
      <c r="W81" s="91">
        <v>50.1</v>
      </c>
      <c r="X81" s="91">
        <v>50.06</v>
      </c>
      <c r="Y81" s="91">
        <v>49.98</v>
      </c>
      <c r="Z81" s="91">
        <v>49.92</v>
      </c>
      <c r="AA81" s="91">
        <v>49.77</v>
      </c>
      <c r="AB81" s="91">
        <v>49.988999999999997</v>
      </c>
      <c r="AC81" s="91">
        <v>50.04</v>
      </c>
      <c r="AD81" s="91">
        <v>50.04</v>
      </c>
      <c r="AE81" s="91">
        <v>50.003999999999998</v>
      </c>
      <c r="AF81" s="92">
        <v>49.99</v>
      </c>
      <c r="AG81" s="93"/>
      <c r="AH81" s="51">
        <f t="shared" si="20"/>
        <v>50.198999999999998</v>
      </c>
      <c r="AI81" s="52">
        <f t="shared" si="21"/>
        <v>49.77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96">
        <v>125.9</v>
      </c>
      <c r="C82" s="67">
        <v>125.9</v>
      </c>
      <c r="D82" s="67">
        <v>127.2</v>
      </c>
      <c r="E82" s="67">
        <v>127.2</v>
      </c>
      <c r="F82" s="67">
        <v>126.8</v>
      </c>
      <c r="G82" s="67">
        <v>126.8</v>
      </c>
      <c r="H82" s="67">
        <v>126.3</v>
      </c>
      <c r="I82" s="67">
        <v>123.8</v>
      </c>
      <c r="J82" s="67">
        <v>123.8</v>
      </c>
      <c r="K82" s="67">
        <v>125.2</v>
      </c>
      <c r="L82" s="67">
        <v>124.7</v>
      </c>
      <c r="M82" s="67">
        <v>122.5</v>
      </c>
      <c r="N82" s="67">
        <v>123</v>
      </c>
      <c r="O82" s="67">
        <v>121.2</v>
      </c>
      <c r="P82" s="67">
        <v>121.1</v>
      </c>
      <c r="Q82" s="67">
        <v>124.3</v>
      </c>
      <c r="R82" s="67">
        <v>124.7</v>
      </c>
      <c r="S82" s="95">
        <v>123.9</v>
      </c>
      <c r="T82" s="95">
        <v>125.3</v>
      </c>
      <c r="U82" s="95">
        <v>126.1</v>
      </c>
      <c r="V82" s="95">
        <v>124.4</v>
      </c>
      <c r="W82" s="95">
        <v>122.4</v>
      </c>
      <c r="X82" s="95">
        <v>122.3</v>
      </c>
      <c r="Y82" s="95">
        <v>124.7</v>
      </c>
      <c r="Z82" s="95">
        <v>125.6</v>
      </c>
      <c r="AA82" s="67">
        <v>124.4</v>
      </c>
      <c r="AB82" s="67">
        <v>124.4</v>
      </c>
      <c r="AC82" s="67">
        <v>124.4</v>
      </c>
      <c r="AD82" s="67">
        <v>124.4</v>
      </c>
      <c r="AE82" s="67">
        <v>127.6</v>
      </c>
      <c r="AF82" s="96">
        <v>126.4</v>
      </c>
      <c r="AG82" s="97"/>
      <c r="AH82" s="51">
        <f t="shared" si="20"/>
        <v>127.6</v>
      </c>
      <c r="AI82" s="52">
        <f t="shared" si="21"/>
        <v>121.1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96">
        <v>129.1</v>
      </c>
      <c r="C83" s="67">
        <v>129.4</v>
      </c>
      <c r="D83" s="67">
        <v>130.6</v>
      </c>
      <c r="E83" s="67">
        <v>130.6</v>
      </c>
      <c r="F83" s="67">
        <v>129.80000000000001</v>
      </c>
      <c r="G83" s="67">
        <v>129.80000000000001</v>
      </c>
      <c r="H83" s="67">
        <v>128.80000000000001</v>
      </c>
      <c r="I83" s="67">
        <v>125.8</v>
      </c>
      <c r="J83" s="67">
        <v>125.8</v>
      </c>
      <c r="K83" s="67">
        <v>127.4</v>
      </c>
      <c r="L83" s="67">
        <v>127</v>
      </c>
      <c r="M83" s="67">
        <v>124.9</v>
      </c>
      <c r="N83" s="67">
        <v>125</v>
      </c>
      <c r="O83" s="67">
        <v>123.9</v>
      </c>
      <c r="P83" s="67">
        <v>123.4</v>
      </c>
      <c r="Q83" s="67">
        <v>126.5</v>
      </c>
      <c r="R83" s="67">
        <v>126.9</v>
      </c>
      <c r="S83" s="95">
        <v>126.3</v>
      </c>
      <c r="T83" s="95">
        <v>127.3</v>
      </c>
      <c r="U83" s="95">
        <v>128.19999999999999</v>
      </c>
      <c r="V83" s="95">
        <v>128.19999999999999</v>
      </c>
      <c r="W83" s="95">
        <v>125.3</v>
      </c>
      <c r="X83" s="95">
        <v>125.1</v>
      </c>
      <c r="Y83" s="95">
        <v>127.3</v>
      </c>
      <c r="Z83" s="95">
        <v>128</v>
      </c>
      <c r="AA83" s="67">
        <v>127.5</v>
      </c>
      <c r="AB83" s="67">
        <v>127.5</v>
      </c>
      <c r="AC83" s="67">
        <v>127.5</v>
      </c>
      <c r="AD83" s="67">
        <v>127.5</v>
      </c>
      <c r="AE83" s="67">
        <v>130.5</v>
      </c>
      <c r="AF83" s="96">
        <v>129.9</v>
      </c>
      <c r="AG83" s="97"/>
      <c r="AH83" s="51">
        <f t="shared" si="20"/>
        <v>130.6</v>
      </c>
      <c r="AI83" s="52">
        <f t="shared" si="21"/>
        <v>123.4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96">
        <v>128.69999999999999</v>
      </c>
      <c r="C84" s="67">
        <v>128.9</v>
      </c>
      <c r="D84" s="67">
        <v>128.6</v>
      </c>
      <c r="E84" s="67">
        <v>128.6</v>
      </c>
      <c r="F84" s="67">
        <v>129</v>
      </c>
      <c r="G84" s="67">
        <v>129</v>
      </c>
      <c r="H84" s="67">
        <v>128.1</v>
      </c>
      <c r="I84" s="67">
        <v>127.2</v>
      </c>
      <c r="J84" s="67">
        <v>127.2</v>
      </c>
      <c r="K84" s="67">
        <v>128</v>
      </c>
      <c r="L84" s="67">
        <v>129.19999999999999</v>
      </c>
      <c r="M84" s="67">
        <v>128.69999999999999</v>
      </c>
      <c r="N84" s="67">
        <v>128</v>
      </c>
      <c r="O84" s="67">
        <v>119</v>
      </c>
      <c r="P84" s="67">
        <v>129.30000000000001</v>
      </c>
      <c r="Q84" s="67">
        <v>124.6</v>
      </c>
      <c r="R84" s="67">
        <v>128.80000000000001</v>
      </c>
      <c r="S84" s="67">
        <v>128</v>
      </c>
      <c r="T84" s="67">
        <v>129.19999999999999</v>
      </c>
      <c r="U84" s="67">
        <v>129.30000000000001</v>
      </c>
      <c r="V84" s="67">
        <v>125.8</v>
      </c>
      <c r="W84" s="67">
        <v>128</v>
      </c>
      <c r="X84" s="67">
        <v>126.6</v>
      </c>
      <c r="Y84" s="67">
        <v>124.9</v>
      </c>
      <c r="Z84" s="95">
        <v>125.6</v>
      </c>
      <c r="AA84" s="67">
        <v>125.5</v>
      </c>
      <c r="AB84" s="67">
        <v>125.5</v>
      </c>
      <c r="AC84" s="67">
        <v>125.5</v>
      </c>
      <c r="AD84" s="67">
        <v>125.5</v>
      </c>
      <c r="AE84" s="67">
        <v>125.8</v>
      </c>
      <c r="AF84" s="96">
        <v>126.5</v>
      </c>
      <c r="AG84" s="97"/>
      <c r="AH84" s="51">
        <f t="shared" si="20"/>
        <v>129.30000000000001</v>
      </c>
      <c r="AI84" s="52">
        <f t="shared" si="21"/>
        <v>119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96">
        <v>132.9</v>
      </c>
      <c r="C85" s="67">
        <v>133.4</v>
      </c>
      <c r="D85" s="67">
        <v>133</v>
      </c>
      <c r="E85" s="67">
        <v>133</v>
      </c>
      <c r="F85" s="67">
        <v>133.80000000000001</v>
      </c>
      <c r="G85" s="67">
        <v>133.80000000000001</v>
      </c>
      <c r="H85" s="67">
        <v>132.19999999999999</v>
      </c>
      <c r="I85" s="67">
        <v>131.4</v>
      </c>
      <c r="J85" s="67">
        <v>131.4</v>
      </c>
      <c r="K85" s="67">
        <v>130.6</v>
      </c>
      <c r="L85" s="67">
        <v>130.19999999999999</v>
      </c>
      <c r="M85" s="67">
        <v>131.5</v>
      </c>
      <c r="N85" s="67">
        <v>131</v>
      </c>
      <c r="O85" s="67">
        <v>124.6</v>
      </c>
      <c r="P85" s="67">
        <v>132.80000000000001</v>
      </c>
      <c r="Q85" s="67">
        <v>129.19999999999999</v>
      </c>
      <c r="R85" s="67">
        <v>132.6</v>
      </c>
      <c r="S85" s="67">
        <v>132.19999999999999</v>
      </c>
      <c r="T85" s="67">
        <v>132.1</v>
      </c>
      <c r="U85" s="67">
        <v>132.5</v>
      </c>
      <c r="V85" s="67">
        <v>130</v>
      </c>
      <c r="W85" s="67">
        <v>132.4</v>
      </c>
      <c r="X85" s="67">
        <v>131.5</v>
      </c>
      <c r="Y85" s="67">
        <v>129.9</v>
      </c>
      <c r="Z85" s="95">
        <v>129.80000000000001</v>
      </c>
      <c r="AA85" s="67">
        <v>130.6</v>
      </c>
      <c r="AB85" s="67">
        <v>130.6</v>
      </c>
      <c r="AC85" s="67">
        <v>130.6</v>
      </c>
      <c r="AD85" s="67">
        <v>130.6</v>
      </c>
      <c r="AE85" s="67">
        <v>129.69999999999999</v>
      </c>
      <c r="AF85" s="96">
        <v>130.1</v>
      </c>
      <c r="AG85" s="97"/>
      <c r="AH85" s="51">
        <f t="shared" si="20"/>
        <v>133.80000000000001</v>
      </c>
      <c r="AI85" s="52">
        <f t="shared" si="21"/>
        <v>124.6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100">
        <v>134.19999999999999</v>
      </c>
      <c r="C86" s="99">
        <v>134.5</v>
      </c>
      <c r="D86" s="99">
        <v>137.19999999999999</v>
      </c>
      <c r="E86" s="99">
        <v>137.19999999999999</v>
      </c>
      <c r="F86" s="99">
        <v>136.6</v>
      </c>
      <c r="G86" s="99">
        <v>136.6</v>
      </c>
      <c r="H86" s="99">
        <v>134.30000000000001</v>
      </c>
      <c r="I86" s="99">
        <v>132.4</v>
      </c>
      <c r="J86" s="99">
        <v>132.4</v>
      </c>
      <c r="K86" s="99">
        <v>130.5</v>
      </c>
      <c r="L86" s="99">
        <v>131.30000000000001</v>
      </c>
      <c r="M86" s="99">
        <v>130.4</v>
      </c>
      <c r="N86" s="99">
        <v>129</v>
      </c>
      <c r="O86" s="99">
        <v>129.6</v>
      </c>
      <c r="P86" s="99">
        <v>133.30000000000001</v>
      </c>
      <c r="Q86" s="99">
        <v>134.30000000000001</v>
      </c>
      <c r="R86" s="99">
        <v>136.80000000000001</v>
      </c>
      <c r="S86" s="99">
        <v>132.30000000000001</v>
      </c>
      <c r="T86" s="99">
        <v>135.1</v>
      </c>
      <c r="U86" s="99">
        <v>136.1</v>
      </c>
      <c r="V86" s="99">
        <v>135.1</v>
      </c>
      <c r="W86" s="99">
        <v>132.69999999999999</v>
      </c>
      <c r="X86" s="99">
        <v>134.80000000000001</v>
      </c>
      <c r="Y86" s="99">
        <v>136.19999999999999</v>
      </c>
      <c r="Z86" s="95">
        <v>139.9</v>
      </c>
      <c r="AA86" s="99">
        <v>130</v>
      </c>
      <c r="AB86" s="99">
        <v>130</v>
      </c>
      <c r="AC86" s="99">
        <v>130</v>
      </c>
      <c r="AD86" s="99">
        <v>130</v>
      </c>
      <c r="AE86" s="99">
        <v>132.5</v>
      </c>
      <c r="AF86" s="100">
        <v>134.80000000000001</v>
      </c>
      <c r="AG86" s="101"/>
      <c r="AH86" s="51">
        <f t="shared" si="20"/>
        <v>139.9</v>
      </c>
      <c r="AI86" s="52">
        <f t="shared" si="21"/>
        <v>129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96">
        <v>131.19999999999999</v>
      </c>
      <c r="C87" s="67">
        <v>131</v>
      </c>
      <c r="D87" s="67">
        <v>132.1</v>
      </c>
      <c r="E87" s="67">
        <v>132.1</v>
      </c>
      <c r="F87" s="67">
        <v>134.30000000000001</v>
      </c>
      <c r="G87" s="67">
        <v>134.30000000000001</v>
      </c>
      <c r="H87" s="67">
        <v>134.69999999999999</v>
      </c>
      <c r="I87" s="67">
        <v>130.6</v>
      </c>
      <c r="J87" s="67">
        <v>130.6</v>
      </c>
      <c r="K87" s="67">
        <v>127.2</v>
      </c>
      <c r="L87" s="67">
        <v>128.1</v>
      </c>
      <c r="M87" s="67">
        <v>124.9</v>
      </c>
      <c r="N87" s="67">
        <v>125</v>
      </c>
      <c r="O87" s="67">
        <v>127.5</v>
      </c>
      <c r="P87" s="67">
        <v>130.5</v>
      </c>
      <c r="Q87" s="67">
        <v>129.80000000000001</v>
      </c>
      <c r="R87" s="67">
        <v>128.5</v>
      </c>
      <c r="S87" s="67">
        <v>129.1</v>
      </c>
      <c r="T87" s="67">
        <v>136</v>
      </c>
      <c r="U87" s="67">
        <v>138</v>
      </c>
      <c r="V87" s="67">
        <v>132.9</v>
      </c>
      <c r="W87" s="67">
        <v>131.19999999999999</v>
      </c>
      <c r="X87" s="67">
        <v>132.1</v>
      </c>
      <c r="Y87" s="67">
        <v>135.9</v>
      </c>
      <c r="Z87" s="95">
        <v>131.19999999999999</v>
      </c>
      <c r="AA87" s="67">
        <v>130</v>
      </c>
      <c r="AB87" s="67">
        <v>130</v>
      </c>
      <c r="AC87" s="67">
        <v>130</v>
      </c>
      <c r="AD87" s="67">
        <v>130</v>
      </c>
      <c r="AE87" s="67">
        <v>127.5</v>
      </c>
      <c r="AF87" s="96">
        <v>128.4</v>
      </c>
      <c r="AG87" s="97"/>
      <c r="AH87" s="51">
        <f t="shared" si="20"/>
        <v>138</v>
      </c>
      <c r="AI87" s="52">
        <f t="shared" si="21"/>
        <v>124.9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3">
        <v>65.900000000000006</v>
      </c>
      <c r="C88" s="102">
        <v>66</v>
      </c>
      <c r="D88" s="102">
        <v>66.7</v>
      </c>
      <c r="E88" s="102">
        <v>66.7</v>
      </c>
      <c r="F88" s="102">
        <v>66.2</v>
      </c>
      <c r="G88" s="102">
        <v>66.2</v>
      </c>
      <c r="H88" s="102">
        <v>65.5</v>
      </c>
      <c r="I88" s="102">
        <v>64.3</v>
      </c>
      <c r="J88" s="102">
        <v>64.3</v>
      </c>
      <c r="K88" s="102">
        <v>64.7</v>
      </c>
      <c r="L88" s="102">
        <v>64.400000000000006</v>
      </c>
      <c r="M88" s="102">
        <v>63.9</v>
      </c>
      <c r="N88" s="102">
        <v>64</v>
      </c>
      <c r="O88" s="102">
        <v>63</v>
      </c>
      <c r="P88" s="102">
        <v>63</v>
      </c>
      <c r="Q88" s="102">
        <v>64.400000000000006</v>
      </c>
      <c r="R88" s="102">
        <v>64.599999999999994</v>
      </c>
      <c r="S88" s="102">
        <v>64.3</v>
      </c>
      <c r="T88" s="102">
        <v>64.8</v>
      </c>
      <c r="U88" s="102">
        <v>65.3</v>
      </c>
      <c r="V88" s="102">
        <v>65.3</v>
      </c>
      <c r="W88" s="102">
        <v>63.9</v>
      </c>
      <c r="X88" s="102">
        <v>63.7</v>
      </c>
      <c r="Y88" s="102">
        <v>65.099999999999994</v>
      </c>
      <c r="Z88" s="102">
        <v>65.400000000000006</v>
      </c>
      <c r="AA88" s="102">
        <v>65.099999999999994</v>
      </c>
      <c r="AB88" s="102">
        <v>65.099999999999994</v>
      </c>
      <c r="AC88" s="102">
        <v>65.099999999999994</v>
      </c>
      <c r="AD88" s="102">
        <v>65.099999999999994</v>
      </c>
      <c r="AE88" s="102">
        <v>66.599999999999994</v>
      </c>
      <c r="AF88" s="103">
        <v>66.5</v>
      </c>
      <c r="AG88" s="104"/>
      <c r="AH88" s="51">
        <f t="shared" si="20"/>
        <v>66.7</v>
      </c>
      <c r="AI88" s="52">
        <f t="shared" si="21"/>
        <v>63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SUM(B11:B12,B14,B17,B20:B21,B39,B41:B42,B44,B46,B91:B94,B98,B104,B110,B119,B121,B133,B140,B143:B144,B151,B153,B155,B159:B161,B163:B165,B170,B176:B177,B179:B181,B189,B194)</f>
        <v>300.43999999999994</v>
      </c>
      <c r="C90" s="109">
        <f t="shared" ref="C90:R90" si="24">SUM(C11:C12,C14,C17,C20:C21,C39,C41:C42,C44,C46,C91:C94,C98,C104,C110,C119,C121,C133,C140,C143:C144,C151,C153,C155,C159:C161,C163:C165,C170,C176:C177,C179:C181,C189,C194)</f>
        <v>296.14</v>
      </c>
      <c r="D90" s="109">
        <f t="shared" si="24"/>
        <v>299.64</v>
      </c>
      <c r="E90" s="109">
        <f t="shared" si="24"/>
        <v>305.64</v>
      </c>
      <c r="F90" s="109">
        <f t="shared" si="24"/>
        <v>316.64</v>
      </c>
      <c r="G90" s="109">
        <f t="shared" si="24"/>
        <v>327.44</v>
      </c>
      <c r="H90" s="109">
        <f t="shared" si="24"/>
        <v>351.24</v>
      </c>
      <c r="I90" s="109">
        <f t="shared" si="24"/>
        <v>376.64</v>
      </c>
      <c r="J90" s="109">
        <f t="shared" si="24"/>
        <v>391.44</v>
      </c>
      <c r="K90" s="109">
        <f t="shared" si="24"/>
        <v>420.94</v>
      </c>
      <c r="L90" s="109">
        <f t="shared" si="24"/>
        <v>285.23999999999995</v>
      </c>
      <c r="M90" s="109">
        <f t="shared" si="24"/>
        <v>283.34000000000003</v>
      </c>
      <c r="N90" s="109">
        <f t="shared" si="24"/>
        <v>293.94000000000011</v>
      </c>
      <c r="O90" s="109">
        <f t="shared" si="24"/>
        <v>306.34000000000003</v>
      </c>
      <c r="P90" s="109">
        <f>SUM(P11:P12,P14,P17,P20:P21,P39,P41:P42,P44,P46,P91:P94,P98,P104,P110,P119,P121,P133,P140,P143:P144,P151,P153,P155,P159:P161,P163:P165,P170,P176:P177,P179:P181,P189,P194)</f>
        <v>294.54000000000008</v>
      </c>
      <c r="Q90" s="109">
        <f t="shared" si="24"/>
        <v>291.24000000000007</v>
      </c>
      <c r="R90" s="109">
        <f t="shared" si="24"/>
        <v>288.74000000000007</v>
      </c>
      <c r="S90" s="109">
        <f>SUM(S12,S14,S17,S20:S21,S39,S41:S42,S44,S46,S91:S94,S98,S104,S110,S119,S121,S133,S140,S143:S144,S151,S153,S155,S159:S161,S163:S165,S170,S176:S177,S179:S181,S189,S194)</f>
        <v>291.54000000000008</v>
      </c>
      <c r="T90" s="109">
        <f t="shared" ref="T90:AF90" si="25">SUM(T12,T14,T17,T20:T21,T39,T41:T42,T44,T46,T91:T94,T98,T104,T110,T119,T121,T133,T140,T143:T144,T151,T153,T155,T159:T161,T163:T165,T170,T176:T177,T179:T181,T189,T194)</f>
        <v>281.54000000000002</v>
      </c>
      <c r="U90" s="109">
        <f t="shared" si="25"/>
        <v>145.73999999999995</v>
      </c>
      <c r="V90" s="109">
        <f t="shared" si="25"/>
        <v>145.73999999999995</v>
      </c>
      <c r="W90" s="109">
        <f t="shared" si="25"/>
        <v>56.739999999999974</v>
      </c>
      <c r="X90" s="109">
        <f t="shared" si="25"/>
        <v>273.44</v>
      </c>
      <c r="Y90" s="109">
        <f t="shared" si="25"/>
        <v>80.84</v>
      </c>
      <c r="Z90" s="109">
        <f t="shared" si="25"/>
        <v>143.63999999999999</v>
      </c>
      <c r="AA90" s="109">
        <f t="shared" si="25"/>
        <v>125.24000000000002</v>
      </c>
      <c r="AB90" s="109">
        <f t="shared" si="25"/>
        <v>263.74</v>
      </c>
      <c r="AC90" s="109">
        <f t="shared" si="25"/>
        <v>249.44</v>
      </c>
      <c r="AD90" s="109">
        <f t="shared" si="25"/>
        <v>193.23999999999998</v>
      </c>
      <c r="AE90" s="109">
        <f t="shared" si="25"/>
        <v>170.83999999999997</v>
      </c>
      <c r="AF90" s="109">
        <f t="shared" si="25"/>
        <v>156.94</v>
      </c>
      <c r="AG90" s="110"/>
      <c r="AH90" s="51">
        <f>MAX(B90:AF90)</f>
        <v>420.94</v>
      </c>
      <c r="AI90" s="52">
        <f>MIN(B90:AF90)</f>
        <v>56.739999999999974</v>
      </c>
    </row>
    <row r="91" spans="1:88" x14ac:dyDescent="0.25">
      <c r="A91" s="111" t="s">
        <v>58</v>
      </c>
      <c r="B91" s="113">
        <v>22.2</v>
      </c>
      <c r="C91" s="79">
        <v>23.8</v>
      </c>
      <c r="D91" s="79">
        <v>35</v>
      </c>
      <c r="E91" s="79">
        <v>13</v>
      </c>
      <c r="F91" s="79">
        <v>11</v>
      </c>
      <c r="G91" s="79">
        <v>10</v>
      </c>
      <c r="H91" s="79">
        <v>15.6</v>
      </c>
      <c r="I91" s="79">
        <v>19</v>
      </c>
      <c r="J91" s="79">
        <v>21.6</v>
      </c>
      <c r="K91" s="79">
        <v>7</v>
      </c>
      <c r="L91" s="79">
        <v>5.7</v>
      </c>
      <c r="M91" s="79">
        <v>21.5</v>
      </c>
      <c r="N91" s="79">
        <v>23.6</v>
      </c>
      <c r="O91" s="79">
        <v>25.5</v>
      </c>
      <c r="P91" s="79">
        <v>23.5</v>
      </c>
      <c r="Q91" s="79">
        <v>21.1</v>
      </c>
      <c r="R91" s="79">
        <v>21.4</v>
      </c>
      <c r="S91" s="79">
        <v>27.4</v>
      </c>
      <c r="T91" s="112">
        <v>31.7</v>
      </c>
      <c r="U91" s="112">
        <v>40.200000000000003</v>
      </c>
      <c r="V91" s="112">
        <v>40.200000000000003</v>
      </c>
      <c r="W91" s="112">
        <v>41.2</v>
      </c>
      <c r="X91" s="112">
        <v>39.299999999999997</v>
      </c>
      <c r="Y91" s="112">
        <v>32.5</v>
      </c>
      <c r="Z91" s="112">
        <v>28.1</v>
      </c>
      <c r="AA91" s="49">
        <v>31.5</v>
      </c>
      <c r="AB91" s="49">
        <v>29.9</v>
      </c>
      <c r="AC91" s="49">
        <v>15.3</v>
      </c>
      <c r="AD91" s="49">
        <v>26.4</v>
      </c>
      <c r="AE91" s="49">
        <v>25.6</v>
      </c>
      <c r="AF91" s="113">
        <v>22.5</v>
      </c>
      <c r="AG91" s="114">
        <v>75</v>
      </c>
      <c r="AH91" s="51">
        <f>IF(ABS(MAX(B91:AF91))&gt;ABS(MIN(B91:AF91)),MAX(B91:AF91),MIN(B91:AF91))</f>
        <v>41.2</v>
      </c>
      <c r="AI91" s="115">
        <f>INDEX($B$9:$AF$9,1,MATCH(AH91,B91:AF91,0))</f>
        <v>0.75</v>
      </c>
    </row>
    <row r="92" spans="1:88" x14ac:dyDescent="0.25">
      <c r="A92" s="116" t="s">
        <v>59</v>
      </c>
      <c r="B92" s="117">
        <v>-3.3</v>
      </c>
      <c r="C92" s="80">
        <f>-4.6-0.2</f>
        <v>-4.8</v>
      </c>
      <c r="D92" s="80">
        <v>-10</v>
      </c>
      <c r="E92" s="80">
        <v>-3</v>
      </c>
      <c r="F92" s="80">
        <v>5</v>
      </c>
      <c r="G92" s="80">
        <v>11</v>
      </c>
      <c r="H92" s="80">
        <v>15</v>
      </c>
      <c r="I92" s="80">
        <v>24</v>
      </c>
      <c r="J92" s="80">
        <v>28</v>
      </c>
      <c r="K92" s="80">
        <v>8</v>
      </c>
      <c r="L92" s="80">
        <v>7.4</v>
      </c>
      <c r="M92" s="80">
        <v>-1.2</v>
      </c>
      <c r="N92" s="80">
        <v>1.1000000000000001</v>
      </c>
      <c r="O92" s="80">
        <v>2.8</v>
      </c>
      <c r="P92" s="80">
        <v>1.6</v>
      </c>
      <c r="Q92" s="80">
        <v>-4</v>
      </c>
      <c r="R92" s="80">
        <v>-3.9</v>
      </c>
      <c r="S92" s="80">
        <v>3</v>
      </c>
      <c r="T92" s="80">
        <v>-2</v>
      </c>
      <c r="U92" s="80">
        <v>5.6</v>
      </c>
      <c r="V92" s="80">
        <v>5.6</v>
      </c>
      <c r="W92" s="80">
        <f>-1.9-2.4</f>
        <v>-4.3</v>
      </c>
      <c r="X92" s="80">
        <v>0.5</v>
      </c>
      <c r="Y92" s="80">
        <v>6.7</v>
      </c>
      <c r="Z92" s="80">
        <v>9.9</v>
      </c>
      <c r="AA92" s="67">
        <v>-3.5</v>
      </c>
      <c r="AB92" s="67">
        <v>-13</v>
      </c>
      <c r="AC92" s="67">
        <v>-11.1</v>
      </c>
      <c r="AD92" s="67">
        <v>-41</v>
      </c>
      <c r="AE92" s="67">
        <v>-46.5</v>
      </c>
      <c r="AF92" s="117">
        <v>-56.1</v>
      </c>
      <c r="AG92" s="114">
        <v>240</v>
      </c>
      <c r="AH92" s="51">
        <f>IF(ABS(MAX(B92:AF92))&gt;ABS(MIN(B92:AF92)),MAX(B92:AF92),MIN(B92:AF92))</f>
        <v>-56.1</v>
      </c>
      <c r="AI92" s="115">
        <f>INDEX($B$9:$AF$9,1,MATCH(AH92,B92:AF92,0))</f>
        <v>1</v>
      </c>
    </row>
    <row r="93" spans="1:88" x14ac:dyDescent="0.25">
      <c r="A93" s="116" t="s">
        <v>60</v>
      </c>
      <c r="B93" s="117">
        <v>15.2</v>
      </c>
      <c r="C93" s="80">
        <v>14.1</v>
      </c>
      <c r="D93" s="80">
        <v>7</v>
      </c>
      <c r="E93" s="80">
        <v>26</v>
      </c>
      <c r="F93" s="80">
        <v>26</v>
      </c>
      <c r="G93" s="80">
        <v>25.8</v>
      </c>
      <c r="H93" s="80">
        <v>28</v>
      </c>
      <c r="I93" s="80">
        <v>28</v>
      </c>
      <c r="J93" s="80">
        <v>30.2</v>
      </c>
      <c r="K93" s="80">
        <v>45</v>
      </c>
      <c r="L93" s="80">
        <v>47.3</v>
      </c>
      <c r="M93" s="80">
        <v>38.6</v>
      </c>
      <c r="N93" s="80">
        <v>40.1</v>
      </c>
      <c r="O93" s="80">
        <v>45.9</v>
      </c>
      <c r="P93" s="80">
        <v>38.5</v>
      </c>
      <c r="Q93" s="80">
        <v>44</v>
      </c>
      <c r="R93" s="80">
        <v>43.9</v>
      </c>
      <c r="S93" s="80">
        <v>46.9</v>
      </c>
      <c r="T93" s="80">
        <v>44.8</v>
      </c>
      <c r="U93" s="80">
        <v>40.799999999999997</v>
      </c>
      <c r="V93" s="80">
        <v>40.799999999999997</v>
      </c>
      <c r="W93" s="80">
        <f>17.2</f>
        <v>17.2</v>
      </c>
      <c r="X93" s="80">
        <v>18</v>
      </c>
      <c r="Y93" s="80">
        <v>39.4</v>
      </c>
      <c r="Z93" s="80">
        <v>44.6</v>
      </c>
      <c r="AA93" s="67">
        <v>42.3</v>
      </c>
      <c r="AB93" s="67">
        <v>31</v>
      </c>
      <c r="AC93" s="67">
        <v>42.6</v>
      </c>
      <c r="AD93" s="67">
        <v>20.100000000000001</v>
      </c>
      <c r="AE93" s="67">
        <v>17.100000000000001</v>
      </c>
      <c r="AF93" s="117">
        <v>12</v>
      </c>
      <c r="AG93" s="114">
        <v>60</v>
      </c>
      <c r="AH93" s="51">
        <f>IF(ABS(MAX(B93:AF93))&gt;ABS(MIN(B93:AF93)),MAX(B93:AF93),MIN(B93:AF93))</f>
        <v>47.3</v>
      </c>
      <c r="AI93" s="115">
        <f>INDEX($B$9:$AF$9,1,MATCH(AH93,B93:AF93,0))</f>
        <v>0.33333333333333331</v>
      </c>
    </row>
    <row r="94" spans="1:88" x14ac:dyDescent="0.25">
      <c r="A94" s="118" t="s">
        <v>61</v>
      </c>
      <c r="B94" s="120">
        <v>-104.8</v>
      </c>
      <c r="C94" s="82">
        <v>-106.6</v>
      </c>
      <c r="D94" s="82">
        <v>-102</v>
      </c>
      <c r="E94" s="82">
        <v>-100</v>
      </c>
      <c r="F94" s="82">
        <v>-95</v>
      </c>
      <c r="G94" s="82">
        <v>-89</v>
      </c>
      <c r="H94" s="82">
        <v>-77</v>
      </c>
      <c r="I94" s="82">
        <v>-64</v>
      </c>
      <c r="J94" s="82">
        <v>-58</v>
      </c>
      <c r="K94" s="82">
        <v>-8.6999999999999993</v>
      </c>
      <c r="L94" s="82">
        <v>-150</v>
      </c>
      <c r="M94" s="82">
        <v>-150</v>
      </c>
      <c r="N94" s="82">
        <v>-218</v>
      </c>
      <c r="O94" s="82">
        <v>-216</v>
      </c>
      <c r="P94" s="82">
        <v>-214</v>
      </c>
      <c r="Q94" s="82">
        <v>-215</v>
      </c>
      <c r="R94" s="82">
        <v>-216</v>
      </c>
      <c r="S94" s="82">
        <v>0.1</v>
      </c>
      <c r="T94" s="82">
        <v>-9.1999999999999993</v>
      </c>
      <c r="U94" s="82">
        <f>-14.6-149.6</f>
        <v>-164.2</v>
      </c>
      <c r="V94" s="82">
        <f>-14.6-149.6</f>
        <v>-164.2</v>
      </c>
      <c r="W94" s="82">
        <f>-223</f>
        <v>-223</v>
      </c>
      <c r="X94" s="82">
        <v>-10.8</v>
      </c>
      <c r="Y94" s="82">
        <v>-223.2</v>
      </c>
      <c r="Z94" s="82">
        <f>-156.3-8.3</f>
        <v>-164.60000000000002</v>
      </c>
      <c r="AA94" s="119">
        <v>-173.7</v>
      </c>
      <c r="AB94" s="119">
        <v>-12.8</v>
      </c>
      <c r="AC94" s="119">
        <v>-26</v>
      </c>
      <c r="AD94" s="119">
        <v>-40.9</v>
      </c>
      <c r="AE94" s="119">
        <v>-54</v>
      </c>
      <c r="AF94" s="120">
        <v>-50.1</v>
      </c>
      <c r="AG94" s="121">
        <v>120</v>
      </c>
      <c r="AH94" s="51">
        <f>IF(ABS(MAX(B94:AF94))&gt;ABS(MIN(B94:AF94)),MAX(B94:AF94),MIN(B94:AF94))</f>
        <v>-223.2</v>
      </c>
      <c r="AI94" s="115">
        <f>INDEX($B$9:$AF$9,1,MATCH(AH94,B94:AF94,0))</f>
        <v>0.79166666666666663</v>
      </c>
    </row>
    <row r="95" spans="1:88" ht="15.75" thickBot="1" x14ac:dyDescent="0.3">
      <c r="A95" s="118" t="s">
        <v>62</v>
      </c>
      <c r="B95" s="120">
        <v>92.4</v>
      </c>
      <c r="C95" s="82">
        <v>88.1</v>
      </c>
      <c r="D95" s="82">
        <v>83</v>
      </c>
      <c r="E95" s="82">
        <v>79</v>
      </c>
      <c r="F95" s="82">
        <v>96</v>
      </c>
      <c r="G95" s="82">
        <v>94</v>
      </c>
      <c r="H95" s="82">
        <v>95</v>
      </c>
      <c r="I95" s="82">
        <v>97</v>
      </c>
      <c r="J95" s="82">
        <v>104</v>
      </c>
      <c r="K95" s="82">
        <v>75</v>
      </c>
      <c r="L95" s="82">
        <v>76.400000000000006</v>
      </c>
      <c r="M95" s="82">
        <v>81.900000000000006</v>
      </c>
      <c r="N95" s="82">
        <v>79.8</v>
      </c>
      <c r="O95" s="82">
        <v>91.6</v>
      </c>
      <c r="P95" s="82">
        <v>96.1</v>
      </c>
      <c r="Q95" s="82">
        <v>85.5</v>
      </c>
      <c r="R95" s="82">
        <v>81.900000000000006</v>
      </c>
      <c r="S95" s="82">
        <v>84.7</v>
      </c>
      <c r="T95" s="82">
        <v>74.2</v>
      </c>
      <c r="U95" s="82">
        <v>65.7</v>
      </c>
      <c r="V95" s="82">
        <v>66.7</v>
      </c>
      <c r="W95" s="82">
        <v>83.8</v>
      </c>
      <c r="X95" s="82">
        <v>91.4</v>
      </c>
      <c r="Y95" s="82">
        <v>85.2</v>
      </c>
      <c r="Z95" s="82">
        <v>71.900000000000006</v>
      </c>
      <c r="AA95" s="119">
        <v>69.5</v>
      </c>
      <c r="AB95" s="119">
        <v>79</v>
      </c>
      <c r="AC95" s="119">
        <v>63.3</v>
      </c>
      <c r="AD95" s="119">
        <v>53.7</v>
      </c>
      <c r="AE95" s="119">
        <v>29.6</v>
      </c>
      <c r="AF95" s="120">
        <v>50.2</v>
      </c>
      <c r="AG95" s="121"/>
      <c r="AH95" s="51">
        <f>IF(ABS(MAX(B95:AF95))&gt;ABS(MIN(B95:AF95)),MAX(B95:AF95),MIN(B95:AF95))</f>
        <v>104</v>
      </c>
      <c r="AI95" s="115">
        <f>INDEX($B$9:$AF$9,1,MATCH(AH95,B95:AF95,0))</f>
        <v>0.29166666666666669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4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si="33"/>
        <v>1.48</v>
      </c>
      <c r="T124" s="129">
        <f t="shared" si="33"/>
        <v>1.48</v>
      </c>
      <c r="U124" s="129">
        <f t="shared" si="33"/>
        <v>1.48</v>
      </c>
      <c r="V124" s="129">
        <f t="shared" si="33"/>
        <v>1.48</v>
      </c>
      <c r="W124" s="129">
        <f t="shared" si="33"/>
        <v>1.48</v>
      </c>
      <c r="X124" s="129">
        <f t="shared" si="33"/>
        <v>1.48</v>
      </c>
      <c r="Y124" s="129">
        <f t="shared" si="33"/>
        <v>1.48</v>
      </c>
      <c r="Z124" s="129">
        <f t="shared" si="33"/>
        <v>1.48</v>
      </c>
      <c r="AA124" s="129">
        <f t="shared" si="33"/>
        <v>1.48</v>
      </c>
      <c r="AB124" s="129">
        <f t="shared" si="33"/>
        <v>1.48</v>
      </c>
      <c r="AC124" s="129">
        <f t="shared" si="33"/>
        <v>1.48</v>
      </c>
      <c r="AD124" s="129">
        <f t="shared" si="33"/>
        <v>1.48</v>
      </c>
      <c r="AE124" s="129">
        <f t="shared" si="33"/>
        <v>1.48</v>
      </c>
      <c r="AF124" s="129">
        <f t="shared" si="33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4">B126</f>
        <v>2.2000000000000002</v>
      </c>
      <c r="D126" s="129">
        <f t="shared" si="34"/>
        <v>2.2000000000000002</v>
      </c>
      <c r="E126" s="129">
        <f t="shared" si="34"/>
        <v>2.2000000000000002</v>
      </c>
      <c r="F126" s="129">
        <f t="shared" si="34"/>
        <v>2.2000000000000002</v>
      </c>
      <c r="G126" s="129">
        <f t="shared" si="34"/>
        <v>2.2000000000000002</v>
      </c>
      <c r="H126" s="129">
        <f t="shared" si="34"/>
        <v>2.2000000000000002</v>
      </c>
      <c r="I126" s="129">
        <f t="shared" si="34"/>
        <v>2.2000000000000002</v>
      </c>
      <c r="J126" s="129">
        <f t="shared" si="34"/>
        <v>2.2000000000000002</v>
      </c>
      <c r="K126" s="129">
        <f t="shared" si="34"/>
        <v>2.2000000000000002</v>
      </c>
      <c r="L126" s="129">
        <f t="shared" si="34"/>
        <v>2.2000000000000002</v>
      </c>
      <c r="M126" s="129">
        <f t="shared" si="34"/>
        <v>2.2000000000000002</v>
      </c>
      <c r="N126" s="129">
        <f t="shared" si="34"/>
        <v>2.2000000000000002</v>
      </c>
      <c r="O126" s="129">
        <f t="shared" si="34"/>
        <v>2.2000000000000002</v>
      </c>
      <c r="P126" s="129">
        <f t="shared" si="34"/>
        <v>2.2000000000000002</v>
      </c>
      <c r="Q126" s="129">
        <f t="shared" si="34"/>
        <v>2.2000000000000002</v>
      </c>
      <c r="R126" s="129">
        <f t="shared" si="34"/>
        <v>2.2000000000000002</v>
      </c>
      <c r="S126" s="129">
        <f t="shared" ref="S126:AF133" si="35">R126</f>
        <v>2.2000000000000002</v>
      </c>
      <c r="T126" s="129">
        <f t="shared" si="35"/>
        <v>2.2000000000000002</v>
      </c>
      <c r="U126" s="129">
        <f t="shared" si="35"/>
        <v>2.2000000000000002</v>
      </c>
      <c r="V126" s="129">
        <f t="shared" si="35"/>
        <v>2.2000000000000002</v>
      </c>
      <c r="W126" s="129">
        <f t="shared" si="35"/>
        <v>2.2000000000000002</v>
      </c>
      <c r="X126" s="129">
        <f t="shared" si="35"/>
        <v>2.2000000000000002</v>
      </c>
      <c r="Y126" s="129">
        <f t="shared" si="35"/>
        <v>2.2000000000000002</v>
      </c>
      <c r="Z126" s="129">
        <f t="shared" si="35"/>
        <v>2.2000000000000002</v>
      </c>
      <c r="AA126" s="129">
        <f t="shared" si="35"/>
        <v>2.2000000000000002</v>
      </c>
      <c r="AB126" s="129">
        <f t="shared" si="35"/>
        <v>2.2000000000000002</v>
      </c>
      <c r="AC126" s="129">
        <f t="shared" si="35"/>
        <v>2.2000000000000002</v>
      </c>
      <c r="AD126" s="129">
        <f t="shared" si="35"/>
        <v>2.2000000000000002</v>
      </c>
      <c r="AE126" s="129">
        <f t="shared" si="35"/>
        <v>2.2000000000000002</v>
      </c>
      <c r="AF126" s="129">
        <f t="shared" si="35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4"/>
        <v>2</v>
      </c>
      <c r="D127" s="129">
        <f t="shared" si="34"/>
        <v>2</v>
      </c>
      <c r="E127" s="129">
        <f t="shared" si="34"/>
        <v>2</v>
      </c>
      <c r="F127" s="129">
        <f t="shared" si="34"/>
        <v>2</v>
      </c>
      <c r="G127" s="129">
        <f t="shared" si="34"/>
        <v>2</v>
      </c>
      <c r="H127" s="129">
        <f t="shared" si="34"/>
        <v>2</v>
      </c>
      <c r="I127" s="129">
        <f t="shared" si="34"/>
        <v>2</v>
      </c>
      <c r="J127" s="129">
        <f t="shared" si="34"/>
        <v>2</v>
      </c>
      <c r="K127" s="129">
        <f t="shared" si="34"/>
        <v>2</v>
      </c>
      <c r="L127" s="129">
        <f t="shared" si="34"/>
        <v>2</v>
      </c>
      <c r="M127" s="129">
        <f t="shared" si="34"/>
        <v>2</v>
      </c>
      <c r="N127" s="129">
        <f t="shared" si="34"/>
        <v>2</v>
      </c>
      <c r="O127" s="129">
        <f t="shared" si="34"/>
        <v>2</v>
      </c>
      <c r="P127" s="129">
        <f t="shared" si="34"/>
        <v>2</v>
      </c>
      <c r="Q127" s="129">
        <f t="shared" si="34"/>
        <v>2</v>
      </c>
      <c r="R127" s="129">
        <f t="shared" si="34"/>
        <v>2</v>
      </c>
      <c r="S127" s="129">
        <f t="shared" si="35"/>
        <v>2</v>
      </c>
      <c r="T127" s="129">
        <f t="shared" si="35"/>
        <v>2</v>
      </c>
      <c r="U127" s="129">
        <f t="shared" si="35"/>
        <v>2</v>
      </c>
      <c r="V127" s="129">
        <f t="shared" si="35"/>
        <v>2</v>
      </c>
      <c r="W127" s="129">
        <f t="shared" si="35"/>
        <v>2</v>
      </c>
      <c r="X127" s="129">
        <f t="shared" si="35"/>
        <v>2</v>
      </c>
      <c r="Y127" s="129">
        <f t="shared" si="35"/>
        <v>2</v>
      </c>
      <c r="Z127" s="129">
        <f t="shared" si="35"/>
        <v>2</v>
      </c>
      <c r="AA127" s="129">
        <f t="shared" si="35"/>
        <v>2</v>
      </c>
      <c r="AB127" s="129">
        <f t="shared" si="35"/>
        <v>2</v>
      </c>
      <c r="AC127" s="129">
        <f t="shared" si="35"/>
        <v>2</v>
      </c>
      <c r="AD127" s="129">
        <f t="shared" si="35"/>
        <v>2</v>
      </c>
      <c r="AE127" s="129">
        <f t="shared" si="35"/>
        <v>2</v>
      </c>
      <c r="AF127" s="129">
        <f t="shared" si="35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4"/>
        <v>1.25</v>
      </c>
      <c r="D128" s="129">
        <f t="shared" si="34"/>
        <v>1.25</v>
      </c>
      <c r="E128" s="129">
        <f t="shared" si="34"/>
        <v>1.25</v>
      </c>
      <c r="F128" s="129">
        <f t="shared" si="34"/>
        <v>1.25</v>
      </c>
      <c r="G128" s="129">
        <f t="shared" si="34"/>
        <v>1.25</v>
      </c>
      <c r="H128" s="129">
        <f t="shared" si="34"/>
        <v>1.25</v>
      </c>
      <c r="I128" s="129">
        <f t="shared" si="34"/>
        <v>1.25</v>
      </c>
      <c r="J128" s="129">
        <f t="shared" si="34"/>
        <v>1.25</v>
      </c>
      <c r="K128" s="129">
        <f t="shared" si="34"/>
        <v>1.25</v>
      </c>
      <c r="L128" s="129">
        <f t="shared" si="34"/>
        <v>1.25</v>
      </c>
      <c r="M128" s="129">
        <f t="shared" si="34"/>
        <v>1.25</v>
      </c>
      <c r="N128" s="129">
        <f t="shared" si="34"/>
        <v>1.25</v>
      </c>
      <c r="O128" s="129">
        <f t="shared" si="34"/>
        <v>1.25</v>
      </c>
      <c r="P128" s="129">
        <f t="shared" si="34"/>
        <v>1.25</v>
      </c>
      <c r="Q128" s="129">
        <f t="shared" si="34"/>
        <v>1.25</v>
      </c>
      <c r="R128" s="129">
        <f t="shared" si="34"/>
        <v>1.25</v>
      </c>
      <c r="S128" s="129">
        <f t="shared" si="35"/>
        <v>1.25</v>
      </c>
      <c r="T128" s="129">
        <f t="shared" si="35"/>
        <v>1.25</v>
      </c>
      <c r="U128" s="129">
        <f t="shared" si="35"/>
        <v>1.25</v>
      </c>
      <c r="V128" s="129">
        <f t="shared" si="35"/>
        <v>1.25</v>
      </c>
      <c r="W128" s="129">
        <f t="shared" si="35"/>
        <v>1.25</v>
      </c>
      <c r="X128" s="129">
        <f t="shared" si="35"/>
        <v>1.25</v>
      </c>
      <c r="Y128" s="129">
        <f t="shared" si="35"/>
        <v>1.25</v>
      </c>
      <c r="Z128" s="129">
        <f t="shared" si="35"/>
        <v>1.25</v>
      </c>
      <c r="AA128" s="129">
        <f t="shared" si="35"/>
        <v>1.25</v>
      </c>
      <c r="AB128" s="129">
        <f t="shared" si="35"/>
        <v>1.25</v>
      </c>
      <c r="AC128" s="129">
        <f t="shared" si="35"/>
        <v>1.25</v>
      </c>
      <c r="AD128" s="129">
        <f t="shared" si="35"/>
        <v>1.25</v>
      </c>
      <c r="AE128" s="129">
        <f t="shared" si="35"/>
        <v>1.25</v>
      </c>
      <c r="AF128" s="129">
        <f t="shared" si="35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4"/>
        <v>1.1499999999999999</v>
      </c>
      <c r="D129" s="129">
        <f t="shared" si="34"/>
        <v>1.1499999999999999</v>
      </c>
      <c r="E129" s="129">
        <f t="shared" si="34"/>
        <v>1.1499999999999999</v>
      </c>
      <c r="F129" s="129">
        <f t="shared" si="34"/>
        <v>1.1499999999999999</v>
      </c>
      <c r="G129" s="129">
        <f t="shared" si="34"/>
        <v>1.1499999999999999</v>
      </c>
      <c r="H129" s="129">
        <f t="shared" si="34"/>
        <v>1.1499999999999999</v>
      </c>
      <c r="I129" s="129">
        <f t="shared" si="34"/>
        <v>1.1499999999999999</v>
      </c>
      <c r="J129" s="129">
        <f t="shared" si="34"/>
        <v>1.1499999999999999</v>
      </c>
      <c r="K129" s="129">
        <f t="shared" si="34"/>
        <v>1.1499999999999999</v>
      </c>
      <c r="L129" s="129">
        <f t="shared" si="34"/>
        <v>1.1499999999999999</v>
      </c>
      <c r="M129" s="129">
        <f t="shared" si="34"/>
        <v>1.1499999999999999</v>
      </c>
      <c r="N129" s="129">
        <f t="shared" si="34"/>
        <v>1.1499999999999999</v>
      </c>
      <c r="O129" s="129">
        <f t="shared" si="34"/>
        <v>1.1499999999999999</v>
      </c>
      <c r="P129" s="129">
        <f t="shared" si="34"/>
        <v>1.1499999999999999</v>
      </c>
      <c r="Q129" s="129">
        <f t="shared" si="34"/>
        <v>1.1499999999999999</v>
      </c>
      <c r="R129" s="129">
        <f t="shared" si="34"/>
        <v>1.1499999999999999</v>
      </c>
      <c r="S129" s="129">
        <f t="shared" si="35"/>
        <v>1.1499999999999999</v>
      </c>
      <c r="T129" s="129">
        <f t="shared" si="35"/>
        <v>1.1499999999999999</v>
      </c>
      <c r="U129" s="129">
        <f t="shared" si="35"/>
        <v>1.1499999999999999</v>
      </c>
      <c r="V129" s="129">
        <f t="shared" si="35"/>
        <v>1.1499999999999999</v>
      </c>
      <c r="W129" s="129">
        <f t="shared" si="35"/>
        <v>1.1499999999999999</v>
      </c>
      <c r="X129" s="129">
        <f t="shared" si="35"/>
        <v>1.1499999999999999</v>
      </c>
      <c r="Y129" s="129">
        <f t="shared" si="35"/>
        <v>1.1499999999999999</v>
      </c>
      <c r="Z129" s="129">
        <f t="shared" si="35"/>
        <v>1.1499999999999999</v>
      </c>
      <c r="AA129" s="129">
        <f t="shared" si="35"/>
        <v>1.1499999999999999</v>
      </c>
      <c r="AB129" s="129">
        <f t="shared" si="35"/>
        <v>1.1499999999999999</v>
      </c>
      <c r="AC129" s="129">
        <f t="shared" si="35"/>
        <v>1.1499999999999999</v>
      </c>
      <c r="AD129" s="129">
        <f t="shared" si="35"/>
        <v>1.1499999999999999</v>
      </c>
      <c r="AE129" s="129">
        <f t="shared" si="35"/>
        <v>1.1499999999999999</v>
      </c>
      <c r="AF129" s="129">
        <f t="shared" si="35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4"/>
        <v>2.133</v>
      </c>
      <c r="D130" s="129">
        <f t="shared" si="34"/>
        <v>2.133</v>
      </c>
      <c r="E130" s="129">
        <f t="shared" si="34"/>
        <v>2.133</v>
      </c>
      <c r="F130" s="129">
        <f t="shared" si="34"/>
        <v>2.133</v>
      </c>
      <c r="G130" s="129">
        <f t="shared" si="34"/>
        <v>2.133</v>
      </c>
      <c r="H130" s="129">
        <f t="shared" si="34"/>
        <v>2.133</v>
      </c>
      <c r="I130" s="129">
        <f t="shared" si="34"/>
        <v>2.133</v>
      </c>
      <c r="J130" s="129">
        <f t="shared" si="34"/>
        <v>2.133</v>
      </c>
      <c r="K130" s="129">
        <f t="shared" si="34"/>
        <v>2.133</v>
      </c>
      <c r="L130" s="129">
        <f t="shared" si="34"/>
        <v>2.133</v>
      </c>
      <c r="M130" s="129">
        <f t="shared" si="34"/>
        <v>2.133</v>
      </c>
      <c r="N130" s="129">
        <f t="shared" si="34"/>
        <v>2.133</v>
      </c>
      <c r="O130" s="129">
        <f t="shared" si="34"/>
        <v>2.133</v>
      </c>
      <c r="P130" s="129">
        <f t="shared" si="34"/>
        <v>2.133</v>
      </c>
      <c r="Q130" s="129">
        <f t="shared" si="34"/>
        <v>2.133</v>
      </c>
      <c r="R130" s="129">
        <f t="shared" si="34"/>
        <v>2.133</v>
      </c>
      <c r="S130" s="129">
        <f t="shared" si="35"/>
        <v>2.133</v>
      </c>
      <c r="T130" s="129">
        <f t="shared" si="35"/>
        <v>2.133</v>
      </c>
      <c r="U130" s="129">
        <f t="shared" si="35"/>
        <v>2.133</v>
      </c>
      <c r="V130" s="129">
        <f t="shared" si="35"/>
        <v>2.133</v>
      </c>
      <c r="W130" s="129">
        <f t="shared" si="35"/>
        <v>2.133</v>
      </c>
      <c r="X130" s="129">
        <f t="shared" si="35"/>
        <v>2.133</v>
      </c>
      <c r="Y130" s="129">
        <f t="shared" si="35"/>
        <v>2.133</v>
      </c>
      <c r="Z130" s="129">
        <f t="shared" si="35"/>
        <v>2.133</v>
      </c>
      <c r="AA130" s="129">
        <f t="shared" si="35"/>
        <v>2.133</v>
      </c>
      <c r="AB130" s="129">
        <f t="shared" si="35"/>
        <v>2.133</v>
      </c>
      <c r="AC130" s="129">
        <f t="shared" si="35"/>
        <v>2.133</v>
      </c>
      <c r="AD130" s="129">
        <f t="shared" si="35"/>
        <v>2.133</v>
      </c>
      <c r="AE130" s="129">
        <f t="shared" si="35"/>
        <v>2.133</v>
      </c>
      <c r="AF130" s="129">
        <f t="shared" si="35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4"/>
        <v>2.09</v>
      </c>
      <c r="D131" s="129">
        <f t="shared" si="34"/>
        <v>2.09</v>
      </c>
      <c r="E131" s="129">
        <f t="shared" si="34"/>
        <v>2.09</v>
      </c>
      <c r="F131" s="129">
        <f t="shared" si="34"/>
        <v>2.09</v>
      </c>
      <c r="G131" s="129">
        <f t="shared" si="34"/>
        <v>2.09</v>
      </c>
      <c r="H131" s="129">
        <f t="shared" si="34"/>
        <v>2.09</v>
      </c>
      <c r="I131" s="129">
        <f t="shared" si="34"/>
        <v>2.09</v>
      </c>
      <c r="J131" s="129">
        <f t="shared" si="34"/>
        <v>2.09</v>
      </c>
      <c r="K131" s="129">
        <f t="shared" si="34"/>
        <v>2.09</v>
      </c>
      <c r="L131" s="129">
        <f t="shared" si="34"/>
        <v>2.09</v>
      </c>
      <c r="M131" s="129">
        <f t="shared" si="34"/>
        <v>2.09</v>
      </c>
      <c r="N131" s="129">
        <f t="shared" si="34"/>
        <v>2.09</v>
      </c>
      <c r="O131" s="129">
        <f t="shared" si="34"/>
        <v>2.09</v>
      </c>
      <c r="P131" s="129">
        <f t="shared" si="34"/>
        <v>2.09</v>
      </c>
      <c r="Q131" s="129">
        <f t="shared" si="34"/>
        <v>2.09</v>
      </c>
      <c r="R131" s="129">
        <f t="shared" si="34"/>
        <v>2.09</v>
      </c>
      <c r="S131" s="129">
        <f t="shared" si="35"/>
        <v>2.09</v>
      </c>
      <c r="T131" s="129">
        <f t="shared" si="35"/>
        <v>2.09</v>
      </c>
      <c r="U131" s="129">
        <f t="shared" si="35"/>
        <v>2.09</v>
      </c>
      <c r="V131" s="129">
        <f t="shared" si="35"/>
        <v>2.09</v>
      </c>
      <c r="W131" s="129">
        <f t="shared" si="35"/>
        <v>2.09</v>
      </c>
      <c r="X131" s="129">
        <f t="shared" si="35"/>
        <v>2.09</v>
      </c>
      <c r="Y131" s="129">
        <f t="shared" si="35"/>
        <v>2.09</v>
      </c>
      <c r="Z131" s="129">
        <f t="shared" si="35"/>
        <v>2.09</v>
      </c>
      <c r="AA131" s="129">
        <f t="shared" si="35"/>
        <v>2.09</v>
      </c>
      <c r="AB131" s="129">
        <f t="shared" si="35"/>
        <v>2.09</v>
      </c>
      <c r="AC131" s="129">
        <f t="shared" si="35"/>
        <v>2.09</v>
      </c>
      <c r="AD131" s="129">
        <f t="shared" si="35"/>
        <v>2.09</v>
      </c>
      <c r="AE131" s="129">
        <f t="shared" si="35"/>
        <v>2.09</v>
      </c>
      <c r="AF131" s="129">
        <f t="shared" si="35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4"/>
        <v>1.1399999999999999</v>
      </c>
      <c r="D132" s="129">
        <f t="shared" si="34"/>
        <v>1.1399999999999999</v>
      </c>
      <c r="E132" s="129">
        <f t="shared" si="34"/>
        <v>1.1399999999999999</v>
      </c>
      <c r="F132" s="129">
        <f t="shared" si="34"/>
        <v>1.1399999999999999</v>
      </c>
      <c r="G132" s="129">
        <f t="shared" si="34"/>
        <v>1.1399999999999999</v>
      </c>
      <c r="H132" s="129">
        <f t="shared" si="34"/>
        <v>1.1399999999999999</v>
      </c>
      <c r="I132" s="129">
        <f t="shared" si="34"/>
        <v>1.1399999999999999</v>
      </c>
      <c r="J132" s="129">
        <f t="shared" si="34"/>
        <v>1.1399999999999999</v>
      </c>
      <c r="K132" s="129">
        <f t="shared" si="34"/>
        <v>1.1399999999999999</v>
      </c>
      <c r="L132" s="129">
        <f t="shared" si="34"/>
        <v>1.1399999999999999</v>
      </c>
      <c r="M132" s="129">
        <f t="shared" si="34"/>
        <v>1.1399999999999999</v>
      </c>
      <c r="N132" s="129">
        <f t="shared" si="34"/>
        <v>1.1399999999999999</v>
      </c>
      <c r="O132" s="129">
        <f t="shared" si="34"/>
        <v>1.1399999999999999</v>
      </c>
      <c r="P132" s="129">
        <f t="shared" si="34"/>
        <v>1.1399999999999999</v>
      </c>
      <c r="Q132" s="129">
        <f t="shared" si="34"/>
        <v>1.1399999999999999</v>
      </c>
      <c r="R132" s="129">
        <f t="shared" si="34"/>
        <v>1.1399999999999999</v>
      </c>
      <c r="S132" s="129">
        <f t="shared" si="35"/>
        <v>1.1399999999999999</v>
      </c>
      <c r="T132" s="129">
        <f t="shared" si="35"/>
        <v>1.1399999999999999</v>
      </c>
      <c r="U132" s="129">
        <f t="shared" si="35"/>
        <v>1.1399999999999999</v>
      </c>
      <c r="V132" s="129">
        <f t="shared" si="35"/>
        <v>1.1399999999999999</v>
      </c>
      <c r="W132" s="129">
        <f t="shared" si="35"/>
        <v>1.1399999999999999</v>
      </c>
      <c r="X132" s="129">
        <f t="shared" si="35"/>
        <v>1.1399999999999999</v>
      </c>
      <c r="Y132" s="129">
        <f t="shared" si="35"/>
        <v>1.1399999999999999</v>
      </c>
      <c r="Z132" s="129">
        <f t="shared" si="35"/>
        <v>1.1399999999999999</v>
      </c>
      <c r="AA132" s="129">
        <f t="shared" si="35"/>
        <v>1.1399999999999999</v>
      </c>
      <c r="AB132" s="129">
        <f t="shared" si="35"/>
        <v>1.1399999999999999</v>
      </c>
      <c r="AC132" s="129">
        <f t="shared" si="35"/>
        <v>1.1399999999999999</v>
      </c>
      <c r="AD132" s="129">
        <f t="shared" si="35"/>
        <v>1.1399999999999999</v>
      </c>
      <c r="AE132" s="129">
        <f t="shared" si="35"/>
        <v>1.1399999999999999</v>
      </c>
      <c r="AF132" s="129">
        <f t="shared" si="35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4"/>
        <v>0.82</v>
      </c>
      <c r="D133" s="129">
        <f t="shared" si="34"/>
        <v>0.82</v>
      </c>
      <c r="E133" s="129">
        <f t="shared" si="34"/>
        <v>0.82</v>
      </c>
      <c r="F133" s="129">
        <f t="shared" si="34"/>
        <v>0.82</v>
      </c>
      <c r="G133" s="129">
        <f t="shared" si="34"/>
        <v>0.82</v>
      </c>
      <c r="H133" s="129">
        <f t="shared" si="34"/>
        <v>0.82</v>
      </c>
      <c r="I133" s="129">
        <f t="shared" si="34"/>
        <v>0.82</v>
      </c>
      <c r="J133" s="129">
        <f t="shared" si="34"/>
        <v>0.82</v>
      </c>
      <c r="K133" s="129">
        <f t="shared" si="34"/>
        <v>0.82</v>
      </c>
      <c r="L133" s="129">
        <f t="shared" si="34"/>
        <v>0.82</v>
      </c>
      <c r="M133" s="129">
        <f t="shared" si="34"/>
        <v>0.82</v>
      </c>
      <c r="N133" s="129">
        <f t="shared" si="34"/>
        <v>0.82</v>
      </c>
      <c r="O133" s="129">
        <f t="shared" si="34"/>
        <v>0.82</v>
      </c>
      <c r="P133" s="129">
        <f t="shared" si="34"/>
        <v>0.82</v>
      </c>
      <c r="Q133" s="129">
        <f t="shared" si="34"/>
        <v>0.82</v>
      </c>
      <c r="R133" s="129">
        <f t="shared" si="34"/>
        <v>0.82</v>
      </c>
      <c r="S133" s="129">
        <f t="shared" si="35"/>
        <v>0.82</v>
      </c>
      <c r="T133" s="129">
        <f t="shared" si="35"/>
        <v>0.82</v>
      </c>
      <c r="U133" s="129">
        <f t="shared" si="35"/>
        <v>0.82</v>
      </c>
      <c r="V133" s="129">
        <f t="shared" si="35"/>
        <v>0.82</v>
      </c>
      <c r="W133" s="129">
        <f t="shared" si="35"/>
        <v>0.82</v>
      </c>
      <c r="X133" s="129">
        <f t="shared" si="35"/>
        <v>0.82</v>
      </c>
      <c r="Y133" s="129">
        <f t="shared" si="35"/>
        <v>0.82</v>
      </c>
      <c r="Z133" s="129">
        <f t="shared" si="35"/>
        <v>0.82</v>
      </c>
      <c r="AA133" s="129">
        <f t="shared" si="35"/>
        <v>0.82</v>
      </c>
      <c r="AB133" s="129">
        <f t="shared" si="35"/>
        <v>0.82</v>
      </c>
      <c r="AC133" s="129">
        <f t="shared" si="35"/>
        <v>0.82</v>
      </c>
      <c r="AD133" s="129">
        <f t="shared" si="35"/>
        <v>0.82</v>
      </c>
      <c r="AE133" s="129">
        <f t="shared" si="35"/>
        <v>0.82</v>
      </c>
      <c r="AF133" s="129">
        <f t="shared" si="35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6">B135</f>
        <v>2</v>
      </c>
      <c r="D135" s="129">
        <f t="shared" si="36"/>
        <v>2</v>
      </c>
      <c r="E135" s="129">
        <f t="shared" si="36"/>
        <v>2</v>
      </c>
      <c r="F135" s="129">
        <f t="shared" si="36"/>
        <v>2</v>
      </c>
      <c r="G135" s="129">
        <f t="shared" si="36"/>
        <v>2</v>
      </c>
      <c r="H135" s="129">
        <f t="shared" si="36"/>
        <v>2</v>
      </c>
      <c r="I135" s="129">
        <f t="shared" si="36"/>
        <v>2</v>
      </c>
      <c r="J135" s="129">
        <f t="shared" si="36"/>
        <v>2</v>
      </c>
      <c r="K135" s="129">
        <f t="shared" si="36"/>
        <v>2</v>
      </c>
      <c r="L135" s="129">
        <f t="shared" si="36"/>
        <v>2</v>
      </c>
      <c r="M135" s="129">
        <f t="shared" si="36"/>
        <v>2</v>
      </c>
      <c r="N135" s="129">
        <f t="shared" si="36"/>
        <v>2</v>
      </c>
      <c r="O135" s="129">
        <f t="shared" si="36"/>
        <v>2</v>
      </c>
      <c r="P135" s="129">
        <f t="shared" si="36"/>
        <v>2</v>
      </c>
      <c r="Q135" s="129">
        <f t="shared" si="36"/>
        <v>2</v>
      </c>
      <c r="R135" s="129">
        <f t="shared" si="36"/>
        <v>2</v>
      </c>
      <c r="S135" s="129">
        <f t="shared" ref="S135:AF141" si="37">R135</f>
        <v>2</v>
      </c>
      <c r="T135" s="129">
        <f t="shared" si="37"/>
        <v>2</v>
      </c>
      <c r="U135" s="129">
        <f t="shared" si="37"/>
        <v>2</v>
      </c>
      <c r="V135" s="129">
        <f t="shared" si="37"/>
        <v>2</v>
      </c>
      <c r="W135" s="129">
        <f t="shared" si="37"/>
        <v>2</v>
      </c>
      <c r="X135" s="129">
        <f t="shared" si="37"/>
        <v>2</v>
      </c>
      <c r="Y135" s="129">
        <f t="shared" si="37"/>
        <v>2</v>
      </c>
      <c r="Z135" s="129">
        <f t="shared" si="37"/>
        <v>2</v>
      </c>
      <c r="AA135" s="129">
        <f t="shared" si="37"/>
        <v>2</v>
      </c>
      <c r="AB135" s="129">
        <f t="shared" si="37"/>
        <v>2</v>
      </c>
      <c r="AC135" s="129">
        <f t="shared" si="37"/>
        <v>2</v>
      </c>
      <c r="AD135" s="129">
        <f t="shared" si="37"/>
        <v>2</v>
      </c>
      <c r="AE135" s="129">
        <f t="shared" si="37"/>
        <v>2</v>
      </c>
      <c r="AF135" s="129">
        <f t="shared" si="37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6"/>
        <v>5.61</v>
      </c>
      <c r="D136" s="129">
        <f t="shared" si="36"/>
        <v>5.61</v>
      </c>
      <c r="E136" s="129">
        <f t="shared" si="36"/>
        <v>5.61</v>
      </c>
      <c r="F136" s="129">
        <f t="shared" si="36"/>
        <v>5.61</v>
      </c>
      <c r="G136" s="129">
        <f t="shared" si="36"/>
        <v>5.61</v>
      </c>
      <c r="H136" s="129">
        <f t="shared" si="36"/>
        <v>5.61</v>
      </c>
      <c r="I136" s="129">
        <f t="shared" si="36"/>
        <v>5.61</v>
      </c>
      <c r="J136" s="129">
        <f t="shared" si="36"/>
        <v>5.61</v>
      </c>
      <c r="K136" s="129">
        <f t="shared" si="36"/>
        <v>5.61</v>
      </c>
      <c r="L136" s="129">
        <f t="shared" si="36"/>
        <v>5.61</v>
      </c>
      <c r="M136" s="129">
        <f t="shared" si="36"/>
        <v>5.61</v>
      </c>
      <c r="N136" s="129">
        <f t="shared" si="36"/>
        <v>5.61</v>
      </c>
      <c r="O136" s="129">
        <f t="shared" si="36"/>
        <v>5.61</v>
      </c>
      <c r="P136" s="129">
        <f t="shared" si="36"/>
        <v>5.61</v>
      </c>
      <c r="Q136" s="129">
        <f t="shared" si="36"/>
        <v>5.61</v>
      </c>
      <c r="R136" s="129">
        <f t="shared" si="36"/>
        <v>5.61</v>
      </c>
      <c r="S136" s="129">
        <f t="shared" si="37"/>
        <v>5.61</v>
      </c>
      <c r="T136" s="129">
        <f t="shared" si="37"/>
        <v>5.61</v>
      </c>
      <c r="U136" s="129">
        <f t="shared" si="37"/>
        <v>5.61</v>
      </c>
      <c r="V136" s="129">
        <f t="shared" si="37"/>
        <v>5.61</v>
      </c>
      <c r="W136" s="129">
        <f t="shared" si="37"/>
        <v>5.61</v>
      </c>
      <c r="X136" s="129">
        <f t="shared" si="37"/>
        <v>5.61</v>
      </c>
      <c r="Y136" s="129">
        <f t="shared" si="37"/>
        <v>5.61</v>
      </c>
      <c r="Z136" s="129">
        <f t="shared" si="37"/>
        <v>5.61</v>
      </c>
      <c r="AA136" s="129">
        <f t="shared" si="37"/>
        <v>5.61</v>
      </c>
      <c r="AB136" s="129">
        <f t="shared" si="37"/>
        <v>5.61</v>
      </c>
      <c r="AC136" s="129">
        <f t="shared" si="37"/>
        <v>5.61</v>
      </c>
      <c r="AD136" s="129">
        <f t="shared" si="37"/>
        <v>5.61</v>
      </c>
      <c r="AE136" s="129">
        <f t="shared" si="37"/>
        <v>5.61</v>
      </c>
      <c r="AF136" s="129">
        <f t="shared" si="37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6"/>
        <v>1.25</v>
      </c>
      <c r="D137" s="129">
        <f t="shared" si="36"/>
        <v>1.25</v>
      </c>
      <c r="E137" s="129">
        <f t="shared" si="36"/>
        <v>1.25</v>
      </c>
      <c r="F137" s="129">
        <f t="shared" si="36"/>
        <v>1.25</v>
      </c>
      <c r="G137" s="129">
        <f t="shared" si="36"/>
        <v>1.25</v>
      </c>
      <c r="H137" s="129">
        <f t="shared" si="36"/>
        <v>1.25</v>
      </c>
      <c r="I137" s="129">
        <f t="shared" si="36"/>
        <v>1.25</v>
      </c>
      <c r="J137" s="129">
        <f t="shared" si="36"/>
        <v>1.25</v>
      </c>
      <c r="K137" s="129">
        <f t="shared" si="36"/>
        <v>1.25</v>
      </c>
      <c r="L137" s="129">
        <f t="shared" si="36"/>
        <v>1.25</v>
      </c>
      <c r="M137" s="129">
        <f t="shared" si="36"/>
        <v>1.25</v>
      </c>
      <c r="N137" s="129">
        <f t="shared" si="36"/>
        <v>1.25</v>
      </c>
      <c r="O137" s="129">
        <f t="shared" si="36"/>
        <v>1.25</v>
      </c>
      <c r="P137" s="129">
        <f t="shared" si="36"/>
        <v>1.25</v>
      </c>
      <c r="Q137" s="129">
        <f t="shared" si="36"/>
        <v>1.25</v>
      </c>
      <c r="R137" s="129">
        <f t="shared" si="36"/>
        <v>1.25</v>
      </c>
      <c r="S137" s="129">
        <f t="shared" si="37"/>
        <v>1.25</v>
      </c>
      <c r="T137" s="129">
        <f t="shared" si="37"/>
        <v>1.25</v>
      </c>
      <c r="U137" s="129">
        <f t="shared" si="37"/>
        <v>1.25</v>
      </c>
      <c r="V137" s="129">
        <f t="shared" si="37"/>
        <v>1.25</v>
      </c>
      <c r="W137" s="129">
        <f t="shared" si="37"/>
        <v>1.25</v>
      </c>
      <c r="X137" s="129">
        <f t="shared" si="37"/>
        <v>1.25</v>
      </c>
      <c r="Y137" s="129">
        <f t="shared" si="37"/>
        <v>1.25</v>
      </c>
      <c r="Z137" s="129">
        <f t="shared" si="37"/>
        <v>1.25</v>
      </c>
      <c r="AA137" s="129">
        <f t="shared" si="37"/>
        <v>1.25</v>
      </c>
      <c r="AB137" s="129">
        <f t="shared" si="37"/>
        <v>1.25</v>
      </c>
      <c r="AC137" s="129">
        <f t="shared" si="37"/>
        <v>1.25</v>
      </c>
      <c r="AD137" s="129">
        <f t="shared" si="37"/>
        <v>1.25</v>
      </c>
      <c r="AE137" s="129">
        <f t="shared" si="37"/>
        <v>1.25</v>
      </c>
      <c r="AF137" s="129">
        <f t="shared" si="37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6"/>
        <v>1.25</v>
      </c>
      <c r="D138" s="129">
        <f t="shared" si="36"/>
        <v>1.25</v>
      </c>
      <c r="E138" s="129">
        <f t="shared" si="36"/>
        <v>1.25</v>
      </c>
      <c r="F138" s="129">
        <f t="shared" si="36"/>
        <v>1.25</v>
      </c>
      <c r="G138" s="129">
        <f t="shared" si="36"/>
        <v>1.25</v>
      </c>
      <c r="H138" s="129">
        <f t="shared" si="36"/>
        <v>1.25</v>
      </c>
      <c r="I138" s="129">
        <f t="shared" si="36"/>
        <v>1.25</v>
      </c>
      <c r="J138" s="129">
        <f t="shared" si="36"/>
        <v>1.25</v>
      </c>
      <c r="K138" s="129">
        <f t="shared" si="36"/>
        <v>1.25</v>
      </c>
      <c r="L138" s="129">
        <f t="shared" si="36"/>
        <v>1.25</v>
      </c>
      <c r="M138" s="129">
        <f t="shared" si="36"/>
        <v>1.25</v>
      </c>
      <c r="N138" s="129">
        <f t="shared" si="36"/>
        <v>1.25</v>
      </c>
      <c r="O138" s="129">
        <f t="shared" si="36"/>
        <v>1.25</v>
      </c>
      <c r="P138" s="129">
        <f t="shared" si="36"/>
        <v>1.25</v>
      </c>
      <c r="Q138" s="129">
        <f t="shared" si="36"/>
        <v>1.25</v>
      </c>
      <c r="R138" s="129">
        <f t="shared" si="36"/>
        <v>1.25</v>
      </c>
      <c r="S138" s="129">
        <f t="shared" si="37"/>
        <v>1.25</v>
      </c>
      <c r="T138" s="129">
        <f t="shared" si="37"/>
        <v>1.25</v>
      </c>
      <c r="U138" s="129">
        <f t="shared" si="37"/>
        <v>1.25</v>
      </c>
      <c r="V138" s="129">
        <f t="shared" si="37"/>
        <v>1.25</v>
      </c>
      <c r="W138" s="129">
        <f t="shared" si="37"/>
        <v>1.25</v>
      </c>
      <c r="X138" s="129">
        <f t="shared" si="37"/>
        <v>1.25</v>
      </c>
      <c r="Y138" s="129">
        <f t="shared" si="37"/>
        <v>1.25</v>
      </c>
      <c r="Z138" s="129">
        <f t="shared" si="37"/>
        <v>1.25</v>
      </c>
      <c r="AA138" s="129">
        <f t="shared" si="37"/>
        <v>1.25</v>
      </c>
      <c r="AB138" s="129">
        <f t="shared" si="37"/>
        <v>1.25</v>
      </c>
      <c r="AC138" s="129">
        <f t="shared" si="37"/>
        <v>1.25</v>
      </c>
      <c r="AD138" s="129">
        <f t="shared" si="37"/>
        <v>1.25</v>
      </c>
      <c r="AE138" s="129">
        <f t="shared" si="37"/>
        <v>1.25</v>
      </c>
      <c r="AF138" s="129">
        <f t="shared" si="37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6"/>
        <v>1.46</v>
      </c>
      <c r="D139" s="129">
        <f t="shared" si="36"/>
        <v>1.46</v>
      </c>
      <c r="E139" s="129">
        <f t="shared" si="36"/>
        <v>1.46</v>
      </c>
      <c r="F139" s="129">
        <f t="shared" si="36"/>
        <v>1.46</v>
      </c>
      <c r="G139" s="129">
        <f t="shared" si="36"/>
        <v>1.46</v>
      </c>
      <c r="H139" s="129">
        <f t="shared" si="36"/>
        <v>1.46</v>
      </c>
      <c r="I139" s="129">
        <f t="shared" si="36"/>
        <v>1.46</v>
      </c>
      <c r="J139" s="129">
        <f t="shared" si="36"/>
        <v>1.46</v>
      </c>
      <c r="K139" s="129">
        <f t="shared" si="36"/>
        <v>1.46</v>
      </c>
      <c r="L139" s="129">
        <f t="shared" si="36"/>
        <v>1.46</v>
      </c>
      <c r="M139" s="129">
        <f t="shared" si="36"/>
        <v>1.46</v>
      </c>
      <c r="N139" s="129">
        <f t="shared" si="36"/>
        <v>1.46</v>
      </c>
      <c r="O139" s="129">
        <f t="shared" si="36"/>
        <v>1.46</v>
      </c>
      <c r="P139" s="129">
        <f t="shared" si="36"/>
        <v>1.46</v>
      </c>
      <c r="Q139" s="129">
        <f t="shared" si="36"/>
        <v>1.46</v>
      </c>
      <c r="R139" s="129">
        <f t="shared" si="36"/>
        <v>1.46</v>
      </c>
      <c r="S139" s="129">
        <f t="shared" si="37"/>
        <v>1.46</v>
      </c>
      <c r="T139" s="129">
        <f t="shared" si="37"/>
        <v>1.46</v>
      </c>
      <c r="U139" s="129">
        <f t="shared" si="37"/>
        <v>1.46</v>
      </c>
      <c r="V139" s="129">
        <f t="shared" si="37"/>
        <v>1.46</v>
      </c>
      <c r="W139" s="129">
        <f t="shared" si="37"/>
        <v>1.46</v>
      </c>
      <c r="X139" s="129">
        <f t="shared" si="37"/>
        <v>1.46</v>
      </c>
      <c r="Y139" s="129">
        <f t="shared" si="37"/>
        <v>1.46</v>
      </c>
      <c r="Z139" s="129">
        <f t="shared" si="37"/>
        <v>1.46</v>
      </c>
      <c r="AA139" s="129">
        <f t="shared" si="37"/>
        <v>1.46</v>
      </c>
      <c r="AB139" s="129">
        <f t="shared" si="37"/>
        <v>1.46</v>
      </c>
      <c r="AC139" s="129">
        <f t="shared" si="37"/>
        <v>1.46</v>
      </c>
      <c r="AD139" s="129">
        <f t="shared" si="37"/>
        <v>1.46</v>
      </c>
      <c r="AE139" s="129">
        <f t="shared" si="37"/>
        <v>1.46</v>
      </c>
      <c r="AF139" s="129">
        <f t="shared" si="37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6"/>
        <v>3</v>
      </c>
      <c r="D140" s="129">
        <f t="shared" si="36"/>
        <v>3</v>
      </c>
      <c r="E140" s="129">
        <f t="shared" si="36"/>
        <v>3</v>
      </c>
      <c r="F140" s="129">
        <f t="shared" si="36"/>
        <v>3</v>
      </c>
      <c r="G140" s="129">
        <f t="shared" si="36"/>
        <v>3</v>
      </c>
      <c r="H140" s="129">
        <f t="shared" si="36"/>
        <v>3</v>
      </c>
      <c r="I140" s="129">
        <f t="shared" si="36"/>
        <v>3</v>
      </c>
      <c r="J140" s="129">
        <f t="shared" si="36"/>
        <v>3</v>
      </c>
      <c r="K140" s="129">
        <f t="shared" si="36"/>
        <v>3</v>
      </c>
      <c r="L140" s="129">
        <f t="shared" si="36"/>
        <v>3</v>
      </c>
      <c r="M140" s="129">
        <f t="shared" si="36"/>
        <v>3</v>
      </c>
      <c r="N140" s="129">
        <f t="shared" si="36"/>
        <v>3</v>
      </c>
      <c r="O140" s="129">
        <f t="shared" si="36"/>
        <v>3</v>
      </c>
      <c r="P140" s="129">
        <f t="shared" si="36"/>
        <v>3</v>
      </c>
      <c r="Q140" s="129">
        <f t="shared" si="36"/>
        <v>3</v>
      </c>
      <c r="R140" s="129">
        <f t="shared" si="36"/>
        <v>3</v>
      </c>
      <c r="S140" s="129">
        <f t="shared" si="37"/>
        <v>3</v>
      </c>
      <c r="T140" s="129">
        <f t="shared" si="37"/>
        <v>3</v>
      </c>
      <c r="U140" s="129">
        <f t="shared" si="37"/>
        <v>3</v>
      </c>
      <c r="V140" s="129">
        <f t="shared" si="37"/>
        <v>3</v>
      </c>
      <c r="W140" s="129">
        <f t="shared" si="37"/>
        <v>3</v>
      </c>
      <c r="X140" s="129">
        <f t="shared" si="37"/>
        <v>3</v>
      </c>
      <c r="Y140" s="129">
        <f t="shared" si="37"/>
        <v>3</v>
      </c>
      <c r="Z140" s="129">
        <f t="shared" si="37"/>
        <v>3</v>
      </c>
      <c r="AA140" s="129">
        <f t="shared" si="37"/>
        <v>3</v>
      </c>
      <c r="AB140" s="129">
        <f t="shared" si="37"/>
        <v>3</v>
      </c>
      <c r="AC140" s="129">
        <f t="shared" si="37"/>
        <v>3</v>
      </c>
      <c r="AD140" s="129">
        <f t="shared" si="37"/>
        <v>3</v>
      </c>
      <c r="AE140" s="129">
        <f t="shared" si="37"/>
        <v>3</v>
      </c>
      <c r="AF140" s="129">
        <f t="shared" si="37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6"/>
        <v>3.3</v>
      </c>
      <c r="D141" s="129">
        <f t="shared" si="36"/>
        <v>3.3</v>
      </c>
      <c r="E141" s="129">
        <f t="shared" si="36"/>
        <v>3.3</v>
      </c>
      <c r="F141" s="129">
        <f t="shared" si="36"/>
        <v>3.3</v>
      </c>
      <c r="G141" s="129">
        <f t="shared" si="36"/>
        <v>3.3</v>
      </c>
      <c r="H141" s="129">
        <f t="shared" si="36"/>
        <v>3.3</v>
      </c>
      <c r="I141" s="129">
        <f t="shared" si="36"/>
        <v>3.3</v>
      </c>
      <c r="J141" s="129">
        <f t="shared" si="36"/>
        <v>3.3</v>
      </c>
      <c r="K141" s="129">
        <f t="shared" si="36"/>
        <v>3.3</v>
      </c>
      <c r="L141" s="129">
        <f t="shared" si="36"/>
        <v>3.3</v>
      </c>
      <c r="M141" s="129">
        <f t="shared" si="36"/>
        <v>3.3</v>
      </c>
      <c r="N141" s="129">
        <f t="shared" si="36"/>
        <v>3.3</v>
      </c>
      <c r="O141" s="129">
        <f t="shared" si="36"/>
        <v>3.3</v>
      </c>
      <c r="P141" s="129">
        <f t="shared" si="36"/>
        <v>3.3</v>
      </c>
      <c r="Q141" s="129">
        <f t="shared" si="36"/>
        <v>3.3</v>
      </c>
      <c r="R141" s="129">
        <f t="shared" si="36"/>
        <v>3.3</v>
      </c>
      <c r="S141" s="129">
        <f t="shared" si="37"/>
        <v>3.3</v>
      </c>
      <c r="T141" s="129">
        <f t="shared" si="37"/>
        <v>3.3</v>
      </c>
      <c r="U141" s="129">
        <f t="shared" si="37"/>
        <v>3.3</v>
      </c>
      <c r="V141" s="129">
        <f t="shared" si="37"/>
        <v>3.3</v>
      </c>
      <c r="W141" s="129">
        <f t="shared" si="37"/>
        <v>3.3</v>
      </c>
      <c r="X141" s="129">
        <f t="shared" si="37"/>
        <v>3.3</v>
      </c>
      <c r="Y141" s="129">
        <f t="shared" si="37"/>
        <v>3.3</v>
      </c>
      <c r="Z141" s="129">
        <f t="shared" si="37"/>
        <v>3.3</v>
      </c>
      <c r="AA141" s="129">
        <f t="shared" si="37"/>
        <v>3.3</v>
      </c>
      <c r="AB141" s="129">
        <f t="shared" si="37"/>
        <v>3.3</v>
      </c>
      <c r="AC141" s="129">
        <f t="shared" si="37"/>
        <v>3.3</v>
      </c>
      <c r="AD141" s="129">
        <f t="shared" si="37"/>
        <v>3.3</v>
      </c>
      <c r="AE141" s="129">
        <f t="shared" si="37"/>
        <v>3.3</v>
      </c>
      <c r="AF141" s="129">
        <f t="shared" si="37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38">B143</f>
        <v>1.76</v>
      </c>
      <c r="D143" s="129">
        <f t="shared" si="38"/>
        <v>1.76</v>
      </c>
      <c r="E143" s="129">
        <f t="shared" si="38"/>
        <v>1.76</v>
      </c>
      <c r="F143" s="129">
        <f t="shared" si="38"/>
        <v>1.76</v>
      </c>
      <c r="G143" s="129">
        <f t="shared" si="38"/>
        <v>1.76</v>
      </c>
      <c r="H143" s="129">
        <f t="shared" si="38"/>
        <v>1.76</v>
      </c>
      <c r="I143" s="129">
        <f t="shared" si="38"/>
        <v>1.76</v>
      </c>
      <c r="J143" s="129">
        <f t="shared" si="38"/>
        <v>1.76</v>
      </c>
      <c r="K143" s="129">
        <f t="shared" si="38"/>
        <v>1.76</v>
      </c>
      <c r="L143" s="129">
        <f t="shared" si="38"/>
        <v>1.76</v>
      </c>
      <c r="M143" s="129">
        <f t="shared" si="38"/>
        <v>1.76</v>
      </c>
      <c r="N143" s="129">
        <f t="shared" si="38"/>
        <v>1.76</v>
      </c>
      <c r="O143" s="129">
        <f t="shared" si="38"/>
        <v>1.76</v>
      </c>
      <c r="P143" s="129">
        <f t="shared" si="38"/>
        <v>1.76</v>
      </c>
      <c r="Q143" s="129">
        <f t="shared" si="38"/>
        <v>1.76</v>
      </c>
      <c r="R143" s="129">
        <f t="shared" si="38"/>
        <v>1.76</v>
      </c>
      <c r="S143" s="129">
        <f t="shared" ref="S143:AF144" si="39">R143</f>
        <v>1.76</v>
      </c>
      <c r="T143" s="129">
        <f t="shared" si="39"/>
        <v>1.76</v>
      </c>
      <c r="U143" s="129">
        <f t="shared" si="39"/>
        <v>1.76</v>
      </c>
      <c r="V143" s="129">
        <f t="shared" si="39"/>
        <v>1.76</v>
      </c>
      <c r="W143" s="129">
        <f t="shared" si="39"/>
        <v>1.76</v>
      </c>
      <c r="X143" s="129">
        <f t="shared" si="39"/>
        <v>1.76</v>
      </c>
      <c r="Y143" s="129">
        <f t="shared" si="39"/>
        <v>1.76</v>
      </c>
      <c r="Z143" s="129">
        <f t="shared" si="39"/>
        <v>1.76</v>
      </c>
      <c r="AA143" s="129">
        <f t="shared" si="39"/>
        <v>1.76</v>
      </c>
      <c r="AB143" s="129">
        <f t="shared" si="39"/>
        <v>1.76</v>
      </c>
      <c r="AC143" s="129">
        <f t="shared" si="39"/>
        <v>1.76</v>
      </c>
      <c r="AD143" s="129">
        <f t="shared" si="39"/>
        <v>1.76</v>
      </c>
      <c r="AE143" s="129">
        <f t="shared" si="39"/>
        <v>1.76</v>
      </c>
      <c r="AF143" s="129">
        <f t="shared" si="39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8"/>
        <v>0</v>
      </c>
      <c r="D144" s="129">
        <f t="shared" si="38"/>
        <v>0</v>
      </c>
      <c r="E144" s="129">
        <f t="shared" si="38"/>
        <v>0</v>
      </c>
      <c r="F144" s="129">
        <f t="shared" si="38"/>
        <v>0</v>
      </c>
      <c r="G144" s="129">
        <f t="shared" si="38"/>
        <v>0</v>
      </c>
      <c r="H144" s="129">
        <f t="shared" si="38"/>
        <v>0</v>
      </c>
      <c r="I144" s="129">
        <f t="shared" si="38"/>
        <v>0</v>
      </c>
      <c r="J144" s="129">
        <f t="shared" si="38"/>
        <v>0</v>
      </c>
      <c r="K144" s="129">
        <f t="shared" si="38"/>
        <v>0</v>
      </c>
      <c r="L144" s="129">
        <f t="shared" si="38"/>
        <v>0</v>
      </c>
      <c r="M144" s="129">
        <f t="shared" si="38"/>
        <v>0</v>
      </c>
      <c r="N144" s="129">
        <f t="shared" si="38"/>
        <v>0</v>
      </c>
      <c r="O144" s="129">
        <f t="shared" si="38"/>
        <v>0</v>
      </c>
      <c r="P144" s="129">
        <f t="shared" si="38"/>
        <v>0</v>
      </c>
      <c r="Q144" s="129">
        <f t="shared" si="38"/>
        <v>0</v>
      </c>
      <c r="R144" s="129">
        <f t="shared" si="38"/>
        <v>0</v>
      </c>
      <c r="S144" s="129">
        <f t="shared" si="39"/>
        <v>0</v>
      </c>
      <c r="T144" s="129">
        <f t="shared" si="39"/>
        <v>0</v>
      </c>
      <c r="U144" s="129">
        <f t="shared" si="39"/>
        <v>0</v>
      </c>
      <c r="V144" s="129">
        <f t="shared" si="39"/>
        <v>0</v>
      </c>
      <c r="W144" s="129">
        <f t="shared" si="39"/>
        <v>0</v>
      </c>
      <c r="X144" s="129">
        <f t="shared" si="39"/>
        <v>0</v>
      </c>
      <c r="Y144" s="129">
        <f t="shared" si="39"/>
        <v>0</v>
      </c>
      <c r="Z144" s="129">
        <f t="shared" si="39"/>
        <v>0</v>
      </c>
      <c r="AA144" s="129">
        <f t="shared" si="39"/>
        <v>0</v>
      </c>
      <c r="AB144" s="129">
        <f t="shared" si="39"/>
        <v>0</v>
      </c>
      <c r="AC144" s="129">
        <f t="shared" si="39"/>
        <v>0</v>
      </c>
      <c r="AD144" s="129">
        <f t="shared" si="39"/>
        <v>0</v>
      </c>
      <c r="AE144" s="129">
        <f t="shared" si="39"/>
        <v>0</v>
      </c>
      <c r="AF144" s="129">
        <f t="shared" si="39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40">B146</f>
        <v>0.1</v>
      </c>
      <c r="D146" s="129">
        <f t="shared" si="40"/>
        <v>0.1</v>
      </c>
      <c r="E146" s="129">
        <f t="shared" si="40"/>
        <v>0.1</v>
      </c>
      <c r="F146" s="129">
        <f t="shared" si="40"/>
        <v>0.1</v>
      </c>
      <c r="G146" s="129">
        <f t="shared" si="40"/>
        <v>0.1</v>
      </c>
      <c r="H146" s="129">
        <f t="shared" si="40"/>
        <v>0.1</v>
      </c>
      <c r="I146" s="129">
        <f t="shared" si="40"/>
        <v>0.1</v>
      </c>
      <c r="J146" s="129">
        <f t="shared" si="40"/>
        <v>0.1</v>
      </c>
      <c r="K146" s="129">
        <f t="shared" si="40"/>
        <v>0.1</v>
      </c>
      <c r="L146" s="129">
        <f t="shared" si="40"/>
        <v>0.1</v>
      </c>
      <c r="M146" s="129">
        <f t="shared" si="40"/>
        <v>0.1</v>
      </c>
      <c r="N146" s="129">
        <f t="shared" si="40"/>
        <v>0.1</v>
      </c>
      <c r="O146" s="129">
        <f t="shared" si="40"/>
        <v>0.1</v>
      </c>
      <c r="P146" s="129">
        <f t="shared" si="40"/>
        <v>0.1</v>
      </c>
      <c r="Q146" s="129">
        <f t="shared" si="40"/>
        <v>0.1</v>
      </c>
      <c r="R146" s="129">
        <f t="shared" si="40"/>
        <v>0.1</v>
      </c>
      <c r="S146" s="129">
        <f t="shared" ref="S146:AF149" si="41">R146</f>
        <v>0.1</v>
      </c>
      <c r="T146" s="129">
        <f t="shared" si="41"/>
        <v>0.1</v>
      </c>
      <c r="U146" s="129">
        <f t="shared" si="41"/>
        <v>0.1</v>
      </c>
      <c r="V146" s="129">
        <f t="shared" si="41"/>
        <v>0.1</v>
      </c>
      <c r="W146" s="129">
        <f t="shared" si="41"/>
        <v>0.1</v>
      </c>
      <c r="X146" s="129">
        <f t="shared" si="41"/>
        <v>0.1</v>
      </c>
      <c r="Y146" s="129">
        <f t="shared" si="41"/>
        <v>0.1</v>
      </c>
      <c r="Z146" s="129">
        <f t="shared" si="41"/>
        <v>0.1</v>
      </c>
      <c r="AA146" s="129">
        <f t="shared" si="41"/>
        <v>0.1</v>
      </c>
      <c r="AB146" s="129">
        <f t="shared" si="41"/>
        <v>0.1</v>
      </c>
      <c r="AC146" s="129">
        <f t="shared" si="41"/>
        <v>0.1</v>
      </c>
      <c r="AD146" s="129">
        <f t="shared" si="41"/>
        <v>0.1</v>
      </c>
      <c r="AE146" s="129">
        <f t="shared" si="41"/>
        <v>0.1</v>
      </c>
      <c r="AF146" s="129">
        <f t="shared" si="41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40"/>
        <v>2.0499999999999998</v>
      </c>
      <c r="D147" s="129">
        <f t="shared" si="40"/>
        <v>2.0499999999999998</v>
      </c>
      <c r="E147" s="129">
        <f t="shared" si="40"/>
        <v>2.0499999999999998</v>
      </c>
      <c r="F147" s="129">
        <f t="shared" si="40"/>
        <v>2.0499999999999998</v>
      </c>
      <c r="G147" s="129">
        <f t="shared" si="40"/>
        <v>2.0499999999999998</v>
      </c>
      <c r="H147" s="129">
        <f t="shared" si="40"/>
        <v>2.0499999999999998</v>
      </c>
      <c r="I147" s="129">
        <f t="shared" si="40"/>
        <v>2.0499999999999998</v>
      </c>
      <c r="J147" s="129">
        <f t="shared" si="40"/>
        <v>2.0499999999999998</v>
      </c>
      <c r="K147" s="129">
        <f t="shared" si="40"/>
        <v>2.0499999999999998</v>
      </c>
      <c r="L147" s="129">
        <f t="shared" si="40"/>
        <v>2.0499999999999998</v>
      </c>
      <c r="M147" s="129">
        <f t="shared" si="40"/>
        <v>2.0499999999999998</v>
      </c>
      <c r="N147" s="129">
        <f t="shared" si="40"/>
        <v>2.0499999999999998</v>
      </c>
      <c r="O147" s="129">
        <f t="shared" si="40"/>
        <v>2.0499999999999998</v>
      </c>
      <c r="P147" s="129">
        <f t="shared" si="40"/>
        <v>2.0499999999999998</v>
      </c>
      <c r="Q147" s="129">
        <f t="shared" si="40"/>
        <v>2.0499999999999998</v>
      </c>
      <c r="R147" s="129">
        <f t="shared" si="40"/>
        <v>2.0499999999999998</v>
      </c>
      <c r="S147" s="129">
        <f t="shared" si="41"/>
        <v>2.0499999999999998</v>
      </c>
      <c r="T147" s="129">
        <f t="shared" si="41"/>
        <v>2.0499999999999998</v>
      </c>
      <c r="U147" s="129">
        <f t="shared" si="41"/>
        <v>2.0499999999999998</v>
      </c>
      <c r="V147" s="129">
        <f t="shared" si="41"/>
        <v>2.0499999999999998</v>
      </c>
      <c r="W147" s="129">
        <f t="shared" si="41"/>
        <v>2.0499999999999998</v>
      </c>
      <c r="X147" s="129">
        <f t="shared" si="41"/>
        <v>2.0499999999999998</v>
      </c>
      <c r="Y147" s="129">
        <f t="shared" si="41"/>
        <v>2.0499999999999998</v>
      </c>
      <c r="Z147" s="129">
        <f t="shared" si="41"/>
        <v>2.0499999999999998</v>
      </c>
      <c r="AA147" s="129">
        <f t="shared" si="41"/>
        <v>2.0499999999999998</v>
      </c>
      <c r="AB147" s="129">
        <f t="shared" si="41"/>
        <v>2.0499999999999998</v>
      </c>
      <c r="AC147" s="129">
        <f t="shared" si="41"/>
        <v>2.0499999999999998</v>
      </c>
      <c r="AD147" s="129">
        <f t="shared" si="41"/>
        <v>2.0499999999999998</v>
      </c>
      <c r="AE147" s="129">
        <f t="shared" si="41"/>
        <v>2.0499999999999998</v>
      </c>
      <c r="AF147" s="129">
        <f t="shared" si="41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40"/>
        <v>2.7</v>
      </c>
      <c r="D148" s="129">
        <f t="shared" si="40"/>
        <v>2.7</v>
      </c>
      <c r="E148" s="129">
        <f t="shared" si="40"/>
        <v>2.7</v>
      </c>
      <c r="F148" s="129">
        <f t="shared" si="40"/>
        <v>2.7</v>
      </c>
      <c r="G148" s="129">
        <f t="shared" si="40"/>
        <v>2.7</v>
      </c>
      <c r="H148" s="129">
        <f t="shared" si="40"/>
        <v>2.7</v>
      </c>
      <c r="I148" s="129">
        <f t="shared" si="40"/>
        <v>2.7</v>
      </c>
      <c r="J148" s="129">
        <f t="shared" si="40"/>
        <v>2.7</v>
      </c>
      <c r="K148" s="129">
        <f t="shared" si="40"/>
        <v>2.7</v>
      </c>
      <c r="L148" s="129">
        <f t="shared" si="40"/>
        <v>2.7</v>
      </c>
      <c r="M148" s="129">
        <f t="shared" si="40"/>
        <v>2.7</v>
      </c>
      <c r="N148" s="129">
        <f t="shared" si="40"/>
        <v>2.7</v>
      </c>
      <c r="O148" s="129">
        <f t="shared" si="40"/>
        <v>2.7</v>
      </c>
      <c r="P148" s="129">
        <f t="shared" si="40"/>
        <v>2.7</v>
      </c>
      <c r="Q148" s="129">
        <f t="shared" si="40"/>
        <v>2.7</v>
      </c>
      <c r="R148" s="129">
        <f t="shared" si="40"/>
        <v>2.7</v>
      </c>
      <c r="S148" s="129">
        <f t="shared" si="41"/>
        <v>2.7</v>
      </c>
      <c r="T148" s="129">
        <f t="shared" si="41"/>
        <v>2.7</v>
      </c>
      <c r="U148" s="129">
        <f t="shared" si="41"/>
        <v>2.7</v>
      </c>
      <c r="V148" s="129">
        <f t="shared" si="41"/>
        <v>2.7</v>
      </c>
      <c r="W148" s="129">
        <f t="shared" si="41"/>
        <v>2.7</v>
      </c>
      <c r="X148" s="129">
        <f t="shared" si="41"/>
        <v>2.7</v>
      </c>
      <c r="Y148" s="129">
        <f t="shared" si="41"/>
        <v>2.7</v>
      </c>
      <c r="Z148" s="129">
        <f t="shared" si="41"/>
        <v>2.7</v>
      </c>
      <c r="AA148" s="129">
        <f t="shared" si="41"/>
        <v>2.7</v>
      </c>
      <c r="AB148" s="129">
        <f t="shared" si="41"/>
        <v>2.7</v>
      </c>
      <c r="AC148" s="129">
        <f t="shared" si="41"/>
        <v>2.7</v>
      </c>
      <c r="AD148" s="129">
        <f t="shared" si="41"/>
        <v>2.7</v>
      </c>
      <c r="AE148" s="129">
        <f t="shared" si="41"/>
        <v>2.7</v>
      </c>
      <c r="AF148" s="129">
        <f t="shared" si="41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40"/>
        <v>2.15</v>
      </c>
      <c r="D149" s="129">
        <f t="shared" si="40"/>
        <v>2.15</v>
      </c>
      <c r="E149" s="129">
        <f t="shared" si="40"/>
        <v>2.15</v>
      </c>
      <c r="F149" s="129">
        <f t="shared" si="40"/>
        <v>2.15</v>
      </c>
      <c r="G149" s="129">
        <f t="shared" si="40"/>
        <v>2.15</v>
      </c>
      <c r="H149" s="129">
        <f t="shared" si="40"/>
        <v>2.15</v>
      </c>
      <c r="I149" s="129">
        <f t="shared" si="40"/>
        <v>2.15</v>
      </c>
      <c r="J149" s="129">
        <f t="shared" si="40"/>
        <v>2.15</v>
      </c>
      <c r="K149" s="129">
        <f t="shared" si="40"/>
        <v>2.15</v>
      </c>
      <c r="L149" s="129">
        <f t="shared" si="40"/>
        <v>2.15</v>
      </c>
      <c r="M149" s="129">
        <f t="shared" si="40"/>
        <v>2.15</v>
      </c>
      <c r="N149" s="129">
        <f t="shared" si="40"/>
        <v>2.15</v>
      </c>
      <c r="O149" s="129">
        <f t="shared" si="40"/>
        <v>2.15</v>
      </c>
      <c r="P149" s="129">
        <f t="shared" si="40"/>
        <v>2.15</v>
      </c>
      <c r="Q149" s="129">
        <f t="shared" si="40"/>
        <v>2.15</v>
      </c>
      <c r="R149" s="129">
        <f t="shared" si="40"/>
        <v>2.15</v>
      </c>
      <c r="S149" s="129">
        <f t="shared" si="41"/>
        <v>2.15</v>
      </c>
      <c r="T149" s="129">
        <f t="shared" si="41"/>
        <v>2.15</v>
      </c>
      <c r="U149" s="129">
        <f t="shared" si="41"/>
        <v>2.15</v>
      </c>
      <c r="V149" s="129">
        <f t="shared" si="41"/>
        <v>2.15</v>
      </c>
      <c r="W149" s="129">
        <f t="shared" si="41"/>
        <v>2.15</v>
      </c>
      <c r="X149" s="129">
        <f t="shared" si="41"/>
        <v>2.15</v>
      </c>
      <c r="Y149" s="129">
        <f t="shared" si="41"/>
        <v>2.15</v>
      </c>
      <c r="Z149" s="129">
        <f t="shared" si="41"/>
        <v>2.15</v>
      </c>
      <c r="AA149" s="129">
        <f t="shared" si="41"/>
        <v>2.15</v>
      </c>
      <c r="AB149" s="129">
        <f t="shared" si="41"/>
        <v>2.15</v>
      </c>
      <c r="AC149" s="129">
        <f t="shared" si="41"/>
        <v>2.15</v>
      </c>
      <c r="AD149" s="129">
        <f t="shared" si="41"/>
        <v>2.15</v>
      </c>
      <c r="AE149" s="129">
        <f t="shared" si="41"/>
        <v>2.15</v>
      </c>
      <c r="AF149" s="129">
        <f t="shared" si="41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2">B151</f>
        <v>0.9</v>
      </c>
      <c r="D151" s="129">
        <f t="shared" si="42"/>
        <v>0.9</v>
      </c>
      <c r="E151" s="129">
        <f t="shared" si="42"/>
        <v>0.9</v>
      </c>
      <c r="F151" s="129">
        <f t="shared" si="42"/>
        <v>0.9</v>
      </c>
      <c r="G151" s="129">
        <f t="shared" si="42"/>
        <v>0.9</v>
      </c>
      <c r="H151" s="129">
        <f t="shared" si="42"/>
        <v>0.9</v>
      </c>
      <c r="I151" s="129">
        <f t="shared" si="42"/>
        <v>0.9</v>
      </c>
      <c r="J151" s="129">
        <f t="shared" si="42"/>
        <v>0.9</v>
      </c>
      <c r="K151" s="129">
        <f t="shared" si="42"/>
        <v>0.9</v>
      </c>
      <c r="L151" s="129">
        <f t="shared" si="42"/>
        <v>0.9</v>
      </c>
      <c r="M151" s="129">
        <f t="shared" si="42"/>
        <v>0.9</v>
      </c>
      <c r="N151" s="129">
        <f t="shared" si="42"/>
        <v>0.9</v>
      </c>
      <c r="O151" s="129">
        <f t="shared" si="42"/>
        <v>0.9</v>
      </c>
      <c r="P151" s="129">
        <f t="shared" si="42"/>
        <v>0.9</v>
      </c>
      <c r="Q151" s="129">
        <f t="shared" si="42"/>
        <v>0.9</v>
      </c>
      <c r="R151" s="129">
        <f t="shared" si="42"/>
        <v>0.9</v>
      </c>
      <c r="S151" s="129">
        <f t="shared" ref="R151:AF163" si="43">R151</f>
        <v>0.9</v>
      </c>
      <c r="T151" s="129">
        <f t="shared" si="43"/>
        <v>0.9</v>
      </c>
      <c r="U151" s="129">
        <f t="shared" si="43"/>
        <v>0.9</v>
      </c>
      <c r="V151" s="129">
        <f t="shared" si="43"/>
        <v>0.9</v>
      </c>
      <c r="W151" s="129">
        <f t="shared" si="43"/>
        <v>0.9</v>
      </c>
      <c r="X151" s="129">
        <f t="shared" si="43"/>
        <v>0.9</v>
      </c>
      <c r="Y151" s="129">
        <f t="shared" si="43"/>
        <v>0.9</v>
      </c>
      <c r="Z151" s="129">
        <f t="shared" si="43"/>
        <v>0.9</v>
      </c>
      <c r="AA151" s="129">
        <f t="shared" si="43"/>
        <v>0.9</v>
      </c>
      <c r="AB151" s="129">
        <f t="shared" si="43"/>
        <v>0.9</v>
      </c>
      <c r="AC151" s="129">
        <f t="shared" si="43"/>
        <v>0.9</v>
      </c>
      <c r="AD151" s="129">
        <f t="shared" si="43"/>
        <v>0.9</v>
      </c>
      <c r="AE151" s="129">
        <f t="shared" si="43"/>
        <v>0.9</v>
      </c>
      <c r="AF151" s="129">
        <f t="shared" si="43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2"/>
        <v>1.08</v>
      </c>
      <c r="D152" s="129">
        <f t="shared" si="42"/>
        <v>1.08</v>
      </c>
      <c r="E152" s="129">
        <f t="shared" si="42"/>
        <v>1.08</v>
      </c>
      <c r="F152" s="129">
        <f t="shared" si="42"/>
        <v>1.08</v>
      </c>
      <c r="G152" s="129">
        <f t="shared" si="42"/>
        <v>1.08</v>
      </c>
      <c r="H152" s="129">
        <f t="shared" si="42"/>
        <v>1.08</v>
      </c>
      <c r="I152" s="129">
        <f t="shared" si="42"/>
        <v>1.08</v>
      </c>
      <c r="J152" s="129">
        <f t="shared" si="42"/>
        <v>1.08</v>
      </c>
      <c r="K152" s="129">
        <f t="shared" si="42"/>
        <v>1.08</v>
      </c>
      <c r="L152" s="129">
        <f t="shared" si="42"/>
        <v>1.08</v>
      </c>
      <c r="M152" s="129">
        <f t="shared" si="42"/>
        <v>1.08</v>
      </c>
      <c r="N152" s="129">
        <f t="shared" si="42"/>
        <v>1.08</v>
      </c>
      <c r="O152" s="129">
        <f t="shared" si="42"/>
        <v>1.08</v>
      </c>
      <c r="P152" s="129">
        <f t="shared" si="42"/>
        <v>1.08</v>
      </c>
      <c r="Q152" s="129">
        <f t="shared" si="42"/>
        <v>1.08</v>
      </c>
      <c r="R152" s="129">
        <f t="shared" si="42"/>
        <v>1.08</v>
      </c>
      <c r="S152" s="129">
        <f t="shared" si="43"/>
        <v>1.08</v>
      </c>
      <c r="T152" s="129">
        <f t="shared" si="43"/>
        <v>1.08</v>
      </c>
      <c r="U152" s="129">
        <f t="shared" si="43"/>
        <v>1.08</v>
      </c>
      <c r="V152" s="129">
        <f t="shared" si="43"/>
        <v>1.08</v>
      </c>
      <c r="W152" s="129">
        <f t="shared" si="43"/>
        <v>1.08</v>
      </c>
      <c r="X152" s="129">
        <f t="shared" si="43"/>
        <v>1.08</v>
      </c>
      <c r="Y152" s="129">
        <f t="shared" si="43"/>
        <v>1.08</v>
      </c>
      <c r="Z152" s="129">
        <f t="shared" si="43"/>
        <v>1.08</v>
      </c>
      <c r="AA152" s="129">
        <f t="shared" si="43"/>
        <v>1.08</v>
      </c>
      <c r="AB152" s="129">
        <f t="shared" si="43"/>
        <v>1.08</v>
      </c>
      <c r="AC152" s="129">
        <f t="shared" si="43"/>
        <v>1.08</v>
      </c>
      <c r="AD152" s="129">
        <f t="shared" si="43"/>
        <v>1.08</v>
      </c>
      <c r="AE152" s="129">
        <f t="shared" si="43"/>
        <v>1.08</v>
      </c>
      <c r="AF152" s="129">
        <f t="shared" si="43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2"/>
        <v>2.37</v>
      </c>
      <c r="D153" s="129">
        <f t="shared" si="42"/>
        <v>2.37</v>
      </c>
      <c r="E153" s="129">
        <f t="shared" si="42"/>
        <v>2.37</v>
      </c>
      <c r="F153" s="129">
        <f t="shared" si="42"/>
        <v>2.37</v>
      </c>
      <c r="G153" s="129">
        <f t="shared" si="42"/>
        <v>2.37</v>
      </c>
      <c r="H153" s="129">
        <f t="shared" si="42"/>
        <v>2.37</v>
      </c>
      <c r="I153" s="129">
        <f t="shared" si="42"/>
        <v>2.37</v>
      </c>
      <c r="J153" s="129">
        <f t="shared" si="42"/>
        <v>2.37</v>
      </c>
      <c r="K153" s="129">
        <f t="shared" si="42"/>
        <v>2.37</v>
      </c>
      <c r="L153" s="129">
        <f t="shared" si="42"/>
        <v>2.37</v>
      </c>
      <c r="M153" s="129">
        <f t="shared" si="42"/>
        <v>2.37</v>
      </c>
      <c r="N153" s="129">
        <f t="shared" si="42"/>
        <v>2.37</v>
      </c>
      <c r="O153" s="129">
        <f t="shared" si="42"/>
        <v>2.37</v>
      </c>
      <c r="P153" s="129">
        <f t="shared" si="42"/>
        <v>2.37</v>
      </c>
      <c r="Q153" s="129">
        <f t="shared" si="42"/>
        <v>2.37</v>
      </c>
      <c r="R153" s="129">
        <f t="shared" si="42"/>
        <v>2.37</v>
      </c>
      <c r="S153" s="129">
        <f t="shared" si="43"/>
        <v>2.37</v>
      </c>
      <c r="T153" s="129">
        <f t="shared" si="43"/>
        <v>2.37</v>
      </c>
      <c r="U153" s="129">
        <f t="shared" si="43"/>
        <v>2.37</v>
      </c>
      <c r="V153" s="129">
        <f t="shared" si="43"/>
        <v>2.37</v>
      </c>
      <c r="W153" s="129">
        <f t="shared" si="43"/>
        <v>2.37</v>
      </c>
      <c r="X153" s="129">
        <f t="shared" si="43"/>
        <v>2.37</v>
      </c>
      <c r="Y153" s="129">
        <f t="shared" si="43"/>
        <v>2.37</v>
      </c>
      <c r="Z153" s="129">
        <f t="shared" si="43"/>
        <v>2.37</v>
      </c>
      <c r="AA153" s="129">
        <f t="shared" si="43"/>
        <v>2.37</v>
      </c>
      <c r="AB153" s="129">
        <f t="shared" si="43"/>
        <v>2.37</v>
      </c>
      <c r="AC153" s="129">
        <f t="shared" si="43"/>
        <v>2.37</v>
      </c>
      <c r="AD153" s="129">
        <f t="shared" si="43"/>
        <v>2.37</v>
      </c>
      <c r="AE153" s="129">
        <f t="shared" si="43"/>
        <v>2.37</v>
      </c>
      <c r="AF153" s="129">
        <f t="shared" si="43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2"/>
        <v>1.81</v>
      </c>
      <c r="D154" s="129">
        <f t="shared" si="42"/>
        <v>1.81</v>
      </c>
      <c r="E154" s="129">
        <f t="shared" si="42"/>
        <v>1.81</v>
      </c>
      <c r="F154" s="129">
        <f t="shared" si="42"/>
        <v>1.81</v>
      </c>
      <c r="G154" s="129">
        <f t="shared" si="42"/>
        <v>1.81</v>
      </c>
      <c r="H154" s="129">
        <f t="shared" si="42"/>
        <v>1.81</v>
      </c>
      <c r="I154" s="129">
        <f t="shared" si="42"/>
        <v>1.81</v>
      </c>
      <c r="J154" s="129">
        <f t="shared" si="42"/>
        <v>1.81</v>
      </c>
      <c r="K154" s="129">
        <f t="shared" si="42"/>
        <v>1.81</v>
      </c>
      <c r="L154" s="129">
        <f t="shared" si="42"/>
        <v>1.81</v>
      </c>
      <c r="M154" s="129">
        <f t="shared" si="42"/>
        <v>1.81</v>
      </c>
      <c r="N154" s="129">
        <f t="shared" si="42"/>
        <v>1.81</v>
      </c>
      <c r="O154" s="129">
        <f t="shared" si="42"/>
        <v>1.81</v>
      </c>
      <c r="P154" s="129">
        <f t="shared" si="42"/>
        <v>1.81</v>
      </c>
      <c r="Q154" s="129">
        <f t="shared" si="42"/>
        <v>1.81</v>
      </c>
      <c r="R154" s="129">
        <f t="shared" si="42"/>
        <v>1.81</v>
      </c>
      <c r="S154" s="129">
        <f t="shared" si="43"/>
        <v>1.81</v>
      </c>
      <c r="T154" s="129">
        <f t="shared" si="43"/>
        <v>1.81</v>
      </c>
      <c r="U154" s="129">
        <f t="shared" si="43"/>
        <v>1.81</v>
      </c>
      <c r="V154" s="129">
        <f t="shared" si="43"/>
        <v>1.81</v>
      </c>
      <c r="W154" s="129">
        <f t="shared" si="43"/>
        <v>1.81</v>
      </c>
      <c r="X154" s="129">
        <f t="shared" si="43"/>
        <v>1.81</v>
      </c>
      <c r="Y154" s="129">
        <f t="shared" si="43"/>
        <v>1.81</v>
      </c>
      <c r="Z154" s="129">
        <f t="shared" si="43"/>
        <v>1.81</v>
      </c>
      <c r="AA154" s="129">
        <f t="shared" si="43"/>
        <v>1.81</v>
      </c>
      <c r="AB154" s="129">
        <f t="shared" si="43"/>
        <v>1.81</v>
      </c>
      <c r="AC154" s="129">
        <f t="shared" si="43"/>
        <v>1.81</v>
      </c>
      <c r="AD154" s="129">
        <f t="shared" si="43"/>
        <v>1.81</v>
      </c>
      <c r="AE154" s="129">
        <f t="shared" si="43"/>
        <v>1.81</v>
      </c>
      <c r="AF154" s="129">
        <f t="shared" si="43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2"/>
        <v>1.0900000000000001</v>
      </c>
      <c r="D155" s="129">
        <f t="shared" si="42"/>
        <v>1.0900000000000001</v>
      </c>
      <c r="E155" s="129">
        <f t="shared" si="42"/>
        <v>1.0900000000000001</v>
      </c>
      <c r="F155" s="129">
        <f t="shared" si="42"/>
        <v>1.0900000000000001</v>
      </c>
      <c r="G155" s="129">
        <f t="shared" si="42"/>
        <v>1.0900000000000001</v>
      </c>
      <c r="H155" s="129">
        <f t="shared" si="42"/>
        <v>1.0900000000000001</v>
      </c>
      <c r="I155" s="129">
        <f t="shared" si="42"/>
        <v>1.0900000000000001</v>
      </c>
      <c r="J155" s="129">
        <f t="shared" si="42"/>
        <v>1.0900000000000001</v>
      </c>
      <c r="K155" s="129">
        <f t="shared" si="42"/>
        <v>1.0900000000000001</v>
      </c>
      <c r="L155" s="129">
        <f t="shared" si="42"/>
        <v>1.0900000000000001</v>
      </c>
      <c r="M155" s="129">
        <f t="shared" si="42"/>
        <v>1.0900000000000001</v>
      </c>
      <c r="N155" s="129">
        <f t="shared" si="42"/>
        <v>1.0900000000000001</v>
      </c>
      <c r="O155" s="129">
        <f t="shared" si="42"/>
        <v>1.0900000000000001</v>
      </c>
      <c r="P155" s="129">
        <f t="shared" si="42"/>
        <v>1.0900000000000001</v>
      </c>
      <c r="Q155" s="129">
        <f t="shared" si="42"/>
        <v>1.0900000000000001</v>
      </c>
      <c r="R155" s="129">
        <f t="shared" si="42"/>
        <v>1.0900000000000001</v>
      </c>
      <c r="S155" s="129">
        <f t="shared" si="43"/>
        <v>1.0900000000000001</v>
      </c>
      <c r="T155" s="129">
        <f t="shared" si="43"/>
        <v>1.0900000000000001</v>
      </c>
      <c r="U155" s="129">
        <f t="shared" si="43"/>
        <v>1.0900000000000001</v>
      </c>
      <c r="V155" s="129">
        <f t="shared" si="43"/>
        <v>1.0900000000000001</v>
      </c>
      <c r="W155" s="129">
        <f t="shared" si="43"/>
        <v>1.0900000000000001</v>
      </c>
      <c r="X155" s="129">
        <f t="shared" si="43"/>
        <v>1.0900000000000001</v>
      </c>
      <c r="Y155" s="129">
        <f t="shared" si="43"/>
        <v>1.0900000000000001</v>
      </c>
      <c r="Z155" s="129">
        <f t="shared" si="43"/>
        <v>1.0900000000000001</v>
      </c>
      <c r="AA155" s="129">
        <f t="shared" si="43"/>
        <v>1.0900000000000001</v>
      </c>
      <c r="AB155" s="129">
        <f t="shared" si="43"/>
        <v>1.0900000000000001</v>
      </c>
      <c r="AC155" s="129">
        <f t="shared" si="43"/>
        <v>1.0900000000000001</v>
      </c>
      <c r="AD155" s="129">
        <f t="shared" si="43"/>
        <v>1.0900000000000001</v>
      </c>
      <c r="AE155" s="129">
        <f t="shared" si="43"/>
        <v>1.0900000000000001</v>
      </c>
      <c r="AF155" s="129">
        <f t="shared" si="43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2"/>
        <v>1.58</v>
      </c>
      <c r="D156" s="129">
        <f t="shared" si="42"/>
        <v>1.58</v>
      </c>
      <c r="E156" s="129">
        <f t="shared" si="42"/>
        <v>1.58</v>
      </c>
      <c r="F156" s="129">
        <f t="shared" si="42"/>
        <v>1.58</v>
      </c>
      <c r="G156" s="129">
        <f t="shared" si="42"/>
        <v>1.58</v>
      </c>
      <c r="H156" s="129">
        <f t="shared" si="42"/>
        <v>1.58</v>
      </c>
      <c r="I156" s="129">
        <f t="shared" si="42"/>
        <v>1.58</v>
      </c>
      <c r="J156" s="129">
        <f t="shared" si="42"/>
        <v>1.58</v>
      </c>
      <c r="K156" s="129">
        <f t="shared" si="42"/>
        <v>1.58</v>
      </c>
      <c r="L156" s="129">
        <f t="shared" si="42"/>
        <v>1.58</v>
      </c>
      <c r="M156" s="129">
        <f t="shared" si="42"/>
        <v>1.58</v>
      </c>
      <c r="N156" s="129">
        <f t="shared" si="42"/>
        <v>1.58</v>
      </c>
      <c r="O156" s="129">
        <f t="shared" si="42"/>
        <v>1.58</v>
      </c>
      <c r="P156" s="129">
        <f t="shared" si="42"/>
        <v>1.58</v>
      </c>
      <c r="Q156" s="129">
        <f t="shared" si="42"/>
        <v>1.58</v>
      </c>
      <c r="R156" s="129">
        <f t="shared" si="42"/>
        <v>1.58</v>
      </c>
      <c r="S156" s="129">
        <f t="shared" si="43"/>
        <v>1.58</v>
      </c>
      <c r="T156" s="129">
        <f t="shared" si="43"/>
        <v>1.58</v>
      </c>
      <c r="U156" s="129">
        <f t="shared" si="43"/>
        <v>1.58</v>
      </c>
      <c r="V156" s="129">
        <f t="shared" si="43"/>
        <v>1.58</v>
      </c>
      <c r="W156" s="129">
        <f t="shared" si="43"/>
        <v>1.58</v>
      </c>
      <c r="X156" s="129">
        <f t="shared" si="43"/>
        <v>1.58</v>
      </c>
      <c r="Y156" s="129">
        <f t="shared" si="43"/>
        <v>1.58</v>
      </c>
      <c r="Z156" s="129">
        <f t="shared" si="43"/>
        <v>1.58</v>
      </c>
      <c r="AA156" s="129">
        <f t="shared" si="43"/>
        <v>1.58</v>
      </c>
      <c r="AB156" s="129">
        <f t="shared" si="43"/>
        <v>1.58</v>
      </c>
      <c r="AC156" s="129">
        <f t="shared" si="43"/>
        <v>1.58</v>
      </c>
      <c r="AD156" s="129">
        <f t="shared" si="43"/>
        <v>1.58</v>
      </c>
      <c r="AE156" s="129">
        <f t="shared" si="43"/>
        <v>1.58</v>
      </c>
      <c r="AF156" s="129">
        <f t="shared" si="43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2"/>
        <v>2</v>
      </c>
      <c r="D157" s="129">
        <f t="shared" si="42"/>
        <v>2</v>
      </c>
      <c r="E157" s="129">
        <f t="shared" si="42"/>
        <v>2</v>
      </c>
      <c r="F157" s="129">
        <f t="shared" si="42"/>
        <v>2</v>
      </c>
      <c r="G157" s="129">
        <f t="shared" si="42"/>
        <v>2</v>
      </c>
      <c r="H157" s="129">
        <f t="shared" si="42"/>
        <v>2</v>
      </c>
      <c r="I157" s="129">
        <f t="shared" si="42"/>
        <v>2</v>
      </c>
      <c r="J157" s="129">
        <f t="shared" si="42"/>
        <v>2</v>
      </c>
      <c r="K157" s="129">
        <f t="shared" si="42"/>
        <v>2</v>
      </c>
      <c r="L157" s="129">
        <f t="shared" si="42"/>
        <v>2</v>
      </c>
      <c r="M157" s="129">
        <f t="shared" si="42"/>
        <v>2</v>
      </c>
      <c r="N157" s="129">
        <f t="shared" si="42"/>
        <v>2</v>
      </c>
      <c r="O157" s="129">
        <f t="shared" si="42"/>
        <v>2</v>
      </c>
      <c r="P157" s="129">
        <f t="shared" si="42"/>
        <v>2</v>
      </c>
      <c r="Q157" s="129">
        <f t="shared" si="42"/>
        <v>2</v>
      </c>
      <c r="R157" s="129">
        <f t="shared" si="42"/>
        <v>2</v>
      </c>
      <c r="S157" s="129">
        <f t="shared" si="43"/>
        <v>2</v>
      </c>
      <c r="T157" s="129">
        <f t="shared" si="43"/>
        <v>2</v>
      </c>
      <c r="U157" s="129">
        <f t="shared" si="43"/>
        <v>2</v>
      </c>
      <c r="V157" s="129">
        <f t="shared" si="43"/>
        <v>2</v>
      </c>
      <c r="W157" s="129">
        <f t="shared" si="43"/>
        <v>2</v>
      </c>
      <c r="X157" s="129">
        <f t="shared" si="43"/>
        <v>2</v>
      </c>
      <c r="Y157" s="129">
        <f t="shared" si="43"/>
        <v>2</v>
      </c>
      <c r="Z157" s="129">
        <f t="shared" si="43"/>
        <v>2</v>
      </c>
      <c r="AA157" s="129">
        <f t="shared" si="43"/>
        <v>2</v>
      </c>
      <c r="AB157" s="129">
        <f t="shared" si="43"/>
        <v>2</v>
      </c>
      <c r="AC157" s="129">
        <f t="shared" si="43"/>
        <v>2</v>
      </c>
      <c r="AD157" s="129">
        <f t="shared" si="43"/>
        <v>2</v>
      </c>
      <c r="AE157" s="129">
        <f t="shared" si="43"/>
        <v>2</v>
      </c>
      <c r="AF157" s="129">
        <f t="shared" si="43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2"/>
        <v>0.47</v>
      </c>
      <c r="D158" s="129">
        <f t="shared" si="42"/>
        <v>0.47</v>
      </c>
      <c r="E158" s="129">
        <f t="shared" si="42"/>
        <v>0.47</v>
      </c>
      <c r="F158" s="129">
        <f t="shared" si="42"/>
        <v>0.47</v>
      </c>
      <c r="G158" s="129">
        <f t="shared" si="42"/>
        <v>0.47</v>
      </c>
      <c r="H158" s="129">
        <f t="shared" si="42"/>
        <v>0.47</v>
      </c>
      <c r="I158" s="129">
        <f t="shared" si="42"/>
        <v>0.47</v>
      </c>
      <c r="J158" s="129">
        <f t="shared" si="42"/>
        <v>0.47</v>
      </c>
      <c r="K158" s="129">
        <f t="shared" si="42"/>
        <v>0.47</v>
      </c>
      <c r="L158" s="129">
        <f t="shared" si="42"/>
        <v>0.47</v>
      </c>
      <c r="M158" s="129">
        <f t="shared" si="42"/>
        <v>0.47</v>
      </c>
      <c r="N158" s="129">
        <f t="shared" si="42"/>
        <v>0.47</v>
      </c>
      <c r="O158" s="129">
        <f t="shared" si="42"/>
        <v>0.47</v>
      </c>
      <c r="P158" s="129">
        <f t="shared" si="42"/>
        <v>0.47</v>
      </c>
      <c r="Q158" s="129">
        <f t="shared" si="42"/>
        <v>0.47</v>
      </c>
      <c r="R158" s="129">
        <f t="shared" si="42"/>
        <v>0.47</v>
      </c>
      <c r="S158" s="129">
        <f t="shared" si="43"/>
        <v>0.47</v>
      </c>
      <c r="T158" s="129">
        <f t="shared" si="43"/>
        <v>0.47</v>
      </c>
      <c r="U158" s="129">
        <f t="shared" si="43"/>
        <v>0.47</v>
      </c>
      <c r="V158" s="129">
        <f t="shared" si="43"/>
        <v>0.47</v>
      </c>
      <c r="W158" s="129">
        <f t="shared" si="43"/>
        <v>0.47</v>
      </c>
      <c r="X158" s="129">
        <f t="shared" si="43"/>
        <v>0.47</v>
      </c>
      <c r="Y158" s="129">
        <f t="shared" si="43"/>
        <v>0.47</v>
      </c>
      <c r="Z158" s="129">
        <f t="shared" si="43"/>
        <v>0.47</v>
      </c>
      <c r="AA158" s="129">
        <f t="shared" si="43"/>
        <v>0.47</v>
      </c>
      <c r="AB158" s="129">
        <f t="shared" si="43"/>
        <v>0.47</v>
      </c>
      <c r="AC158" s="129">
        <f t="shared" si="43"/>
        <v>0.47</v>
      </c>
      <c r="AD158" s="129">
        <f t="shared" si="43"/>
        <v>0.47</v>
      </c>
      <c r="AE158" s="129">
        <f t="shared" si="43"/>
        <v>0.47</v>
      </c>
      <c r="AF158" s="129">
        <f t="shared" si="43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2"/>
        <v>0</v>
      </c>
      <c r="D159" s="129">
        <f t="shared" si="42"/>
        <v>0</v>
      </c>
      <c r="E159" s="129">
        <f t="shared" si="42"/>
        <v>0</v>
      </c>
      <c r="F159" s="129">
        <f t="shared" si="42"/>
        <v>0</v>
      </c>
      <c r="G159" s="129">
        <f t="shared" si="42"/>
        <v>0</v>
      </c>
      <c r="H159" s="129">
        <f t="shared" si="42"/>
        <v>0</v>
      </c>
      <c r="I159" s="129">
        <f t="shared" si="42"/>
        <v>0</v>
      </c>
      <c r="J159" s="129">
        <f t="shared" si="42"/>
        <v>0</v>
      </c>
      <c r="K159" s="129">
        <f t="shared" si="42"/>
        <v>0</v>
      </c>
      <c r="L159" s="129">
        <f t="shared" si="42"/>
        <v>0</v>
      </c>
      <c r="M159" s="129">
        <f t="shared" si="42"/>
        <v>0</v>
      </c>
      <c r="N159" s="129">
        <f t="shared" si="42"/>
        <v>0</v>
      </c>
      <c r="O159" s="129">
        <f t="shared" si="42"/>
        <v>0</v>
      </c>
      <c r="P159" s="129">
        <f t="shared" si="42"/>
        <v>0</v>
      </c>
      <c r="Q159" s="129">
        <f t="shared" si="42"/>
        <v>0</v>
      </c>
      <c r="R159" s="129">
        <f t="shared" si="42"/>
        <v>0</v>
      </c>
      <c r="S159" s="129">
        <f t="shared" si="43"/>
        <v>0</v>
      </c>
      <c r="T159" s="129">
        <f t="shared" si="43"/>
        <v>0</v>
      </c>
      <c r="U159" s="129">
        <f t="shared" si="43"/>
        <v>0</v>
      </c>
      <c r="V159" s="129">
        <f t="shared" si="43"/>
        <v>0</v>
      </c>
      <c r="W159" s="129">
        <f t="shared" si="43"/>
        <v>0</v>
      </c>
      <c r="X159" s="129">
        <f t="shared" si="43"/>
        <v>0</v>
      </c>
      <c r="Y159" s="129">
        <f t="shared" si="43"/>
        <v>0</v>
      </c>
      <c r="Z159" s="129">
        <f t="shared" si="43"/>
        <v>0</v>
      </c>
      <c r="AA159" s="129">
        <f t="shared" si="43"/>
        <v>0</v>
      </c>
      <c r="AB159" s="129">
        <f t="shared" si="43"/>
        <v>0</v>
      </c>
      <c r="AC159" s="129">
        <f t="shared" si="43"/>
        <v>0</v>
      </c>
      <c r="AD159" s="129">
        <f t="shared" si="43"/>
        <v>0</v>
      </c>
      <c r="AE159" s="129">
        <f t="shared" si="43"/>
        <v>0</v>
      </c>
      <c r="AF159" s="129">
        <f t="shared" si="43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2"/>
        <v>0</v>
      </c>
      <c r="D160" s="129">
        <f t="shared" si="42"/>
        <v>0</v>
      </c>
      <c r="E160" s="129">
        <f t="shared" si="42"/>
        <v>0</v>
      </c>
      <c r="F160" s="129">
        <f t="shared" si="42"/>
        <v>0</v>
      </c>
      <c r="G160" s="129">
        <f t="shared" si="42"/>
        <v>0</v>
      </c>
      <c r="H160" s="129">
        <f t="shared" si="42"/>
        <v>0</v>
      </c>
      <c r="I160" s="129">
        <f t="shared" si="42"/>
        <v>0</v>
      </c>
      <c r="J160" s="129">
        <f t="shared" si="42"/>
        <v>0</v>
      </c>
      <c r="K160" s="129">
        <f t="shared" si="42"/>
        <v>0</v>
      </c>
      <c r="L160" s="129">
        <f t="shared" si="42"/>
        <v>0</v>
      </c>
      <c r="M160" s="129">
        <f t="shared" si="42"/>
        <v>0</v>
      </c>
      <c r="N160" s="129">
        <f t="shared" si="42"/>
        <v>0</v>
      </c>
      <c r="O160" s="129">
        <f t="shared" si="42"/>
        <v>0</v>
      </c>
      <c r="P160" s="129">
        <f t="shared" si="42"/>
        <v>0</v>
      </c>
      <c r="Q160" s="129">
        <f t="shared" si="42"/>
        <v>0</v>
      </c>
      <c r="R160" s="129">
        <f t="shared" si="43"/>
        <v>0</v>
      </c>
      <c r="S160" s="129">
        <f t="shared" si="43"/>
        <v>0</v>
      </c>
      <c r="T160" s="129">
        <f t="shared" si="43"/>
        <v>0</v>
      </c>
      <c r="U160" s="129">
        <f t="shared" si="43"/>
        <v>0</v>
      </c>
      <c r="V160" s="129">
        <f t="shared" si="43"/>
        <v>0</v>
      </c>
      <c r="W160" s="129">
        <f t="shared" si="43"/>
        <v>0</v>
      </c>
      <c r="X160" s="129">
        <f t="shared" si="43"/>
        <v>0</v>
      </c>
      <c r="Y160" s="129">
        <f t="shared" si="43"/>
        <v>0</v>
      </c>
      <c r="Z160" s="129">
        <f t="shared" si="43"/>
        <v>0</v>
      </c>
      <c r="AA160" s="129">
        <f t="shared" si="43"/>
        <v>0</v>
      </c>
      <c r="AB160" s="129">
        <f t="shared" si="43"/>
        <v>0</v>
      </c>
      <c r="AC160" s="129">
        <f t="shared" si="43"/>
        <v>0</v>
      </c>
      <c r="AD160" s="129">
        <f t="shared" si="43"/>
        <v>0</v>
      </c>
      <c r="AE160" s="129">
        <f t="shared" si="43"/>
        <v>0</v>
      </c>
      <c r="AF160" s="129">
        <f t="shared" si="43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2"/>
        <v>0.8</v>
      </c>
      <c r="D161" s="129">
        <f t="shared" si="42"/>
        <v>0.8</v>
      </c>
      <c r="E161" s="129">
        <f t="shared" si="42"/>
        <v>0.8</v>
      </c>
      <c r="F161" s="129">
        <f t="shared" si="42"/>
        <v>0.8</v>
      </c>
      <c r="G161" s="129">
        <f t="shared" si="42"/>
        <v>0.8</v>
      </c>
      <c r="H161" s="129">
        <f t="shared" si="42"/>
        <v>0.8</v>
      </c>
      <c r="I161" s="129">
        <f t="shared" si="42"/>
        <v>0.8</v>
      </c>
      <c r="J161" s="129">
        <f t="shared" si="42"/>
        <v>0.8</v>
      </c>
      <c r="K161" s="129">
        <f t="shared" si="42"/>
        <v>0.8</v>
      </c>
      <c r="L161" s="129">
        <f t="shared" si="42"/>
        <v>0.8</v>
      </c>
      <c r="M161" s="129">
        <f t="shared" si="42"/>
        <v>0.8</v>
      </c>
      <c r="N161" s="129">
        <f t="shared" si="42"/>
        <v>0.8</v>
      </c>
      <c r="O161" s="129">
        <f t="shared" si="42"/>
        <v>0.8</v>
      </c>
      <c r="P161" s="129">
        <f t="shared" si="42"/>
        <v>0.8</v>
      </c>
      <c r="Q161" s="129">
        <f t="shared" si="42"/>
        <v>0.8</v>
      </c>
      <c r="R161" s="129">
        <f t="shared" si="43"/>
        <v>0.8</v>
      </c>
      <c r="S161" s="129">
        <f t="shared" si="43"/>
        <v>0.8</v>
      </c>
      <c r="T161" s="129">
        <f t="shared" si="43"/>
        <v>0.8</v>
      </c>
      <c r="U161" s="129">
        <f t="shared" si="43"/>
        <v>0.8</v>
      </c>
      <c r="V161" s="129">
        <f t="shared" si="43"/>
        <v>0.8</v>
      </c>
      <c r="W161" s="129">
        <f t="shared" si="43"/>
        <v>0.8</v>
      </c>
      <c r="X161" s="129">
        <f t="shared" si="43"/>
        <v>0.8</v>
      </c>
      <c r="Y161" s="129">
        <f t="shared" si="43"/>
        <v>0.8</v>
      </c>
      <c r="Z161" s="129">
        <f t="shared" si="43"/>
        <v>0.8</v>
      </c>
      <c r="AA161" s="129">
        <f t="shared" si="43"/>
        <v>0.8</v>
      </c>
      <c r="AB161" s="129">
        <f t="shared" si="43"/>
        <v>0.8</v>
      </c>
      <c r="AC161" s="129">
        <f t="shared" si="43"/>
        <v>0.8</v>
      </c>
      <c r="AD161" s="129">
        <f t="shared" si="43"/>
        <v>0.8</v>
      </c>
      <c r="AE161" s="129">
        <f t="shared" si="43"/>
        <v>0.8</v>
      </c>
      <c r="AF161" s="129">
        <f t="shared" si="43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2"/>
        <v>1.5</v>
      </c>
      <c r="D162" s="129">
        <f t="shared" si="42"/>
        <v>1.5</v>
      </c>
      <c r="E162" s="129">
        <f t="shared" si="42"/>
        <v>1.5</v>
      </c>
      <c r="F162" s="129">
        <f t="shared" si="42"/>
        <v>1.5</v>
      </c>
      <c r="G162" s="129">
        <f t="shared" si="42"/>
        <v>1.5</v>
      </c>
      <c r="H162" s="129">
        <f t="shared" si="42"/>
        <v>1.5</v>
      </c>
      <c r="I162" s="129">
        <f t="shared" si="42"/>
        <v>1.5</v>
      </c>
      <c r="J162" s="129">
        <f t="shared" si="42"/>
        <v>1.5</v>
      </c>
      <c r="K162" s="129">
        <f t="shared" si="42"/>
        <v>1.5</v>
      </c>
      <c r="L162" s="129">
        <f t="shared" si="42"/>
        <v>1.5</v>
      </c>
      <c r="M162" s="129">
        <f t="shared" si="42"/>
        <v>1.5</v>
      </c>
      <c r="N162" s="129">
        <f t="shared" si="42"/>
        <v>1.5</v>
      </c>
      <c r="O162" s="129">
        <f t="shared" si="42"/>
        <v>1.5</v>
      </c>
      <c r="P162" s="129">
        <f t="shared" si="42"/>
        <v>1.5</v>
      </c>
      <c r="Q162" s="129">
        <f t="shared" si="42"/>
        <v>1.5</v>
      </c>
      <c r="R162" s="129">
        <f t="shared" si="43"/>
        <v>1.5</v>
      </c>
      <c r="S162" s="129">
        <f t="shared" si="43"/>
        <v>1.5</v>
      </c>
      <c r="T162" s="129">
        <f t="shared" si="43"/>
        <v>1.5</v>
      </c>
      <c r="U162" s="129">
        <f t="shared" si="43"/>
        <v>1.5</v>
      </c>
      <c r="V162" s="129">
        <f t="shared" si="43"/>
        <v>1.5</v>
      </c>
      <c r="W162" s="129">
        <f t="shared" si="43"/>
        <v>1.5</v>
      </c>
      <c r="X162" s="129">
        <f t="shared" si="43"/>
        <v>1.5</v>
      </c>
      <c r="Y162" s="129">
        <f t="shared" si="43"/>
        <v>1.5</v>
      </c>
      <c r="Z162" s="129">
        <f t="shared" si="43"/>
        <v>1.5</v>
      </c>
      <c r="AA162" s="129">
        <f t="shared" si="43"/>
        <v>1.5</v>
      </c>
      <c r="AB162" s="129">
        <f t="shared" si="43"/>
        <v>1.5</v>
      </c>
      <c r="AC162" s="129">
        <f t="shared" si="43"/>
        <v>1.5</v>
      </c>
      <c r="AD162" s="129">
        <f t="shared" si="43"/>
        <v>1.5</v>
      </c>
      <c r="AE162" s="129">
        <f t="shared" si="43"/>
        <v>1.5</v>
      </c>
      <c r="AF162" s="129">
        <f t="shared" si="43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2"/>
        <v>1</v>
      </c>
      <c r="D163" s="129">
        <f t="shared" si="42"/>
        <v>1</v>
      </c>
      <c r="E163" s="129">
        <f t="shared" si="42"/>
        <v>1</v>
      </c>
      <c r="F163" s="129">
        <f t="shared" si="42"/>
        <v>1</v>
      </c>
      <c r="G163" s="129">
        <f t="shared" si="42"/>
        <v>1</v>
      </c>
      <c r="H163" s="129">
        <f t="shared" si="42"/>
        <v>1</v>
      </c>
      <c r="I163" s="129">
        <f t="shared" si="42"/>
        <v>1</v>
      </c>
      <c r="J163" s="129">
        <f t="shared" si="42"/>
        <v>1</v>
      </c>
      <c r="K163" s="129">
        <f t="shared" si="42"/>
        <v>1</v>
      </c>
      <c r="L163" s="129">
        <f t="shared" si="42"/>
        <v>1</v>
      </c>
      <c r="M163" s="129">
        <f t="shared" si="42"/>
        <v>1</v>
      </c>
      <c r="N163" s="129">
        <f t="shared" si="42"/>
        <v>1</v>
      </c>
      <c r="O163" s="129">
        <f t="shared" si="42"/>
        <v>1</v>
      </c>
      <c r="P163" s="129">
        <f t="shared" si="42"/>
        <v>1</v>
      </c>
      <c r="Q163" s="129">
        <f t="shared" si="42"/>
        <v>1</v>
      </c>
      <c r="R163" s="129">
        <f t="shared" si="43"/>
        <v>1</v>
      </c>
      <c r="S163" s="129">
        <f t="shared" si="43"/>
        <v>1</v>
      </c>
      <c r="T163" s="129">
        <f t="shared" si="43"/>
        <v>1</v>
      </c>
      <c r="U163" s="129">
        <f t="shared" si="43"/>
        <v>1</v>
      </c>
      <c r="V163" s="129">
        <f t="shared" si="43"/>
        <v>1</v>
      </c>
      <c r="W163" s="129">
        <f t="shared" si="43"/>
        <v>1</v>
      </c>
      <c r="X163" s="129">
        <f t="shared" si="43"/>
        <v>1</v>
      </c>
      <c r="Y163" s="129">
        <f t="shared" si="43"/>
        <v>1</v>
      </c>
      <c r="Z163" s="129">
        <f t="shared" si="43"/>
        <v>1</v>
      </c>
      <c r="AA163" s="129">
        <f t="shared" si="43"/>
        <v>1</v>
      </c>
      <c r="AB163" s="129">
        <f t="shared" si="43"/>
        <v>1</v>
      </c>
      <c r="AC163" s="129">
        <f t="shared" si="43"/>
        <v>1</v>
      </c>
      <c r="AD163" s="129">
        <f t="shared" si="43"/>
        <v>1</v>
      </c>
      <c r="AE163" s="129">
        <f t="shared" si="43"/>
        <v>1</v>
      </c>
      <c r="AF163" s="129">
        <f t="shared" si="43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4">B165</f>
        <v>1</v>
      </c>
      <c r="D165" s="129">
        <f t="shared" si="44"/>
        <v>1</v>
      </c>
      <c r="E165" s="129">
        <f t="shared" si="44"/>
        <v>1</v>
      </c>
      <c r="F165" s="129">
        <f t="shared" si="44"/>
        <v>1</v>
      </c>
      <c r="G165" s="129">
        <f t="shared" si="44"/>
        <v>1</v>
      </c>
      <c r="H165" s="129">
        <f t="shared" si="44"/>
        <v>1</v>
      </c>
      <c r="I165" s="129">
        <f t="shared" si="44"/>
        <v>1</v>
      </c>
      <c r="J165" s="129">
        <f t="shared" si="44"/>
        <v>1</v>
      </c>
      <c r="K165" s="129">
        <f t="shared" si="44"/>
        <v>1</v>
      </c>
      <c r="L165" s="129">
        <f t="shared" si="44"/>
        <v>1</v>
      </c>
      <c r="M165" s="129">
        <f t="shared" si="44"/>
        <v>1</v>
      </c>
      <c r="N165" s="129">
        <f t="shared" si="44"/>
        <v>1</v>
      </c>
      <c r="O165" s="129">
        <f t="shared" si="44"/>
        <v>1</v>
      </c>
      <c r="P165" s="129">
        <f t="shared" si="44"/>
        <v>1</v>
      </c>
      <c r="Q165" s="129">
        <f t="shared" si="44"/>
        <v>1</v>
      </c>
      <c r="R165" s="129">
        <f t="shared" si="44"/>
        <v>1</v>
      </c>
      <c r="S165" s="129">
        <f t="shared" ref="R165:AF172" si="45">R165</f>
        <v>1</v>
      </c>
      <c r="T165" s="129">
        <f t="shared" si="45"/>
        <v>1</v>
      </c>
      <c r="U165" s="129">
        <f t="shared" si="45"/>
        <v>1</v>
      </c>
      <c r="V165" s="129">
        <f t="shared" si="45"/>
        <v>1</v>
      </c>
      <c r="W165" s="129">
        <f t="shared" si="45"/>
        <v>1</v>
      </c>
      <c r="X165" s="129">
        <f t="shared" si="45"/>
        <v>1</v>
      </c>
      <c r="Y165" s="129">
        <f t="shared" si="45"/>
        <v>1</v>
      </c>
      <c r="Z165" s="129">
        <f t="shared" si="45"/>
        <v>1</v>
      </c>
      <c r="AA165" s="129">
        <f t="shared" si="45"/>
        <v>1</v>
      </c>
      <c r="AB165" s="129">
        <f t="shared" si="45"/>
        <v>1</v>
      </c>
      <c r="AC165" s="129">
        <f t="shared" si="45"/>
        <v>1</v>
      </c>
      <c r="AD165" s="129">
        <f t="shared" si="45"/>
        <v>1</v>
      </c>
      <c r="AE165" s="129">
        <f t="shared" si="45"/>
        <v>1</v>
      </c>
      <c r="AF165" s="129">
        <f t="shared" si="45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4"/>
        <v>0.42</v>
      </c>
      <c r="D166" s="129">
        <f t="shared" si="44"/>
        <v>0.42</v>
      </c>
      <c r="E166" s="129">
        <f t="shared" si="44"/>
        <v>0.42</v>
      </c>
      <c r="F166" s="129">
        <f t="shared" si="44"/>
        <v>0.42</v>
      </c>
      <c r="G166" s="129">
        <f t="shared" si="44"/>
        <v>0.42</v>
      </c>
      <c r="H166" s="129">
        <f t="shared" si="44"/>
        <v>0.42</v>
      </c>
      <c r="I166" s="129">
        <f t="shared" si="44"/>
        <v>0.42</v>
      </c>
      <c r="J166" s="129">
        <f t="shared" si="44"/>
        <v>0.42</v>
      </c>
      <c r="K166" s="129">
        <f t="shared" si="44"/>
        <v>0.42</v>
      </c>
      <c r="L166" s="129">
        <f t="shared" si="44"/>
        <v>0.42</v>
      </c>
      <c r="M166" s="129">
        <f t="shared" si="44"/>
        <v>0.42</v>
      </c>
      <c r="N166" s="129">
        <f t="shared" si="44"/>
        <v>0.42</v>
      </c>
      <c r="O166" s="129">
        <f t="shared" si="44"/>
        <v>0.42</v>
      </c>
      <c r="P166" s="129">
        <f t="shared" si="44"/>
        <v>0.42</v>
      </c>
      <c r="Q166" s="129">
        <f t="shared" si="44"/>
        <v>0.42</v>
      </c>
      <c r="R166" s="129">
        <f t="shared" si="45"/>
        <v>0.42</v>
      </c>
      <c r="S166" s="129">
        <f t="shared" si="45"/>
        <v>0.42</v>
      </c>
      <c r="T166" s="129">
        <f t="shared" si="45"/>
        <v>0.42</v>
      </c>
      <c r="U166" s="129">
        <f t="shared" si="45"/>
        <v>0.42</v>
      </c>
      <c r="V166" s="129">
        <f t="shared" si="45"/>
        <v>0.42</v>
      </c>
      <c r="W166" s="129">
        <f t="shared" si="45"/>
        <v>0.42</v>
      </c>
      <c r="X166" s="129">
        <f t="shared" si="45"/>
        <v>0.42</v>
      </c>
      <c r="Y166" s="129">
        <f t="shared" si="45"/>
        <v>0.42</v>
      </c>
      <c r="Z166" s="129">
        <f t="shared" si="45"/>
        <v>0.42</v>
      </c>
      <c r="AA166" s="129">
        <f t="shared" si="45"/>
        <v>0.42</v>
      </c>
      <c r="AB166" s="129">
        <f t="shared" si="45"/>
        <v>0.42</v>
      </c>
      <c r="AC166" s="129">
        <f t="shared" si="45"/>
        <v>0.42</v>
      </c>
      <c r="AD166" s="129">
        <f t="shared" si="45"/>
        <v>0.42</v>
      </c>
      <c r="AE166" s="129">
        <f t="shared" si="45"/>
        <v>0.42</v>
      </c>
      <c r="AF166" s="129">
        <f t="shared" si="45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4"/>
        <v>0.46</v>
      </c>
      <c r="D167" s="129">
        <f t="shared" si="44"/>
        <v>0.46</v>
      </c>
      <c r="E167" s="129">
        <f t="shared" si="44"/>
        <v>0.46</v>
      </c>
      <c r="F167" s="129">
        <f t="shared" si="44"/>
        <v>0.46</v>
      </c>
      <c r="G167" s="129">
        <f t="shared" si="44"/>
        <v>0.46</v>
      </c>
      <c r="H167" s="129">
        <f t="shared" si="44"/>
        <v>0.46</v>
      </c>
      <c r="I167" s="129">
        <f t="shared" si="44"/>
        <v>0.46</v>
      </c>
      <c r="J167" s="129">
        <f t="shared" si="44"/>
        <v>0.46</v>
      </c>
      <c r="K167" s="129">
        <f t="shared" si="44"/>
        <v>0.46</v>
      </c>
      <c r="L167" s="129">
        <f t="shared" si="44"/>
        <v>0.46</v>
      </c>
      <c r="M167" s="129">
        <f t="shared" si="44"/>
        <v>0.46</v>
      </c>
      <c r="N167" s="129">
        <f t="shared" si="44"/>
        <v>0.46</v>
      </c>
      <c r="O167" s="129">
        <f t="shared" si="44"/>
        <v>0.46</v>
      </c>
      <c r="P167" s="129">
        <f t="shared" si="44"/>
        <v>0.46</v>
      </c>
      <c r="Q167" s="129">
        <f t="shared" si="44"/>
        <v>0.46</v>
      </c>
      <c r="R167" s="129">
        <f t="shared" si="45"/>
        <v>0.46</v>
      </c>
      <c r="S167" s="129">
        <f t="shared" si="45"/>
        <v>0.46</v>
      </c>
      <c r="T167" s="129">
        <f t="shared" si="45"/>
        <v>0.46</v>
      </c>
      <c r="U167" s="129">
        <f t="shared" si="45"/>
        <v>0.46</v>
      </c>
      <c r="V167" s="129">
        <f t="shared" si="45"/>
        <v>0.46</v>
      </c>
      <c r="W167" s="129">
        <f t="shared" si="45"/>
        <v>0.46</v>
      </c>
      <c r="X167" s="129">
        <f t="shared" si="45"/>
        <v>0.46</v>
      </c>
      <c r="Y167" s="129">
        <f t="shared" si="45"/>
        <v>0.46</v>
      </c>
      <c r="Z167" s="129">
        <f t="shared" si="45"/>
        <v>0.46</v>
      </c>
      <c r="AA167" s="129">
        <f t="shared" si="45"/>
        <v>0.46</v>
      </c>
      <c r="AB167" s="129">
        <f t="shared" si="45"/>
        <v>0.46</v>
      </c>
      <c r="AC167" s="129">
        <f t="shared" si="45"/>
        <v>0.46</v>
      </c>
      <c r="AD167" s="129">
        <f t="shared" si="45"/>
        <v>0.46</v>
      </c>
      <c r="AE167" s="129">
        <f t="shared" si="45"/>
        <v>0.46</v>
      </c>
      <c r="AF167" s="129">
        <f t="shared" si="45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4"/>
        <v>0.85</v>
      </c>
      <c r="D168" s="129">
        <f t="shared" si="44"/>
        <v>0.85</v>
      </c>
      <c r="E168" s="129">
        <f t="shared" si="44"/>
        <v>0.85</v>
      </c>
      <c r="F168" s="129">
        <f t="shared" si="44"/>
        <v>0.85</v>
      </c>
      <c r="G168" s="129">
        <f t="shared" si="44"/>
        <v>0.85</v>
      </c>
      <c r="H168" s="129">
        <f t="shared" si="44"/>
        <v>0.85</v>
      </c>
      <c r="I168" s="129">
        <f t="shared" si="44"/>
        <v>0.85</v>
      </c>
      <c r="J168" s="129">
        <f t="shared" si="44"/>
        <v>0.85</v>
      </c>
      <c r="K168" s="129">
        <f t="shared" si="44"/>
        <v>0.85</v>
      </c>
      <c r="L168" s="129">
        <f t="shared" si="44"/>
        <v>0.85</v>
      </c>
      <c r="M168" s="129">
        <f t="shared" si="44"/>
        <v>0.85</v>
      </c>
      <c r="N168" s="129">
        <f t="shared" si="44"/>
        <v>0.85</v>
      </c>
      <c r="O168" s="129">
        <f t="shared" si="44"/>
        <v>0.85</v>
      </c>
      <c r="P168" s="129">
        <f t="shared" si="44"/>
        <v>0.85</v>
      </c>
      <c r="Q168" s="129">
        <f t="shared" si="44"/>
        <v>0.85</v>
      </c>
      <c r="R168" s="129">
        <f t="shared" si="45"/>
        <v>0.85</v>
      </c>
      <c r="S168" s="129">
        <f t="shared" si="45"/>
        <v>0.85</v>
      </c>
      <c r="T168" s="129">
        <f t="shared" si="45"/>
        <v>0.85</v>
      </c>
      <c r="U168" s="129">
        <f t="shared" si="45"/>
        <v>0.85</v>
      </c>
      <c r="V168" s="129">
        <f t="shared" si="45"/>
        <v>0.85</v>
      </c>
      <c r="W168" s="129">
        <f t="shared" si="45"/>
        <v>0.85</v>
      </c>
      <c r="X168" s="129">
        <f t="shared" si="45"/>
        <v>0.85</v>
      </c>
      <c r="Y168" s="129">
        <f t="shared" si="45"/>
        <v>0.85</v>
      </c>
      <c r="Z168" s="129">
        <f t="shared" si="45"/>
        <v>0.85</v>
      </c>
      <c r="AA168" s="129">
        <f t="shared" si="45"/>
        <v>0.85</v>
      </c>
      <c r="AB168" s="129">
        <f t="shared" si="45"/>
        <v>0.85</v>
      </c>
      <c r="AC168" s="129">
        <f t="shared" si="45"/>
        <v>0.85</v>
      </c>
      <c r="AD168" s="129">
        <f t="shared" si="45"/>
        <v>0.85</v>
      </c>
      <c r="AE168" s="129">
        <f t="shared" si="45"/>
        <v>0.85</v>
      </c>
      <c r="AF168" s="129">
        <f t="shared" si="45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4"/>
        <v>0.9</v>
      </c>
      <c r="D169" s="129">
        <f t="shared" si="44"/>
        <v>0.9</v>
      </c>
      <c r="E169" s="129">
        <f t="shared" si="44"/>
        <v>0.9</v>
      </c>
      <c r="F169" s="129">
        <f t="shared" si="44"/>
        <v>0.9</v>
      </c>
      <c r="G169" s="129">
        <f t="shared" si="44"/>
        <v>0.9</v>
      </c>
      <c r="H169" s="129">
        <f t="shared" si="44"/>
        <v>0.9</v>
      </c>
      <c r="I169" s="129">
        <f t="shared" si="44"/>
        <v>0.9</v>
      </c>
      <c r="J169" s="129">
        <f t="shared" si="44"/>
        <v>0.9</v>
      </c>
      <c r="K169" s="129">
        <f t="shared" si="44"/>
        <v>0.9</v>
      </c>
      <c r="L169" s="129">
        <f t="shared" si="44"/>
        <v>0.9</v>
      </c>
      <c r="M169" s="129">
        <f t="shared" si="44"/>
        <v>0.9</v>
      </c>
      <c r="N169" s="129">
        <f t="shared" si="44"/>
        <v>0.9</v>
      </c>
      <c r="O169" s="129">
        <f t="shared" si="44"/>
        <v>0.9</v>
      </c>
      <c r="P169" s="129">
        <f t="shared" si="44"/>
        <v>0.9</v>
      </c>
      <c r="Q169" s="129">
        <f t="shared" si="44"/>
        <v>0.9</v>
      </c>
      <c r="R169" s="129">
        <f t="shared" si="45"/>
        <v>0.9</v>
      </c>
      <c r="S169" s="129">
        <f t="shared" si="45"/>
        <v>0.9</v>
      </c>
      <c r="T169" s="129">
        <f t="shared" si="45"/>
        <v>0.9</v>
      </c>
      <c r="U169" s="129">
        <f t="shared" si="45"/>
        <v>0.9</v>
      </c>
      <c r="V169" s="129">
        <f t="shared" si="45"/>
        <v>0.9</v>
      </c>
      <c r="W169" s="129">
        <f t="shared" si="45"/>
        <v>0.9</v>
      </c>
      <c r="X169" s="129">
        <f t="shared" si="45"/>
        <v>0.9</v>
      </c>
      <c r="Y169" s="129">
        <f t="shared" si="45"/>
        <v>0.9</v>
      </c>
      <c r="Z169" s="129">
        <f t="shared" si="45"/>
        <v>0.9</v>
      </c>
      <c r="AA169" s="129">
        <f t="shared" si="45"/>
        <v>0.9</v>
      </c>
      <c r="AB169" s="129">
        <f t="shared" si="45"/>
        <v>0.9</v>
      </c>
      <c r="AC169" s="129">
        <f t="shared" si="45"/>
        <v>0.9</v>
      </c>
      <c r="AD169" s="129">
        <f t="shared" si="45"/>
        <v>0.9</v>
      </c>
      <c r="AE169" s="129">
        <f t="shared" si="45"/>
        <v>0.9</v>
      </c>
      <c r="AF169" s="129">
        <f t="shared" si="45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4"/>
        <v>0.44</v>
      </c>
      <c r="D170" s="129">
        <f t="shared" si="44"/>
        <v>0.44</v>
      </c>
      <c r="E170" s="129">
        <f t="shared" si="44"/>
        <v>0.44</v>
      </c>
      <c r="F170" s="129">
        <f t="shared" si="44"/>
        <v>0.44</v>
      </c>
      <c r="G170" s="129">
        <f t="shared" si="44"/>
        <v>0.44</v>
      </c>
      <c r="H170" s="129">
        <f t="shared" si="44"/>
        <v>0.44</v>
      </c>
      <c r="I170" s="129">
        <f t="shared" si="44"/>
        <v>0.44</v>
      </c>
      <c r="J170" s="129">
        <f t="shared" si="44"/>
        <v>0.44</v>
      </c>
      <c r="K170" s="129">
        <f t="shared" si="44"/>
        <v>0.44</v>
      </c>
      <c r="L170" s="129">
        <f t="shared" si="44"/>
        <v>0.44</v>
      </c>
      <c r="M170" s="129">
        <f t="shared" si="44"/>
        <v>0.44</v>
      </c>
      <c r="N170" s="129">
        <f t="shared" si="44"/>
        <v>0.44</v>
      </c>
      <c r="O170" s="129">
        <f t="shared" si="44"/>
        <v>0.44</v>
      </c>
      <c r="P170" s="129">
        <f t="shared" si="44"/>
        <v>0.44</v>
      </c>
      <c r="Q170" s="129">
        <f t="shared" si="44"/>
        <v>0.44</v>
      </c>
      <c r="R170" s="129">
        <f t="shared" si="45"/>
        <v>0.44</v>
      </c>
      <c r="S170" s="129">
        <f t="shared" si="45"/>
        <v>0.44</v>
      </c>
      <c r="T170" s="129">
        <f t="shared" si="45"/>
        <v>0.44</v>
      </c>
      <c r="U170" s="129">
        <f t="shared" si="45"/>
        <v>0.44</v>
      </c>
      <c r="V170" s="129">
        <f t="shared" si="45"/>
        <v>0.44</v>
      </c>
      <c r="W170" s="129">
        <f t="shared" si="45"/>
        <v>0.44</v>
      </c>
      <c r="X170" s="129">
        <f t="shared" si="45"/>
        <v>0.44</v>
      </c>
      <c r="Y170" s="129">
        <f t="shared" si="45"/>
        <v>0.44</v>
      </c>
      <c r="Z170" s="129">
        <f t="shared" si="45"/>
        <v>0.44</v>
      </c>
      <c r="AA170" s="129">
        <f t="shared" si="45"/>
        <v>0.44</v>
      </c>
      <c r="AB170" s="129">
        <f t="shared" si="45"/>
        <v>0.44</v>
      </c>
      <c r="AC170" s="129">
        <f t="shared" si="45"/>
        <v>0.44</v>
      </c>
      <c r="AD170" s="129">
        <f t="shared" si="45"/>
        <v>0.44</v>
      </c>
      <c r="AE170" s="129">
        <f t="shared" si="45"/>
        <v>0.44</v>
      </c>
      <c r="AF170" s="129">
        <f t="shared" si="45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4"/>
        <v>2.1</v>
      </c>
      <c r="D171" s="129">
        <f t="shared" si="44"/>
        <v>2.1</v>
      </c>
      <c r="E171" s="129">
        <f t="shared" si="44"/>
        <v>2.1</v>
      </c>
      <c r="F171" s="129">
        <f t="shared" si="44"/>
        <v>2.1</v>
      </c>
      <c r="G171" s="129">
        <f t="shared" si="44"/>
        <v>2.1</v>
      </c>
      <c r="H171" s="129">
        <f t="shared" si="44"/>
        <v>2.1</v>
      </c>
      <c r="I171" s="129">
        <f t="shared" si="44"/>
        <v>2.1</v>
      </c>
      <c r="J171" s="129">
        <f t="shared" si="44"/>
        <v>2.1</v>
      </c>
      <c r="K171" s="129">
        <f t="shared" si="44"/>
        <v>2.1</v>
      </c>
      <c r="L171" s="129">
        <f t="shared" si="44"/>
        <v>2.1</v>
      </c>
      <c r="M171" s="129">
        <f t="shared" si="44"/>
        <v>2.1</v>
      </c>
      <c r="N171" s="129">
        <f t="shared" si="44"/>
        <v>2.1</v>
      </c>
      <c r="O171" s="129">
        <f t="shared" si="44"/>
        <v>2.1</v>
      </c>
      <c r="P171" s="129">
        <f t="shared" si="44"/>
        <v>2.1</v>
      </c>
      <c r="Q171" s="129">
        <f t="shared" si="44"/>
        <v>2.1</v>
      </c>
      <c r="R171" s="129">
        <f t="shared" si="45"/>
        <v>2.1</v>
      </c>
      <c r="S171" s="129">
        <f t="shared" si="45"/>
        <v>2.1</v>
      </c>
      <c r="T171" s="129">
        <f t="shared" si="45"/>
        <v>2.1</v>
      </c>
      <c r="U171" s="129">
        <f t="shared" si="45"/>
        <v>2.1</v>
      </c>
      <c r="V171" s="129">
        <f t="shared" si="45"/>
        <v>2.1</v>
      </c>
      <c r="W171" s="129">
        <f t="shared" si="45"/>
        <v>2.1</v>
      </c>
      <c r="X171" s="129">
        <f t="shared" si="45"/>
        <v>2.1</v>
      </c>
      <c r="Y171" s="129">
        <f t="shared" si="45"/>
        <v>2.1</v>
      </c>
      <c r="Z171" s="129">
        <f t="shared" si="45"/>
        <v>2.1</v>
      </c>
      <c r="AA171" s="129">
        <f t="shared" si="45"/>
        <v>2.1</v>
      </c>
      <c r="AB171" s="129">
        <f t="shared" si="45"/>
        <v>2.1</v>
      </c>
      <c r="AC171" s="129">
        <f t="shared" si="45"/>
        <v>2.1</v>
      </c>
      <c r="AD171" s="129">
        <f t="shared" si="45"/>
        <v>2.1</v>
      </c>
      <c r="AE171" s="129">
        <f t="shared" si="45"/>
        <v>2.1</v>
      </c>
      <c r="AF171" s="129">
        <f t="shared" si="45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4"/>
        <v>0.9</v>
      </c>
      <c r="D172" s="129">
        <f t="shared" si="44"/>
        <v>0.9</v>
      </c>
      <c r="E172" s="129">
        <f t="shared" si="44"/>
        <v>0.9</v>
      </c>
      <c r="F172" s="129">
        <f t="shared" si="44"/>
        <v>0.9</v>
      </c>
      <c r="G172" s="129">
        <f t="shared" si="44"/>
        <v>0.9</v>
      </c>
      <c r="H172" s="129">
        <f t="shared" si="44"/>
        <v>0.9</v>
      </c>
      <c r="I172" s="129">
        <f t="shared" si="44"/>
        <v>0.9</v>
      </c>
      <c r="J172" s="129">
        <f t="shared" si="44"/>
        <v>0.9</v>
      </c>
      <c r="K172" s="129">
        <f t="shared" si="44"/>
        <v>0.9</v>
      </c>
      <c r="L172" s="129">
        <f t="shared" si="44"/>
        <v>0.9</v>
      </c>
      <c r="M172" s="129">
        <f t="shared" si="44"/>
        <v>0.9</v>
      </c>
      <c r="N172" s="129">
        <f t="shared" si="44"/>
        <v>0.9</v>
      </c>
      <c r="O172" s="129">
        <f t="shared" si="44"/>
        <v>0.9</v>
      </c>
      <c r="P172" s="129">
        <f t="shared" si="44"/>
        <v>0.9</v>
      </c>
      <c r="Q172" s="129">
        <f t="shared" si="44"/>
        <v>0.9</v>
      </c>
      <c r="R172" s="129">
        <f t="shared" si="45"/>
        <v>0.9</v>
      </c>
      <c r="S172" s="129">
        <f t="shared" si="45"/>
        <v>0.9</v>
      </c>
      <c r="T172" s="129">
        <f t="shared" si="45"/>
        <v>0.9</v>
      </c>
      <c r="U172" s="129">
        <f t="shared" si="45"/>
        <v>0.9</v>
      </c>
      <c r="V172" s="129">
        <f t="shared" si="45"/>
        <v>0.9</v>
      </c>
      <c r="W172" s="129">
        <f t="shared" si="45"/>
        <v>0.9</v>
      </c>
      <c r="X172" s="129">
        <f t="shared" si="45"/>
        <v>0.9</v>
      </c>
      <c r="Y172" s="129">
        <f t="shared" si="45"/>
        <v>0.9</v>
      </c>
      <c r="Z172" s="129">
        <f t="shared" si="45"/>
        <v>0.9</v>
      </c>
      <c r="AA172" s="129">
        <f t="shared" si="45"/>
        <v>0.9</v>
      </c>
      <c r="AB172" s="129">
        <f t="shared" si="45"/>
        <v>0.9</v>
      </c>
      <c r="AC172" s="129">
        <f t="shared" si="45"/>
        <v>0.9</v>
      </c>
      <c r="AD172" s="129">
        <f t="shared" si="45"/>
        <v>0.9</v>
      </c>
      <c r="AE172" s="129">
        <f t="shared" si="45"/>
        <v>0.9</v>
      </c>
      <c r="AF172" s="129">
        <f t="shared" si="45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6">B174</f>
        <v>0.57999999999999996</v>
      </c>
      <c r="D174" s="129">
        <f t="shared" si="46"/>
        <v>0.57999999999999996</v>
      </c>
      <c r="E174" s="129">
        <f t="shared" si="46"/>
        <v>0.57999999999999996</v>
      </c>
      <c r="F174" s="129">
        <f t="shared" si="46"/>
        <v>0.57999999999999996</v>
      </c>
      <c r="G174" s="129">
        <f t="shared" si="46"/>
        <v>0.57999999999999996</v>
      </c>
      <c r="H174" s="129">
        <f t="shared" si="46"/>
        <v>0.57999999999999996</v>
      </c>
      <c r="I174" s="129">
        <f t="shared" si="46"/>
        <v>0.57999999999999996</v>
      </c>
      <c r="J174" s="129">
        <f t="shared" si="46"/>
        <v>0.57999999999999996</v>
      </c>
      <c r="K174" s="129">
        <f t="shared" si="46"/>
        <v>0.57999999999999996</v>
      </c>
      <c r="L174" s="129">
        <f t="shared" si="46"/>
        <v>0.57999999999999996</v>
      </c>
      <c r="M174" s="129">
        <f t="shared" si="46"/>
        <v>0.57999999999999996</v>
      </c>
      <c r="N174" s="129">
        <f t="shared" si="46"/>
        <v>0.57999999999999996</v>
      </c>
      <c r="O174" s="129">
        <f t="shared" si="46"/>
        <v>0.57999999999999996</v>
      </c>
      <c r="P174" s="129">
        <f t="shared" si="46"/>
        <v>0.57999999999999996</v>
      </c>
      <c r="Q174" s="129">
        <f t="shared" si="46"/>
        <v>0.57999999999999996</v>
      </c>
      <c r="R174" s="129">
        <f t="shared" si="46"/>
        <v>0.57999999999999996</v>
      </c>
      <c r="S174" s="129">
        <f t="shared" ref="R174:AF186" si="47">R174</f>
        <v>0.57999999999999996</v>
      </c>
      <c r="T174" s="129">
        <f t="shared" si="47"/>
        <v>0.57999999999999996</v>
      </c>
      <c r="U174" s="129">
        <f t="shared" si="47"/>
        <v>0.57999999999999996</v>
      </c>
      <c r="V174" s="129">
        <f t="shared" si="47"/>
        <v>0.57999999999999996</v>
      </c>
      <c r="W174" s="129">
        <f t="shared" si="47"/>
        <v>0.57999999999999996</v>
      </c>
      <c r="X174" s="129">
        <f t="shared" si="47"/>
        <v>0.57999999999999996</v>
      </c>
      <c r="Y174" s="129">
        <f t="shared" si="47"/>
        <v>0.57999999999999996</v>
      </c>
      <c r="Z174" s="129">
        <f t="shared" si="47"/>
        <v>0.57999999999999996</v>
      </c>
      <c r="AA174" s="129">
        <f t="shared" si="47"/>
        <v>0.57999999999999996</v>
      </c>
      <c r="AB174" s="129">
        <f t="shared" si="47"/>
        <v>0.57999999999999996</v>
      </c>
      <c r="AC174" s="129">
        <f t="shared" si="47"/>
        <v>0.57999999999999996</v>
      </c>
      <c r="AD174" s="129">
        <f t="shared" si="47"/>
        <v>0.57999999999999996</v>
      </c>
      <c r="AE174" s="129">
        <f t="shared" si="47"/>
        <v>0.57999999999999996</v>
      </c>
      <c r="AF174" s="129">
        <f t="shared" si="47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6"/>
        <v>0.8</v>
      </c>
      <c r="D175" s="129">
        <f t="shared" si="46"/>
        <v>0.8</v>
      </c>
      <c r="E175" s="129">
        <f t="shared" si="46"/>
        <v>0.8</v>
      </c>
      <c r="F175" s="129">
        <f t="shared" si="46"/>
        <v>0.8</v>
      </c>
      <c r="G175" s="129">
        <f t="shared" si="46"/>
        <v>0.8</v>
      </c>
      <c r="H175" s="129">
        <f t="shared" si="46"/>
        <v>0.8</v>
      </c>
      <c r="I175" s="129">
        <f t="shared" si="46"/>
        <v>0.8</v>
      </c>
      <c r="J175" s="129">
        <f t="shared" si="46"/>
        <v>0.8</v>
      </c>
      <c r="K175" s="129">
        <f t="shared" si="46"/>
        <v>0.8</v>
      </c>
      <c r="L175" s="129">
        <f t="shared" si="46"/>
        <v>0.8</v>
      </c>
      <c r="M175" s="129">
        <f t="shared" si="46"/>
        <v>0.8</v>
      </c>
      <c r="N175" s="129">
        <f t="shared" si="46"/>
        <v>0.8</v>
      </c>
      <c r="O175" s="129">
        <f t="shared" si="46"/>
        <v>0.8</v>
      </c>
      <c r="P175" s="129">
        <f t="shared" si="46"/>
        <v>0.8</v>
      </c>
      <c r="Q175" s="129">
        <f t="shared" si="46"/>
        <v>0.8</v>
      </c>
      <c r="R175" s="129">
        <f t="shared" si="46"/>
        <v>0.8</v>
      </c>
      <c r="S175" s="129">
        <f t="shared" si="47"/>
        <v>0.8</v>
      </c>
      <c r="T175" s="129">
        <f t="shared" si="47"/>
        <v>0.8</v>
      </c>
      <c r="U175" s="129">
        <f t="shared" si="47"/>
        <v>0.8</v>
      </c>
      <c r="V175" s="129">
        <f t="shared" si="47"/>
        <v>0.8</v>
      </c>
      <c r="W175" s="129">
        <f t="shared" si="47"/>
        <v>0.8</v>
      </c>
      <c r="X175" s="129">
        <f t="shared" si="47"/>
        <v>0.8</v>
      </c>
      <c r="Y175" s="129">
        <f t="shared" si="47"/>
        <v>0.8</v>
      </c>
      <c r="Z175" s="129">
        <f t="shared" si="47"/>
        <v>0.8</v>
      </c>
      <c r="AA175" s="129">
        <f t="shared" si="47"/>
        <v>0.8</v>
      </c>
      <c r="AB175" s="129">
        <f t="shared" si="47"/>
        <v>0.8</v>
      </c>
      <c r="AC175" s="129">
        <f t="shared" si="47"/>
        <v>0.8</v>
      </c>
      <c r="AD175" s="129">
        <f t="shared" si="47"/>
        <v>0.8</v>
      </c>
      <c r="AE175" s="129">
        <f t="shared" si="47"/>
        <v>0.8</v>
      </c>
      <c r="AF175" s="129">
        <f t="shared" si="47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6"/>
        <v>0</v>
      </c>
      <c r="D176" s="129">
        <f t="shared" si="46"/>
        <v>0</v>
      </c>
      <c r="E176" s="129">
        <f t="shared" si="46"/>
        <v>0</v>
      </c>
      <c r="F176" s="129">
        <f t="shared" si="46"/>
        <v>0</v>
      </c>
      <c r="G176" s="129">
        <f t="shared" si="46"/>
        <v>0</v>
      </c>
      <c r="H176" s="129">
        <f t="shared" si="46"/>
        <v>0</v>
      </c>
      <c r="I176" s="129">
        <f t="shared" si="46"/>
        <v>0</v>
      </c>
      <c r="J176" s="129">
        <f t="shared" si="46"/>
        <v>0</v>
      </c>
      <c r="K176" s="129">
        <f t="shared" si="46"/>
        <v>0</v>
      </c>
      <c r="L176" s="129">
        <f t="shared" si="46"/>
        <v>0</v>
      </c>
      <c r="M176" s="129">
        <f t="shared" si="46"/>
        <v>0</v>
      </c>
      <c r="N176" s="129">
        <f t="shared" si="46"/>
        <v>0</v>
      </c>
      <c r="O176" s="129">
        <f t="shared" si="46"/>
        <v>0</v>
      </c>
      <c r="P176" s="129">
        <f t="shared" si="46"/>
        <v>0</v>
      </c>
      <c r="Q176" s="129">
        <f t="shared" si="46"/>
        <v>0</v>
      </c>
      <c r="R176" s="129">
        <f t="shared" si="46"/>
        <v>0</v>
      </c>
      <c r="S176" s="129">
        <f t="shared" si="47"/>
        <v>0</v>
      </c>
      <c r="T176" s="129">
        <f t="shared" si="47"/>
        <v>0</v>
      </c>
      <c r="U176" s="129">
        <f t="shared" si="47"/>
        <v>0</v>
      </c>
      <c r="V176" s="129">
        <f t="shared" si="47"/>
        <v>0</v>
      </c>
      <c r="W176" s="129">
        <f t="shared" si="47"/>
        <v>0</v>
      </c>
      <c r="X176" s="129">
        <f t="shared" si="47"/>
        <v>0</v>
      </c>
      <c r="Y176" s="129">
        <f t="shared" si="47"/>
        <v>0</v>
      </c>
      <c r="Z176" s="129">
        <f t="shared" si="47"/>
        <v>0</v>
      </c>
      <c r="AA176" s="129">
        <f t="shared" si="47"/>
        <v>0</v>
      </c>
      <c r="AB176" s="129">
        <f t="shared" si="47"/>
        <v>0</v>
      </c>
      <c r="AC176" s="129">
        <f t="shared" si="47"/>
        <v>0</v>
      </c>
      <c r="AD176" s="129">
        <f t="shared" si="47"/>
        <v>0</v>
      </c>
      <c r="AE176" s="129">
        <f t="shared" si="47"/>
        <v>0</v>
      </c>
      <c r="AF176" s="129">
        <f t="shared" si="47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6"/>
        <v>0.6</v>
      </c>
      <c r="D177" s="129">
        <f t="shared" si="46"/>
        <v>0.6</v>
      </c>
      <c r="E177" s="129">
        <f t="shared" si="46"/>
        <v>0.6</v>
      </c>
      <c r="F177" s="129">
        <f t="shared" si="46"/>
        <v>0.6</v>
      </c>
      <c r="G177" s="129">
        <f t="shared" si="46"/>
        <v>0.6</v>
      </c>
      <c r="H177" s="129">
        <f t="shared" si="46"/>
        <v>0.6</v>
      </c>
      <c r="I177" s="129">
        <f t="shared" si="46"/>
        <v>0.6</v>
      </c>
      <c r="J177" s="129">
        <f t="shared" si="46"/>
        <v>0.6</v>
      </c>
      <c r="K177" s="129">
        <f t="shared" si="46"/>
        <v>0.6</v>
      </c>
      <c r="L177" s="129">
        <f t="shared" si="46"/>
        <v>0.6</v>
      </c>
      <c r="M177" s="129">
        <f t="shared" si="46"/>
        <v>0.6</v>
      </c>
      <c r="N177" s="129">
        <f t="shared" si="46"/>
        <v>0.6</v>
      </c>
      <c r="O177" s="129">
        <f t="shared" si="46"/>
        <v>0.6</v>
      </c>
      <c r="P177" s="129">
        <f t="shared" si="46"/>
        <v>0.6</v>
      </c>
      <c r="Q177" s="129">
        <f t="shared" si="46"/>
        <v>0.6</v>
      </c>
      <c r="R177" s="129">
        <f t="shared" si="46"/>
        <v>0.6</v>
      </c>
      <c r="S177" s="129">
        <f t="shared" si="47"/>
        <v>0.6</v>
      </c>
      <c r="T177" s="129">
        <f t="shared" si="47"/>
        <v>0.6</v>
      </c>
      <c r="U177" s="129">
        <f t="shared" si="47"/>
        <v>0.6</v>
      </c>
      <c r="V177" s="129">
        <f t="shared" si="47"/>
        <v>0.6</v>
      </c>
      <c r="W177" s="129">
        <f t="shared" si="47"/>
        <v>0.6</v>
      </c>
      <c r="X177" s="129">
        <f t="shared" si="47"/>
        <v>0.6</v>
      </c>
      <c r="Y177" s="129">
        <f t="shared" si="47"/>
        <v>0.6</v>
      </c>
      <c r="Z177" s="129">
        <f t="shared" si="47"/>
        <v>0.6</v>
      </c>
      <c r="AA177" s="129">
        <f t="shared" si="47"/>
        <v>0.6</v>
      </c>
      <c r="AB177" s="129">
        <f t="shared" si="47"/>
        <v>0.6</v>
      </c>
      <c r="AC177" s="129">
        <f t="shared" si="47"/>
        <v>0.6</v>
      </c>
      <c r="AD177" s="129">
        <f t="shared" si="47"/>
        <v>0.6</v>
      </c>
      <c r="AE177" s="129">
        <f t="shared" si="47"/>
        <v>0.6</v>
      </c>
      <c r="AF177" s="129">
        <f t="shared" si="47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6"/>
        <v>0.6</v>
      </c>
      <c r="D178" s="129">
        <f t="shared" si="46"/>
        <v>0.6</v>
      </c>
      <c r="E178" s="129">
        <f t="shared" si="46"/>
        <v>0.6</v>
      </c>
      <c r="F178" s="129">
        <f t="shared" si="46"/>
        <v>0.6</v>
      </c>
      <c r="G178" s="129">
        <f t="shared" si="46"/>
        <v>0.6</v>
      </c>
      <c r="H178" s="129">
        <f t="shared" si="46"/>
        <v>0.6</v>
      </c>
      <c r="I178" s="129">
        <f t="shared" si="46"/>
        <v>0.6</v>
      </c>
      <c r="J178" s="129">
        <f t="shared" si="46"/>
        <v>0.6</v>
      </c>
      <c r="K178" s="129">
        <f t="shared" si="46"/>
        <v>0.6</v>
      </c>
      <c r="L178" s="129">
        <f t="shared" si="46"/>
        <v>0.6</v>
      </c>
      <c r="M178" s="129">
        <f t="shared" si="46"/>
        <v>0.6</v>
      </c>
      <c r="N178" s="129">
        <f t="shared" si="46"/>
        <v>0.6</v>
      </c>
      <c r="O178" s="129">
        <f t="shared" si="46"/>
        <v>0.6</v>
      </c>
      <c r="P178" s="129">
        <f t="shared" si="46"/>
        <v>0.6</v>
      </c>
      <c r="Q178" s="129">
        <f t="shared" si="46"/>
        <v>0.6</v>
      </c>
      <c r="R178" s="129">
        <f t="shared" si="46"/>
        <v>0.6</v>
      </c>
      <c r="S178" s="129">
        <f t="shared" si="47"/>
        <v>0.6</v>
      </c>
      <c r="T178" s="129">
        <f t="shared" si="47"/>
        <v>0.6</v>
      </c>
      <c r="U178" s="129">
        <f t="shared" si="47"/>
        <v>0.6</v>
      </c>
      <c r="V178" s="129">
        <f t="shared" si="47"/>
        <v>0.6</v>
      </c>
      <c r="W178" s="129">
        <f t="shared" si="47"/>
        <v>0.6</v>
      </c>
      <c r="X178" s="129">
        <f t="shared" si="47"/>
        <v>0.6</v>
      </c>
      <c r="Y178" s="129">
        <f t="shared" si="47"/>
        <v>0.6</v>
      </c>
      <c r="Z178" s="129">
        <f t="shared" si="47"/>
        <v>0.6</v>
      </c>
      <c r="AA178" s="129">
        <f t="shared" si="47"/>
        <v>0.6</v>
      </c>
      <c r="AB178" s="129">
        <f t="shared" si="47"/>
        <v>0.6</v>
      </c>
      <c r="AC178" s="129">
        <f t="shared" si="47"/>
        <v>0.6</v>
      </c>
      <c r="AD178" s="129">
        <f t="shared" si="47"/>
        <v>0.6</v>
      </c>
      <c r="AE178" s="129">
        <f t="shared" si="47"/>
        <v>0.6</v>
      </c>
      <c r="AF178" s="129">
        <f t="shared" si="47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6"/>
        <v>0.35</v>
      </c>
      <c r="D179" s="129">
        <f t="shared" si="46"/>
        <v>0.35</v>
      </c>
      <c r="E179" s="129">
        <f t="shared" si="46"/>
        <v>0.35</v>
      </c>
      <c r="F179" s="129">
        <f t="shared" si="46"/>
        <v>0.35</v>
      </c>
      <c r="G179" s="129">
        <f t="shared" si="46"/>
        <v>0.35</v>
      </c>
      <c r="H179" s="129">
        <f t="shared" si="46"/>
        <v>0.35</v>
      </c>
      <c r="I179" s="129">
        <f t="shared" si="46"/>
        <v>0.35</v>
      </c>
      <c r="J179" s="129">
        <f t="shared" si="46"/>
        <v>0.35</v>
      </c>
      <c r="K179" s="129">
        <f t="shared" si="46"/>
        <v>0.35</v>
      </c>
      <c r="L179" s="129">
        <f t="shared" si="46"/>
        <v>0.35</v>
      </c>
      <c r="M179" s="129">
        <f t="shared" si="46"/>
        <v>0.35</v>
      </c>
      <c r="N179" s="129">
        <f t="shared" si="46"/>
        <v>0.35</v>
      </c>
      <c r="O179" s="129">
        <f t="shared" si="46"/>
        <v>0.35</v>
      </c>
      <c r="P179" s="129">
        <f t="shared" si="46"/>
        <v>0.35</v>
      </c>
      <c r="Q179" s="129">
        <f t="shared" si="46"/>
        <v>0.35</v>
      </c>
      <c r="R179" s="129">
        <f t="shared" si="46"/>
        <v>0.35</v>
      </c>
      <c r="S179" s="129">
        <f t="shared" si="47"/>
        <v>0.35</v>
      </c>
      <c r="T179" s="129">
        <f t="shared" si="47"/>
        <v>0.35</v>
      </c>
      <c r="U179" s="129">
        <f t="shared" si="47"/>
        <v>0.35</v>
      </c>
      <c r="V179" s="129">
        <f t="shared" si="47"/>
        <v>0.35</v>
      </c>
      <c r="W179" s="129">
        <f t="shared" si="47"/>
        <v>0.35</v>
      </c>
      <c r="X179" s="129">
        <f t="shared" si="47"/>
        <v>0.35</v>
      </c>
      <c r="Y179" s="129">
        <f t="shared" si="47"/>
        <v>0.35</v>
      </c>
      <c r="Z179" s="129">
        <f t="shared" si="47"/>
        <v>0.35</v>
      </c>
      <c r="AA179" s="129">
        <f t="shared" si="47"/>
        <v>0.35</v>
      </c>
      <c r="AB179" s="129">
        <f t="shared" si="47"/>
        <v>0.35</v>
      </c>
      <c r="AC179" s="129">
        <f t="shared" si="47"/>
        <v>0.35</v>
      </c>
      <c r="AD179" s="129">
        <f t="shared" si="47"/>
        <v>0.35</v>
      </c>
      <c r="AE179" s="129">
        <f t="shared" si="47"/>
        <v>0.35</v>
      </c>
      <c r="AF179" s="129">
        <f t="shared" si="47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6"/>
        <v>0.28999999999999998</v>
      </c>
      <c r="D180" s="129">
        <f t="shared" si="46"/>
        <v>0.28999999999999998</v>
      </c>
      <c r="E180" s="129">
        <f t="shared" si="46"/>
        <v>0.28999999999999998</v>
      </c>
      <c r="F180" s="129">
        <f t="shared" si="46"/>
        <v>0.28999999999999998</v>
      </c>
      <c r="G180" s="129">
        <f t="shared" si="46"/>
        <v>0.28999999999999998</v>
      </c>
      <c r="H180" s="129">
        <f t="shared" si="46"/>
        <v>0.28999999999999998</v>
      </c>
      <c r="I180" s="129">
        <f t="shared" si="46"/>
        <v>0.28999999999999998</v>
      </c>
      <c r="J180" s="129">
        <f t="shared" si="46"/>
        <v>0.28999999999999998</v>
      </c>
      <c r="K180" s="129">
        <f t="shared" si="46"/>
        <v>0.28999999999999998</v>
      </c>
      <c r="L180" s="129">
        <f t="shared" si="46"/>
        <v>0.28999999999999998</v>
      </c>
      <c r="M180" s="129">
        <f t="shared" si="46"/>
        <v>0.28999999999999998</v>
      </c>
      <c r="N180" s="129">
        <f t="shared" si="46"/>
        <v>0.28999999999999998</v>
      </c>
      <c r="O180" s="129">
        <f t="shared" si="46"/>
        <v>0.28999999999999998</v>
      </c>
      <c r="P180" s="129">
        <f t="shared" si="46"/>
        <v>0.28999999999999998</v>
      </c>
      <c r="Q180" s="129">
        <f t="shared" si="46"/>
        <v>0.28999999999999998</v>
      </c>
      <c r="R180" s="129">
        <f t="shared" si="46"/>
        <v>0.28999999999999998</v>
      </c>
      <c r="S180" s="129">
        <f t="shared" si="47"/>
        <v>0.28999999999999998</v>
      </c>
      <c r="T180" s="129">
        <f t="shared" si="47"/>
        <v>0.28999999999999998</v>
      </c>
      <c r="U180" s="129">
        <f t="shared" si="47"/>
        <v>0.28999999999999998</v>
      </c>
      <c r="V180" s="129">
        <f t="shared" si="47"/>
        <v>0.28999999999999998</v>
      </c>
      <c r="W180" s="129">
        <f t="shared" si="47"/>
        <v>0.28999999999999998</v>
      </c>
      <c r="X180" s="129">
        <f t="shared" si="47"/>
        <v>0.28999999999999998</v>
      </c>
      <c r="Y180" s="129">
        <f t="shared" si="47"/>
        <v>0.28999999999999998</v>
      </c>
      <c r="Z180" s="129">
        <f t="shared" si="47"/>
        <v>0.28999999999999998</v>
      </c>
      <c r="AA180" s="129">
        <f t="shared" si="47"/>
        <v>0.28999999999999998</v>
      </c>
      <c r="AB180" s="129">
        <f t="shared" si="47"/>
        <v>0.28999999999999998</v>
      </c>
      <c r="AC180" s="129">
        <f t="shared" si="47"/>
        <v>0.28999999999999998</v>
      </c>
      <c r="AD180" s="129">
        <f t="shared" si="47"/>
        <v>0.28999999999999998</v>
      </c>
      <c r="AE180" s="129">
        <f t="shared" si="47"/>
        <v>0.28999999999999998</v>
      </c>
      <c r="AF180" s="129">
        <f t="shared" si="47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6"/>
        <v>0.06</v>
      </c>
      <c r="D181" s="129">
        <f t="shared" si="46"/>
        <v>0.06</v>
      </c>
      <c r="E181" s="129">
        <f t="shared" si="46"/>
        <v>0.06</v>
      </c>
      <c r="F181" s="129">
        <f t="shared" si="46"/>
        <v>0.06</v>
      </c>
      <c r="G181" s="129">
        <f t="shared" si="46"/>
        <v>0.06</v>
      </c>
      <c r="H181" s="129">
        <f t="shared" si="46"/>
        <v>0.06</v>
      </c>
      <c r="I181" s="129">
        <f t="shared" si="46"/>
        <v>0.06</v>
      </c>
      <c r="J181" s="129">
        <f t="shared" si="46"/>
        <v>0.06</v>
      </c>
      <c r="K181" s="129">
        <f t="shared" si="46"/>
        <v>0.06</v>
      </c>
      <c r="L181" s="129">
        <f t="shared" si="46"/>
        <v>0.06</v>
      </c>
      <c r="M181" s="129">
        <f t="shared" si="46"/>
        <v>0.06</v>
      </c>
      <c r="N181" s="129">
        <f t="shared" si="46"/>
        <v>0.06</v>
      </c>
      <c r="O181" s="129">
        <f t="shared" si="46"/>
        <v>0.06</v>
      </c>
      <c r="P181" s="129">
        <f t="shared" si="46"/>
        <v>0.06</v>
      </c>
      <c r="Q181" s="129">
        <f t="shared" si="46"/>
        <v>0.06</v>
      </c>
      <c r="R181" s="129">
        <f t="shared" si="46"/>
        <v>0.06</v>
      </c>
      <c r="S181" s="129">
        <f t="shared" si="47"/>
        <v>0.06</v>
      </c>
      <c r="T181" s="129">
        <f t="shared" si="47"/>
        <v>0.06</v>
      </c>
      <c r="U181" s="129">
        <f t="shared" si="47"/>
        <v>0.06</v>
      </c>
      <c r="V181" s="129">
        <f t="shared" si="47"/>
        <v>0.06</v>
      </c>
      <c r="W181" s="129">
        <f t="shared" si="47"/>
        <v>0.06</v>
      </c>
      <c r="X181" s="129">
        <f t="shared" si="47"/>
        <v>0.06</v>
      </c>
      <c r="Y181" s="129">
        <f t="shared" si="47"/>
        <v>0.06</v>
      </c>
      <c r="Z181" s="129">
        <f t="shared" si="47"/>
        <v>0.06</v>
      </c>
      <c r="AA181" s="129">
        <f t="shared" si="47"/>
        <v>0.06</v>
      </c>
      <c r="AB181" s="129">
        <f t="shared" si="47"/>
        <v>0.06</v>
      </c>
      <c r="AC181" s="129">
        <f t="shared" si="47"/>
        <v>0.06</v>
      </c>
      <c r="AD181" s="129">
        <f t="shared" si="47"/>
        <v>0.06</v>
      </c>
      <c r="AE181" s="129">
        <f t="shared" si="47"/>
        <v>0.06</v>
      </c>
      <c r="AF181" s="129">
        <f t="shared" si="47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6"/>
        <v>0.11</v>
      </c>
      <c r="D182" s="129">
        <f t="shared" si="46"/>
        <v>0.11</v>
      </c>
      <c r="E182" s="129">
        <f t="shared" si="46"/>
        <v>0.11</v>
      </c>
      <c r="F182" s="129">
        <f t="shared" si="46"/>
        <v>0.11</v>
      </c>
      <c r="G182" s="129">
        <f t="shared" si="46"/>
        <v>0.11</v>
      </c>
      <c r="H182" s="129">
        <f t="shared" si="46"/>
        <v>0.11</v>
      </c>
      <c r="I182" s="129">
        <f t="shared" si="46"/>
        <v>0.11</v>
      </c>
      <c r="J182" s="129">
        <f t="shared" si="46"/>
        <v>0.11</v>
      </c>
      <c r="K182" s="129">
        <f t="shared" si="46"/>
        <v>0.11</v>
      </c>
      <c r="L182" s="129">
        <f t="shared" si="46"/>
        <v>0.11</v>
      </c>
      <c r="M182" s="129">
        <f t="shared" si="46"/>
        <v>0.11</v>
      </c>
      <c r="N182" s="129">
        <f t="shared" si="46"/>
        <v>0.11</v>
      </c>
      <c r="O182" s="129">
        <f t="shared" si="46"/>
        <v>0.11</v>
      </c>
      <c r="P182" s="129">
        <f t="shared" si="46"/>
        <v>0.11</v>
      </c>
      <c r="Q182" s="129">
        <f t="shared" si="46"/>
        <v>0.11</v>
      </c>
      <c r="R182" s="129">
        <f t="shared" si="46"/>
        <v>0.11</v>
      </c>
      <c r="S182" s="129">
        <f t="shared" si="47"/>
        <v>0.11</v>
      </c>
      <c r="T182" s="129">
        <f t="shared" si="47"/>
        <v>0.11</v>
      </c>
      <c r="U182" s="129">
        <f t="shared" si="47"/>
        <v>0.11</v>
      </c>
      <c r="V182" s="129">
        <f t="shared" si="47"/>
        <v>0.11</v>
      </c>
      <c r="W182" s="129">
        <f t="shared" si="47"/>
        <v>0.11</v>
      </c>
      <c r="X182" s="129">
        <f t="shared" si="47"/>
        <v>0.11</v>
      </c>
      <c r="Y182" s="129">
        <f t="shared" si="47"/>
        <v>0.11</v>
      </c>
      <c r="Z182" s="129">
        <f t="shared" si="47"/>
        <v>0.11</v>
      </c>
      <c r="AA182" s="129">
        <f t="shared" si="47"/>
        <v>0.11</v>
      </c>
      <c r="AB182" s="129">
        <f t="shared" si="47"/>
        <v>0.11</v>
      </c>
      <c r="AC182" s="129">
        <f t="shared" si="47"/>
        <v>0.11</v>
      </c>
      <c r="AD182" s="129">
        <f t="shared" si="47"/>
        <v>0.11</v>
      </c>
      <c r="AE182" s="129">
        <f t="shared" si="47"/>
        <v>0.11</v>
      </c>
      <c r="AF182" s="129">
        <f t="shared" si="47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6"/>
        <v>0.1</v>
      </c>
      <c r="D183" s="129">
        <f t="shared" si="46"/>
        <v>0.1</v>
      </c>
      <c r="E183" s="129">
        <f t="shared" si="46"/>
        <v>0.1</v>
      </c>
      <c r="F183" s="129">
        <f t="shared" si="46"/>
        <v>0.1</v>
      </c>
      <c r="G183" s="129">
        <f t="shared" si="46"/>
        <v>0.1</v>
      </c>
      <c r="H183" s="129">
        <f t="shared" si="46"/>
        <v>0.1</v>
      </c>
      <c r="I183" s="129">
        <f t="shared" si="46"/>
        <v>0.1</v>
      </c>
      <c r="J183" s="129">
        <f t="shared" si="46"/>
        <v>0.1</v>
      </c>
      <c r="K183" s="129">
        <f t="shared" si="46"/>
        <v>0.1</v>
      </c>
      <c r="L183" s="129">
        <f t="shared" si="46"/>
        <v>0.1</v>
      </c>
      <c r="M183" s="129">
        <f t="shared" si="46"/>
        <v>0.1</v>
      </c>
      <c r="N183" s="129">
        <f t="shared" si="46"/>
        <v>0.1</v>
      </c>
      <c r="O183" s="129">
        <f t="shared" si="46"/>
        <v>0.1</v>
      </c>
      <c r="P183" s="129">
        <f t="shared" si="46"/>
        <v>0.1</v>
      </c>
      <c r="Q183" s="129">
        <f t="shared" si="46"/>
        <v>0.1</v>
      </c>
      <c r="R183" s="129">
        <f t="shared" si="47"/>
        <v>0.1</v>
      </c>
      <c r="S183" s="129">
        <f t="shared" si="47"/>
        <v>0.1</v>
      </c>
      <c r="T183" s="129">
        <f t="shared" si="47"/>
        <v>0.1</v>
      </c>
      <c r="U183" s="129">
        <f t="shared" si="47"/>
        <v>0.1</v>
      </c>
      <c r="V183" s="129">
        <f t="shared" si="47"/>
        <v>0.1</v>
      </c>
      <c r="W183" s="129">
        <f t="shared" si="47"/>
        <v>0.1</v>
      </c>
      <c r="X183" s="129">
        <f t="shared" si="47"/>
        <v>0.1</v>
      </c>
      <c r="Y183" s="129">
        <f t="shared" si="47"/>
        <v>0.1</v>
      </c>
      <c r="Z183" s="129">
        <f t="shared" si="47"/>
        <v>0.1</v>
      </c>
      <c r="AA183" s="129">
        <f t="shared" si="47"/>
        <v>0.1</v>
      </c>
      <c r="AB183" s="129">
        <f t="shared" si="47"/>
        <v>0.1</v>
      </c>
      <c r="AC183" s="129">
        <f t="shared" si="47"/>
        <v>0.1</v>
      </c>
      <c r="AD183" s="129">
        <f t="shared" si="47"/>
        <v>0.1</v>
      </c>
      <c r="AE183" s="129">
        <f t="shared" si="47"/>
        <v>0.1</v>
      </c>
      <c r="AF183" s="129">
        <f t="shared" si="47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6"/>
        <v>0.09</v>
      </c>
      <c r="D184" s="129">
        <f t="shared" si="46"/>
        <v>0.09</v>
      </c>
      <c r="E184" s="129">
        <f t="shared" si="46"/>
        <v>0.09</v>
      </c>
      <c r="F184" s="129">
        <f t="shared" si="46"/>
        <v>0.09</v>
      </c>
      <c r="G184" s="129">
        <f t="shared" si="46"/>
        <v>0.09</v>
      </c>
      <c r="H184" s="129">
        <f t="shared" si="46"/>
        <v>0.09</v>
      </c>
      <c r="I184" s="129">
        <f t="shared" si="46"/>
        <v>0.09</v>
      </c>
      <c r="J184" s="129">
        <f t="shared" si="46"/>
        <v>0.09</v>
      </c>
      <c r="K184" s="129">
        <f t="shared" si="46"/>
        <v>0.09</v>
      </c>
      <c r="L184" s="129">
        <f t="shared" si="46"/>
        <v>0.09</v>
      </c>
      <c r="M184" s="129">
        <f t="shared" si="46"/>
        <v>0.09</v>
      </c>
      <c r="N184" s="129">
        <f t="shared" si="46"/>
        <v>0.09</v>
      </c>
      <c r="O184" s="129">
        <f t="shared" si="46"/>
        <v>0.09</v>
      </c>
      <c r="P184" s="129">
        <f t="shared" si="46"/>
        <v>0.09</v>
      </c>
      <c r="Q184" s="129">
        <f t="shared" si="46"/>
        <v>0.09</v>
      </c>
      <c r="R184" s="129">
        <f t="shared" si="47"/>
        <v>0.09</v>
      </c>
      <c r="S184" s="129">
        <f t="shared" si="47"/>
        <v>0.09</v>
      </c>
      <c r="T184" s="129">
        <f t="shared" si="47"/>
        <v>0.09</v>
      </c>
      <c r="U184" s="129">
        <f t="shared" si="47"/>
        <v>0.09</v>
      </c>
      <c r="V184" s="129">
        <f t="shared" si="47"/>
        <v>0.09</v>
      </c>
      <c r="W184" s="129">
        <f t="shared" si="47"/>
        <v>0.09</v>
      </c>
      <c r="X184" s="129">
        <f t="shared" si="47"/>
        <v>0.09</v>
      </c>
      <c r="Y184" s="129">
        <f t="shared" si="47"/>
        <v>0.09</v>
      </c>
      <c r="Z184" s="129">
        <f t="shared" si="47"/>
        <v>0.09</v>
      </c>
      <c r="AA184" s="129">
        <f t="shared" si="47"/>
        <v>0.09</v>
      </c>
      <c r="AB184" s="129">
        <f t="shared" si="47"/>
        <v>0.09</v>
      </c>
      <c r="AC184" s="129">
        <f t="shared" si="47"/>
        <v>0.09</v>
      </c>
      <c r="AD184" s="129">
        <f t="shared" si="47"/>
        <v>0.09</v>
      </c>
      <c r="AE184" s="129">
        <f t="shared" si="47"/>
        <v>0.09</v>
      </c>
      <c r="AF184" s="129">
        <f t="shared" si="47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6"/>
        <v>0.04</v>
      </c>
      <c r="D185" s="129">
        <f t="shared" si="46"/>
        <v>0.04</v>
      </c>
      <c r="E185" s="129">
        <f t="shared" si="46"/>
        <v>0.04</v>
      </c>
      <c r="F185" s="129">
        <f t="shared" si="46"/>
        <v>0.04</v>
      </c>
      <c r="G185" s="129">
        <f t="shared" si="46"/>
        <v>0.04</v>
      </c>
      <c r="H185" s="129">
        <f t="shared" si="46"/>
        <v>0.04</v>
      </c>
      <c r="I185" s="129">
        <f t="shared" si="46"/>
        <v>0.04</v>
      </c>
      <c r="J185" s="129">
        <f t="shared" si="46"/>
        <v>0.04</v>
      </c>
      <c r="K185" s="129">
        <f t="shared" si="46"/>
        <v>0.04</v>
      </c>
      <c r="L185" s="129">
        <f t="shared" si="46"/>
        <v>0.04</v>
      </c>
      <c r="M185" s="129">
        <f t="shared" si="46"/>
        <v>0.04</v>
      </c>
      <c r="N185" s="129">
        <f t="shared" si="46"/>
        <v>0.04</v>
      </c>
      <c r="O185" s="129">
        <f t="shared" si="46"/>
        <v>0.04</v>
      </c>
      <c r="P185" s="129">
        <f t="shared" si="46"/>
        <v>0.04</v>
      </c>
      <c r="Q185" s="129">
        <f t="shared" si="46"/>
        <v>0.04</v>
      </c>
      <c r="R185" s="129">
        <f t="shared" si="47"/>
        <v>0.04</v>
      </c>
      <c r="S185" s="129">
        <f t="shared" si="47"/>
        <v>0.04</v>
      </c>
      <c r="T185" s="129">
        <f t="shared" si="47"/>
        <v>0.04</v>
      </c>
      <c r="U185" s="129">
        <f t="shared" si="47"/>
        <v>0.04</v>
      </c>
      <c r="V185" s="129">
        <f t="shared" si="47"/>
        <v>0.04</v>
      </c>
      <c r="W185" s="129">
        <f t="shared" si="47"/>
        <v>0.04</v>
      </c>
      <c r="X185" s="129">
        <f t="shared" si="47"/>
        <v>0.04</v>
      </c>
      <c r="Y185" s="129">
        <f t="shared" si="47"/>
        <v>0.04</v>
      </c>
      <c r="Z185" s="129">
        <f t="shared" si="47"/>
        <v>0.04</v>
      </c>
      <c r="AA185" s="129">
        <f t="shared" si="47"/>
        <v>0.04</v>
      </c>
      <c r="AB185" s="129">
        <f t="shared" si="47"/>
        <v>0.04</v>
      </c>
      <c r="AC185" s="129">
        <f t="shared" si="47"/>
        <v>0.04</v>
      </c>
      <c r="AD185" s="129">
        <f t="shared" si="47"/>
        <v>0.04</v>
      </c>
      <c r="AE185" s="129">
        <f t="shared" si="47"/>
        <v>0.04</v>
      </c>
      <c r="AF185" s="129">
        <f t="shared" si="47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6"/>
        <v>2.3E-2</v>
      </c>
      <c r="E186" s="129">
        <f t="shared" si="46"/>
        <v>2.3E-2</v>
      </c>
      <c r="F186" s="129">
        <f t="shared" si="46"/>
        <v>2.3E-2</v>
      </c>
      <c r="G186" s="129">
        <f t="shared" si="46"/>
        <v>2.3E-2</v>
      </c>
      <c r="H186" s="129">
        <f t="shared" si="46"/>
        <v>2.3E-2</v>
      </c>
      <c r="I186" s="129">
        <f t="shared" si="46"/>
        <v>2.3E-2</v>
      </c>
      <c r="J186" s="129">
        <f t="shared" si="46"/>
        <v>2.3E-2</v>
      </c>
      <c r="K186" s="129">
        <f t="shared" si="46"/>
        <v>2.3E-2</v>
      </c>
      <c r="L186" s="129">
        <f t="shared" si="46"/>
        <v>2.3E-2</v>
      </c>
      <c r="M186" s="129">
        <f t="shared" si="46"/>
        <v>2.3E-2</v>
      </c>
      <c r="N186" s="129">
        <f t="shared" si="46"/>
        <v>2.3E-2</v>
      </c>
      <c r="O186" s="129">
        <f t="shared" si="46"/>
        <v>2.3E-2</v>
      </c>
      <c r="P186" s="129">
        <f t="shared" si="46"/>
        <v>2.3E-2</v>
      </c>
      <c r="Q186" s="129">
        <f t="shared" si="46"/>
        <v>2.3E-2</v>
      </c>
      <c r="R186" s="129">
        <f t="shared" si="47"/>
        <v>2.3E-2</v>
      </c>
      <c r="S186" s="129">
        <f t="shared" si="47"/>
        <v>2.3E-2</v>
      </c>
      <c r="T186" s="129">
        <f t="shared" si="47"/>
        <v>2.3E-2</v>
      </c>
      <c r="U186" s="129">
        <f t="shared" si="47"/>
        <v>2.3E-2</v>
      </c>
      <c r="V186" s="129">
        <f t="shared" si="47"/>
        <v>2.3E-2</v>
      </c>
      <c r="W186" s="129">
        <f t="shared" si="47"/>
        <v>2.3E-2</v>
      </c>
      <c r="X186" s="129">
        <f t="shared" si="47"/>
        <v>2.3E-2</v>
      </c>
      <c r="Y186" s="129">
        <f t="shared" si="47"/>
        <v>2.3E-2</v>
      </c>
      <c r="Z186" s="129">
        <f t="shared" si="47"/>
        <v>2.3E-2</v>
      </c>
      <c r="AA186" s="129">
        <f t="shared" si="47"/>
        <v>2.3E-2</v>
      </c>
      <c r="AB186" s="129">
        <f t="shared" si="47"/>
        <v>2.3E-2</v>
      </c>
      <c r="AC186" s="129">
        <f t="shared" si="47"/>
        <v>2.3E-2</v>
      </c>
      <c r="AD186" s="129">
        <f t="shared" si="47"/>
        <v>2.3E-2</v>
      </c>
      <c r="AE186" s="129">
        <f t="shared" si="47"/>
        <v>2.3E-2</v>
      </c>
      <c r="AF186" s="129">
        <f t="shared" si="47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8">SUM(B97:B186)</f>
        <v>194.70600000000002</v>
      </c>
      <c r="C187" s="131">
        <f t="shared" si="48"/>
        <v>194.70600000000002</v>
      </c>
      <c r="D187" s="131">
        <f t="shared" si="48"/>
        <v>194.70600000000002</v>
      </c>
      <c r="E187" s="131">
        <f t="shared" si="48"/>
        <v>194.70600000000002</v>
      </c>
      <c r="F187" s="131">
        <f t="shared" si="48"/>
        <v>194.70600000000002</v>
      </c>
      <c r="G187" s="131">
        <f t="shared" si="48"/>
        <v>194.70600000000002</v>
      </c>
      <c r="H187" s="131">
        <f t="shared" si="48"/>
        <v>194.70600000000002</v>
      </c>
      <c r="I187" s="131">
        <f t="shared" si="48"/>
        <v>192.10600000000005</v>
      </c>
      <c r="J187" s="131">
        <f t="shared" si="48"/>
        <v>192.10600000000005</v>
      </c>
      <c r="K187" s="131">
        <f t="shared" si="48"/>
        <v>192.10600000000005</v>
      </c>
      <c r="L187" s="131">
        <f t="shared" si="48"/>
        <v>192.10600000000005</v>
      </c>
      <c r="M187" s="131">
        <f t="shared" si="48"/>
        <v>192.10600000000005</v>
      </c>
      <c r="N187" s="131">
        <f t="shared" si="48"/>
        <v>192.10600000000005</v>
      </c>
      <c r="O187" s="131">
        <f t="shared" si="48"/>
        <v>192.10600000000005</v>
      </c>
      <c r="P187" s="131">
        <f t="shared" si="48"/>
        <v>192.10600000000005</v>
      </c>
      <c r="Q187" s="131">
        <f t="shared" si="48"/>
        <v>192.10600000000005</v>
      </c>
      <c r="R187" s="131">
        <f t="shared" si="48"/>
        <v>192.10600000000005</v>
      </c>
      <c r="S187" s="131">
        <f t="shared" si="48"/>
        <v>192.10600000000005</v>
      </c>
      <c r="T187" s="131">
        <f t="shared" si="48"/>
        <v>192.10600000000005</v>
      </c>
      <c r="U187" s="131">
        <f t="shared" si="48"/>
        <v>192.10600000000005</v>
      </c>
      <c r="V187" s="131">
        <f t="shared" si="48"/>
        <v>192.10600000000005</v>
      </c>
      <c r="W187" s="131">
        <f t="shared" si="48"/>
        <v>192.10600000000005</v>
      </c>
      <c r="X187" s="131">
        <f t="shared" si="48"/>
        <v>192.10600000000005</v>
      </c>
      <c r="Y187" s="131">
        <f t="shared" si="48"/>
        <v>192.10600000000005</v>
      </c>
      <c r="Z187" s="131">
        <f t="shared" si="48"/>
        <v>192.10600000000005</v>
      </c>
      <c r="AA187" s="131">
        <f t="shared" si="48"/>
        <v>192.10600000000005</v>
      </c>
      <c r="AB187" s="131">
        <f t="shared" si="48"/>
        <v>192.10600000000005</v>
      </c>
      <c r="AC187" s="131">
        <f t="shared" si="48"/>
        <v>192.10600000000005</v>
      </c>
      <c r="AD187" s="131">
        <f t="shared" si="48"/>
        <v>192.10600000000005</v>
      </c>
      <c r="AE187" s="131">
        <f t="shared" si="48"/>
        <v>192.10600000000005</v>
      </c>
      <c r="AF187" s="131">
        <f t="shared" si="48"/>
        <v>192.10600000000005</v>
      </c>
      <c r="AG187" s="132">
        <f t="shared" si="48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49">B189</f>
        <v>0.3</v>
      </c>
      <c r="D189" s="133">
        <f t="shared" si="49"/>
        <v>0.3</v>
      </c>
      <c r="E189" s="133">
        <f t="shared" si="49"/>
        <v>0.3</v>
      </c>
      <c r="F189" s="133">
        <f t="shared" si="49"/>
        <v>0.3</v>
      </c>
      <c r="G189" s="133">
        <f t="shared" si="49"/>
        <v>0.3</v>
      </c>
      <c r="H189" s="133">
        <f t="shared" si="49"/>
        <v>0.3</v>
      </c>
      <c r="I189" s="133">
        <f t="shared" si="49"/>
        <v>0.3</v>
      </c>
      <c r="J189" s="133">
        <f t="shared" si="49"/>
        <v>0.3</v>
      </c>
      <c r="K189" s="133">
        <f t="shared" si="49"/>
        <v>0.3</v>
      </c>
      <c r="L189" s="133">
        <f t="shared" si="49"/>
        <v>0.3</v>
      </c>
      <c r="M189" s="133">
        <f t="shared" si="49"/>
        <v>0.3</v>
      </c>
      <c r="N189" s="133">
        <f t="shared" si="49"/>
        <v>0.3</v>
      </c>
      <c r="O189" s="133">
        <f t="shared" si="49"/>
        <v>0.3</v>
      </c>
      <c r="P189" s="133">
        <f t="shared" si="49"/>
        <v>0.3</v>
      </c>
      <c r="Q189" s="133">
        <f t="shared" si="49"/>
        <v>0.3</v>
      </c>
      <c r="R189" s="133">
        <f t="shared" si="49"/>
        <v>0.3</v>
      </c>
      <c r="S189" s="133">
        <f t="shared" ref="S189:AF194" si="50">R189</f>
        <v>0.3</v>
      </c>
      <c r="T189" s="133">
        <f t="shared" si="50"/>
        <v>0.3</v>
      </c>
      <c r="U189" s="133">
        <f t="shared" si="50"/>
        <v>0.3</v>
      </c>
      <c r="V189" s="133">
        <f t="shared" si="50"/>
        <v>0.3</v>
      </c>
      <c r="W189" s="133">
        <f t="shared" si="50"/>
        <v>0.3</v>
      </c>
      <c r="X189" s="133">
        <f t="shared" si="50"/>
        <v>0.3</v>
      </c>
      <c r="Y189" s="133">
        <f t="shared" si="50"/>
        <v>0.3</v>
      </c>
      <c r="Z189" s="133">
        <f t="shared" si="50"/>
        <v>0.3</v>
      </c>
      <c r="AA189" s="133">
        <f t="shared" si="50"/>
        <v>0.3</v>
      </c>
      <c r="AB189" s="133">
        <f t="shared" si="50"/>
        <v>0.3</v>
      </c>
      <c r="AC189" s="133">
        <f t="shared" si="50"/>
        <v>0.3</v>
      </c>
      <c r="AD189" s="133">
        <f t="shared" si="50"/>
        <v>0.3</v>
      </c>
      <c r="AE189" s="133">
        <f t="shared" si="50"/>
        <v>0.3</v>
      </c>
      <c r="AF189" s="133">
        <f t="shared" si="50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49"/>
        <v>0.4</v>
      </c>
      <c r="D190" s="129">
        <f t="shared" si="49"/>
        <v>0.4</v>
      </c>
      <c r="E190" s="129">
        <f t="shared" si="49"/>
        <v>0.4</v>
      </c>
      <c r="F190" s="129">
        <f t="shared" si="49"/>
        <v>0.4</v>
      </c>
      <c r="G190" s="129">
        <f t="shared" si="49"/>
        <v>0.4</v>
      </c>
      <c r="H190" s="129">
        <f t="shared" si="49"/>
        <v>0.4</v>
      </c>
      <c r="I190" s="129">
        <f t="shared" si="49"/>
        <v>0.4</v>
      </c>
      <c r="J190" s="129">
        <f t="shared" si="49"/>
        <v>0.4</v>
      </c>
      <c r="K190" s="129">
        <f t="shared" si="49"/>
        <v>0.4</v>
      </c>
      <c r="L190" s="129">
        <f t="shared" si="49"/>
        <v>0.4</v>
      </c>
      <c r="M190" s="129">
        <f t="shared" si="49"/>
        <v>0.4</v>
      </c>
      <c r="N190" s="129">
        <f t="shared" si="49"/>
        <v>0.4</v>
      </c>
      <c r="O190" s="129">
        <f t="shared" si="49"/>
        <v>0.4</v>
      </c>
      <c r="P190" s="129">
        <f t="shared" si="49"/>
        <v>0.4</v>
      </c>
      <c r="Q190" s="129">
        <f t="shared" si="49"/>
        <v>0.4</v>
      </c>
      <c r="R190" s="129">
        <f t="shared" si="49"/>
        <v>0.4</v>
      </c>
      <c r="S190" s="129">
        <f t="shared" si="50"/>
        <v>0.4</v>
      </c>
      <c r="T190" s="129">
        <f t="shared" si="50"/>
        <v>0.4</v>
      </c>
      <c r="U190" s="129">
        <f t="shared" si="50"/>
        <v>0.4</v>
      </c>
      <c r="V190" s="129">
        <f>U190</f>
        <v>0.4</v>
      </c>
      <c r="W190" s="129">
        <f>V190</f>
        <v>0.4</v>
      </c>
      <c r="X190" s="129">
        <f t="shared" si="50"/>
        <v>0.4</v>
      </c>
      <c r="Y190" s="129">
        <f t="shared" si="50"/>
        <v>0.4</v>
      </c>
      <c r="Z190" s="129">
        <f t="shared" si="50"/>
        <v>0.4</v>
      </c>
      <c r="AA190" s="129">
        <f t="shared" si="50"/>
        <v>0.4</v>
      </c>
      <c r="AB190" s="129">
        <f t="shared" si="50"/>
        <v>0.4</v>
      </c>
      <c r="AC190" s="129">
        <f t="shared" si="50"/>
        <v>0.4</v>
      </c>
      <c r="AD190" s="129">
        <f t="shared" si="50"/>
        <v>0.4</v>
      </c>
      <c r="AE190" s="129">
        <f t="shared" si="50"/>
        <v>0.4</v>
      </c>
      <c r="AF190" s="129">
        <f t="shared" si="50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49"/>
        <v>1.5</v>
      </c>
      <c r="D191" s="129">
        <f t="shared" si="49"/>
        <v>1.5</v>
      </c>
      <c r="E191" s="129">
        <f t="shared" si="49"/>
        <v>1.5</v>
      </c>
      <c r="F191" s="129">
        <f t="shared" si="49"/>
        <v>1.5</v>
      </c>
      <c r="G191" s="129">
        <f t="shared" si="49"/>
        <v>1.5</v>
      </c>
      <c r="H191" s="129">
        <f t="shared" si="49"/>
        <v>1.5</v>
      </c>
      <c r="I191" s="129">
        <f t="shared" si="49"/>
        <v>1.5</v>
      </c>
      <c r="J191" s="129">
        <f t="shared" si="49"/>
        <v>1.5</v>
      </c>
      <c r="K191" s="129">
        <f t="shared" si="49"/>
        <v>1.5</v>
      </c>
      <c r="L191" s="129">
        <f t="shared" si="49"/>
        <v>1.5</v>
      </c>
      <c r="M191" s="129">
        <f t="shared" si="49"/>
        <v>1.5</v>
      </c>
      <c r="N191" s="129">
        <f t="shared" si="49"/>
        <v>1.5</v>
      </c>
      <c r="O191" s="129">
        <f t="shared" si="49"/>
        <v>1.5</v>
      </c>
      <c r="P191" s="129">
        <f t="shared" si="49"/>
        <v>1.5</v>
      </c>
      <c r="Q191" s="129">
        <f t="shared" si="49"/>
        <v>1.5</v>
      </c>
      <c r="R191" s="129">
        <f t="shared" si="49"/>
        <v>1.5</v>
      </c>
      <c r="S191" s="129">
        <f t="shared" si="50"/>
        <v>1.5</v>
      </c>
      <c r="T191" s="129">
        <f t="shared" si="50"/>
        <v>1.5</v>
      </c>
      <c r="U191" s="129">
        <f t="shared" si="50"/>
        <v>1.5</v>
      </c>
      <c r="V191" s="129">
        <f t="shared" si="50"/>
        <v>1.5</v>
      </c>
      <c r="W191" s="129">
        <f t="shared" si="50"/>
        <v>1.5</v>
      </c>
      <c r="X191" s="129">
        <f t="shared" si="50"/>
        <v>1.5</v>
      </c>
      <c r="Y191" s="129">
        <f t="shared" si="50"/>
        <v>1.5</v>
      </c>
      <c r="Z191" s="129">
        <f t="shared" si="50"/>
        <v>1.5</v>
      </c>
      <c r="AA191" s="129">
        <f t="shared" si="50"/>
        <v>1.5</v>
      </c>
      <c r="AB191" s="129">
        <f t="shared" si="50"/>
        <v>1.5</v>
      </c>
      <c r="AC191" s="129">
        <f t="shared" si="50"/>
        <v>1.5</v>
      </c>
      <c r="AD191" s="129">
        <f t="shared" si="50"/>
        <v>1.5</v>
      </c>
      <c r="AE191" s="129">
        <f t="shared" si="50"/>
        <v>1.5</v>
      </c>
      <c r="AF191" s="129">
        <f t="shared" si="50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49"/>
        <v>0.3</v>
      </c>
      <c r="D192" s="129">
        <f t="shared" si="49"/>
        <v>0.3</v>
      </c>
      <c r="E192" s="129">
        <f t="shared" si="49"/>
        <v>0.3</v>
      </c>
      <c r="F192" s="129">
        <f t="shared" si="49"/>
        <v>0.3</v>
      </c>
      <c r="G192" s="129">
        <f t="shared" si="49"/>
        <v>0.3</v>
      </c>
      <c r="H192" s="129">
        <f t="shared" si="49"/>
        <v>0.3</v>
      </c>
      <c r="I192" s="129">
        <f t="shared" si="49"/>
        <v>0.3</v>
      </c>
      <c r="J192" s="129">
        <f t="shared" si="49"/>
        <v>0.3</v>
      </c>
      <c r="K192" s="129">
        <f t="shared" si="49"/>
        <v>0.3</v>
      </c>
      <c r="L192" s="129">
        <f t="shared" si="49"/>
        <v>0.3</v>
      </c>
      <c r="M192" s="129">
        <f t="shared" si="49"/>
        <v>0.3</v>
      </c>
      <c r="N192" s="129">
        <f t="shared" si="49"/>
        <v>0.3</v>
      </c>
      <c r="O192" s="129">
        <f t="shared" si="49"/>
        <v>0.3</v>
      </c>
      <c r="P192" s="129">
        <f t="shared" si="49"/>
        <v>0.3</v>
      </c>
      <c r="Q192" s="129">
        <f t="shared" si="49"/>
        <v>0.3</v>
      </c>
      <c r="R192" s="129">
        <f t="shared" si="49"/>
        <v>0.3</v>
      </c>
      <c r="S192" s="129">
        <f t="shared" si="50"/>
        <v>0.3</v>
      </c>
      <c r="T192" s="129">
        <f t="shared" si="50"/>
        <v>0.3</v>
      </c>
      <c r="U192" s="129">
        <f t="shared" si="50"/>
        <v>0.3</v>
      </c>
      <c r="V192" s="129">
        <f t="shared" si="50"/>
        <v>0.3</v>
      </c>
      <c r="W192" s="129">
        <f t="shared" si="50"/>
        <v>0.3</v>
      </c>
      <c r="X192" s="129">
        <f t="shared" si="50"/>
        <v>0.3</v>
      </c>
      <c r="Y192" s="129">
        <f t="shared" si="50"/>
        <v>0.3</v>
      </c>
      <c r="Z192" s="129">
        <f t="shared" si="50"/>
        <v>0.3</v>
      </c>
      <c r="AA192" s="129">
        <f t="shared" si="50"/>
        <v>0.3</v>
      </c>
      <c r="AB192" s="129">
        <f t="shared" si="50"/>
        <v>0.3</v>
      </c>
      <c r="AC192" s="129">
        <f t="shared" si="50"/>
        <v>0.3</v>
      </c>
      <c r="AD192" s="129">
        <f t="shared" si="50"/>
        <v>0.3</v>
      </c>
      <c r="AE192" s="129">
        <f t="shared" si="50"/>
        <v>0.3</v>
      </c>
      <c r="AF192" s="129">
        <f t="shared" si="50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49"/>
        <v>0.4</v>
      </c>
      <c r="D193" s="129">
        <f t="shared" si="49"/>
        <v>0.4</v>
      </c>
      <c r="E193" s="129">
        <f t="shared" si="49"/>
        <v>0.4</v>
      </c>
      <c r="F193" s="129">
        <f t="shared" si="49"/>
        <v>0.4</v>
      </c>
      <c r="G193" s="129">
        <f t="shared" si="49"/>
        <v>0.4</v>
      </c>
      <c r="H193" s="129">
        <f t="shared" si="49"/>
        <v>0.4</v>
      </c>
      <c r="I193" s="129">
        <f t="shared" si="49"/>
        <v>0.4</v>
      </c>
      <c r="J193" s="129">
        <f t="shared" si="49"/>
        <v>0.4</v>
      </c>
      <c r="K193" s="129">
        <f t="shared" si="49"/>
        <v>0.4</v>
      </c>
      <c r="L193" s="129">
        <f t="shared" si="49"/>
        <v>0.4</v>
      </c>
      <c r="M193" s="129">
        <f t="shared" si="49"/>
        <v>0.4</v>
      </c>
      <c r="N193" s="129">
        <f t="shared" si="49"/>
        <v>0.4</v>
      </c>
      <c r="O193" s="129">
        <f t="shared" si="49"/>
        <v>0.4</v>
      </c>
      <c r="P193" s="129">
        <f t="shared" si="49"/>
        <v>0.4</v>
      </c>
      <c r="Q193" s="129">
        <f t="shared" si="49"/>
        <v>0.4</v>
      </c>
      <c r="R193" s="129">
        <f t="shared" si="49"/>
        <v>0.4</v>
      </c>
      <c r="S193" s="129">
        <f t="shared" si="50"/>
        <v>0.4</v>
      </c>
      <c r="T193" s="129">
        <f t="shared" si="50"/>
        <v>0.4</v>
      </c>
      <c r="U193" s="129">
        <f t="shared" si="50"/>
        <v>0.4</v>
      </c>
      <c r="V193" s="129">
        <f t="shared" si="50"/>
        <v>0.4</v>
      </c>
      <c r="W193" s="129">
        <f t="shared" si="50"/>
        <v>0.4</v>
      </c>
      <c r="X193" s="129">
        <f t="shared" si="50"/>
        <v>0.4</v>
      </c>
      <c r="Y193" s="129">
        <f t="shared" si="50"/>
        <v>0.4</v>
      </c>
      <c r="Z193" s="129">
        <f t="shared" si="50"/>
        <v>0.4</v>
      </c>
      <c r="AA193" s="129">
        <f t="shared" si="50"/>
        <v>0.4</v>
      </c>
      <c r="AB193" s="129">
        <f t="shared" si="50"/>
        <v>0.4</v>
      </c>
      <c r="AC193" s="129">
        <f t="shared" si="50"/>
        <v>0.4</v>
      </c>
      <c r="AD193" s="129">
        <f t="shared" si="50"/>
        <v>0.4</v>
      </c>
      <c r="AE193" s="129">
        <f t="shared" si="50"/>
        <v>0.4</v>
      </c>
      <c r="AF193" s="129">
        <f t="shared" si="50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49"/>
        <v>0.64</v>
      </c>
      <c r="D194" s="136">
        <f t="shared" si="49"/>
        <v>0.64</v>
      </c>
      <c r="E194" s="136">
        <f t="shared" si="49"/>
        <v>0.64</v>
      </c>
      <c r="F194" s="136">
        <f t="shared" si="49"/>
        <v>0.64</v>
      </c>
      <c r="G194" s="136">
        <f t="shared" si="49"/>
        <v>0.64</v>
      </c>
      <c r="H194" s="136">
        <f t="shared" si="49"/>
        <v>0.64</v>
      </c>
      <c r="I194" s="136">
        <f t="shared" si="49"/>
        <v>0.64</v>
      </c>
      <c r="J194" s="136">
        <f t="shared" si="49"/>
        <v>0.64</v>
      </c>
      <c r="K194" s="136">
        <f t="shared" si="49"/>
        <v>0.64</v>
      </c>
      <c r="L194" s="136">
        <f t="shared" si="49"/>
        <v>0.64</v>
      </c>
      <c r="M194" s="136">
        <f t="shared" si="49"/>
        <v>0.64</v>
      </c>
      <c r="N194" s="136">
        <f t="shared" si="49"/>
        <v>0.64</v>
      </c>
      <c r="O194" s="136">
        <f t="shared" si="49"/>
        <v>0.64</v>
      </c>
      <c r="P194" s="136">
        <f t="shared" si="49"/>
        <v>0.64</v>
      </c>
      <c r="Q194" s="136">
        <f t="shared" si="49"/>
        <v>0.64</v>
      </c>
      <c r="R194" s="136">
        <f t="shared" si="49"/>
        <v>0.64</v>
      </c>
      <c r="S194" s="136">
        <f t="shared" si="50"/>
        <v>0.64</v>
      </c>
      <c r="T194" s="136">
        <f t="shared" si="50"/>
        <v>0.64</v>
      </c>
      <c r="U194" s="136">
        <f t="shared" si="50"/>
        <v>0.64</v>
      </c>
      <c r="V194" s="136">
        <f t="shared" si="50"/>
        <v>0.64</v>
      </c>
      <c r="W194" s="136">
        <f t="shared" si="50"/>
        <v>0.64</v>
      </c>
      <c r="X194" s="136">
        <f t="shared" si="50"/>
        <v>0.64</v>
      </c>
      <c r="Y194" s="136">
        <f t="shared" si="50"/>
        <v>0.64</v>
      </c>
      <c r="Z194" s="136">
        <f t="shared" si="50"/>
        <v>0.64</v>
      </c>
      <c r="AA194" s="136">
        <f t="shared" si="50"/>
        <v>0.64</v>
      </c>
      <c r="AB194" s="136">
        <f t="shared" si="50"/>
        <v>0.64</v>
      </c>
      <c r="AC194" s="136">
        <f t="shared" si="50"/>
        <v>0.64</v>
      </c>
      <c r="AD194" s="136">
        <f t="shared" si="50"/>
        <v>0.64</v>
      </c>
      <c r="AE194" s="136">
        <f t="shared" si="50"/>
        <v>0.64</v>
      </c>
      <c r="AF194" s="136">
        <f t="shared" si="50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1">SUM(C189:C194)</f>
        <v>3.54</v>
      </c>
      <c r="D195" s="139">
        <f t="shared" si="51"/>
        <v>3.54</v>
      </c>
      <c r="E195" s="139">
        <f t="shared" si="51"/>
        <v>3.54</v>
      </c>
      <c r="F195" s="139">
        <f t="shared" si="51"/>
        <v>3.54</v>
      </c>
      <c r="G195" s="139">
        <f t="shared" si="51"/>
        <v>3.54</v>
      </c>
      <c r="H195" s="139">
        <f t="shared" si="51"/>
        <v>3.54</v>
      </c>
      <c r="I195" s="139">
        <f t="shared" si="51"/>
        <v>3.54</v>
      </c>
      <c r="J195" s="139">
        <f t="shared" si="51"/>
        <v>3.54</v>
      </c>
      <c r="K195" s="139">
        <f t="shared" si="51"/>
        <v>3.54</v>
      </c>
      <c r="L195" s="139">
        <f>SUM(L189:L194)</f>
        <v>3.54</v>
      </c>
      <c r="M195" s="139">
        <f t="shared" ref="M195:R195" si="52">SUM(M189:M194)</f>
        <v>3.54</v>
      </c>
      <c r="N195" s="139">
        <f t="shared" si="52"/>
        <v>3.54</v>
      </c>
      <c r="O195" s="139">
        <f t="shared" si="52"/>
        <v>3.54</v>
      </c>
      <c r="P195" s="139">
        <f t="shared" si="52"/>
        <v>3.54</v>
      </c>
      <c r="Q195" s="139">
        <f t="shared" si="52"/>
        <v>3.54</v>
      </c>
      <c r="R195" s="139">
        <f t="shared" si="52"/>
        <v>3.54</v>
      </c>
      <c r="S195" s="139">
        <f>SUM(S189:S194)</f>
        <v>3.54</v>
      </c>
      <c r="T195" s="139">
        <f t="shared" ref="T195:AG195" si="53">SUM(T189:T194)</f>
        <v>3.54</v>
      </c>
      <c r="U195" s="139">
        <f t="shared" si="53"/>
        <v>3.54</v>
      </c>
      <c r="V195" s="139">
        <f t="shared" si="53"/>
        <v>3.54</v>
      </c>
      <c r="W195" s="139">
        <f t="shared" si="53"/>
        <v>3.54</v>
      </c>
      <c r="X195" s="139">
        <f t="shared" si="53"/>
        <v>3.54</v>
      </c>
      <c r="Y195" s="139">
        <f t="shared" si="53"/>
        <v>3.54</v>
      </c>
      <c r="Z195" s="139">
        <f t="shared" si="53"/>
        <v>3.54</v>
      </c>
      <c r="AA195" s="139">
        <f t="shared" si="53"/>
        <v>3.54</v>
      </c>
      <c r="AB195" s="139">
        <f t="shared" si="53"/>
        <v>3.54</v>
      </c>
      <c r="AC195" s="139">
        <f t="shared" si="53"/>
        <v>3.54</v>
      </c>
      <c r="AD195" s="139">
        <f t="shared" si="53"/>
        <v>3.54</v>
      </c>
      <c r="AE195" s="139">
        <f t="shared" si="53"/>
        <v>3.54</v>
      </c>
      <c r="AF195" s="139">
        <f t="shared" si="53"/>
        <v>3.54</v>
      </c>
      <c r="AG195" s="140">
        <f t="shared" si="53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1251.8399999999999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10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>"Pie Chart of Daily Peak Demand(Inclusive of Export) of Nepal ("&amp;A4&amp;" "&amp;C4&amp;")"</f>
        <v>Pie Chart of Daily Peak Demand(Inclusive of Export) of Nepal (Nepali Date: 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>"Daily Load Curve(Excluding of Export) of Nepal ("&amp;A4&amp;" "&amp;C4&amp;")"</f>
        <v>Daily Load Curve(Excluding of Export) of Nepal (Nepali Date: 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4">B72</f>
        <v>1186.54</v>
      </c>
      <c r="U209" s="163">
        <f t="shared" si="54"/>
        <v>1159.1399999999999</v>
      </c>
      <c r="V209" s="163">
        <f t="shared" si="54"/>
        <v>1130.8399999999999</v>
      </c>
      <c r="W209" s="163">
        <f t="shared" si="54"/>
        <v>1125.8399999999999</v>
      </c>
      <c r="X209" s="163">
        <f t="shared" si="54"/>
        <v>1123.24</v>
      </c>
      <c r="Y209" s="163">
        <f t="shared" si="54"/>
        <v>1112.24</v>
      </c>
      <c r="Z209" s="163">
        <f t="shared" si="54"/>
        <v>1106.94</v>
      </c>
      <c r="AA209" s="163">
        <f t="shared" si="54"/>
        <v>1113.44</v>
      </c>
      <c r="AB209" s="163">
        <f t="shared" si="54"/>
        <v>1125.74</v>
      </c>
      <c r="AC209" s="163">
        <f t="shared" si="54"/>
        <v>1183.3399999999999</v>
      </c>
      <c r="AD209" s="163">
        <f t="shared" si="54"/>
        <v>1214.6399999999999</v>
      </c>
      <c r="AE209" s="163">
        <f t="shared" si="54"/>
        <v>1251.8399999999999</v>
      </c>
      <c r="AF209" s="163">
        <f t="shared" si="54"/>
        <v>1337.7399999999998</v>
      </c>
      <c r="AG209" s="163">
        <f t="shared" si="54"/>
        <v>1360.44</v>
      </c>
      <c r="AH209" s="163">
        <f t="shared" si="54"/>
        <v>1354.33</v>
      </c>
      <c r="AI209" s="163">
        <f t="shared" si="54"/>
        <v>1363.1399999999999</v>
      </c>
      <c r="AJ209" s="163">
        <f t="shared" si="54"/>
        <v>1347.8400000000001</v>
      </c>
      <c r="AK209" s="163">
        <f t="shared" si="54"/>
        <v>1355.33</v>
      </c>
      <c r="AL209" s="163">
        <f t="shared" si="54"/>
        <v>1309.1999999999998</v>
      </c>
      <c r="AM209" s="163">
        <f t="shared" si="54"/>
        <v>1245.8899999999999</v>
      </c>
      <c r="AN209" s="163">
        <f t="shared" si="54"/>
        <v>1300.6399999999999</v>
      </c>
      <c r="AO209" s="163">
        <f t="shared" si="54"/>
        <v>1202.44</v>
      </c>
      <c r="AP209" s="163">
        <f t="shared" si="54"/>
        <v>1257.74</v>
      </c>
      <c r="AQ209" s="163">
        <f t="shared" si="54"/>
        <v>1308.3399999999999</v>
      </c>
      <c r="AR209" s="163">
        <f t="shared" si="54"/>
        <v>1296.24</v>
      </c>
      <c r="AS209" s="163">
        <f t="shared" si="54"/>
        <v>1361.1999999999998</v>
      </c>
      <c r="AT209" s="163">
        <f t="shared" si="54"/>
        <v>1364.8</v>
      </c>
      <c r="AU209" s="163">
        <f t="shared" si="54"/>
        <v>1363.3</v>
      </c>
      <c r="AV209" s="163">
        <f t="shared" si="54"/>
        <v>1261.8899999999999</v>
      </c>
      <c r="AW209" s="163">
        <f t="shared" si="54"/>
        <v>1222.4299999999998</v>
      </c>
      <c r="AX209" s="163">
        <f t="shared" si="54"/>
        <v>1207.8900000000001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5">B194</f>
        <v>0.64</v>
      </c>
      <c r="C230" s="166">
        <f t="shared" si="55"/>
        <v>0.64</v>
      </c>
      <c r="D230" s="166">
        <f t="shared" si="55"/>
        <v>0.64</v>
      </c>
      <c r="E230" s="166">
        <f t="shared" si="55"/>
        <v>0.64</v>
      </c>
      <c r="F230" s="166">
        <f t="shared" si="55"/>
        <v>0.64</v>
      </c>
      <c r="G230" s="166">
        <f t="shared" si="55"/>
        <v>0.64</v>
      </c>
      <c r="H230" s="166">
        <f t="shared" si="55"/>
        <v>0.64</v>
      </c>
      <c r="I230" s="166">
        <f t="shared" si="55"/>
        <v>0.64</v>
      </c>
      <c r="J230" s="166">
        <f t="shared" si="55"/>
        <v>0.64</v>
      </c>
      <c r="K230" s="166">
        <f t="shared" si="55"/>
        <v>0.64</v>
      </c>
      <c r="L230" s="166">
        <f t="shared" si="55"/>
        <v>0.64</v>
      </c>
      <c r="M230" s="166">
        <f t="shared" si="55"/>
        <v>0.64</v>
      </c>
      <c r="N230" s="166">
        <f t="shared" si="55"/>
        <v>0.64</v>
      </c>
      <c r="O230" s="166">
        <f t="shared" si="55"/>
        <v>0.64</v>
      </c>
      <c r="P230" s="166">
        <f t="shared" si="55"/>
        <v>0.64</v>
      </c>
      <c r="Q230" s="166">
        <f t="shared" si="55"/>
        <v>0.64</v>
      </c>
      <c r="R230" s="166">
        <f t="shared" si="55"/>
        <v>0.64</v>
      </c>
      <c r="S230" s="166">
        <f t="shared" si="55"/>
        <v>0.64</v>
      </c>
      <c r="T230" s="166">
        <f t="shared" si="55"/>
        <v>0.64</v>
      </c>
      <c r="U230" s="166">
        <f t="shared" si="55"/>
        <v>0.64</v>
      </c>
      <c r="V230" s="166">
        <f t="shared" si="55"/>
        <v>0.64</v>
      </c>
      <c r="W230" s="166">
        <f t="shared" si="55"/>
        <v>0.64</v>
      </c>
      <c r="X230" s="166">
        <f t="shared" si="55"/>
        <v>0.64</v>
      </c>
      <c r="Y230" s="166">
        <f t="shared" si="55"/>
        <v>0.64</v>
      </c>
      <c r="Z230" s="166">
        <f t="shared" si="55"/>
        <v>0.64</v>
      </c>
      <c r="AA230" s="166">
        <f t="shared" si="55"/>
        <v>0.64</v>
      </c>
      <c r="AB230" s="166">
        <f t="shared" si="55"/>
        <v>0.64</v>
      </c>
      <c r="AC230" s="166">
        <f t="shared" si="55"/>
        <v>0.64</v>
      </c>
      <c r="AD230" s="166">
        <f t="shared" si="55"/>
        <v>0.64</v>
      </c>
      <c r="AE230" s="166">
        <f t="shared" si="55"/>
        <v>0.64</v>
      </c>
      <c r="AF230" s="166">
        <f t="shared" si="55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6">IF(C198&lt;100,"",C198-520)</f>
        <v/>
      </c>
      <c r="D231" s="114" t="str">
        <f t="shared" si="56"/>
        <v/>
      </c>
      <c r="E231" s="114" t="str">
        <f t="shared" si="56"/>
        <v/>
      </c>
      <c r="F231" s="114" t="str">
        <f t="shared" si="56"/>
        <v/>
      </c>
      <c r="G231" s="114" t="str">
        <f t="shared" si="56"/>
        <v/>
      </c>
      <c r="H231" s="114" t="str">
        <f t="shared" si="56"/>
        <v/>
      </c>
      <c r="I231" s="114" t="str">
        <f t="shared" si="56"/>
        <v/>
      </c>
      <c r="J231" s="114" t="str">
        <f t="shared" si="56"/>
        <v/>
      </c>
      <c r="K231" s="114" t="str">
        <f t="shared" si="56"/>
        <v/>
      </c>
      <c r="L231" s="114" t="str">
        <f t="shared" si="56"/>
        <v/>
      </c>
      <c r="M231" s="114" t="str">
        <f t="shared" si="56"/>
        <v/>
      </c>
      <c r="N231" s="114" t="str">
        <f t="shared" si="56"/>
        <v/>
      </c>
      <c r="O231" s="114" t="str">
        <f t="shared" si="56"/>
        <v/>
      </c>
      <c r="P231" s="114" t="str">
        <f t="shared" si="56"/>
        <v/>
      </c>
      <c r="Q231" s="114" t="str">
        <f t="shared" si="56"/>
        <v/>
      </c>
      <c r="R231" s="114" t="str">
        <f t="shared" si="56"/>
        <v/>
      </c>
      <c r="S231" s="114" t="str">
        <f t="shared" si="56"/>
        <v/>
      </c>
      <c r="T231" s="114" t="str">
        <f t="shared" si="56"/>
        <v/>
      </c>
      <c r="U231" s="114" t="str">
        <f t="shared" si="56"/>
        <v/>
      </c>
      <c r="V231" s="114" t="str">
        <f t="shared" si="56"/>
        <v/>
      </c>
      <c r="W231" s="114" t="str">
        <f t="shared" si="56"/>
        <v/>
      </c>
      <c r="X231" s="114" t="str">
        <f t="shared" si="56"/>
        <v/>
      </c>
      <c r="Y231" s="114" t="str">
        <f t="shared" si="56"/>
        <v/>
      </c>
      <c r="Z231" s="114" t="str">
        <f t="shared" si="56"/>
        <v/>
      </c>
      <c r="AA231" s="114" t="str">
        <f t="shared" si="56"/>
        <v/>
      </c>
      <c r="AB231" s="114" t="str">
        <f t="shared" si="56"/>
        <v/>
      </c>
      <c r="AC231" s="114" t="str">
        <f t="shared" si="56"/>
        <v/>
      </c>
      <c r="AD231" s="114" t="str">
        <f t="shared" si="56"/>
        <v/>
      </c>
      <c r="AE231" s="114" t="str">
        <f t="shared" si="56"/>
        <v/>
      </c>
      <c r="AF231" s="114" t="str">
        <f t="shared" si="56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7">IF(B199&lt;100,"",B199-620)</f>
        <v/>
      </c>
      <c r="C232" s="114" t="str">
        <f t="shared" si="57"/>
        <v/>
      </c>
      <c r="D232" s="114" t="str">
        <f t="shared" si="57"/>
        <v/>
      </c>
      <c r="E232" s="114" t="str">
        <f t="shared" si="57"/>
        <v/>
      </c>
      <c r="F232" s="114" t="str">
        <f t="shared" si="57"/>
        <v/>
      </c>
      <c r="G232" s="114" t="str">
        <f t="shared" si="57"/>
        <v/>
      </c>
      <c r="H232" s="114" t="str">
        <f t="shared" si="57"/>
        <v/>
      </c>
      <c r="I232" s="114" t="str">
        <f t="shared" si="57"/>
        <v/>
      </c>
      <c r="J232" s="114" t="str">
        <f t="shared" si="57"/>
        <v/>
      </c>
      <c r="K232" s="114" t="str">
        <f t="shared" si="57"/>
        <v/>
      </c>
      <c r="L232" s="114" t="str">
        <f t="shared" si="57"/>
        <v/>
      </c>
      <c r="M232" s="114" t="str">
        <f t="shared" si="57"/>
        <v/>
      </c>
      <c r="N232" s="114" t="str">
        <f t="shared" si="57"/>
        <v/>
      </c>
      <c r="O232" s="114" t="str">
        <f t="shared" si="57"/>
        <v/>
      </c>
      <c r="P232" s="114" t="str">
        <f t="shared" si="57"/>
        <v/>
      </c>
      <c r="Q232" s="114" t="str">
        <f t="shared" si="57"/>
        <v/>
      </c>
      <c r="R232" s="114" t="str">
        <f t="shared" si="57"/>
        <v/>
      </c>
      <c r="S232" s="114" t="str">
        <f t="shared" si="57"/>
        <v/>
      </c>
      <c r="T232" s="114" t="str">
        <f t="shared" si="57"/>
        <v/>
      </c>
      <c r="U232" s="114" t="str">
        <f t="shared" si="57"/>
        <v/>
      </c>
      <c r="V232" s="114" t="str">
        <f t="shared" si="57"/>
        <v/>
      </c>
      <c r="W232" s="114" t="str">
        <f t="shared" si="57"/>
        <v/>
      </c>
      <c r="X232" s="114" t="str">
        <f t="shared" si="57"/>
        <v/>
      </c>
      <c r="Y232" s="114" t="str">
        <f t="shared" si="57"/>
        <v/>
      </c>
      <c r="Z232" s="114" t="str">
        <f t="shared" si="57"/>
        <v/>
      </c>
      <c r="AA232" s="114" t="str">
        <f t="shared" si="57"/>
        <v/>
      </c>
      <c r="AB232" s="114" t="str">
        <f t="shared" si="57"/>
        <v/>
      </c>
      <c r="AC232" s="114" t="str">
        <f t="shared" si="57"/>
        <v/>
      </c>
      <c r="AD232" s="114" t="str">
        <f t="shared" si="57"/>
        <v/>
      </c>
      <c r="AE232" s="114" t="str">
        <f t="shared" si="57"/>
        <v/>
      </c>
      <c r="AF232" s="114" t="str">
        <f t="shared" si="57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8">IF(B200&lt;100,"",B200-330)</f>
        <v/>
      </c>
      <c r="C233" s="114" t="str">
        <f t="shared" si="58"/>
        <v/>
      </c>
      <c r="D233" s="114" t="str">
        <f t="shared" si="58"/>
        <v/>
      </c>
      <c r="E233" s="114" t="str">
        <f t="shared" si="58"/>
        <v/>
      </c>
      <c r="F233" s="114" t="str">
        <f t="shared" si="58"/>
        <v/>
      </c>
      <c r="G233" s="114" t="str">
        <f t="shared" si="58"/>
        <v/>
      </c>
      <c r="H233" s="114" t="str">
        <f t="shared" si="58"/>
        <v/>
      </c>
      <c r="I233" s="114" t="str">
        <f t="shared" si="58"/>
        <v/>
      </c>
      <c r="J233" s="114" t="str">
        <f t="shared" si="58"/>
        <v/>
      </c>
      <c r="K233" s="114" t="str">
        <f t="shared" si="58"/>
        <v/>
      </c>
      <c r="L233" s="114" t="str">
        <f t="shared" si="58"/>
        <v/>
      </c>
      <c r="M233" s="114" t="str">
        <f t="shared" si="58"/>
        <v/>
      </c>
      <c r="N233" s="114" t="str">
        <f t="shared" si="58"/>
        <v/>
      </c>
      <c r="O233" s="114" t="str">
        <f t="shared" si="58"/>
        <v/>
      </c>
      <c r="P233" s="114" t="str">
        <f t="shared" si="58"/>
        <v/>
      </c>
      <c r="Q233" s="114" t="str">
        <f t="shared" si="58"/>
        <v/>
      </c>
      <c r="R233" s="114" t="str">
        <f t="shared" si="58"/>
        <v/>
      </c>
      <c r="S233" s="114" t="str">
        <f t="shared" si="58"/>
        <v/>
      </c>
      <c r="T233" s="114" t="str">
        <f t="shared" si="58"/>
        <v/>
      </c>
      <c r="U233" s="114" t="str">
        <f t="shared" si="58"/>
        <v/>
      </c>
      <c r="V233" s="114" t="str">
        <f t="shared" si="58"/>
        <v/>
      </c>
      <c r="W233" s="114" t="str">
        <f t="shared" si="58"/>
        <v/>
      </c>
      <c r="X233" s="114" t="str">
        <f t="shared" si="58"/>
        <v/>
      </c>
      <c r="Y233" s="114" t="str">
        <f t="shared" si="58"/>
        <v/>
      </c>
      <c r="Z233" s="114" t="str">
        <f t="shared" si="58"/>
        <v/>
      </c>
      <c r="AA233" s="114" t="str">
        <f t="shared" si="58"/>
        <v/>
      </c>
      <c r="AB233" s="114" t="str">
        <f t="shared" si="58"/>
        <v/>
      </c>
      <c r="AC233" s="114" t="str">
        <f t="shared" si="58"/>
        <v/>
      </c>
      <c r="AD233" s="114" t="str">
        <f t="shared" si="58"/>
        <v/>
      </c>
      <c r="AE233" s="114" t="str">
        <f t="shared" si="58"/>
        <v/>
      </c>
      <c r="AF233" s="114" t="str">
        <f t="shared" si="58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9">IF(C201&lt;100,"",C201-1500)</f>
        <v/>
      </c>
      <c r="D234" s="114" t="str">
        <f t="shared" si="59"/>
        <v/>
      </c>
      <c r="E234" s="114" t="str">
        <f t="shared" si="59"/>
        <v/>
      </c>
      <c r="F234" s="114" t="str">
        <f t="shared" si="59"/>
        <v/>
      </c>
      <c r="G234" s="114" t="str">
        <f t="shared" si="59"/>
        <v/>
      </c>
      <c r="H234" s="114" t="str">
        <f t="shared" si="59"/>
        <v/>
      </c>
      <c r="I234" s="114" t="str">
        <f t="shared" si="59"/>
        <v/>
      </c>
      <c r="J234" s="114" t="str">
        <f t="shared" si="59"/>
        <v/>
      </c>
      <c r="K234" s="114" t="str">
        <f t="shared" si="59"/>
        <v/>
      </c>
      <c r="L234" s="114" t="str">
        <f t="shared" si="59"/>
        <v/>
      </c>
      <c r="M234" s="114" t="str">
        <f t="shared" si="59"/>
        <v/>
      </c>
      <c r="N234" s="114" t="str">
        <f t="shared" si="59"/>
        <v/>
      </c>
      <c r="O234" s="114" t="str">
        <f t="shared" si="59"/>
        <v/>
      </c>
      <c r="P234" s="114" t="str">
        <f t="shared" si="59"/>
        <v/>
      </c>
      <c r="Q234" s="114" t="str">
        <f t="shared" si="59"/>
        <v/>
      </c>
      <c r="R234" s="114" t="str">
        <f t="shared" si="59"/>
        <v/>
      </c>
      <c r="S234" s="114" t="str">
        <f t="shared" si="59"/>
        <v/>
      </c>
      <c r="T234" s="114" t="str">
        <f t="shared" si="59"/>
        <v/>
      </c>
      <c r="U234" s="114" t="str">
        <f t="shared" si="59"/>
        <v/>
      </c>
      <c r="V234" s="114" t="str">
        <f t="shared" si="59"/>
        <v/>
      </c>
      <c r="W234" s="114" t="str">
        <f t="shared" si="59"/>
        <v/>
      </c>
      <c r="X234" s="114" t="str">
        <f t="shared" si="59"/>
        <v/>
      </c>
      <c r="Y234" s="114" t="str">
        <f t="shared" si="59"/>
        <v/>
      </c>
      <c r="Z234" s="114" t="str">
        <f t="shared" si="59"/>
        <v/>
      </c>
      <c r="AA234" s="114" t="str">
        <f t="shared" si="59"/>
        <v/>
      </c>
      <c r="AB234" s="114" t="str">
        <f t="shared" si="59"/>
        <v/>
      </c>
      <c r="AC234" s="114" t="str">
        <f t="shared" si="59"/>
        <v/>
      </c>
      <c r="AD234" s="114" t="str">
        <f t="shared" si="59"/>
        <v/>
      </c>
      <c r="AE234" s="114" t="str">
        <f t="shared" si="59"/>
        <v/>
      </c>
      <c r="AF234" s="114" t="str">
        <f t="shared" si="59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</sheetData>
  <mergeCells count="48">
    <mergeCell ref="A206:B206"/>
    <mergeCell ref="X9:X10"/>
    <mergeCell ref="Y9:Y10"/>
    <mergeCell ref="Z9:Z10"/>
    <mergeCell ref="AA9:AA10"/>
    <mergeCell ref="R9:R10"/>
    <mergeCell ref="S9:S10"/>
    <mergeCell ref="T9:T10"/>
    <mergeCell ref="U9:U10"/>
    <mergeCell ref="V9:V10"/>
    <mergeCell ref="P9:P10"/>
    <mergeCell ref="Q9:Q10"/>
    <mergeCell ref="L9:L10"/>
    <mergeCell ref="M9:M10"/>
    <mergeCell ref="N9:N10"/>
    <mergeCell ref="O9:O10"/>
    <mergeCell ref="AG9:AG10"/>
    <mergeCell ref="AB9:AB10"/>
    <mergeCell ref="AC9:AC10"/>
    <mergeCell ref="AD9:AD10"/>
    <mergeCell ref="AE9:AE10"/>
    <mergeCell ref="AF9:AF10"/>
    <mergeCell ref="B4:D4"/>
    <mergeCell ref="E4:G4"/>
    <mergeCell ref="H4:I4"/>
    <mergeCell ref="F9:F10"/>
    <mergeCell ref="G9:G10"/>
    <mergeCell ref="H9:H10"/>
    <mergeCell ref="I9:I10"/>
    <mergeCell ref="AA8:AF8"/>
    <mergeCell ref="K9:K10"/>
    <mergeCell ref="B8:K8"/>
    <mergeCell ref="L8:Q8"/>
    <mergeCell ref="R8:Z8"/>
    <mergeCell ref="J9:J10"/>
    <mergeCell ref="W9:W10"/>
    <mergeCell ref="A9:A10"/>
    <mergeCell ref="B9:B10"/>
    <mergeCell ref="C9:C10"/>
    <mergeCell ref="D9:D10"/>
    <mergeCell ref="E9:E10"/>
    <mergeCell ref="AG1:AI1"/>
    <mergeCell ref="B2:B3"/>
    <mergeCell ref="D2:D3"/>
    <mergeCell ref="F2:F3"/>
    <mergeCell ref="H2:H3"/>
    <mergeCell ref="J2:J3"/>
    <mergeCell ref="A1:AF1"/>
  </mergeCells>
  <conditionalFormatting sqref="V3 AB3">
    <cfRule type="iconSet" priority="42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26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6842" priority="422">
      <formula>S$9&gt;=20/24</formula>
    </cfRule>
    <cfRule type="expression" dxfId="6841" priority="423">
      <formula>AND(S$9&gt;=14/24,S$9&lt;20/24)</formula>
    </cfRule>
    <cfRule type="expression" dxfId="6840" priority="424">
      <formula>AND(S$9&gt;=8/24,S$9&lt;14/24)</formula>
    </cfRule>
    <cfRule type="expression" dxfId="6839" priority="425">
      <formula>S$9&lt;8/24</formula>
    </cfRule>
  </conditionalFormatting>
  <conditionalFormatting sqref="B8:AF10 AA78:AF78 C78:Q78 C53:AF53 C79:AF79 C189:AF195 L34:Q34 C65:AF69 T208:AX208 N44:P45 C77:AF77 P42:P43 C54:O58 P15:R16 P36:R40 Q42:R45 P55:R58 P11:V11 S15:V28 P13:V13 S37:V39 T55:V56 L50:AF52 X13:Z13 X15:Z28 X11:Z11 X37:Z39 X55:Z56 Z82:AA88 AA81:AF88 AA54:AF57 C71:AF75">
    <cfRule type="expression" dxfId="6838" priority="418">
      <formula>B$9&gt;=20/24</formula>
    </cfRule>
    <cfRule type="expression" dxfId="6837" priority="419">
      <formula>AND(B$9&gt;=14/24,B$9&lt;20/24)</formula>
    </cfRule>
    <cfRule type="expression" dxfId="6836" priority="420">
      <formula>AND(B$9&gt;=8/24,B$9&lt;14/24)</formula>
    </cfRule>
    <cfRule type="expression" dxfId="6835" priority="421">
      <formula>B$9&lt;8/24</formula>
    </cfRule>
  </conditionalFormatting>
  <conditionalFormatting sqref="B187:AF187">
    <cfRule type="expression" dxfId="6834" priority="414">
      <formula>B$9&gt;=20/24</formula>
    </cfRule>
    <cfRule type="expression" dxfId="6833" priority="415">
      <formula>AND(B$9&gt;=14/24,B$9&lt;20/24)</formula>
    </cfRule>
    <cfRule type="expression" dxfId="6832" priority="416">
      <formula>AND(B$9&gt;=8/24,B$9&lt;14/24)</formula>
    </cfRule>
    <cfRule type="expression" dxfId="6831" priority="417">
      <formula>B$9&lt;8/24</formula>
    </cfRule>
  </conditionalFormatting>
  <conditionalFormatting sqref="AL4:AL6">
    <cfRule type="iconSet" priority="413">
      <iconSet iconSet="3TrafficLights2" reverse="1">
        <cfvo type="percent" val="0"/>
        <cfvo type="num" val="1"/>
        <cfvo type="num" val="1"/>
      </iconSet>
    </cfRule>
  </conditionalFormatting>
  <conditionalFormatting sqref="P54:R54">
    <cfRule type="expression" dxfId="6830" priority="409">
      <formula>P$9&gt;=20/24</formula>
    </cfRule>
    <cfRule type="expression" dxfId="6829" priority="410">
      <formula>AND(P$9&gt;=14/24,P$9&lt;20/24)</formula>
    </cfRule>
    <cfRule type="expression" dxfId="6828" priority="411">
      <formula>AND(P$9&gt;=8/24,P$9&lt;14/24)</formula>
    </cfRule>
    <cfRule type="expression" dxfId="6827" priority="412">
      <formula>P$9&lt;8/24</formula>
    </cfRule>
  </conditionalFormatting>
  <conditionalFormatting sqref="S36:V36 X36:Z36">
    <cfRule type="expression" dxfId="6826" priority="397">
      <formula>S$9&gt;=20/24</formula>
    </cfRule>
    <cfRule type="expression" dxfId="6825" priority="398">
      <formula>AND(S$9&gt;=14/24,S$9&lt;20/24)</formula>
    </cfRule>
    <cfRule type="expression" dxfId="6824" priority="399">
      <formula>AND(S$9&gt;=8/24,S$9&lt;14/24)</formula>
    </cfRule>
    <cfRule type="expression" dxfId="6823" priority="400">
      <formula>S$9&lt;8/24</formula>
    </cfRule>
  </conditionalFormatting>
  <conditionalFormatting sqref="T54:V54 X54:Z54">
    <cfRule type="expression" dxfId="6822" priority="393">
      <formula>T$9&gt;=20/24</formula>
    </cfRule>
    <cfRule type="expression" dxfId="6821" priority="394">
      <formula>AND(T$9&gt;=14/24,T$9&lt;20/24)</formula>
    </cfRule>
    <cfRule type="expression" dxfId="6820" priority="395">
      <formula>AND(T$9&gt;=8/24,T$9&lt;14/24)</formula>
    </cfRule>
    <cfRule type="expression" dxfId="6819" priority="396">
      <formula>T$9&lt;8/24</formula>
    </cfRule>
  </conditionalFormatting>
  <conditionalFormatting sqref="R78:Z78">
    <cfRule type="expression" dxfId="6818" priority="389">
      <formula>R$9&gt;=20/24</formula>
    </cfRule>
    <cfRule type="expression" dxfId="6817" priority="390">
      <formula>AND(R$9&gt;=14/24,R$9&lt;20/24)</formula>
    </cfRule>
    <cfRule type="expression" dxfId="6816" priority="391">
      <formula>AND(R$9&gt;=8/24,R$9&lt;14/24)</formula>
    </cfRule>
    <cfRule type="expression" dxfId="6815" priority="392">
      <formula>R$9&lt;8/24</formula>
    </cfRule>
  </conditionalFormatting>
  <conditionalFormatting sqref="T81:V81 X81:Z81">
    <cfRule type="expression" dxfId="6814" priority="385">
      <formula>T$9&gt;=20/24</formula>
    </cfRule>
    <cfRule type="expression" dxfId="6813" priority="386">
      <formula>AND(T$9&gt;=14/24,T$9&lt;20/24)</formula>
    </cfRule>
    <cfRule type="expression" dxfId="6812" priority="387">
      <formula>AND(T$9&gt;=8/24,T$9&lt;14/24)</formula>
    </cfRule>
    <cfRule type="expression" dxfId="6811" priority="388">
      <formula>T$9&lt;8/24</formula>
    </cfRule>
  </conditionalFormatting>
  <conditionalFormatting sqref="N46:R46">
    <cfRule type="expression" dxfId="6810" priority="377">
      <formula>N$9&gt;=20/24</formula>
    </cfRule>
    <cfRule type="expression" dxfId="6809" priority="378">
      <formula>AND(N$9&gt;=14/24,N$9&lt;20/24)</formula>
    </cfRule>
    <cfRule type="expression" dxfId="6808" priority="379">
      <formula>AND(N$9&gt;=8/24,N$9&lt;14/24)</formula>
    </cfRule>
    <cfRule type="expression" dxfId="6807" priority="380">
      <formula>N$9&lt;8/24</formula>
    </cfRule>
  </conditionalFormatting>
  <conditionalFormatting sqref="N47:R47">
    <cfRule type="expression" dxfId="6806" priority="373">
      <formula>N$9&gt;=20/24</formula>
    </cfRule>
    <cfRule type="expression" dxfId="6805" priority="374">
      <formula>AND(N$9&gt;=14/24,N$9&lt;20/24)</formula>
    </cfRule>
    <cfRule type="expression" dxfId="6804" priority="375">
      <formula>AND(N$9&gt;=8/24,N$9&lt;14/24)</formula>
    </cfRule>
    <cfRule type="expression" dxfId="6803" priority="376">
      <formula>N$9&lt;8/24</formula>
    </cfRule>
  </conditionalFormatting>
  <conditionalFormatting sqref="R34:V34 X34:Z34 AB34:AD34">
    <cfRule type="expression" dxfId="6802" priority="365">
      <formula>R$9&gt;=20/24</formula>
    </cfRule>
    <cfRule type="expression" dxfId="6801" priority="366">
      <formula>AND(R$9&gt;=14/24,R$9&lt;20/24)</formula>
    </cfRule>
    <cfRule type="expression" dxfId="6800" priority="367">
      <formula>AND(R$9&gt;=8/24,R$9&lt;14/24)</formula>
    </cfRule>
    <cfRule type="expression" dxfId="6799" priority="368">
      <formula>R$9&lt;8/24</formula>
    </cfRule>
  </conditionalFormatting>
  <conditionalFormatting sqref="S29:V30 S32:V32 X32:Z32 X29:Z30">
    <cfRule type="expression" dxfId="6798" priority="361">
      <formula>S$9&gt;=20/24</formula>
    </cfRule>
    <cfRule type="expression" dxfId="6797" priority="362">
      <formula>AND(S$9&gt;=14/24,S$9&lt;20/24)</formula>
    </cfRule>
    <cfRule type="expression" dxfId="6796" priority="363">
      <formula>AND(S$9&gt;=8/24,S$9&lt;14/24)</formula>
    </cfRule>
    <cfRule type="expression" dxfId="6795" priority="364">
      <formula>S$9&lt;8/24</formula>
    </cfRule>
  </conditionalFormatting>
  <conditionalFormatting sqref="S40:V40 S42:V45 X42:Z45 X40:Z40">
    <cfRule type="expression" dxfId="6794" priority="357">
      <formula>S$9&gt;=20/24</formula>
    </cfRule>
    <cfRule type="expression" dxfId="6793" priority="358">
      <formula>AND(S$9&gt;=14/24,S$9&lt;20/24)</formula>
    </cfRule>
    <cfRule type="expression" dxfId="6792" priority="359">
      <formula>AND(S$9&gt;=8/24,S$9&lt;14/24)</formula>
    </cfRule>
    <cfRule type="expression" dxfId="6791" priority="360">
      <formula>S$9&lt;8/24</formula>
    </cfRule>
  </conditionalFormatting>
  <conditionalFormatting sqref="S46:V46 X46:Z46">
    <cfRule type="expression" dxfId="6790" priority="353">
      <formula>S$9&gt;=20/24</formula>
    </cfRule>
    <cfRule type="expression" dxfId="6789" priority="354">
      <formula>AND(S$9&gt;=14/24,S$9&lt;20/24)</formula>
    </cfRule>
    <cfRule type="expression" dxfId="6788" priority="355">
      <formula>AND(S$9&gt;=8/24,S$9&lt;14/24)</formula>
    </cfRule>
    <cfRule type="expression" dxfId="6787" priority="356">
      <formula>S$9&lt;8/24</formula>
    </cfRule>
  </conditionalFormatting>
  <conditionalFormatting sqref="S47:V47 X47:Z47">
    <cfRule type="expression" dxfId="6786" priority="349">
      <formula>S$9&gt;=20/24</formula>
    </cfRule>
    <cfRule type="expression" dxfId="6785" priority="350">
      <formula>AND(S$9&gt;=14/24,S$9&lt;20/24)</formula>
    </cfRule>
    <cfRule type="expression" dxfId="6784" priority="351">
      <formula>AND(S$9&gt;=8/24,S$9&lt;14/24)</formula>
    </cfRule>
    <cfRule type="expression" dxfId="6783" priority="352">
      <formula>S$9&lt;8/24</formula>
    </cfRule>
  </conditionalFormatting>
  <conditionalFormatting sqref="AA58:AF64">
    <cfRule type="expression" dxfId="6782" priority="345">
      <formula>AA$9&gt;=20/24</formula>
    </cfRule>
    <cfRule type="expression" dxfId="6781" priority="346">
      <formula>AND(AA$9&gt;=14/24,AA$9&lt;20/24)</formula>
    </cfRule>
    <cfRule type="expression" dxfId="6780" priority="347">
      <formula>AND(AA$9&gt;=8/24,AA$9&lt;14/24)</formula>
    </cfRule>
    <cfRule type="expression" dxfId="6779" priority="348">
      <formula>AA$9&lt;8/24</formula>
    </cfRule>
  </conditionalFormatting>
  <conditionalFormatting sqref="AA91:AF94">
    <cfRule type="expression" dxfId="6778" priority="341">
      <formula>AA$9&gt;=20/24</formula>
    </cfRule>
    <cfRule type="expression" dxfId="6777" priority="342">
      <formula>AND(AA$9&gt;=14/24,AA$9&lt;20/24)</formula>
    </cfRule>
    <cfRule type="expression" dxfId="6776" priority="343">
      <formula>AND(AA$9&gt;=8/24,AA$9&lt;14/24)</formula>
    </cfRule>
    <cfRule type="expression" dxfId="6775" priority="344">
      <formula>AA$9&lt;8/24</formula>
    </cfRule>
  </conditionalFormatting>
  <conditionalFormatting sqref="C59:R59">
    <cfRule type="expression" dxfId="6774" priority="337">
      <formula>C$9&gt;=20/24</formula>
    </cfRule>
    <cfRule type="expression" dxfId="6773" priority="338">
      <formula>AND(C$9&gt;=14/24,C$9&lt;20/24)</formula>
    </cfRule>
    <cfRule type="expression" dxfId="6772" priority="339">
      <formula>AND(C$9&gt;=8/24,C$9&lt;14/24)</formula>
    </cfRule>
    <cfRule type="expression" dxfId="6771" priority="340">
      <formula>C$9&lt;8/24</formula>
    </cfRule>
  </conditionalFormatting>
  <conditionalFormatting sqref="T91:V94 X91:Z94">
    <cfRule type="expression" dxfId="6770" priority="333">
      <formula>T$9&gt;=20/24</formula>
    </cfRule>
    <cfRule type="expression" dxfId="6769" priority="334">
      <formula>AND(T$9&gt;=14/24,T$9&lt;20/24)</formula>
    </cfRule>
    <cfRule type="expression" dxfId="6768" priority="335">
      <formula>AND(T$9&gt;=8/24,T$9&lt;14/24)</formula>
    </cfRule>
    <cfRule type="expression" dxfId="6767" priority="336">
      <formula>T$9&lt;8/24</formula>
    </cfRule>
  </conditionalFormatting>
  <conditionalFormatting sqref="C35:AF35 C42:K47 N44:P47 C36:K40 P42:P43 P15:R16 S32:T32 Q42:T47 C33:T34 C48:T48 P11:V11 S15:V30 P13:V13 U32:V34 P36:V40 U42:V48 C49:AF53 X32:Z34 X13:Z13 X15:Z30 X11:Z11 X48:AG48 AB33:AF34 AC11:AF11 AB15:AF15 X36:AF40 X42:AF47">
    <cfRule type="expression" dxfId="6766" priority="332">
      <formula>C11&gt;$AG11</formula>
    </cfRule>
  </conditionalFormatting>
  <conditionalFormatting sqref="A96:A152 A81:A94 A11:A13 A15:A30 A42:A69 A77:A79 A71:A75 A32:A40 A165:A196">
    <cfRule type="expression" dxfId="6765" priority="331">
      <formula>$AH11=0</formula>
    </cfRule>
  </conditionalFormatting>
  <conditionalFormatting sqref="AA95:AF95">
    <cfRule type="expression" dxfId="6764" priority="327">
      <formula>AA$9&gt;=20/24</formula>
    </cfRule>
    <cfRule type="expression" dxfId="6763" priority="328">
      <formula>AND(AA$9&gt;=14/24,AA$9&lt;20/24)</formula>
    </cfRule>
    <cfRule type="expression" dxfId="6762" priority="329">
      <formula>AND(AA$9&gt;=8/24,AA$9&lt;14/24)</formula>
    </cfRule>
    <cfRule type="expression" dxfId="6761" priority="330">
      <formula>AA$9&lt;8/24</formula>
    </cfRule>
  </conditionalFormatting>
  <conditionalFormatting sqref="T95:V95 X95:Z95">
    <cfRule type="expression" dxfId="6760" priority="323">
      <formula>T$9&gt;=20/24</formula>
    </cfRule>
    <cfRule type="expression" dxfId="6759" priority="324">
      <formula>AND(T$9&gt;=14/24,T$9&lt;20/24)</formula>
    </cfRule>
    <cfRule type="expression" dxfId="6758" priority="325">
      <formula>AND(T$9&gt;=8/24,T$9&lt;14/24)</formula>
    </cfRule>
    <cfRule type="expression" dxfId="6757" priority="326">
      <formula>T$9&lt;8/24</formula>
    </cfRule>
  </conditionalFormatting>
  <conditionalFormatting sqref="A95">
    <cfRule type="expression" dxfId="6756" priority="322">
      <formula>$AH95=0</formula>
    </cfRule>
  </conditionalFormatting>
  <conditionalFormatting sqref="C33:V33 X33:Z33 AB33:AF33">
    <cfRule type="expression" dxfId="6755" priority="318">
      <formula>C$9&gt;=20/24</formula>
    </cfRule>
    <cfRule type="expression" dxfId="6754" priority="319">
      <formula>AND(C$9&gt;=14/24,C$9&lt;20/24)</formula>
    </cfRule>
    <cfRule type="expression" dxfId="6753" priority="320">
      <formula>AND(C$9&gt;=8/24,C$9&lt;14/24)</formula>
    </cfRule>
    <cfRule type="expression" dxfId="6752" priority="321">
      <formula>C$9&lt;8/24</formula>
    </cfRule>
  </conditionalFormatting>
  <conditionalFormatting sqref="R33:V33 X33:Z33 AB33:AF33">
    <cfRule type="expression" dxfId="6751" priority="314">
      <formula>R$9&gt;=20/24</formula>
    </cfRule>
    <cfRule type="expression" dxfId="6750" priority="315">
      <formula>AND(R$9&gt;=14/24,R$9&lt;20/24)</formula>
    </cfRule>
    <cfRule type="expression" dxfId="6749" priority="316">
      <formula>AND(R$9&gt;=8/24,R$9&lt;14/24)</formula>
    </cfRule>
    <cfRule type="expression" dxfId="6748" priority="317">
      <formula>R$9&lt;8/24</formula>
    </cfRule>
  </conditionalFormatting>
  <conditionalFormatting sqref="C60:R64">
    <cfRule type="expression" dxfId="6747" priority="306">
      <formula>C$9&gt;=20/24</formula>
    </cfRule>
    <cfRule type="expression" dxfId="6746" priority="307">
      <formula>AND(C$9&gt;=14/24,C$9&lt;20/24)</formula>
    </cfRule>
    <cfRule type="expression" dxfId="6745" priority="308">
      <formula>AND(C$9&gt;=8/24,C$9&lt;14/24)</formula>
    </cfRule>
    <cfRule type="expression" dxfId="6744" priority="309">
      <formula>C$9&lt;8/24</formula>
    </cfRule>
  </conditionalFormatting>
  <conditionalFormatting sqref="AL30">
    <cfRule type="iconSet" priority="301">
      <iconSet iconSet="3TrafficLights2" reverse="1">
        <cfvo type="percent" val="0"/>
        <cfvo type="num" val="1"/>
        <cfvo type="num" val="1"/>
      </iconSet>
    </cfRule>
  </conditionalFormatting>
  <conditionalFormatting sqref="S31:V31 X31:Z31">
    <cfRule type="expression" dxfId="6743" priority="289">
      <formula>S$9&gt;=20/24</formula>
    </cfRule>
    <cfRule type="expression" dxfId="6742" priority="290">
      <formula>AND(S$9&gt;=14/24,S$9&lt;20/24)</formula>
    </cfRule>
    <cfRule type="expression" dxfId="6741" priority="291">
      <formula>AND(S$9&gt;=8/24,S$9&lt;14/24)</formula>
    </cfRule>
    <cfRule type="expression" dxfId="6740" priority="292">
      <formula>S$9&lt;8/24</formula>
    </cfRule>
  </conditionalFormatting>
  <conditionalFormatting sqref="S31:V31 X31:Z31">
    <cfRule type="expression" dxfId="6739" priority="288">
      <formula>S31&gt;$AG31</formula>
    </cfRule>
  </conditionalFormatting>
  <conditionalFormatting sqref="A31">
    <cfRule type="expression" dxfId="6738" priority="287">
      <formula>$AH31=0</formula>
    </cfRule>
  </conditionalFormatting>
  <conditionalFormatting sqref="C80:AF80">
    <cfRule type="expression" dxfId="6737" priority="283">
      <formula>C$9&gt;=20/24</formula>
    </cfRule>
    <cfRule type="expression" dxfId="6736" priority="284">
      <formula>AND(C$9&gt;=14/24,C$9&lt;20/24)</formula>
    </cfRule>
    <cfRule type="expression" dxfId="6735" priority="285">
      <formula>AND(C$9&gt;=8/24,C$9&lt;14/24)</formula>
    </cfRule>
    <cfRule type="expression" dxfId="6734" priority="286">
      <formula>C$9&lt;8/24</formula>
    </cfRule>
  </conditionalFormatting>
  <conditionalFormatting sqref="A80">
    <cfRule type="expression" dxfId="6733" priority="282">
      <formula>$AH80=0</formula>
    </cfRule>
  </conditionalFormatting>
  <conditionalFormatting sqref="P14:R14">
    <cfRule type="expression" dxfId="6732" priority="274">
      <formula>P$9&gt;=20/24</formula>
    </cfRule>
    <cfRule type="expression" dxfId="6731" priority="275">
      <formula>AND(P$9&gt;=14/24,P$9&lt;20/24)</formula>
    </cfRule>
    <cfRule type="expression" dxfId="6730" priority="276">
      <formula>AND(P$9&gt;=8/24,P$9&lt;14/24)</formula>
    </cfRule>
    <cfRule type="expression" dxfId="6729" priority="277">
      <formula>P$9&lt;8/24</formula>
    </cfRule>
  </conditionalFormatting>
  <conditionalFormatting sqref="S14:V14 X14:Z14">
    <cfRule type="expression" dxfId="6728" priority="270">
      <formula>S$9&gt;=20/24</formula>
    </cfRule>
    <cfRule type="expression" dxfId="6727" priority="271">
      <formula>AND(S$9&gt;=14/24,S$9&lt;20/24)</formula>
    </cfRule>
    <cfRule type="expression" dxfId="6726" priority="272">
      <formula>AND(S$9&gt;=8/24,S$9&lt;14/24)</formula>
    </cfRule>
    <cfRule type="expression" dxfId="6725" priority="273">
      <formula>S$9&lt;8/24</formula>
    </cfRule>
  </conditionalFormatting>
  <conditionalFormatting sqref="P14:V14 X14:Z14">
    <cfRule type="expression" dxfId="6724" priority="269">
      <formula>P14&gt;$AG14</formula>
    </cfRule>
  </conditionalFormatting>
  <conditionalFormatting sqref="A14">
    <cfRule type="expression" dxfId="6723" priority="268">
      <formula>$AH14=0</formula>
    </cfRule>
  </conditionalFormatting>
  <conditionalFormatting sqref="A159:A164">
    <cfRule type="expression" dxfId="6722" priority="267">
      <formula>$AH159=0</formula>
    </cfRule>
  </conditionalFormatting>
  <conditionalFormatting sqref="A153:A158">
    <cfRule type="expression" dxfId="6721" priority="266">
      <formula>$AH153=0</formula>
    </cfRule>
  </conditionalFormatting>
  <conditionalFormatting sqref="P41:R41">
    <cfRule type="expression" dxfId="6720" priority="262">
      <formula>P$9&gt;=20/24</formula>
    </cfRule>
    <cfRule type="expression" dxfId="6719" priority="263">
      <formula>AND(P$9&gt;=14/24,P$9&lt;20/24)</formula>
    </cfRule>
    <cfRule type="expression" dxfId="6718" priority="264">
      <formula>AND(P$9&gt;=8/24,P$9&lt;14/24)</formula>
    </cfRule>
    <cfRule type="expression" dxfId="6717" priority="265">
      <formula>P$9&lt;8/24</formula>
    </cfRule>
  </conditionalFormatting>
  <conditionalFormatting sqref="S41:V41 X41:Z41">
    <cfRule type="expression" dxfId="6716" priority="254">
      <formula>S$9&gt;=20/24</formula>
    </cfRule>
    <cfRule type="expression" dxfId="6715" priority="255">
      <formula>AND(S$9&gt;=14/24,S$9&lt;20/24)</formula>
    </cfRule>
    <cfRule type="expression" dxfId="6714" priority="256">
      <formula>AND(S$9&gt;=8/24,S$9&lt;14/24)</formula>
    </cfRule>
    <cfRule type="expression" dxfId="6713" priority="257">
      <formula>S$9&lt;8/24</formula>
    </cfRule>
  </conditionalFormatting>
  <conditionalFormatting sqref="C41:K41 P41:V41 X41:AF41">
    <cfRule type="expression" dxfId="6712" priority="253">
      <formula>C41&gt;$AG41</formula>
    </cfRule>
  </conditionalFormatting>
  <conditionalFormatting sqref="A41">
    <cfRule type="expression" dxfId="6711" priority="252">
      <formula>$AH41=0</formula>
    </cfRule>
  </conditionalFormatting>
  <conditionalFormatting sqref="C76:AF76">
    <cfRule type="expression" dxfId="6710" priority="248">
      <formula>C$9&gt;=20/24</formula>
    </cfRule>
    <cfRule type="expression" dxfId="6709" priority="249">
      <formula>AND(C$9&gt;=14/24,C$9&lt;20/24)</formula>
    </cfRule>
    <cfRule type="expression" dxfId="6708" priority="250">
      <formula>AND(C$9&gt;=8/24,C$9&lt;14/24)</formula>
    </cfRule>
    <cfRule type="expression" dxfId="6707" priority="251">
      <formula>C$9&lt;8/24</formula>
    </cfRule>
  </conditionalFormatting>
  <conditionalFormatting sqref="A76">
    <cfRule type="expression" dxfId="6706" priority="247">
      <formula>$AH76=0</formula>
    </cfRule>
  </conditionalFormatting>
  <conditionalFormatting sqref="C70:AG70">
    <cfRule type="expression" dxfId="6705" priority="243">
      <formula>C$9&gt;=20/24</formula>
    </cfRule>
    <cfRule type="expression" dxfId="6704" priority="244">
      <formula>AND(C$9&gt;=14/24,C$9&lt;20/24)</formula>
    </cfRule>
    <cfRule type="expression" dxfId="6703" priority="245">
      <formula>AND(C$9&gt;=8/24,C$9&lt;14/24)</formula>
    </cfRule>
    <cfRule type="expression" dxfId="6702" priority="246">
      <formula>C$9&lt;8/24</formula>
    </cfRule>
  </conditionalFormatting>
  <conditionalFormatting sqref="A70">
    <cfRule type="expression" dxfId="6701" priority="242">
      <formula>$AH70=0</formula>
    </cfRule>
  </conditionalFormatting>
  <conditionalFormatting sqref="AL31:AL32 AL7:AL29">
    <cfRule type="iconSet" priority="428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6700" priority="238">
      <formula>S$9&gt;=20/24</formula>
    </cfRule>
    <cfRule type="expression" dxfId="6699" priority="239">
      <formula>AND(S$9&gt;=14/24,S$9&lt;20/24)</formula>
    </cfRule>
    <cfRule type="expression" dxfId="6698" priority="240">
      <formula>AND(S$9&gt;=8/24,S$9&lt;14/24)</formula>
    </cfRule>
    <cfRule type="expression" dxfId="6697" priority="241">
      <formula>S$9&lt;8/24</formula>
    </cfRule>
  </conditionalFormatting>
  <conditionalFormatting sqref="S54">
    <cfRule type="expression" dxfId="6696" priority="234">
      <formula>S$9&gt;=20/24</formula>
    </cfRule>
    <cfRule type="expression" dxfId="6695" priority="235">
      <formula>AND(S$9&gt;=14/24,S$9&lt;20/24)</formula>
    </cfRule>
    <cfRule type="expression" dxfId="6694" priority="236">
      <formula>AND(S$9&gt;=8/24,S$9&lt;14/24)</formula>
    </cfRule>
    <cfRule type="expression" dxfId="6693" priority="237">
      <formula>S$9&lt;8/24</formula>
    </cfRule>
  </conditionalFormatting>
  <conditionalFormatting sqref="S57:V64 X57:Z64">
    <cfRule type="expression" dxfId="6692" priority="230">
      <formula>S$9&gt;=20/24</formula>
    </cfRule>
    <cfRule type="expression" dxfId="6691" priority="231">
      <formula>AND(S$9&gt;=14/24,S$9&lt;20/24)</formula>
    </cfRule>
    <cfRule type="expression" dxfId="6690" priority="232">
      <formula>AND(S$9&gt;=8/24,S$9&lt;14/24)</formula>
    </cfRule>
    <cfRule type="expression" dxfId="6689" priority="233">
      <formula>S$9&lt;8/24</formula>
    </cfRule>
  </conditionalFormatting>
  <conditionalFormatting sqref="S82:V88 X82:Y88">
    <cfRule type="expression" dxfId="6688" priority="226">
      <formula>S$9&gt;=20/24</formula>
    </cfRule>
    <cfRule type="expression" dxfId="6687" priority="227">
      <formula>AND(S$9&gt;=14/24,S$9&lt;20/24)</formula>
    </cfRule>
    <cfRule type="expression" dxfId="6686" priority="228">
      <formula>AND(S$9&gt;=8/24,S$9&lt;14/24)</formula>
    </cfRule>
    <cfRule type="expression" dxfId="6685" priority="229">
      <formula>S$9&lt;8/24</formula>
    </cfRule>
  </conditionalFormatting>
  <conditionalFormatting sqref="S81">
    <cfRule type="expression" dxfId="6684" priority="222">
      <formula>S$9&gt;=20/24</formula>
    </cfRule>
    <cfRule type="expression" dxfId="6683" priority="223">
      <formula>AND(S$9&gt;=14/24,S$9&lt;20/24)</formula>
    </cfRule>
    <cfRule type="expression" dxfId="6682" priority="224">
      <formula>AND(S$9&gt;=8/24,S$9&lt;14/24)</formula>
    </cfRule>
    <cfRule type="expression" dxfId="6681" priority="225">
      <formula>S$9&lt;8/24</formula>
    </cfRule>
  </conditionalFormatting>
  <conditionalFormatting sqref="C81:R88">
    <cfRule type="expression" dxfId="6680" priority="218">
      <formula>C$9&gt;=20/24</formula>
    </cfRule>
    <cfRule type="expression" dxfId="6679" priority="219">
      <formula>AND(C$9&gt;=14/24,C$9&lt;20/24)</formula>
    </cfRule>
    <cfRule type="expression" dxfId="6678" priority="220">
      <formula>AND(C$9&gt;=8/24,C$9&lt;14/24)</formula>
    </cfRule>
    <cfRule type="expression" dxfId="6677" priority="221">
      <formula>C$9&lt;8/24</formula>
    </cfRule>
  </conditionalFormatting>
  <conditionalFormatting sqref="S91:S94">
    <cfRule type="expression" dxfId="6676" priority="210">
      <formula>S$9&gt;=20/24</formula>
    </cfRule>
    <cfRule type="expression" dxfId="6675" priority="211">
      <formula>AND(S$9&gt;=14/24,S$9&lt;20/24)</formula>
    </cfRule>
    <cfRule type="expression" dxfId="6674" priority="212">
      <formula>AND(S$9&gt;=8/24,S$9&lt;14/24)</formula>
    </cfRule>
    <cfRule type="expression" dxfId="6673" priority="213">
      <formula>S$9&lt;8/24</formula>
    </cfRule>
  </conditionalFormatting>
  <conditionalFormatting sqref="S95">
    <cfRule type="expression" dxfId="6672" priority="206">
      <formula>S$9&gt;=20/24</formula>
    </cfRule>
    <cfRule type="expression" dxfId="6671" priority="207">
      <formula>AND(S$9&gt;=14/24,S$9&lt;20/24)</formula>
    </cfRule>
    <cfRule type="expression" dxfId="6670" priority="208">
      <formula>AND(S$9&gt;=8/24,S$9&lt;14/24)</formula>
    </cfRule>
    <cfRule type="expression" dxfId="6669" priority="209">
      <formula>S$9&lt;8/24</formula>
    </cfRule>
  </conditionalFormatting>
  <conditionalFormatting sqref="C91:O94">
    <cfRule type="expression" dxfId="6668" priority="202">
      <formula>C$9&gt;=20/24</formula>
    </cfRule>
    <cfRule type="expression" dxfId="6667" priority="203">
      <formula>AND(C$9&gt;=14/24,C$9&lt;20/24)</formula>
    </cfRule>
    <cfRule type="expression" dxfId="6666" priority="204">
      <formula>AND(C$9&gt;=8/24,C$9&lt;14/24)</formula>
    </cfRule>
    <cfRule type="expression" dxfId="6665" priority="205">
      <formula>C$9&lt;8/24</formula>
    </cfRule>
  </conditionalFormatting>
  <conditionalFormatting sqref="P91:R94">
    <cfRule type="expression" dxfId="6664" priority="198">
      <formula>P$9&gt;=20/24</formula>
    </cfRule>
    <cfRule type="expression" dxfId="6663" priority="199">
      <formula>AND(P$9&gt;=14/24,P$9&lt;20/24)</formula>
    </cfRule>
    <cfRule type="expression" dxfId="6662" priority="200">
      <formula>AND(P$9&gt;=8/24,P$9&lt;14/24)</formula>
    </cfRule>
    <cfRule type="expression" dxfId="6661" priority="201">
      <formula>P$9&lt;8/24</formula>
    </cfRule>
  </conditionalFormatting>
  <conditionalFormatting sqref="C95:O95">
    <cfRule type="expression" dxfId="6660" priority="190">
      <formula>C$9&gt;=20/24</formula>
    </cfRule>
    <cfRule type="expression" dxfId="6659" priority="191">
      <formula>AND(C$9&gt;=14/24,C$9&lt;20/24)</formula>
    </cfRule>
    <cfRule type="expression" dxfId="6658" priority="192">
      <formula>AND(C$9&gt;=8/24,C$9&lt;14/24)</formula>
    </cfRule>
    <cfRule type="expression" dxfId="6657" priority="193">
      <formula>C$9&lt;8/24</formula>
    </cfRule>
  </conditionalFormatting>
  <conditionalFormatting sqref="P95:R95">
    <cfRule type="expression" dxfId="6656" priority="186">
      <formula>P$9&gt;=20/24</formula>
    </cfRule>
    <cfRule type="expression" dxfId="6655" priority="187">
      <formula>AND(P$9&gt;=14/24,P$9&lt;20/24)</formula>
    </cfRule>
    <cfRule type="expression" dxfId="6654" priority="188">
      <formula>AND(P$9&gt;=8/24,P$9&lt;14/24)</formula>
    </cfRule>
    <cfRule type="expression" dxfId="6653" priority="189">
      <formula>P$9&lt;8/24</formula>
    </cfRule>
  </conditionalFormatting>
  <conditionalFormatting sqref="B65:B69 B77:B79 B71:B75 B81:B88 B50:B57">
    <cfRule type="expression" dxfId="6652" priority="178">
      <formula>B$9&gt;=20/24</formula>
    </cfRule>
    <cfRule type="expression" dxfId="6651" priority="179">
      <formula>AND(B$9&gt;=14/24,B$9&lt;20/24)</formula>
    </cfRule>
    <cfRule type="expression" dxfId="6650" priority="180">
      <formula>AND(B$9&gt;=8/24,B$9&lt;14/24)</formula>
    </cfRule>
    <cfRule type="expression" dxfId="6649" priority="181">
      <formula>B$9&lt;8/24</formula>
    </cfRule>
  </conditionalFormatting>
  <conditionalFormatting sqref="B58:B64">
    <cfRule type="expression" dxfId="6648" priority="174">
      <formula>B$9&gt;=20/24</formula>
    </cfRule>
    <cfRule type="expression" dxfId="6647" priority="175">
      <formula>AND(B$9&gt;=14/24,B$9&lt;20/24)</formula>
    </cfRule>
    <cfRule type="expression" dxfId="6646" priority="176">
      <formula>AND(B$9&gt;=8/24,B$9&lt;14/24)</formula>
    </cfRule>
    <cfRule type="expression" dxfId="6645" priority="177">
      <formula>B$9&lt;8/24</formula>
    </cfRule>
  </conditionalFormatting>
  <conditionalFormatting sqref="B91:B94">
    <cfRule type="expression" dxfId="6644" priority="170">
      <formula>B$9&gt;=20/24</formula>
    </cfRule>
    <cfRule type="expression" dxfId="6643" priority="171">
      <formula>AND(B$9&gt;=14/24,B$9&lt;20/24)</formula>
    </cfRule>
    <cfRule type="expression" dxfId="6642" priority="172">
      <formula>AND(B$9&gt;=8/24,B$9&lt;14/24)</formula>
    </cfRule>
    <cfRule type="expression" dxfId="6641" priority="173">
      <formula>B$9&lt;8/24</formula>
    </cfRule>
  </conditionalFormatting>
  <conditionalFormatting sqref="B42:B53 B32:B40 B11:K13 C32:K32 B15:K30">
    <cfRule type="expression" dxfId="6640" priority="169">
      <formula>B11&gt;$AG11</formula>
    </cfRule>
  </conditionalFormatting>
  <conditionalFormatting sqref="B95">
    <cfRule type="expression" dxfId="6639" priority="165">
      <formula>B$9&gt;=20/24</formula>
    </cfRule>
    <cfRule type="expression" dxfId="6638" priority="166">
      <formula>AND(B$9&gt;=14/24,B$9&lt;20/24)</formula>
    </cfRule>
    <cfRule type="expression" dxfId="6637" priority="167">
      <formula>AND(B$9&gt;=8/24,B$9&lt;14/24)</formula>
    </cfRule>
    <cfRule type="expression" dxfId="6636" priority="168">
      <formula>B$9&lt;8/24</formula>
    </cfRule>
  </conditionalFormatting>
  <conditionalFormatting sqref="B33">
    <cfRule type="expression" dxfId="6635" priority="161">
      <formula>B$9&gt;=20/24</formula>
    </cfRule>
    <cfRule type="expression" dxfId="6634" priority="162">
      <formula>AND(B$9&gt;=14/24,B$9&lt;20/24)</formula>
    </cfRule>
    <cfRule type="expression" dxfId="6633" priority="163">
      <formula>AND(B$9&gt;=8/24,B$9&lt;14/24)</formula>
    </cfRule>
    <cfRule type="expression" dxfId="6632" priority="164">
      <formula>B$9&lt;8/24</formula>
    </cfRule>
  </conditionalFormatting>
  <conditionalFormatting sqref="B33">
    <cfRule type="expression" dxfId="6631" priority="157">
      <formula>B$9&gt;=20/24</formula>
    </cfRule>
    <cfRule type="expression" dxfId="6630" priority="158">
      <formula>AND(B$9&gt;=14/24,B$9&lt;20/24)</formula>
    </cfRule>
    <cfRule type="expression" dxfId="6629" priority="159">
      <formula>AND(B$9&gt;=8/24,B$9&lt;14/24)</formula>
    </cfRule>
    <cfRule type="expression" dxfId="6628" priority="160">
      <formula>B$9&lt;8/24</formula>
    </cfRule>
  </conditionalFormatting>
  <conditionalFormatting sqref="B31:K31">
    <cfRule type="expression" dxfId="6627" priority="156">
      <formula>B31&gt;$AG31</formula>
    </cfRule>
  </conditionalFormatting>
  <conditionalFormatting sqref="B80">
    <cfRule type="expression" dxfId="6626" priority="152">
      <formula>B$9&gt;=20/24</formula>
    </cfRule>
    <cfRule type="expression" dxfId="6625" priority="153">
      <formula>AND(B$9&gt;=14/24,B$9&lt;20/24)</formula>
    </cfRule>
    <cfRule type="expression" dxfId="6624" priority="154">
      <formula>AND(B$9&gt;=8/24,B$9&lt;14/24)</formula>
    </cfRule>
    <cfRule type="expression" dxfId="6623" priority="155">
      <formula>B$9&lt;8/24</formula>
    </cfRule>
  </conditionalFormatting>
  <conditionalFormatting sqref="B14:K14">
    <cfRule type="expression" dxfId="6622" priority="151">
      <formula>B14&gt;$AG14</formula>
    </cfRule>
  </conditionalFormatting>
  <conditionalFormatting sqref="B41">
    <cfRule type="expression" dxfId="6621" priority="150">
      <formula>B41&gt;$AG41</formula>
    </cfRule>
  </conditionalFormatting>
  <conditionalFormatting sqref="B76">
    <cfRule type="expression" dxfId="6620" priority="146">
      <formula>B$9&gt;=20/24</formula>
    </cfRule>
    <cfRule type="expression" dxfId="6619" priority="147">
      <formula>AND(B$9&gt;=14/24,B$9&lt;20/24)</formula>
    </cfRule>
    <cfRule type="expression" dxfId="6618" priority="148">
      <formula>AND(B$9&gt;=8/24,B$9&lt;14/24)</formula>
    </cfRule>
    <cfRule type="expression" dxfId="6617" priority="149">
      <formula>B$9&lt;8/24</formula>
    </cfRule>
  </conditionalFormatting>
  <conditionalFormatting sqref="B70">
    <cfRule type="expression" dxfId="6616" priority="142">
      <formula>B$9&gt;=20/24</formula>
    </cfRule>
    <cfRule type="expression" dxfId="6615" priority="143">
      <formula>AND(B$9&gt;=14/24,B$9&lt;20/24)</formula>
    </cfRule>
    <cfRule type="expression" dxfId="6614" priority="144">
      <formula>AND(B$9&gt;=8/24,B$9&lt;14/24)</formula>
    </cfRule>
    <cfRule type="expression" dxfId="6613" priority="145">
      <formula>B$9&lt;8/24</formula>
    </cfRule>
  </conditionalFormatting>
  <conditionalFormatting sqref="L11:O11 L15:O30 P17:R30 L13:O13 L12:V12 X12:Z12">
    <cfRule type="expression" dxfId="6612" priority="138">
      <formula>L$9&gt;=20/24</formula>
    </cfRule>
    <cfRule type="expression" dxfId="6611" priority="139">
      <formula>AND(L$9&gt;=14/24,L$9&lt;20/24)</formula>
    </cfRule>
    <cfRule type="expression" dxfId="6610" priority="140">
      <formula>AND(L$9&gt;=8/24,L$9&lt;14/24)</formula>
    </cfRule>
    <cfRule type="expression" dxfId="6609" priority="141">
      <formula>L$9&lt;8/24</formula>
    </cfRule>
  </conditionalFormatting>
  <conditionalFormatting sqref="L32:R32">
    <cfRule type="expression" dxfId="6608" priority="134">
      <formula>L$9&gt;=20/24</formula>
    </cfRule>
    <cfRule type="expression" dxfId="6607" priority="135">
      <formula>AND(L$9&gt;=14/24,L$9&lt;20/24)</formula>
    </cfRule>
    <cfRule type="expression" dxfId="6606" priority="136">
      <formula>AND(L$9&gt;=8/24,L$9&lt;14/24)</formula>
    </cfRule>
    <cfRule type="expression" dxfId="6605" priority="137">
      <formula>L$9&lt;8/24</formula>
    </cfRule>
  </conditionalFormatting>
  <conditionalFormatting sqref="L11:O11 L15:O30 L32:R32 P17:R30 L13:O13 L12:V12 X12:Z12">
    <cfRule type="expression" dxfId="6604" priority="133">
      <formula>L11&gt;$AG11</formula>
    </cfRule>
  </conditionalFormatting>
  <conditionalFormatting sqref="L31:R31">
    <cfRule type="expression" dxfId="6603" priority="129">
      <formula>L$9&gt;=20/24</formula>
    </cfRule>
    <cfRule type="expression" dxfId="6602" priority="130">
      <formula>AND(L$9&gt;=14/24,L$9&lt;20/24)</formula>
    </cfRule>
    <cfRule type="expression" dxfId="6601" priority="131">
      <formula>AND(L$9&gt;=8/24,L$9&lt;14/24)</formula>
    </cfRule>
    <cfRule type="expression" dxfId="6600" priority="132">
      <formula>L$9&lt;8/24</formula>
    </cfRule>
  </conditionalFormatting>
  <conditionalFormatting sqref="L31:R31">
    <cfRule type="expression" dxfId="6599" priority="128">
      <formula>L31&gt;$AG31</formula>
    </cfRule>
  </conditionalFormatting>
  <conditionalFormatting sqref="L14:O14">
    <cfRule type="expression" dxfId="6598" priority="124">
      <formula>L$9&gt;=20/24</formula>
    </cfRule>
    <cfRule type="expression" dxfId="6597" priority="125">
      <formula>AND(L$9&gt;=14/24,L$9&lt;20/24)</formula>
    </cfRule>
    <cfRule type="expression" dxfId="6596" priority="126">
      <formula>AND(L$9&gt;=8/24,L$9&lt;14/24)</formula>
    </cfRule>
    <cfRule type="expression" dxfId="6595" priority="127">
      <formula>L$9&lt;8/24</formula>
    </cfRule>
  </conditionalFormatting>
  <conditionalFormatting sqref="L14:O14">
    <cfRule type="expression" dxfId="6594" priority="123">
      <formula>L14&gt;$AG14</formula>
    </cfRule>
  </conditionalFormatting>
  <conditionalFormatting sqref="L42:M45 N42:O43 L36:O39">
    <cfRule type="expression" dxfId="6593" priority="119">
      <formula>L$9&gt;=20/24</formula>
    </cfRule>
    <cfRule type="expression" dxfId="6592" priority="120">
      <formula>AND(L$9&gt;=14/24,L$9&lt;20/24)</formula>
    </cfRule>
    <cfRule type="expression" dxfId="6591" priority="121">
      <formula>AND(L$9&gt;=8/24,L$9&lt;14/24)</formula>
    </cfRule>
    <cfRule type="expression" dxfId="6590" priority="122">
      <formula>L$9&lt;8/24</formula>
    </cfRule>
  </conditionalFormatting>
  <conditionalFormatting sqref="L40:O40">
    <cfRule type="expression" dxfId="6589" priority="115">
      <formula>L$9&gt;=20/24</formula>
    </cfRule>
    <cfRule type="expression" dxfId="6588" priority="116">
      <formula>AND(L$9&gt;=14/24,L$9&lt;20/24)</formula>
    </cfRule>
    <cfRule type="expression" dxfId="6587" priority="117">
      <formula>AND(L$9&gt;=8/24,L$9&lt;14/24)</formula>
    </cfRule>
    <cfRule type="expression" dxfId="6586" priority="118">
      <formula>L$9&lt;8/24</formula>
    </cfRule>
  </conditionalFormatting>
  <conditionalFormatting sqref="L46:M46">
    <cfRule type="expression" dxfId="6585" priority="111">
      <formula>L$9&gt;=20/24</formula>
    </cfRule>
    <cfRule type="expression" dxfId="6584" priority="112">
      <formula>AND(L$9&gt;=14/24,L$9&lt;20/24)</formula>
    </cfRule>
    <cfRule type="expression" dxfId="6583" priority="113">
      <formula>AND(L$9&gt;=8/24,L$9&lt;14/24)</formula>
    </cfRule>
    <cfRule type="expression" dxfId="6582" priority="114">
      <formula>L$9&lt;8/24</formula>
    </cfRule>
  </conditionalFormatting>
  <conditionalFormatting sqref="L47:M47">
    <cfRule type="expression" dxfId="6581" priority="107">
      <formula>L$9&gt;=20/24</formula>
    </cfRule>
    <cfRule type="expression" dxfId="6580" priority="108">
      <formula>AND(L$9&gt;=14/24,L$9&lt;20/24)</formula>
    </cfRule>
    <cfRule type="expression" dxfId="6579" priority="109">
      <formula>AND(L$9&gt;=8/24,L$9&lt;14/24)</formula>
    </cfRule>
    <cfRule type="expression" dxfId="6578" priority="110">
      <formula>L$9&lt;8/24</formula>
    </cfRule>
  </conditionalFormatting>
  <conditionalFormatting sqref="L42:M47 N42:O43 L36:O40">
    <cfRule type="expression" dxfId="6577" priority="106">
      <formula>L36&gt;$AG36</formula>
    </cfRule>
  </conditionalFormatting>
  <conditionalFormatting sqref="L41:O41">
    <cfRule type="expression" dxfId="6576" priority="102">
      <formula>L$9&gt;=20/24</formula>
    </cfRule>
    <cfRule type="expression" dxfId="6575" priority="103">
      <formula>AND(L$9&gt;=14/24,L$9&lt;20/24)</formula>
    </cfRule>
    <cfRule type="expression" dxfId="6574" priority="104">
      <formula>AND(L$9&gt;=8/24,L$9&lt;14/24)</formula>
    </cfRule>
    <cfRule type="expression" dxfId="6573" priority="105">
      <formula>L$9&lt;8/24</formula>
    </cfRule>
  </conditionalFormatting>
  <conditionalFormatting sqref="L41:O41">
    <cfRule type="expression" dxfId="6572" priority="101">
      <formula>L41&gt;$AG41</formula>
    </cfRule>
  </conditionalFormatting>
  <conditionalFormatting sqref="W13 W15:W28 W11">
    <cfRule type="expression" dxfId="6571" priority="97">
      <formula>W$9&gt;=20/24</formula>
    </cfRule>
    <cfRule type="expression" dxfId="6570" priority="98">
      <formula>AND(W$9&gt;=14/24,W$9&lt;20/24)</formula>
    </cfRule>
    <cfRule type="expression" dxfId="6569" priority="99">
      <formula>AND(W$9&gt;=8/24,W$9&lt;14/24)</formula>
    </cfRule>
    <cfRule type="expression" dxfId="6568" priority="100">
      <formula>W$9&lt;8/24</formula>
    </cfRule>
  </conditionalFormatting>
  <conditionalFormatting sqref="W34">
    <cfRule type="expression" dxfId="6567" priority="93">
      <formula>W$9&gt;=20/24</formula>
    </cfRule>
    <cfRule type="expression" dxfId="6566" priority="94">
      <formula>AND(W$9&gt;=14/24,W$9&lt;20/24)</formula>
    </cfRule>
    <cfRule type="expression" dxfId="6565" priority="95">
      <formula>AND(W$9&gt;=8/24,W$9&lt;14/24)</formula>
    </cfRule>
    <cfRule type="expression" dxfId="6564" priority="96">
      <formula>W$9&lt;8/24</formula>
    </cfRule>
  </conditionalFormatting>
  <conditionalFormatting sqref="W32 W29:W30">
    <cfRule type="expression" dxfId="6563" priority="89">
      <formula>W$9&gt;=20/24</formula>
    </cfRule>
    <cfRule type="expression" dxfId="6562" priority="90">
      <formula>AND(W$9&gt;=14/24,W$9&lt;20/24)</formula>
    </cfRule>
    <cfRule type="expression" dxfId="6561" priority="91">
      <formula>AND(W$9&gt;=8/24,W$9&lt;14/24)</formula>
    </cfRule>
    <cfRule type="expression" dxfId="6560" priority="92">
      <formula>W$9&lt;8/24</formula>
    </cfRule>
  </conditionalFormatting>
  <conditionalFormatting sqref="W32:W34 W13 W15:W30 W11">
    <cfRule type="expression" dxfId="6559" priority="88">
      <formula>W11&gt;$AG11</formula>
    </cfRule>
  </conditionalFormatting>
  <conditionalFormatting sqref="W33">
    <cfRule type="expression" dxfId="6558" priority="84">
      <formula>W$9&gt;=20/24</formula>
    </cfRule>
    <cfRule type="expression" dxfId="6557" priority="85">
      <formula>AND(W$9&gt;=14/24,W$9&lt;20/24)</formula>
    </cfRule>
    <cfRule type="expression" dxfId="6556" priority="86">
      <formula>AND(W$9&gt;=8/24,W$9&lt;14/24)</formula>
    </cfRule>
    <cfRule type="expression" dxfId="6555" priority="87">
      <formula>W$9&lt;8/24</formula>
    </cfRule>
  </conditionalFormatting>
  <conditionalFormatting sqref="W33">
    <cfRule type="expression" dxfId="6554" priority="80">
      <formula>W$9&gt;=20/24</formula>
    </cfRule>
    <cfRule type="expression" dxfId="6553" priority="81">
      <formula>AND(W$9&gt;=14/24,W$9&lt;20/24)</formula>
    </cfRule>
    <cfRule type="expression" dxfId="6552" priority="82">
      <formula>AND(W$9&gt;=8/24,W$9&lt;14/24)</formula>
    </cfRule>
    <cfRule type="expression" dxfId="6551" priority="83">
      <formula>W$9&lt;8/24</formula>
    </cfRule>
  </conditionalFormatting>
  <conditionalFormatting sqref="W31">
    <cfRule type="expression" dxfId="6550" priority="76">
      <formula>W$9&gt;=20/24</formula>
    </cfRule>
    <cfRule type="expression" dxfId="6549" priority="77">
      <formula>AND(W$9&gt;=14/24,W$9&lt;20/24)</formula>
    </cfRule>
    <cfRule type="expression" dxfId="6548" priority="78">
      <formula>AND(W$9&gt;=8/24,W$9&lt;14/24)</formula>
    </cfRule>
    <cfRule type="expression" dxfId="6547" priority="79">
      <formula>W$9&lt;8/24</formula>
    </cfRule>
  </conditionalFormatting>
  <conditionalFormatting sqref="W31">
    <cfRule type="expression" dxfId="6546" priority="75">
      <formula>W31&gt;$AG31</formula>
    </cfRule>
  </conditionalFormatting>
  <conditionalFormatting sqref="W14">
    <cfRule type="expression" dxfId="6545" priority="71">
      <formula>W$9&gt;=20/24</formula>
    </cfRule>
    <cfRule type="expression" dxfId="6544" priority="72">
      <formula>AND(W$9&gt;=14/24,W$9&lt;20/24)</formula>
    </cfRule>
    <cfRule type="expression" dxfId="6543" priority="73">
      <formula>AND(W$9&gt;=8/24,W$9&lt;14/24)</formula>
    </cfRule>
    <cfRule type="expression" dxfId="6542" priority="74">
      <formula>W$9&lt;8/24</formula>
    </cfRule>
  </conditionalFormatting>
  <conditionalFormatting sqref="W14">
    <cfRule type="expression" dxfId="6541" priority="70">
      <formula>W14&gt;$AG14</formula>
    </cfRule>
  </conditionalFormatting>
  <conditionalFormatting sqref="W12">
    <cfRule type="expression" dxfId="6540" priority="66">
      <formula>W$9&gt;=20/24</formula>
    </cfRule>
    <cfRule type="expression" dxfId="6539" priority="67">
      <formula>AND(W$9&gt;=14/24,W$9&lt;20/24)</formula>
    </cfRule>
    <cfRule type="expression" dxfId="6538" priority="68">
      <formula>AND(W$9&gt;=8/24,W$9&lt;14/24)</formula>
    </cfRule>
    <cfRule type="expression" dxfId="6537" priority="69">
      <formula>W$9&lt;8/24</formula>
    </cfRule>
  </conditionalFormatting>
  <conditionalFormatting sqref="W12">
    <cfRule type="expression" dxfId="6536" priority="65">
      <formula>W12&gt;$AG12</formula>
    </cfRule>
  </conditionalFormatting>
  <conditionalFormatting sqref="W37:W39">
    <cfRule type="expression" dxfId="6535" priority="61">
      <formula>W$9&gt;=20/24</formula>
    </cfRule>
    <cfRule type="expression" dxfId="6534" priority="62">
      <formula>AND(W$9&gt;=14/24,W$9&lt;20/24)</formula>
    </cfRule>
    <cfRule type="expression" dxfId="6533" priority="63">
      <formula>AND(W$9&gt;=8/24,W$9&lt;14/24)</formula>
    </cfRule>
    <cfRule type="expression" dxfId="6532" priority="64">
      <formula>W$9&lt;8/24</formula>
    </cfRule>
  </conditionalFormatting>
  <conditionalFormatting sqref="W36">
    <cfRule type="expression" dxfId="6531" priority="57">
      <formula>W$9&gt;=20/24</formula>
    </cfRule>
    <cfRule type="expression" dxfId="6530" priority="58">
      <formula>AND(W$9&gt;=14/24,W$9&lt;20/24)</formula>
    </cfRule>
    <cfRule type="expression" dxfId="6529" priority="59">
      <formula>AND(W$9&gt;=8/24,W$9&lt;14/24)</formula>
    </cfRule>
    <cfRule type="expression" dxfId="6528" priority="60">
      <formula>W$9&lt;8/24</formula>
    </cfRule>
  </conditionalFormatting>
  <conditionalFormatting sqref="W42:W45 W40">
    <cfRule type="expression" dxfId="6527" priority="53">
      <formula>W$9&gt;=20/24</formula>
    </cfRule>
    <cfRule type="expression" dxfId="6526" priority="54">
      <formula>AND(W$9&gt;=14/24,W$9&lt;20/24)</formula>
    </cfRule>
    <cfRule type="expression" dxfId="6525" priority="55">
      <formula>AND(W$9&gt;=8/24,W$9&lt;14/24)</formula>
    </cfRule>
    <cfRule type="expression" dxfId="6524" priority="56">
      <formula>W$9&lt;8/24</formula>
    </cfRule>
  </conditionalFormatting>
  <conditionalFormatting sqref="W46">
    <cfRule type="expression" dxfId="6523" priority="49">
      <formula>W$9&gt;=20/24</formula>
    </cfRule>
    <cfRule type="expression" dxfId="6522" priority="50">
      <formula>AND(W$9&gt;=14/24,W$9&lt;20/24)</formula>
    </cfRule>
    <cfRule type="expression" dxfId="6521" priority="51">
      <formula>AND(W$9&gt;=8/24,W$9&lt;14/24)</formula>
    </cfRule>
    <cfRule type="expression" dxfId="6520" priority="52">
      <formula>W$9&lt;8/24</formula>
    </cfRule>
  </conditionalFormatting>
  <conditionalFormatting sqref="W47">
    <cfRule type="expression" dxfId="6519" priority="45">
      <formula>W$9&gt;=20/24</formula>
    </cfRule>
    <cfRule type="expression" dxfId="6518" priority="46">
      <formula>AND(W$9&gt;=14/24,W$9&lt;20/24)</formula>
    </cfRule>
    <cfRule type="expression" dxfId="6517" priority="47">
      <formula>AND(W$9&gt;=8/24,W$9&lt;14/24)</formula>
    </cfRule>
    <cfRule type="expression" dxfId="6516" priority="48">
      <formula>W$9&lt;8/24</formula>
    </cfRule>
  </conditionalFormatting>
  <conditionalFormatting sqref="W42:W48 W36:W40">
    <cfRule type="expression" dxfId="6515" priority="44">
      <formula>W36&gt;$AG36</formula>
    </cfRule>
  </conditionalFormatting>
  <conditionalFormatting sqref="W41">
    <cfRule type="expression" dxfId="6514" priority="40">
      <formula>W$9&gt;=20/24</formula>
    </cfRule>
    <cfRule type="expression" dxfId="6513" priority="41">
      <formula>AND(W$9&gt;=14/24,W$9&lt;20/24)</formula>
    </cfRule>
    <cfRule type="expression" dxfId="6512" priority="42">
      <formula>AND(W$9&gt;=8/24,W$9&lt;14/24)</formula>
    </cfRule>
    <cfRule type="expression" dxfId="6511" priority="43">
      <formula>W$9&lt;8/24</formula>
    </cfRule>
  </conditionalFormatting>
  <conditionalFormatting sqref="W41">
    <cfRule type="expression" dxfId="6510" priority="39">
      <formula>W41&gt;$AG41</formula>
    </cfRule>
  </conditionalFormatting>
  <conditionalFormatting sqref="W55:W56">
    <cfRule type="expression" dxfId="6509" priority="35">
      <formula>W$9&gt;=20/24</formula>
    </cfRule>
    <cfRule type="expression" dxfId="6508" priority="36">
      <formula>AND(W$9&gt;=14/24,W$9&lt;20/24)</formula>
    </cfRule>
    <cfRule type="expression" dxfId="6507" priority="37">
      <formula>AND(W$9&gt;=8/24,W$9&lt;14/24)</formula>
    </cfRule>
    <cfRule type="expression" dxfId="6506" priority="38">
      <formula>W$9&lt;8/24</formula>
    </cfRule>
  </conditionalFormatting>
  <conditionalFormatting sqref="W54">
    <cfRule type="expression" dxfId="6505" priority="31">
      <formula>W$9&gt;=20/24</formula>
    </cfRule>
    <cfRule type="expression" dxfId="6504" priority="32">
      <formula>AND(W$9&gt;=14/24,W$9&lt;20/24)</formula>
    </cfRule>
    <cfRule type="expression" dxfId="6503" priority="33">
      <formula>AND(W$9&gt;=8/24,W$9&lt;14/24)</formula>
    </cfRule>
    <cfRule type="expression" dxfId="6502" priority="34">
      <formula>W$9&lt;8/24</formula>
    </cfRule>
  </conditionalFormatting>
  <conditionalFormatting sqref="W57:W64">
    <cfRule type="expression" dxfId="6501" priority="27">
      <formula>W$9&gt;=20/24</formula>
    </cfRule>
    <cfRule type="expression" dxfId="6500" priority="28">
      <formula>AND(W$9&gt;=14/24,W$9&lt;20/24)</formula>
    </cfRule>
    <cfRule type="expression" dxfId="6499" priority="29">
      <formula>AND(W$9&gt;=8/24,W$9&lt;14/24)</formula>
    </cfRule>
    <cfRule type="expression" dxfId="6498" priority="30">
      <formula>W$9&lt;8/24</formula>
    </cfRule>
  </conditionalFormatting>
  <conditionalFormatting sqref="W81">
    <cfRule type="expression" dxfId="6497" priority="23">
      <formula>W$9&gt;=20/24</formula>
    </cfRule>
    <cfRule type="expression" dxfId="6496" priority="24">
      <formula>AND(W$9&gt;=14/24,W$9&lt;20/24)</formula>
    </cfRule>
    <cfRule type="expression" dxfId="6495" priority="25">
      <formula>AND(W$9&gt;=8/24,W$9&lt;14/24)</formula>
    </cfRule>
    <cfRule type="expression" dxfId="6494" priority="26">
      <formula>W$9&lt;8/24</formula>
    </cfRule>
  </conditionalFormatting>
  <conditionalFormatting sqref="W82:W88">
    <cfRule type="expression" dxfId="6493" priority="19">
      <formula>W$9&gt;=20/24</formula>
    </cfRule>
    <cfRule type="expression" dxfId="6492" priority="20">
      <formula>AND(W$9&gt;=14/24,W$9&lt;20/24)</formula>
    </cfRule>
    <cfRule type="expression" dxfId="6491" priority="21">
      <formula>AND(W$9&gt;=8/24,W$9&lt;14/24)</formula>
    </cfRule>
    <cfRule type="expression" dxfId="6490" priority="22">
      <formula>W$9&lt;8/24</formula>
    </cfRule>
  </conditionalFormatting>
  <conditionalFormatting sqref="W91:W94">
    <cfRule type="expression" dxfId="6489" priority="15">
      <formula>W$9&gt;=20/24</formula>
    </cfRule>
    <cfRule type="expression" dxfId="6488" priority="16">
      <formula>AND(W$9&gt;=14/24,W$9&lt;20/24)</formula>
    </cfRule>
    <cfRule type="expression" dxfId="6487" priority="17">
      <formula>AND(W$9&gt;=8/24,W$9&lt;14/24)</formula>
    </cfRule>
    <cfRule type="expression" dxfId="6486" priority="18">
      <formula>W$9&lt;8/24</formula>
    </cfRule>
  </conditionalFormatting>
  <conditionalFormatting sqref="W95">
    <cfRule type="expression" dxfId="6485" priority="11">
      <formula>W$9&gt;=20/24</formula>
    </cfRule>
    <cfRule type="expression" dxfId="6484" priority="12">
      <formula>AND(W$9&gt;=14/24,W$9&lt;20/24)</formula>
    </cfRule>
    <cfRule type="expression" dxfId="6483" priority="13">
      <formula>AND(W$9&gt;=8/24,W$9&lt;14/24)</formula>
    </cfRule>
    <cfRule type="expression" dxfId="6482" priority="14">
      <formula>W$9&lt;8/24</formula>
    </cfRule>
  </conditionalFormatting>
  <conditionalFormatting sqref="AA11:AA34 AB11:AB14 AC12:AF14 AB16:AF32">
    <cfRule type="expression" dxfId="6481" priority="2">
      <formula>AA$9&gt;=20/24</formula>
    </cfRule>
    <cfRule type="expression" dxfId="6480" priority="3">
      <formula>AND(AA$9&gt;=14/24,AA$9&lt;20/24)</formula>
    </cfRule>
    <cfRule type="expression" dxfId="6479" priority="4">
      <formula>AND(AA$9&gt;=8/24,AA$9&lt;14/24)</formula>
    </cfRule>
    <cfRule type="expression" dxfId="6478" priority="5">
      <formula>AA$9&lt;8/24</formula>
    </cfRule>
  </conditionalFormatting>
  <conditionalFormatting sqref="AA11:AA34 AB11:AB14 AC12:AF14 AB16:AF32">
    <cfRule type="expression" dxfId="6477" priority="1">
      <formula>AA11&gt;$AG11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24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63" sqref="A6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2078/04/11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52.43</v>
      </c>
      <c r="C5" s="32">
        <f t="shared" ref="C5:AF5" si="0">C65</f>
        <v>55</v>
      </c>
      <c r="D5" s="32">
        <f t="shared" si="0"/>
        <v>61</v>
      </c>
      <c r="E5" s="32">
        <f t="shared" si="0"/>
        <v>54</v>
      </c>
      <c r="F5" s="32">
        <f t="shared" si="0"/>
        <v>47</v>
      </c>
      <c r="G5" s="32">
        <f t="shared" si="0"/>
        <v>25</v>
      </c>
      <c r="H5" s="32">
        <f t="shared" si="0"/>
        <v>24</v>
      </c>
      <c r="I5" s="32">
        <f t="shared" si="0"/>
        <v>67</v>
      </c>
      <c r="J5" s="32">
        <f t="shared" si="0"/>
        <v>74</v>
      </c>
      <c r="K5" s="32">
        <f t="shared" si="0"/>
        <v>45</v>
      </c>
      <c r="L5" s="32">
        <f t="shared" si="0"/>
        <v>59.39</v>
      </c>
      <c r="M5" s="32">
        <f t="shared" si="0"/>
        <v>89</v>
      </c>
      <c r="N5" s="32">
        <f t="shared" si="0"/>
        <v>97</v>
      </c>
      <c r="O5" s="32">
        <f t="shared" si="0"/>
        <v>103</v>
      </c>
      <c r="P5" s="32">
        <f t="shared" si="0"/>
        <v>93</v>
      </c>
      <c r="Q5" s="32">
        <f t="shared" si="0"/>
        <v>128</v>
      </c>
      <c r="R5" s="32">
        <f t="shared" si="0"/>
        <v>90</v>
      </c>
      <c r="S5" s="32">
        <f t="shared" si="0"/>
        <v>155.80000000000001</v>
      </c>
      <c r="T5" s="32">
        <f t="shared" si="0"/>
        <v>141.1</v>
      </c>
      <c r="U5" s="32">
        <f t="shared" si="0"/>
        <v>66</v>
      </c>
      <c r="V5" s="32">
        <f t="shared" si="0"/>
        <v>69</v>
      </c>
      <c r="W5" s="32">
        <f t="shared" si="0"/>
        <v>63.16</v>
      </c>
      <c r="X5" s="32">
        <f t="shared" si="0"/>
        <v>68.28</v>
      </c>
      <c r="Y5" s="32">
        <f t="shared" si="0"/>
        <v>122</v>
      </c>
      <c r="Z5" s="32">
        <f t="shared" si="0"/>
        <v>166</v>
      </c>
      <c r="AA5" s="32">
        <f t="shared" si="0"/>
        <v>180.13</v>
      </c>
      <c r="AB5" s="32">
        <f t="shared" si="0"/>
        <v>147.88999999999999</v>
      </c>
      <c r="AC5" s="32">
        <f t="shared" si="0"/>
        <v>118.63</v>
      </c>
      <c r="AD5" s="32">
        <f t="shared" si="0"/>
        <v>60.48</v>
      </c>
      <c r="AE5" s="32">
        <f t="shared" si="0"/>
        <v>59.4</v>
      </c>
      <c r="AF5" s="32">
        <f t="shared" si="0"/>
        <v>62.4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1233MW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Load=1087</v>
      </c>
      <c r="B7" s="35">
        <f t="shared" ref="B7:AF7" si="1">B72</f>
        <v>1161.6699999999998</v>
      </c>
      <c r="C7" s="35">
        <f t="shared" si="1"/>
        <v>1132.94</v>
      </c>
      <c r="D7" s="35">
        <f t="shared" si="1"/>
        <v>1134.3400000000001</v>
      </c>
      <c r="E7" s="35">
        <f t="shared" si="1"/>
        <v>1126.3400000000001</v>
      </c>
      <c r="F7" s="35">
        <f t="shared" si="1"/>
        <v>1122.8400000000001</v>
      </c>
      <c r="G7" s="35">
        <f t="shared" si="1"/>
        <v>1096.24</v>
      </c>
      <c r="H7" s="35">
        <f t="shared" si="1"/>
        <v>1087.04</v>
      </c>
      <c r="I7" s="35">
        <f t="shared" si="1"/>
        <v>1131.6400000000001</v>
      </c>
      <c r="J7" s="35">
        <f t="shared" si="1"/>
        <v>1177.1400000000001</v>
      </c>
      <c r="K7" s="35">
        <f t="shared" si="1"/>
        <v>1166.74</v>
      </c>
      <c r="L7" s="35">
        <f>L72</f>
        <v>1184.4299999999998</v>
      </c>
      <c r="M7" s="35">
        <f t="shared" si="1"/>
        <v>1232.6399999999999</v>
      </c>
      <c r="N7" s="35">
        <f t="shared" si="1"/>
        <v>1275.94</v>
      </c>
      <c r="O7" s="35">
        <f t="shared" si="1"/>
        <v>1280.44</v>
      </c>
      <c r="P7" s="35">
        <f t="shared" si="1"/>
        <v>1282.04</v>
      </c>
      <c r="Q7" s="35">
        <f t="shared" si="1"/>
        <v>1305.44</v>
      </c>
      <c r="R7" s="35">
        <f t="shared" si="1"/>
        <v>1290.24</v>
      </c>
      <c r="S7" s="35">
        <f t="shared" si="1"/>
        <v>1313.44</v>
      </c>
      <c r="T7" s="35">
        <f t="shared" si="1"/>
        <v>1305.6399999999999</v>
      </c>
      <c r="U7" s="35">
        <f t="shared" si="1"/>
        <v>1250.3399999999999</v>
      </c>
      <c r="V7" s="35">
        <f t="shared" si="1"/>
        <v>1248.8399999999999</v>
      </c>
      <c r="W7" s="35">
        <f t="shared" si="1"/>
        <v>1259.9000000000001</v>
      </c>
      <c r="X7" s="35">
        <f t="shared" si="1"/>
        <v>1272.52</v>
      </c>
      <c r="Y7" s="35">
        <f t="shared" si="1"/>
        <v>1327.64</v>
      </c>
      <c r="Z7" s="35">
        <f t="shared" si="1"/>
        <v>1377.44</v>
      </c>
      <c r="AA7" s="35">
        <f t="shared" si="1"/>
        <v>1413.57</v>
      </c>
      <c r="AB7" s="35">
        <f t="shared" si="1"/>
        <v>1381.33</v>
      </c>
      <c r="AC7" s="35">
        <f t="shared" si="1"/>
        <v>1346.0700000000002</v>
      </c>
      <c r="AD7" s="35">
        <f t="shared" si="1"/>
        <v>1282.82</v>
      </c>
      <c r="AE7" s="35">
        <f t="shared" si="1"/>
        <v>1214.6399999999999</v>
      </c>
      <c r="AF7" s="35">
        <f t="shared" si="1"/>
        <v>1206.24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>
        <v>130.4</v>
      </c>
      <c r="C11" s="47">
        <v>120.5</v>
      </c>
      <c r="D11" s="47">
        <v>130</v>
      </c>
      <c r="E11" s="47">
        <v>150</v>
      </c>
      <c r="F11" s="47">
        <v>150</v>
      </c>
      <c r="G11" s="47">
        <v>150</v>
      </c>
      <c r="H11" s="47">
        <v>150</v>
      </c>
      <c r="I11" s="47">
        <v>150</v>
      </c>
      <c r="J11" s="47">
        <v>150</v>
      </c>
      <c r="K11" s="47">
        <v>150</v>
      </c>
      <c r="L11" s="48">
        <v>149.5</v>
      </c>
      <c r="M11" s="48">
        <v>148.80000000000001</v>
      </c>
      <c r="N11" s="48">
        <v>149.30000000000001</v>
      </c>
      <c r="O11" s="48">
        <v>149.30000000000001</v>
      </c>
      <c r="P11" s="48">
        <v>222.5</v>
      </c>
      <c r="Q11" s="48">
        <v>222.1</v>
      </c>
      <c r="R11" s="48">
        <v>222.5</v>
      </c>
      <c r="S11" s="49">
        <v>222.4</v>
      </c>
      <c r="T11" s="49">
        <v>222.4</v>
      </c>
      <c r="U11" s="49">
        <v>222.4</v>
      </c>
      <c r="V11" s="49">
        <v>222.4</v>
      </c>
      <c r="W11" s="49">
        <v>222.5</v>
      </c>
      <c r="X11" s="49">
        <v>222.7</v>
      </c>
      <c r="Y11" s="49">
        <v>222.6</v>
      </c>
      <c r="Z11" s="49">
        <v>222.6</v>
      </c>
      <c r="AA11" s="49">
        <v>222.6</v>
      </c>
      <c r="AB11" s="49">
        <v>222.6</v>
      </c>
      <c r="AC11" s="49">
        <v>222.6</v>
      </c>
      <c r="AD11" s="49">
        <v>222.2</v>
      </c>
      <c r="AE11" s="49">
        <v>222.2</v>
      </c>
      <c r="AF11" s="47">
        <v>222.4</v>
      </c>
      <c r="AG11" s="50">
        <v>456</v>
      </c>
      <c r="AH11" s="51">
        <f>MAX(B11:AF11)</f>
        <v>222.7</v>
      </c>
      <c r="AI11" s="52">
        <f>MIN(B11:AF11)</f>
        <v>120.5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8">
        <v>61</v>
      </c>
      <c r="C12" s="48">
        <v>61</v>
      </c>
      <c r="D12" s="48">
        <v>61</v>
      </c>
      <c r="E12" s="47">
        <v>62</v>
      </c>
      <c r="F12" s="47">
        <v>62</v>
      </c>
      <c r="G12" s="47">
        <v>62</v>
      </c>
      <c r="H12" s="47">
        <v>62</v>
      </c>
      <c r="I12" s="47">
        <v>62</v>
      </c>
      <c r="J12" s="47">
        <v>62</v>
      </c>
      <c r="K12" s="47">
        <v>62</v>
      </c>
      <c r="L12" s="48">
        <v>63.3</v>
      </c>
      <c r="M12" s="48">
        <v>58.6</v>
      </c>
      <c r="N12" s="48">
        <v>49.7</v>
      </c>
      <c r="O12" s="48">
        <v>49.7</v>
      </c>
      <c r="P12" s="48">
        <v>51.4</v>
      </c>
      <c r="Q12" s="48">
        <v>50.1</v>
      </c>
      <c r="R12" s="48">
        <v>50.4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63.3</v>
      </c>
      <c r="AI12" s="52">
        <f t="shared" ref="AI12:AI75" si="3">MIN(B12:AF12)</f>
        <v>49.7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8">
        <v>0</v>
      </c>
      <c r="C13" s="48">
        <v>0</v>
      </c>
      <c r="D13" s="48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48">
        <v>45.8</v>
      </c>
      <c r="C14" s="48">
        <v>45.8</v>
      </c>
      <c r="D14" s="48">
        <v>45.8</v>
      </c>
      <c r="E14" s="48">
        <v>45.8</v>
      </c>
      <c r="F14" s="48">
        <v>45.8</v>
      </c>
      <c r="G14" s="48">
        <v>45.8</v>
      </c>
      <c r="H14" s="48">
        <v>45.8</v>
      </c>
      <c r="I14" s="48">
        <v>45.8</v>
      </c>
      <c r="J14" s="48">
        <v>45.8</v>
      </c>
      <c r="K14" s="48">
        <v>45.8</v>
      </c>
      <c r="L14" s="48">
        <v>46.3</v>
      </c>
      <c r="M14" s="48">
        <v>46.3</v>
      </c>
      <c r="N14" s="48">
        <v>46.3</v>
      </c>
      <c r="O14" s="48">
        <v>46.3</v>
      </c>
      <c r="P14" s="48">
        <v>45.9</v>
      </c>
      <c r="Q14" s="48">
        <v>45.7</v>
      </c>
      <c r="R14" s="48">
        <v>46.1</v>
      </c>
      <c r="S14" s="48">
        <v>45.2</v>
      </c>
      <c r="T14" s="48">
        <v>45.2</v>
      </c>
      <c r="U14" s="48">
        <v>45.2</v>
      </c>
      <c r="V14" s="48">
        <v>45.2</v>
      </c>
      <c r="W14" s="48">
        <v>46.6</v>
      </c>
      <c r="X14" s="48">
        <v>45.1</v>
      </c>
      <c r="Y14" s="48">
        <v>46</v>
      </c>
      <c r="Z14" s="48">
        <v>45.5</v>
      </c>
      <c r="AA14" s="48">
        <v>45.5</v>
      </c>
      <c r="AB14" s="48">
        <v>45.5</v>
      </c>
      <c r="AC14" s="48">
        <v>45.5</v>
      </c>
      <c r="AD14" s="48">
        <v>46</v>
      </c>
      <c r="AE14" s="48">
        <v>46</v>
      </c>
      <c r="AF14" s="48">
        <v>46</v>
      </c>
      <c r="AG14" s="56">
        <v>50</v>
      </c>
      <c r="AH14" s="51">
        <f t="shared" si="2"/>
        <v>46.6</v>
      </c>
      <c r="AI14" s="52">
        <f t="shared" si="3"/>
        <v>45.1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7">
        <v>28</v>
      </c>
      <c r="C15" s="47">
        <v>28</v>
      </c>
      <c r="D15" s="47">
        <v>28</v>
      </c>
      <c r="E15" s="47">
        <v>31</v>
      </c>
      <c r="F15" s="47">
        <v>33</v>
      </c>
      <c r="G15" s="47">
        <v>33</v>
      </c>
      <c r="H15" s="47">
        <v>33</v>
      </c>
      <c r="I15" s="47">
        <v>33</v>
      </c>
      <c r="J15" s="47">
        <v>33</v>
      </c>
      <c r="K15" s="47">
        <v>33</v>
      </c>
      <c r="L15" s="48">
        <v>33</v>
      </c>
      <c r="M15" s="48">
        <v>30</v>
      </c>
      <c r="N15" s="48">
        <v>30</v>
      </c>
      <c r="O15" s="48">
        <v>30</v>
      </c>
      <c r="P15" s="48">
        <v>30</v>
      </c>
      <c r="Q15" s="48">
        <v>34</v>
      </c>
      <c r="R15" s="48">
        <v>38</v>
      </c>
      <c r="S15" s="48">
        <v>30</v>
      </c>
      <c r="T15" s="48">
        <v>30</v>
      </c>
      <c r="U15" s="48">
        <v>28</v>
      </c>
      <c r="V15" s="48">
        <v>28</v>
      </c>
      <c r="W15" s="48">
        <v>28</v>
      </c>
      <c r="X15" s="48">
        <v>28</v>
      </c>
      <c r="Y15" s="48">
        <v>28</v>
      </c>
      <c r="Z15" s="48">
        <v>28</v>
      </c>
      <c r="AA15" s="48">
        <v>28</v>
      </c>
      <c r="AB15" s="48">
        <v>28</v>
      </c>
      <c r="AC15" s="48">
        <v>28</v>
      </c>
      <c r="AD15" s="48">
        <v>34</v>
      </c>
      <c r="AE15" s="48">
        <v>38</v>
      </c>
      <c r="AF15" s="48">
        <v>26</v>
      </c>
      <c r="AG15" s="168">
        <v>45</v>
      </c>
      <c r="AH15" s="51">
        <f t="shared" si="2"/>
        <v>38</v>
      </c>
      <c r="AI15" s="52">
        <f t="shared" si="3"/>
        <v>26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8">
        <v>25</v>
      </c>
      <c r="C16" s="48">
        <v>25</v>
      </c>
      <c r="D16" s="48">
        <v>25</v>
      </c>
      <c r="E16" s="48">
        <v>25</v>
      </c>
      <c r="F16" s="48">
        <v>25</v>
      </c>
      <c r="G16" s="48">
        <v>25</v>
      </c>
      <c r="H16" s="48">
        <v>25</v>
      </c>
      <c r="I16" s="48">
        <v>25</v>
      </c>
      <c r="J16" s="48">
        <v>25</v>
      </c>
      <c r="K16" s="48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8">
        <v>25</v>
      </c>
      <c r="C17" s="48">
        <v>25</v>
      </c>
      <c r="D17" s="48">
        <v>25</v>
      </c>
      <c r="E17" s="48">
        <v>25</v>
      </c>
      <c r="F17" s="48">
        <v>25</v>
      </c>
      <c r="G17" s="48">
        <v>25</v>
      </c>
      <c r="H17" s="48">
        <v>25</v>
      </c>
      <c r="I17" s="48">
        <v>25</v>
      </c>
      <c r="J17" s="48">
        <v>25</v>
      </c>
      <c r="K17" s="48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8">
        <v>0</v>
      </c>
      <c r="C18" s="48">
        <v>0</v>
      </c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  <c r="Q18" s="48">
        <v>0</v>
      </c>
      <c r="R18" s="48">
        <v>0</v>
      </c>
      <c r="S18" s="48">
        <v>0</v>
      </c>
      <c r="T18" s="48">
        <v>0</v>
      </c>
      <c r="U18" s="48">
        <v>0</v>
      </c>
      <c r="V18" s="48">
        <v>0</v>
      </c>
      <c r="W18" s="48">
        <v>0</v>
      </c>
      <c r="X18" s="48">
        <v>0</v>
      </c>
      <c r="Y18" s="48">
        <v>0</v>
      </c>
      <c r="Z18" s="48">
        <v>0</v>
      </c>
      <c r="AA18" s="48">
        <v>0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168">
        <v>30</v>
      </c>
      <c r="AH18" s="51">
        <f t="shared" si="2"/>
        <v>0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8">
        <v>6.2</v>
      </c>
      <c r="C19" s="48">
        <v>6.2</v>
      </c>
      <c r="D19" s="48">
        <v>6.2</v>
      </c>
      <c r="E19" s="48">
        <v>6.2</v>
      </c>
      <c r="F19" s="48">
        <v>6.2</v>
      </c>
      <c r="G19" s="48">
        <v>6.2</v>
      </c>
      <c r="H19" s="48">
        <v>6.2</v>
      </c>
      <c r="I19" s="48">
        <v>6.2</v>
      </c>
      <c r="J19" s="48">
        <v>6.2</v>
      </c>
      <c r="K19" s="48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8">
        <v>0</v>
      </c>
      <c r="C20" s="48">
        <v>0</v>
      </c>
      <c r="D20" s="48">
        <v>0</v>
      </c>
      <c r="E20" s="48">
        <v>0</v>
      </c>
      <c r="F20" s="48">
        <v>0</v>
      </c>
      <c r="G20" s="48">
        <v>0</v>
      </c>
      <c r="H20" s="48">
        <v>0</v>
      </c>
      <c r="I20" s="48">
        <v>0</v>
      </c>
      <c r="J20" s="48">
        <v>0</v>
      </c>
      <c r="K20" s="48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8">
        <v>22</v>
      </c>
      <c r="C21" s="48">
        <v>22</v>
      </c>
      <c r="D21" s="48">
        <v>22</v>
      </c>
      <c r="E21" s="48">
        <v>22</v>
      </c>
      <c r="F21" s="48">
        <v>22</v>
      </c>
      <c r="G21" s="48">
        <v>22</v>
      </c>
      <c r="H21" s="48">
        <v>22</v>
      </c>
      <c r="I21" s="48">
        <v>22</v>
      </c>
      <c r="J21" s="48">
        <v>22</v>
      </c>
      <c r="K21" s="48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8">
        <v>22</v>
      </c>
      <c r="C22" s="48">
        <v>22</v>
      </c>
      <c r="D22" s="48">
        <v>22</v>
      </c>
      <c r="E22" s="48">
        <v>22</v>
      </c>
      <c r="F22" s="48">
        <v>22</v>
      </c>
      <c r="G22" s="48">
        <v>22</v>
      </c>
      <c r="H22" s="48">
        <v>22</v>
      </c>
      <c r="I22" s="48">
        <v>22</v>
      </c>
      <c r="J22" s="48">
        <v>22</v>
      </c>
      <c r="K22" s="48">
        <v>22</v>
      </c>
      <c r="L22" s="48">
        <v>22</v>
      </c>
      <c r="M22" s="48">
        <v>22</v>
      </c>
      <c r="N22" s="48">
        <v>22</v>
      </c>
      <c r="O22" s="48">
        <v>0</v>
      </c>
      <c r="P22" s="48">
        <v>0</v>
      </c>
      <c r="Q22" s="48">
        <v>0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0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8">
        <v>22</v>
      </c>
      <c r="C23" s="48">
        <v>22</v>
      </c>
      <c r="D23" s="48">
        <v>22</v>
      </c>
      <c r="E23" s="48">
        <v>22</v>
      </c>
      <c r="F23" s="48">
        <v>22</v>
      </c>
      <c r="G23" s="48">
        <v>22</v>
      </c>
      <c r="H23" s="48">
        <v>22</v>
      </c>
      <c r="I23" s="48">
        <v>22</v>
      </c>
      <c r="J23" s="48">
        <v>22</v>
      </c>
      <c r="K23" s="48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0</v>
      </c>
      <c r="V23" s="48">
        <v>0</v>
      </c>
      <c r="W23" s="48">
        <v>0</v>
      </c>
      <c r="X23" s="48">
        <v>0</v>
      </c>
      <c r="Y23" s="48">
        <v>0</v>
      </c>
      <c r="Z23" s="48">
        <v>0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0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8">
        <v>22</v>
      </c>
      <c r="C24" s="48">
        <v>22</v>
      </c>
      <c r="D24" s="48">
        <v>22</v>
      </c>
      <c r="E24" s="48">
        <v>22</v>
      </c>
      <c r="F24" s="48">
        <v>22</v>
      </c>
      <c r="G24" s="48">
        <v>22</v>
      </c>
      <c r="H24" s="48">
        <v>22</v>
      </c>
      <c r="I24" s="48">
        <v>22</v>
      </c>
      <c r="J24" s="48">
        <v>22</v>
      </c>
      <c r="K24" s="48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8">
        <v>14.9</v>
      </c>
      <c r="C25" s="48">
        <v>14.9</v>
      </c>
      <c r="D25" s="48">
        <v>14.9</v>
      </c>
      <c r="E25" s="48">
        <v>14.9</v>
      </c>
      <c r="F25" s="48">
        <v>14.9</v>
      </c>
      <c r="G25" s="48">
        <v>14.9</v>
      </c>
      <c r="H25" s="48">
        <v>14.9</v>
      </c>
      <c r="I25" s="48">
        <v>14.9</v>
      </c>
      <c r="J25" s="48">
        <v>14.9</v>
      </c>
      <c r="K25" s="48">
        <v>14.9</v>
      </c>
      <c r="L25" s="48">
        <v>14.9</v>
      </c>
      <c r="M25" s="48">
        <v>14.9</v>
      </c>
      <c r="N25" s="48">
        <v>14.9</v>
      </c>
      <c r="O25" s="48">
        <v>14.9</v>
      </c>
      <c r="P25" s="48">
        <v>14.9</v>
      </c>
      <c r="Q25" s="48">
        <v>14.9</v>
      </c>
      <c r="R25" s="48">
        <v>14.9</v>
      </c>
      <c r="S25" s="48">
        <v>14.9</v>
      </c>
      <c r="T25" s="48">
        <v>14.9</v>
      </c>
      <c r="U25" s="48">
        <v>14.9</v>
      </c>
      <c r="V25" s="48">
        <v>14.9</v>
      </c>
      <c r="W25" s="48">
        <v>14.9</v>
      </c>
      <c r="X25" s="48">
        <v>14.9</v>
      </c>
      <c r="Y25" s="48">
        <v>14.9</v>
      </c>
      <c r="Z25" s="48">
        <v>14.9</v>
      </c>
      <c r="AA25" s="48">
        <v>14.9</v>
      </c>
      <c r="AB25" s="48">
        <v>14.9</v>
      </c>
      <c r="AC25" s="48">
        <v>14.9</v>
      </c>
      <c r="AD25" s="48">
        <v>14.9</v>
      </c>
      <c r="AE25" s="48">
        <v>14.9</v>
      </c>
      <c r="AF25" s="48">
        <v>14.9</v>
      </c>
      <c r="AG25" s="168">
        <v>23.5</v>
      </c>
      <c r="AH25" s="51">
        <f t="shared" si="2"/>
        <v>14.9</v>
      </c>
      <c r="AI25" s="52">
        <f t="shared" si="3"/>
        <v>14.9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8">
        <v>8</v>
      </c>
      <c r="C26" s="48">
        <v>8</v>
      </c>
      <c r="D26" s="48">
        <v>8</v>
      </c>
      <c r="E26" s="48">
        <v>8</v>
      </c>
      <c r="F26" s="48">
        <v>8</v>
      </c>
      <c r="G26" s="48">
        <v>8</v>
      </c>
      <c r="H26" s="48">
        <v>8</v>
      </c>
      <c r="I26" s="48">
        <v>8</v>
      </c>
      <c r="J26" s="48">
        <v>8</v>
      </c>
      <c r="K26" s="48">
        <v>8</v>
      </c>
      <c r="L26" s="48">
        <v>8</v>
      </c>
      <c r="M26" s="48">
        <v>8</v>
      </c>
      <c r="N26" s="48">
        <v>8</v>
      </c>
      <c r="O26" s="48">
        <v>8</v>
      </c>
      <c r="P26" s="48">
        <v>8</v>
      </c>
      <c r="Q26" s="48">
        <v>8</v>
      </c>
      <c r="R26" s="48">
        <v>8</v>
      </c>
      <c r="S26" s="48">
        <v>8</v>
      </c>
      <c r="T26" s="48">
        <v>8</v>
      </c>
      <c r="U26" s="48">
        <v>8</v>
      </c>
      <c r="V26" s="48">
        <v>8</v>
      </c>
      <c r="W26" s="48">
        <v>8</v>
      </c>
      <c r="X26" s="48">
        <v>8</v>
      </c>
      <c r="Y26" s="48">
        <v>8</v>
      </c>
      <c r="Z26" s="48">
        <v>8</v>
      </c>
      <c r="AA26" s="48">
        <v>8</v>
      </c>
      <c r="AB26" s="48">
        <v>8</v>
      </c>
      <c r="AC26" s="48">
        <v>8</v>
      </c>
      <c r="AD26" s="48">
        <v>8</v>
      </c>
      <c r="AE26" s="48">
        <v>8</v>
      </c>
      <c r="AF26" s="48">
        <v>8</v>
      </c>
      <c r="AG26" s="168">
        <v>22.2</v>
      </c>
      <c r="AH26" s="51">
        <f t="shared" si="2"/>
        <v>8</v>
      </c>
      <c r="AI26" s="52">
        <f t="shared" si="3"/>
        <v>8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8">
        <v>0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8">
        <v>12</v>
      </c>
      <c r="C28" s="48">
        <v>12</v>
      </c>
      <c r="D28" s="48">
        <v>12</v>
      </c>
      <c r="E28" s="48">
        <v>12</v>
      </c>
      <c r="F28" s="48">
        <v>12</v>
      </c>
      <c r="G28" s="48">
        <v>8</v>
      </c>
      <c r="H28" s="47">
        <v>0</v>
      </c>
      <c r="I28" s="47">
        <v>0</v>
      </c>
      <c r="J28" s="47">
        <v>0</v>
      </c>
      <c r="K28" s="47">
        <v>0</v>
      </c>
      <c r="L28" s="48">
        <v>0</v>
      </c>
      <c r="M28" s="48">
        <v>0</v>
      </c>
      <c r="N28" s="48">
        <v>12</v>
      </c>
      <c r="O28" s="48">
        <v>12</v>
      </c>
      <c r="P28" s="48">
        <v>12</v>
      </c>
      <c r="Q28" s="48">
        <v>12</v>
      </c>
      <c r="R28" s="48">
        <v>12</v>
      </c>
      <c r="S28" s="48">
        <v>12</v>
      </c>
      <c r="T28" s="48">
        <v>12</v>
      </c>
      <c r="U28" s="48">
        <v>12</v>
      </c>
      <c r="V28" s="48">
        <v>12</v>
      </c>
      <c r="W28" s="48">
        <v>12</v>
      </c>
      <c r="X28" s="48">
        <v>12</v>
      </c>
      <c r="Y28" s="48">
        <v>12</v>
      </c>
      <c r="Z28" s="48">
        <v>12</v>
      </c>
      <c r="AA28" s="48">
        <v>12</v>
      </c>
      <c r="AB28" s="48">
        <v>12</v>
      </c>
      <c r="AC28" s="48">
        <v>12</v>
      </c>
      <c r="AD28" s="48">
        <v>12</v>
      </c>
      <c r="AE28" s="48">
        <v>12</v>
      </c>
      <c r="AF28" s="48">
        <v>12</v>
      </c>
      <c r="AG28" s="168">
        <v>22.1</v>
      </c>
      <c r="AH28" s="51">
        <f t="shared" si="2"/>
        <v>12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48">
        <v>12</v>
      </c>
      <c r="C29" s="48">
        <v>12</v>
      </c>
      <c r="D29" s="48">
        <v>12</v>
      </c>
      <c r="E29" s="48">
        <v>12</v>
      </c>
      <c r="F29" s="48">
        <v>12</v>
      </c>
      <c r="G29" s="48">
        <v>12</v>
      </c>
      <c r="H29" s="48">
        <v>12</v>
      </c>
      <c r="I29" s="48">
        <v>12</v>
      </c>
      <c r="J29" s="48">
        <v>12</v>
      </c>
      <c r="K29" s="48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48">
        <v>0</v>
      </c>
      <c r="C30" s="48">
        <v>0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48">
        <v>9.3000000000000007</v>
      </c>
      <c r="C31" s="48">
        <v>9.3000000000000007</v>
      </c>
      <c r="D31" s="48">
        <v>9.3000000000000007</v>
      </c>
      <c r="E31" s="48">
        <v>9.3000000000000007</v>
      </c>
      <c r="F31" s="48">
        <v>9.3000000000000007</v>
      </c>
      <c r="G31" s="48">
        <v>9.3000000000000007</v>
      </c>
      <c r="H31" s="48">
        <v>9.3000000000000007</v>
      </c>
      <c r="I31" s="48">
        <v>9.3000000000000007</v>
      </c>
      <c r="J31" s="48">
        <v>9.3000000000000007</v>
      </c>
      <c r="K31" s="48">
        <v>9.3000000000000007</v>
      </c>
      <c r="L31" s="48">
        <v>9.3000000000000007</v>
      </c>
      <c r="M31" s="48">
        <v>9.3000000000000007</v>
      </c>
      <c r="N31" s="48">
        <v>9.3000000000000007</v>
      </c>
      <c r="O31" s="48">
        <v>9.3000000000000007</v>
      </c>
      <c r="P31" s="48">
        <v>9.3000000000000007</v>
      </c>
      <c r="Q31" s="48">
        <v>9.3000000000000007</v>
      </c>
      <c r="R31" s="48">
        <v>9.3000000000000007</v>
      </c>
      <c r="S31" s="48">
        <v>9.3000000000000007</v>
      </c>
      <c r="T31" s="48">
        <v>9.3000000000000007</v>
      </c>
      <c r="U31" s="48">
        <v>9.3000000000000007</v>
      </c>
      <c r="V31" s="48">
        <v>9.3000000000000007</v>
      </c>
      <c r="W31" s="48">
        <v>9.3000000000000007</v>
      </c>
      <c r="X31" s="48">
        <v>9.3000000000000007</v>
      </c>
      <c r="Y31" s="48">
        <v>9.3000000000000007</v>
      </c>
      <c r="Z31" s="48">
        <v>9.3000000000000007</v>
      </c>
      <c r="AA31" s="48">
        <v>9.3000000000000007</v>
      </c>
      <c r="AB31" s="48">
        <v>9.3000000000000007</v>
      </c>
      <c r="AC31" s="48">
        <v>9.3000000000000007</v>
      </c>
      <c r="AD31" s="48">
        <v>9.3000000000000007</v>
      </c>
      <c r="AE31" s="48">
        <v>9.3000000000000007</v>
      </c>
      <c r="AF31" s="48">
        <v>9.3000000000000007</v>
      </c>
      <c r="AG31" s="58">
        <v>20</v>
      </c>
      <c r="AH31" s="51">
        <f t="shared" si="2"/>
        <v>9.3000000000000007</v>
      </c>
      <c r="AI31" s="52">
        <f t="shared" si="3"/>
        <v>9.3000000000000007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48">
        <v>0</v>
      </c>
      <c r="C32" s="48">
        <v>0</v>
      </c>
      <c r="D32" s="48">
        <v>0</v>
      </c>
      <c r="E32" s="48">
        <v>0</v>
      </c>
      <c r="F32" s="48">
        <v>0</v>
      </c>
      <c r="G32" s="48">
        <v>0</v>
      </c>
      <c r="H32" s="48">
        <v>0</v>
      </c>
      <c r="I32" s="48">
        <v>0</v>
      </c>
      <c r="J32" s="48">
        <v>0</v>
      </c>
      <c r="K32" s="48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162.19999999999999</v>
      </c>
      <c r="C34" s="55">
        <v>161.5</v>
      </c>
      <c r="D34" s="55">
        <v>161.69999999999999</v>
      </c>
      <c r="E34" s="55">
        <v>162.4</v>
      </c>
      <c r="F34" s="55">
        <v>161.9</v>
      </c>
      <c r="G34" s="55">
        <v>161.80000000000001</v>
      </c>
      <c r="H34" s="55">
        <v>161.19999999999999</v>
      </c>
      <c r="I34" s="55">
        <v>160.6</v>
      </c>
      <c r="J34" s="55">
        <v>159.9</v>
      </c>
      <c r="K34" s="55">
        <v>160.30000000000001</v>
      </c>
      <c r="L34" s="64">
        <v>160.4</v>
      </c>
      <c r="M34" s="64">
        <v>160.69999999999999</v>
      </c>
      <c r="N34" s="64">
        <v>157.6</v>
      </c>
      <c r="O34" s="64">
        <v>138.69999999999999</v>
      </c>
      <c r="P34" s="64">
        <v>137.9</v>
      </c>
      <c r="Q34" s="64">
        <v>153.69999999999999</v>
      </c>
      <c r="R34" s="64">
        <v>160.6</v>
      </c>
      <c r="S34" s="64">
        <v>160.1</v>
      </c>
      <c r="T34" s="64">
        <v>137.9</v>
      </c>
      <c r="U34" s="64">
        <v>152.69999999999999</v>
      </c>
      <c r="V34" s="64">
        <v>159</v>
      </c>
      <c r="W34" s="64">
        <v>159.30000000000001</v>
      </c>
      <c r="X34" s="64">
        <v>159</v>
      </c>
      <c r="Y34" s="64">
        <v>158.19999999999999</v>
      </c>
      <c r="Z34" s="64">
        <v>157.69999999999999</v>
      </c>
      <c r="AA34" s="64">
        <v>158.30000000000001</v>
      </c>
      <c r="AB34" s="64">
        <v>159.1</v>
      </c>
      <c r="AC34" s="64">
        <v>159.9</v>
      </c>
      <c r="AD34" s="64">
        <v>161.19999999999999</v>
      </c>
      <c r="AE34" s="55">
        <v>161.80000000000001</v>
      </c>
      <c r="AF34" s="55">
        <v>161.5</v>
      </c>
      <c r="AG34" s="58">
        <v>240</v>
      </c>
      <c r="AH34" s="51">
        <f t="shared" si="2"/>
        <v>162.4</v>
      </c>
      <c r="AI34" s="52">
        <f t="shared" si="3"/>
        <v>137.9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685.59999999999991</v>
      </c>
      <c r="C35" s="66">
        <f t="shared" si="4"/>
        <v>675.7</v>
      </c>
      <c r="D35" s="66">
        <f t="shared" si="4"/>
        <v>685.2</v>
      </c>
      <c r="E35" s="66">
        <f t="shared" si="4"/>
        <v>709.2</v>
      </c>
      <c r="F35" s="66">
        <f t="shared" si="4"/>
        <v>711.2</v>
      </c>
      <c r="G35" s="66">
        <f t="shared" si="4"/>
        <v>707.2</v>
      </c>
      <c r="H35" s="66">
        <f t="shared" si="4"/>
        <v>699.2</v>
      </c>
      <c r="I35" s="66">
        <f t="shared" si="4"/>
        <v>699.2</v>
      </c>
      <c r="J35" s="66">
        <f t="shared" si="4"/>
        <v>699.2</v>
      </c>
      <c r="K35" s="66">
        <f t="shared" si="4"/>
        <v>699.2</v>
      </c>
      <c r="L35" s="66">
        <f t="shared" si="4"/>
        <v>700.5</v>
      </c>
      <c r="M35" s="66">
        <f t="shared" si="4"/>
        <v>692.09999999999991</v>
      </c>
      <c r="N35" s="66">
        <f t="shared" si="4"/>
        <v>695.7</v>
      </c>
      <c r="O35" s="66">
        <f t="shared" si="4"/>
        <v>673.7</v>
      </c>
      <c r="P35" s="66">
        <f t="shared" si="4"/>
        <v>748.19999999999982</v>
      </c>
      <c r="Q35" s="66">
        <f t="shared" si="4"/>
        <v>750.3</v>
      </c>
      <c r="R35" s="66">
        <f t="shared" si="4"/>
        <v>777.4</v>
      </c>
      <c r="S35" s="66">
        <f t="shared" si="4"/>
        <v>777.99999999999989</v>
      </c>
      <c r="T35" s="66">
        <f t="shared" si="4"/>
        <v>777.99999999999989</v>
      </c>
      <c r="U35" s="66">
        <f t="shared" si="4"/>
        <v>753.99999999999989</v>
      </c>
      <c r="V35" s="66">
        <f t="shared" si="4"/>
        <v>753.99999999999989</v>
      </c>
      <c r="W35" s="66">
        <f t="shared" si="4"/>
        <v>755.5</v>
      </c>
      <c r="X35" s="66">
        <f t="shared" si="4"/>
        <v>754.19999999999993</v>
      </c>
      <c r="Y35" s="66">
        <f t="shared" si="4"/>
        <v>755</v>
      </c>
      <c r="Z35" s="66">
        <f t="shared" si="4"/>
        <v>754.5</v>
      </c>
      <c r="AA35" s="66">
        <f t="shared" si="4"/>
        <v>776.5</v>
      </c>
      <c r="AB35" s="66">
        <f t="shared" si="4"/>
        <v>776.5</v>
      </c>
      <c r="AC35" s="66">
        <f t="shared" si="4"/>
        <v>776.5</v>
      </c>
      <c r="AD35" s="66">
        <f t="shared" si="4"/>
        <v>782.59999999999991</v>
      </c>
      <c r="AE35" s="66">
        <f t="shared" si="4"/>
        <v>786.59999999999991</v>
      </c>
      <c r="AF35" s="66">
        <f t="shared" si="4"/>
        <v>774.8</v>
      </c>
      <c r="AG35" s="58">
        <f>SUM(AG11:AG34)</f>
        <v>1416.83</v>
      </c>
      <c r="AH35" s="51">
        <f t="shared" si="2"/>
        <v>786.59999999999991</v>
      </c>
      <c r="AI35" s="52">
        <f t="shared" si="3"/>
        <v>673.7</v>
      </c>
      <c r="AK35" s="53"/>
    </row>
    <row r="36" spans="1:41" x14ac:dyDescent="0.25">
      <c r="A36" s="54" t="s">
        <v>21</v>
      </c>
      <c r="B36" s="47">
        <v>139.1</v>
      </c>
      <c r="C36" s="47">
        <v>139.1</v>
      </c>
      <c r="D36" s="47">
        <v>139.1</v>
      </c>
      <c r="E36" s="47">
        <v>139.1</v>
      </c>
      <c r="F36" s="55">
        <v>138.9</v>
      </c>
      <c r="G36" s="55">
        <v>138.6</v>
      </c>
      <c r="H36" s="55">
        <v>138.6</v>
      </c>
      <c r="I36" s="55">
        <v>139.1</v>
      </c>
      <c r="J36" s="55">
        <v>139.1</v>
      </c>
      <c r="K36" s="55">
        <v>139.1</v>
      </c>
      <c r="L36" s="48">
        <v>138.4</v>
      </c>
      <c r="M36" s="48">
        <v>137.69999999999999</v>
      </c>
      <c r="N36" s="48">
        <v>137.1</v>
      </c>
      <c r="O36" s="48">
        <v>137.4</v>
      </c>
      <c r="P36" s="48">
        <v>137.9</v>
      </c>
      <c r="Q36" s="48">
        <v>138</v>
      </c>
      <c r="R36" s="48">
        <v>137.6</v>
      </c>
      <c r="S36" s="48">
        <v>136.5</v>
      </c>
      <c r="T36" s="48">
        <v>136.1</v>
      </c>
      <c r="U36" s="48">
        <v>136.30000000000001</v>
      </c>
      <c r="V36" s="48">
        <v>136.30000000000001</v>
      </c>
      <c r="W36" s="48">
        <v>137.19999999999999</v>
      </c>
      <c r="X36" s="48">
        <v>137.5</v>
      </c>
      <c r="Y36" s="48">
        <v>137.69999999999999</v>
      </c>
      <c r="Z36" s="48">
        <v>138.5</v>
      </c>
      <c r="AA36" s="48">
        <v>138.5</v>
      </c>
      <c r="AB36" s="48">
        <v>138.5</v>
      </c>
      <c r="AC36" s="48">
        <v>138.5</v>
      </c>
      <c r="AD36" s="47">
        <v>139</v>
      </c>
      <c r="AE36" s="47">
        <v>138.9</v>
      </c>
      <c r="AF36" s="47">
        <v>138.4</v>
      </c>
      <c r="AG36" s="56">
        <v>144</v>
      </c>
      <c r="AH36" s="51">
        <f t="shared" si="2"/>
        <v>139.1</v>
      </c>
      <c r="AI36" s="52">
        <f t="shared" si="3"/>
        <v>136.1</v>
      </c>
      <c r="AK36" s="53"/>
    </row>
    <row r="37" spans="1:41" x14ac:dyDescent="0.25">
      <c r="A37" s="57" t="s">
        <v>22</v>
      </c>
      <c r="B37" s="55">
        <v>70.900000000000006</v>
      </c>
      <c r="C37" s="55">
        <v>70.900000000000006</v>
      </c>
      <c r="D37" s="55">
        <v>70.900000000000006</v>
      </c>
      <c r="E37" s="55">
        <v>70.900000000000006</v>
      </c>
      <c r="F37" s="55">
        <v>72.8</v>
      </c>
      <c r="G37" s="55">
        <v>72.5</v>
      </c>
      <c r="H37" s="55">
        <v>72.400000000000006</v>
      </c>
      <c r="I37" s="55">
        <v>73.5</v>
      </c>
      <c r="J37" s="55">
        <v>73.5</v>
      </c>
      <c r="K37" s="55">
        <v>73.5</v>
      </c>
      <c r="L37" s="67">
        <v>70.8</v>
      </c>
      <c r="M37" s="67">
        <v>70.599999999999994</v>
      </c>
      <c r="N37" s="67">
        <v>69.7</v>
      </c>
      <c r="O37" s="67">
        <v>70.599999999999994</v>
      </c>
      <c r="P37" s="67">
        <v>70.400000000000006</v>
      </c>
      <c r="Q37" s="67">
        <v>70.8</v>
      </c>
      <c r="R37" s="67">
        <v>70.900000000000006</v>
      </c>
      <c r="S37" s="67">
        <v>71.099999999999994</v>
      </c>
      <c r="T37" s="67">
        <v>71.900000000000006</v>
      </c>
      <c r="U37" s="67">
        <v>71.8</v>
      </c>
      <c r="V37" s="67">
        <v>71.8</v>
      </c>
      <c r="W37" s="67">
        <v>71</v>
      </c>
      <c r="X37" s="67">
        <v>71.2</v>
      </c>
      <c r="Y37" s="67">
        <v>70.400000000000006</v>
      </c>
      <c r="Z37" s="67">
        <v>71.3</v>
      </c>
      <c r="AA37" s="67">
        <v>71.3</v>
      </c>
      <c r="AB37" s="67">
        <v>71.3</v>
      </c>
      <c r="AC37" s="67">
        <v>71.3</v>
      </c>
      <c r="AD37" s="55">
        <v>70.5</v>
      </c>
      <c r="AE37" s="55">
        <v>70.2</v>
      </c>
      <c r="AF37" s="55">
        <v>50.6</v>
      </c>
      <c r="AG37" s="58">
        <v>70</v>
      </c>
      <c r="AH37" s="51">
        <f t="shared" si="2"/>
        <v>73.5</v>
      </c>
      <c r="AI37" s="52">
        <f t="shared" si="3"/>
        <v>50.6</v>
      </c>
      <c r="AK37" s="53"/>
    </row>
    <row r="38" spans="1:41" x14ac:dyDescent="0.25">
      <c r="A38" s="57" t="s">
        <v>23</v>
      </c>
      <c r="B38" s="55">
        <v>61</v>
      </c>
      <c r="C38" s="55">
        <v>61</v>
      </c>
      <c r="D38" s="55">
        <v>61</v>
      </c>
      <c r="E38" s="55">
        <v>61</v>
      </c>
      <c r="F38" s="55">
        <v>60.8</v>
      </c>
      <c r="G38" s="55">
        <v>60.8</v>
      </c>
      <c r="H38" s="55">
        <v>60.7</v>
      </c>
      <c r="I38" s="55">
        <v>60.7</v>
      </c>
      <c r="J38" s="55">
        <v>60.7</v>
      </c>
      <c r="K38" s="55">
        <v>60.7</v>
      </c>
      <c r="L38" s="67">
        <v>60.7</v>
      </c>
      <c r="M38" s="67">
        <v>60.7</v>
      </c>
      <c r="N38" s="67">
        <v>60.7</v>
      </c>
      <c r="O38" s="67">
        <v>60.5</v>
      </c>
      <c r="P38" s="67">
        <v>60.6</v>
      </c>
      <c r="Q38" s="67">
        <v>60.5</v>
      </c>
      <c r="R38" s="67">
        <v>60.3</v>
      </c>
      <c r="S38" s="67">
        <v>60.6</v>
      </c>
      <c r="T38" s="67">
        <v>61</v>
      </c>
      <c r="U38" s="67">
        <v>60.8</v>
      </c>
      <c r="V38" s="67">
        <v>60.8</v>
      </c>
      <c r="W38" s="67">
        <v>60.6</v>
      </c>
      <c r="X38" s="67">
        <v>60.5</v>
      </c>
      <c r="Y38" s="67">
        <v>60.7</v>
      </c>
      <c r="Z38" s="67">
        <v>60.9</v>
      </c>
      <c r="AA38" s="67">
        <v>60.9</v>
      </c>
      <c r="AB38" s="67">
        <v>60.9</v>
      </c>
      <c r="AC38" s="67">
        <v>60.9</v>
      </c>
      <c r="AD38" s="55">
        <v>60.8</v>
      </c>
      <c r="AE38" s="55">
        <v>60.6</v>
      </c>
      <c r="AF38" s="55">
        <v>60.3</v>
      </c>
      <c r="AG38" s="58">
        <v>69</v>
      </c>
      <c r="AH38" s="51">
        <f t="shared" si="2"/>
        <v>61</v>
      </c>
      <c r="AI38" s="52">
        <f t="shared" si="3"/>
        <v>60.3</v>
      </c>
      <c r="AK38" s="53"/>
    </row>
    <row r="39" spans="1:41" x14ac:dyDescent="0.25">
      <c r="A39" s="57" t="s">
        <v>24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67">
        <v>0</v>
      </c>
      <c r="M39" s="67">
        <v>0</v>
      </c>
      <c r="N39" s="67">
        <v>0</v>
      </c>
      <c r="O39" s="67">
        <v>0</v>
      </c>
      <c r="P39" s="67">
        <v>0</v>
      </c>
      <c r="Q39" s="67">
        <v>0</v>
      </c>
      <c r="R39" s="67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67">
        <v>0</v>
      </c>
      <c r="AB39" s="67">
        <v>0</v>
      </c>
      <c r="AC39" s="67">
        <v>0</v>
      </c>
      <c r="AD39" s="55">
        <v>0</v>
      </c>
      <c r="AE39" s="55">
        <v>0</v>
      </c>
      <c r="AF39" s="55">
        <v>0</v>
      </c>
      <c r="AG39" s="58">
        <v>60</v>
      </c>
      <c r="AH39" s="51">
        <f t="shared" si="2"/>
        <v>0</v>
      </c>
      <c r="AI39" s="52">
        <f t="shared" si="3"/>
        <v>0</v>
      </c>
      <c r="AK39" s="53"/>
    </row>
    <row r="40" spans="1:41" x14ac:dyDescent="0.25">
      <c r="A40" s="57" t="s">
        <v>25</v>
      </c>
      <c r="B40" s="55">
        <v>29</v>
      </c>
      <c r="C40" s="55">
        <v>29</v>
      </c>
      <c r="D40" s="55">
        <v>29</v>
      </c>
      <c r="E40" s="55">
        <v>29</v>
      </c>
      <c r="F40" s="55">
        <v>29</v>
      </c>
      <c r="G40" s="55">
        <v>29</v>
      </c>
      <c r="H40" s="55">
        <v>29</v>
      </c>
      <c r="I40" s="55">
        <v>29</v>
      </c>
      <c r="J40" s="55">
        <v>29</v>
      </c>
      <c r="K40" s="55">
        <v>29</v>
      </c>
      <c r="L40" s="48">
        <v>29</v>
      </c>
      <c r="M40" s="48">
        <v>29</v>
      </c>
      <c r="N40" s="48">
        <v>29</v>
      </c>
      <c r="O40" s="48">
        <v>29</v>
      </c>
      <c r="P40" s="48">
        <v>29</v>
      </c>
      <c r="Q40" s="48">
        <v>29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25</v>
      </c>
      <c r="X40" s="48">
        <v>25</v>
      </c>
      <c r="Y40" s="48">
        <v>25</v>
      </c>
      <c r="Z40" s="48">
        <v>25</v>
      </c>
      <c r="AA40" s="48">
        <v>25</v>
      </c>
      <c r="AB40" s="48">
        <v>25</v>
      </c>
      <c r="AC40" s="48">
        <v>25</v>
      </c>
      <c r="AD40" s="55">
        <v>27</v>
      </c>
      <c r="AE40" s="55">
        <v>27</v>
      </c>
      <c r="AF40" s="55">
        <v>27</v>
      </c>
      <c r="AG40" s="58">
        <v>30</v>
      </c>
      <c r="AH40" s="51">
        <f t="shared" si="2"/>
        <v>29</v>
      </c>
      <c r="AI40" s="52">
        <f t="shared" si="3"/>
        <v>15</v>
      </c>
      <c r="AK40" s="53"/>
    </row>
    <row r="41" spans="1:41" x14ac:dyDescent="0.25">
      <c r="A41" s="57" t="s">
        <v>86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55">
        <v>17</v>
      </c>
      <c r="C42" s="55">
        <v>17</v>
      </c>
      <c r="D42" s="55">
        <v>17</v>
      </c>
      <c r="E42" s="55">
        <v>17</v>
      </c>
      <c r="F42" s="55">
        <v>17</v>
      </c>
      <c r="G42" s="55">
        <v>17</v>
      </c>
      <c r="H42" s="55">
        <v>17</v>
      </c>
      <c r="I42" s="55">
        <v>17</v>
      </c>
      <c r="J42" s="55">
        <v>17</v>
      </c>
      <c r="K42" s="55">
        <v>17</v>
      </c>
      <c r="L42" s="48">
        <v>16.7</v>
      </c>
      <c r="M42" s="48">
        <v>14.2</v>
      </c>
      <c r="N42" s="48">
        <v>16.7</v>
      </c>
      <c r="O42" s="48">
        <v>16.7</v>
      </c>
      <c r="P42" s="48">
        <v>16.7</v>
      </c>
      <c r="Q42" s="48">
        <v>16.7</v>
      </c>
      <c r="R42" s="48">
        <v>14.1</v>
      </c>
      <c r="S42" s="48">
        <v>16.600000000000001</v>
      </c>
      <c r="T42" s="48">
        <v>16.600000000000001</v>
      </c>
      <c r="U42" s="48">
        <v>16.600000000000001</v>
      </c>
      <c r="V42" s="48">
        <v>16.600000000000001</v>
      </c>
      <c r="W42" s="48">
        <v>16.5</v>
      </c>
      <c r="X42" s="48">
        <v>16.5</v>
      </c>
      <c r="Y42" s="48">
        <v>16.5</v>
      </c>
      <c r="Z42" s="48">
        <v>16.5</v>
      </c>
      <c r="AA42" s="48">
        <v>16.5</v>
      </c>
      <c r="AB42" s="48">
        <v>16.5</v>
      </c>
      <c r="AC42" s="48">
        <v>16.5</v>
      </c>
      <c r="AD42" s="55">
        <v>16.100000000000001</v>
      </c>
      <c r="AE42" s="55">
        <v>16.100000000000001</v>
      </c>
      <c r="AF42" s="55">
        <v>15.6</v>
      </c>
      <c r="AG42" s="58">
        <v>24</v>
      </c>
      <c r="AH42" s="51">
        <f t="shared" si="2"/>
        <v>17</v>
      </c>
      <c r="AI42" s="52">
        <f t="shared" si="3"/>
        <v>14.1</v>
      </c>
      <c r="AK42" s="53"/>
    </row>
    <row r="43" spans="1:41" x14ac:dyDescent="0.25">
      <c r="A43" s="57" t="s">
        <v>27</v>
      </c>
      <c r="B43" s="55">
        <v>2</v>
      </c>
      <c r="C43" s="55">
        <v>2</v>
      </c>
      <c r="D43" s="55">
        <v>2</v>
      </c>
      <c r="E43" s="55">
        <v>2</v>
      </c>
      <c r="F43" s="55">
        <v>2</v>
      </c>
      <c r="G43" s="55">
        <v>2</v>
      </c>
      <c r="H43" s="55">
        <v>2</v>
      </c>
      <c r="I43" s="55">
        <v>2</v>
      </c>
      <c r="J43" s="55">
        <v>2</v>
      </c>
      <c r="K43" s="55">
        <v>2</v>
      </c>
      <c r="L43" s="48">
        <v>2</v>
      </c>
      <c r="M43" s="48">
        <v>2</v>
      </c>
      <c r="N43" s="48">
        <v>2</v>
      </c>
      <c r="O43" s="48">
        <v>0</v>
      </c>
      <c r="P43" s="48">
        <v>0</v>
      </c>
      <c r="Q43" s="48">
        <v>0</v>
      </c>
      <c r="R43" s="48">
        <v>0</v>
      </c>
      <c r="S43" s="48">
        <v>2</v>
      </c>
      <c r="T43" s="48">
        <v>2</v>
      </c>
      <c r="U43" s="48">
        <v>2</v>
      </c>
      <c r="V43" s="48">
        <v>2</v>
      </c>
      <c r="W43" s="48">
        <v>2</v>
      </c>
      <c r="X43" s="48">
        <v>2</v>
      </c>
      <c r="Y43" s="48">
        <v>2</v>
      </c>
      <c r="Z43" s="48">
        <v>2</v>
      </c>
      <c r="AA43" s="48">
        <v>2</v>
      </c>
      <c r="AB43" s="48">
        <v>2</v>
      </c>
      <c r="AC43" s="48">
        <v>2</v>
      </c>
      <c r="AD43" s="55">
        <v>2</v>
      </c>
      <c r="AE43" s="55">
        <v>2</v>
      </c>
      <c r="AF43" s="55">
        <v>2</v>
      </c>
      <c r="AG43" s="58">
        <v>15</v>
      </c>
      <c r="AH43" s="51">
        <f t="shared" si="2"/>
        <v>2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14</v>
      </c>
      <c r="C44" s="55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48">
        <v>14</v>
      </c>
      <c r="M44" s="48">
        <v>14</v>
      </c>
      <c r="N44" s="48">
        <v>14</v>
      </c>
      <c r="O44" s="48">
        <v>14</v>
      </c>
      <c r="P44" s="48">
        <v>14</v>
      </c>
      <c r="Q44" s="48">
        <v>14</v>
      </c>
      <c r="R44" s="48">
        <v>14</v>
      </c>
      <c r="S44" s="48">
        <v>7</v>
      </c>
      <c r="T44" s="48">
        <v>14</v>
      </c>
      <c r="U44" s="48">
        <v>14</v>
      </c>
      <c r="V44" s="48">
        <v>14</v>
      </c>
      <c r="W44" s="48">
        <v>14</v>
      </c>
      <c r="X44" s="48">
        <v>14</v>
      </c>
      <c r="Y44" s="48">
        <v>14</v>
      </c>
      <c r="Z44" s="48">
        <v>14</v>
      </c>
      <c r="AA44" s="48">
        <v>14</v>
      </c>
      <c r="AB44" s="48">
        <v>14</v>
      </c>
      <c r="AC44" s="48">
        <v>14</v>
      </c>
      <c r="AD44" s="55">
        <v>14</v>
      </c>
      <c r="AE44" s="55">
        <v>14</v>
      </c>
      <c r="AF44" s="55">
        <v>14</v>
      </c>
      <c r="AG44" s="58">
        <v>14.1</v>
      </c>
      <c r="AH44" s="51">
        <f t="shared" si="2"/>
        <v>14</v>
      </c>
      <c r="AI44" s="52">
        <f t="shared" si="3"/>
        <v>7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55">
        <v>13</v>
      </c>
      <c r="C45" s="55">
        <v>13</v>
      </c>
      <c r="D45" s="55">
        <v>14</v>
      </c>
      <c r="E45" s="55">
        <v>14</v>
      </c>
      <c r="F45" s="55">
        <v>14</v>
      </c>
      <c r="G45" s="55">
        <v>14</v>
      </c>
      <c r="H45" s="55">
        <v>14</v>
      </c>
      <c r="I45" s="55">
        <v>14</v>
      </c>
      <c r="J45" s="55">
        <v>14</v>
      </c>
      <c r="K45" s="55">
        <v>14</v>
      </c>
      <c r="L45" s="48">
        <v>11</v>
      </c>
      <c r="M45" s="48">
        <v>11</v>
      </c>
      <c r="N45" s="48">
        <v>10</v>
      </c>
      <c r="O45" s="48">
        <v>10</v>
      </c>
      <c r="P45" s="48">
        <v>10</v>
      </c>
      <c r="Q45" s="48">
        <v>10</v>
      </c>
      <c r="R45" s="48">
        <v>4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48">
        <v>8</v>
      </c>
      <c r="AD45" s="55">
        <v>2</v>
      </c>
      <c r="AE45" s="55">
        <v>2</v>
      </c>
      <c r="AF45" s="55">
        <v>13</v>
      </c>
      <c r="AG45" s="58">
        <v>14</v>
      </c>
      <c r="AH45" s="51">
        <f t="shared" si="2"/>
        <v>14</v>
      </c>
      <c r="AI45" s="52">
        <f t="shared" si="3"/>
        <v>2</v>
      </c>
      <c r="AK45" s="53"/>
    </row>
    <row r="46" spans="1:41" x14ac:dyDescent="0.25">
      <c r="A46" s="57" t="s">
        <v>30</v>
      </c>
      <c r="B46" s="55">
        <v>6.4</v>
      </c>
      <c r="C46" s="55">
        <v>6.4</v>
      </c>
      <c r="D46" s="55">
        <v>6.4</v>
      </c>
      <c r="E46" s="55">
        <v>6.4</v>
      </c>
      <c r="F46" s="55">
        <v>6.4</v>
      </c>
      <c r="G46" s="55">
        <v>6.4</v>
      </c>
      <c r="H46" s="55">
        <v>6.4</v>
      </c>
      <c r="I46" s="55">
        <v>6.4</v>
      </c>
      <c r="J46" s="55">
        <v>6.4</v>
      </c>
      <c r="K46" s="55">
        <v>6.4</v>
      </c>
      <c r="L46" s="48">
        <v>6.4</v>
      </c>
      <c r="M46" s="48">
        <v>6.4</v>
      </c>
      <c r="N46" s="48">
        <v>8.5</v>
      </c>
      <c r="O46" s="48">
        <v>8.5</v>
      </c>
      <c r="P46" s="48">
        <v>8.5</v>
      </c>
      <c r="Q46" s="48">
        <v>8.5</v>
      </c>
      <c r="R46" s="48">
        <v>8.5</v>
      </c>
      <c r="S46" s="48">
        <v>6.6</v>
      </c>
      <c r="T46" s="48">
        <v>6.6</v>
      </c>
      <c r="U46" s="48">
        <v>6.6</v>
      </c>
      <c r="V46" s="48">
        <v>6.6</v>
      </c>
      <c r="W46" s="48">
        <v>6.6</v>
      </c>
      <c r="X46" s="48">
        <v>6.6</v>
      </c>
      <c r="Y46" s="48">
        <v>6.6</v>
      </c>
      <c r="Z46" s="48">
        <v>6.6</v>
      </c>
      <c r="AA46" s="48">
        <v>6.6</v>
      </c>
      <c r="AB46" s="48">
        <v>6.6</v>
      </c>
      <c r="AC46" s="48">
        <v>6.6</v>
      </c>
      <c r="AD46" s="55">
        <v>6.5</v>
      </c>
      <c r="AE46" s="55">
        <v>6.5</v>
      </c>
      <c r="AF46" s="55">
        <v>6.5</v>
      </c>
      <c r="AG46" s="58">
        <v>10.050000000000001</v>
      </c>
      <c r="AH46" s="51">
        <f t="shared" si="2"/>
        <v>8.5</v>
      </c>
      <c r="AI46" s="52">
        <f t="shared" si="3"/>
        <v>6.4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48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362.14</v>
      </c>
      <c r="C49" s="66">
        <f t="shared" si="6"/>
        <v>362.14</v>
      </c>
      <c r="D49" s="66">
        <f t="shared" si="6"/>
        <v>363.14</v>
      </c>
      <c r="E49" s="66">
        <f t="shared" si="6"/>
        <v>363.14</v>
      </c>
      <c r="F49" s="66">
        <f t="shared" si="6"/>
        <v>364.64</v>
      </c>
      <c r="G49" s="66">
        <f t="shared" si="6"/>
        <v>364.03999999999996</v>
      </c>
      <c r="H49" s="66">
        <f t="shared" si="6"/>
        <v>363.84</v>
      </c>
      <c r="I49" s="66">
        <f t="shared" si="6"/>
        <v>365.44</v>
      </c>
      <c r="J49" s="66">
        <f t="shared" si="6"/>
        <v>365.44</v>
      </c>
      <c r="K49" s="66">
        <f t="shared" si="6"/>
        <v>365.44</v>
      </c>
      <c r="L49" s="66">
        <f t="shared" si="6"/>
        <v>358.73999999999995</v>
      </c>
      <c r="M49" s="66">
        <f t="shared" si="6"/>
        <v>355.34</v>
      </c>
      <c r="N49" s="66">
        <f t="shared" si="6"/>
        <v>357.44</v>
      </c>
      <c r="O49" s="66">
        <f t="shared" si="6"/>
        <v>356.44</v>
      </c>
      <c r="P49" s="66">
        <f t="shared" si="6"/>
        <v>356.84000000000003</v>
      </c>
      <c r="Q49" s="66">
        <f t="shared" si="6"/>
        <v>357.24</v>
      </c>
      <c r="R49" s="66">
        <f t="shared" si="6"/>
        <v>334.14000000000004</v>
      </c>
      <c r="S49" s="66">
        <f t="shared" si="6"/>
        <v>339.14000000000004</v>
      </c>
      <c r="T49" s="66">
        <f t="shared" si="6"/>
        <v>346.94000000000005</v>
      </c>
      <c r="U49" s="66">
        <f t="shared" si="6"/>
        <v>346.84000000000009</v>
      </c>
      <c r="V49" s="66">
        <f t="shared" si="6"/>
        <v>346.84000000000009</v>
      </c>
      <c r="W49" s="66">
        <f t="shared" si="6"/>
        <v>356.64000000000004</v>
      </c>
      <c r="X49" s="66">
        <f t="shared" si="6"/>
        <v>357.04</v>
      </c>
      <c r="Y49" s="66">
        <f t="shared" si="6"/>
        <v>356.64000000000004</v>
      </c>
      <c r="Z49" s="66">
        <f t="shared" si="6"/>
        <v>358.54</v>
      </c>
      <c r="AA49" s="66">
        <f t="shared" si="6"/>
        <v>358.54</v>
      </c>
      <c r="AB49" s="66">
        <f t="shared" si="6"/>
        <v>358.54</v>
      </c>
      <c r="AC49" s="66">
        <f t="shared" si="6"/>
        <v>352.54</v>
      </c>
      <c r="AD49" s="66">
        <f t="shared" si="6"/>
        <v>347.64000000000004</v>
      </c>
      <c r="AE49" s="66">
        <f t="shared" si="6"/>
        <v>347.04000000000008</v>
      </c>
      <c r="AF49" s="66">
        <f t="shared" si="6"/>
        <v>337.14000000000004</v>
      </c>
      <c r="AG49" s="71">
        <f>SUM(AG36:AG48)</f>
        <v>489.91</v>
      </c>
      <c r="AH49" s="51">
        <f t="shared" si="2"/>
        <v>365.44</v>
      </c>
      <c r="AI49" s="52">
        <f t="shared" si="3"/>
        <v>334.14000000000004</v>
      </c>
      <c r="AK49" s="53"/>
    </row>
    <row r="50" spans="1:37" x14ac:dyDescent="0.25">
      <c r="A50" s="54" t="s">
        <v>34</v>
      </c>
      <c r="B50" s="48">
        <v>20</v>
      </c>
      <c r="C50" s="55">
        <v>10.9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24.7</v>
      </c>
      <c r="K50" s="55">
        <v>34.700000000000003</v>
      </c>
      <c r="L50" s="72">
        <v>10.3</v>
      </c>
      <c r="M50" s="72">
        <v>29.4</v>
      </c>
      <c r="N50" s="72">
        <v>49.6</v>
      </c>
      <c r="O50" s="72">
        <v>58.8</v>
      </c>
      <c r="P50" s="48">
        <v>19.899999999999999</v>
      </c>
      <c r="Q50" s="48">
        <v>30</v>
      </c>
      <c r="R50" s="48">
        <v>50.6</v>
      </c>
      <c r="S50" s="48">
        <v>24.1</v>
      </c>
      <c r="T50" s="48">
        <v>24.8</v>
      </c>
      <c r="U50" s="48">
        <v>59</v>
      </c>
      <c r="V50" s="48">
        <v>49</v>
      </c>
      <c r="W50" s="48">
        <v>53.2</v>
      </c>
      <c r="X50" s="48">
        <v>59</v>
      </c>
      <c r="Y50" s="48">
        <v>60</v>
      </c>
      <c r="Z50" s="48">
        <v>59.5</v>
      </c>
      <c r="AA50" s="48">
        <v>59.5</v>
      </c>
      <c r="AB50" s="48">
        <v>59.5</v>
      </c>
      <c r="AC50" s="48">
        <v>59.5</v>
      </c>
      <c r="AD50" s="48">
        <v>54</v>
      </c>
      <c r="AE50" s="48">
        <v>14.1</v>
      </c>
      <c r="AF50" s="48">
        <v>19.899999999999999</v>
      </c>
      <c r="AG50" s="56">
        <v>60</v>
      </c>
      <c r="AH50" s="51">
        <f t="shared" si="2"/>
        <v>60</v>
      </c>
      <c r="AI50" s="52">
        <f t="shared" si="3"/>
        <v>0</v>
      </c>
      <c r="AK50" s="53"/>
    </row>
    <row r="51" spans="1:37" x14ac:dyDescent="0.25">
      <c r="A51" s="57" t="s">
        <v>35</v>
      </c>
      <c r="B51" s="67">
        <v>8.4</v>
      </c>
      <c r="C51" s="55">
        <v>3.1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10.1</v>
      </c>
      <c r="K51" s="55">
        <v>16.399999999999999</v>
      </c>
      <c r="L51" s="72">
        <v>4</v>
      </c>
      <c r="M51" s="72">
        <v>12.3</v>
      </c>
      <c r="N51" s="72">
        <v>19.2</v>
      </c>
      <c r="O51" s="72">
        <v>28.2</v>
      </c>
      <c r="P51" s="67">
        <v>10.3</v>
      </c>
      <c r="Q51" s="67">
        <v>14.6</v>
      </c>
      <c r="R51" s="48">
        <v>16.899999999999999</v>
      </c>
      <c r="S51" s="48">
        <v>12</v>
      </c>
      <c r="T51" s="48">
        <v>10.8</v>
      </c>
      <c r="U51" s="67">
        <v>18</v>
      </c>
      <c r="V51" s="67">
        <v>22</v>
      </c>
      <c r="W51" s="67">
        <v>23</v>
      </c>
      <c r="X51" s="67">
        <v>25</v>
      </c>
      <c r="Y51" s="67">
        <v>25</v>
      </c>
      <c r="Z51" s="67">
        <v>28.5</v>
      </c>
      <c r="AA51" s="67">
        <v>28.5</v>
      </c>
      <c r="AB51" s="67">
        <v>28.5</v>
      </c>
      <c r="AC51" s="67">
        <v>28.5</v>
      </c>
      <c r="AD51" s="67">
        <v>27.9</v>
      </c>
      <c r="AE51" s="67">
        <v>5.5</v>
      </c>
      <c r="AF51" s="67">
        <v>8.8000000000000007</v>
      </c>
      <c r="AG51" s="58">
        <v>32</v>
      </c>
      <c r="AH51" s="51">
        <f t="shared" si="2"/>
        <v>28.5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74">
        <v>3.1</v>
      </c>
      <c r="C52" s="68">
        <v>1.1000000000000001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3.7</v>
      </c>
      <c r="K52" s="68">
        <v>6</v>
      </c>
      <c r="L52" s="73">
        <v>1.5</v>
      </c>
      <c r="M52" s="73">
        <v>4.5</v>
      </c>
      <c r="N52" s="73">
        <v>7</v>
      </c>
      <c r="O52" s="73">
        <v>10.3</v>
      </c>
      <c r="P52" s="74">
        <v>3.8</v>
      </c>
      <c r="Q52" s="74">
        <v>5.3</v>
      </c>
      <c r="R52" s="48">
        <v>6.2</v>
      </c>
      <c r="S52" s="48">
        <v>4.4000000000000004</v>
      </c>
      <c r="T52" s="48">
        <v>4</v>
      </c>
      <c r="U52" s="74">
        <v>6.5</v>
      </c>
      <c r="V52" s="74">
        <v>8</v>
      </c>
      <c r="W52" s="74">
        <v>8.4</v>
      </c>
      <c r="X52" s="74">
        <v>9</v>
      </c>
      <c r="Y52" s="74">
        <v>9</v>
      </c>
      <c r="Z52" s="74">
        <v>10.4</v>
      </c>
      <c r="AA52" s="74">
        <v>10.4</v>
      </c>
      <c r="AB52" s="74">
        <v>10.4</v>
      </c>
      <c r="AC52" s="74">
        <v>10.4</v>
      </c>
      <c r="AD52" s="74">
        <v>10.199999999999999</v>
      </c>
      <c r="AE52" s="74">
        <v>2</v>
      </c>
      <c r="AF52" s="74">
        <v>3.2</v>
      </c>
      <c r="AG52" s="75">
        <v>14</v>
      </c>
      <c r="AH52" s="51">
        <f t="shared" si="2"/>
        <v>10.4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31.5</v>
      </c>
      <c r="C53" s="66">
        <f t="shared" ref="C53:AF53" si="7">SUM(C50:C52)</f>
        <v>15.1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38.5</v>
      </c>
      <c r="K53" s="66">
        <f t="shared" si="7"/>
        <v>57.1</v>
      </c>
      <c r="L53" s="66">
        <f t="shared" si="7"/>
        <v>15.8</v>
      </c>
      <c r="M53" s="66">
        <f t="shared" si="7"/>
        <v>46.2</v>
      </c>
      <c r="N53" s="66">
        <f t="shared" si="7"/>
        <v>75.8</v>
      </c>
      <c r="O53" s="66">
        <f t="shared" si="7"/>
        <v>97.3</v>
      </c>
      <c r="P53" s="66">
        <f t="shared" si="7"/>
        <v>34</v>
      </c>
      <c r="Q53" s="66">
        <f t="shared" si="7"/>
        <v>49.9</v>
      </c>
      <c r="R53" s="66">
        <f t="shared" si="7"/>
        <v>73.7</v>
      </c>
      <c r="S53" s="66">
        <f t="shared" si="7"/>
        <v>40.5</v>
      </c>
      <c r="T53" s="66">
        <f t="shared" si="7"/>
        <v>39.6</v>
      </c>
      <c r="U53" s="66">
        <f t="shared" si="7"/>
        <v>83.5</v>
      </c>
      <c r="V53" s="66">
        <f t="shared" si="7"/>
        <v>79</v>
      </c>
      <c r="W53" s="66">
        <f t="shared" si="7"/>
        <v>84.600000000000009</v>
      </c>
      <c r="X53" s="66">
        <f t="shared" si="7"/>
        <v>93</v>
      </c>
      <c r="Y53" s="66">
        <f t="shared" si="7"/>
        <v>94</v>
      </c>
      <c r="Z53" s="66">
        <f t="shared" si="7"/>
        <v>98.4</v>
      </c>
      <c r="AA53" s="66">
        <f t="shared" si="7"/>
        <v>98.4</v>
      </c>
      <c r="AB53" s="66">
        <f t="shared" si="7"/>
        <v>98.4</v>
      </c>
      <c r="AC53" s="66">
        <f t="shared" si="7"/>
        <v>98.4</v>
      </c>
      <c r="AD53" s="66">
        <f t="shared" si="7"/>
        <v>92.100000000000009</v>
      </c>
      <c r="AE53" s="66">
        <f t="shared" si="7"/>
        <v>21.6</v>
      </c>
      <c r="AF53" s="66">
        <f t="shared" si="7"/>
        <v>31.9</v>
      </c>
      <c r="AG53" s="71">
        <f>SUM(AG50:AG52)</f>
        <v>106</v>
      </c>
      <c r="AH53" s="51">
        <f t="shared" si="2"/>
        <v>98.4</v>
      </c>
      <c r="AI53" s="52">
        <f t="shared" si="3"/>
        <v>0</v>
      </c>
      <c r="AK53" s="53"/>
    </row>
    <row r="54" spans="1:37" x14ac:dyDescent="0.25">
      <c r="A54" s="54" t="s">
        <v>206</v>
      </c>
      <c r="B54" s="48">
        <v>40.43</v>
      </c>
      <c r="C54" s="48">
        <v>41</v>
      </c>
      <c r="D54" s="48">
        <v>36</v>
      </c>
      <c r="E54" s="48">
        <v>33</v>
      </c>
      <c r="F54" s="48">
        <v>24</v>
      </c>
      <c r="G54" s="48">
        <v>40</v>
      </c>
      <c r="H54" s="48">
        <v>37</v>
      </c>
      <c r="I54" s="48">
        <v>37</v>
      </c>
      <c r="J54" s="48">
        <v>38</v>
      </c>
      <c r="K54" s="48">
        <v>28</v>
      </c>
      <c r="L54" s="48">
        <v>27.39</v>
      </c>
      <c r="M54" s="48">
        <v>30</v>
      </c>
      <c r="N54" s="48">
        <v>34</v>
      </c>
      <c r="O54" s="48">
        <v>36</v>
      </c>
      <c r="P54" s="48">
        <v>35</v>
      </c>
      <c r="Q54" s="48">
        <v>45</v>
      </c>
      <c r="R54" s="48">
        <v>40</v>
      </c>
      <c r="S54" s="48">
        <v>58</v>
      </c>
      <c r="T54" s="48">
        <v>49</v>
      </c>
      <c r="U54" s="48">
        <v>45</v>
      </c>
      <c r="V54" s="48">
        <v>44</v>
      </c>
      <c r="W54" s="48">
        <v>32.159999999999997</v>
      </c>
      <c r="X54" s="48">
        <v>29.28</v>
      </c>
      <c r="Y54" s="48">
        <v>45</v>
      </c>
      <c r="Z54" s="48">
        <v>59</v>
      </c>
      <c r="AA54" s="48">
        <v>65.13</v>
      </c>
      <c r="AB54" s="48">
        <v>63.89</v>
      </c>
      <c r="AC54" s="48">
        <v>69.63</v>
      </c>
      <c r="AD54" s="48">
        <v>44.48</v>
      </c>
      <c r="AE54" s="48">
        <v>40.4</v>
      </c>
      <c r="AF54" s="48">
        <v>39.4</v>
      </c>
      <c r="AG54" s="56"/>
      <c r="AH54" s="51">
        <f t="shared" si="2"/>
        <v>69.63</v>
      </c>
      <c r="AI54" s="52">
        <f t="shared" si="3"/>
        <v>24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20.8</v>
      </c>
      <c r="T55" s="48">
        <v>23.1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23.1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5</v>
      </c>
      <c r="C56" s="67">
        <v>7</v>
      </c>
      <c r="D56" s="67">
        <v>18</v>
      </c>
      <c r="E56" s="67">
        <v>14</v>
      </c>
      <c r="F56" s="67">
        <v>16</v>
      </c>
      <c r="G56" s="48">
        <v>-22</v>
      </c>
      <c r="H56" s="48">
        <v>-20</v>
      </c>
      <c r="I56" s="48">
        <v>23</v>
      </c>
      <c r="J56" s="48">
        <v>29</v>
      </c>
      <c r="K56" s="48">
        <v>10</v>
      </c>
      <c r="L56" s="67">
        <v>25</v>
      </c>
      <c r="M56" s="67">
        <v>52</v>
      </c>
      <c r="N56" s="67">
        <v>56</v>
      </c>
      <c r="O56" s="67">
        <v>60</v>
      </c>
      <c r="P56" s="67">
        <v>51</v>
      </c>
      <c r="Q56" s="67">
        <v>76</v>
      </c>
      <c r="R56" s="67">
        <v>43</v>
      </c>
      <c r="S56" s="67">
        <v>70</v>
      </c>
      <c r="T56" s="67">
        <v>62</v>
      </c>
      <c r="U56" s="77">
        <v>14</v>
      </c>
      <c r="V56" s="77">
        <v>18</v>
      </c>
      <c r="W56" s="77">
        <v>24</v>
      </c>
      <c r="X56" s="77">
        <v>32</v>
      </c>
      <c r="Y56" s="77">
        <v>70</v>
      </c>
      <c r="Z56" s="77">
        <v>100</v>
      </c>
      <c r="AA56" s="67">
        <v>108</v>
      </c>
      <c r="AB56" s="67">
        <v>77</v>
      </c>
      <c r="AC56" s="67">
        <v>42</v>
      </c>
      <c r="AD56" s="67">
        <v>9</v>
      </c>
      <c r="AE56" s="67">
        <v>12</v>
      </c>
      <c r="AF56" s="67">
        <v>16</v>
      </c>
      <c r="AG56" s="78"/>
      <c r="AH56" s="51">
        <f t="shared" si="2"/>
        <v>108</v>
      </c>
      <c r="AI56" s="52">
        <f t="shared" si="3"/>
        <v>-22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79">
        <v>0</v>
      </c>
      <c r="AB57" s="79">
        <v>0</v>
      </c>
      <c r="AC57" s="79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67">
        <v>0</v>
      </c>
      <c r="U58" s="67">
        <v>0</v>
      </c>
      <c r="V58" s="67">
        <v>0</v>
      </c>
      <c r="W58" s="67">
        <v>0</v>
      </c>
      <c r="X58" s="67">
        <v>0</v>
      </c>
      <c r="Y58" s="67">
        <v>0</v>
      </c>
      <c r="Z58" s="67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88</v>
      </c>
      <c r="B59" s="80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67">
        <v>0</v>
      </c>
      <c r="Q59" s="67">
        <v>0</v>
      </c>
      <c r="R59" s="67">
        <v>0</v>
      </c>
      <c r="S59" s="67">
        <v>0</v>
      </c>
      <c r="T59" s="67">
        <v>0</v>
      </c>
      <c r="U59" s="67">
        <v>0</v>
      </c>
      <c r="V59" s="67">
        <v>0</v>
      </c>
      <c r="W59" s="67">
        <v>0</v>
      </c>
      <c r="X59" s="67">
        <v>0</v>
      </c>
      <c r="Y59" s="67">
        <v>0</v>
      </c>
      <c r="Z59" s="67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89</v>
      </c>
      <c r="B60" s="80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48">
        <v>0</v>
      </c>
      <c r="O60" s="48">
        <v>0</v>
      </c>
      <c r="P60" s="48">
        <v>0</v>
      </c>
      <c r="Q60" s="48">
        <v>0</v>
      </c>
      <c r="R60" s="48">
        <v>0</v>
      </c>
      <c r="S60" s="48">
        <v>0</v>
      </c>
      <c r="T60" s="67">
        <v>0</v>
      </c>
      <c r="U60" s="67">
        <v>0</v>
      </c>
      <c r="V60" s="67">
        <v>0</v>
      </c>
      <c r="W60" s="67">
        <v>0</v>
      </c>
      <c r="X60" s="67">
        <v>0</v>
      </c>
      <c r="Y60" s="67">
        <v>0</v>
      </c>
      <c r="Z60" s="67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>
        <v>7</v>
      </c>
      <c r="C61" s="79">
        <v>7</v>
      </c>
      <c r="D61" s="79">
        <v>7</v>
      </c>
      <c r="E61" s="79">
        <v>7</v>
      </c>
      <c r="F61" s="79">
        <v>7</v>
      </c>
      <c r="G61" s="79">
        <v>7</v>
      </c>
      <c r="H61" s="79">
        <v>7</v>
      </c>
      <c r="I61" s="79">
        <v>7</v>
      </c>
      <c r="J61" s="79">
        <v>7</v>
      </c>
      <c r="K61" s="79">
        <v>7</v>
      </c>
      <c r="L61" s="79">
        <v>7</v>
      </c>
      <c r="M61" s="79">
        <v>7</v>
      </c>
      <c r="N61" s="79">
        <v>7</v>
      </c>
      <c r="O61" s="79">
        <v>7</v>
      </c>
      <c r="P61" s="79">
        <v>7</v>
      </c>
      <c r="Q61" s="79">
        <v>7</v>
      </c>
      <c r="R61" s="79">
        <v>7</v>
      </c>
      <c r="S61" s="79">
        <v>7</v>
      </c>
      <c r="T61" s="79">
        <v>7</v>
      </c>
      <c r="U61" s="79">
        <v>7</v>
      </c>
      <c r="V61" s="79">
        <v>7</v>
      </c>
      <c r="W61" s="79">
        <v>7</v>
      </c>
      <c r="X61" s="79">
        <v>7</v>
      </c>
      <c r="Y61" s="79">
        <v>7</v>
      </c>
      <c r="Z61" s="79">
        <v>7</v>
      </c>
      <c r="AA61" s="79">
        <v>7</v>
      </c>
      <c r="AB61" s="79">
        <v>7</v>
      </c>
      <c r="AC61" s="79">
        <v>7</v>
      </c>
      <c r="AD61" s="79">
        <v>7</v>
      </c>
      <c r="AE61" s="79">
        <v>7</v>
      </c>
      <c r="AF61" s="79">
        <v>7</v>
      </c>
      <c r="AG61" s="78"/>
      <c r="AH61" s="51">
        <f t="shared" si="2"/>
        <v>7</v>
      </c>
      <c r="AI61" s="52">
        <f t="shared" si="3"/>
        <v>7</v>
      </c>
      <c r="AK61" s="53"/>
    </row>
    <row r="62" spans="1:37" x14ac:dyDescent="0.25">
      <c r="A62" s="57" t="s">
        <v>91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82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67">
        <v>0</v>
      </c>
      <c r="R63" s="67">
        <v>0</v>
      </c>
      <c r="S63" s="67">
        <v>0</v>
      </c>
      <c r="T63" s="67">
        <v>0</v>
      </c>
      <c r="U63" s="67">
        <v>0</v>
      </c>
      <c r="V63" s="67">
        <v>0</v>
      </c>
      <c r="W63" s="79">
        <v>0</v>
      </c>
      <c r="X63" s="79">
        <v>0</v>
      </c>
      <c r="Y63" s="79">
        <v>0</v>
      </c>
      <c r="Z63" s="79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82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48">
        <v>0</v>
      </c>
      <c r="R64" s="48">
        <v>0</v>
      </c>
      <c r="S64" s="48">
        <v>0</v>
      </c>
      <c r="T64" s="48">
        <v>0</v>
      </c>
      <c r="U64" s="48">
        <v>0</v>
      </c>
      <c r="V64" s="48">
        <v>0</v>
      </c>
      <c r="W64" s="79">
        <v>0</v>
      </c>
      <c r="X64" s="79">
        <v>0</v>
      </c>
      <c r="Y64" s="79">
        <v>0</v>
      </c>
      <c r="Z64" s="79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52.43</v>
      </c>
      <c r="C65" s="66">
        <f t="shared" ref="C65:AF65" si="8">SUM(C54:C64)</f>
        <v>55</v>
      </c>
      <c r="D65" s="66">
        <f t="shared" si="8"/>
        <v>61</v>
      </c>
      <c r="E65" s="66">
        <f t="shared" si="8"/>
        <v>54</v>
      </c>
      <c r="F65" s="66">
        <f t="shared" si="8"/>
        <v>47</v>
      </c>
      <c r="G65" s="66">
        <f t="shared" si="8"/>
        <v>25</v>
      </c>
      <c r="H65" s="66">
        <f t="shared" si="8"/>
        <v>24</v>
      </c>
      <c r="I65" s="66">
        <f t="shared" si="8"/>
        <v>67</v>
      </c>
      <c r="J65" s="66">
        <f t="shared" si="8"/>
        <v>74</v>
      </c>
      <c r="K65" s="66">
        <f t="shared" si="8"/>
        <v>45</v>
      </c>
      <c r="L65" s="66">
        <f t="shared" si="8"/>
        <v>59.39</v>
      </c>
      <c r="M65" s="66">
        <f t="shared" si="8"/>
        <v>89</v>
      </c>
      <c r="N65" s="66">
        <f t="shared" si="8"/>
        <v>97</v>
      </c>
      <c r="O65" s="66">
        <f t="shared" si="8"/>
        <v>103</v>
      </c>
      <c r="P65" s="66">
        <f t="shared" si="8"/>
        <v>93</v>
      </c>
      <c r="Q65" s="66">
        <f t="shared" si="8"/>
        <v>128</v>
      </c>
      <c r="R65" s="66">
        <f t="shared" si="8"/>
        <v>90</v>
      </c>
      <c r="S65" s="66">
        <f t="shared" si="8"/>
        <v>155.80000000000001</v>
      </c>
      <c r="T65" s="66">
        <f t="shared" si="8"/>
        <v>141.1</v>
      </c>
      <c r="U65" s="66">
        <f t="shared" si="8"/>
        <v>66</v>
      </c>
      <c r="V65" s="66">
        <f t="shared" si="8"/>
        <v>69</v>
      </c>
      <c r="W65" s="66">
        <f t="shared" si="8"/>
        <v>63.16</v>
      </c>
      <c r="X65" s="66">
        <f t="shared" si="8"/>
        <v>68.28</v>
      </c>
      <c r="Y65" s="66">
        <f t="shared" si="8"/>
        <v>122</v>
      </c>
      <c r="Z65" s="66">
        <f t="shared" si="8"/>
        <v>166</v>
      </c>
      <c r="AA65" s="66">
        <f t="shared" si="8"/>
        <v>180.13</v>
      </c>
      <c r="AB65" s="66">
        <f t="shared" si="8"/>
        <v>147.88999999999999</v>
      </c>
      <c r="AC65" s="66">
        <f t="shared" si="8"/>
        <v>118.63</v>
      </c>
      <c r="AD65" s="66">
        <f t="shared" si="8"/>
        <v>60.48</v>
      </c>
      <c r="AE65" s="66">
        <f t="shared" si="8"/>
        <v>59.4</v>
      </c>
      <c r="AF65" s="66">
        <f t="shared" si="8"/>
        <v>62.4</v>
      </c>
      <c r="AG65" s="71">
        <f>SUM(AG54:AG64)</f>
        <v>0</v>
      </c>
      <c r="AH65" s="51">
        <f t="shared" si="2"/>
        <v>180.13</v>
      </c>
      <c r="AI65" s="52">
        <f t="shared" si="3"/>
        <v>24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>B65+B53+B49+B35+B69</f>
        <v>1131.6699999999998</v>
      </c>
      <c r="C70" s="88">
        <f t="shared" ref="C70:AG70" si="10">C65+C53+C49+C35+C69</f>
        <v>1107.94</v>
      </c>
      <c r="D70" s="88">
        <f t="shared" si="10"/>
        <v>1109.3400000000001</v>
      </c>
      <c r="E70" s="88">
        <f t="shared" si="10"/>
        <v>1126.3400000000001</v>
      </c>
      <c r="F70" s="88">
        <f t="shared" si="10"/>
        <v>1122.8400000000001</v>
      </c>
      <c r="G70" s="88">
        <f t="shared" si="10"/>
        <v>1096.24</v>
      </c>
      <c r="H70" s="88">
        <f t="shared" si="10"/>
        <v>1087.04</v>
      </c>
      <c r="I70" s="88">
        <f t="shared" si="10"/>
        <v>1131.6400000000001</v>
      </c>
      <c r="J70" s="88">
        <f t="shared" si="10"/>
        <v>1177.1400000000001</v>
      </c>
      <c r="K70" s="88">
        <f t="shared" si="10"/>
        <v>1166.74</v>
      </c>
      <c r="L70" s="88">
        <f t="shared" si="10"/>
        <v>1134.4299999999998</v>
      </c>
      <c r="M70" s="88">
        <f t="shared" si="10"/>
        <v>1182.6399999999999</v>
      </c>
      <c r="N70" s="88">
        <f t="shared" si="10"/>
        <v>1225.94</v>
      </c>
      <c r="O70" s="88">
        <f t="shared" si="10"/>
        <v>1230.44</v>
      </c>
      <c r="P70" s="88">
        <f t="shared" si="10"/>
        <v>1232.04</v>
      </c>
      <c r="Q70" s="88">
        <f t="shared" si="10"/>
        <v>1285.44</v>
      </c>
      <c r="R70" s="88">
        <f t="shared" si="10"/>
        <v>1275.24</v>
      </c>
      <c r="S70" s="88">
        <f t="shared" si="10"/>
        <v>1313.44</v>
      </c>
      <c r="T70" s="88">
        <f t="shared" si="10"/>
        <v>1305.6399999999999</v>
      </c>
      <c r="U70" s="88">
        <f t="shared" si="10"/>
        <v>1250.3399999999999</v>
      </c>
      <c r="V70" s="88">
        <f t="shared" si="10"/>
        <v>1248.8399999999999</v>
      </c>
      <c r="W70" s="88">
        <f t="shared" si="10"/>
        <v>1259.9000000000001</v>
      </c>
      <c r="X70" s="88">
        <f t="shared" si="10"/>
        <v>1272.52</v>
      </c>
      <c r="Y70" s="88">
        <f t="shared" si="10"/>
        <v>1327.64</v>
      </c>
      <c r="Z70" s="88">
        <f t="shared" si="10"/>
        <v>1377.44</v>
      </c>
      <c r="AA70" s="88">
        <f t="shared" si="10"/>
        <v>1413.57</v>
      </c>
      <c r="AB70" s="88">
        <f t="shared" si="10"/>
        <v>1381.33</v>
      </c>
      <c r="AC70" s="88">
        <f t="shared" si="10"/>
        <v>1346.0700000000002</v>
      </c>
      <c r="AD70" s="88">
        <f t="shared" si="10"/>
        <v>1282.82</v>
      </c>
      <c r="AE70" s="88">
        <f t="shared" si="10"/>
        <v>1214.6399999999999</v>
      </c>
      <c r="AF70" s="88">
        <f t="shared" si="10"/>
        <v>1206.24</v>
      </c>
      <c r="AG70" s="88">
        <f t="shared" si="10"/>
        <v>2068.14</v>
      </c>
      <c r="AH70" s="51">
        <f t="shared" si="2"/>
        <v>1413.57</v>
      </c>
      <c r="AI70" s="52">
        <f t="shared" si="3"/>
        <v>1087.04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>
        <v>30</v>
      </c>
      <c r="C71" s="86">
        <v>25</v>
      </c>
      <c r="D71" s="86">
        <v>25</v>
      </c>
      <c r="E71" s="86">
        <v>0</v>
      </c>
      <c r="F71" s="86">
        <v>0</v>
      </c>
      <c r="G71" s="86">
        <v>0</v>
      </c>
      <c r="H71" s="86"/>
      <c r="I71" s="86"/>
      <c r="J71" s="86"/>
      <c r="K71" s="86"/>
      <c r="L71" s="86">
        <v>50</v>
      </c>
      <c r="M71" s="86">
        <v>50</v>
      </c>
      <c r="N71" s="86">
        <v>50</v>
      </c>
      <c r="O71" s="86">
        <v>50</v>
      </c>
      <c r="P71" s="86">
        <v>50</v>
      </c>
      <c r="Q71" s="86">
        <v>20</v>
      </c>
      <c r="R71" s="86">
        <v>15</v>
      </c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50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>B70+B71</f>
        <v>1161.6699999999998</v>
      </c>
      <c r="C72" s="88">
        <f t="shared" ref="C72:AF72" si="11">C69+C65+C53+C49+C35+C71</f>
        <v>1132.94</v>
      </c>
      <c r="D72" s="88">
        <f t="shared" si="11"/>
        <v>1134.3400000000001</v>
      </c>
      <c r="E72" s="88">
        <f t="shared" si="11"/>
        <v>1126.3400000000001</v>
      </c>
      <c r="F72" s="88">
        <f t="shared" si="11"/>
        <v>1122.8400000000001</v>
      </c>
      <c r="G72" s="88">
        <f t="shared" si="11"/>
        <v>1096.24</v>
      </c>
      <c r="H72" s="88">
        <f t="shared" si="11"/>
        <v>1087.04</v>
      </c>
      <c r="I72" s="88">
        <f t="shared" si="11"/>
        <v>1131.6400000000001</v>
      </c>
      <c r="J72" s="88">
        <f t="shared" si="11"/>
        <v>1177.1400000000001</v>
      </c>
      <c r="K72" s="88">
        <f t="shared" si="11"/>
        <v>1166.74</v>
      </c>
      <c r="L72" s="88">
        <f t="shared" si="11"/>
        <v>1184.4299999999998</v>
      </c>
      <c r="M72" s="88">
        <f t="shared" si="11"/>
        <v>1232.6399999999999</v>
      </c>
      <c r="N72" s="88">
        <f t="shared" si="11"/>
        <v>1275.94</v>
      </c>
      <c r="O72" s="88">
        <f t="shared" si="11"/>
        <v>1280.44</v>
      </c>
      <c r="P72" s="88">
        <f t="shared" si="11"/>
        <v>1282.04</v>
      </c>
      <c r="Q72" s="88">
        <f t="shared" si="11"/>
        <v>1305.44</v>
      </c>
      <c r="R72" s="88">
        <f t="shared" si="11"/>
        <v>1290.24</v>
      </c>
      <c r="S72" s="88">
        <f t="shared" si="11"/>
        <v>1313.44</v>
      </c>
      <c r="T72" s="88">
        <f t="shared" si="11"/>
        <v>1305.6399999999999</v>
      </c>
      <c r="U72" s="88">
        <f t="shared" si="11"/>
        <v>1250.3399999999999</v>
      </c>
      <c r="V72" s="88">
        <f t="shared" si="11"/>
        <v>1248.8399999999999</v>
      </c>
      <c r="W72" s="88">
        <f t="shared" si="11"/>
        <v>1259.9000000000001</v>
      </c>
      <c r="X72" s="88">
        <f t="shared" si="11"/>
        <v>1272.52</v>
      </c>
      <c r="Y72" s="88">
        <f t="shared" si="11"/>
        <v>1327.64</v>
      </c>
      <c r="Z72" s="88">
        <f t="shared" si="11"/>
        <v>1377.44</v>
      </c>
      <c r="AA72" s="88">
        <f t="shared" si="11"/>
        <v>1413.57</v>
      </c>
      <c r="AB72" s="88">
        <f t="shared" si="11"/>
        <v>1381.33</v>
      </c>
      <c r="AC72" s="88">
        <f t="shared" si="11"/>
        <v>1346.0700000000002</v>
      </c>
      <c r="AD72" s="88">
        <f t="shared" si="11"/>
        <v>1282.82</v>
      </c>
      <c r="AE72" s="88">
        <f t="shared" si="11"/>
        <v>1214.6399999999999</v>
      </c>
      <c r="AF72" s="88">
        <f t="shared" si="11"/>
        <v>1206.24</v>
      </c>
      <c r="AG72" s="71">
        <f>AG69+AG65+AG53+AG49+AG35+AG71</f>
        <v>2068.14</v>
      </c>
      <c r="AH72" s="51">
        <f t="shared" si="2"/>
        <v>1413.57</v>
      </c>
      <c r="AI72" s="52">
        <f t="shared" si="3"/>
        <v>1087.04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 t="shared" ref="B76:AF77" si="18">IF(B55&lt;0,B55*-1,0)</f>
        <v>0</v>
      </c>
      <c r="C76" s="79">
        <f t="shared" si="18"/>
        <v>0</v>
      </c>
      <c r="D76" s="79">
        <f t="shared" si="18"/>
        <v>0</v>
      </c>
      <c r="E76" s="79">
        <f t="shared" si="18"/>
        <v>0</v>
      </c>
      <c r="F76" s="79">
        <f t="shared" si="18"/>
        <v>0</v>
      </c>
      <c r="G76" s="79">
        <f t="shared" si="18"/>
        <v>0</v>
      </c>
      <c r="H76" s="79">
        <f t="shared" si="18"/>
        <v>0</v>
      </c>
      <c r="I76" s="79">
        <f t="shared" si="18"/>
        <v>0</v>
      </c>
      <c r="J76" s="79">
        <f t="shared" si="18"/>
        <v>0</v>
      </c>
      <c r="K76" s="79">
        <f t="shared" si="18"/>
        <v>0</v>
      </c>
      <c r="L76" s="79">
        <f t="shared" si="18"/>
        <v>0</v>
      </c>
      <c r="M76" s="79">
        <f t="shared" si="18"/>
        <v>0</v>
      </c>
      <c r="N76" s="79">
        <f t="shared" si="18"/>
        <v>0</v>
      </c>
      <c r="O76" s="79">
        <f t="shared" si="18"/>
        <v>0</v>
      </c>
      <c r="P76" s="79">
        <f t="shared" si="18"/>
        <v>0</v>
      </c>
      <c r="Q76" s="79">
        <f t="shared" si="18"/>
        <v>0</v>
      </c>
      <c r="R76" s="79">
        <f t="shared" si="18"/>
        <v>0</v>
      </c>
      <c r="S76" s="79">
        <f t="shared" si="18"/>
        <v>0</v>
      </c>
      <c r="T76" s="79">
        <f t="shared" si="18"/>
        <v>0</v>
      </c>
      <c r="U76" s="79">
        <f t="shared" si="18"/>
        <v>0</v>
      </c>
      <c r="V76" s="79">
        <f t="shared" si="18"/>
        <v>0</v>
      </c>
      <c r="W76" s="79">
        <f t="shared" si="18"/>
        <v>0</v>
      </c>
      <c r="X76" s="79">
        <f t="shared" si="18"/>
        <v>0</v>
      </c>
      <c r="Y76" s="79">
        <f t="shared" si="18"/>
        <v>0</v>
      </c>
      <c r="Z76" s="79">
        <f t="shared" si="18"/>
        <v>0</v>
      </c>
      <c r="AA76" s="79">
        <f t="shared" si="18"/>
        <v>0</v>
      </c>
      <c r="AB76" s="79">
        <f t="shared" si="18"/>
        <v>0</v>
      </c>
      <c r="AC76" s="79">
        <f t="shared" si="18"/>
        <v>0</v>
      </c>
      <c r="AD76" s="79">
        <f t="shared" si="18"/>
        <v>0</v>
      </c>
      <c r="AE76" s="79">
        <f t="shared" si="18"/>
        <v>0</v>
      </c>
      <c r="AF76" s="79">
        <f t="shared" si="18"/>
        <v>0</v>
      </c>
      <c r="AG76" s="89"/>
      <c r="AH76" s="51">
        <f t="shared" ref="AH76:AH88" si="19">MAX(B76:AF76)</f>
        <v>0</v>
      </c>
      <c r="AI76" s="52">
        <f t="shared" ref="AI76:AI88" si="2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f t="shared" si="18"/>
        <v>0</v>
      </c>
      <c r="C77" s="79">
        <f t="shared" si="18"/>
        <v>0</v>
      </c>
      <c r="D77" s="79">
        <f t="shared" si="18"/>
        <v>0</v>
      </c>
      <c r="E77" s="79">
        <f t="shared" si="18"/>
        <v>0</v>
      </c>
      <c r="F77" s="79">
        <f t="shared" si="18"/>
        <v>0</v>
      </c>
      <c r="G77" s="79">
        <f t="shared" si="18"/>
        <v>22</v>
      </c>
      <c r="H77" s="79">
        <f t="shared" si="18"/>
        <v>20</v>
      </c>
      <c r="I77" s="79">
        <f t="shared" si="18"/>
        <v>0</v>
      </c>
      <c r="J77" s="79">
        <f t="shared" si="18"/>
        <v>0</v>
      </c>
      <c r="K77" s="79">
        <f t="shared" si="18"/>
        <v>0</v>
      </c>
      <c r="L77" s="79">
        <f t="shared" si="18"/>
        <v>0</v>
      </c>
      <c r="M77" s="79">
        <f t="shared" si="18"/>
        <v>0</v>
      </c>
      <c r="N77" s="79">
        <f t="shared" si="18"/>
        <v>0</v>
      </c>
      <c r="O77" s="79">
        <f t="shared" si="18"/>
        <v>0</v>
      </c>
      <c r="P77" s="79">
        <f t="shared" si="18"/>
        <v>0</v>
      </c>
      <c r="Q77" s="79">
        <f t="shared" si="18"/>
        <v>0</v>
      </c>
      <c r="R77" s="79">
        <f t="shared" si="18"/>
        <v>0</v>
      </c>
      <c r="S77" s="79">
        <f t="shared" si="18"/>
        <v>0</v>
      </c>
      <c r="T77" s="79">
        <f t="shared" si="18"/>
        <v>0</v>
      </c>
      <c r="U77" s="79">
        <f t="shared" si="18"/>
        <v>0</v>
      </c>
      <c r="V77" s="79">
        <f t="shared" si="18"/>
        <v>0</v>
      </c>
      <c r="W77" s="79">
        <f t="shared" si="18"/>
        <v>0</v>
      </c>
      <c r="X77" s="79">
        <f t="shared" si="18"/>
        <v>0</v>
      </c>
      <c r="Y77" s="79">
        <f t="shared" si="18"/>
        <v>0</v>
      </c>
      <c r="Z77" s="79">
        <f t="shared" si="18"/>
        <v>0</v>
      </c>
      <c r="AA77" s="79">
        <f t="shared" si="18"/>
        <v>0</v>
      </c>
      <c r="AB77" s="79">
        <f t="shared" si="18"/>
        <v>0</v>
      </c>
      <c r="AC77" s="79">
        <f t="shared" si="18"/>
        <v>0</v>
      </c>
      <c r="AD77" s="79">
        <f t="shared" si="18"/>
        <v>0</v>
      </c>
      <c r="AE77" s="79">
        <f t="shared" si="18"/>
        <v>0</v>
      </c>
      <c r="AF77" s="79">
        <f t="shared" si="18"/>
        <v>0</v>
      </c>
      <c r="AG77" s="89"/>
      <c r="AH77" s="51">
        <f t="shared" si="19"/>
        <v>22</v>
      </c>
      <c r="AI77" s="52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9"/>
        <v>0</v>
      </c>
      <c r="AI78" s="52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1">SUM(B73:B78)</f>
        <v>0</v>
      </c>
      <c r="C79" s="66">
        <f t="shared" si="21"/>
        <v>0</v>
      </c>
      <c r="D79" s="66">
        <f t="shared" si="21"/>
        <v>0</v>
      </c>
      <c r="E79" s="66">
        <f t="shared" si="21"/>
        <v>0</v>
      </c>
      <c r="F79" s="66">
        <f t="shared" si="21"/>
        <v>0</v>
      </c>
      <c r="G79" s="66">
        <f t="shared" si="21"/>
        <v>22</v>
      </c>
      <c r="H79" s="66">
        <f t="shared" si="21"/>
        <v>20</v>
      </c>
      <c r="I79" s="66">
        <f t="shared" si="21"/>
        <v>0</v>
      </c>
      <c r="J79" s="66">
        <f t="shared" si="21"/>
        <v>0</v>
      </c>
      <c r="K79" s="66">
        <f t="shared" si="21"/>
        <v>0</v>
      </c>
      <c r="L79" s="66">
        <f t="shared" si="21"/>
        <v>0</v>
      </c>
      <c r="M79" s="66">
        <f t="shared" si="21"/>
        <v>0</v>
      </c>
      <c r="N79" s="66">
        <f t="shared" si="21"/>
        <v>0</v>
      </c>
      <c r="O79" s="66">
        <f t="shared" si="21"/>
        <v>0</v>
      </c>
      <c r="P79" s="66">
        <f t="shared" si="21"/>
        <v>0</v>
      </c>
      <c r="Q79" s="66">
        <f t="shared" si="21"/>
        <v>0</v>
      </c>
      <c r="R79" s="66">
        <f t="shared" si="21"/>
        <v>0</v>
      </c>
      <c r="S79" s="66">
        <f t="shared" si="21"/>
        <v>0</v>
      </c>
      <c r="T79" s="66">
        <f t="shared" si="21"/>
        <v>0</v>
      </c>
      <c r="U79" s="66">
        <f t="shared" si="21"/>
        <v>0</v>
      </c>
      <c r="V79" s="66">
        <f t="shared" si="21"/>
        <v>0</v>
      </c>
      <c r="W79" s="66">
        <f t="shared" si="21"/>
        <v>0</v>
      </c>
      <c r="X79" s="66">
        <f t="shared" si="21"/>
        <v>0</v>
      </c>
      <c r="Y79" s="66">
        <f t="shared" si="21"/>
        <v>0</v>
      </c>
      <c r="Z79" s="66">
        <f t="shared" si="21"/>
        <v>0</v>
      </c>
      <c r="AA79" s="66">
        <f t="shared" si="21"/>
        <v>0</v>
      </c>
      <c r="AB79" s="66">
        <f t="shared" si="21"/>
        <v>0</v>
      </c>
      <c r="AC79" s="66">
        <f t="shared" si="21"/>
        <v>0</v>
      </c>
      <c r="AD79" s="66">
        <f t="shared" si="21"/>
        <v>0</v>
      </c>
      <c r="AE79" s="66">
        <f t="shared" si="21"/>
        <v>0</v>
      </c>
      <c r="AF79" s="66">
        <f t="shared" si="21"/>
        <v>0</v>
      </c>
      <c r="AG79" s="71">
        <f t="shared" si="21"/>
        <v>0</v>
      </c>
      <c r="AH79" s="51">
        <f t="shared" si="19"/>
        <v>22</v>
      </c>
      <c r="AI79" s="52">
        <f t="shared" si="20"/>
        <v>0</v>
      </c>
      <c r="AK79" s="53"/>
    </row>
    <row r="80" spans="1:88" s="1" customFormat="1" ht="15.75" thickBot="1" x14ac:dyDescent="0.3">
      <c r="A80" s="65" t="s">
        <v>87</v>
      </c>
      <c r="B80" s="66">
        <f t="shared" ref="B80:AG80" si="22">SUM(B67:B79)</f>
        <v>2323.3399999999997</v>
      </c>
      <c r="C80" s="66">
        <f t="shared" si="22"/>
        <v>2265.88</v>
      </c>
      <c r="D80" s="66">
        <f t="shared" si="22"/>
        <v>2268.6800000000003</v>
      </c>
      <c r="E80" s="66">
        <f t="shared" si="22"/>
        <v>2252.6800000000003</v>
      </c>
      <c r="F80" s="66">
        <f t="shared" si="22"/>
        <v>2245.6800000000003</v>
      </c>
      <c r="G80" s="66">
        <f t="shared" si="22"/>
        <v>2236.48</v>
      </c>
      <c r="H80" s="66">
        <f t="shared" si="22"/>
        <v>2214.08</v>
      </c>
      <c r="I80" s="66">
        <f t="shared" si="22"/>
        <v>2263.2800000000002</v>
      </c>
      <c r="J80" s="66">
        <f t="shared" si="22"/>
        <v>2354.2800000000002</v>
      </c>
      <c r="K80" s="66">
        <f t="shared" si="22"/>
        <v>2333.48</v>
      </c>
      <c r="L80" s="66">
        <f t="shared" si="22"/>
        <v>2368.8599999999997</v>
      </c>
      <c r="M80" s="66">
        <f t="shared" si="22"/>
        <v>2465.2799999999997</v>
      </c>
      <c r="N80" s="66">
        <f t="shared" si="22"/>
        <v>2551.88</v>
      </c>
      <c r="O80" s="66">
        <f t="shared" si="22"/>
        <v>2560.88</v>
      </c>
      <c r="P80" s="66">
        <f t="shared" si="22"/>
        <v>2564.08</v>
      </c>
      <c r="Q80" s="66">
        <f t="shared" si="22"/>
        <v>2610.88</v>
      </c>
      <c r="R80" s="66">
        <f t="shared" si="22"/>
        <v>2580.48</v>
      </c>
      <c r="S80" s="66">
        <f t="shared" si="22"/>
        <v>2626.88</v>
      </c>
      <c r="T80" s="66">
        <f t="shared" si="22"/>
        <v>2611.2799999999997</v>
      </c>
      <c r="U80" s="66">
        <f t="shared" si="22"/>
        <v>2500.6799999999998</v>
      </c>
      <c r="V80" s="66">
        <f t="shared" si="22"/>
        <v>2497.6799999999998</v>
      </c>
      <c r="W80" s="66">
        <f t="shared" si="22"/>
        <v>2519.8000000000002</v>
      </c>
      <c r="X80" s="66">
        <f t="shared" si="22"/>
        <v>2545.04</v>
      </c>
      <c r="Y80" s="66">
        <f t="shared" si="22"/>
        <v>2655.28</v>
      </c>
      <c r="Z80" s="66">
        <f t="shared" si="22"/>
        <v>2754.88</v>
      </c>
      <c r="AA80" s="66">
        <f t="shared" si="22"/>
        <v>2827.14</v>
      </c>
      <c r="AB80" s="66">
        <f t="shared" si="22"/>
        <v>2762.66</v>
      </c>
      <c r="AC80" s="66">
        <f t="shared" si="22"/>
        <v>2692.1400000000003</v>
      </c>
      <c r="AD80" s="66">
        <f t="shared" si="22"/>
        <v>2565.64</v>
      </c>
      <c r="AE80" s="66">
        <f t="shared" si="22"/>
        <v>2429.2799999999997</v>
      </c>
      <c r="AF80" s="66">
        <f t="shared" si="22"/>
        <v>2412.48</v>
      </c>
      <c r="AG80" s="71">
        <f t="shared" si="22"/>
        <v>4208.08</v>
      </c>
      <c r="AH80" s="51">
        <f t="shared" si="19"/>
        <v>2827.14</v>
      </c>
      <c r="AI80" s="52">
        <f t="shared" si="20"/>
        <v>2214.08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50.033999999999999</v>
      </c>
      <c r="C81" s="91">
        <v>50.061</v>
      </c>
      <c r="D81" s="91">
        <v>50.088999999999999</v>
      </c>
      <c r="E81" s="91">
        <v>50.018000000000001</v>
      </c>
      <c r="F81" s="91">
        <v>50.027000000000001</v>
      </c>
      <c r="G81" s="91">
        <v>49.98</v>
      </c>
      <c r="H81" s="91">
        <v>49.954000000000001</v>
      </c>
      <c r="I81" s="91">
        <v>50.005000000000003</v>
      </c>
      <c r="J81" s="91">
        <v>50.042999999999999</v>
      </c>
      <c r="K81" s="91">
        <v>50</v>
      </c>
      <c r="L81" s="91">
        <v>49.978999999999999</v>
      </c>
      <c r="M81" s="91">
        <v>49.898000000000003</v>
      </c>
      <c r="N81" s="91">
        <v>50.094000000000001</v>
      </c>
      <c r="O81" s="91">
        <v>50.058999999999997</v>
      </c>
      <c r="P81" s="91">
        <v>50.003999999999998</v>
      </c>
      <c r="Q81" s="91">
        <v>49.927</v>
      </c>
      <c r="R81" s="91">
        <v>49.999000000000002</v>
      </c>
      <c r="S81" s="91">
        <v>50.029000000000003</v>
      </c>
      <c r="T81" s="91">
        <v>49.884999999999998</v>
      </c>
      <c r="U81" s="91">
        <v>49.94</v>
      </c>
      <c r="V81" s="91">
        <v>49.978000000000002</v>
      </c>
      <c r="W81" s="91">
        <v>49.984999999999999</v>
      </c>
      <c r="X81" s="91">
        <v>49.959000000000003</v>
      </c>
      <c r="Y81" s="91">
        <v>49.988</v>
      </c>
      <c r="Z81" s="91">
        <v>49.951000000000001</v>
      </c>
      <c r="AA81" s="91">
        <v>49.898000000000003</v>
      </c>
      <c r="AB81" s="91">
        <v>49.89</v>
      </c>
      <c r="AC81" s="91">
        <v>50.04</v>
      </c>
      <c r="AD81" s="91">
        <v>50.027999999999999</v>
      </c>
      <c r="AE81" s="91">
        <v>49.987000000000002</v>
      </c>
      <c r="AF81" s="92">
        <v>49.951000000000001</v>
      </c>
      <c r="AG81" s="93"/>
      <c r="AH81" s="51">
        <f t="shared" si="19"/>
        <v>50.094000000000001</v>
      </c>
      <c r="AI81" s="52">
        <f t="shared" si="20"/>
        <v>49.884999999999998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127.2</v>
      </c>
      <c r="C82" s="67">
        <v>126.5</v>
      </c>
      <c r="D82" s="67">
        <v>125.3</v>
      </c>
      <c r="E82" s="67">
        <v>125.3</v>
      </c>
      <c r="F82" s="67">
        <v>125.4</v>
      </c>
      <c r="G82" s="67">
        <v>125.7</v>
      </c>
      <c r="H82" s="67">
        <v>125.6</v>
      </c>
      <c r="I82" s="67">
        <v>123</v>
      </c>
      <c r="J82" s="67">
        <v>123</v>
      </c>
      <c r="K82" s="67">
        <v>126.1</v>
      </c>
      <c r="L82" s="67">
        <v>123.3</v>
      </c>
      <c r="M82" s="67">
        <v>121.6</v>
      </c>
      <c r="N82" s="67">
        <v>122.8</v>
      </c>
      <c r="O82" s="67">
        <v>123.1</v>
      </c>
      <c r="P82" s="67">
        <v>121.1</v>
      </c>
      <c r="Q82" s="67">
        <v>121.6</v>
      </c>
      <c r="R82" s="67">
        <v>123.7</v>
      </c>
      <c r="S82" s="95">
        <v>122.4</v>
      </c>
      <c r="T82" s="95">
        <v>123.4</v>
      </c>
      <c r="U82" s="95">
        <v>125.6</v>
      </c>
      <c r="V82" s="95">
        <v>126</v>
      </c>
      <c r="W82" s="95">
        <v>126.1</v>
      </c>
      <c r="X82" s="95">
        <v>125.6</v>
      </c>
      <c r="Y82" s="95">
        <v>124.9</v>
      </c>
      <c r="Z82" s="95">
        <v>124.6</v>
      </c>
      <c r="AA82" s="67">
        <v>125.5</v>
      </c>
      <c r="AB82" s="67">
        <v>125.5</v>
      </c>
      <c r="AC82" s="67">
        <v>126.4</v>
      </c>
      <c r="AD82" s="67">
        <v>125.2</v>
      </c>
      <c r="AE82" s="67">
        <v>124.5</v>
      </c>
      <c r="AF82" s="96">
        <v>125.3</v>
      </c>
      <c r="AG82" s="97"/>
      <c r="AH82" s="51">
        <f t="shared" si="19"/>
        <v>127.2</v>
      </c>
      <c r="AI82" s="52">
        <f t="shared" si="20"/>
        <v>121.1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130.6</v>
      </c>
      <c r="C83" s="67">
        <v>129.9</v>
      </c>
      <c r="D83" s="67">
        <v>128.80000000000001</v>
      </c>
      <c r="E83" s="67">
        <v>128.5</v>
      </c>
      <c r="F83" s="67">
        <v>128.9</v>
      </c>
      <c r="G83" s="67">
        <v>128.9</v>
      </c>
      <c r="H83" s="67">
        <v>128</v>
      </c>
      <c r="I83" s="67">
        <v>126</v>
      </c>
      <c r="J83" s="67">
        <v>126</v>
      </c>
      <c r="K83" s="67">
        <v>128.30000000000001</v>
      </c>
      <c r="L83" s="67">
        <v>126</v>
      </c>
      <c r="M83" s="67">
        <v>124.3</v>
      </c>
      <c r="N83" s="67">
        <v>125</v>
      </c>
      <c r="O83" s="67">
        <v>125.9</v>
      </c>
      <c r="P83" s="67">
        <v>124</v>
      </c>
      <c r="Q83" s="67">
        <v>124.4</v>
      </c>
      <c r="R83" s="67">
        <v>126.4</v>
      </c>
      <c r="S83" s="95">
        <v>125.3</v>
      </c>
      <c r="T83" s="95">
        <v>125.7</v>
      </c>
      <c r="U83" s="95">
        <v>127.8</v>
      </c>
      <c r="V83" s="95">
        <v>128.30000000000001</v>
      </c>
      <c r="W83" s="95">
        <v>128.6</v>
      </c>
      <c r="X83" s="95">
        <v>128.30000000000001</v>
      </c>
      <c r="Y83" s="95">
        <v>127.4</v>
      </c>
      <c r="Z83" s="95">
        <v>127.3</v>
      </c>
      <c r="AA83" s="67">
        <v>128.19999999999999</v>
      </c>
      <c r="AB83" s="67">
        <v>128.19999999999999</v>
      </c>
      <c r="AC83" s="67">
        <v>129.5</v>
      </c>
      <c r="AD83" s="67">
        <v>128.4</v>
      </c>
      <c r="AE83" s="67">
        <v>128</v>
      </c>
      <c r="AF83" s="96" t="s">
        <v>214</v>
      </c>
      <c r="AG83" s="97"/>
      <c r="AH83" s="51">
        <f t="shared" si="19"/>
        <v>130.6</v>
      </c>
      <c r="AI83" s="52">
        <f t="shared" si="20"/>
        <v>124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127.6</v>
      </c>
      <c r="C84" s="67">
        <v>126.4</v>
      </c>
      <c r="D84" s="67">
        <v>126.9</v>
      </c>
      <c r="E84" s="67">
        <v>127.4</v>
      </c>
      <c r="F84" s="67">
        <v>128.19999999999999</v>
      </c>
      <c r="G84" s="67">
        <v>128.5</v>
      </c>
      <c r="H84" s="67">
        <v>129.19999999999999</v>
      </c>
      <c r="I84" s="67">
        <v>125</v>
      </c>
      <c r="J84" s="67">
        <v>125</v>
      </c>
      <c r="K84" s="67">
        <v>127.7</v>
      </c>
      <c r="L84" s="67">
        <v>130.6</v>
      </c>
      <c r="M84" s="67">
        <v>128.80000000000001</v>
      </c>
      <c r="N84" s="67">
        <v>127.5</v>
      </c>
      <c r="O84" s="67">
        <v>128</v>
      </c>
      <c r="P84" s="67">
        <v>129.4</v>
      </c>
      <c r="Q84" s="67">
        <v>125.8</v>
      </c>
      <c r="R84" s="67">
        <v>128.30000000000001</v>
      </c>
      <c r="S84" s="67">
        <v>119.8</v>
      </c>
      <c r="T84" s="67">
        <v>122</v>
      </c>
      <c r="U84" s="67">
        <v>124.4</v>
      </c>
      <c r="V84" s="67">
        <v>126.3</v>
      </c>
      <c r="W84" s="95">
        <v>126.1</v>
      </c>
      <c r="X84" s="95">
        <v>127</v>
      </c>
      <c r="Y84" s="95">
        <v>126.1</v>
      </c>
      <c r="Z84" s="95">
        <v>121.8</v>
      </c>
      <c r="AA84" s="67">
        <v>121.2</v>
      </c>
      <c r="AB84" s="67">
        <v>121.2</v>
      </c>
      <c r="AC84" s="67">
        <v>127.3</v>
      </c>
      <c r="AD84" s="67">
        <v>126.7</v>
      </c>
      <c r="AE84" s="67">
        <v>124.6</v>
      </c>
      <c r="AF84" s="96">
        <v>126.8</v>
      </c>
      <c r="AG84" s="97"/>
      <c r="AH84" s="51">
        <f t="shared" si="19"/>
        <v>130.6</v>
      </c>
      <c r="AI84" s="52">
        <f t="shared" si="20"/>
        <v>119.8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131.19999999999999</v>
      </c>
      <c r="C85" s="67">
        <v>130.30000000000001</v>
      </c>
      <c r="D85" s="67">
        <v>131</v>
      </c>
      <c r="E85" s="67">
        <v>130.80000000000001</v>
      </c>
      <c r="F85" s="67">
        <v>131.69999999999999</v>
      </c>
      <c r="G85" s="67">
        <v>132</v>
      </c>
      <c r="H85" s="67">
        <v>132.5</v>
      </c>
      <c r="I85" s="67">
        <v>128.30000000000001</v>
      </c>
      <c r="J85" s="67">
        <v>128.30000000000001</v>
      </c>
      <c r="K85" s="67">
        <v>129.4</v>
      </c>
      <c r="L85" s="67">
        <v>130.80000000000001</v>
      </c>
      <c r="M85" s="67">
        <v>131.30000000000001</v>
      </c>
      <c r="N85" s="67">
        <v>129.69999999999999</v>
      </c>
      <c r="O85" s="67">
        <v>127.1</v>
      </c>
      <c r="P85" s="67">
        <v>129.9</v>
      </c>
      <c r="Q85" s="67">
        <v>127.5</v>
      </c>
      <c r="R85" s="67">
        <v>129.5</v>
      </c>
      <c r="S85" s="67">
        <v>121.8</v>
      </c>
      <c r="T85" s="67">
        <v>124</v>
      </c>
      <c r="U85" s="67">
        <v>126.6</v>
      </c>
      <c r="V85" s="67">
        <v>129.6</v>
      </c>
      <c r="W85" s="95">
        <v>129.5</v>
      </c>
      <c r="X85" s="95">
        <v>130.4</v>
      </c>
      <c r="Y85" s="95">
        <v>129.4</v>
      </c>
      <c r="Z85" s="95">
        <v>125.6</v>
      </c>
      <c r="AA85" s="67">
        <v>125.8</v>
      </c>
      <c r="AB85" s="67">
        <v>125.8</v>
      </c>
      <c r="AC85" s="67">
        <v>131.4</v>
      </c>
      <c r="AD85" s="67">
        <v>131.9</v>
      </c>
      <c r="AE85" s="67">
        <v>128.5</v>
      </c>
      <c r="AF85" s="96">
        <v>130.6</v>
      </c>
      <c r="AG85" s="97"/>
      <c r="AH85" s="51">
        <f t="shared" si="19"/>
        <v>132.5</v>
      </c>
      <c r="AI85" s="52">
        <f t="shared" si="20"/>
        <v>121.8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138.30000000000001</v>
      </c>
      <c r="C86" s="99">
        <v>132.30000000000001</v>
      </c>
      <c r="D86" s="99">
        <v>132.4</v>
      </c>
      <c r="E86" s="99">
        <v>132.6</v>
      </c>
      <c r="F86" s="99">
        <v>131.30000000000001</v>
      </c>
      <c r="G86" s="99">
        <v>135.4</v>
      </c>
      <c r="H86" s="99">
        <v>134.5</v>
      </c>
      <c r="I86" s="99">
        <v>130.19999999999999</v>
      </c>
      <c r="J86" s="99">
        <v>130.19999999999999</v>
      </c>
      <c r="K86" s="99">
        <v>135.5</v>
      </c>
      <c r="L86" s="99">
        <v>131.1</v>
      </c>
      <c r="M86" s="99">
        <v>130.4</v>
      </c>
      <c r="N86" s="99">
        <v>138.30000000000001</v>
      </c>
      <c r="O86" s="99">
        <v>134.6</v>
      </c>
      <c r="P86" s="99">
        <v>131.9</v>
      </c>
      <c r="Q86" s="99">
        <v>133.80000000000001</v>
      </c>
      <c r="R86" s="99">
        <v>130.9</v>
      </c>
      <c r="S86" s="99">
        <v>130.6</v>
      </c>
      <c r="T86" s="99">
        <v>134.69999999999999</v>
      </c>
      <c r="U86" s="99">
        <v>135.1</v>
      </c>
      <c r="V86" s="99">
        <v>134</v>
      </c>
      <c r="W86" s="95">
        <v>134.80000000000001</v>
      </c>
      <c r="X86" s="95">
        <v>133.5</v>
      </c>
      <c r="Y86" s="95">
        <v>133</v>
      </c>
      <c r="Z86" s="95">
        <v>131.80000000000001</v>
      </c>
      <c r="AA86" s="99">
        <v>132.80000000000001</v>
      </c>
      <c r="AB86" s="99">
        <v>132.80000000000001</v>
      </c>
      <c r="AC86" s="99">
        <v>135.1</v>
      </c>
      <c r="AD86" s="99">
        <v>133.9</v>
      </c>
      <c r="AE86" s="99">
        <v>130.6</v>
      </c>
      <c r="AF86" s="100">
        <v>133.1</v>
      </c>
      <c r="AG86" s="101"/>
      <c r="AH86" s="51">
        <f t="shared" si="19"/>
        <v>138.30000000000001</v>
      </c>
      <c r="AI86" s="52">
        <f t="shared" si="20"/>
        <v>130.19999999999999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134.5</v>
      </c>
      <c r="C87" s="67">
        <v>135.9</v>
      </c>
      <c r="D87" s="67">
        <v>124.8</v>
      </c>
      <c r="E87" s="67">
        <v>126.8</v>
      </c>
      <c r="F87" s="67">
        <v>123.4</v>
      </c>
      <c r="G87" s="67">
        <v>135.5</v>
      </c>
      <c r="H87" s="67">
        <v>131.5</v>
      </c>
      <c r="I87" s="67">
        <v>132.4</v>
      </c>
      <c r="J87" s="67">
        <v>132.4</v>
      </c>
      <c r="K87" s="67">
        <v>133.19999999999999</v>
      </c>
      <c r="L87" s="67">
        <v>131.30000000000001</v>
      </c>
      <c r="M87" s="67">
        <v>131.1</v>
      </c>
      <c r="N87" s="67">
        <v>131.6</v>
      </c>
      <c r="O87" s="67">
        <v>135.19999999999999</v>
      </c>
      <c r="P87" s="67">
        <v>129.1</v>
      </c>
      <c r="Q87" s="67">
        <v>130.80000000000001</v>
      </c>
      <c r="R87" s="67">
        <v>130.80000000000001</v>
      </c>
      <c r="S87" s="67">
        <v>131.80000000000001</v>
      </c>
      <c r="T87" s="67">
        <v>133.30000000000001</v>
      </c>
      <c r="U87" s="67">
        <v>134.30000000000001</v>
      </c>
      <c r="V87" s="67">
        <v>134.6</v>
      </c>
      <c r="W87" s="95">
        <v>134.19999999999999</v>
      </c>
      <c r="X87" s="95">
        <v>132.5</v>
      </c>
      <c r="Y87" s="95">
        <v>135.4</v>
      </c>
      <c r="Z87" s="95">
        <v>131.1</v>
      </c>
      <c r="AA87" s="67">
        <v>120.9</v>
      </c>
      <c r="AB87" s="67">
        <v>120.9</v>
      </c>
      <c r="AC87" s="67">
        <v>128</v>
      </c>
      <c r="AD87" s="67">
        <v>136.19999999999999</v>
      </c>
      <c r="AE87" s="67">
        <v>129.4</v>
      </c>
      <c r="AF87" s="96">
        <v>129.9</v>
      </c>
      <c r="AG87" s="97"/>
      <c r="AH87" s="51">
        <f t="shared" si="19"/>
        <v>136.19999999999999</v>
      </c>
      <c r="AI87" s="52">
        <f t="shared" si="20"/>
        <v>120.9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66.7</v>
      </c>
      <c r="C88" s="102">
        <v>66.400000000000006</v>
      </c>
      <c r="D88" s="102">
        <v>65.7</v>
      </c>
      <c r="E88" s="102">
        <v>65.599999999999994</v>
      </c>
      <c r="F88" s="102">
        <v>65.7</v>
      </c>
      <c r="G88" s="102">
        <v>65.400000000000006</v>
      </c>
      <c r="H88" s="102">
        <v>65.2</v>
      </c>
      <c r="I88" s="102">
        <v>64.2</v>
      </c>
      <c r="J88" s="102">
        <v>64.2</v>
      </c>
      <c r="K88" s="102">
        <v>65.099999999999994</v>
      </c>
      <c r="L88" s="102">
        <v>64.099999999999994</v>
      </c>
      <c r="M88" s="102">
        <v>63.4</v>
      </c>
      <c r="N88" s="102">
        <v>63.7</v>
      </c>
      <c r="O88" s="102">
        <v>63.7</v>
      </c>
      <c r="P88" s="102">
        <v>63</v>
      </c>
      <c r="Q88" s="102">
        <v>63.5</v>
      </c>
      <c r="R88" s="102">
        <v>64.400000000000006</v>
      </c>
      <c r="S88" s="102">
        <v>64</v>
      </c>
      <c r="T88" s="102">
        <v>64.2</v>
      </c>
      <c r="U88" s="102">
        <v>65.3</v>
      </c>
      <c r="V88" s="102">
        <v>65.599999999999994</v>
      </c>
      <c r="W88" s="102">
        <v>65.7</v>
      </c>
      <c r="X88" s="102">
        <v>65.3</v>
      </c>
      <c r="Y88" s="102">
        <v>64.900000000000006</v>
      </c>
      <c r="Z88" s="102">
        <v>64.900000000000006</v>
      </c>
      <c r="AA88" s="102">
        <v>65.400000000000006</v>
      </c>
      <c r="AB88" s="102">
        <v>65.400000000000006</v>
      </c>
      <c r="AC88" s="102">
        <v>65.599999999999994</v>
      </c>
      <c r="AD88" s="102">
        <v>65.599999999999994</v>
      </c>
      <c r="AE88" s="102">
        <v>65.3</v>
      </c>
      <c r="AF88" s="103">
        <v>65.7</v>
      </c>
      <c r="AG88" s="104"/>
      <c r="AH88" s="51">
        <f t="shared" si="19"/>
        <v>66.7</v>
      </c>
      <c r="AI88" s="52">
        <f t="shared" si="20"/>
        <v>63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SUM(B12,B14,B17,B20:B21,B39,B41:B42,B44,B46,B91:B94,B98,B104,B110,B119,B121,B133,B140,B143:B144,B151,B153,B155,B159:B161,B163:B165,B170,B176:B177,B179:B181,B189,B194)</f>
        <v>151.93999999999997</v>
      </c>
      <c r="C90" s="109">
        <f t="shared" ref="C90:AF90" si="23">SUM(C12,C14,C17,C20:C21,C39,C41:C42,C44,C46,C91:C94,C98,C104,C110,C119,C121,C133,C140,C143:C144,C151,C153,C155,C159:C161,C163:C165,C170,C176:C177,C179:C181,C189,C194)</f>
        <v>143.04</v>
      </c>
      <c r="D90" s="109">
        <f t="shared" si="23"/>
        <v>140.33999999999997</v>
      </c>
      <c r="E90" s="109">
        <f t="shared" si="23"/>
        <v>142.14000000000001</v>
      </c>
      <c r="F90" s="109">
        <f t="shared" si="23"/>
        <v>157.33999999999997</v>
      </c>
      <c r="G90" s="109">
        <f t="shared" si="23"/>
        <v>181.23999999999998</v>
      </c>
      <c r="H90" s="109">
        <f>SUM(H12,H14,H17,H20:H21,H39,H41:H42,H44,H46,H91:H94,H98,H104,H110,H119,H121,H133,H140,H143:H144,H151,H153,H155,H159:H161,H163:H165,H170,H176:H177,H179:H181,H189,H194)</f>
        <v>191.44</v>
      </c>
      <c r="I90" s="109">
        <f t="shared" si="23"/>
        <v>225.73999999999998</v>
      </c>
      <c r="J90" s="109">
        <f t="shared" si="23"/>
        <v>242.23999999999998</v>
      </c>
      <c r="K90" s="109">
        <f t="shared" si="23"/>
        <v>259.94000000000005</v>
      </c>
      <c r="L90" s="109">
        <f>SUM(L12,L14,L17,L20:L21,L39,L41:L42,L44,L46,L91:L94,L98,L104,L110,L119,L121,L133,L140,L143:L144,L151,L153,L155,L159:L161,L163:L165,L170,L176:L177,L179:L181,L189,L194)</f>
        <v>279.94</v>
      </c>
      <c r="M90" s="109">
        <f t="shared" si="23"/>
        <v>280.74</v>
      </c>
      <c r="N90" s="109">
        <f t="shared" si="23"/>
        <v>273.03999999999996</v>
      </c>
      <c r="O90" s="109">
        <f t="shared" si="23"/>
        <v>271.64</v>
      </c>
      <c r="P90" s="109">
        <f t="shared" si="23"/>
        <v>274.54000000000002</v>
      </c>
      <c r="Q90" s="109">
        <f t="shared" si="23"/>
        <v>271.24</v>
      </c>
      <c r="R90" s="109">
        <f>SUM(R12,R14,R17,R20:R21,R39,R41:R42,R44,R46,R91:R94,R98,R104,R110,R119,R121,R133,R140,R143:R144,R151,R153,R155,R159:R161,R163:R165,R170,R176:R177,R179:R181,R189,R194)</f>
        <v>283.84000000000003</v>
      </c>
      <c r="S90" s="109">
        <f t="shared" si="23"/>
        <v>246.03999999999994</v>
      </c>
      <c r="T90" s="109">
        <f t="shared" si="23"/>
        <v>261.24</v>
      </c>
      <c r="U90" s="109">
        <f t="shared" si="23"/>
        <v>253.53999999999994</v>
      </c>
      <c r="V90" s="109">
        <f t="shared" si="23"/>
        <v>251.53999999999994</v>
      </c>
      <c r="W90" s="109">
        <f t="shared" si="23"/>
        <v>261.84000000000003</v>
      </c>
      <c r="X90" s="109">
        <f t="shared" si="23"/>
        <v>275.64000000000004</v>
      </c>
      <c r="Y90" s="109">
        <f t="shared" si="23"/>
        <v>297.24</v>
      </c>
      <c r="Z90" s="109">
        <f t="shared" si="23"/>
        <v>300.74</v>
      </c>
      <c r="AA90" s="109">
        <f t="shared" si="23"/>
        <v>282.84000000000003</v>
      </c>
      <c r="AB90" s="109">
        <f t="shared" si="23"/>
        <v>265.04000000000002</v>
      </c>
      <c r="AC90" s="109">
        <f t="shared" si="23"/>
        <v>241.64</v>
      </c>
      <c r="AD90" s="109">
        <f t="shared" si="23"/>
        <v>176.03999999999996</v>
      </c>
      <c r="AE90" s="109">
        <f t="shared" si="23"/>
        <v>148.13999999999996</v>
      </c>
      <c r="AF90" s="109">
        <f t="shared" si="23"/>
        <v>139.44</v>
      </c>
      <c r="AG90" s="110"/>
      <c r="AH90" s="51">
        <f>MAX(B90:AF90)</f>
        <v>300.74</v>
      </c>
      <c r="AI90" s="52">
        <f>MIN(B90:AF90)</f>
        <v>139.44</v>
      </c>
    </row>
    <row r="91" spans="1:88" x14ac:dyDescent="0.25">
      <c r="A91" s="111" t="s">
        <v>58</v>
      </c>
      <c r="B91" s="79">
        <v>36.1</v>
      </c>
      <c r="C91" s="79">
        <v>30</v>
      </c>
      <c r="D91" s="79">
        <v>23.1</v>
      </c>
      <c r="E91" s="79">
        <v>32.4</v>
      </c>
      <c r="F91" s="79">
        <v>30.7</v>
      </c>
      <c r="G91" s="79">
        <v>45.3</v>
      </c>
      <c r="H91" s="79">
        <v>45.6</v>
      </c>
      <c r="I91" s="79">
        <v>42.5</v>
      </c>
      <c r="J91" s="79">
        <v>38.1</v>
      </c>
      <c r="K91" s="79">
        <v>46.4</v>
      </c>
      <c r="L91" s="79">
        <v>45</v>
      </c>
      <c r="M91" s="79">
        <v>39.6</v>
      </c>
      <c r="N91" s="79">
        <v>38.5</v>
      </c>
      <c r="O91" s="79">
        <v>31.2</v>
      </c>
      <c r="P91" s="79">
        <v>29.9</v>
      </c>
      <c r="Q91" s="79">
        <v>26.7</v>
      </c>
      <c r="R91" s="79">
        <v>30</v>
      </c>
      <c r="S91" s="79">
        <v>30.9</v>
      </c>
      <c r="T91" s="112">
        <v>34.299999999999997</v>
      </c>
      <c r="U91" s="112">
        <v>27.7</v>
      </c>
      <c r="V91" s="112">
        <v>25.7</v>
      </c>
      <c r="W91" s="112">
        <v>27.4</v>
      </c>
      <c r="X91" s="112">
        <v>27.8</v>
      </c>
      <c r="Y91" s="112">
        <v>31.5</v>
      </c>
      <c r="Z91" s="112">
        <v>23.8</v>
      </c>
      <c r="AA91" s="49">
        <v>10.6</v>
      </c>
      <c r="AB91" s="49">
        <v>19.100000000000001</v>
      </c>
      <c r="AC91" s="49">
        <v>13.5</v>
      </c>
      <c r="AD91" s="49">
        <v>16.399999999999999</v>
      </c>
      <c r="AE91" s="49">
        <v>11.7</v>
      </c>
      <c r="AF91" s="113">
        <v>3.3</v>
      </c>
      <c r="AG91" s="114">
        <v>75</v>
      </c>
      <c r="AH91" s="51">
        <f>IF(ABS(MAX(B91:AF91))&gt;ABS(MIN(B91:AF91)),MAX(B91:AF91),MIN(B91:AF91))</f>
        <v>46.4</v>
      </c>
      <c r="AI91" s="115">
        <f>INDEX($B$9:$AF$9,1,MATCH(AH91,B91:AF91,0))</f>
        <v>0.3125</v>
      </c>
    </row>
    <row r="92" spans="1:88" x14ac:dyDescent="0.25">
      <c r="A92" s="116" t="s">
        <v>59</v>
      </c>
      <c r="B92" s="80">
        <v>-59</v>
      </c>
      <c r="C92" s="80">
        <v>-62.4</v>
      </c>
      <c r="D92" s="80">
        <v>-62</v>
      </c>
      <c r="E92" s="80">
        <v>-63.1</v>
      </c>
      <c r="F92" s="80">
        <v>-56</v>
      </c>
      <c r="G92" s="80">
        <v>-45</v>
      </c>
      <c r="H92" s="80">
        <v>-40</v>
      </c>
      <c r="I92" s="80">
        <v>-26</v>
      </c>
      <c r="J92" s="80">
        <v>-20</v>
      </c>
      <c r="K92" s="80">
        <v>-11</v>
      </c>
      <c r="L92" s="80">
        <v>-7.4</v>
      </c>
      <c r="M92" s="80">
        <v>-7.1</v>
      </c>
      <c r="N92" s="80">
        <v>-6.8</v>
      </c>
      <c r="O92" s="80">
        <v>-2.7</v>
      </c>
      <c r="P92" s="80">
        <v>-7.5</v>
      </c>
      <c r="Q92" s="80">
        <v>-6.4</v>
      </c>
      <c r="R92" s="80">
        <v>-2.5</v>
      </c>
      <c r="S92" s="80">
        <v>-15</v>
      </c>
      <c r="T92" s="80">
        <v>-9</v>
      </c>
      <c r="U92" s="80">
        <v>-7</v>
      </c>
      <c r="V92" s="80">
        <v>-10</v>
      </c>
      <c r="W92" s="80">
        <v>-4</v>
      </c>
      <c r="X92" s="80">
        <v>2</v>
      </c>
      <c r="Y92" s="80">
        <v>12</v>
      </c>
      <c r="Z92" s="80">
        <v>10.3</v>
      </c>
      <c r="AA92" s="67">
        <v>5.5</v>
      </c>
      <c r="AB92" s="67">
        <v>-6</v>
      </c>
      <c r="AC92" s="67">
        <v>-16</v>
      </c>
      <c r="AD92" s="67">
        <v>7</v>
      </c>
      <c r="AE92" s="67">
        <v>-56</v>
      </c>
      <c r="AF92" s="117">
        <v>-58</v>
      </c>
      <c r="AG92" s="114">
        <v>240</v>
      </c>
      <c r="AH92" s="51">
        <f>IF(ABS(MAX(B92:AF92))&gt;ABS(MIN(B92:AF92)),MAX(B92:AF92),MIN(B92:AF92))</f>
        <v>-63.1</v>
      </c>
      <c r="AI92" s="115">
        <f>INDEX($B$9:$AF$9,1,MATCH(AH92,B92:AF92,0))</f>
        <v>0.16666666666666699</v>
      </c>
    </row>
    <row r="93" spans="1:88" x14ac:dyDescent="0.25">
      <c r="A93" s="116" t="s">
        <v>60</v>
      </c>
      <c r="B93" s="80">
        <v>7.6</v>
      </c>
      <c r="C93" s="80">
        <v>4</v>
      </c>
      <c r="D93" s="80">
        <v>-1.8</v>
      </c>
      <c r="E93" s="80">
        <v>-1.4</v>
      </c>
      <c r="F93" s="80">
        <v>0</v>
      </c>
      <c r="G93" s="80">
        <v>2.9</v>
      </c>
      <c r="H93" s="80">
        <v>6.9</v>
      </c>
      <c r="I93" s="80">
        <v>8.1999999999999993</v>
      </c>
      <c r="J93" s="80">
        <v>20.7</v>
      </c>
      <c r="K93" s="80">
        <v>31.5</v>
      </c>
      <c r="L93" s="80">
        <v>17.8</v>
      </c>
      <c r="M93" s="80">
        <v>26.9</v>
      </c>
      <c r="N93" s="80">
        <v>35.6</v>
      </c>
      <c r="O93" s="80">
        <v>39.200000000000003</v>
      </c>
      <c r="P93" s="80">
        <v>20.3</v>
      </c>
      <c r="Q93" s="80">
        <v>21.5</v>
      </c>
      <c r="R93" s="80">
        <v>35.1</v>
      </c>
      <c r="S93" s="80">
        <v>24.2</v>
      </c>
      <c r="T93" s="80">
        <v>19.7</v>
      </c>
      <c r="U93" s="80">
        <v>21.7</v>
      </c>
      <c r="V93" s="80">
        <v>33.6</v>
      </c>
      <c r="W93" s="80">
        <v>22.4</v>
      </c>
      <c r="X93" s="80">
        <v>26.5</v>
      </c>
      <c r="Y93" s="80">
        <v>28.8</v>
      </c>
      <c r="Z93" s="80">
        <v>44.3</v>
      </c>
      <c r="AA93" s="67">
        <v>42.3</v>
      </c>
      <c r="AB93" s="67">
        <v>40.299999999999997</v>
      </c>
      <c r="AC93" s="67">
        <v>34.9</v>
      </c>
      <c r="AD93" s="67">
        <v>32.4</v>
      </c>
      <c r="AE93" s="67">
        <v>1.7</v>
      </c>
      <c r="AF93" s="117">
        <v>7</v>
      </c>
      <c r="AG93" s="114">
        <v>60</v>
      </c>
      <c r="AH93" s="51">
        <f>IF(ABS(MAX(B93:AF93))&gt;ABS(MIN(B93:AF93)),MAX(B93:AF93),MIN(B93:AF93))</f>
        <v>44.3</v>
      </c>
      <c r="AI93" s="115">
        <f>INDEX($B$9:$AF$9,1,MATCH(AH93,B93:AF93,0))</f>
        <v>0.8125</v>
      </c>
    </row>
    <row r="94" spans="1:88" x14ac:dyDescent="0.25">
      <c r="A94" s="118" t="s">
        <v>61</v>
      </c>
      <c r="B94" s="82">
        <v>-58.8</v>
      </c>
      <c r="C94" s="82">
        <v>-54.6</v>
      </c>
      <c r="D94" s="82">
        <v>-45</v>
      </c>
      <c r="E94" s="82">
        <v>-52.8</v>
      </c>
      <c r="F94" s="82">
        <v>-44.4</v>
      </c>
      <c r="G94" s="82">
        <v>-49</v>
      </c>
      <c r="H94" s="82">
        <v>-48.1</v>
      </c>
      <c r="I94" s="82">
        <v>-26</v>
      </c>
      <c r="J94" s="82">
        <v>-23.6</v>
      </c>
      <c r="K94" s="82">
        <v>-34</v>
      </c>
      <c r="L94" s="82">
        <v>-4</v>
      </c>
      <c r="M94" s="82">
        <v>0</v>
      </c>
      <c r="N94" s="82">
        <v>-11.3</v>
      </c>
      <c r="O94" s="82">
        <v>-13.1</v>
      </c>
      <c r="P94" s="82">
        <v>13.5</v>
      </c>
      <c r="Q94" s="82">
        <v>12.6</v>
      </c>
      <c r="R94" s="82">
        <v>6.3</v>
      </c>
      <c r="S94" s="82">
        <v>-11.3</v>
      </c>
      <c r="T94" s="82">
        <v>-8</v>
      </c>
      <c r="U94" s="82">
        <v>-13.1</v>
      </c>
      <c r="V94" s="82">
        <v>-22</v>
      </c>
      <c r="W94" s="82">
        <v>-9.5</v>
      </c>
      <c r="X94" s="82">
        <v>-4.7</v>
      </c>
      <c r="Y94" s="82">
        <v>0</v>
      </c>
      <c r="Z94" s="82">
        <v>-2.1</v>
      </c>
      <c r="AA94" s="119">
        <v>0</v>
      </c>
      <c r="AB94" s="119">
        <v>-12.8</v>
      </c>
      <c r="AC94" s="119">
        <v>-15.2</v>
      </c>
      <c r="AD94" s="119">
        <v>-104.2</v>
      </c>
      <c r="AE94" s="119">
        <v>-33.700000000000003</v>
      </c>
      <c r="AF94" s="120">
        <v>-36.799999999999997</v>
      </c>
      <c r="AG94" s="121">
        <v>120</v>
      </c>
      <c r="AH94" s="51">
        <f>IF(ABS(MAX(B94:AF94))&gt;ABS(MIN(B94:AF94)),MAX(B94:AF94),MIN(B94:AF94))</f>
        <v>-104.2</v>
      </c>
      <c r="AI94" s="115">
        <f>INDEX($B$9:$AF$9,1,MATCH(AH94,B94:AF94,0))</f>
        <v>0.91666666666666696</v>
      </c>
    </row>
    <row r="95" spans="1:88" ht="15.75" thickBot="1" x14ac:dyDescent="0.3">
      <c r="A95" s="118" t="s">
        <v>62</v>
      </c>
      <c r="B95" s="82">
        <v>38.200000000000003</v>
      </c>
      <c r="C95" s="82">
        <v>43.2</v>
      </c>
      <c r="D95" s="82">
        <v>54.1</v>
      </c>
      <c r="E95" s="82">
        <v>44.8</v>
      </c>
      <c r="F95" s="82">
        <v>50.1</v>
      </c>
      <c r="G95" s="82">
        <v>40.4</v>
      </c>
      <c r="H95" s="82">
        <v>40</v>
      </c>
      <c r="I95" s="82">
        <v>63.3</v>
      </c>
      <c r="J95" s="82">
        <v>36.299999999999997</v>
      </c>
      <c r="K95" s="82">
        <v>52.1</v>
      </c>
      <c r="L95" s="82">
        <v>82.4</v>
      </c>
      <c r="M95" s="82">
        <v>80.8</v>
      </c>
      <c r="N95" s="82">
        <v>70.099999999999994</v>
      </c>
      <c r="O95" s="82">
        <v>70.099999999999994</v>
      </c>
      <c r="P95" s="82">
        <v>97.7</v>
      </c>
      <c r="Q95" s="82">
        <v>96.4</v>
      </c>
      <c r="R95" s="82">
        <v>82.9</v>
      </c>
      <c r="S95" s="82">
        <v>81.900000000000006</v>
      </c>
      <c r="T95" s="82">
        <v>82.9</v>
      </c>
      <c r="U95" s="82">
        <v>76.3</v>
      </c>
      <c r="V95" s="82">
        <v>69</v>
      </c>
      <c r="W95" s="82">
        <v>74.599999999999994</v>
      </c>
      <c r="X95" s="82">
        <v>77.900000000000006</v>
      </c>
      <c r="Y95" s="82">
        <v>79.5</v>
      </c>
      <c r="Z95" s="82">
        <v>83</v>
      </c>
      <c r="AA95" s="119">
        <v>87.3</v>
      </c>
      <c r="AB95" s="119">
        <v>76.3</v>
      </c>
      <c r="AC95" s="119">
        <v>76.900000000000006</v>
      </c>
      <c r="AD95" s="119">
        <v>87.2</v>
      </c>
      <c r="AE95" s="119">
        <v>69.3</v>
      </c>
      <c r="AF95" s="120">
        <v>66.8</v>
      </c>
      <c r="AG95" s="121"/>
      <c r="AH95" s="51">
        <f>IF(ABS(MAX(B95:AF95))&gt;ABS(MIN(B95:AF95)),MAX(B95:AF95),MIN(B95:AF95))</f>
        <v>97.7</v>
      </c>
      <c r="AI95" s="115">
        <f>INDEX($B$9:$AF$9,1,MATCH(AH95,B95:AF95,0))</f>
        <v>0.5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4">B97</f>
        <v>9.9</v>
      </c>
      <c r="D97" s="127">
        <f t="shared" si="24"/>
        <v>9.9</v>
      </c>
      <c r="E97" s="127">
        <f t="shared" si="24"/>
        <v>9.9</v>
      </c>
      <c r="F97" s="127">
        <f t="shared" si="24"/>
        <v>9.9</v>
      </c>
      <c r="G97" s="127">
        <f t="shared" si="24"/>
        <v>9.9</v>
      </c>
      <c r="H97" s="127">
        <f t="shared" si="24"/>
        <v>9.9</v>
      </c>
      <c r="I97" s="127">
        <f t="shared" si="24"/>
        <v>9.9</v>
      </c>
      <c r="J97" s="127">
        <f t="shared" si="24"/>
        <v>9.9</v>
      </c>
      <c r="K97" s="127">
        <f t="shared" si="24"/>
        <v>9.9</v>
      </c>
      <c r="L97" s="127">
        <f t="shared" si="24"/>
        <v>9.9</v>
      </c>
      <c r="M97" s="127">
        <f t="shared" si="24"/>
        <v>9.9</v>
      </c>
      <c r="N97" s="127">
        <f t="shared" si="24"/>
        <v>9.9</v>
      </c>
      <c r="O97" s="127">
        <f t="shared" si="24"/>
        <v>9.9</v>
      </c>
      <c r="P97" s="127">
        <f t="shared" si="24"/>
        <v>9.9</v>
      </c>
      <c r="Q97" s="127">
        <f t="shared" si="24"/>
        <v>9.9</v>
      </c>
      <c r="R97" s="127">
        <f t="shared" si="24"/>
        <v>9.9</v>
      </c>
      <c r="S97" s="127">
        <f t="shared" ref="S97:AF102" si="25">R97</f>
        <v>9.9</v>
      </c>
      <c r="T97" s="127">
        <f t="shared" si="25"/>
        <v>9.9</v>
      </c>
      <c r="U97" s="127">
        <f t="shared" si="25"/>
        <v>9.9</v>
      </c>
      <c r="V97" s="127">
        <f t="shared" si="25"/>
        <v>9.9</v>
      </c>
      <c r="W97" s="127">
        <f t="shared" si="25"/>
        <v>9.9</v>
      </c>
      <c r="X97" s="127">
        <f t="shared" si="25"/>
        <v>9.9</v>
      </c>
      <c r="Y97" s="127">
        <f t="shared" si="25"/>
        <v>9.9</v>
      </c>
      <c r="Z97" s="127">
        <f t="shared" si="25"/>
        <v>9.9</v>
      </c>
      <c r="AA97" s="127">
        <f t="shared" si="25"/>
        <v>9.9</v>
      </c>
      <c r="AB97" s="127">
        <f t="shared" si="25"/>
        <v>9.9</v>
      </c>
      <c r="AC97" s="127">
        <f t="shared" si="25"/>
        <v>9.9</v>
      </c>
      <c r="AD97" s="127">
        <f t="shared" si="25"/>
        <v>9.9</v>
      </c>
      <c r="AE97" s="127">
        <f t="shared" si="25"/>
        <v>9.9</v>
      </c>
      <c r="AF97" s="127">
        <f t="shared" si="25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4"/>
        <v>9.6</v>
      </c>
      <c r="D98" s="129">
        <f t="shared" si="24"/>
        <v>9.6</v>
      </c>
      <c r="E98" s="129">
        <f t="shared" si="24"/>
        <v>9.6</v>
      </c>
      <c r="F98" s="129">
        <f t="shared" si="24"/>
        <v>9.6</v>
      </c>
      <c r="G98" s="129">
        <f t="shared" si="24"/>
        <v>9.6</v>
      </c>
      <c r="H98" s="129">
        <f t="shared" si="24"/>
        <v>9.6</v>
      </c>
      <c r="I98" s="129">
        <f t="shared" si="24"/>
        <v>9.6</v>
      </c>
      <c r="J98" s="129">
        <f t="shared" si="24"/>
        <v>9.6</v>
      </c>
      <c r="K98" s="129">
        <f t="shared" si="24"/>
        <v>9.6</v>
      </c>
      <c r="L98" s="129">
        <f t="shared" si="24"/>
        <v>9.6</v>
      </c>
      <c r="M98" s="129">
        <f t="shared" si="24"/>
        <v>9.6</v>
      </c>
      <c r="N98" s="129">
        <f t="shared" si="24"/>
        <v>9.6</v>
      </c>
      <c r="O98" s="129">
        <f t="shared" si="24"/>
        <v>9.6</v>
      </c>
      <c r="P98" s="129">
        <f t="shared" si="24"/>
        <v>9.6</v>
      </c>
      <c r="Q98" s="129">
        <f t="shared" si="24"/>
        <v>9.6</v>
      </c>
      <c r="R98" s="129">
        <f t="shared" si="24"/>
        <v>9.6</v>
      </c>
      <c r="S98" s="129">
        <f t="shared" si="25"/>
        <v>9.6</v>
      </c>
      <c r="T98" s="129">
        <f t="shared" si="25"/>
        <v>9.6</v>
      </c>
      <c r="U98" s="129">
        <f t="shared" si="25"/>
        <v>9.6</v>
      </c>
      <c r="V98" s="129">
        <f t="shared" si="25"/>
        <v>9.6</v>
      </c>
      <c r="W98" s="129">
        <f t="shared" si="25"/>
        <v>9.6</v>
      </c>
      <c r="X98" s="129">
        <f t="shared" si="25"/>
        <v>9.6</v>
      </c>
      <c r="Y98" s="129">
        <f t="shared" si="25"/>
        <v>9.6</v>
      </c>
      <c r="Z98" s="129">
        <f t="shared" si="25"/>
        <v>9.6</v>
      </c>
      <c r="AA98" s="129">
        <f t="shared" si="25"/>
        <v>9.6</v>
      </c>
      <c r="AB98" s="129">
        <f t="shared" si="25"/>
        <v>9.6</v>
      </c>
      <c r="AC98" s="129">
        <f t="shared" si="25"/>
        <v>9.6</v>
      </c>
      <c r="AD98" s="129">
        <f t="shared" si="25"/>
        <v>9.6</v>
      </c>
      <c r="AE98" s="129">
        <f t="shared" si="25"/>
        <v>9.6</v>
      </c>
      <c r="AF98" s="129">
        <f t="shared" si="25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4"/>
        <v>9.98</v>
      </c>
      <c r="D99" s="129">
        <f t="shared" si="24"/>
        <v>9.98</v>
      </c>
      <c r="E99" s="129">
        <f t="shared" si="24"/>
        <v>9.98</v>
      </c>
      <c r="F99" s="129">
        <f t="shared" si="24"/>
        <v>9.98</v>
      </c>
      <c r="G99" s="129">
        <f t="shared" si="24"/>
        <v>9.98</v>
      </c>
      <c r="H99" s="129">
        <f t="shared" si="24"/>
        <v>9.98</v>
      </c>
      <c r="I99" s="129">
        <f t="shared" si="24"/>
        <v>9.98</v>
      </c>
      <c r="J99" s="129">
        <f t="shared" si="24"/>
        <v>9.98</v>
      </c>
      <c r="K99" s="129">
        <f t="shared" si="24"/>
        <v>9.98</v>
      </c>
      <c r="L99" s="129">
        <f t="shared" si="24"/>
        <v>9.98</v>
      </c>
      <c r="M99" s="129">
        <f t="shared" si="24"/>
        <v>9.98</v>
      </c>
      <c r="N99" s="129">
        <f t="shared" si="24"/>
        <v>9.98</v>
      </c>
      <c r="O99" s="129">
        <f t="shared" si="24"/>
        <v>9.98</v>
      </c>
      <c r="P99" s="129">
        <f t="shared" si="24"/>
        <v>9.98</v>
      </c>
      <c r="Q99" s="129">
        <f t="shared" si="24"/>
        <v>9.98</v>
      </c>
      <c r="R99" s="129">
        <f t="shared" si="24"/>
        <v>9.98</v>
      </c>
      <c r="S99" s="129">
        <f t="shared" si="25"/>
        <v>9.98</v>
      </c>
      <c r="T99" s="129">
        <f t="shared" si="25"/>
        <v>9.98</v>
      </c>
      <c r="U99" s="129">
        <f t="shared" si="25"/>
        <v>9.98</v>
      </c>
      <c r="V99" s="129">
        <f t="shared" si="25"/>
        <v>9.98</v>
      </c>
      <c r="W99" s="129">
        <f t="shared" si="25"/>
        <v>9.98</v>
      </c>
      <c r="X99" s="129">
        <f t="shared" si="25"/>
        <v>9.98</v>
      </c>
      <c r="Y99" s="129">
        <f t="shared" si="25"/>
        <v>9.98</v>
      </c>
      <c r="Z99" s="129">
        <f t="shared" si="25"/>
        <v>9.98</v>
      </c>
      <c r="AA99" s="129">
        <f t="shared" si="25"/>
        <v>9.98</v>
      </c>
      <c r="AB99" s="129">
        <f t="shared" si="25"/>
        <v>9.98</v>
      </c>
      <c r="AC99" s="129">
        <f t="shared" si="25"/>
        <v>9.98</v>
      </c>
      <c r="AD99" s="129">
        <f t="shared" si="25"/>
        <v>9.98</v>
      </c>
      <c r="AE99" s="129">
        <f t="shared" si="25"/>
        <v>9.98</v>
      </c>
      <c r="AF99" s="129">
        <f t="shared" si="25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4"/>
        <v>9.1</v>
      </c>
      <c r="D100" s="129">
        <f t="shared" si="24"/>
        <v>9.1</v>
      </c>
      <c r="E100" s="129">
        <f t="shared" si="24"/>
        <v>9.1</v>
      </c>
      <c r="F100" s="129">
        <f t="shared" si="24"/>
        <v>9.1</v>
      </c>
      <c r="G100" s="129">
        <f t="shared" si="24"/>
        <v>9.1</v>
      </c>
      <c r="H100" s="129">
        <f t="shared" si="24"/>
        <v>9.1</v>
      </c>
      <c r="I100" s="129">
        <f t="shared" si="24"/>
        <v>9.1</v>
      </c>
      <c r="J100" s="129">
        <f t="shared" si="24"/>
        <v>9.1</v>
      </c>
      <c r="K100" s="129">
        <f t="shared" si="24"/>
        <v>9.1</v>
      </c>
      <c r="L100" s="129">
        <f t="shared" si="24"/>
        <v>9.1</v>
      </c>
      <c r="M100" s="129">
        <f t="shared" si="24"/>
        <v>9.1</v>
      </c>
      <c r="N100" s="129">
        <f t="shared" si="24"/>
        <v>9.1</v>
      </c>
      <c r="O100" s="129">
        <f t="shared" si="24"/>
        <v>9.1</v>
      </c>
      <c r="P100" s="129">
        <f t="shared" si="24"/>
        <v>9.1</v>
      </c>
      <c r="Q100" s="129">
        <f t="shared" si="24"/>
        <v>9.1</v>
      </c>
      <c r="R100" s="129">
        <f t="shared" si="24"/>
        <v>9.1</v>
      </c>
      <c r="S100" s="129">
        <f t="shared" si="25"/>
        <v>9.1</v>
      </c>
      <c r="T100" s="129">
        <f t="shared" si="25"/>
        <v>9.1</v>
      </c>
      <c r="U100" s="129">
        <f t="shared" si="25"/>
        <v>9.1</v>
      </c>
      <c r="V100" s="129">
        <f t="shared" si="25"/>
        <v>9.1</v>
      </c>
      <c r="W100" s="129">
        <f t="shared" si="25"/>
        <v>9.1</v>
      </c>
      <c r="X100" s="129">
        <f t="shared" si="25"/>
        <v>9.1</v>
      </c>
      <c r="Y100" s="129">
        <f t="shared" si="25"/>
        <v>9.1</v>
      </c>
      <c r="Z100" s="129">
        <f t="shared" si="25"/>
        <v>9.1</v>
      </c>
      <c r="AA100" s="129">
        <f t="shared" si="25"/>
        <v>9.1</v>
      </c>
      <c r="AB100" s="129">
        <f t="shared" si="25"/>
        <v>9.1</v>
      </c>
      <c r="AC100" s="129">
        <f t="shared" si="25"/>
        <v>9.1</v>
      </c>
      <c r="AD100" s="129">
        <f t="shared" si="25"/>
        <v>9.1</v>
      </c>
      <c r="AE100" s="129">
        <f t="shared" si="25"/>
        <v>9.1</v>
      </c>
      <c r="AF100" s="129">
        <f t="shared" si="25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4"/>
        <v>9.18</v>
      </c>
      <c r="D101" s="129">
        <f t="shared" si="24"/>
        <v>9.18</v>
      </c>
      <c r="E101" s="129">
        <f t="shared" si="24"/>
        <v>9.18</v>
      </c>
      <c r="F101" s="129">
        <f t="shared" si="24"/>
        <v>9.18</v>
      </c>
      <c r="G101" s="129">
        <f t="shared" si="24"/>
        <v>9.18</v>
      </c>
      <c r="H101" s="129">
        <f t="shared" si="24"/>
        <v>9.18</v>
      </c>
      <c r="I101" s="129">
        <f t="shared" si="24"/>
        <v>9.18</v>
      </c>
      <c r="J101" s="129">
        <f t="shared" si="24"/>
        <v>9.18</v>
      </c>
      <c r="K101" s="129">
        <f t="shared" si="24"/>
        <v>9.18</v>
      </c>
      <c r="L101" s="129">
        <f t="shared" si="24"/>
        <v>9.18</v>
      </c>
      <c r="M101" s="129">
        <f t="shared" si="24"/>
        <v>9.18</v>
      </c>
      <c r="N101" s="129">
        <f t="shared" si="24"/>
        <v>9.18</v>
      </c>
      <c r="O101" s="129">
        <f t="shared" si="24"/>
        <v>9.18</v>
      </c>
      <c r="P101" s="129">
        <f t="shared" si="24"/>
        <v>9.18</v>
      </c>
      <c r="Q101" s="129">
        <f t="shared" si="24"/>
        <v>9.18</v>
      </c>
      <c r="R101" s="129">
        <f t="shared" si="24"/>
        <v>9.18</v>
      </c>
      <c r="S101" s="129">
        <f t="shared" si="25"/>
        <v>9.18</v>
      </c>
      <c r="T101" s="129">
        <f t="shared" si="25"/>
        <v>9.18</v>
      </c>
      <c r="U101" s="129">
        <f t="shared" si="25"/>
        <v>9.18</v>
      </c>
      <c r="V101" s="129">
        <f t="shared" si="25"/>
        <v>9.18</v>
      </c>
      <c r="W101" s="129">
        <f t="shared" si="25"/>
        <v>9.18</v>
      </c>
      <c r="X101" s="129">
        <f t="shared" si="25"/>
        <v>9.18</v>
      </c>
      <c r="Y101" s="129">
        <f t="shared" si="25"/>
        <v>9.18</v>
      </c>
      <c r="Z101" s="129">
        <f t="shared" si="25"/>
        <v>9.18</v>
      </c>
      <c r="AA101" s="129">
        <f t="shared" si="25"/>
        <v>9.18</v>
      </c>
      <c r="AB101" s="129">
        <f t="shared" si="25"/>
        <v>9.18</v>
      </c>
      <c r="AC101" s="129">
        <f t="shared" si="25"/>
        <v>9.18</v>
      </c>
      <c r="AD101" s="129">
        <f t="shared" si="25"/>
        <v>9.18</v>
      </c>
      <c r="AE101" s="129">
        <f t="shared" si="25"/>
        <v>9.18</v>
      </c>
      <c r="AF101" s="129">
        <f t="shared" si="25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4"/>
        <v>7</v>
      </c>
      <c r="D102" s="129">
        <f t="shared" si="24"/>
        <v>7</v>
      </c>
      <c r="E102" s="129">
        <f t="shared" si="24"/>
        <v>7</v>
      </c>
      <c r="F102" s="129">
        <f t="shared" si="24"/>
        <v>7</v>
      </c>
      <c r="G102" s="129">
        <f t="shared" si="24"/>
        <v>7</v>
      </c>
      <c r="H102" s="129">
        <f t="shared" si="24"/>
        <v>7</v>
      </c>
      <c r="I102" s="129">
        <f t="shared" si="24"/>
        <v>7</v>
      </c>
      <c r="J102" s="129">
        <f t="shared" si="24"/>
        <v>7</v>
      </c>
      <c r="K102" s="129">
        <f t="shared" si="24"/>
        <v>7</v>
      </c>
      <c r="L102" s="129">
        <f t="shared" si="24"/>
        <v>7</v>
      </c>
      <c r="M102" s="129">
        <f t="shared" si="24"/>
        <v>7</v>
      </c>
      <c r="N102" s="129">
        <f t="shared" si="24"/>
        <v>7</v>
      </c>
      <c r="O102" s="129">
        <f t="shared" si="24"/>
        <v>7</v>
      </c>
      <c r="P102" s="129">
        <f t="shared" si="24"/>
        <v>7</v>
      </c>
      <c r="Q102" s="129">
        <f t="shared" si="24"/>
        <v>7</v>
      </c>
      <c r="R102" s="129">
        <f t="shared" si="24"/>
        <v>7</v>
      </c>
      <c r="S102" s="129">
        <f t="shared" si="25"/>
        <v>7</v>
      </c>
      <c r="T102" s="129">
        <f t="shared" si="25"/>
        <v>7</v>
      </c>
      <c r="U102" s="129">
        <f t="shared" si="25"/>
        <v>7</v>
      </c>
      <c r="V102" s="129">
        <f t="shared" si="25"/>
        <v>7</v>
      </c>
      <c r="W102" s="129">
        <f t="shared" si="25"/>
        <v>7</v>
      </c>
      <c r="X102" s="129">
        <f t="shared" si="25"/>
        <v>7</v>
      </c>
      <c r="Y102" s="129">
        <f t="shared" si="25"/>
        <v>7</v>
      </c>
      <c r="Z102" s="129">
        <f t="shared" si="25"/>
        <v>7</v>
      </c>
      <c r="AA102" s="129">
        <f t="shared" si="25"/>
        <v>7</v>
      </c>
      <c r="AB102" s="129">
        <f t="shared" si="25"/>
        <v>7</v>
      </c>
      <c r="AC102" s="129">
        <f t="shared" si="25"/>
        <v>7</v>
      </c>
      <c r="AD102" s="129">
        <f t="shared" si="25"/>
        <v>7</v>
      </c>
      <c r="AE102" s="129">
        <f t="shared" si="25"/>
        <v>7</v>
      </c>
      <c r="AF102" s="129">
        <f t="shared" si="25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6">B104</f>
        <v>2.25</v>
      </c>
      <c r="D104" s="129">
        <f t="shared" si="26"/>
        <v>2.25</v>
      </c>
      <c r="E104" s="129">
        <f t="shared" si="26"/>
        <v>2.25</v>
      </c>
      <c r="F104" s="129">
        <f t="shared" si="26"/>
        <v>2.25</v>
      </c>
      <c r="G104" s="129">
        <f t="shared" si="26"/>
        <v>2.25</v>
      </c>
      <c r="H104" s="129">
        <f t="shared" si="26"/>
        <v>2.25</v>
      </c>
      <c r="I104" s="129">
        <f t="shared" si="26"/>
        <v>2.25</v>
      </c>
      <c r="J104" s="129">
        <f t="shared" si="26"/>
        <v>2.25</v>
      </c>
      <c r="K104" s="129">
        <f t="shared" si="26"/>
        <v>2.25</v>
      </c>
      <c r="L104" s="129">
        <f t="shared" si="26"/>
        <v>2.25</v>
      </c>
      <c r="M104" s="129">
        <f t="shared" si="26"/>
        <v>2.25</v>
      </c>
      <c r="N104" s="129">
        <f t="shared" si="26"/>
        <v>2.25</v>
      </c>
      <c r="O104" s="129">
        <f t="shared" si="26"/>
        <v>2.25</v>
      </c>
      <c r="P104" s="129">
        <f t="shared" si="26"/>
        <v>2.25</v>
      </c>
      <c r="Q104" s="129">
        <f t="shared" si="26"/>
        <v>2.25</v>
      </c>
      <c r="R104" s="129">
        <f t="shared" si="26"/>
        <v>2.25</v>
      </c>
      <c r="S104" s="129">
        <f t="shared" ref="S104:AF105" si="27">R104</f>
        <v>2.25</v>
      </c>
      <c r="T104" s="129">
        <f t="shared" si="27"/>
        <v>2.25</v>
      </c>
      <c r="U104" s="129">
        <f t="shared" si="27"/>
        <v>2.25</v>
      </c>
      <c r="V104" s="129">
        <f t="shared" si="27"/>
        <v>2.25</v>
      </c>
      <c r="W104" s="129">
        <f t="shared" si="27"/>
        <v>2.25</v>
      </c>
      <c r="X104" s="129">
        <f t="shared" si="27"/>
        <v>2.25</v>
      </c>
      <c r="Y104" s="129">
        <f t="shared" si="27"/>
        <v>2.25</v>
      </c>
      <c r="Z104" s="129">
        <f t="shared" si="27"/>
        <v>2.25</v>
      </c>
      <c r="AA104" s="129">
        <f t="shared" si="27"/>
        <v>2.25</v>
      </c>
      <c r="AB104" s="129">
        <f t="shared" si="27"/>
        <v>2.25</v>
      </c>
      <c r="AC104" s="129">
        <f t="shared" si="27"/>
        <v>2.25</v>
      </c>
      <c r="AD104" s="129">
        <f t="shared" si="27"/>
        <v>2.25</v>
      </c>
      <c r="AE104" s="129">
        <f t="shared" si="27"/>
        <v>2.25</v>
      </c>
      <c r="AF104" s="129">
        <f t="shared" si="27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6"/>
        <v>1.64</v>
      </c>
      <c r="D105" s="129">
        <f t="shared" si="26"/>
        <v>1.64</v>
      </c>
      <c r="E105" s="129">
        <f t="shared" si="26"/>
        <v>1.64</v>
      </c>
      <c r="F105" s="129">
        <f t="shared" si="26"/>
        <v>1.64</v>
      </c>
      <c r="G105" s="129">
        <f t="shared" si="26"/>
        <v>1.64</v>
      </c>
      <c r="H105" s="129">
        <f t="shared" si="26"/>
        <v>1.64</v>
      </c>
      <c r="I105" s="129">
        <f t="shared" si="26"/>
        <v>1.64</v>
      </c>
      <c r="J105" s="129">
        <f t="shared" si="26"/>
        <v>1.64</v>
      </c>
      <c r="K105" s="129">
        <f t="shared" si="26"/>
        <v>1.64</v>
      </c>
      <c r="L105" s="129">
        <f t="shared" si="26"/>
        <v>1.64</v>
      </c>
      <c r="M105" s="129">
        <f t="shared" si="26"/>
        <v>1.64</v>
      </c>
      <c r="N105" s="129">
        <f t="shared" si="26"/>
        <v>1.64</v>
      </c>
      <c r="O105" s="129">
        <f t="shared" si="26"/>
        <v>1.64</v>
      </c>
      <c r="P105" s="129">
        <f t="shared" si="26"/>
        <v>1.64</v>
      </c>
      <c r="Q105" s="129">
        <f t="shared" si="26"/>
        <v>1.64</v>
      </c>
      <c r="R105" s="129">
        <f t="shared" si="26"/>
        <v>1.64</v>
      </c>
      <c r="S105" s="129">
        <f t="shared" si="27"/>
        <v>1.64</v>
      </c>
      <c r="T105" s="129">
        <f t="shared" si="27"/>
        <v>1.64</v>
      </c>
      <c r="U105" s="129">
        <f t="shared" si="27"/>
        <v>1.64</v>
      </c>
      <c r="V105" s="129">
        <f t="shared" si="27"/>
        <v>1.64</v>
      </c>
      <c r="W105" s="129">
        <f t="shared" si="27"/>
        <v>1.64</v>
      </c>
      <c r="X105" s="129">
        <f t="shared" si="27"/>
        <v>1.64</v>
      </c>
      <c r="Y105" s="129">
        <f t="shared" si="27"/>
        <v>1.64</v>
      </c>
      <c r="Z105" s="129">
        <f t="shared" si="27"/>
        <v>1.64</v>
      </c>
      <c r="AA105" s="129">
        <f t="shared" si="27"/>
        <v>1.64</v>
      </c>
      <c r="AB105" s="129">
        <f t="shared" si="27"/>
        <v>1.64</v>
      </c>
      <c r="AC105" s="129">
        <f t="shared" si="27"/>
        <v>1.64</v>
      </c>
      <c r="AD105" s="129">
        <f t="shared" si="27"/>
        <v>1.64</v>
      </c>
      <c r="AE105" s="129">
        <f t="shared" si="27"/>
        <v>1.64</v>
      </c>
      <c r="AF105" s="129">
        <f t="shared" si="27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28">B107</f>
        <v>1.62</v>
      </c>
      <c r="D107" s="129">
        <f t="shared" si="28"/>
        <v>1.62</v>
      </c>
      <c r="E107" s="129">
        <f t="shared" si="28"/>
        <v>1.62</v>
      </c>
      <c r="F107" s="129">
        <f t="shared" si="28"/>
        <v>1.62</v>
      </c>
      <c r="G107" s="129">
        <f t="shared" si="28"/>
        <v>1.62</v>
      </c>
      <c r="H107" s="129">
        <f t="shared" si="28"/>
        <v>1.62</v>
      </c>
      <c r="I107" s="129">
        <f t="shared" si="28"/>
        <v>1.62</v>
      </c>
      <c r="J107" s="129">
        <f t="shared" si="28"/>
        <v>1.62</v>
      </c>
      <c r="K107" s="129">
        <f t="shared" si="28"/>
        <v>1.62</v>
      </c>
      <c r="L107" s="129">
        <f t="shared" si="28"/>
        <v>1.62</v>
      </c>
      <c r="M107" s="129">
        <f t="shared" si="28"/>
        <v>1.62</v>
      </c>
      <c r="N107" s="129">
        <f t="shared" si="28"/>
        <v>1.62</v>
      </c>
      <c r="O107" s="129">
        <f t="shared" si="28"/>
        <v>1.62</v>
      </c>
      <c r="P107" s="129">
        <f t="shared" si="28"/>
        <v>1.62</v>
      </c>
      <c r="Q107" s="129">
        <f t="shared" si="28"/>
        <v>1.62</v>
      </c>
      <c r="R107" s="129">
        <f t="shared" si="28"/>
        <v>1.62</v>
      </c>
      <c r="S107" s="129">
        <f t="shared" ref="S107:AF122" si="29">R107</f>
        <v>1.62</v>
      </c>
      <c r="T107" s="129">
        <f t="shared" si="29"/>
        <v>1.62</v>
      </c>
      <c r="U107" s="129">
        <f t="shared" si="29"/>
        <v>1.62</v>
      </c>
      <c r="V107" s="129">
        <f t="shared" si="29"/>
        <v>1.62</v>
      </c>
      <c r="W107" s="129">
        <f t="shared" si="29"/>
        <v>1.62</v>
      </c>
      <c r="X107" s="129">
        <f t="shared" si="29"/>
        <v>1.62</v>
      </c>
      <c r="Y107" s="129">
        <f t="shared" si="29"/>
        <v>1.62</v>
      </c>
      <c r="Z107" s="129">
        <f t="shared" si="29"/>
        <v>1.62</v>
      </c>
      <c r="AA107" s="129">
        <f t="shared" si="29"/>
        <v>1.62</v>
      </c>
      <c r="AB107" s="129">
        <f t="shared" si="29"/>
        <v>1.62</v>
      </c>
      <c r="AC107" s="129">
        <f t="shared" si="29"/>
        <v>1.62</v>
      </c>
      <c r="AD107" s="129">
        <f t="shared" si="29"/>
        <v>1.62</v>
      </c>
      <c r="AE107" s="129">
        <f t="shared" si="29"/>
        <v>1.62</v>
      </c>
      <c r="AF107" s="129">
        <f t="shared" si="29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28"/>
        <v>8.36</v>
      </c>
      <c r="D108" s="129">
        <f t="shared" si="28"/>
        <v>8.36</v>
      </c>
      <c r="E108" s="129">
        <f t="shared" si="28"/>
        <v>8.36</v>
      </c>
      <c r="F108" s="129">
        <f t="shared" si="28"/>
        <v>8.36</v>
      </c>
      <c r="G108" s="129">
        <f t="shared" si="28"/>
        <v>8.36</v>
      </c>
      <c r="H108" s="129">
        <f t="shared" si="28"/>
        <v>8.36</v>
      </c>
      <c r="I108" s="129">
        <f t="shared" si="28"/>
        <v>8.36</v>
      </c>
      <c r="J108" s="129">
        <f t="shared" si="28"/>
        <v>8.36</v>
      </c>
      <c r="K108" s="129">
        <f t="shared" si="28"/>
        <v>8.36</v>
      </c>
      <c r="L108" s="129">
        <f t="shared" si="28"/>
        <v>8.36</v>
      </c>
      <c r="M108" s="129">
        <f t="shared" si="28"/>
        <v>8.36</v>
      </c>
      <c r="N108" s="129">
        <f t="shared" si="28"/>
        <v>8.36</v>
      </c>
      <c r="O108" s="129">
        <f t="shared" si="28"/>
        <v>8.36</v>
      </c>
      <c r="P108" s="129">
        <f t="shared" si="28"/>
        <v>8.36</v>
      </c>
      <c r="Q108" s="129">
        <f t="shared" si="28"/>
        <v>8.36</v>
      </c>
      <c r="R108" s="129">
        <f t="shared" si="28"/>
        <v>8.36</v>
      </c>
      <c r="S108" s="129">
        <f t="shared" si="29"/>
        <v>8.36</v>
      </c>
      <c r="T108" s="129">
        <f t="shared" si="29"/>
        <v>8.36</v>
      </c>
      <c r="U108" s="129">
        <f t="shared" si="29"/>
        <v>8.36</v>
      </c>
      <c r="V108" s="129">
        <f t="shared" si="29"/>
        <v>8.36</v>
      </c>
      <c r="W108" s="129">
        <f t="shared" si="29"/>
        <v>8.36</v>
      </c>
      <c r="X108" s="129">
        <f t="shared" si="29"/>
        <v>8.36</v>
      </c>
      <c r="Y108" s="129">
        <f t="shared" si="29"/>
        <v>8.36</v>
      </c>
      <c r="Z108" s="129">
        <f t="shared" si="29"/>
        <v>8.36</v>
      </c>
      <c r="AA108" s="129">
        <f t="shared" si="29"/>
        <v>8.36</v>
      </c>
      <c r="AB108" s="129">
        <f t="shared" si="29"/>
        <v>8.36</v>
      </c>
      <c r="AC108" s="129">
        <f t="shared" si="29"/>
        <v>8.36</v>
      </c>
      <c r="AD108" s="129">
        <f t="shared" si="29"/>
        <v>8.36</v>
      </c>
      <c r="AE108" s="129">
        <f t="shared" si="29"/>
        <v>8.36</v>
      </c>
      <c r="AF108" s="129">
        <f t="shared" si="29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28"/>
        <v>8</v>
      </c>
      <c r="D109" s="129">
        <f t="shared" si="28"/>
        <v>8</v>
      </c>
      <c r="E109" s="129">
        <f t="shared" si="28"/>
        <v>8</v>
      </c>
      <c r="F109" s="129">
        <f t="shared" si="28"/>
        <v>8</v>
      </c>
      <c r="G109" s="129">
        <f t="shared" si="28"/>
        <v>8</v>
      </c>
      <c r="H109" s="129">
        <f t="shared" si="28"/>
        <v>8</v>
      </c>
      <c r="I109" s="129">
        <v>5.4</v>
      </c>
      <c r="J109" s="129">
        <f t="shared" si="28"/>
        <v>5.4</v>
      </c>
      <c r="K109" s="129">
        <f t="shared" si="28"/>
        <v>5.4</v>
      </c>
      <c r="L109" s="129">
        <f t="shared" si="28"/>
        <v>5.4</v>
      </c>
      <c r="M109" s="129">
        <f t="shared" si="28"/>
        <v>5.4</v>
      </c>
      <c r="N109" s="129">
        <f t="shared" si="28"/>
        <v>5.4</v>
      </c>
      <c r="O109" s="129">
        <f t="shared" si="28"/>
        <v>5.4</v>
      </c>
      <c r="P109" s="129">
        <f t="shared" si="28"/>
        <v>5.4</v>
      </c>
      <c r="Q109" s="129">
        <f t="shared" si="28"/>
        <v>5.4</v>
      </c>
      <c r="R109" s="129">
        <f t="shared" si="28"/>
        <v>5.4</v>
      </c>
      <c r="S109" s="129">
        <f t="shared" si="29"/>
        <v>5.4</v>
      </c>
      <c r="T109" s="129">
        <f t="shared" si="29"/>
        <v>5.4</v>
      </c>
      <c r="U109" s="129">
        <f t="shared" si="29"/>
        <v>5.4</v>
      </c>
      <c r="V109" s="129">
        <f t="shared" si="29"/>
        <v>5.4</v>
      </c>
      <c r="W109" s="129">
        <f t="shared" si="29"/>
        <v>5.4</v>
      </c>
      <c r="X109" s="129">
        <f t="shared" si="29"/>
        <v>5.4</v>
      </c>
      <c r="Y109" s="129">
        <f t="shared" si="29"/>
        <v>5.4</v>
      </c>
      <c r="Z109" s="129">
        <f t="shared" si="29"/>
        <v>5.4</v>
      </c>
      <c r="AA109" s="129">
        <f t="shared" si="29"/>
        <v>5.4</v>
      </c>
      <c r="AB109" s="129">
        <f t="shared" si="29"/>
        <v>5.4</v>
      </c>
      <c r="AC109" s="129">
        <f t="shared" si="29"/>
        <v>5.4</v>
      </c>
      <c r="AD109" s="129">
        <f t="shared" si="29"/>
        <v>5.4</v>
      </c>
      <c r="AE109" s="129">
        <f t="shared" si="29"/>
        <v>5.4</v>
      </c>
      <c r="AF109" s="129">
        <f t="shared" si="29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28"/>
        <v>6.57</v>
      </c>
      <c r="D110" s="129">
        <f t="shared" si="28"/>
        <v>6.57</v>
      </c>
      <c r="E110" s="129">
        <f t="shared" si="28"/>
        <v>6.57</v>
      </c>
      <c r="F110" s="129">
        <f t="shared" si="28"/>
        <v>6.57</v>
      </c>
      <c r="G110" s="129">
        <f t="shared" si="28"/>
        <v>6.57</v>
      </c>
      <c r="H110" s="129">
        <f t="shared" si="28"/>
        <v>6.57</v>
      </c>
      <c r="I110" s="129">
        <f t="shared" si="28"/>
        <v>6.57</v>
      </c>
      <c r="J110" s="129">
        <f t="shared" si="28"/>
        <v>6.57</v>
      </c>
      <c r="K110" s="129">
        <f t="shared" si="28"/>
        <v>6.57</v>
      </c>
      <c r="L110" s="129">
        <f t="shared" si="28"/>
        <v>6.57</v>
      </c>
      <c r="M110" s="129">
        <f t="shared" si="28"/>
        <v>6.57</v>
      </c>
      <c r="N110" s="129">
        <f t="shared" si="28"/>
        <v>6.57</v>
      </c>
      <c r="O110" s="129">
        <f t="shared" si="28"/>
        <v>6.57</v>
      </c>
      <c r="P110" s="129">
        <f t="shared" si="28"/>
        <v>6.57</v>
      </c>
      <c r="Q110" s="129">
        <f t="shared" si="28"/>
        <v>6.57</v>
      </c>
      <c r="R110" s="129">
        <f t="shared" si="28"/>
        <v>6.57</v>
      </c>
      <c r="S110" s="129">
        <f t="shared" si="29"/>
        <v>6.57</v>
      </c>
      <c r="T110" s="129">
        <f t="shared" si="29"/>
        <v>6.57</v>
      </c>
      <c r="U110" s="129">
        <f t="shared" si="29"/>
        <v>6.57</v>
      </c>
      <c r="V110" s="129">
        <f t="shared" si="29"/>
        <v>6.57</v>
      </c>
      <c r="W110" s="129">
        <f t="shared" si="29"/>
        <v>6.57</v>
      </c>
      <c r="X110" s="129">
        <f t="shared" si="29"/>
        <v>6.57</v>
      </c>
      <c r="Y110" s="129">
        <f t="shared" si="29"/>
        <v>6.57</v>
      </c>
      <c r="Z110" s="129">
        <f t="shared" si="29"/>
        <v>6.57</v>
      </c>
      <c r="AA110" s="129">
        <f t="shared" si="29"/>
        <v>6.57</v>
      </c>
      <c r="AB110" s="129">
        <f t="shared" si="29"/>
        <v>6.57</v>
      </c>
      <c r="AC110" s="129">
        <f t="shared" si="29"/>
        <v>6.57</v>
      </c>
      <c r="AD110" s="129">
        <f t="shared" si="29"/>
        <v>6.57</v>
      </c>
      <c r="AE110" s="129">
        <f t="shared" si="29"/>
        <v>6.57</v>
      </c>
      <c r="AF110" s="129">
        <f t="shared" si="29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28"/>
        <v>3.43</v>
      </c>
      <c r="D111" s="129">
        <f t="shared" si="28"/>
        <v>3.43</v>
      </c>
      <c r="E111" s="129">
        <f t="shared" si="28"/>
        <v>3.43</v>
      </c>
      <c r="F111" s="129">
        <f t="shared" si="28"/>
        <v>3.43</v>
      </c>
      <c r="G111" s="129">
        <f t="shared" si="28"/>
        <v>3.43</v>
      </c>
      <c r="H111" s="129">
        <f t="shared" si="28"/>
        <v>3.43</v>
      </c>
      <c r="I111" s="129">
        <f t="shared" si="28"/>
        <v>3.43</v>
      </c>
      <c r="J111" s="129">
        <f t="shared" si="28"/>
        <v>3.43</v>
      </c>
      <c r="K111" s="129">
        <f t="shared" si="28"/>
        <v>3.43</v>
      </c>
      <c r="L111" s="129">
        <f t="shared" si="28"/>
        <v>3.43</v>
      </c>
      <c r="M111" s="129">
        <f t="shared" si="28"/>
        <v>3.43</v>
      </c>
      <c r="N111" s="129">
        <f t="shared" si="28"/>
        <v>3.43</v>
      </c>
      <c r="O111" s="129">
        <f t="shared" si="28"/>
        <v>3.43</v>
      </c>
      <c r="P111" s="129">
        <f t="shared" si="28"/>
        <v>3.43</v>
      </c>
      <c r="Q111" s="129">
        <f t="shared" si="28"/>
        <v>3.43</v>
      </c>
      <c r="R111" s="129">
        <f t="shared" si="28"/>
        <v>3.43</v>
      </c>
      <c r="S111" s="129">
        <f t="shared" si="29"/>
        <v>3.43</v>
      </c>
      <c r="T111" s="129">
        <f t="shared" si="29"/>
        <v>3.43</v>
      </c>
      <c r="U111" s="129">
        <f t="shared" si="29"/>
        <v>3.43</v>
      </c>
      <c r="V111" s="129">
        <f t="shared" si="29"/>
        <v>3.43</v>
      </c>
      <c r="W111" s="129">
        <f t="shared" si="29"/>
        <v>3.43</v>
      </c>
      <c r="X111" s="129">
        <f t="shared" si="29"/>
        <v>3.43</v>
      </c>
      <c r="Y111" s="129">
        <f t="shared" si="29"/>
        <v>3.43</v>
      </c>
      <c r="Z111" s="129">
        <f t="shared" si="29"/>
        <v>3.43</v>
      </c>
      <c r="AA111" s="129">
        <f t="shared" si="29"/>
        <v>3.43</v>
      </c>
      <c r="AB111" s="129">
        <f t="shared" si="29"/>
        <v>3.43</v>
      </c>
      <c r="AC111" s="129">
        <f t="shared" si="29"/>
        <v>3.43</v>
      </c>
      <c r="AD111" s="129">
        <f t="shared" si="29"/>
        <v>3.43</v>
      </c>
      <c r="AE111" s="129">
        <f t="shared" si="29"/>
        <v>3.43</v>
      </c>
      <c r="AF111" s="129">
        <f t="shared" si="29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28"/>
        <v>2.96</v>
      </c>
      <c r="D112" s="129">
        <f t="shared" si="28"/>
        <v>2.96</v>
      </c>
      <c r="E112" s="129">
        <f t="shared" si="28"/>
        <v>2.96</v>
      </c>
      <c r="F112" s="129">
        <f t="shared" si="28"/>
        <v>2.96</v>
      </c>
      <c r="G112" s="129">
        <f t="shared" si="28"/>
        <v>2.96</v>
      </c>
      <c r="H112" s="129">
        <f t="shared" si="28"/>
        <v>2.96</v>
      </c>
      <c r="I112" s="129">
        <f t="shared" si="28"/>
        <v>2.96</v>
      </c>
      <c r="J112" s="129">
        <f t="shared" si="28"/>
        <v>2.96</v>
      </c>
      <c r="K112" s="129">
        <f t="shared" si="28"/>
        <v>2.96</v>
      </c>
      <c r="L112" s="129">
        <f t="shared" si="28"/>
        <v>2.96</v>
      </c>
      <c r="M112" s="129">
        <f t="shared" si="28"/>
        <v>2.96</v>
      </c>
      <c r="N112" s="129">
        <f t="shared" si="28"/>
        <v>2.96</v>
      </c>
      <c r="O112" s="129">
        <f t="shared" si="28"/>
        <v>2.96</v>
      </c>
      <c r="P112" s="129">
        <f t="shared" si="28"/>
        <v>2.96</v>
      </c>
      <c r="Q112" s="129">
        <f t="shared" si="28"/>
        <v>2.96</v>
      </c>
      <c r="R112" s="129">
        <f t="shared" si="28"/>
        <v>2.96</v>
      </c>
      <c r="S112" s="129">
        <f t="shared" si="29"/>
        <v>2.96</v>
      </c>
      <c r="T112" s="129">
        <f t="shared" si="29"/>
        <v>2.96</v>
      </c>
      <c r="U112" s="129">
        <f t="shared" si="29"/>
        <v>2.96</v>
      </c>
      <c r="V112" s="129">
        <f t="shared" si="29"/>
        <v>2.96</v>
      </c>
      <c r="W112" s="129">
        <f t="shared" si="29"/>
        <v>2.96</v>
      </c>
      <c r="X112" s="129">
        <f t="shared" si="29"/>
        <v>2.96</v>
      </c>
      <c r="Y112" s="129">
        <f t="shared" si="29"/>
        <v>2.96</v>
      </c>
      <c r="Z112" s="129">
        <f t="shared" si="29"/>
        <v>2.96</v>
      </c>
      <c r="AA112" s="129">
        <f t="shared" si="29"/>
        <v>2.96</v>
      </c>
      <c r="AB112" s="129">
        <f t="shared" si="29"/>
        <v>2.96</v>
      </c>
      <c r="AC112" s="129">
        <f t="shared" si="29"/>
        <v>2.96</v>
      </c>
      <c r="AD112" s="129">
        <f t="shared" si="29"/>
        <v>2.96</v>
      </c>
      <c r="AE112" s="129">
        <f t="shared" si="29"/>
        <v>2.96</v>
      </c>
      <c r="AF112" s="129">
        <f t="shared" si="29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28"/>
        <v>8</v>
      </c>
      <c r="D113" s="129">
        <f t="shared" si="28"/>
        <v>8</v>
      </c>
      <c r="E113" s="129">
        <f t="shared" si="28"/>
        <v>8</v>
      </c>
      <c r="F113" s="129">
        <f t="shared" si="28"/>
        <v>8</v>
      </c>
      <c r="G113" s="129">
        <f t="shared" si="28"/>
        <v>8</v>
      </c>
      <c r="H113" s="129">
        <f t="shared" si="28"/>
        <v>8</v>
      </c>
      <c r="I113" s="129">
        <f t="shared" si="28"/>
        <v>8</v>
      </c>
      <c r="J113" s="129">
        <f t="shared" si="28"/>
        <v>8</v>
      </c>
      <c r="K113" s="129">
        <f t="shared" si="28"/>
        <v>8</v>
      </c>
      <c r="L113" s="129">
        <f t="shared" si="28"/>
        <v>8</v>
      </c>
      <c r="M113" s="129">
        <f t="shared" si="28"/>
        <v>8</v>
      </c>
      <c r="N113" s="129">
        <f t="shared" si="28"/>
        <v>8</v>
      </c>
      <c r="O113" s="129">
        <f t="shared" si="28"/>
        <v>8</v>
      </c>
      <c r="P113" s="129">
        <f t="shared" si="28"/>
        <v>8</v>
      </c>
      <c r="Q113" s="129">
        <f t="shared" si="28"/>
        <v>8</v>
      </c>
      <c r="R113" s="129">
        <f t="shared" si="28"/>
        <v>8</v>
      </c>
      <c r="S113" s="129">
        <f t="shared" si="29"/>
        <v>8</v>
      </c>
      <c r="T113" s="129">
        <f t="shared" si="29"/>
        <v>8</v>
      </c>
      <c r="U113" s="129">
        <f t="shared" si="29"/>
        <v>8</v>
      </c>
      <c r="V113" s="129">
        <f t="shared" si="29"/>
        <v>8</v>
      </c>
      <c r="W113" s="129">
        <f t="shared" si="29"/>
        <v>8</v>
      </c>
      <c r="X113" s="129">
        <f t="shared" si="29"/>
        <v>8</v>
      </c>
      <c r="Y113" s="129">
        <f t="shared" si="29"/>
        <v>8</v>
      </c>
      <c r="Z113" s="129">
        <f t="shared" si="29"/>
        <v>8</v>
      </c>
      <c r="AA113" s="129">
        <f t="shared" si="29"/>
        <v>8</v>
      </c>
      <c r="AB113" s="129">
        <f t="shared" si="29"/>
        <v>8</v>
      </c>
      <c r="AC113" s="129">
        <f t="shared" si="29"/>
        <v>8</v>
      </c>
      <c r="AD113" s="129">
        <f t="shared" si="29"/>
        <v>8</v>
      </c>
      <c r="AE113" s="129">
        <f t="shared" si="29"/>
        <v>8</v>
      </c>
      <c r="AF113" s="129">
        <f t="shared" si="29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28"/>
        <v>7</v>
      </c>
      <c r="E114" s="129">
        <f t="shared" si="28"/>
        <v>7</v>
      </c>
      <c r="F114" s="129">
        <f t="shared" si="28"/>
        <v>7</v>
      </c>
      <c r="G114" s="129">
        <f t="shared" si="28"/>
        <v>7</v>
      </c>
      <c r="H114" s="129">
        <f t="shared" si="28"/>
        <v>7</v>
      </c>
      <c r="I114" s="129">
        <f t="shared" si="28"/>
        <v>7</v>
      </c>
      <c r="J114" s="129">
        <f t="shared" si="28"/>
        <v>7</v>
      </c>
      <c r="K114" s="129">
        <f t="shared" si="28"/>
        <v>7</v>
      </c>
      <c r="L114" s="129">
        <f t="shared" si="28"/>
        <v>7</v>
      </c>
      <c r="M114" s="129">
        <f t="shared" si="28"/>
        <v>7</v>
      </c>
      <c r="N114" s="129">
        <f t="shared" si="28"/>
        <v>7</v>
      </c>
      <c r="O114" s="129">
        <f t="shared" si="28"/>
        <v>7</v>
      </c>
      <c r="P114" s="129">
        <f t="shared" si="28"/>
        <v>7</v>
      </c>
      <c r="Q114" s="129">
        <f t="shared" si="28"/>
        <v>7</v>
      </c>
      <c r="R114" s="129">
        <f t="shared" si="28"/>
        <v>7</v>
      </c>
      <c r="S114" s="129">
        <f t="shared" si="29"/>
        <v>7</v>
      </c>
      <c r="T114" s="129">
        <f t="shared" si="29"/>
        <v>7</v>
      </c>
      <c r="U114" s="129">
        <f t="shared" si="29"/>
        <v>7</v>
      </c>
      <c r="V114" s="129">
        <f t="shared" si="29"/>
        <v>7</v>
      </c>
      <c r="W114" s="129">
        <f t="shared" si="29"/>
        <v>7</v>
      </c>
      <c r="X114" s="129">
        <f t="shared" si="29"/>
        <v>7</v>
      </c>
      <c r="Y114" s="129">
        <f t="shared" si="29"/>
        <v>7</v>
      </c>
      <c r="Z114" s="129">
        <f t="shared" si="29"/>
        <v>7</v>
      </c>
      <c r="AA114" s="129">
        <f t="shared" si="29"/>
        <v>7</v>
      </c>
      <c r="AB114" s="129">
        <f t="shared" si="29"/>
        <v>7</v>
      </c>
      <c r="AC114" s="129">
        <f t="shared" si="29"/>
        <v>7</v>
      </c>
      <c r="AD114" s="129">
        <f t="shared" si="29"/>
        <v>7</v>
      </c>
      <c r="AE114" s="129">
        <f t="shared" si="29"/>
        <v>7</v>
      </c>
      <c r="AF114" s="129">
        <f t="shared" si="29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0">B115</f>
        <v>3.47</v>
      </c>
      <c r="D115" s="129">
        <f t="shared" si="30"/>
        <v>3.47</v>
      </c>
      <c r="E115" s="129">
        <f t="shared" si="30"/>
        <v>3.47</v>
      </c>
      <c r="F115" s="129">
        <f t="shared" si="30"/>
        <v>3.47</v>
      </c>
      <c r="G115" s="129">
        <f t="shared" si="30"/>
        <v>3.47</v>
      </c>
      <c r="H115" s="129">
        <f t="shared" si="30"/>
        <v>3.47</v>
      </c>
      <c r="I115" s="129">
        <f t="shared" si="30"/>
        <v>3.47</v>
      </c>
      <c r="J115" s="129">
        <f t="shared" si="30"/>
        <v>3.47</v>
      </c>
      <c r="K115" s="129">
        <f t="shared" si="30"/>
        <v>3.47</v>
      </c>
      <c r="L115" s="129">
        <f t="shared" si="30"/>
        <v>3.47</v>
      </c>
      <c r="M115" s="129">
        <f t="shared" si="30"/>
        <v>3.47</v>
      </c>
      <c r="N115" s="129">
        <f t="shared" si="30"/>
        <v>3.47</v>
      </c>
      <c r="O115" s="129">
        <f t="shared" si="30"/>
        <v>3.47</v>
      </c>
      <c r="P115" s="129">
        <f t="shared" si="30"/>
        <v>3.47</v>
      </c>
      <c r="Q115" s="129">
        <f t="shared" si="30"/>
        <v>3.47</v>
      </c>
      <c r="R115" s="129">
        <f t="shared" si="30"/>
        <v>3.47</v>
      </c>
      <c r="S115" s="129">
        <f t="shared" si="29"/>
        <v>3.47</v>
      </c>
      <c r="T115" s="129">
        <f t="shared" si="29"/>
        <v>3.47</v>
      </c>
      <c r="U115" s="129">
        <f t="shared" si="29"/>
        <v>3.47</v>
      </c>
      <c r="V115" s="129">
        <f t="shared" si="29"/>
        <v>3.47</v>
      </c>
      <c r="W115" s="129">
        <f t="shared" si="29"/>
        <v>3.47</v>
      </c>
      <c r="X115" s="129">
        <f t="shared" si="29"/>
        <v>3.47</v>
      </c>
      <c r="Y115" s="129">
        <f t="shared" si="29"/>
        <v>3.47</v>
      </c>
      <c r="Z115" s="129">
        <f t="shared" si="29"/>
        <v>3.47</v>
      </c>
      <c r="AA115" s="129">
        <f t="shared" si="29"/>
        <v>3.47</v>
      </c>
      <c r="AB115" s="129">
        <f t="shared" si="29"/>
        <v>3.47</v>
      </c>
      <c r="AC115" s="129">
        <f t="shared" si="29"/>
        <v>3.47</v>
      </c>
      <c r="AD115" s="129">
        <f t="shared" si="29"/>
        <v>3.47</v>
      </c>
      <c r="AE115" s="129">
        <f t="shared" si="29"/>
        <v>3.47</v>
      </c>
      <c r="AF115" s="129">
        <f t="shared" si="29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0"/>
        <v>2.1</v>
      </c>
      <c r="D116" s="129">
        <f t="shared" si="30"/>
        <v>2.1</v>
      </c>
      <c r="E116" s="129">
        <f t="shared" si="30"/>
        <v>2.1</v>
      </c>
      <c r="F116" s="129">
        <f t="shared" si="30"/>
        <v>2.1</v>
      </c>
      <c r="G116" s="129">
        <f t="shared" si="30"/>
        <v>2.1</v>
      </c>
      <c r="H116" s="129">
        <f t="shared" si="30"/>
        <v>2.1</v>
      </c>
      <c r="I116" s="129">
        <f t="shared" si="30"/>
        <v>2.1</v>
      </c>
      <c r="J116" s="129">
        <f t="shared" si="30"/>
        <v>2.1</v>
      </c>
      <c r="K116" s="129">
        <f t="shared" si="30"/>
        <v>2.1</v>
      </c>
      <c r="L116" s="129">
        <f t="shared" si="30"/>
        <v>2.1</v>
      </c>
      <c r="M116" s="129">
        <f t="shared" si="30"/>
        <v>2.1</v>
      </c>
      <c r="N116" s="129">
        <f t="shared" si="30"/>
        <v>2.1</v>
      </c>
      <c r="O116" s="129">
        <f t="shared" si="30"/>
        <v>2.1</v>
      </c>
      <c r="P116" s="129">
        <f t="shared" si="30"/>
        <v>2.1</v>
      </c>
      <c r="Q116" s="129">
        <f t="shared" si="30"/>
        <v>2.1</v>
      </c>
      <c r="R116" s="129">
        <f t="shared" si="30"/>
        <v>2.1</v>
      </c>
      <c r="S116" s="129">
        <f t="shared" si="29"/>
        <v>2.1</v>
      </c>
      <c r="T116" s="129">
        <f t="shared" si="29"/>
        <v>2.1</v>
      </c>
      <c r="U116" s="129">
        <f t="shared" si="29"/>
        <v>2.1</v>
      </c>
      <c r="V116" s="129">
        <f t="shared" si="29"/>
        <v>2.1</v>
      </c>
      <c r="W116" s="129">
        <f t="shared" si="29"/>
        <v>2.1</v>
      </c>
      <c r="X116" s="129">
        <f t="shared" si="29"/>
        <v>2.1</v>
      </c>
      <c r="Y116" s="129">
        <f t="shared" si="29"/>
        <v>2.1</v>
      </c>
      <c r="Z116" s="129">
        <f t="shared" si="29"/>
        <v>2.1</v>
      </c>
      <c r="AA116" s="129">
        <f t="shared" si="29"/>
        <v>2.1</v>
      </c>
      <c r="AB116" s="129">
        <f t="shared" si="29"/>
        <v>2.1</v>
      </c>
      <c r="AC116" s="129">
        <f t="shared" si="29"/>
        <v>2.1</v>
      </c>
      <c r="AD116" s="129">
        <f t="shared" si="29"/>
        <v>2.1</v>
      </c>
      <c r="AE116" s="129">
        <f t="shared" si="29"/>
        <v>2.1</v>
      </c>
      <c r="AF116" s="129">
        <f t="shared" si="29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0"/>
        <v>9.3000000000000007</v>
      </c>
      <c r="D117" s="129">
        <f t="shared" si="30"/>
        <v>9.3000000000000007</v>
      </c>
      <c r="E117" s="129">
        <f t="shared" si="30"/>
        <v>9.3000000000000007</v>
      </c>
      <c r="F117" s="129">
        <f t="shared" si="30"/>
        <v>9.3000000000000007</v>
      </c>
      <c r="G117" s="129">
        <f t="shared" si="30"/>
        <v>9.3000000000000007</v>
      </c>
      <c r="H117" s="129">
        <f t="shared" si="30"/>
        <v>9.3000000000000007</v>
      </c>
      <c r="I117" s="129">
        <f t="shared" si="30"/>
        <v>9.3000000000000007</v>
      </c>
      <c r="J117" s="129">
        <f t="shared" si="30"/>
        <v>9.3000000000000007</v>
      </c>
      <c r="K117" s="129">
        <f t="shared" si="30"/>
        <v>9.3000000000000007</v>
      </c>
      <c r="L117" s="129">
        <f t="shared" si="30"/>
        <v>9.3000000000000007</v>
      </c>
      <c r="M117" s="129">
        <f t="shared" si="30"/>
        <v>9.3000000000000007</v>
      </c>
      <c r="N117" s="129">
        <f t="shared" si="30"/>
        <v>9.3000000000000007</v>
      </c>
      <c r="O117" s="129">
        <f t="shared" si="30"/>
        <v>9.3000000000000007</v>
      </c>
      <c r="P117" s="129">
        <f t="shared" si="30"/>
        <v>9.3000000000000007</v>
      </c>
      <c r="Q117" s="129">
        <f t="shared" si="30"/>
        <v>9.3000000000000007</v>
      </c>
      <c r="R117" s="129">
        <f t="shared" si="30"/>
        <v>9.3000000000000007</v>
      </c>
      <c r="S117" s="129">
        <f t="shared" si="29"/>
        <v>9.3000000000000007</v>
      </c>
      <c r="T117" s="129">
        <f t="shared" si="29"/>
        <v>9.3000000000000007</v>
      </c>
      <c r="U117" s="129">
        <f t="shared" si="29"/>
        <v>9.3000000000000007</v>
      </c>
      <c r="V117" s="129">
        <f t="shared" si="29"/>
        <v>9.3000000000000007</v>
      </c>
      <c r="W117" s="129">
        <f t="shared" si="29"/>
        <v>9.3000000000000007</v>
      </c>
      <c r="X117" s="129">
        <f t="shared" si="29"/>
        <v>9.3000000000000007</v>
      </c>
      <c r="Y117" s="129">
        <f t="shared" si="29"/>
        <v>9.3000000000000007</v>
      </c>
      <c r="Z117" s="129">
        <f t="shared" si="29"/>
        <v>9.3000000000000007</v>
      </c>
      <c r="AA117" s="129">
        <f t="shared" si="29"/>
        <v>9.3000000000000007</v>
      </c>
      <c r="AB117" s="129">
        <f t="shared" si="29"/>
        <v>9.3000000000000007</v>
      </c>
      <c r="AC117" s="129">
        <f t="shared" si="29"/>
        <v>9.3000000000000007</v>
      </c>
      <c r="AD117" s="129">
        <f t="shared" si="29"/>
        <v>9.3000000000000007</v>
      </c>
      <c r="AE117" s="129">
        <f t="shared" si="29"/>
        <v>9.3000000000000007</v>
      </c>
      <c r="AF117" s="129">
        <f t="shared" si="29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0"/>
        <v>0</v>
      </c>
      <c r="D118" s="129">
        <f t="shared" si="30"/>
        <v>0</v>
      </c>
      <c r="E118" s="129">
        <f t="shared" si="30"/>
        <v>0</v>
      </c>
      <c r="F118" s="129">
        <f t="shared" si="30"/>
        <v>0</v>
      </c>
      <c r="G118" s="129">
        <f t="shared" si="30"/>
        <v>0</v>
      </c>
      <c r="H118" s="129">
        <f t="shared" si="30"/>
        <v>0</v>
      </c>
      <c r="I118" s="129">
        <f t="shared" si="30"/>
        <v>0</v>
      </c>
      <c r="J118" s="129">
        <f t="shared" si="30"/>
        <v>0</v>
      </c>
      <c r="K118" s="129">
        <f t="shared" si="30"/>
        <v>0</v>
      </c>
      <c r="L118" s="129">
        <f t="shared" si="30"/>
        <v>0</v>
      </c>
      <c r="M118" s="129">
        <f t="shared" si="30"/>
        <v>0</v>
      </c>
      <c r="N118" s="129">
        <f t="shared" si="30"/>
        <v>0</v>
      </c>
      <c r="O118" s="129">
        <f t="shared" si="30"/>
        <v>0</v>
      </c>
      <c r="P118" s="129">
        <f t="shared" si="30"/>
        <v>0</v>
      </c>
      <c r="Q118" s="129">
        <f t="shared" si="30"/>
        <v>0</v>
      </c>
      <c r="R118" s="129">
        <f t="shared" si="30"/>
        <v>0</v>
      </c>
      <c r="S118" s="129">
        <f t="shared" si="29"/>
        <v>0</v>
      </c>
      <c r="T118" s="129">
        <f t="shared" si="29"/>
        <v>0</v>
      </c>
      <c r="U118" s="129">
        <f t="shared" si="29"/>
        <v>0</v>
      </c>
      <c r="V118" s="129">
        <f t="shared" si="29"/>
        <v>0</v>
      </c>
      <c r="W118" s="129">
        <f t="shared" si="29"/>
        <v>0</v>
      </c>
      <c r="X118" s="129">
        <f t="shared" si="29"/>
        <v>0</v>
      </c>
      <c r="Y118" s="129">
        <f t="shared" si="29"/>
        <v>0</v>
      </c>
      <c r="Z118" s="129">
        <f t="shared" si="29"/>
        <v>0</v>
      </c>
      <c r="AA118" s="129">
        <f t="shared" si="29"/>
        <v>0</v>
      </c>
      <c r="AB118" s="129">
        <f t="shared" si="29"/>
        <v>0</v>
      </c>
      <c r="AC118" s="129">
        <f t="shared" si="29"/>
        <v>0</v>
      </c>
      <c r="AD118" s="129">
        <f t="shared" si="29"/>
        <v>0</v>
      </c>
      <c r="AE118" s="129">
        <f t="shared" si="29"/>
        <v>0</v>
      </c>
      <c r="AF118" s="129">
        <f t="shared" si="29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0"/>
        <v>0</v>
      </c>
      <c r="D119" s="129">
        <f t="shared" si="30"/>
        <v>0</v>
      </c>
      <c r="E119" s="129">
        <f t="shared" si="30"/>
        <v>0</v>
      </c>
      <c r="F119" s="129">
        <f t="shared" si="30"/>
        <v>0</v>
      </c>
      <c r="G119" s="129">
        <f t="shared" si="30"/>
        <v>0</v>
      </c>
      <c r="H119" s="129">
        <f t="shared" si="30"/>
        <v>0</v>
      </c>
      <c r="I119" s="129">
        <f t="shared" si="30"/>
        <v>0</v>
      </c>
      <c r="J119" s="129">
        <f t="shared" si="30"/>
        <v>0</v>
      </c>
      <c r="K119" s="129">
        <f t="shared" si="30"/>
        <v>0</v>
      </c>
      <c r="L119" s="129">
        <f t="shared" si="30"/>
        <v>0</v>
      </c>
      <c r="M119" s="129">
        <f t="shared" si="30"/>
        <v>0</v>
      </c>
      <c r="N119" s="129">
        <f t="shared" si="30"/>
        <v>0</v>
      </c>
      <c r="O119" s="129">
        <f t="shared" si="30"/>
        <v>0</v>
      </c>
      <c r="P119" s="129">
        <f t="shared" si="30"/>
        <v>0</v>
      </c>
      <c r="Q119" s="129">
        <f t="shared" si="30"/>
        <v>0</v>
      </c>
      <c r="R119" s="129">
        <f t="shared" si="30"/>
        <v>0</v>
      </c>
      <c r="S119" s="129">
        <f t="shared" si="29"/>
        <v>0</v>
      </c>
      <c r="T119" s="129">
        <f t="shared" si="29"/>
        <v>0</v>
      </c>
      <c r="U119" s="129">
        <f t="shared" si="29"/>
        <v>0</v>
      </c>
      <c r="V119" s="129">
        <f t="shared" si="29"/>
        <v>0</v>
      </c>
      <c r="W119" s="129">
        <f t="shared" si="29"/>
        <v>0</v>
      </c>
      <c r="X119" s="129">
        <f t="shared" si="29"/>
        <v>0</v>
      </c>
      <c r="Y119" s="129">
        <f t="shared" si="29"/>
        <v>0</v>
      </c>
      <c r="Z119" s="129">
        <f t="shared" si="29"/>
        <v>0</v>
      </c>
      <c r="AA119" s="129">
        <f t="shared" si="29"/>
        <v>0</v>
      </c>
      <c r="AB119" s="129">
        <f t="shared" si="29"/>
        <v>0</v>
      </c>
      <c r="AC119" s="129">
        <f t="shared" si="29"/>
        <v>0</v>
      </c>
      <c r="AD119" s="129">
        <f t="shared" si="29"/>
        <v>0</v>
      </c>
      <c r="AE119" s="129">
        <f t="shared" si="29"/>
        <v>0</v>
      </c>
      <c r="AF119" s="129">
        <f t="shared" si="29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0"/>
        <v>5</v>
      </c>
      <c r="D120" s="129">
        <f t="shared" si="30"/>
        <v>5</v>
      </c>
      <c r="E120" s="129">
        <f t="shared" si="30"/>
        <v>5</v>
      </c>
      <c r="F120" s="129">
        <f t="shared" si="30"/>
        <v>5</v>
      </c>
      <c r="G120" s="129">
        <f t="shared" si="30"/>
        <v>5</v>
      </c>
      <c r="H120" s="129">
        <f t="shared" si="30"/>
        <v>5</v>
      </c>
      <c r="I120" s="129">
        <f t="shared" si="30"/>
        <v>5</v>
      </c>
      <c r="J120" s="129">
        <f t="shared" si="30"/>
        <v>5</v>
      </c>
      <c r="K120" s="129">
        <f t="shared" si="30"/>
        <v>5</v>
      </c>
      <c r="L120" s="129">
        <f t="shared" si="30"/>
        <v>5</v>
      </c>
      <c r="M120" s="129">
        <f t="shared" si="30"/>
        <v>5</v>
      </c>
      <c r="N120" s="129">
        <f t="shared" si="30"/>
        <v>5</v>
      </c>
      <c r="O120" s="129">
        <f t="shared" si="30"/>
        <v>5</v>
      </c>
      <c r="P120" s="129">
        <f t="shared" si="30"/>
        <v>5</v>
      </c>
      <c r="Q120" s="129">
        <f t="shared" si="30"/>
        <v>5</v>
      </c>
      <c r="R120" s="129">
        <f t="shared" si="30"/>
        <v>5</v>
      </c>
      <c r="S120" s="129">
        <f t="shared" si="29"/>
        <v>5</v>
      </c>
      <c r="T120" s="129">
        <f t="shared" si="29"/>
        <v>5</v>
      </c>
      <c r="U120" s="129">
        <f t="shared" si="29"/>
        <v>5</v>
      </c>
      <c r="V120" s="129">
        <f t="shared" si="29"/>
        <v>5</v>
      </c>
      <c r="W120" s="129">
        <f t="shared" si="29"/>
        <v>5</v>
      </c>
      <c r="X120" s="129">
        <f t="shared" si="29"/>
        <v>5</v>
      </c>
      <c r="Y120" s="129">
        <f t="shared" si="29"/>
        <v>5</v>
      </c>
      <c r="Z120" s="129">
        <f t="shared" si="29"/>
        <v>5</v>
      </c>
      <c r="AA120" s="129">
        <f t="shared" si="29"/>
        <v>5</v>
      </c>
      <c r="AB120" s="129">
        <f t="shared" si="29"/>
        <v>5</v>
      </c>
      <c r="AC120" s="129">
        <f t="shared" si="29"/>
        <v>5</v>
      </c>
      <c r="AD120" s="129">
        <f t="shared" si="29"/>
        <v>5</v>
      </c>
      <c r="AE120" s="129">
        <f t="shared" si="29"/>
        <v>5</v>
      </c>
      <c r="AF120" s="129">
        <f t="shared" si="29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0"/>
        <v>1</v>
      </c>
      <c r="D121" s="129">
        <f t="shared" si="30"/>
        <v>1</v>
      </c>
      <c r="E121" s="129">
        <f t="shared" si="30"/>
        <v>1</v>
      </c>
      <c r="F121" s="129">
        <f t="shared" si="30"/>
        <v>1</v>
      </c>
      <c r="G121" s="129">
        <f t="shared" si="30"/>
        <v>1</v>
      </c>
      <c r="H121" s="129">
        <f t="shared" si="30"/>
        <v>1</v>
      </c>
      <c r="I121" s="129">
        <f t="shared" si="30"/>
        <v>1</v>
      </c>
      <c r="J121" s="129">
        <f t="shared" si="30"/>
        <v>1</v>
      </c>
      <c r="K121" s="129">
        <f t="shared" si="30"/>
        <v>1</v>
      </c>
      <c r="L121" s="129">
        <f t="shared" si="30"/>
        <v>1</v>
      </c>
      <c r="M121" s="129">
        <f t="shared" si="30"/>
        <v>1</v>
      </c>
      <c r="N121" s="129">
        <f t="shared" si="30"/>
        <v>1</v>
      </c>
      <c r="O121" s="129">
        <f t="shared" si="30"/>
        <v>1</v>
      </c>
      <c r="P121" s="129">
        <f t="shared" si="30"/>
        <v>1</v>
      </c>
      <c r="Q121" s="129">
        <f t="shared" si="30"/>
        <v>1</v>
      </c>
      <c r="R121" s="129">
        <f t="shared" si="30"/>
        <v>1</v>
      </c>
      <c r="S121" s="129">
        <f t="shared" si="29"/>
        <v>1</v>
      </c>
      <c r="T121" s="129">
        <f t="shared" si="29"/>
        <v>1</v>
      </c>
      <c r="U121" s="129">
        <f t="shared" si="29"/>
        <v>1</v>
      </c>
      <c r="V121" s="129">
        <f t="shared" si="29"/>
        <v>1</v>
      </c>
      <c r="W121" s="129">
        <f t="shared" si="29"/>
        <v>1</v>
      </c>
      <c r="X121" s="129">
        <f t="shared" si="29"/>
        <v>1</v>
      </c>
      <c r="Y121" s="129">
        <f t="shared" si="29"/>
        <v>1</v>
      </c>
      <c r="Z121" s="129">
        <f t="shared" si="29"/>
        <v>1</v>
      </c>
      <c r="AA121" s="129">
        <f t="shared" si="29"/>
        <v>1</v>
      </c>
      <c r="AB121" s="129">
        <f t="shared" si="29"/>
        <v>1</v>
      </c>
      <c r="AC121" s="129">
        <f t="shared" si="29"/>
        <v>1</v>
      </c>
      <c r="AD121" s="129">
        <f t="shared" si="29"/>
        <v>1</v>
      </c>
      <c r="AE121" s="129">
        <f t="shared" si="29"/>
        <v>1</v>
      </c>
      <c r="AF121" s="129">
        <f t="shared" si="29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0"/>
        <v>1.58</v>
      </c>
      <c r="D122" s="129">
        <f t="shared" si="30"/>
        <v>1.58</v>
      </c>
      <c r="E122" s="129">
        <f t="shared" si="30"/>
        <v>1.58</v>
      </c>
      <c r="F122" s="129">
        <f t="shared" si="30"/>
        <v>1.58</v>
      </c>
      <c r="G122" s="129">
        <f t="shared" si="30"/>
        <v>1.58</v>
      </c>
      <c r="H122" s="129">
        <f t="shared" si="30"/>
        <v>1.58</v>
      </c>
      <c r="I122" s="129">
        <f t="shared" si="30"/>
        <v>1.58</v>
      </c>
      <c r="J122" s="129">
        <f t="shared" si="30"/>
        <v>1.58</v>
      </c>
      <c r="K122" s="129">
        <f t="shared" si="30"/>
        <v>1.58</v>
      </c>
      <c r="L122" s="129">
        <f t="shared" si="30"/>
        <v>1.58</v>
      </c>
      <c r="M122" s="129">
        <f t="shared" si="30"/>
        <v>1.58</v>
      </c>
      <c r="N122" s="129">
        <f t="shared" si="30"/>
        <v>1.58</v>
      </c>
      <c r="O122" s="129">
        <f t="shared" si="30"/>
        <v>1.58</v>
      </c>
      <c r="P122" s="129">
        <f t="shared" si="30"/>
        <v>1.58</v>
      </c>
      <c r="Q122" s="129">
        <f t="shared" si="30"/>
        <v>1.58</v>
      </c>
      <c r="R122" s="129">
        <f t="shared" si="30"/>
        <v>1.58</v>
      </c>
      <c r="S122" s="129">
        <f t="shared" si="29"/>
        <v>1.58</v>
      </c>
      <c r="T122" s="129">
        <f t="shared" si="29"/>
        <v>1.58</v>
      </c>
      <c r="U122" s="129">
        <f t="shared" si="29"/>
        <v>1.58</v>
      </c>
      <c r="V122" s="129">
        <f t="shared" si="29"/>
        <v>1.58</v>
      </c>
      <c r="W122" s="129">
        <f t="shared" si="29"/>
        <v>1.58</v>
      </c>
      <c r="X122" s="129">
        <f t="shared" si="29"/>
        <v>1.58</v>
      </c>
      <c r="Y122" s="129">
        <f t="shared" si="29"/>
        <v>1.58</v>
      </c>
      <c r="Z122" s="129">
        <f t="shared" si="29"/>
        <v>1.58</v>
      </c>
      <c r="AA122" s="129">
        <f t="shared" si="29"/>
        <v>1.58</v>
      </c>
      <c r="AB122" s="129">
        <f t="shared" si="29"/>
        <v>1.58</v>
      </c>
      <c r="AC122" s="129">
        <f t="shared" si="29"/>
        <v>1.58</v>
      </c>
      <c r="AD122" s="129">
        <f t="shared" si="29"/>
        <v>1.58</v>
      </c>
      <c r="AE122" s="129">
        <f t="shared" si="29"/>
        <v>1.58</v>
      </c>
      <c r="AF122" s="129">
        <f t="shared" si="29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0"/>
        <v>1.46</v>
      </c>
      <c r="D123" s="129">
        <f t="shared" si="30"/>
        <v>1.46</v>
      </c>
      <c r="E123" s="129">
        <f t="shared" si="30"/>
        <v>1.46</v>
      </c>
      <c r="F123" s="129">
        <f t="shared" si="30"/>
        <v>1.46</v>
      </c>
      <c r="G123" s="129">
        <f t="shared" si="30"/>
        <v>1.46</v>
      </c>
      <c r="H123" s="129">
        <f t="shared" si="30"/>
        <v>1.46</v>
      </c>
      <c r="I123" s="129">
        <f t="shared" si="30"/>
        <v>1.46</v>
      </c>
      <c r="J123" s="129">
        <f t="shared" si="30"/>
        <v>1.46</v>
      </c>
      <c r="K123" s="129">
        <f t="shared" si="30"/>
        <v>1.46</v>
      </c>
      <c r="L123" s="129">
        <f t="shared" si="30"/>
        <v>1.46</v>
      </c>
      <c r="M123" s="129">
        <f t="shared" si="30"/>
        <v>1.46</v>
      </c>
      <c r="N123" s="129">
        <f t="shared" si="30"/>
        <v>1.46</v>
      </c>
      <c r="O123" s="129">
        <f t="shared" si="30"/>
        <v>1.46</v>
      </c>
      <c r="P123" s="129">
        <f t="shared" si="30"/>
        <v>1.46</v>
      </c>
      <c r="Q123" s="129">
        <f t="shared" si="30"/>
        <v>1.46</v>
      </c>
      <c r="R123" s="129">
        <f t="shared" si="30"/>
        <v>1.46</v>
      </c>
      <c r="S123" s="129">
        <f t="shared" ref="S123:AF124" si="31">R123</f>
        <v>1.46</v>
      </c>
      <c r="T123" s="129">
        <f t="shared" si="31"/>
        <v>1.46</v>
      </c>
      <c r="U123" s="129">
        <f t="shared" si="31"/>
        <v>1.46</v>
      </c>
      <c r="V123" s="129">
        <f t="shared" si="31"/>
        <v>1.46</v>
      </c>
      <c r="W123" s="129">
        <f t="shared" si="31"/>
        <v>1.46</v>
      </c>
      <c r="X123" s="129">
        <f t="shared" si="31"/>
        <v>1.46</v>
      </c>
      <c r="Y123" s="129">
        <f t="shared" si="31"/>
        <v>1.46</v>
      </c>
      <c r="Z123" s="129">
        <f t="shared" si="31"/>
        <v>1.46</v>
      </c>
      <c r="AA123" s="129">
        <f t="shared" si="31"/>
        <v>1.46</v>
      </c>
      <c r="AB123" s="129">
        <f t="shared" si="31"/>
        <v>1.46</v>
      </c>
      <c r="AC123" s="129">
        <f t="shared" si="31"/>
        <v>1.46</v>
      </c>
      <c r="AD123" s="129">
        <f t="shared" si="31"/>
        <v>1.46</v>
      </c>
      <c r="AE123" s="129">
        <f t="shared" si="31"/>
        <v>1.46</v>
      </c>
      <c r="AF123" s="129">
        <f t="shared" si="31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0"/>
        <v>1.48</v>
      </c>
      <c r="D124" s="129">
        <f t="shared" si="30"/>
        <v>1.48</v>
      </c>
      <c r="E124" s="129">
        <f t="shared" si="30"/>
        <v>1.48</v>
      </c>
      <c r="F124" s="129">
        <f t="shared" si="30"/>
        <v>1.48</v>
      </c>
      <c r="G124" s="129">
        <f t="shared" si="30"/>
        <v>1.48</v>
      </c>
      <c r="H124" s="129">
        <f t="shared" si="30"/>
        <v>1.48</v>
      </c>
      <c r="I124" s="129">
        <f t="shared" si="30"/>
        <v>1.48</v>
      </c>
      <c r="J124" s="129">
        <f t="shared" si="30"/>
        <v>1.48</v>
      </c>
      <c r="K124" s="129">
        <f t="shared" si="30"/>
        <v>1.48</v>
      </c>
      <c r="L124" s="129">
        <f t="shared" si="30"/>
        <v>1.48</v>
      </c>
      <c r="M124" s="129">
        <f t="shared" si="30"/>
        <v>1.48</v>
      </c>
      <c r="N124" s="129">
        <f t="shared" si="30"/>
        <v>1.48</v>
      </c>
      <c r="O124" s="129">
        <f t="shared" si="30"/>
        <v>1.48</v>
      </c>
      <c r="P124" s="129">
        <f t="shared" si="30"/>
        <v>1.48</v>
      </c>
      <c r="Q124" s="129">
        <f t="shared" si="30"/>
        <v>1.48</v>
      </c>
      <c r="R124" s="129">
        <f t="shared" si="30"/>
        <v>1.48</v>
      </c>
      <c r="S124" s="129">
        <f t="shared" si="31"/>
        <v>1.48</v>
      </c>
      <c r="T124" s="129">
        <f t="shared" si="31"/>
        <v>1.48</v>
      </c>
      <c r="U124" s="129">
        <f t="shared" si="31"/>
        <v>1.48</v>
      </c>
      <c r="V124" s="129">
        <f t="shared" si="31"/>
        <v>1.48</v>
      </c>
      <c r="W124" s="129">
        <f t="shared" si="31"/>
        <v>1.48</v>
      </c>
      <c r="X124" s="129">
        <f t="shared" si="31"/>
        <v>1.48</v>
      </c>
      <c r="Y124" s="129">
        <f t="shared" si="31"/>
        <v>1.48</v>
      </c>
      <c r="Z124" s="129">
        <f t="shared" si="31"/>
        <v>1.48</v>
      </c>
      <c r="AA124" s="129">
        <f t="shared" si="31"/>
        <v>1.48</v>
      </c>
      <c r="AB124" s="129">
        <f t="shared" si="31"/>
        <v>1.48</v>
      </c>
      <c r="AC124" s="129">
        <f t="shared" si="31"/>
        <v>1.48</v>
      </c>
      <c r="AD124" s="129">
        <f t="shared" si="31"/>
        <v>1.48</v>
      </c>
      <c r="AE124" s="129">
        <f t="shared" si="31"/>
        <v>1.48</v>
      </c>
      <c r="AF124" s="129">
        <f t="shared" si="31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2">B126</f>
        <v>2.2000000000000002</v>
      </c>
      <c r="D126" s="129">
        <f t="shared" si="32"/>
        <v>2.2000000000000002</v>
      </c>
      <c r="E126" s="129">
        <f t="shared" si="32"/>
        <v>2.2000000000000002</v>
      </c>
      <c r="F126" s="129">
        <f t="shared" si="32"/>
        <v>2.2000000000000002</v>
      </c>
      <c r="G126" s="129">
        <f t="shared" si="32"/>
        <v>2.2000000000000002</v>
      </c>
      <c r="H126" s="129">
        <f t="shared" si="32"/>
        <v>2.2000000000000002</v>
      </c>
      <c r="I126" s="129">
        <f t="shared" si="32"/>
        <v>2.2000000000000002</v>
      </c>
      <c r="J126" s="129">
        <f t="shared" si="32"/>
        <v>2.2000000000000002</v>
      </c>
      <c r="K126" s="129">
        <f t="shared" si="32"/>
        <v>2.2000000000000002</v>
      </c>
      <c r="L126" s="129">
        <f t="shared" si="32"/>
        <v>2.2000000000000002</v>
      </c>
      <c r="M126" s="129">
        <f t="shared" si="32"/>
        <v>2.2000000000000002</v>
      </c>
      <c r="N126" s="129">
        <f t="shared" si="32"/>
        <v>2.2000000000000002</v>
      </c>
      <c r="O126" s="129">
        <f t="shared" si="32"/>
        <v>2.2000000000000002</v>
      </c>
      <c r="P126" s="129">
        <f t="shared" si="32"/>
        <v>2.2000000000000002</v>
      </c>
      <c r="Q126" s="129">
        <f t="shared" si="32"/>
        <v>2.2000000000000002</v>
      </c>
      <c r="R126" s="129">
        <f t="shared" si="32"/>
        <v>2.2000000000000002</v>
      </c>
      <c r="S126" s="129">
        <f t="shared" ref="S126:AF133" si="33">R126</f>
        <v>2.2000000000000002</v>
      </c>
      <c r="T126" s="129">
        <f t="shared" si="33"/>
        <v>2.2000000000000002</v>
      </c>
      <c r="U126" s="129">
        <f t="shared" si="33"/>
        <v>2.2000000000000002</v>
      </c>
      <c r="V126" s="129">
        <f t="shared" si="33"/>
        <v>2.2000000000000002</v>
      </c>
      <c r="W126" s="129">
        <f t="shared" si="33"/>
        <v>2.2000000000000002</v>
      </c>
      <c r="X126" s="129">
        <f t="shared" si="33"/>
        <v>2.2000000000000002</v>
      </c>
      <c r="Y126" s="129">
        <f t="shared" si="33"/>
        <v>2.2000000000000002</v>
      </c>
      <c r="Z126" s="129">
        <f t="shared" si="33"/>
        <v>2.2000000000000002</v>
      </c>
      <c r="AA126" s="129">
        <f t="shared" si="33"/>
        <v>2.2000000000000002</v>
      </c>
      <c r="AB126" s="129">
        <f t="shared" si="33"/>
        <v>2.2000000000000002</v>
      </c>
      <c r="AC126" s="129">
        <f t="shared" si="33"/>
        <v>2.2000000000000002</v>
      </c>
      <c r="AD126" s="129">
        <f t="shared" si="33"/>
        <v>2.2000000000000002</v>
      </c>
      <c r="AE126" s="129">
        <f t="shared" si="33"/>
        <v>2.2000000000000002</v>
      </c>
      <c r="AF126" s="129">
        <f t="shared" si="33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2"/>
        <v>2</v>
      </c>
      <c r="D127" s="129">
        <f t="shared" si="32"/>
        <v>2</v>
      </c>
      <c r="E127" s="129">
        <f t="shared" si="32"/>
        <v>2</v>
      </c>
      <c r="F127" s="129">
        <f t="shared" si="32"/>
        <v>2</v>
      </c>
      <c r="G127" s="129">
        <f t="shared" si="32"/>
        <v>2</v>
      </c>
      <c r="H127" s="129">
        <f t="shared" si="32"/>
        <v>2</v>
      </c>
      <c r="I127" s="129">
        <f t="shared" si="32"/>
        <v>2</v>
      </c>
      <c r="J127" s="129">
        <f t="shared" si="32"/>
        <v>2</v>
      </c>
      <c r="K127" s="129">
        <f t="shared" si="32"/>
        <v>2</v>
      </c>
      <c r="L127" s="129">
        <f t="shared" si="32"/>
        <v>2</v>
      </c>
      <c r="M127" s="129">
        <f t="shared" si="32"/>
        <v>2</v>
      </c>
      <c r="N127" s="129">
        <f t="shared" si="32"/>
        <v>2</v>
      </c>
      <c r="O127" s="129">
        <f t="shared" si="32"/>
        <v>2</v>
      </c>
      <c r="P127" s="129">
        <f t="shared" si="32"/>
        <v>2</v>
      </c>
      <c r="Q127" s="129">
        <f t="shared" si="32"/>
        <v>2</v>
      </c>
      <c r="R127" s="129">
        <f t="shared" si="32"/>
        <v>2</v>
      </c>
      <c r="S127" s="129">
        <f t="shared" si="33"/>
        <v>2</v>
      </c>
      <c r="T127" s="129">
        <f t="shared" si="33"/>
        <v>2</v>
      </c>
      <c r="U127" s="129">
        <f t="shared" si="33"/>
        <v>2</v>
      </c>
      <c r="V127" s="129">
        <f t="shared" si="33"/>
        <v>2</v>
      </c>
      <c r="W127" s="129">
        <f t="shared" si="33"/>
        <v>2</v>
      </c>
      <c r="X127" s="129">
        <f t="shared" si="33"/>
        <v>2</v>
      </c>
      <c r="Y127" s="129">
        <f t="shared" si="33"/>
        <v>2</v>
      </c>
      <c r="Z127" s="129">
        <f t="shared" si="33"/>
        <v>2</v>
      </c>
      <c r="AA127" s="129">
        <f t="shared" si="33"/>
        <v>2</v>
      </c>
      <c r="AB127" s="129">
        <f t="shared" si="33"/>
        <v>2</v>
      </c>
      <c r="AC127" s="129">
        <f t="shared" si="33"/>
        <v>2</v>
      </c>
      <c r="AD127" s="129">
        <f t="shared" si="33"/>
        <v>2</v>
      </c>
      <c r="AE127" s="129">
        <f t="shared" si="33"/>
        <v>2</v>
      </c>
      <c r="AF127" s="129">
        <f t="shared" si="33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2"/>
        <v>1.25</v>
      </c>
      <c r="D128" s="129">
        <f t="shared" si="32"/>
        <v>1.25</v>
      </c>
      <c r="E128" s="129">
        <f t="shared" si="32"/>
        <v>1.25</v>
      </c>
      <c r="F128" s="129">
        <f t="shared" si="32"/>
        <v>1.25</v>
      </c>
      <c r="G128" s="129">
        <f t="shared" si="32"/>
        <v>1.25</v>
      </c>
      <c r="H128" s="129">
        <f t="shared" si="32"/>
        <v>1.25</v>
      </c>
      <c r="I128" s="129">
        <f t="shared" si="32"/>
        <v>1.25</v>
      </c>
      <c r="J128" s="129">
        <f t="shared" si="32"/>
        <v>1.25</v>
      </c>
      <c r="K128" s="129">
        <f t="shared" si="32"/>
        <v>1.25</v>
      </c>
      <c r="L128" s="129">
        <f t="shared" si="32"/>
        <v>1.25</v>
      </c>
      <c r="M128" s="129">
        <f t="shared" si="32"/>
        <v>1.25</v>
      </c>
      <c r="N128" s="129">
        <f t="shared" si="32"/>
        <v>1.25</v>
      </c>
      <c r="O128" s="129">
        <f t="shared" si="32"/>
        <v>1.25</v>
      </c>
      <c r="P128" s="129">
        <f t="shared" si="32"/>
        <v>1.25</v>
      </c>
      <c r="Q128" s="129">
        <f t="shared" si="32"/>
        <v>1.25</v>
      </c>
      <c r="R128" s="129">
        <f t="shared" si="32"/>
        <v>1.25</v>
      </c>
      <c r="S128" s="129">
        <f t="shared" si="33"/>
        <v>1.25</v>
      </c>
      <c r="T128" s="129">
        <f t="shared" si="33"/>
        <v>1.25</v>
      </c>
      <c r="U128" s="129">
        <f t="shared" si="33"/>
        <v>1.25</v>
      </c>
      <c r="V128" s="129">
        <f t="shared" si="33"/>
        <v>1.25</v>
      </c>
      <c r="W128" s="129">
        <f t="shared" si="33"/>
        <v>1.25</v>
      </c>
      <c r="X128" s="129">
        <f t="shared" si="33"/>
        <v>1.25</v>
      </c>
      <c r="Y128" s="129">
        <f t="shared" si="33"/>
        <v>1.25</v>
      </c>
      <c r="Z128" s="129">
        <f t="shared" si="33"/>
        <v>1.25</v>
      </c>
      <c r="AA128" s="129">
        <f t="shared" si="33"/>
        <v>1.25</v>
      </c>
      <c r="AB128" s="129">
        <f t="shared" si="33"/>
        <v>1.25</v>
      </c>
      <c r="AC128" s="129">
        <f t="shared" si="33"/>
        <v>1.25</v>
      </c>
      <c r="AD128" s="129">
        <f t="shared" si="33"/>
        <v>1.25</v>
      </c>
      <c r="AE128" s="129">
        <f t="shared" si="33"/>
        <v>1.25</v>
      </c>
      <c r="AF128" s="129">
        <f t="shared" si="33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2"/>
        <v>1.1499999999999999</v>
      </c>
      <c r="D129" s="129">
        <f t="shared" si="32"/>
        <v>1.1499999999999999</v>
      </c>
      <c r="E129" s="129">
        <f t="shared" si="32"/>
        <v>1.1499999999999999</v>
      </c>
      <c r="F129" s="129">
        <f t="shared" si="32"/>
        <v>1.1499999999999999</v>
      </c>
      <c r="G129" s="129">
        <f t="shared" si="32"/>
        <v>1.1499999999999999</v>
      </c>
      <c r="H129" s="129">
        <f t="shared" si="32"/>
        <v>1.1499999999999999</v>
      </c>
      <c r="I129" s="129">
        <f t="shared" si="32"/>
        <v>1.1499999999999999</v>
      </c>
      <c r="J129" s="129">
        <f t="shared" si="32"/>
        <v>1.1499999999999999</v>
      </c>
      <c r="K129" s="129">
        <f t="shared" si="32"/>
        <v>1.1499999999999999</v>
      </c>
      <c r="L129" s="129">
        <f t="shared" si="32"/>
        <v>1.1499999999999999</v>
      </c>
      <c r="M129" s="129">
        <f t="shared" si="32"/>
        <v>1.1499999999999999</v>
      </c>
      <c r="N129" s="129">
        <f t="shared" si="32"/>
        <v>1.1499999999999999</v>
      </c>
      <c r="O129" s="129">
        <f t="shared" si="32"/>
        <v>1.1499999999999999</v>
      </c>
      <c r="P129" s="129">
        <f t="shared" si="32"/>
        <v>1.1499999999999999</v>
      </c>
      <c r="Q129" s="129">
        <f t="shared" si="32"/>
        <v>1.1499999999999999</v>
      </c>
      <c r="R129" s="129">
        <f t="shared" si="32"/>
        <v>1.1499999999999999</v>
      </c>
      <c r="S129" s="129">
        <f t="shared" si="33"/>
        <v>1.1499999999999999</v>
      </c>
      <c r="T129" s="129">
        <f t="shared" si="33"/>
        <v>1.1499999999999999</v>
      </c>
      <c r="U129" s="129">
        <f t="shared" si="33"/>
        <v>1.1499999999999999</v>
      </c>
      <c r="V129" s="129">
        <f t="shared" si="33"/>
        <v>1.1499999999999999</v>
      </c>
      <c r="W129" s="129">
        <f t="shared" si="33"/>
        <v>1.1499999999999999</v>
      </c>
      <c r="X129" s="129">
        <f t="shared" si="33"/>
        <v>1.1499999999999999</v>
      </c>
      <c r="Y129" s="129">
        <f t="shared" si="33"/>
        <v>1.1499999999999999</v>
      </c>
      <c r="Z129" s="129">
        <f t="shared" si="33"/>
        <v>1.1499999999999999</v>
      </c>
      <c r="AA129" s="129">
        <f t="shared" si="33"/>
        <v>1.1499999999999999</v>
      </c>
      <c r="AB129" s="129">
        <f t="shared" si="33"/>
        <v>1.1499999999999999</v>
      </c>
      <c r="AC129" s="129">
        <f t="shared" si="33"/>
        <v>1.1499999999999999</v>
      </c>
      <c r="AD129" s="129">
        <f t="shared" si="33"/>
        <v>1.1499999999999999</v>
      </c>
      <c r="AE129" s="129">
        <f t="shared" si="33"/>
        <v>1.1499999999999999</v>
      </c>
      <c r="AF129" s="129">
        <f t="shared" si="33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2"/>
        <v>2.133</v>
      </c>
      <c r="D130" s="129">
        <f t="shared" si="32"/>
        <v>2.133</v>
      </c>
      <c r="E130" s="129">
        <f t="shared" si="32"/>
        <v>2.133</v>
      </c>
      <c r="F130" s="129">
        <f t="shared" si="32"/>
        <v>2.133</v>
      </c>
      <c r="G130" s="129">
        <f t="shared" si="32"/>
        <v>2.133</v>
      </c>
      <c r="H130" s="129">
        <f t="shared" si="32"/>
        <v>2.133</v>
      </c>
      <c r="I130" s="129">
        <f t="shared" si="32"/>
        <v>2.133</v>
      </c>
      <c r="J130" s="129">
        <f t="shared" si="32"/>
        <v>2.133</v>
      </c>
      <c r="K130" s="129">
        <f t="shared" si="32"/>
        <v>2.133</v>
      </c>
      <c r="L130" s="129">
        <f t="shared" si="32"/>
        <v>2.133</v>
      </c>
      <c r="M130" s="129">
        <f t="shared" si="32"/>
        <v>2.133</v>
      </c>
      <c r="N130" s="129">
        <f t="shared" si="32"/>
        <v>2.133</v>
      </c>
      <c r="O130" s="129">
        <f t="shared" si="32"/>
        <v>2.133</v>
      </c>
      <c r="P130" s="129">
        <f t="shared" si="32"/>
        <v>2.133</v>
      </c>
      <c r="Q130" s="129">
        <f t="shared" si="32"/>
        <v>2.133</v>
      </c>
      <c r="R130" s="129">
        <f t="shared" si="32"/>
        <v>2.133</v>
      </c>
      <c r="S130" s="129">
        <f t="shared" si="33"/>
        <v>2.133</v>
      </c>
      <c r="T130" s="129">
        <f t="shared" si="33"/>
        <v>2.133</v>
      </c>
      <c r="U130" s="129">
        <f t="shared" si="33"/>
        <v>2.133</v>
      </c>
      <c r="V130" s="129">
        <f t="shared" si="33"/>
        <v>2.133</v>
      </c>
      <c r="W130" s="129">
        <f t="shared" si="33"/>
        <v>2.133</v>
      </c>
      <c r="X130" s="129">
        <f t="shared" si="33"/>
        <v>2.133</v>
      </c>
      <c r="Y130" s="129">
        <f t="shared" si="33"/>
        <v>2.133</v>
      </c>
      <c r="Z130" s="129">
        <f t="shared" si="33"/>
        <v>2.133</v>
      </c>
      <c r="AA130" s="129">
        <f t="shared" si="33"/>
        <v>2.133</v>
      </c>
      <c r="AB130" s="129">
        <f t="shared" si="33"/>
        <v>2.133</v>
      </c>
      <c r="AC130" s="129">
        <f t="shared" si="33"/>
        <v>2.133</v>
      </c>
      <c r="AD130" s="129">
        <f t="shared" si="33"/>
        <v>2.133</v>
      </c>
      <c r="AE130" s="129">
        <f t="shared" si="33"/>
        <v>2.133</v>
      </c>
      <c r="AF130" s="129">
        <f t="shared" si="33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2"/>
        <v>2.09</v>
      </c>
      <c r="D131" s="129">
        <f t="shared" si="32"/>
        <v>2.09</v>
      </c>
      <c r="E131" s="129">
        <f t="shared" si="32"/>
        <v>2.09</v>
      </c>
      <c r="F131" s="129">
        <f t="shared" si="32"/>
        <v>2.09</v>
      </c>
      <c r="G131" s="129">
        <f t="shared" si="32"/>
        <v>2.09</v>
      </c>
      <c r="H131" s="129">
        <f t="shared" si="32"/>
        <v>2.09</v>
      </c>
      <c r="I131" s="129">
        <f t="shared" si="32"/>
        <v>2.09</v>
      </c>
      <c r="J131" s="129">
        <f t="shared" si="32"/>
        <v>2.09</v>
      </c>
      <c r="K131" s="129">
        <f t="shared" si="32"/>
        <v>2.09</v>
      </c>
      <c r="L131" s="129">
        <f t="shared" si="32"/>
        <v>2.09</v>
      </c>
      <c r="M131" s="129">
        <f t="shared" si="32"/>
        <v>2.09</v>
      </c>
      <c r="N131" s="129">
        <f t="shared" si="32"/>
        <v>2.09</v>
      </c>
      <c r="O131" s="129">
        <f t="shared" si="32"/>
        <v>2.09</v>
      </c>
      <c r="P131" s="129">
        <f t="shared" si="32"/>
        <v>2.09</v>
      </c>
      <c r="Q131" s="129">
        <f t="shared" si="32"/>
        <v>2.09</v>
      </c>
      <c r="R131" s="129">
        <f t="shared" si="32"/>
        <v>2.09</v>
      </c>
      <c r="S131" s="129">
        <f t="shared" si="33"/>
        <v>2.09</v>
      </c>
      <c r="T131" s="129">
        <f t="shared" si="33"/>
        <v>2.09</v>
      </c>
      <c r="U131" s="129">
        <f t="shared" si="33"/>
        <v>2.09</v>
      </c>
      <c r="V131" s="129">
        <f t="shared" si="33"/>
        <v>2.09</v>
      </c>
      <c r="W131" s="129">
        <f t="shared" si="33"/>
        <v>2.09</v>
      </c>
      <c r="X131" s="129">
        <f t="shared" si="33"/>
        <v>2.09</v>
      </c>
      <c r="Y131" s="129">
        <f t="shared" si="33"/>
        <v>2.09</v>
      </c>
      <c r="Z131" s="129">
        <f t="shared" si="33"/>
        <v>2.09</v>
      </c>
      <c r="AA131" s="129">
        <f t="shared" si="33"/>
        <v>2.09</v>
      </c>
      <c r="AB131" s="129">
        <f t="shared" si="33"/>
        <v>2.09</v>
      </c>
      <c r="AC131" s="129">
        <f t="shared" si="33"/>
        <v>2.09</v>
      </c>
      <c r="AD131" s="129">
        <f t="shared" si="33"/>
        <v>2.09</v>
      </c>
      <c r="AE131" s="129">
        <f t="shared" si="33"/>
        <v>2.09</v>
      </c>
      <c r="AF131" s="129">
        <f t="shared" si="33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2"/>
        <v>1.1399999999999999</v>
      </c>
      <c r="D132" s="129">
        <f t="shared" si="32"/>
        <v>1.1399999999999999</v>
      </c>
      <c r="E132" s="129">
        <f t="shared" si="32"/>
        <v>1.1399999999999999</v>
      </c>
      <c r="F132" s="129">
        <f t="shared" si="32"/>
        <v>1.1399999999999999</v>
      </c>
      <c r="G132" s="129">
        <f t="shared" si="32"/>
        <v>1.1399999999999999</v>
      </c>
      <c r="H132" s="129">
        <f t="shared" si="32"/>
        <v>1.1399999999999999</v>
      </c>
      <c r="I132" s="129">
        <f t="shared" si="32"/>
        <v>1.1399999999999999</v>
      </c>
      <c r="J132" s="129">
        <f t="shared" si="32"/>
        <v>1.1399999999999999</v>
      </c>
      <c r="K132" s="129">
        <f t="shared" si="32"/>
        <v>1.1399999999999999</v>
      </c>
      <c r="L132" s="129">
        <f t="shared" si="32"/>
        <v>1.1399999999999999</v>
      </c>
      <c r="M132" s="129">
        <f t="shared" si="32"/>
        <v>1.1399999999999999</v>
      </c>
      <c r="N132" s="129">
        <f t="shared" si="32"/>
        <v>1.1399999999999999</v>
      </c>
      <c r="O132" s="129">
        <f t="shared" si="32"/>
        <v>1.1399999999999999</v>
      </c>
      <c r="P132" s="129">
        <f t="shared" si="32"/>
        <v>1.1399999999999999</v>
      </c>
      <c r="Q132" s="129">
        <f t="shared" si="32"/>
        <v>1.1399999999999999</v>
      </c>
      <c r="R132" s="129">
        <f t="shared" si="32"/>
        <v>1.1399999999999999</v>
      </c>
      <c r="S132" s="129">
        <f t="shared" si="33"/>
        <v>1.1399999999999999</v>
      </c>
      <c r="T132" s="129">
        <f t="shared" si="33"/>
        <v>1.1399999999999999</v>
      </c>
      <c r="U132" s="129">
        <f t="shared" si="33"/>
        <v>1.1399999999999999</v>
      </c>
      <c r="V132" s="129">
        <f t="shared" si="33"/>
        <v>1.1399999999999999</v>
      </c>
      <c r="W132" s="129">
        <f t="shared" si="33"/>
        <v>1.1399999999999999</v>
      </c>
      <c r="X132" s="129">
        <f t="shared" si="33"/>
        <v>1.1399999999999999</v>
      </c>
      <c r="Y132" s="129">
        <f t="shared" si="33"/>
        <v>1.1399999999999999</v>
      </c>
      <c r="Z132" s="129">
        <f t="shared" si="33"/>
        <v>1.1399999999999999</v>
      </c>
      <c r="AA132" s="129">
        <f t="shared" si="33"/>
        <v>1.1399999999999999</v>
      </c>
      <c r="AB132" s="129">
        <f t="shared" si="33"/>
        <v>1.1399999999999999</v>
      </c>
      <c r="AC132" s="129">
        <f t="shared" si="33"/>
        <v>1.1399999999999999</v>
      </c>
      <c r="AD132" s="129">
        <f t="shared" si="33"/>
        <v>1.1399999999999999</v>
      </c>
      <c r="AE132" s="129">
        <f t="shared" si="33"/>
        <v>1.1399999999999999</v>
      </c>
      <c r="AF132" s="129">
        <f t="shared" si="33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2"/>
        <v>0.82</v>
      </c>
      <c r="D133" s="129">
        <f t="shared" si="32"/>
        <v>0.82</v>
      </c>
      <c r="E133" s="129">
        <f t="shared" si="32"/>
        <v>0.82</v>
      </c>
      <c r="F133" s="129">
        <f t="shared" si="32"/>
        <v>0.82</v>
      </c>
      <c r="G133" s="129">
        <f t="shared" si="32"/>
        <v>0.82</v>
      </c>
      <c r="H133" s="129">
        <f t="shared" si="32"/>
        <v>0.82</v>
      </c>
      <c r="I133" s="129">
        <f t="shared" si="32"/>
        <v>0.82</v>
      </c>
      <c r="J133" s="129">
        <f t="shared" si="32"/>
        <v>0.82</v>
      </c>
      <c r="K133" s="129">
        <f t="shared" si="32"/>
        <v>0.82</v>
      </c>
      <c r="L133" s="129">
        <f t="shared" si="32"/>
        <v>0.82</v>
      </c>
      <c r="M133" s="129">
        <f t="shared" si="32"/>
        <v>0.82</v>
      </c>
      <c r="N133" s="129">
        <f t="shared" si="32"/>
        <v>0.82</v>
      </c>
      <c r="O133" s="129">
        <f t="shared" si="32"/>
        <v>0.82</v>
      </c>
      <c r="P133" s="129">
        <f t="shared" si="32"/>
        <v>0.82</v>
      </c>
      <c r="Q133" s="129">
        <f t="shared" si="32"/>
        <v>0.82</v>
      </c>
      <c r="R133" s="129">
        <f t="shared" si="32"/>
        <v>0.82</v>
      </c>
      <c r="S133" s="129">
        <f t="shared" si="33"/>
        <v>0.82</v>
      </c>
      <c r="T133" s="129">
        <f t="shared" si="33"/>
        <v>0.82</v>
      </c>
      <c r="U133" s="129">
        <f t="shared" si="33"/>
        <v>0.82</v>
      </c>
      <c r="V133" s="129">
        <f t="shared" si="33"/>
        <v>0.82</v>
      </c>
      <c r="W133" s="129">
        <f t="shared" si="33"/>
        <v>0.82</v>
      </c>
      <c r="X133" s="129">
        <f t="shared" si="33"/>
        <v>0.82</v>
      </c>
      <c r="Y133" s="129">
        <f t="shared" si="33"/>
        <v>0.82</v>
      </c>
      <c r="Z133" s="129">
        <f t="shared" si="33"/>
        <v>0.82</v>
      </c>
      <c r="AA133" s="129">
        <f t="shared" si="33"/>
        <v>0.82</v>
      </c>
      <c r="AB133" s="129">
        <f t="shared" si="33"/>
        <v>0.82</v>
      </c>
      <c r="AC133" s="129">
        <f t="shared" si="33"/>
        <v>0.82</v>
      </c>
      <c r="AD133" s="129">
        <f t="shared" si="33"/>
        <v>0.82</v>
      </c>
      <c r="AE133" s="129">
        <f t="shared" si="33"/>
        <v>0.82</v>
      </c>
      <c r="AF133" s="129">
        <f t="shared" si="33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4">B135</f>
        <v>2</v>
      </c>
      <c r="D135" s="129">
        <f t="shared" si="34"/>
        <v>2</v>
      </c>
      <c r="E135" s="129">
        <f t="shared" si="34"/>
        <v>2</v>
      </c>
      <c r="F135" s="129">
        <f t="shared" si="34"/>
        <v>2</v>
      </c>
      <c r="G135" s="129">
        <f t="shared" si="34"/>
        <v>2</v>
      </c>
      <c r="H135" s="129">
        <f t="shared" si="34"/>
        <v>2</v>
      </c>
      <c r="I135" s="129">
        <f t="shared" si="34"/>
        <v>2</v>
      </c>
      <c r="J135" s="129">
        <f t="shared" si="34"/>
        <v>2</v>
      </c>
      <c r="K135" s="129">
        <f t="shared" si="34"/>
        <v>2</v>
      </c>
      <c r="L135" s="129">
        <f t="shared" si="34"/>
        <v>2</v>
      </c>
      <c r="M135" s="129">
        <f t="shared" si="34"/>
        <v>2</v>
      </c>
      <c r="N135" s="129">
        <f t="shared" si="34"/>
        <v>2</v>
      </c>
      <c r="O135" s="129">
        <f t="shared" si="34"/>
        <v>2</v>
      </c>
      <c r="P135" s="129">
        <f t="shared" si="34"/>
        <v>2</v>
      </c>
      <c r="Q135" s="129">
        <f t="shared" si="34"/>
        <v>2</v>
      </c>
      <c r="R135" s="129">
        <f t="shared" si="34"/>
        <v>2</v>
      </c>
      <c r="S135" s="129">
        <f t="shared" ref="S135:AF141" si="35">R135</f>
        <v>2</v>
      </c>
      <c r="T135" s="129">
        <f t="shared" si="35"/>
        <v>2</v>
      </c>
      <c r="U135" s="129">
        <f t="shared" si="35"/>
        <v>2</v>
      </c>
      <c r="V135" s="129">
        <f t="shared" si="35"/>
        <v>2</v>
      </c>
      <c r="W135" s="129">
        <f t="shared" si="35"/>
        <v>2</v>
      </c>
      <c r="X135" s="129">
        <f t="shared" si="35"/>
        <v>2</v>
      </c>
      <c r="Y135" s="129">
        <f t="shared" si="35"/>
        <v>2</v>
      </c>
      <c r="Z135" s="129">
        <f t="shared" si="35"/>
        <v>2</v>
      </c>
      <c r="AA135" s="129">
        <f t="shared" si="35"/>
        <v>2</v>
      </c>
      <c r="AB135" s="129">
        <f t="shared" si="35"/>
        <v>2</v>
      </c>
      <c r="AC135" s="129">
        <f t="shared" si="35"/>
        <v>2</v>
      </c>
      <c r="AD135" s="129">
        <f t="shared" si="35"/>
        <v>2</v>
      </c>
      <c r="AE135" s="129">
        <f t="shared" si="35"/>
        <v>2</v>
      </c>
      <c r="AF135" s="129">
        <f t="shared" si="35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4"/>
        <v>5.61</v>
      </c>
      <c r="D136" s="129">
        <f t="shared" si="34"/>
        <v>5.61</v>
      </c>
      <c r="E136" s="129">
        <f t="shared" si="34"/>
        <v>5.61</v>
      </c>
      <c r="F136" s="129">
        <f t="shared" si="34"/>
        <v>5.61</v>
      </c>
      <c r="G136" s="129">
        <f t="shared" si="34"/>
        <v>5.61</v>
      </c>
      <c r="H136" s="129">
        <f t="shared" si="34"/>
        <v>5.61</v>
      </c>
      <c r="I136" s="129">
        <f t="shared" si="34"/>
        <v>5.61</v>
      </c>
      <c r="J136" s="129">
        <f t="shared" si="34"/>
        <v>5.61</v>
      </c>
      <c r="K136" s="129">
        <f t="shared" si="34"/>
        <v>5.61</v>
      </c>
      <c r="L136" s="129">
        <f t="shared" si="34"/>
        <v>5.61</v>
      </c>
      <c r="M136" s="129">
        <f t="shared" si="34"/>
        <v>5.61</v>
      </c>
      <c r="N136" s="129">
        <f t="shared" si="34"/>
        <v>5.61</v>
      </c>
      <c r="O136" s="129">
        <f t="shared" si="34"/>
        <v>5.61</v>
      </c>
      <c r="P136" s="129">
        <f t="shared" si="34"/>
        <v>5.61</v>
      </c>
      <c r="Q136" s="129">
        <f t="shared" si="34"/>
        <v>5.61</v>
      </c>
      <c r="R136" s="129">
        <f t="shared" si="34"/>
        <v>5.61</v>
      </c>
      <c r="S136" s="129">
        <f t="shared" si="35"/>
        <v>5.61</v>
      </c>
      <c r="T136" s="129">
        <f t="shared" si="35"/>
        <v>5.61</v>
      </c>
      <c r="U136" s="129">
        <f t="shared" si="35"/>
        <v>5.61</v>
      </c>
      <c r="V136" s="129">
        <f t="shared" si="35"/>
        <v>5.61</v>
      </c>
      <c r="W136" s="129">
        <f t="shared" si="35"/>
        <v>5.61</v>
      </c>
      <c r="X136" s="129">
        <f t="shared" si="35"/>
        <v>5.61</v>
      </c>
      <c r="Y136" s="129">
        <f t="shared" si="35"/>
        <v>5.61</v>
      </c>
      <c r="Z136" s="129">
        <f t="shared" si="35"/>
        <v>5.61</v>
      </c>
      <c r="AA136" s="129">
        <f t="shared" si="35"/>
        <v>5.61</v>
      </c>
      <c r="AB136" s="129">
        <f t="shared" si="35"/>
        <v>5.61</v>
      </c>
      <c r="AC136" s="129">
        <f t="shared" si="35"/>
        <v>5.61</v>
      </c>
      <c r="AD136" s="129">
        <f t="shared" si="35"/>
        <v>5.61</v>
      </c>
      <c r="AE136" s="129">
        <f t="shared" si="35"/>
        <v>5.61</v>
      </c>
      <c r="AF136" s="129">
        <f t="shared" si="35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4"/>
        <v>1.25</v>
      </c>
      <c r="D137" s="129">
        <f t="shared" si="34"/>
        <v>1.25</v>
      </c>
      <c r="E137" s="129">
        <f t="shared" si="34"/>
        <v>1.25</v>
      </c>
      <c r="F137" s="129">
        <f t="shared" si="34"/>
        <v>1.25</v>
      </c>
      <c r="G137" s="129">
        <f t="shared" si="34"/>
        <v>1.25</v>
      </c>
      <c r="H137" s="129">
        <f t="shared" si="34"/>
        <v>1.25</v>
      </c>
      <c r="I137" s="129">
        <f t="shared" si="34"/>
        <v>1.25</v>
      </c>
      <c r="J137" s="129">
        <f t="shared" si="34"/>
        <v>1.25</v>
      </c>
      <c r="K137" s="129">
        <f t="shared" si="34"/>
        <v>1.25</v>
      </c>
      <c r="L137" s="129">
        <f t="shared" si="34"/>
        <v>1.25</v>
      </c>
      <c r="M137" s="129">
        <f t="shared" si="34"/>
        <v>1.25</v>
      </c>
      <c r="N137" s="129">
        <f t="shared" si="34"/>
        <v>1.25</v>
      </c>
      <c r="O137" s="129">
        <f t="shared" si="34"/>
        <v>1.25</v>
      </c>
      <c r="P137" s="129">
        <f t="shared" si="34"/>
        <v>1.25</v>
      </c>
      <c r="Q137" s="129">
        <f t="shared" si="34"/>
        <v>1.25</v>
      </c>
      <c r="R137" s="129">
        <f t="shared" si="34"/>
        <v>1.25</v>
      </c>
      <c r="S137" s="129">
        <f t="shared" si="35"/>
        <v>1.25</v>
      </c>
      <c r="T137" s="129">
        <f t="shared" si="35"/>
        <v>1.25</v>
      </c>
      <c r="U137" s="129">
        <f t="shared" si="35"/>
        <v>1.25</v>
      </c>
      <c r="V137" s="129">
        <f t="shared" si="35"/>
        <v>1.25</v>
      </c>
      <c r="W137" s="129">
        <f t="shared" si="35"/>
        <v>1.25</v>
      </c>
      <c r="X137" s="129">
        <f t="shared" si="35"/>
        <v>1.25</v>
      </c>
      <c r="Y137" s="129">
        <f t="shared" si="35"/>
        <v>1.25</v>
      </c>
      <c r="Z137" s="129">
        <f t="shared" si="35"/>
        <v>1.25</v>
      </c>
      <c r="AA137" s="129">
        <f t="shared" si="35"/>
        <v>1.25</v>
      </c>
      <c r="AB137" s="129">
        <f t="shared" si="35"/>
        <v>1.25</v>
      </c>
      <c r="AC137" s="129">
        <f t="shared" si="35"/>
        <v>1.25</v>
      </c>
      <c r="AD137" s="129">
        <f t="shared" si="35"/>
        <v>1.25</v>
      </c>
      <c r="AE137" s="129">
        <f t="shared" si="35"/>
        <v>1.25</v>
      </c>
      <c r="AF137" s="129">
        <f t="shared" si="35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4"/>
        <v>1.25</v>
      </c>
      <c r="D138" s="129">
        <f t="shared" si="34"/>
        <v>1.25</v>
      </c>
      <c r="E138" s="129">
        <f t="shared" si="34"/>
        <v>1.25</v>
      </c>
      <c r="F138" s="129">
        <f t="shared" si="34"/>
        <v>1.25</v>
      </c>
      <c r="G138" s="129">
        <f t="shared" si="34"/>
        <v>1.25</v>
      </c>
      <c r="H138" s="129">
        <f t="shared" si="34"/>
        <v>1.25</v>
      </c>
      <c r="I138" s="129">
        <f t="shared" si="34"/>
        <v>1.25</v>
      </c>
      <c r="J138" s="129">
        <f t="shared" si="34"/>
        <v>1.25</v>
      </c>
      <c r="K138" s="129">
        <f t="shared" si="34"/>
        <v>1.25</v>
      </c>
      <c r="L138" s="129">
        <f t="shared" si="34"/>
        <v>1.25</v>
      </c>
      <c r="M138" s="129">
        <f t="shared" si="34"/>
        <v>1.25</v>
      </c>
      <c r="N138" s="129">
        <f t="shared" si="34"/>
        <v>1.25</v>
      </c>
      <c r="O138" s="129">
        <f t="shared" si="34"/>
        <v>1.25</v>
      </c>
      <c r="P138" s="129">
        <f t="shared" si="34"/>
        <v>1.25</v>
      </c>
      <c r="Q138" s="129">
        <f t="shared" si="34"/>
        <v>1.25</v>
      </c>
      <c r="R138" s="129">
        <f t="shared" si="34"/>
        <v>1.25</v>
      </c>
      <c r="S138" s="129">
        <f t="shared" si="35"/>
        <v>1.25</v>
      </c>
      <c r="T138" s="129">
        <f t="shared" si="35"/>
        <v>1.25</v>
      </c>
      <c r="U138" s="129">
        <f t="shared" si="35"/>
        <v>1.25</v>
      </c>
      <c r="V138" s="129">
        <f t="shared" si="35"/>
        <v>1.25</v>
      </c>
      <c r="W138" s="129">
        <f t="shared" si="35"/>
        <v>1.25</v>
      </c>
      <c r="X138" s="129">
        <f t="shared" si="35"/>
        <v>1.25</v>
      </c>
      <c r="Y138" s="129">
        <f t="shared" si="35"/>
        <v>1.25</v>
      </c>
      <c r="Z138" s="129">
        <f t="shared" si="35"/>
        <v>1.25</v>
      </c>
      <c r="AA138" s="129">
        <f t="shared" si="35"/>
        <v>1.25</v>
      </c>
      <c r="AB138" s="129">
        <f t="shared" si="35"/>
        <v>1.25</v>
      </c>
      <c r="AC138" s="129">
        <f t="shared" si="35"/>
        <v>1.25</v>
      </c>
      <c r="AD138" s="129">
        <f t="shared" si="35"/>
        <v>1.25</v>
      </c>
      <c r="AE138" s="129">
        <f t="shared" si="35"/>
        <v>1.25</v>
      </c>
      <c r="AF138" s="129">
        <f t="shared" si="35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4"/>
        <v>1.46</v>
      </c>
      <c r="D139" s="129">
        <f t="shared" si="34"/>
        <v>1.46</v>
      </c>
      <c r="E139" s="129">
        <f t="shared" si="34"/>
        <v>1.46</v>
      </c>
      <c r="F139" s="129">
        <f t="shared" si="34"/>
        <v>1.46</v>
      </c>
      <c r="G139" s="129">
        <f t="shared" si="34"/>
        <v>1.46</v>
      </c>
      <c r="H139" s="129">
        <f t="shared" si="34"/>
        <v>1.46</v>
      </c>
      <c r="I139" s="129">
        <f t="shared" si="34"/>
        <v>1.46</v>
      </c>
      <c r="J139" s="129">
        <f t="shared" si="34"/>
        <v>1.46</v>
      </c>
      <c r="K139" s="129">
        <f t="shared" si="34"/>
        <v>1.46</v>
      </c>
      <c r="L139" s="129">
        <f t="shared" si="34"/>
        <v>1.46</v>
      </c>
      <c r="M139" s="129">
        <f t="shared" si="34"/>
        <v>1.46</v>
      </c>
      <c r="N139" s="129">
        <f t="shared" si="34"/>
        <v>1.46</v>
      </c>
      <c r="O139" s="129">
        <f t="shared" si="34"/>
        <v>1.46</v>
      </c>
      <c r="P139" s="129">
        <f t="shared" si="34"/>
        <v>1.46</v>
      </c>
      <c r="Q139" s="129">
        <f t="shared" si="34"/>
        <v>1.46</v>
      </c>
      <c r="R139" s="129">
        <f t="shared" si="34"/>
        <v>1.46</v>
      </c>
      <c r="S139" s="129">
        <f t="shared" si="35"/>
        <v>1.46</v>
      </c>
      <c r="T139" s="129">
        <f t="shared" si="35"/>
        <v>1.46</v>
      </c>
      <c r="U139" s="129">
        <f t="shared" si="35"/>
        <v>1.46</v>
      </c>
      <c r="V139" s="129">
        <f t="shared" si="35"/>
        <v>1.46</v>
      </c>
      <c r="W139" s="129">
        <f t="shared" si="35"/>
        <v>1.46</v>
      </c>
      <c r="X139" s="129">
        <f t="shared" si="35"/>
        <v>1.46</v>
      </c>
      <c r="Y139" s="129">
        <f t="shared" si="35"/>
        <v>1.46</v>
      </c>
      <c r="Z139" s="129">
        <f t="shared" si="35"/>
        <v>1.46</v>
      </c>
      <c r="AA139" s="129">
        <f t="shared" si="35"/>
        <v>1.46</v>
      </c>
      <c r="AB139" s="129">
        <f t="shared" si="35"/>
        <v>1.46</v>
      </c>
      <c r="AC139" s="129">
        <f t="shared" si="35"/>
        <v>1.46</v>
      </c>
      <c r="AD139" s="129">
        <f t="shared" si="35"/>
        <v>1.46</v>
      </c>
      <c r="AE139" s="129">
        <f t="shared" si="35"/>
        <v>1.46</v>
      </c>
      <c r="AF139" s="129">
        <f t="shared" si="35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4"/>
        <v>3</v>
      </c>
      <c r="D140" s="129">
        <f t="shared" si="34"/>
        <v>3</v>
      </c>
      <c r="E140" s="129">
        <f t="shared" si="34"/>
        <v>3</v>
      </c>
      <c r="F140" s="129">
        <f t="shared" si="34"/>
        <v>3</v>
      </c>
      <c r="G140" s="129">
        <f t="shared" si="34"/>
        <v>3</v>
      </c>
      <c r="H140" s="129">
        <f t="shared" si="34"/>
        <v>3</v>
      </c>
      <c r="I140" s="129">
        <f t="shared" si="34"/>
        <v>3</v>
      </c>
      <c r="J140" s="129">
        <f t="shared" si="34"/>
        <v>3</v>
      </c>
      <c r="K140" s="129">
        <f t="shared" si="34"/>
        <v>3</v>
      </c>
      <c r="L140" s="129">
        <f t="shared" si="34"/>
        <v>3</v>
      </c>
      <c r="M140" s="129">
        <f t="shared" si="34"/>
        <v>3</v>
      </c>
      <c r="N140" s="129">
        <f t="shared" si="34"/>
        <v>3</v>
      </c>
      <c r="O140" s="129">
        <f t="shared" si="34"/>
        <v>3</v>
      </c>
      <c r="P140" s="129">
        <f t="shared" si="34"/>
        <v>3</v>
      </c>
      <c r="Q140" s="129">
        <f t="shared" si="34"/>
        <v>3</v>
      </c>
      <c r="R140" s="129">
        <f t="shared" si="34"/>
        <v>3</v>
      </c>
      <c r="S140" s="129">
        <f t="shared" si="35"/>
        <v>3</v>
      </c>
      <c r="T140" s="129">
        <f t="shared" si="35"/>
        <v>3</v>
      </c>
      <c r="U140" s="129">
        <f t="shared" si="35"/>
        <v>3</v>
      </c>
      <c r="V140" s="129">
        <f t="shared" si="35"/>
        <v>3</v>
      </c>
      <c r="W140" s="129">
        <f t="shared" si="35"/>
        <v>3</v>
      </c>
      <c r="X140" s="129">
        <f t="shared" si="35"/>
        <v>3</v>
      </c>
      <c r="Y140" s="129">
        <f t="shared" si="35"/>
        <v>3</v>
      </c>
      <c r="Z140" s="129">
        <f t="shared" si="35"/>
        <v>3</v>
      </c>
      <c r="AA140" s="129">
        <f t="shared" si="35"/>
        <v>3</v>
      </c>
      <c r="AB140" s="129">
        <f t="shared" si="35"/>
        <v>3</v>
      </c>
      <c r="AC140" s="129">
        <f t="shared" si="35"/>
        <v>3</v>
      </c>
      <c r="AD140" s="129">
        <f t="shared" si="35"/>
        <v>3</v>
      </c>
      <c r="AE140" s="129">
        <f t="shared" si="35"/>
        <v>3</v>
      </c>
      <c r="AF140" s="129">
        <f t="shared" si="35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4"/>
        <v>3.3</v>
      </c>
      <c r="D141" s="129">
        <f t="shared" si="34"/>
        <v>3.3</v>
      </c>
      <c r="E141" s="129">
        <f t="shared" si="34"/>
        <v>3.3</v>
      </c>
      <c r="F141" s="129">
        <f t="shared" si="34"/>
        <v>3.3</v>
      </c>
      <c r="G141" s="129">
        <f t="shared" si="34"/>
        <v>3.3</v>
      </c>
      <c r="H141" s="129">
        <f t="shared" si="34"/>
        <v>3.3</v>
      </c>
      <c r="I141" s="129">
        <f t="shared" si="34"/>
        <v>3.3</v>
      </c>
      <c r="J141" s="129">
        <f t="shared" si="34"/>
        <v>3.3</v>
      </c>
      <c r="K141" s="129">
        <f t="shared" si="34"/>
        <v>3.3</v>
      </c>
      <c r="L141" s="129">
        <f t="shared" si="34"/>
        <v>3.3</v>
      </c>
      <c r="M141" s="129">
        <f t="shared" si="34"/>
        <v>3.3</v>
      </c>
      <c r="N141" s="129">
        <f t="shared" si="34"/>
        <v>3.3</v>
      </c>
      <c r="O141" s="129">
        <f t="shared" si="34"/>
        <v>3.3</v>
      </c>
      <c r="P141" s="129">
        <f t="shared" si="34"/>
        <v>3.3</v>
      </c>
      <c r="Q141" s="129">
        <f t="shared" si="34"/>
        <v>3.3</v>
      </c>
      <c r="R141" s="129">
        <f t="shared" si="34"/>
        <v>3.3</v>
      </c>
      <c r="S141" s="129">
        <f t="shared" si="35"/>
        <v>3.3</v>
      </c>
      <c r="T141" s="129">
        <f t="shared" si="35"/>
        <v>3.3</v>
      </c>
      <c r="U141" s="129">
        <f t="shared" si="35"/>
        <v>3.3</v>
      </c>
      <c r="V141" s="129">
        <f t="shared" si="35"/>
        <v>3.3</v>
      </c>
      <c r="W141" s="129">
        <f t="shared" si="35"/>
        <v>3.3</v>
      </c>
      <c r="X141" s="129">
        <f t="shared" si="35"/>
        <v>3.3</v>
      </c>
      <c r="Y141" s="129">
        <f t="shared" si="35"/>
        <v>3.3</v>
      </c>
      <c r="Z141" s="129">
        <f t="shared" si="35"/>
        <v>3.3</v>
      </c>
      <c r="AA141" s="129">
        <f t="shared" si="35"/>
        <v>3.3</v>
      </c>
      <c r="AB141" s="129">
        <f t="shared" si="35"/>
        <v>3.3</v>
      </c>
      <c r="AC141" s="129">
        <f t="shared" si="35"/>
        <v>3.3</v>
      </c>
      <c r="AD141" s="129">
        <f t="shared" si="35"/>
        <v>3.3</v>
      </c>
      <c r="AE141" s="129">
        <f t="shared" si="35"/>
        <v>3.3</v>
      </c>
      <c r="AF141" s="129">
        <f t="shared" si="35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36">B143</f>
        <v>1.76</v>
      </c>
      <c r="D143" s="129">
        <f t="shared" si="36"/>
        <v>1.76</v>
      </c>
      <c r="E143" s="129">
        <f t="shared" si="36"/>
        <v>1.76</v>
      </c>
      <c r="F143" s="129">
        <f t="shared" si="36"/>
        <v>1.76</v>
      </c>
      <c r="G143" s="129">
        <f t="shared" si="36"/>
        <v>1.76</v>
      </c>
      <c r="H143" s="129">
        <f t="shared" si="36"/>
        <v>1.76</v>
      </c>
      <c r="I143" s="129">
        <f t="shared" si="36"/>
        <v>1.76</v>
      </c>
      <c r="J143" s="129">
        <f t="shared" si="36"/>
        <v>1.76</v>
      </c>
      <c r="K143" s="129">
        <f t="shared" si="36"/>
        <v>1.76</v>
      </c>
      <c r="L143" s="129">
        <f t="shared" si="36"/>
        <v>1.76</v>
      </c>
      <c r="M143" s="129">
        <f t="shared" si="36"/>
        <v>1.76</v>
      </c>
      <c r="N143" s="129">
        <f t="shared" si="36"/>
        <v>1.76</v>
      </c>
      <c r="O143" s="129">
        <f t="shared" si="36"/>
        <v>1.76</v>
      </c>
      <c r="P143" s="129">
        <f t="shared" si="36"/>
        <v>1.76</v>
      </c>
      <c r="Q143" s="129">
        <f t="shared" si="36"/>
        <v>1.76</v>
      </c>
      <c r="R143" s="129">
        <f t="shared" si="36"/>
        <v>1.76</v>
      </c>
      <c r="S143" s="129">
        <f t="shared" ref="S143:AF144" si="37">R143</f>
        <v>1.76</v>
      </c>
      <c r="T143" s="129">
        <f t="shared" si="37"/>
        <v>1.76</v>
      </c>
      <c r="U143" s="129">
        <f t="shared" si="37"/>
        <v>1.76</v>
      </c>
      <c r="V143" s="129">
        <f t="shared" si="37"/>
        <v>1.76</v>
      </c>
      <c r="W143" s="129">
        <f t="shared" si="37"/>
        <v>1.76</v>
      </c>
      <c r="X143" s="129">
        <f t="shared" si="37"/>
        <v>1.76</v>
      </c>
      <c r="Y143" s="129">
        <f t="shared" si="37"/>
        <v>1.76</v>
      </c>
      <c r="Z143" s="129">
        <f t="shared" si="37"/>
        <v>1.76</v>
      </c>
      <c r="AA143" s="129">
        <f t="shared" si="37"/>
        <v>1.76</v>
      </c>
      <c r="AB143" s="129">
        <f t="shared" si="37"/>
        <v>1.76</v>
      </c>
      <c r="AC143" s="129">
        <f t="shared" si="37"/>
        <v>1.76</v>
      </c>
      <c r="AD143" s="129">
        <f t="shared" si="37"/>
        <v>1.76</v>
      </c>
      <c r="AE143" s="129">
        <f t="shared" si="37"/>
        <v>1.76</v>
      </c>
      <c r="AF143" s="129">
        <f t="shared" si="37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6"/>
        <v>0</v>
      </c>
      <c r="D144" s="129">
        <f t="shared" si="36"/>
        <v>0</v>
      </c>
      <c r="E144" s="129">
        <f t="shared" si="36"/>
        <v>0</v>
      </c>
      <c r="F144" s="129">
        <f t="shared" si="36"/>
        <v>0</v>
      </c>
      <c r="G144" s="129">
        <f t="shared" si="36"/>
        <v>0</v>
      </c>
      <c r="H144" s="129">
        <f t="shared" si="36"/>
        <v>0</v>
      </c>
      <c r="I144" s="129">
        <f t="shared" si="36"/>
        <v>0</v>
      </c>
      <c r="J144" s="129">
        <f t="shared" si="36"/>
        <v>0</v>
      </c>
      <c r="K144" s="129">
        <f t="shared" si="36"/>
        <v>0</v>
      </c>
      <c r="L144" s="129">
        <f t="shared" si="36"/>
        <v>0</v>
      </c>
      <c r="M144" s="129">
        <f t="shared" si="36"/>
        <v>0</v>
      </c>
      <c r="N144" s="129">
        <f t="shared" si="36"/>
        <v>0</v>
      </c>
      <c r="O144" s="129">
        <f t="shared" si="36"/>
        <v>0</v>
      </c>
      <c r="P144" s="129">
        <f t="shared" si="36"/>
        <v>0</v>
      </c>
      <c r="Q144" s="129">
        <f t="shared" si="36"/>
        <v>0</v>
      </c>
      <c r="R144" s="129">
        <f t="shared" si="36"/>
        <v>0</v>
      </c>
      <c r="S144" s="129">
        <f t="shared" si="37"/>
        <v>0</v>
      </c>
      <c r="T144" s="129">
        <f t="shared" si="37"/>
        <v>0</v>
      </c>
      <c r="U144" s="129">
        <f t="shared" si="37"/>
        <v>0</v>
      </c>
      <c r="V144" s="129">
        <f t="shared" si="37"/>
        <v>0</v>
      </c>
      <c r="W144" s="129">
        <f t="shared" si="37"/>
        <v>0</v>
      </c>
      <c r="X144" s="129">
        <f t="shared" si="37"/>
        <v>0</v>
      </c>
      <c r="Y144" s="129">
        <f t="shared" si="37"/>
        <v>0</v>
      </c>
      <c r="Z144" s="129">
        <f t="shared" si="37"/>
        <v>0</v>
      </c>
      <c r="AA144" s="129">
        <f t="shared" si="37"/>
        <v>0</v>
      </c>
      <c r="AB144" s="129">
        <f t="shared" si="37"/>
        <v>0</v>
      </c>
      <c r="AC144" s="129">
        <f t="shared" si="37"/>
        <v>0</v>
      </c>
      <c r="AD144" s="129">
        <f t="shared" si="37"/>
        <v>0</v>
      </c>
      <c r="AE144" s="129">
        <f t="shared" si="37"/>
        <v>0</v>
      </c>
      <c r="AF144" s="129">
        <f t="shared" si="37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38">B146</f>
        <v>0.1</v>
      </c>
      <c r="D146" s="129">
        <f t="shared" si="38"/>
        <v>0.1</v>
      </c>
      <c r="E146" s="129">
        <f t="shared" si="38"/>
        <v>0.1</v>
      </c>
      <c r="F146" s="129">
        <f t="shared" si="38"/>
        <v>0.1</v>
      </c>
      <c r="G146" s="129">
        <f t="shared" si="38"/>
        <v>0.1</v>
      </c>
      <c r="H146" s="129">
        <f t="shared" si="38"/>
        <v>0.1</v>
      </c>
      <c r="I146" s="129">
        <f t="shared" si="38"/>
        <v>0.1</v>
      </c>
      <c r="J146" s="129">
        <f t="shared" si="38"/>
        <v>0.1</v>
      </c>
      <c r="K146" s="129">
        <f t="shared" si="38"/>
        <v>0.1</v>
      </c>
      <c r="L146" s="129">
        <f t="shared" si="38"/>
        <v>0.1</v>
      </c>
      <c r="M146" s="129">
        <f t="shared" si="38"/>
        <v>0.1</v>
      </c>
      <c r="N146" s="129">
        <f t="shared" si="38"/>
        <v>0.1</v>
      </c>
      <c r="O146" s="129">
        <f t="shared" si="38"/>
        <v>0.1</v>
      </c>
      <c r="P146" s="129">
        <f t="shared" si="38"/>
        <v>0.1</v>
      </c>
      <c r="Q146" s="129">
        <f t="shared" si="38"/>
        <v>0.1</v>
      </c>
      <c r="R146" s="129">
        <f t="shared" si="38"/>
        <v>0.1</v>
      </c>
      <c r="S146" s="129">
        <f t="shared" ref="S146:AF149" si="39">R146</f>
        <v>0.1</v>
      </c>
      <c r="T146" s="129">
        <f t="shared" si="39"/>
        <v>0.1</v>
      </c>
      <c r="U146" s="129">
        <f t="shared" si="39"/>
        <v>0.1</v>
      </c>
      <c r="V146" s="129">
        <f t="shared" si="39"/>
        <v>0.1</v>
      </c>
      <c r="W146" s="129">
        <f t="shared" si="39"/>
        <v>0.1</v>
      </c>
      <c r="X146" s="129">
        <f t="shared" si="39"/>
        <v>0.1</v>
      </c>
      <c r="Y146" s="129">
        <f t="shared" si="39"/>
        <v>0.1</v>
      </c>
      <c r="Z146" s="129">
        <f t="shared" si="39"/>
        <v>0.1</v>
      </c>
      <c r="AA146" s="129">
        <f t="shared" si="39"/>
        <v>0.1</v>
      </c>
      <c r="AB146" s="129">
        <f t="shared" si="39"/>
        <v>0.1</v>
      </c>
      <c r="AC146" s="129">
        <f t="shared" si="39"/>
        <v>0.1</v>
      </c>
      <c r="AD146" s="129">
        <f t="shared" si="39"/>
        <v>0.1</v>
      </c>
      <c r="AE146" s="129">
        <f t="shared" si="39"/>
        <v>0.1</v>
      </c>
      <c r="AF146" s="129">
        <f t="shared" si="39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38"/>
        <v>2.0499999999999998</v>
      </c>
      <c r="D147" s="129">
        <f t="shared" si="38"/>
        <v>2.0499999999999998</v>
      </c>
      <c r="E147" s="129">
        <f t="shared" si="38"/>
        <v>2.0499999999999998</v>
      </c>
      <c r="F147" s="129">
        <f t="shared" si="38"/>
        <v>2.0499999999999998</v>
      </c>
      <c r="G147" s="129">
        <f t="shared" si="38"/>
        <v>2.0499999999999998</v>
      </c>
      <c r="H147" s="129">
        <f t="shared" si="38"/>
        <v>2.0499999999999998</v>
      </c>
      <c r="I147" s="129">
        <f t="shared" si="38"/>
        <v>2.0499999999999998</v>
      </c>
      <c r="J147" s="129">
        <f t="shared" si="38"/>
        <v>2.0499999999999998</v>
      </c>
      <c r="K147" s="129">
        <f t="shared" si="38"/>
        <v>2.0499999999999998</v>
      </c>
      <c r="L147" s="129">
        <f t="shared" si="38"/>
        <v>2.0499999999999998</v>
      </c>
      <c r="M147" s="129">
        <f t="shared" si="38"/>
        <v>2.0499999999999998</v>
      </c>
      <c r="N147" s="129">
        <f t="shared" si="38"/>
        <v>2.0499999999999998</v>
      </c>
      <c r="O147" s="129">
        <f t="shared" si="38"/>
        <v>2.0499999999999998</v>
      </c>
      <c r="P147" s="129">
        <f t="shared" si="38"/>
        <v>2.0499999999999998</v>
      </c>
      <c r="Q147" s="129">
        <f t="shared" si="38"/>
        <v>2.0499999999999998</v>
      </c>
      <c r="R147" s="129">
        <f t="shared" si="38"/>
        <v>2.0499999999999998</v>
      </c>
      <c r="S147" s="129">
        <f t="shared" si="39"/>
        <v>2.0499999999999998</v>
      </c>
      <c r="T147" s="129">
        <f t="shared" si="39"/>
        <v>2.0499999999999998</v>
      </c>
      <c r="U147" s="129">
        <f t="shared" si="39"/>
        <v>2.0499999999999998</v>
      </c>
      <c r="V147" s="129">
        <f t="shared" si="39"/>
        <v>2.0499999999999998</v>
      </c>
      <c r="W147" s="129">
        <f t="shared" si="39"/>
        <v>2.0499999999999998</v>
      </c>
      <c r="X147" s="129">
        <f t="shared" si="39"/>
        <v>2.0499999999999998</v>
      </c>
      <c r="Y147" s="129">
        <f t="shared" si="39"/>
        <v>2.0499999999999998</v>
      </c>
      <c r="Z147" s="129">
        <f t="shared" si="39"/>
        <v>2.0499999999999998</v>
      </c>
      <c r="AA147" s="129">
        <f t="shared" si="39"/>
        <v>2.0499999999999998</v>
      </c>
      <c r="AB147" s="129">
        <f t="shared" si="39"/>
        <v>2.0499999999999998</v>
      </c>
      <c r="AC147" s="129">
        <f t="shared" si="39"/>
        <v>2.0499999999999998</v>
      </c>
      <c r="AD147" s="129">
        <f t="shared" si="39"/>
        <v>2.0499999999999998</v>
      </c>
      <c r="AE147" s="129">
        <f t="shared" si="39"/>
        <v>2.0499999999999998</v>
      </c>
      <c r="AF147" s="129">
        <f t="shared" si="39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38"/>
        <v>2.7</v>
      </c>
      <c r="D148" s="129">
        <f t="shared" si="38"/>
        <v>2.7</v>
      </c>
      <c r="E148" s="129">
        <f t="shared" si="38"/>
        <v>2.7</v>
      </c>
      <c r="F148" s="129">
        <f t="shared" si="38"/>
        <v>2.7</v>
      </c>
      <c r="G148" s="129">
        <f t="shared" si="38"/>
        <v>2.7</v>
      </c>
      <c r="H148" s="129">
        <f t="shared" si="38"/>
        <v>2.7</v>
      </c>
      <c r="I148" s="129">
        <f t="shared" si="38"/>
        <v>2.7</v>
      </c>
      <c r="J148" s="129">
        <f t="shared" si="38"/>
        <v>2.7</v>
      </c>
      <c r="K148" s="129">
        <f t="shared" si="38"/>
        <v>2.7</v>
      </c>
      <c r="L148" s="129">
        <f t="shared" si="38"/>
        <v>2.7</v>
      </c>
      <c r="M148" s="129">
        <f t="shared" si="38"/>
        <v>2.7</v>
      </c>
      <c r="N148" s="129">
        <f t="shared" si="38"/>
        <v>2.7</v>
      </c>
      <c r="O148" s="129">
        <f t="shared" si="38"/>
        <v>2.7</v>
      </c>
      <c r="P148" s="129">
        <f t="shared" si="38"/>
        <v>2.7</v>
      </c>
      <c r="Q148" s="129">
        <f t="shared" si="38"/>
        <v>2.7</v>
      </c>
      <c r="R148" s="129">
        <f t="shared" si="38"/>
        <v>2.7</v>
      </c>
      <c r="S148" s="129">
        <f t="shared" si="39"/>
        <v>2.7</v>
      </c>
      <c r="T148" s="129">
        <f t="shared" si="39"/>
        <v>2.7</v>
      </c>
      <c r="U148" s="129">
        <f t="shared" si="39"/>
        <v>2.7</v>
      </c>
      <c r="V148" s="129">
        <f t="shared" si="39"/>
        <v>2.7</v>
      </c>
      <c r="W148" s="129">
        <f t="shared" si="39"/>
        <v>2.7</v>
      </c>
      <c r="X148" s="129">
        <f t="shared" si="39"/>
        <v>2.7</v>
      </c>
      <c r="Y148" s="129">
        <f t="shared" si="39"/>
        <v>2.7</v>
      </c>
      <c r="Z148" s="129">
        <f t="shared" si="39"/>
        <v>2.7</v>
      </c>
      <c r="AA148" s="129">
        <f t="shared" si="39"/>
        <v>2.7</v>
      </c>
      <c r="AB148" s="129">
        <f t="shared" si="39"/>
        <v>2.7</v>
      </c>
      <c r="AC148" s="129">
        <f t="shared" si="39"/>
        <v>2.7</v>
      </c>
      <c r="AD148" s="129">
        <f t="shared" si="39"/>
        <v>2.7</v>
      </c>
      <c r="AE148" s="129">
        <f t="shared" si="39"/>
        <v>2.7</v>
      </c>
      <c r="AF148" s="129">
        <f t="shared" si="39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38"/>
        <v>2.15</v>
      </c>
      <c r="D149" s="129">
        <f t="shared" si="38"/>
        <v>2.15</v>
      </c>
      <c r="E149" s="129">
        <f t="shared" si="38"/>
        <v>2.15</v>
      </c>
      <c r="F149" s="129">
        <f t="shared" si="38"/>
        <v>2.15</v>
      </c>
      <c r="G149" s="129">
        <f t="shared" si="38"/>
        <v>2.15</v>
      </c>
      <c r="H149" s="129">
        <f t="shared" si="38"/>
        <v>2.15</v>
      </c>
      <c r="I149" s="129">
        <f t="shared" si="38"/>
        <v>2.15</v>
      </c>
      <c r="J149" s="129">
        <f t="shared" si="38"/>
        <v>2.15</v>
      </c>
      <c r="K149" s="129">
        <f t="shared" si="38"/>
        <v>2.15</v>
      </c>
      <c r="L149" s="129">
        <f t="shared" si="38"/>
        <v>2.15</v>
      </c>
      <c r="M149" s="129">
        <f t="shared" si="38"/>
        <v>2.15</v>
      </c>
      <c r="N149" s="129">
        <f t="shared" si="38"/>
        <v>2.15</v>
      </c>
      <c r="O149" s="129">
        <f t="shared" si="38"/>
        <v>2.15</v>
      </c>
      <c r="P149" s="129">
        <f t="shared" si="38"/>
        <v>2.15</v>
      </c>
      <c r="Q149" s="129">
        <f t="shared" si="38"/>
        <v>2.15</v>
      </c>
      <c r="R149" s="129">
        <f t="shared" si="38"/>
        <v>2.15</v>
      </c>
      <c r="S149" s="129">
        <f t="shared" si="39"/>
        <v>2.15</v>
      </c>
      <c r="T149" s="129">
        <f t="shared" si="39"/>
        <v>2.15</v>
      </c>
      <c r="U149" s="129">
        <f t="shared" si="39"/>
        <v>2.15</v>
      </c>
      <c r="V149" s="129">
        <f t="shared" si="39"/>
        <v>2.15</v>
      </c>
      <c r="W149" s="129">
        <f t="shared" si="39"/>
        <v>2.15</v>
      </c>
      <c r="X149" s="129">
        <f t="shared" si="39"/>
        <v>2.15</v>
      </c>
      <c r="Y149" s="129">
        <f t="shared" si="39"/>
        <v>2.15</v>
      </c>
      <c r="Z149" s="129">
        <f t="shared" si="39"/>
        <v>2.15</v>
      </c>
      <c r="AA149" s="129">
        <f t="shared" si="39"/>
        <v>2.15</v>
      </c>
      <c r="AB149" s="129">
        <f t="shared" si="39"/>
        <v>2.15</v>
      </c>
      <c r="AC149" s="129">
        <f t="shared" si="39"/>
        <v>2.15</v>
      </c>
      <c r="AD149" s="129">
        <f t="shared" si="39"/>
        <v>2.15</v>
      </c>
      <c r="AE149" s="129">
        <f t="shared" si="39"/>
        <v>2.15</v>
      </c>
      <c r="AF149" s="129">
        <f t="shared" si="39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0">B151</f>
        <v>0.9</v>
      </c>
      <c r="D151" s="129">
        <f t="shared" si="40"/>
        <v>0.9</v>
      </c>
      <c r="E151" s="129">
        <f t="shared" si="40"/>
        <v>0.9</v>
      </c>
      <c r="F151" s="129">
        <f t="shared" si="40"/>
        <v>0.9</v>
      </c>
      <c r="G151" s="129">
        <f t="shared" si="40"/>
        <v>0.9</v>
      </c>
      <c r="H151" s="129">
        <f t="shared" si="40"/>
        <v>0.9</v>
      </c>
      <c r="I151" s="129">
        <f t="shared" si="40"/>
        <v>0.9</v>
      </c>
      <c r="J151" s="129">
        <f t="shared" si="40"/>
        <v>0.9</v>
      </c>
      <c r="K151" s="129">
        <f t="shared" si="40"/>
        <v>0.9</v>
      </c>
      <c r="L151" s="129">
        <f t="shared" si="40"/>
        <v>0.9</v>
      </c>
      <c r="M151" s="129">
        <f t="shared" si="40"/>
        <v>0.9</v>
      </c>
      <c r="N151" s="129">
        <f t="shared" si="40"/>
        <v>0.9</v>
      </c>
      <c r="O151" s="129">
        <f t="shared" si="40"/>
        <v>0.9</v>
      </c>
      <c r="P151" s="129">
        <f t="shared" si="40"/>
        <v>0.9</v>
      </c>
      <c r="Q151" s="129">
        <f t="shared" si="40"/>
        <v>0.9</v>
      </c>
      <c r="R151" s="129">
        <f t="shared" si="40"/>
        <v>0.9</v>
      </c>
      <c r="S151" s="129">
        <f t="shared" ref="R151:AF163" si="41">R151</f>
        <v>0.9</v>
      </c>
      <c r="T151" s="129">
        <f t="shared" si="41"/>
        <v>0.9</v>
      </c>
      <c r="U151" s="129">
        <f t="shared" si="41"/>
        <v>0.9</v>
      </c>
      <c r="V151" s="129">
        <f t="shared" si="41"/>
        <v>0.9</v>
      </c>
      <c r="W151" s="129">
        <f t="shared" si="41"/>
        <v>0.9</v>
      </c>
      <c r="X151" s="129">
        <f t="shared" si="41"/>
        <v>0.9</v>
      </c>
      <c r="Y151" s="129">
        <f t="shared" si="41"/>
        <v>0.9</v>
      </c>
      <c r="Z151" s="129">
        <f t="shared" si="41"/>
        <v>0.9</v>
      </c>
      <c r="AA151" s="129">
        <f t="shared" si="41"/>
        <v>0.9</v>
      </c>
      <c r="AB151" s="129">
        <f t="shared" si="41"/>
        <v>0.9</v>
      </c>
      <c r="AC151" s="129">
        <f t="shared" si="41"/>
        <v>0.9</v>
      </c>
      <c r="AD151" s="129">
        <f t="shared" si="41"/>
        <v>0.9</v>
      </c>
      <c r="AE151" s="129">
        <f t="shared" si="41"/>
        <v>0.9</v>
      </c>
      <c r="AF151" s="129">
        <f t="shared" si="41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0"/>
        <v>1.08</v>
      </c>
      <c r="D152" s="129">
        <f t="shared" si="40"/>
        <v>1.08</v>
      </c>
      <c r="E152" s="129">
        <f t="shared" si="40"/>
        <v>1.08</v>
      </c>
      <c r="F152" s="129">
        <f t="shared" si="40"/>
        <v>1.08</v>
      </c>
      <c r="G152" s="129">
        <f t="shared" si="40"/>
        <v>1.08</v>
      </c>
      <c r="H152" s="129">
        <f t="shared" si="40"/>
        <v>1.08</v>
      </c>
      <c r="I152" s="129">
        <f t="shared" si="40"/>
        <v>1.08</v>
      </c>
      <c r="J152" s="129">
        <f t="shared" si="40"/>
        <v>1.08</v>
      </c>
      <c r="K152" s="129">
        <f t="shared" si="40"/>
        <v>1.08</v>
      </c>
      <c r="L152" s="129">
        <f t="shared" si="40"/>
        <v>1.08</v>
      </c>
      <c r="M152" s="129">
        <f t="shared" si="40"/>
        <v>1.08</v>
      </c>
      <c r="N152" s="129">
        <f t="shared" si="40"/>
        <v>1.08</v>
      </c>
      <c r="O152" s="129">
        <f t="shared" si="40"/>
        <v>1.08</v>
      </c>
      <c r="P152" s="129">
        <f t="shared" si="40"/>
        <v>1.08</v>
      </c>
      <c r="Q152" s="129">
        <f t="shared" si="40"/>
        <v>1.08</v>
      </c>
      <c r="R152" s="129">
        <f t="shared" si="40"/>
        <v>1.08</v>
      </c>
      <c r="S152" s="129">
        <f t="shared" si="41"/>
        <v>1.08</v>
      </c>
      <c r="T152" s="129">
        <f t="shared" si="41"/>
        <v>1.08</v>
      </c>
      <c r="U152" s="129">
        <f t="shared" si="41"/>
        <v>1.08</v>
      </c>
      <c r="V152" s="129">
        <f t="shared" si="41"/>
        <v>1.08</v>
      </c>
      <c r="W152" s="129">
        <f t="shared" si="41"/>
        <v>1.08</v>
      </c>
      <c r="X152" s="129">
        <f t="shared" si="41"/>
        <v>1.08</v>
      </c>
      <c r="Y152" s="129">
        <f t="shared" si="41"/>
        <v>1.08</v>
      </c>
      <c r="Z152" s="129">
        <f t="shared" si="41"/>
        <v>1.08</v>
      </c>
      <c r="AA152" s="129">
        <f t="shared" si="41"/>
        <v>1.08</v>
      </c>
      <c r="AB152" s="129">
        <f t="shared" si="41"/>
        <v>1.08</v>
      </c>
      <c r="AC152" s="129">
        <f t="shared" si="41"/>
        <v>1.08</v>
      </c>
      <c r="AD152" s="129">
        <f t="shared" si="41"/>
        <v>1.08</v>
      </c>
      <c r="AE152" s="129">
        <f t="shared" si="41"/>
        <v>1.08</v>
      </c>
      <c r="AF152" s="129">
        <f t="shared" si="41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0"/>
        <v>2.37</v>
      </c>
      <c r="D153" s="129">
        <f t="shared" si="40"/>
        <v>2.37</v>
      </c>
      <c r="E153" s="129">
        <f t="shared" si="40"/>
        <v>2.37</v>
      </c>
      <c r="F153" s="129">
        <f t="shared" si="40"/>
        <v>2.37</v>
      </c>
      <c r="G153" s="129">
        <f t="shared" si="40"/>
        <v>2.37</v>
      </c>
      <c r="H153" s="129">
        <f t="shared" si="40"/>
        <v>2.37</v>
      </c>
      <c r="I153" s="129">
        <f t="shared" si="40"/>
        <v>2.37</v>
      </c>
      <c r="J153" s="129">
        <f t="shared" si="40"/>
        <v>2.37</v>
      </c>
      <c r="K153" s="129">
        <f t="shared" si="40"/>
        <v>2.37</v>
      </c>
      <c r="L153" s="129">
        <f t="shared" si="40"/>
        <v>2.37</v>
      </c>
      <c r="M153" s="129">
        <f t="shared" si="40"/>
        <v>2.37</v>
      </c>
      <c r="N153" s="129">
        <f t="shared" si="40"/>
        <v>2.37</v>
      </c>
      <c r="O153" s="129">
        <f t="shared" si="40"/>
        <v>2.37</v>
      </c>
      <c r="P153" s="129">
        <f t="shared" si="40"/>
        <v>2.37</v>
      </c>
      <c r="Q153" s="129">
        <f t="shared" si="40"/>
        <v>2.37</v>
      </c>
      <c r="R153" s="129">
        <f t="shared" si="40"/>
        <v>2.37</v>
      </c>
      <c r="S153" s="129">
        <f t="shared" si="41"/>
        <v>2.37</v>
      </c>
      <c r="T153" s="129">
        <f t="shared" si="41"/>
        <v>2.37</v>
      </c>
      <c r="U153" s="129">
        <f t="shared" si="41"/>
        <v>2.37</v>
      </c>
      <c r="V153" s="129">
        <f t="shared" si="41"/>
        <v>2.37</v>
      </c>
      <c r="W153" s="129">
        <f t="shared" si="41"/>
        <v>2.37</v>
      </c>
      <c r="X153" s="129">
        <f t="shared" si="41"/>
        <v>2.37</v>
      </c>
      <c r="Y153" s="129">
        <f t="shared" si="41"/>
        <v>2.37</v>
      </c>
      <c r="Z153" s="129">
        <f t="shared" si="41"/>
        <v>2.37</v>
      </c>
      <c r="AA153" s="129">
        <f t="shared" si="41"/>
        <v>2.37</v>
      </c>
      <c r="AB153" s="129">
        <f t="shared" si="41"/>
        <v>2.37</v>
      </c>
      <c r="AC153" s="129">
        <f t="shared" si="41"/>
        <v>2.37</v>
      </c>
      <c r="AD153" s="129">
        <f t="shared" si="41"/>
        <v>2.37</v>
      </c>
      <c r="AE153" s="129">
        <f t="shared" si="41"/>
        <v>2.37</v>
      </c>
      <c r="AF153" s="129">
        <f t="shared" si="41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0"/>
        <v>1.81</v>
      </c>
      <c r="D154" s="129">
        <f t="shared" si="40"/>
        <v>1.81</v>
      </c>
      <c r="E154" s="129">
        <f t="shared" si="40"/>
        <v>1.81</v>
      </c>
      <c r="F154" s="129">
        <f t="shared" si="40"/>
        <v>1.81</v>
      </c>
      <c r="G154" s="129">
        <f t="shared" si="40"/>
        <v>1.81</v>
      </c>
      <c r="H154" s="129">
        <f t="shared" si="40"/>
        <v>1.81</v>
      </c>
      <c r="I154" s="129">
        <f t="shared" si="40"/>
        <v>1.81</v>
      </c>
      <c r="J154" s="129">
        <f t="shared" si="40"/>
        <v>1.81</v>
      </c>
      <c r="K154" s="129">
        <f t="shared" si="40"/>
        <v>1.81</v>
      </c>
      <c r="L154" s="129">
        <f t="shared" si="40"/>
        <v>1.81</v>
      </c>
      <c r="M154" s="129">
        <f t="shared" si="40"/>
        <v>1.81</v>
      </c>
      <c r="N154" s="129">
        <f t="shared" si="40"/>
        <v>1.81</v>
      </c>
      <c r="O154" s="129">
        <f t="shared" si="40"/>
        <v>1.81</v>
      </c>
      <c r="P154" s="129">
        <f t="shared" si="40"/>
        <v>1.81</v>
      </c>
      <c r="Q154" s="129">
        <f t="shared" si="40"/>
        <v>1.81</v>
      </c>
      <c r="R154" s="129">
        <f t="shared" si="40"/>
        <v>1.81</v>
      </c>
      <c r="S154" s="129">
        <f t="shared" si="41"/>
        <v>1.81</v>
      </c>
      <c r="T154" s="129">
        <f t="shared" si="41"/>
        <v>1.81</v>
      </c>
      <c r="U154" s="129">
        <f t="shared" si="41"/>
        <v>1.81</v>
      </c>
      <c r="V154" s="129">
        <f t="shared" si="41"/>
        <v>1.81</v>
      </c>
      <c r="W154" s="129">
        <f t="shared" si="41"/>
        <v>1.81</v>
      </c>
      <c r="X154" s="129">
        <f t="shared" si="41"/>
        <v>1.81</v>
      </c>
      <c r="Y154" s="129">
        <f t="shared" si="41"/>
        <v>1.81</v>
      </c>
      <c r="Z154" s="129">
        <f t="shared" si="41"/>
        <v>1.81</v>
      </c>
      <c r="AA154" s="129">
        <f t="shared" si="41"/>
        <v>1.81</v>
      </c>
      <c r="AB154" s="129">
        <f t="shared" si="41"/>
        <v>1.81</v>
      </c>
      <c r="AC154" s="129">
        <f t="shared" si="41"/>
        <v>1.81</v>
      </c>
      <c r="AD154" s="129">
        <f t="shared" si="41"/>
        <v>1.81</v>
      </c>
      <c r="AE154" s="129">
        <f t="shared" si="41"/>
        <v>1.81</v>
      </c>
      <c r="AF154" s="129">
        <f t="shared" si="41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0"/>
        <v>1.0900000000000001</v>
      </c>
      <c r="D155" s="129">
        <f t="shared" si="40"/>
        <v>1.0900000000000001</v>
      </c>
      <c r="E155" s="129">
        <f t="shared" si="40"/>
        <v>1.0900000000000001</v>
      </c>
      <c r="F155" s="129">
        <f t="shared" si="40"/>
        <v>1.0900000000000001</v>
      </c>
      <c r="G155" s="129">
        <f t="shared" si="40"/>
        <v>1.0900000000000001</v>
      </c>
      <c r="H155" s="129">
        <f t="shared" si="40"/>
        <v>1.0900000000000001</v>
      </c>
      <c r="I155" s="129">
        <f t="shared" si="40"/>
        <v>1.0900000000000001</v>
      </c>
      <c r="J155" s="129">
        <f t="shared" si="40"/>
        <v>1.0900000000000001</v>
      </c>
      <c r="K155" s="129">
        <f t="shared" si="40"/>
        <v>1.0900000000000001</v>
      </c>
      <c r="L155" s="129">
        <f t="shared" si="40"/>
        <v>1.0900000000000001</v>
      </c>
      <c r="M155" s="129">
        <f t="shared" si="40"/>
        <v>1.0900000000000001</v>
      </c>
      <c r="N155" s="129">
        <f t="shared" si="40"/>
        <v>1.0900000000000001</v>
      </c>
      <c r="O155" s="129">
        <f t="shared" si="40"/>
        <v>1.0900000000000001</v>
      </c>
      <c r="P155" s="129">
        <f t="shared" si="40"/>
        <v>1.0900000000000001</v>
      </c>
      <c r="Q155" s="129">
        <f t="shared" si="40"/>
        <v>1.0900000000000001</v>
      </c>
      <c r="R155" s="129">
        <f t="shared" si="40"/>
        <v>1.0900000000000001</v>
      </c>
      <c r="S155" s="129">
        <f t="shared" si="41"/>
        <v>1.0900000000000001</v>
      </c>
      <c r="T155" s="129">
        <f t="shared" si="41"/>
        <v>1.0900000000000001</v>
      </c>
      <c r="U155" s="129">
        <f t="shared" si="41"/>
        <v>1.0900000000000001</v>
      </c>
      <c r="V155" s="129">
        <f t="shared" si="41"/>
        <v>1.0900000000000001</v>
      </c>
      <c r="W155" s="129">
        <f t="shared" si="41"/>
        <v>1.0900000000000001</v>
      </c>
      <c r="X155" s="129">
        <f t="shared" si="41"/>
        <v>1.0900000000000001</v>
      </c>
      <c r="Y155" s="129">
        <f t="shared" si="41"/>
        <v>1.0900000000000001</v>
      </c>
      <c r="Z155" s="129">
        <f t="shared" si="41"/>
        <v>1.0900000000000001</v>
      </c>
      <c r="AA155" s="129">
        <f t="shared" si="41"/>
        <v>1.0900000000000001</v>
      </c>
      <c r="AB155" s="129">
        <f t="shared" si="41"/>
        <v>1.0900000000000001</v>
      </c>
      <c r="AC155" s="129">
        <f t="shared" si="41"/>
        <v>1.0900000000000001</v>
      </c>
      <c r="AD155" s="129">
        <f t="shared" si="41"/>
        <v>1.0900000000000001</v>
      </c>
      <c r="AE155" s="129">
        <f t="shared" si="41"/>
        <v>1.0900000000000001</v>
      </c>
      <c r="AF155" s="129">
        <f t="shared" si="41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0"/>
        <v>1.58</v>
      </c>
      <c r="D156" s="129">
        <f t="shared" si="40"/>
        <v>1.58</v>
      </c>
      <c r="E156" s="129">
        <f t="shared" si="40"/>
        <v>1.58</v>
      </c>
      <c r="F156" s="129">
        <f t="shared" si="40"/>
        <v>1.58</v>
      </c>
      <c r="G156" s="129">
        <f t="shared" si="40"/>
        <v>1.58</v>
      </c>
      <c r="H156" s="129">
        <f t="shared" si="40"/>
        <v>1.58</v>
      </c>
      <c r="I156" s="129">
        <f t="shared" si="40"/>
        <v>1.58</v>
      </c>
      <c r="J156" s="129">
        <f t="shared" si="40"/>
        <v>1.58</v>
      </c>
      <c r="K156" s="129">
        <f t="shared" si="40"/>
        <v>1.58</v>
      </c>
      <c r="L156" s="129">
        <f t="shared" si="40"/>
        <v>1.58</v>
      </c>
      <c r="M156" s="129">
        <f t="shared" si="40"/>
        <v>1.58</v>
      </c>
      <c r="N156" s="129">
        <f t="shared" si="40"/>
        <v>1.58</v>
      </c>
      <c r="O156" s="129">
        <f t="shared" si="40"/>
        <v>1.58</v>
      </c>
      <c r="P156" s="129">
        <f t="shared" si="40"/>
        <v>1.58</v>
      </c>
      <c r="Q156" s="129">
        <f t="shared" si="40"/>
        <v>1.58</v>
      </c>
      <c r="R156" s="129">
        <f t="shared" si="40"/>
        <v>1.58</v>
      </c>
      <c r="S156" s="129">
        <f t="shared" si="41"/>
        <v>1.58</v>
      </c>
      <c r="T156" s="129">
        <f t="shared" si="41"/>
        <v>1.58</v>
      </c>
      <c r="U156" s="129">
        <f t="shared" si="41"/>
        <v>1.58</v>
      </c>
      <c r="V156" s="129">
        <f t="shared" si="41"/>
        <v>1.58</v>
      </c>
      <c r="W156" s="129">
        <f t="shared" si="41"/>
        <v>1.58</v>
      </c>
      <c r="X156" s="129">
        <f t="shared" si="41"/>
        <v>1.58</v>
      </c>
      <c r="Y156" s="129">
        <f t="shared" si="41"/>
        <v>1.58</v>
      </c>
      <c r="Z156" s="129">
        <f t="shared" si="41"/>
        <v>1.58</v>
      </c>
      <c r="AA156" s="129">
        <f t="shared" si="41"/>
        <v>1.58</v>
      </c>
      <c r="AB156" s="129">
        <f t="shared" si="41"/>
        <v>1.58</v>
      </c>
      <c r="AC156" s="129">
        <f t="shared" si="41"/>
        <v>1.58</v>
      </c>
      <c r="AD156" s="129">
        <f t="shared" si="41"/>
        <v>1.58</v>
      </c>
      <c r="AE156" s="129">
        <f t="shared" si="41"/>
        <v>1.58</v>
      </c>
      <c r="AF156" s="129">
        <f t="shared" si="41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0"/>
        <v>2</v>
      </c>
      <c r="D157" s="129">
        <f t="shared" si="40"/>
        <v>2</v>
      </c>
      <c r="E157" s="129">
        <f t="shared" si="40"/>
        <v>2</v>
      </c>
      <c r="F157" s="129">
        <f t="shared" si="40"/>
        <v>2</v>
      </c>
      <c r="G157" s="129">
        <f t="shared" si="40"/>
        <v>2</v>
      </c>
      <c r="H157" s="129">
        <f t="shared" si="40"/>
        <v>2</v>
      </c>
      <c r="I157" s="129">
        <f t="shared" si="40"/>
        <v>2</v>
      </c>
      <c r="J157" s="129">
        <f t="shared" si="40"/>
        <v>2</v>
      </c>
      <c r="K157" s="129">
        <f t="shared" si="40"/>
        <v>2</v>
      </c>
      <c r="L157" s="129">
        <f t="shared" si="40"/>
        <v>2</v>
      </c>
      <c r="M157" s="129">
        <f t="shared" si="40"/>
        <v>2</v>
      </c>
      <c r="N157" s="129">
        <f t="shared" si="40"/>
        <v>2</v>
      </c>
      <c r="O157" s="129">
        <f t="shared" si="40"/>
        <v>2</v>
      </c>
      <c r="P157" s="129">
        <f t="shared" si="40"/>
        <v>2</v>
      </c>
      <c r="Q157" s="129">
        <f t="shared" si="40"/>
        <v>2</v>
      </c>
      <c r="R157" s="129">
        <f t="shared" si="40"/>
        <v>2</v>
      </c>
      <c r="S157" s="129">
        <f t="shared" si="41"/>
        <v>2</v>
      </c>
      <c r="T157" s="129">
        <f t="shared" si="41"/>
        <v>2</v>
      </c>
      <c r="U157" s="129">
        <f t="shared" si="41"/>
        <v>2</v>
      </c>
      <c r="V157" s="129">
        <f t="shared" si="41"/>
        <v>2</v>
      </c>
      <c r="W157" s="129">
        <f t="shared" si="41"/>
        <v>2</v>
      </c>
      <c r="X157" s="129">
        <f t="shared" si="41"/>
        <v>2</v>
      </c>
      <c r="Y157" s="129">
        <f t="shared" si="41"/>
        <v>2</v>
      </c>
      <c r="Z157" s="129">
        <f t="shared" si="41"/>
        <v>2</v>
      </c>
      <c r="AA157" s="129">
        <f t="shared" si="41"/>
        <v>2</v>
      </c>
      <c r="AB157" s="129">
        <f t="shared" si="41"/>
        <v>2</v>
      </c>
      <c r="AC157" s="129">
        <f t="shared" si="41"/>
        <v>2</v>
      </c>
      <c r="AD157" s="129">
        <f t="shared" si="41"/>
        <v>2</v>
      </c>
      <c r="AE157" s="129">
        <f t="shared" si="41"/>
        <v>2</v>
      </c>
      <c r="AF157" s="129">
        <f t="shared" si="41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0"/>
        <v>0.47</v>
      </c>
      <c r="D158" s="129">
        <f t="shared" si="40"/>
        <v>0.47</v>
      </c>
      <c r="E158" s="129">
        <f t="shared" si="40"/>
        <v>0.47</v>
      </c>
      <c r="F158" s="129">
        <f t="shared" si="40"/>
        <v>0.47</v>
      </c>
      <c r="G158" s="129">
        <f t="shared" si="40"/>
        <v>0.47</v>
      </c>
      <c r="H158" s="129">
        <f t="shared" si="40"/>
        <v>0.47</v>
      </c>
      <c r="I158" s="129">
        <f t="shared" si="40"/>
        <v>0.47</v>
      </c>
      <c r="J158" s="129">
        <f t="shared" si="40"/>
        <v>0.47</v>
      </c>
      <c r="K158" s="129">
        <f t="shared" si="40"/>
        <v>0.47</v>
      </c>
      <c r="L158" s="129">
        <f t="shared" si="40"/>
        <v>0.47</v>
      </c>
      <c r="M158" s="129">
        <f t="shared" si="40"/>
        <v>0.47</v>
      </c>
      <c r="N158" s="129">
        <f t="shared" si="40"/>
        <v>0.47</v>
      </c>
      <c r="O158" s="129">
        <f t="shared" si="40"/>
        <v>0.47</v>
      </c>
      <c r="P158" s="129">
        <f t="shared" si="40"/>
        <v>0.47</v>
      </c>
      <c r="Q158" s="129">
        <f t="shared" si="40"/>
        <v>0.47</v>
      </c>
      <c r="R158" s="129">
        <f t="shared" si="40"/>
        <v>0.47</v>
      </c>
      <c r="S158" s="129">
        <f t="shared" si="41"/>
        <v>0.47</v>
      </c>
      <c r="T158" s="129">
        <f t="shared" si="41"/>
        <v>0.47</v>
      </c>
      <c r="U158" s="129">
        <f t="shared" si="41"/>
        <v>0.47</v>
      </c>
      <c r="V158" s="129">
        <f t="shared" si="41"/>
        <v>0.47</v>
      </c>
      <c r="W158" s="129">
        <f t="shared" si="41"/>
        <v>0.47</v>
      </c>
      <c r="X158" s="129">
        <f t="shared" si="41"/>
        <v>0.47</v>
      </c>
      <c r="Y158" s="129">
        <f t="shared" si="41"/>
        <v>0.47</v>
      </c>
      <c r="Z158" s="129">
        <f t="shared" si="41"/>
        <v>0.47</v>
      </c>
      <c r="AA158" s="129">
        <f t="shared" si="41"/>
        <v>0.47</v>
      </c>
      <c r="AB158" s="129">
        <f t="shared" si="41"/>
        <v>0.47</v>
      </c>
      <c r="AC158" s="129">
        <f t="shared" si="41"/>
        <v>0.47</v>
      </c>
      <c r="AD158" s="129">
        <f t="shared" si="41"/>
        <v>0.47</v>
      </c>
      <c r="AE158" s="129">
        <f t="shared" si="41"/>
        <v>0.47</v>
      </c>
      <c r="AF158" s="129">
        <f t="shared" si="41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0"/>
        <v>0</v>
      </c>
      <c r="D159" s="129">
        <f t="shared" si="40"/>
        <v>0</v>
      </c>
      <c r="E159" s="129">
        <f t="shared" si="40"/>
        <v>0</v>
      </c>
      <c r="F159" s="129">
        <f t="shared" si="40"/>
        <v>0</v>
      </c>
      <c r="G159" s="129">
        <f t="shared" si="40"/>
        <v>0</v>
      </c>
      <c r="H159" s="129">
        <f t="shared" si="40"/>
        <v>0</v>
      </c>
      <c r="I159" s="129">
        <f t="shared" si="40"/>
        <v>0</v>
      </c>
      <c r="J159" s="129">
        <f t="shared" si="40"/>
        <v>0</v>
      </c>
      <c r="K159" s="129">
        <f t="shared" si="40"/>
        <v>0</v>
      </c>
      <c r="L159" s="129">
        <f t="shared" si="40"/>
        <v>0</v>
      </c>
      <c r="M159" s="129">
        <f t="shared" si="40"/>
        <v>0</v>
      </c>
      <c r="N159" s="129">
        <f t="shared" si="40"/>
        <v>0</v>
      </c>
      <c r="O159" s="129">
        <f t="shared" si="40"/>
        <v>0</v>
      </c>
      <c r="P159" s="129">
        <f t="shared" si="40"/>
        <v>0</v>
      </c>
      <c r="Q159" s="129">
        <f t="shared" si="40"/>
        <v>0</v>
      </c>
      <c r="R159" s="129">
        <f t="shared" si="40"/>
        <v>0</v>
      </c>
      <c r="S159" s="129">
        <f t="shared" si="41"/>
        <v>0</v>
      </c>
      <c r="T159" s="129">
        <f t="shared" si="41"/>
        <v>0</v>
      </c>
      <c r="U159" s="129">
        <f t="shared" si="41"/>
        <v>0</v>
      </c>
      <c r="V159" s="129">
        <f t="shared" si="41"/>
        <v>0</v>
      </c>
      <c r="W159" s="129">
        <f t="shared" si="41"/>
        <v>0</v>
      </c>
      <c r="X159" s="129">
        <f t="shared" si="41"/>
        <v>0</v>
      </c>
      <c r="Y159" s="129">
        <f t="shared" si="41"/>
        <v>0</v>
      </c>
      <c r="Z159" s="129">
        <f t="shared" si="41"/>
        <v>0</v>
      </c>
      <c r="AA159" s="129">
        <f t="shared" si="41"/>
        <v>0</v>
      </c>
      <c r="AB159" s="129">
        <f t="shared" si="41"/>
        <v>0</v>
      </c>
      <c r="AC159" s="129">
        <f t="shared" si="41"/>
        <v>0</v>
      </c>
      <c r="AD159" s="129">
        <f t="shared" si="41"/>
        <v>0</v>
      </c>
      <c r="AE159" s="129">
        <f t="shared" si="41"/>
        <v>0</v>
      </c>
      <c r="AF159" s="129">
        <f t="shared" si="41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0"/>
        <v>0</v>
      </c>
      <c r="D160" s="129">
        <f t="shared" si="40"/>
        <v>0</v>
      </c>
      <c r="E160" s="129">
        <f t="shared" si="40"/>
        <v>0</v>
      </c>
      <c r="F160" s="129">
        <f t="shared" si="40"/>
        <v>0</v>
      </c>
      <c r="G160" s="129">
        <f t="shared" si="40"/>
        <v>0</v>
      </c>
      <c r="H160" s="129">
        <f t="shared" si="40"/>
        <v>0</v>
      </c>
      <c r="I160" s="129">
        <f t="shared" si="40"/>
        <v>0</v>
      </c>
      <c r="J160" s="129">
        <f t="shared" si="40"/>
        <v>0</v>
      </c>
      <c r="K160" s="129">
        <f t="shared" si="40"/>
        <v>0</v>
      </c>
      <c r="L160" s="129">
        <f t="shared" si="40"/>
        <v>0</v>
      </c>
      <c r="M160" s="129">
        <f t="shared" si="40"/>
        <v>0</v>
      </c>
      <c r="N160" s="129">
        <f t="shared" si="40"/>
        <v>0</v>
      </c>
      <c r="O160" s="129">
        <f t="shared" si="40"/>
        <v>0</v>
      </c>
      <c r="P160" s="129">
        <f t="shared" si="40"/>
        <v>0</v>
      </c>
      <c r="Q160" s="129">
        <f t="shared" si="40"/>
        <v>0</v>
      </c>
      <c r="R160" s="129">
        <f t="shared" si="41"/>
        <v>0</v>
      </c>
      <c r="S160" s="129">
        <f t="shared" si="41"/>
        <v>0</v>
      </c>
      <c r="T160" s="129">
        <f t="shared" si="41"/>
        <v>0</v>
      </c>
      <c r="U160" s="129">
        <f t="shared" si="41"/>
        <v>0</v>
      </c>
      <c r="V160" s="129">
        <f t="shared" si="41"/>
        <v>0</v>
      </c>
      <c r="W160" s="129">
        <f t="shared" si="41"/>
        <v>0</v>
      </c>
      <c r="X160" s="129">
        <f t="shared" si="41"/>
        <v>0</v>
      </c>
      <c r="Y160" s="129">
        <f t="shared" si="41"/>
        <v>0</v>
      </c>
      <c r="Z160" s="129">
        <f t="shared" si="41"/>
        <v>0</v>
      </c>
      <c r="AA160" s="129">
        <f t="shared" si="41"/>
        <v>0</v>
      </c>
      <c r="AB160" s="129">
        <f t="shared" si="41"/>
        <v>0</v>
      </c>
      <c r="AC160" s="129">
        <f t="shared" si="41"/>
        <v>0</v>
      </c>
      <c r="AD160" s="129">
        <f t="shared" si="41"/>
        <v>0</v>
      </c>
      <c r="AE160" s="129">
        <f t="shared" si="41"/>
        <v>0</v>
      </c>
      <c r="AF160" s="129">
        <f t="shared" si="41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0"/>
        <v>0.8</v>
      </c>
      <c r="D161" s="129">
        <f t="shared" si="40"/>
        <v>0.8</v>
      </c>
      <c r="E161" s="129">
        <f t="shared" si="40"/>
        <v>0.8</v>
      </c>
      <c r="F161" s="129">
        <f t="shared" si="40"/>
        <v>0.8</v>
      </c>
      <c r="G161" s="129">
        <f t="shared" si="40"/>
        <v>0.8</v>
      </c>
      <c r="H161" s="129">
        <f t="shared" si="40"/>
        <v>0.8</v>
      </c>
      <c r="I161" s="129">
        <f t="shared" si="40"/>
        <v>0.8</v>
      </c>
      <c r="J161" s="129">
        <f t="shared" si="40"/>
        <v>0.8</v>
      </c>
      <c r="K161" s="129">
        <f t="shared" si="40"/>
        <v>0.8</v>
      </c>
      <c r="L161" s="129">
        <f t="shared" si="40"/>
        <v>0.8</v>
      </c>
      <c r="M161" s="129">
        <f t="shared" si="40"/>
        <v>0.8</v>
      </c>
      <c r="N161" s="129">
        <f t="shared" si="40"/>
        <v>0.8</v>
      </c>
      <c r="O161" s="129">
        <f t="shared" si="40"/>
        <v>0.8</v>
      </c>
      <c r="P161" s="129">
        <f t="shared" si="40"/>
        <v>0.8</v>
      </c>
      <c r="Q161" s="129">
        <f t="shared" si="40"/>
        <v>0.8</v>
      </c>
      <c r="R161" s="129">
        <f t="shared" si="41"/>
        <v>0.8</v>
      </c>
      <c r="S161" s="129">
        <f t="shared" si="41"/>
        <v>0.8</v>
      </c>
      <c r="T161" s="129">
        <f t="shared" si="41"/>
        <v>0.8</v>
      </c>
      <c r="U161" s="129">
        <f t="shared" si="41"/>
        <v>0.8</v>
      </c>
      <c r="V161" s="129">
        <f t="shared" si="41"/>
        <v>0.8</v>
      </c>
      <c r="W161" s="129">
        <f t="shared" si="41"/>
        <v>0.8</v>
      </c>
      <c r="X161" s="129">
        <f t="shared" si="41"/>
        <v>0.8</v>
      </c>
      <c r="Y161" s="129">
        <f t="shared" si="41"/>
        <v>0.8</v>
      </c>
      <c r="Z161" s="129">
        <f t="shared" si="41"/>
        <v>0.8</v>
      </c>
      <c r="AA161" s="129">
        <f t="shared" si="41"/>
        <v>0.8</v>
      </c>
      <c r="AB161" s="129">
        <f t="shared" si="41"/>
        <v>0.8</v>
      </c>
      <c r="AC161" s="129">
        <f t="shared" si="41"/>
        <v>0.8</v>
      </c>
      <c r="AD161" s="129">
        <f t="shared" si="41"/>
        <v>0.8</v>
      </c>
      <c r="AE161" s="129">
        <f t="shared" si="41"/>
        <v>0.8</v>
      </c>
      <c r="AF161" s="129">
        <f t="shared" si="41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0"/>
        <v>1.5</v>
      </c>
      <c r="D162" s="129">
        <f t="shared" si="40"/>
        <v>1.5</v>
      </c>
      <c r="E162" s="129">
        <f t="shared" si="40"/>
        <v>1.5</v>
      </c>
      <c r="F162" s="129">
        <f t="shared" si="40"/>
        <v>1.5</v>
      </c>
      <c r="G162" s="129">
        <f t="shared" si="40"/>
        <v>1.5</v>
      </c>
      <c r="H162" s="129">
        <f t="shared" si="40"/>
        <v>1.5</v>
      </c>
      <c r="I162" s="129">
        <f t="shared" si="40"/>
        <v>1.5</v>
      </c>
      <c r="J162" s="129">
        <f t="shared" si="40"/>
        <v>1.5</v>
      </c>
      <c r="K162" s="129">
        <f t="shared" si="40"/>
        <v>1.5</v>
      </c>
      <c r="L162" s="129">
        <f t="shared" si="40"/>
        <v>1.5</v>
      </c>
      <c r="M162" s="129">
        <f t="shared" si="40"/>
        <v>1.5</v>
      </c>
      <c r="N162" s="129">
        <f t="shared" si="40"/>
        <v>1.5</v>
      </c>
      <c r="O162" s="129">
        <f t="shared" si="40"/>
        <v>1.5</v>
      </c>
      <c r="P162" s="129">
        <f t="shared" si="40"/>
        <v>1.5</v>
      </c>
      <c r="Q162" s="129">
        <f t="shared" si="40"/>
        <v>1.5</v>
      </c>
      <c r="R162" s="129">
        <f t="shared" si="41"/>
        <v>1.5</v>
      </c>
      <c r="S162" s="129">
        <f t="shared" si="41"/>
        <v>1.5</v>
      </c>
      <c r="T162" s="129">
        <f t="shared" si="41"/>
        <v>1.5</v>
      </c>
      <c r="U162" s="129">
        <f t="shared" si="41"/>
        <v>1.5</v>
      </c>
      <c r="V162" s="129">
        <f t="shared" si="41"/>
        <v>1.5</v>
      </c>
      <c r="W162" s="129">
        <f t="shared" si="41"/>
        <v>1.5</v>
      </c>
      <c r="X162" s="129">
        <f t="shared" si="41"/>
        <v>1.5</v>
      </c>
      <c r="Y162" s="129">
        <f t="shared" si="41"/>
        <v>1.5</v>
      </c>
      <c r="Z162" s="129">
        <f t="shared" si="41"/>
        <v>1.5</v>
      </c>
      <c r="AA162" s="129">
        <f t="shared" si="41"/>
        <v>1.5</v>
      </c>
      <c r="AB162" s="129">
        <f t="shared" si="41"/>
        <v>1.5</v>
      </c>
      <c r="AC162" s="129">
        <f t="shared" si="41"/>
        <v>1.5</v>
      </c>
      <c r="AD162" s="129">
        <f t="shared" si="41"/>
        <v>1.5</v>
      </c>
      <c r="AE162" s="129">
        <f t="shared" si="41"/>
        <v>1.5</v>
      </c>
      <c r="AF162" s="129">
        <f t="shared" si="41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0"/>
        <v>1</v>
      </c>
      <c r="D163" s="129">
        <f t="shared" si="40"/>
        <v>1</v>
      </c>
      <c r="E163" s="129">
        <f t="shared" si="40"/>
        <v>1</v>
      </c>
      <c r="F163" s="129">
        <f t="shared" si="40"/>
        <v>1</v>
      </c>
      <c r="G163" s="129">
        <f t="shared" si="40"/>
        <v>1</v>
      </c>
      <c r="H163" s="129">
        <f t="shared" si="40"/>
        <v>1</v>
      </c>
      <c r="I163" s="129">
        <f t="shared" si="40"/>
        <v>1</v>
      </c>
      <c r="J163" s="129">
        <f t="shared" si="40"/>
        <v>1</v>
      </c>
      <c r="K163" s="129">
        <f t="shared" si="40"/>
        <v>1</v>
      </c>
      <c r="L163" s="129">
        <f t="shared" si="40"/>
        <v>1</v>
      </c>
      <c r="M163" s="129">
        <f t="shared" si="40"/>
        <v>1</v>
      </c>
      <c r="N163" s="129">
        <f t="shared" si="40"/>
        <v>1</v>
      </c>
      <c r="O163" s="129">
        <f t="shared" si="40"/>
        <v>1</v>
      </c>
      <c r="P163" s="129">
        <f t="shared" si="40"/>
        <v>1</v>
      </c>
      <c r="Q163" s="129">
        <f t="shared" si="40"/>
        <v>1</v>
      </c>
      <c r="R163" s="129">
        <f t="shared" si="41"/>
        <v>1</v>
      </c>
      <c r="S163" s="129">
        <f t="shared" si="41"/>
        <v>1</v>
      </c>
      <c r="T163" s="129">
        <f t="shared" si="41"/>
        <v>1</v>
      </c>
      <c r="U163" s="129">
        <f t="shared" si="41"/>
        <v>1</v>
      </c>
      <c r="V163" s="129">
        <f t="shared" si="41"/>
        <v>1</v>
      </c>
      <c r="W163" s="129">
        <f t="shared" si="41"/>
        <v>1</v>
      </c>
      <c r="X163" s="129">
        <f t="shared" si="41"/>
        <v>1</v>
      </c>
      <c r="Y163" s="129">
        <f t="shared" si="41"/>
        <v>1</v>
      </c>
      <c r="Z163" s="129">
        <f t="shared" si="41"/>
        <v>1</v>
      </c>
      <c r="AA163" s="129">
        <f t="shared" si="41"/>
        <v>1</v>
      </c>
      <c r="AB163" s="129">
        <f t="shared" si="41"/>
        <v>1</v>
      </c>
      <c r="AC163" s="129">
        <f t="shared" si="41"/>
        <v>1</v>
      </c>
      <c r="AD163" s="129">
        <f t="shared" si="41"/>
        <v>1</v>
      </c>
      <c r="AE163" s="129">
        <f t="shared" si="41"/>
        <v>1</v>
      </c>
      <c r="AF163" s="129">
        <f t="shared" si="41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2">B165</f>
        <v>1</v>
      </c>
      <c r="D165" s="129">
        <f t="shared" si="42"/>
        <v>1</v>
      </c>
      <c r="E165" s="129">
        <f t="shared" si="42"/>
        <v>1</v>
      </c>
      <c r="F165" s="129">
        <f t="shared" si="42"/>
        <v>1</v>
      </c>
      <c r="G165" s="129">
        <f t="shared" si="42"/>
        <v>1</v>
      </c>
      <c r="H165" s="129">
        <f t="shared" si="42"/>
        <v>1</v>
      </c>
      <c r="I165" s="129">
        <f t="shared" si="42"/>
        <v>1</v>
      </c>
      <c r="J165" s="129">
        <f t="shared" si="42"/>
        <v>1</v>
      </c>
      <c r="K165" s="129">
        <f t="shared" si="42"/>
        <v>1</v>
      </c>
      <c r="L165" s="129">
        <f t="shared" si="42"/>
        <v>1</v>
      </c>
      <c r="M165" s="129">
        <f t="shared" si="42"/>
        <v>1</v>
      </c>
      <c r="N165" s="129">
        <f t="shared" si="42"/>
        <v>1</v>
      </c>
      <c r="O165" s="129">
        <f t="shared" si="42"/>
        <v>1</v>
      </c>
      <c r="P165" s="129">
        <f t="shared" si="42"/>
        <v>1</v>
      </c>
      <c r="Q165" s="129">
        <f t="shared" si="42"/>
        <v>1</v>
      </c>
      <c r="R165" s="129">
        <f t="shared" si="42"/>
        <v>1</v>
      </c>
      <c r="S165" s="129">
        <f t="shared" ref="R165:AF172" si="43">R165</f>
        <v>1</v>
      </c>
      <c r="T165" s="129">
        <f t="shared" si="43"/>
        <v>1</v>
      </c>
      <c r="U165" s="129">
        <f t="shared" si="43"/>
        <v>1</v>
      </c>
      <c r="V165" s="129">
        <f t="shared" si="43"/>
        <v>1</v>
      </c>
      <c r="W165" s="129">
        <f t="shared" si="43"/>
        <v>1</v>
      </c>
      <c r="X165" s="129">
        <f t="shared" si="43"/>
        <v>1</v>
      </c>
      <c r="Y165" s="129">
        <f t="shared" si="43"/>
        <v>1</v>
      </c>
      <c r="Z165" s="129">
        <f t="shared" si="43"/>
        <v>1</v>
      </c>
      <c r="AA165" s="129">
        <f t="shared" si="43"/>
        <v>1</v>
      </c>
      <c r="AB165" s="129">
        <f t="shared" si="43"/>
        <v>1</v>
      </c>
      <c r="AC165" s="129">
        <f t="shared" si="43"/>
        <v>1</v>
      </c>
      <c r="AD165" s="129">
        <f t="shared" si="43"/>
        <v>1</v>
      </c>
      <c r="AE165" s="129">
        <f t="shared" si="43"/>
        <v>1</v>
      </c>
      <c r="AF165" s="129">
        <f t="shared" si="43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2"/>
        <v>0.42</v>
      </c>
      <c r="D166" s="129">
        <f t="shared" si="42"/>
        <v>0.42</v>
      </c>
      <c r="E166" s="129">
        <f t="shared" si="42"/>
        <v>0.42</v>
      </c>
      <c r="F166" s="129">
        <f t="shared" si="42"/>
        <v>0.42</v>
      </c>
      <c r="G166" s="129">
        <f t="shared" si="42"/>
        <v>0.42</v>
      </c>
      <c r="H166" s="129">
        <f t="shared" si="42"/>
        <v>0.42</v>
      </c>
      <c r="I166" s="129">
        <f t="shared" si="42"/>
        <v>0.42</v>
      </c>
      <c r="J166" s="129">
        <f t="shared" si="42"/>
        <v>0.42</v>
      </c>
      <c r="K166" s="129">
        <f t="shared" si="42"/>
        <v>0.42</v>
      </c>
      <c r="L166" s="129">
        <f t="shared" si="42"/>
        <v>0.42</v>
      </c>
      <c r="M166" s="129">
        <f t="shared" si="42"/>
        <v>0.42</v>
      </c>
      <c r="N166" s="129">
        <f t="shared" si="42"/>
        <v>0.42</v>
      </c>
      <c r="O166" s="129">
        <f t="shared" si="42"/>
        <v>0.42</v>
      </c>
      <c r="P166" s="129">
        <f t="shared" si="42"/>
        <v>0.42</v>
      </c>
      <c r="Q166" s="129">
        <f t="shared" si="42"/>
        <v>0.42</v>
      </c>
      <c r="R166" s="129">
        <f t="shared" si="43"/>
        <v>0.42</v>
      </c>
      <c r="S166" s="129">
        <f t="shared" si="43"/>
        <v>0.42</v>
      </c>
      <c r="T166" s="129">
        <f t="shared" si="43"/>
        <v>0.42</v>
      </c>
      <c r="U166" s="129">
        <f t="shared" si="43"/>
        <v>0.42</v>
      </c>
      <c r="V166" s="129">
        <f t="shared" si="43"/>
        <v>0.42</v>
      </c>
      <c r="W166" s="129">
        <f t="shared" si="43"/>
        <v>0.42</v>
      </c>
      <c r="X166" s="129">
        <f t="shared" si="43"/>
        <v>0.42</v>
      </c>
      <c r="Y166" s="129">
        <f t="shared" si="43"/>
        <v>0.42</v>
      </c>
      <c r="Z166" s="129">
        <f t="shared" si="43"/>
        <v>0.42</v>
      </c>
      <c r="AA166" s="129">
        <f t="shared" si="43"/>
        <v>0.42</v>
      </c>
      <c r="AB166" s="129">
        <f t="shared" si="43"/>
        <v>0.42</v>
      </c>
      <c r="AC166" s="129">
        <f t="shared" si="43"/>
        <v>0.42</v>
      </c>
      <c r="AD166" s="129">
        <f t="shared" si="43"/>
        <v>0.42</v>
      </c>
      <c r="AE166" s="129">
        <f t="shared" si="43"/>
        <v>0.42</v>
      </c>
      <c r="AF166" s="129">
        <f t="shared" si="43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2"/>
        <v>0.46</v>
      </c>
      <c r="D167" s="129">
        <f t="shared" si="42"/>
        <v>0.46</v>
      </c>
      <c r="E167" s="129">
        <f t="shared" si="42"/>
        <v>0.46</v>
      </c>
      <c r="F167" s="129">
        <f t="shared" si="42"/>
        <v>0.46</v>
      </c>
      <c r="G167" s="129">
        <f t="shared" si="42"/>
        <v>0.46</v>
      </c>
      <c r="H167" s="129">
        <f t="shared" si="42"/>
        <v>0.46</v>
      </c>
      <c r="I167" s="129">
        <f t="shared" si="42"/>
        <v>0.46</v>
      </c>
      <c r="J167" s="129">
        <f t="shared" si="42"/>
        <v>0.46</v>
      </c>
      <c r="K167" s="129">
        <f t="shared" si="42"/>
        <v>0.46</v>
      </c>
      <c r="L167" s="129">
        <f t="shared" si="42"/>
        <v>0.46</v>
      </c>
      <c r="M167" s="129">
        <f t="shared" si="42"/>
        <v>0.46</v>
      </c>
      <c r="N167" s="129">
        <f t="shared" si="42"/>
        <v>0.46</v>
      </c>
      <c r="O167" s="129">
        <f t="shared" si="42"/>
        <v>0.46</v>
      </c>
      <c r="P167" s="129">
        <f t="shared" si="42"/>
        <v>0.46</v>
      </c>
      <c r="Q167" s="129">
        <f t="shared" si="42"/>
        <v>0.46</v>
      </c>
      <c r="R167" s="129">
        <f t="shared" si="43"/>
        <v>0.46</v>
      </c>
      <c r="S167" s="129">
        <f t="shared" si="43"/>
        <v>0.46</v>
      </c>
      <c r="T167" s="129">
        <f t="shared" si="43"/>
        <v>0.46</v>
      </c>
      <c r="U167" s="129">
        <f t="shared" si="43"/>
        <v>0.46</v>
      </c>
      <c r="V167" s="129">
        <f t="shared" si="43"/>
        <v>0.46</v>
      </c>
      <c r="W167" s="129">
        <f t="shared" si="43"/>
        <v>0.46</v>
      </c>
      <c r="X167" s="129">
        <f t="shared" si="43"/>
        <v>0.46</v>
      </c>
      <c r="Y167" s="129">
        <f t="shared" si="43"/>
        <v>0.46</v>
      </c>
      <c r="Z167" s="129">
        <f t="shared" si="43"/>
        <v>0.46</v>
      </c>
      <c r="AA167" s="129">
        <f t="shared" si="43"/>
        <v>0.46</v>
      </c>
      <c r="AB167" s="129">
        <f t="shared" si="43"/>
        <v>0.46</v>
      </c>
      <c r="AC167" s="129">
        <f t="shared" si="43"/>
        <v>0.46</v>
      </c>
      <c r="AD167" s="129">
        <f t="shared" si="43"/>
        <v>0.46</v>
      </c>
      <c r="AE167" s="129">
        <f t="shared" si="43"/>
        <v>0.46</v>
      </c>
      <c r="AF167" s="129">
        <f t="shared" si="43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2"/>
        <v>0.85</v>
      </c>
      <c r="D168" s="129">
        <f t="shared" si="42"/>
        <v>0.85</v>
      </c>
      <c r="E168" s="129">
        <f t="shared" si="42"/>
        <v>0.85</v>
      </c>
      <c r="F168" s="129">
        <f t="shared" si="42"/>
        <v>0.85</v>
      </c>
      <c r="G168" s="129">
        <f t="shared" si="42"/>
        <v>0.85</v>
      </c>
      <c r="H168" s="129">
        <f t="shared" si="42"/>
        <v>0.85</v>
      </c>
      <c r="I168" s="129">
        <f t="shared" si="42"/>
        <v>0.85</v>
      </c>
      <c r="J168" s="129">
        <f t="shared" si="42"/>
        <v>0.85</v>
      </c>
      <c r="K168" s="129">
        <f t="shared" si="42"/>
        <v>0.85</v>
      </c>
      <c r="L168" s="129">
        <f t="shared" si="42"/>
        <v>0.85</v>
      </c>
      <c r="M168" s="129">
        <f t="shared" si="42"/>
        <v>0.85</v>
      </c>
      <c r="N168" s="129">
        <f t="shared" si="42"/>
        <v>0.85</v>
      </c>
      <c r="O168" s="129">
        <f t="shared" si="42"/>
        <v>0.85</v>
      </c>
      <c r="P168" s="129">
        <f t="shared" si="42"/>
        <v>0.85</v>
      </c>
      <c r="Q168" s="129">
        <f t="shared" si="42"/>
        <v>0.85</v>
      </c>
      <c r="R168" s="129">
        <f t="shared" si="43"/>
        <v>0.85</v>
      </c>
      <c r="S168" s="129">
        <f t="shared" si="43"/>
        <v>0.85</v>
      </c>
      <c r="T168" s="129">
        <f t="shared" si="43"/>
        <v>0.85</v>
      </c>
      <c r="U168" s="129">
        <f t="shared" si="43"/>
        <v>0.85</v>
      </c>
      <c r="V168" s="129">
        <f t="shared" si="43"/>
        <v>0.85</v>
      </c>
      <c r="W168" s="129">
        <f t="shared" si="43"/>
        <v>0.85</v>
      </c>
      <c r="X168" s="129">
        <f t="shared" si="43"/>
        <v>0.85</v>
      </c>
      <c r="Y168" s="129">
        <f t="shared" si="43"/>
        <v>0.85</v>
      </c>
      <c r="Z168" s="129">
        <f t="shared" si="43"/>
        <v>0.85</v>
      </c>
      <c r="AA168" s="129">
        <f t="shared" si="43"/>
        <v>0.85</v>
      </c>
      <c r="AB168" s="129">
        <f t="shared" si="43"/>
        <v>0.85</v>
      </c>
      <c r="AC168" s="129">
        <f t="shared" si="43"/>
        <v>0.85</v>
      </c>
      <c r="AD168" s="129">
        <f t="shared" si="43"/>
        <v>0.85</v>
      </c>
      <c r="AE168" s="129">
        <f t="shared" si="43"/>
        <v>0.85</v>
      </c>
      <c r="AF168" s="129">
        <f t="shared" si="43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2"/>
        <v>0.9</v>
      </c>
      <c r="D169" s="129">
        <f t="shared" si="42"/>
        <v>0.9</v>
      </c>
      <c r="E169" s="129">
        <f t="shared" si="42"/>
        <v>0.9</v>
      </c>
      <c r="F169" s="129">
        <f t="shared" si="42"/>
        <v>0.9</v>
      </c>
      <c r="G169" s="129">
        <f t="shared" si="42"/>
        <v>0.9</v>
      </c>
      <c r="H169" s="129">
        <f t="shared" si="42"/>
        <v>0.9</v>
      </c>
      <c r="I169" s="129">
        <f t="shared" si="42"/>
        <v>0.9</v>
      </c>
      <c r="J169" s="129">
        <f t="shared" si="42"/>
        <v>0.9</v>
      </c>
      <c r="K169" s="129">
        <f t="shared" si="42"/>
        <v>0.9</v>
      </c>
      <c r="L169" s="129">
        <f t="shared" si="42"/>
        <v>0.9</v>
      </c>
      <c r="M169" s="129">
        <f t="shared" si="42"/>
        <v>0.9</v>
      </c>
      <c r="N169" s="129">
        <f t="shared" si="42"/>
        <v>0.9</v>
      </c>
      <c r="O169" s="129">
        <f t="shared" si="42"/>
        <v>0.9</v>
      </c>
      <c r="P169" s="129">
        <f t="shared" si="42"/>
        <v>0.9</v>
      </c>
      <c r="Q169" s="129">
        <f t="shared" si="42"/>
        <v>0.9</v>
      </c>
      <c r="R169" s="129">
        <f t="shared" si="43"/>
        <v>0.9</v>
      </c>
      <c r="S169" s="129">
        <f t="shared" si="43"/>
        <v>0.9</v>
      </c>
      <c r="T169" s="129">
        <f t="shared" si="43"/>
        <v>0.9</v>
      </c>
      <c r="U169" s="129">
        <f t="shared" si="43"/>
        <v>0.9</v>
      </c>
      <c r="V169" s="129">
        <f t="shared" si="43"/>
        <v>0.9</v>
      </c>
      <c r="W169" s="129">
        <f t="shared" si="43"/>
        <v>0.9</v>
      </c>
      <c r="X169" s="129">
        <f t="shared" si="43"/>
        <v>0.9</v>
      </c>
      <c r="Y169" s="129">
        <f t="shared" si="43"/>
        <v>0.9</v>
      </c>
      <c r="Z169" s="129">
        <f t="shared" si="43"/>
        <v>0.9</v>
      </c>
      <c r="AA169" s="129">
        <f t="shared" si="43"/>
        <v>0.9</v>
      </c>
      <c r="AB169" s="129">
        <f t="shared" si="43"/>
        <v>0.9</v>
      </c>
      <c r="AC169" s="129">
        <f t="shared" si="43"/>
        <v>0.9</v>
      </c>
      <c r="AD169" s="129">
        <f t="shared" si="43"/>
        <v>0.9</v>
      </c>
      <c r="AE169" s="129">
        <f t="shared" si="43"/>
        <v>0.9</v>
      </c>
      <c r="AF169" s="129">
        <f t="shared" si="43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2"/>
        <v>0.44</v>
      </c>
      <c r="D170" s="129">
        <f t="shared" si="42"/>
        <v>0.44</v>
      </c>
      <c r="E170" s="129">
        <f t="shared" si="42"/>
        <v>0.44</v>
      </c>
      <c r="F170" s="129">
        <f t="shared" si="42"/>
        <v>0.44</v>
      </c>
      <c r="G170" s="129">
        <f t="shared" si="42"/>
        <v>0.44</v>
      </c>
      <c r="H170" s="129">
        <f t="shared" si="42"/>
        <v>0.44</v>
      </c>
      <c r="I170" s="129">
        <f t="shared" si="42"/>
        <v>0.44</v>
      </c>
      <c r="J170" s="129">
        <f t="shared" si="42"/>
        <v>0.44</v>
      </c>
      <c r="K170" s="129">
        <f t="shared" si="42"/>
        <v>0.44</v>
      </c>
      <c r="L170" s="129">
        <f t="shared" si="42"/>
        <v>0.44</v>
      </c>
      <c r="M170" s="129">
        <f t="shared" si="42"/>
        <v>0.44</v>
      </c>
      <c r="N170" s="129">
        <f t="shared" si="42"/>
        <v>0.44</v>
      </c>
      <c r="O170" s="129">
        <f t="shared" si="42"/>
        <v>0.44</v>
      </c>
      <c r="P170" s="129">
        <f t="shared" si="42"/>
        <v>0.44</v>
      </c>
      <c r="Q170" s="129">
        <f t="shared" si="42"/>
        <v>0.44</v>
      </c>
      <c r="R170" s="129">
        <f t="shared" si="43"/>
        <v>0.44</v>
      </c>
      <c r="S170" s="129">
        <f t="shared" si="43"/>
        <v>0.44</v>
      </c>
      <c r="T170" s="129">
        <f t="shared" si="43"/>
        <v>0.44</v>
      </c>
      <c r="U170" s="129">
        <f t="shared" si="43"/>
        <v>0.44</v>
      </c>
      <c r="V170" s="129">
        <f t="shared" si="43"/>
        <v>0.44</v>
      </c>
      <c r="W170" s="129">
        <f t="shared" si="43"/>
        <v>0.44</v>
      </c>
      <c r="X170" s="129">
        <f t="shared" si="43"/>
        <v>0.44</v>
      </c>
      <c r="Y170" s="129">
        <f t="shared" si="43"/>
        <v>0.44</v>
      </c>
      <c r="Z170" s="129">
        <f t="shared" si="43"/>
        <v>0.44</v>
      </c>
      <c r="AA170" s="129">
        <f t="shared" si="43"/>
        <v>0.44</v>
      </c>
      <c r="AB170" s="129">
        <f t="shared" si="43"/>
        <v>0.44</v>
      </c>
      <c r="AC170" s="129">
        <f t="shared" si="43"/>
        <v>0.44</v>
      </c>
      <c r="AD170" s="129">
        <f t="shared" si="43"/>
        <v>0.44</v>
      </c>
      <c r="AE170" s="129">
        <f t="shared" si="43"/>
        <v>0.44</v>
      </c>
      <c r="AF170" s="129">
        <f t="shared" si="43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2"/>
        <v>2.1</v>
      </c>
      <c r="D171" s="129">
        <f t="shared" si="42"/>
        <v>2.1</v>
      </c>
      <c r="E171" s="129">
        <f t="shared" si="42"/>
        <v>2.1</v>
      </c>
      <c r="F171" s="129">
        <f t="shared" si="42"/>
        <v>2.1</v>
      </c>
      <c r="G171" s="129">
        <f t="shared" si="42"/>
        <v>2.1</v>
      </c>
      <c r="H171" s="129">
        <f t="shared" si="42"/>
        <v>2.1</v>
      </c>
      <c r="I171" s="129">
        <f t="shared" si="42"/>
        <v>2.1</v>
      </c>
      <c r="J171" s="129">
        <f t="shared" si="42"/>
        <v>2.1</v>
      </c>
      <c r="K171" s="129">
        <f t="shared" si="42"/>
        <v>2.1</v>
      </c>
      <c r="L171" s="129">
        <f t="shared" si="42"/>
        <v>2.1</v>
      </c>
      <c r="M171" s="129">
        <f t="shared" si="42"/>
        <v>2.1</v>
      </c>
      <c r="N171" s="129">
        <f t="shared" si="42"/>
        <v>2.1</v>
      </c>
      <c r="O171" s="129">
        <f t="shared" si="42"/>
        <v>2.1</v>
      </c>
      <c r="P171" s="129">
        <f t="shared" si="42"/>
        <v>2.1</v>
      </c>
      <c r="Q171" s="129">
        <f t="shared" si="42"/>
        <v>2.1</v>
      </c>
      <c r="R171" s="129">
        <f t="shared" si="43"/>
        <v>2.1</v>
      </c>
      <c r="S171" s="129">
        <f t="shared" si="43"/>
        <v>2.1</v>
      </c>
      <c r="T171" s="129">
        <f t="shared" si="43"/>
        <v>2.1</v>
      </c>
      <c r="U171" s="129">
        <f t="shared" si="43"/>
        <v>2.1</v>
      </c>
      <c r="V171" s="129">
        <f t="shared" si="43"/>
        <v>2.1</v>
      </c>
      <c r="W171" s="129">
        <f t="shared" si="43"/>
        <v>2.1</v>
      </c>
      <c r="X171" s="129">
        <f t="shared" si="43"/>
        <v>2.1</v>
      </c>
      <c r="Y171" s="129">
        <f t="shared" si="43"/>
        <v>2.1</v>
      </c>
      <c r="Z171" s="129">
        <f t="shared" si="43"/>
        <v>2.1</v>
      </c>
      <c r="AA171" s="129">
        <f t="shared" si="43"/>
        <v>2.1</v>
      </c>
      <c r="AB171" s="129">
        <f t="shared" si="43"/>
        <v>2.1</v>
      </c>
      <c r="AC171" s="129">
        <f t="shared" si="43"/>
        <v>2.1</v>
      </c>
      <c r="AD171" s="129">
        <f t="shared" si="43"/>
        <v>2.1</v>
      </c>
      <c r="AE171" s="129">
        <f t="shared" si="43"/>
        <v>2.1</v>
      </c>
      <c r="AF171" s="129">
        <f t="shared" si="43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2"/>
        <v>0.9</v>
      </c>
      <c r="D172" s="129">
        <f t="shared" si="42"/>
        <v>0.9</v>
      </c>
      <c r="E172" s="129">
        <f t="shared" si="42"/>
        <v>0.9</v>
      </c>
      <c r="F172" s="129">
        <f t="shared" si="42"/>
        <v>0.9</v>
      </c>
      <c r="G172" s="129">
        <f t="shared" si="42"/>
        <v>0.9</v>
      </c>
      <c r="H172" s="129">
        <f t="shared" si="42"/>
        <v>0.9</v>
      </c>
      <c r="I172" s="129">
        <f t="shared" si="42"/>
        <v>0.9</v>
      </c>
      <c r="J172" s="129">
        <f t="shared" si="42"/>
        <v>0.9</v>
      </c>
      <c r="K172" s="129">
        <f t="shared" si="42"/>
        <v>0.9</v>
      </c>
      <c r="L172" s="129">
        <f t="shared" si="42"/>
        <v>0.9</v>
      </c>
      <c r="M172" s="129">
        <f t="shared" si="42"/>
        <v>0.9</v>
      </c>
      <c r="N172" s="129">
        <f t="shared" si="42"/>
        <v>0.9</v>
      </c>
      <c r="O172" s="129">
        <f t="shared" si="42"/>
        <v>0.9</v>
      </c>
      <c r="P172" s="129">
        <f t="shared" si="42"/>
        <v>0.9</v>
      </c>
      <c r="Q172" s="129">
        <f t="shared" si="42"/>
        <v>0.9</v>
      </c>
      <c r="R172" s="129">
        <f t="shared" si="43"/>
        <v>0.9</v>
      </c>
      <c r="S172" s="129">
        <f t="shared" si="43"/>
        <v>0.9</v>
      </c>
      <c r="T172" s="129">
        <f t="shared" si="43"/>
        <v>0.9</v>
      </c>
      <c r="U172" s="129">
        <f t="shared" si="43"/>
        <v>0.9</v>
      </c>
      <c r="V172" s="129">
        <f t="shared" si="43"/>
        <v>0.9</v>
      </c>
      <c r="W172" s="129">
        <f t="shared" si="43"/>
        <v>0.9</v>
      </c>
      <c r="X172" s="129">
        <f t="shared" si="43"/>
        <v>0.9</v>
      </c>
      <c r="Y172" s="129">
        <f t="shared" si="43"/>
        <v>0.9</v>
      </c>
      <c r="Z172" s="129">
        <f t="shared" si="43"/>
        <v>0.9</v>
      </c>
      <c r="AA172" s="129">
        <f t="shared" si="43"/>
        <v>0.9</v>
      </c>
      <c r="AB172" s="129">
        <f t="shared" si="43"/>
        <v>0.9</v>
      </c>
      <c r="AC172" s="129">
        <f t="shared" si="43"/>
        <v>0.9</v>
      </c>
      <c r="AD172" s="129">
        <f t="shared" si="43"/>
        <v>0.9</v>
      </c>
      <c r="AE172" s="129">
        <f t="shared" si="43"/>
        <v>0.9</v>
      </c>
      <c r="AF172" s="129">
        <f t="shared" si="43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4">B174</f>
        <v>0.57999999999999996</v>
      </c>
      <c r="D174" s="129">
        <f t="shared" si="44"/>
        <v>0.57999999999999996</v>
      </c>
      <c r="E174" s="129">
        <f t="shared" si="44"/>
        <v>0.57999999999999996</v>
      </c>
      <c r="F174" s="129">
        <f t="shared" si="44"/>
        <v>0.57999999999999996</v>
      </c>
      <c r="G174" s="129">
        <f t="shared" si="44"/>
        <v>0.57999999999999996</v>
      </c>
      <c r="H174" s="129">
        <f t="shared" si="44"/>
        <v>0.57999999999999996</v>
      </c>
      <c r="I174" s="129">
        <f t="shared" si="44"/>
        <v>0.57999999999999996</v>
      </c>
      <c r="J174" s="129">
        <f t="shared" si="44"/>
        <v>0.57999999999999996</v>
      </c>
      <c r="K174" s="129">
        <f t="shared" si="44"/>
        <v>0.57999999999999996</v>
      </c>
      <c r="L174" s="129">
        <f t="shared" si="44"/>
        <v>0.57999999999999996</v>
      </c>
      <c r="M174" s="129">
        <f t="shared" si="44"/>
        <v>0.57999999999999996</v>
      </c>
      <c r="N174" s="129">
        <f t="shared" si="44"/>
        <v>0.57999999999999996</v>
      </c>
      <c r="O174" s="129">
        <f t="shared" si="44"/>
        <v>0.57999999999999996</v>
      </c>
      <c r="P174" s="129">
        <f t="shared" si="44"/>
        <v>0.57999999999999996</v>
      </c>
      <c r="Q174" s="129">
        <f t="shared" si="44"/>
        <v>0.57999999999999996</v>
      </c>
      <c r="R174" s="129">
        <f t="shared" si="44"/>
        <v>0.57999999999999996</v>
      </c>
      <c r="S174" s="129">
        <f t="shared" ref="R174:AF186" si="45">R174</f>
        <v>0.57999999999999996</v>
      </c>
      <c r="T174" s="129">
        <f t="shared" si="45"/>
        <v>0.57999999999999996</v>
      </c>
      <c r="U174" s="129">
        <f t="shared" si="45"/>
        <v>0.57999999999999996</v>
      </c>
      <c r="V174" s="129">
        <f t="shared" si="45"/>
        <v>0.57999999999999996</v>
      </c>
      <c r="W174" s="129">
        <f t="shared" si="45"/>
        <v>0.57999999999999996</v>
      </c>
      <c r="X174" s="129">
        <f t="shared" si="45"/>
        <v>0.57999999999999996</v>
      </c>
      <c r="Y174" s="129">
        <f t="shared" si="45"/>
        <v>0.57999999999999996</v>
      </c>
      <c r="Z174" s="129">
        <f t="shared" si="45"/>
        <v>0.57999999999999996</v>
      </c>
      <c r="AA174" s="129">
        <f t="shared" si="45"/>
        <v>0.57999999999999996</v>
      </c>
      <c r="AB174" s="129">
        <f t="shared" si="45"/>
        <v>0.57999999999999996</v>
      </c>
      <c r="AC174" s="129">
        <f t="shared" si="45"/>
        <v>0.57999999999999996</v>
      </c>
      <c r="AD174" s="129">
        <f t="shared" si="45"/>
        <v>0.57999999999999996</v>
      </c>
      <c r="AE174" s="129">
        <f t="shared" si="45"/>
        <v>0.57999999999999996</v>
      </c>
      <c r="AF174" s="129">
        <f t="shared" si="45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4"/>
        <v>0.8</v>
      </c>
      <c r="D175" s="129">
        <f t="shared" si="44"/>
        <v>0.8</v>
      </c>
      <c r="E175" s="129">
        <f t="shared" si="44"/>
        <v>0.8</v>
      </c>
      <c r="F175" s="129">
        <f t="shared" si="44"/>
        <v>0.8</v>
      </c>
      <c r="G175" s="129">
        <f t="shared" si="44"/>
        <v>0.8</v>
      </c>
      <c r="H175" s="129">
        <f t="shared" si="44"/>
        <v>0.8</v>
      </c>
      <c r="I175" s="129">
        <f t="shared" si="44"/>
        <v>0.8</v>
      </c>
      <c r="J175" s="129">
        <f t="shared" si="44"/>
        <v>0.8</v>
      </c>
      <c r="K175" s="129">
        <f t="shared" si="44"/>
        <v>0.8</v>
      </c>
      <c r="L175" s="129">
        <f t="shared" si="44"/>
        <v>0.8</v>
      </c>
      <c r="M175" s="129">
        <f t="shared" si="44"/>
        <v>0.8</v>
      </c>
      <c r="N175" s="129">
        <f t="shared" si="44"/>
        <v>0.8</v>
      </c>
      <c r="O175" s="129">
        <f t="shared" si="44"/>
        <v>0.8</v>
      </c>
      <c r="P175" s="129">
        <f t="shared" si="44"/>
        <v>0.8</v>
      </c>
      <c r="Q175" s="129">
        <f t="shared" si="44"/>
        <v>0.8</v>
      </c>
      <c r="R175" s="129">
        <f t="shared" si="44"/>
        <v>0.8</v>
      </c>
      <c r="S175" s="129">
        <f t="shared" si="45"/>
        <v>0.8</v>
      </c>
      <c r="T175" s="129">
        <f t="shared" si="45"/>
        <v>0.8</v>
      </c>
      <c r="U175" s="129">
        <f t="shared" si="45"/>
        <v>0.8</v>
      </c>
      <c r="V175" s="129">
        <f t="shared" si="45"/>
        <v>0.8</v>
      </c>
      <c r="W175" s="129">
        <f t="shared" si="45"/>
        <v>0.8</v>
      </c>
      <c r="X175" s="129">
        <f t="shared" si="45"/>
        <v>0.8</v>
      </c>
      <c r="Y175" s="129">
        <f t="shared" si="45"/>
        <v>0.8</v>
      </c>
      <c r="Z175" s="129">
        <f t="shared" si="45"/>
        <v>0.8</v>
      </c>
      <c r="AA175" s="129">
        <f t="shared" si="45"/>
        <v>0.8</v>
      </c>
      <c r="AB175" s="129">
        <f t="shared" si="45"/>
        <v>0.8</v>
      </c>
      <c r="AC175" s="129">
        <f t="shared" si="45"/>
        <v>0.8</v>
      </c>
      <c r="AD175" s="129">
        <f t="shared" si="45"/>
        <v>0.8</v>
      </c>
      <c r="AE175" s="129">
        <f t="shared" si="45"/>
        <v>0.8</v>
      </c>
      <c r="AF175" s="129">
        <f t="shared" si="45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4"/>
        <v>0</v>
      </c>
      <c r="D176" s="129">
        <f t="shared" si="44"/>
        <v>0</v>
      </c>
      <c r="E176" s="129">
        <f t="shared" si="44"/>
        <v>0</v>
      </c>
      <c r="F176" s="129">
        <f t="shared" si="44"/>
        <v>0</v>
      </c>
      <c r="G176" s="129">
        <f t="shared" si="44"/>
        <v>0</v>
      </c>
      <c r="H176" s="129">
        <f t="shared" si="44"/>
        <v>0</v>
      </c>
      <c r="I176" s="129">
        <f t="shared" si="44"/>
        <v>0</v>
      </c>
      <c r="J176" s="129">
        <f t="shared" si="44"/>
        <v>0</v>
      </c>
      <c r="K176" s="129">
        <f t="shared" si="44"/>
        <v>0</v>
      </c>
      <c r="L176" s="129">
        <f t="shared" si="44"/>
        <v>0</v>
      </c>
      <c r="M176" s="129">
        <f t="shared" si="44"/>
        <v>0</v>
      </c>
      <c r="N176" s="129">
        <f t="shared" si="44"/>
        <v>0</v>
      </c>
      <c r="O176" s="129">
        <f t="shared" si="44"/>
        <v>0</v>
      </c>
      <c r="P176" s="129">
        <f t="shared" si="44"/>
        <v>0</v>
      </c>
      <c r="Q176" s="129">
        <f t="shared" si="44"/>
        <v>0</v>
      </c>
      <c r="R176" s="129">
        <f t="shared" si="44"/>
        <v>0</v>
      </c>
      <c r="S176" s="129">
        <f t="shared" si="45"/>
        <v>0</v>
      </c>
      <c r="T176" s="129">
        <f t="shared" si="45"/>
        <v>0</v>
      </c>
      <c r="U176" s="129">
        <f t="shared" si="45"/>
        <v>0</v>
      </c>
      <c r="V176" s="129">
        <f t="shared" si="45"/>
        <v>0</v>
      </c>
      <c r="W176" s="129">
        <f t="shared" si="45"/>
        <v>0</v>
      </c>
      <c r="X176" s="129">
        <f t="shared" si="45"/>
        <v>0</v>
      </c>
      <c r="Y176" s="129">
        <f t="shared" si="45"/>
        <v>0</v>
      </c>
      <c r="Z176" s="129">
        <f t="shared" si="45"/>
        <v>0</v>
      </c>
      <c r="AA176" s="129">
        <f t="shared" si="45"/>
        <v>0</v>
      </c>
      <c r="AB176" s="129">
        <f t="shared" si="45"/>
        <v>0</v>
      </c>
      <c r="AC176" s="129">
        <f t="shared" si="45"/>
        <v>0</v>
      </c>
      <c r="AD176" s="129">
        <f t="shared" si="45"/>
        <v>0</v>
      </c>
      <c r="AE176" s="129">
        <f t="shared" si="45"/>
        <v>0</v>
      </c>
      <c r="AF176" s="129">
        <f t="shared" si="45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4"/>
        <v>0.6</v>
      </c>
      <c r="D177" s="129">
        <f t="shared" si="44"/>
        <v>0.6</v>
      </c>
      <c r="E177" s="129">
        <f t="shared" si="44"/>
        <v>0.6</v>
      </c>
      <c r="F177" s="129">
        <f t="shared" si="44"/>
        <v>0.6</v>
      </c>
      <c r="G177" s="129">
        <f t="shared" si="44"/>
        <v>0.6</v>
      </c>
      <c r="H177" s="129">
        <f t="shared" si="44"/>
        <v>0.6</v>
      </c>
      <c r="I177" s="129">
        <f t="shared" si="44"/>
        <v>0.6</v>
      </c>
      <c r="J177" s="129">
        <f t="shared" si="44"/>
        <v>0.6</v>
      </c>
      <c r="K177" s="129">
        <f t="shared" si="44"/>
        <v>0.6</v>
      </c>
      <c r="L177" s="129">
        <f t="shared" si="44"/>
        <v>0.6</v>
      </c>
      <c r="M177" s="129">
        <f t="shared" si="44"/>
        <v>0.6</v>
      </c>
      <c r="N177" s="129">
        <f t="shared" si="44"/>
        <v>0.6</v>
      </c>
      <c r="O177" s="129">
        <f t="shared" si="44"/>
        <v>0.6</v>
      </c>
      <c r="P177" s="129">
        <f t="shared" si="44"/>
        <v>0.6</v>
      </c>
      <c r="Q177" s="129">
        <f t="shared" si="44"/>
        <v>0.6</v>
      </c>
      <c r="R177" s="129">
        <f t="shared" si="44"/>
        <v>0.6</v>
      </c>
      <c r="S177" s="129">
        <f t="shared" si="45"/>
        <v>0.6</v>
      </c>
      <c r="T177" s="129">
        <f t="shared" si="45"/>
        <v>0.6</v>
      </c>
      <c r="U177" s="129">
        <f t="shared" si="45"/>
        <v>0.6</v>
      </c>
      <c r="V177" s="129">
        <f t="shared" si="45"/>
        <v>0.6</v>
      </c>
      <c r="W177" s="129">
        <f t="shared" si="45"/>
        <v>0.6</v>
      </c>
      <c r="X177" s="129">
        <f t="shared" si="45"/>
        <v>0.6</v>
      </c>
      <c r="Y177" s="129">
        <f t="shared" si="45"/>
        <v>0.6</v>
      </c>
      <c r="Z177" s="129">
        <f t="shared" si="45"/>
        <v>0.6</v>
      </c>
      <c r="AA177" s="129">
        <f t="shared" si="45"/>
        <v>0.6</v>
      </c>
      <c r="AB177" s="129">
        <f t="shared" si="45"/>
        <v>0.6</v>
      </c>
      <c r="AC177" s="129">
        <f t="shared" si="45"/>
        <v>0.6</v>
      </c>
      <c r="AD177" s="129">
        <f t="shared" si="45"/>
        <v>0.6</v>
      </c>
      <c r="AE177" s="129">
        <f t="shared" si="45"/>
        <v>0.6</v>
      </c>
      <c r="AF177" s="129">
        <f t="shared" si="45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4"/>
        <v>0.6</v>
      </c>
      <c r="D178" s="129">
        <f t="shared" si="44"/>
        <v>0.6</v>
      </c>
      <c r="E178" s="129">
        <f t="shared" si="44"/>
        <v>0.6</v>
      </c>
      <c r="F178" s="129">
        <f t="shared" si="44"/>
        <v>0.6</v>
      </c>
      <c r="G178" s="129">
        <f t="shared" si="44"/>
        <v>0.6</v>
      </c>
      <c r="H178" s="129">
        <f t="shared" si="44"/>
        <v>0.6</v>
      </c>
      <c r="I178" s="129">
        <f t="shared" si="44"/>
        <v>0.6</v>
      </c>
      <c r="J178" s="129">
        <f t="shared" si="44"/>
        <v>0.6</v>
      </c>
      <c r="K178" s="129">
        <f t="shared" si="44"/>
        <v>0.6</v>
      </c>
      <c r="L178" s="129">
        <f t="shared" si="44"/>
        <v>0.6</v>
      </c>
      <c r="M178" s="129">
        <f t="shared" si="44"/>
        <v>0.6</v>
      </c>
      <c r="N178" s="129">
        <f t="shared" si="44"/>
        <v>0.6</v>
      </c>
      <c r="O178" s="129">
        <f t="shared" si="44"/>
        <v>0.6</v>
      </c>
      <c r="P178" s="129">
        <f t="shared" si="44"/>
        <v>0.6</v>
      </c>
      <c r="Q178" s="129">
        <f t="shared" si="44"/>
        <v>0.6</v>
      </c>
      <c r="R178" s="129">
        <f t="shared" si="44"/>
        <v>0.6</v>
      </c>
      <c r="S178" s="129">
        <f t="shared" si="45"/>
        <v>0.6</v>
      </c>
      <c r="T178" s="129">
        <f t="shared" si="45"/>
        <v>0.6</v>
      </c>
      <c r="U178" s="129">
        <f t="shared" si="45"/>
        <v>0.6</v>
      </c>
      <c r="V178" s="129">
        <f t="shared" si="45"/>
        <v>0.6</v>
      </c>
      <c r="W178" s="129">
        <f t="shared" si="45"/>
        <v>0.6</v>
      </c>
      <c r="X178" s="129">
        <f t="shared" si="45"/>
        <v>0.6</v>
      </c>
      <c r="Y178" s="129">
        <f t="shared" si="45"/>
        <v>0.6</v>
      </c>
      <c r="Z178" s="129">
        <f t="shared" si="45"/>
        <v>0.6</v>
      </c>
      <c r="AA178" s="129">
        <f t="shared" si="45"/>
        <v>0.6</v>
      </c>
      <c r="AB178" s="129">
        <f t="shared" si="45"/>
        <v>0.6</v>
      </c>
      <c r="AC178" s="129">
        <f t="shared" si="45"/>
        <v>0.6</v>
      </c>
      <c r="AD178" s="129">
        <f t="shared" si="45"/>
        <v>0.6</v>
      </c>
      <c r="AE178" s="129">
        <f t="shared" si="45"/>
        <v>0.6</v>
      </c>
      <c r="AF178" s="129">
        <f t="shared" si="45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4"/>
        <v>0.35</v>
      </c>
      <c r="D179" s="129">
        <f t="shared" si="44"/>
        <v>0.35</v>
      </c>
      <c r="E179" s="129">
        <f t="shared" si="44"/>
        <v>0.35</v>
      </c>
      <c r="F179" s="129">
        <f t="shared" si="44"/>
        <v>0.35</v>
      </c>
      <c r="G179" s="129">
        <f t="shared" si="44"/>
        <v>0.35</v>
      </c>
      <c r="H179" s="129">
        <f t="shared" si="44"/>
        <v>0.35</v>
      </c>
      <c r="I179" s="129">
        <f t="shared" si="44"/>
        <v>0.35</v>
      </c>
      <c r="J179" s="129">
        <f t="shared" si="44"/>
        <v>0.35</v>
      </c>
      <c r="K179" s="129">
        <f t="shared" si="44"/>
        <v>0.35</v>
      </c>
      <c r="L179" s="129">
        <f t="shared" si="44"/>
        <v>0.35</v>
      </c>
      <c r="M179" s="129">
        <f t="shared" si="44"/>
        <v>0.35</v>
      </c>
      <c r="N179" s="129">
        <f t="shared" si="44"/>
        <v>0.35</v>
      </c>
      <c r="O179" s="129">
        <f t="shared" si="44"/>
        <v>0.35</v>
      </c>
      <c r="P179" s="129">
        <f t="shared" si="44"/>
        <v>0.35</v>
      </c>
      <c r="Q179" s="129">
        <f t="shared" si="44"/>
        <v>0.35</v>
      </c>
      <c r="R179" s="129">
        <f t="shared" si="44"/>
        <v>0.35</v>
      </c>
      <c r="S179" s="129">
        <f t="shared" si="45"/>
        <v>0.35</v>
      </c>
      <c r="T179" s="129">
        <f t="shared" si="45"/>
        <v>0.35</v>
      </c>
      <c r="U179" s="129">
        <f t="shared" si="45"/>
        <v>0.35</v>
      </c>
      <c r="V179" s="129">
        <f t="shared" si="45"/>
        <v>0.35</v>
      </c>
      <c r="W179" s="129">
        <f t="shared" si="45"/>
        <v>0.35</v>
      </c>
      <c r="X179" s="129">
        <f t="shared" si="45"/>
        <v>0.35</v>
      </c>
      <c r="Y179" s="129">
        <f t="shared" si="45"/>
        <v>0.35</v>
      </c>
      <c r="Z179" s="129">
        <f t="shared" si="45"/>
        <v>0.35</v>
      </c>
      <c r="AA179" s="129">
        <f t="shared" si="45"/>
        <v>0.35</v>
      </c>
      <c r="AB179" s="129">
        <f t="shared" si="45"/>
        <v>0.35</v>
      </c>
      <c r="AC179" s="129">
        <f t="shared" si="45"/>
        <v>0.35</v>
      </c>
      <c r="AD179" s="129">
        <f t="shared" si="45"/>
        <v>0.35</v>
      </c>
      <c r="AE179" s="129">
        <f t="shared" si="45"/>
        <v>0.35</v>
      </c>
      <c r="AF179" s="129">
        <f t="shared" si="45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4"/>
        <v>0.28999999999999998</v>
      </c>
      <c r="D180" s="129">
        <f t="shared" si="44"/>
        <v>0.28999999999999998</v>
      </c>
      <c r="E180" s="129">
        <f t="shared" si="44"/>
        <v>0.28999999999999998</v>
      </c>
      <c r="F180" s="129">
        <f t="shared" si="44"/>
        <v>0.28999999999999998</v>
      </c>
      <c r="G180" s="129">
        <f t="shared" si="44"/>
        <v>0.28999999999999998</v>
      </c>
      <c r="H180" s="129">
        <f t="shared" si="44"/>
        <v>0.28999999999999998</v>
      </c>
      <c r="I180" s="129">
        <f t="shared" si="44"/>
        <v>0.28999999999999998</v>
      </c>
      <c r="J180" s="129">
        <f t="shared" si="44"/>
        <v>0.28999999999999998</v>
      </c>
      <c r="K180" s="129">
        <f t="shared" si="44"/>
        <v>0.28999999999999998</v>
      </c>
      <c r="L180" s="129">
        <f t="shared" si="44"/>
        <v>0.28999999999999998</v>
      </c>
      <c r="M180" s="129">
        <f t="shared" si="44"/>
        <v>0.28999999999999998</v>
      </c>
      <c r="N180" s="129">
        <f t="shared" si="44"/>
        <v>0.28999999999999998</v>
      </c>
      <c r="O180" s="129">
        <f t="shared" si="44"/>
        <v>0.28999999999999998</v>
      </c>
      <c r="P180" s="129">
        <f t="shared" si="44"/>
        <v>0.28999999999999998</v>
      </c>
      <c r="Q180" s="129">
        <f t="shared" si="44"/>
        <v>0.28999999999999998</v>
      </c>
      <c r="R180" s="129">
        <f t="shared" si="44"/>
        <v>0.28999999999999998</v>
      </c>
      <c r="S180" s="129">
        <f t="shared" si="45"/>
        <v>0.28999999999999998</v>
      </c>
      <c r="T180" s="129">
        <f t="shared" si="45"/>
        <v>0.28999999999999998</v>
      </c>
      <c r="U180" s="129">
        <f t="shared" si="45"/>
        <v>0.28999999999999998</v>
      </c>
      <c r="V180" s="129">
        <f t="shared" si="45"/>
        <v>0.28999999999999998</v>
      </c>
      <c r="W180" s="129">
        <f t="shared" si="45"/>
        <v>0.28999999999999998</v>
      </c>
      <c r="X180" s="129">
        <f t="shared" si="45"/>
        <v>0.28999999999999998</v>
      </c>
      <c r="Y180" s="129">
        <f t="shared" si="45"/>
        <v>0.28999999999999998</v>
      </c>
      <c r="Z180" s="129">
        <f t="shared" si="45"/>
        <v>0.28999999999999998</v>
      </c>
      <c r="AA180" s="129">
        <f t="shared" si="45"/>
        <v>0.28999999999999998</v>
      </c>
      <c r="AB180" s="129">
        <f t="shared" si="45"/>
        <v>0.28999999999999998</v>
      </c>
      <c r="AC180" s="129">
        <f t="shared" si="45"/>
        <v>0.28999999999999998</v>
      </c>
      <c r="AD180" s="129">
        <f t="shared" si="45"/>
        <v>0.28999999999999998</v>
      </c>
      <c r="AE180" s="129">
        <f t="shared" si="45"/>
        <v>0.28999999999999998</v>
      </c>
      <c r="AF180" s="129">
        <f t="shared" si="45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4"/>
        <v>0.06</v>
      </c>
      <c r="D181" s="129">
        <f t="shared" si="44"/>
        <v>0.06</v>
      </c>
      <c r="E181" s="129">
        <f t="shared" si="44"/>
        <v>0.06</v>
      </c>
      <c r="F181" s="129">
        <f t="shared" si="44"/>
        <v>0.06</v>
      </c>
      <c r="G181" s="129">
        <f t="shared" si="44"/>
        <v>0.06</v>
      </c>
      <c r="H181" s="129">
        <f t="shared" si="44"/>
        <v>0.06</v>
      </c>
      <c r="I181" s="129">
        <f t="shared" si="44"/>
        <v>0.06</v>
      </c>
      <c r="J181" s="129">
        <f t="shared" si="44"/>
        <v>0.06</v>
      </c>
      <c r="K181" s="129">
        <f t="shared" si="44"/>
        <v>0.06</v>
      </c>
      <c r="L181" s="129">
        <f t="shared" si="44"/>
        <v>0.06</v>
      </c>
      <c r="M181" s="129">
        <f t="shared" si="44"/>
        <v>0.06</v>
      </c>
      <c r="N181" s="129">
        <f t="shared" si="44"/>
        <v>0.06</v>
      </c>
      <c r="O181" s="129">
        <f t="shared" si="44"/>
        <v>0.06</v>
      </c>
      <c r="P181" s="129">
        <f t="shared" si="44"/>
        <v>0.06</v>
      </c>
      <c r="Q181" s="129">
        <f t="shared" si="44"/>
        <v>0.06</v>
      </c>
      <c r="R181" s="129">
        <f t="shared" si="44"/>
        <v>0.06</v>
      </c>
      <c r="S181" s="129">
        <f t="shared" si="45"/>
        <v>0.06</v>
      </c>
      <c r="T181" s="129">
        <f t="shared" si="45"/>
        <v>0.06</v>
      </c>
      <c r="U181" s="129">
        <f t="shared" si="45"/>
        <v>0.06</v>
      </c>
      <c r="V181" s="129">
        <f t="shared" si="45"/>
        <v>0.06</v>
      </c>
      <c r="W181" s="129">
        <f t="shared" si="45"/>
        <v>0.06</v>
      </c>
      <c r="X181" s="129">
        <f t="shared" si="45"/>
        <v>0.06</v>
      </c>
      <c r="Y181" s="129">
        <f t="shared" si="45"/>
        <v>0.06</v>
      </c>
      <c r="Z181" s="129">
        <f t="shared" si="45"/>
        <v>0.06</v>
      </c>
      <c r="AA181" s="129">
        <f t="shared" si="45"/>
        <v>0.06</v>
      </c>
      <c r="AB181" s="129">
        <f t="shared" si="45"/>
        <v>0.06</v>
      </c>
      <c r="AC181" s="129">
        <f t="shared" si="45"/>
        <v>0.06</v>
      </c>
      <c r="AD181" s="129">
        <f t="shared" si="45"/>
        <v>0.06</v>
      </c>
      <c r="AE181" s="129">
        <f t="shared" si="45"/>
        <v>0.06</v>
      </c>
      <c r="AF181" s="129">
        <f t="shared" si="45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4"/>
        <v>0.11</v>
      </c>
      <c r="D182" s="129">
        <f t="shared" si="44"/>
        <v>0.11</v>
      </c>
      <c r="E182" s="129">
        <f t="shared" si="44"/>
        <v>0.11</v>
      </c>
      <c r="F182" s="129">
        <f t="shared" si="44"/>
        <v>0.11</v>
      </c>
      <c r="G182" s="129">
        <f t="shared" si="44"/>
        <v>0.11</v>
      </c>
      <c r="H182" s="129">
        <f t="shared" si="44"/>
        <v>0.11</v>
      </c>
      <c r="I182" s="129">
        <f t="shared" si="44"/>
        <v>0.11</v>
      </c>
      <c r="J182" s="129">
        <f t="shared" si="44"/>
        <v>0.11</v>
      </c>
      <c r="K182" s="129">
        <f t="shared" si="44"/>
        <v>0.11</v>
      </c>
      <c r="L182" s="129">
        <f t="shared" si="44"/>
        <v>0.11</v>
      </c>
      <c r="M182" s="129">
        <f t="shared" si="44"/>
        <v>0.11</v>
      </c>
      <c r="N182" s="129">
        <f t="shared" si="44"/>
        <v>0.11</v>
      </c>
      <c r="O182" s="129">
        <f t="shared" si="44"/>
        <v>0.11</v>
      </c>
      <c r="P182" s="129">
        <f t="shared" si="44"/>
        <v>0.11</v>
      </c>
      <c r="Q182" s="129">
        <f t="shared" si="44"/>
        <v>0.11</v>
      </c>
      <c r="R182" s="129">
        <f t="shared" si="44"/>
        <v>0.11</v>
      </c>
      <c r="S182" s="129">
        <f t="shared" si="45"/>
        <v>0.11</v>
      </c>
      <c r="T182" s="129">
        <f t="shared" si="45"/>
        <v>0.11</v>
      </c>
      <c r="U182" s="129">
        <f t="shared" si="45"/>
        <v>0.11</v>
      </c>
      <c r="V182" s="129">
        <f t="shared" si="45"/>
        <v>0.11</v>
      </c>
      <c r="W182" s="129">
        <f t="shared" si="45"/>
        <v>0.11</v>
      </c>
      <c r="X182" s="129">
        <f t="shared" si="45"/>
        <v>0.11</v>
      </c>
      <c r="Y182" s="129">
        <f t="shared" si="45"/>
        <v>0.11</v>
      </c>
      <c r="Z182" s="129">
        <f t="shared" si="45"/>
        <v>0.11</v>
      </c>
      <c r="AA182" s="129">
        <f t="shared" si="45"/>
        <v>0.11</v>
      </c>
      <c r="AB182" s="129">
        <f t="shared" si="45"/>
        <v>0.11</v>
      </c>
      <c r="AC182" s="129">
        <f t="shared" si="45"/>
        <v>0.11</v>
      </c>
      <c r="AD182" s="129">
        <f t="shared" si="45"/>
        <v>0.11</v>
      </c>
      <c r="AE182" s="129">
        <f t="shared" si="45"/>
        <v>0.11</v>
      </c>
      <c r="AF182" s="129">
        <f t="shared" si="45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4"/>
        <v>0.1</v>
      </c>
      <c r="D183" s="129">
        <f t="shared" si="44"/>
        <v>0.1</v>
      </c>
      <c r="E183" s="129">
        <f t="shared" si="44"/>
        <v>0.1</v>
      </c>
      <c r="F183" s="129">
        <f t="shared" si="44"/>
        <v>0.1</v>
      </c>
      <c r="G183" s="129">
        <f t="shared" si="44"/>
        <v>0.1</v>
      </c>
      <c r="H183" s="129">
        <f t="shared" si="44"/>
        <v>0.1</v>
      </c>
      <c r="I183" s="129">
        <f t="shared" si="44"/>
        <v>0.1</v>
      </c>
      <c r="J183" s="129">
        <f t="shared" si="44"/>
        <v>0.1</v>
      </c>
      <c r="K183" s="129">
        <f t="shared" si="44"/>
        <v>0.1</v>
      </c>
      <c r="L183" s="129">
        <f t="shared" si="44"/>
        <v>0.1</v>
      </c>
      <c r="M183" s="129">
        <f t="shared" si="44"/>
        <v>0.1</v>
      </c>
      <c r="N183" s="129">
        <f t="shared" si="44"/>
        <v>0.1</v>
      </c>
      <c r="O183" s="129">
        <f t="shared" si="44"/>
        <v>0.1</v>
      </c>
      <c r="P183" s="129">
        <f t="shared" si="44"/>
        <v>0.1</v>
      </c>
      <c r="Q183" s="129">
        <f t="shared" si="44"/>
        <v>0.1</v>
      </c>
      <c r="R183" s="129">
        <f t="shared" si="45"/>
        <v>0.1</v>
      </c>
      <c r="S183" s="129">
        <f t="shared" si="45"/>
        <v>0.1</v>
      </c>
      <c r="T183" s="129">
        <f t="shared" si="45"/>
        <v>0.1</v>
      </c>
      <c r="U183" s="129">
        <f t="shared" si="45"/>
        <v>0.1</v>
      </c>
      <c r="V183" s="129">
        <f t="shared" si="45"/>
        <v>0.1</v>
      </c>
      <c r="W183" s="129">
        <f t="shared" si="45"/>
        <v>0.1</v>
      </c>
      <c r="X183" s="129">
        <f t="shared" si="45"/>
        <v>0.1</v>
      </c>
      <c r="Y183" s="129">
        <f t="shared" si="45"/>
        <v>0.1</v>
      </c>
      <c r="Z183" s="129">
        <f t="shared" si="45"/>
        <v>0.1</v>
      </c>
      <c r="AA183" s="129">
        <f t="shared" si="45"/>
        <v>0.1</v>
      </c>
      <c r="AB183" s="129">
        <f t="shared" si="45"/>
        <v>0.1</v>
      </c>
      <c r="AC183" s="129">
        <f t="shared" si="45"/>
        <v>0.1</v>
      </c>
      <c r="AD183" s="129">
        <f t="shared" si="45"/>
        <v>0.1</v>
      </c>
      <c r="AE183" s="129">
        <f t="shared" si="45"/>
        <v>0.1</v>
      </c>
      <c r="AF183" s="129">
        <f t="shared" si="45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4"/>
        <v>0.09</v>
      </c>
      <c r="D184" s="129">
        <f t="shared" si="44"/>
        <v>0.09</v>
      </c>
      <c r="E184" s="129">
        <f t="shared" si="44"/>
        <v>0.09</v>
      </c>
      <c r="F184" s="129">
        <f t="shared" si="44"/>
        <v>0.09</v>
      </c>
      <c r="G184" s="129">
        <f t="shared" si="44"/>
        <v>0.09</v>
      </c>
      <c r="H184" s="129">
        <f t="shared" si="44"/>
        <v>0.09</v>
      </c>
      <c r="I184" s="129">
        <f t="shared" si="44"/>
        <v>0.09</v>
      </c>
      <c r="J184" s="129">
        <f t="shared" si="44"/>
        <v>0.09</v>
      </c>
      <c r="K184" s="129">
        <f t="shared" si="44"/>
        <v>0.09</v>
      </c>
      <c r="L184" s="129">
        <f t="shared" si="44"/>
        <v>0.09</v>
      </c>
      <c r="M184" s="129">
        <f t="shared" si="44"/>
        <v>0.09</v>
      </c>
      <c r="N184" s="129">
        <f t="shared" si="44"/>
        <v>0.09</v>
      </c>
      <c r="O184" s="129">
        <f t="shared" si="44"/>
        <v>0.09</v>
      </c>
      <c r="P184" s="129">
        <f t="shared" si="44"/>
        <v>0.09</v>
      </c>
      <c r="Q184" s="129">
        <f t="shared" si="44"/>
        <v>0.09</v>
      </c>
      <c r="R184" s="129">
        <f t="shared" si="45"/>
        <v>0.09</v>
      </c>
      <c r="S184" s="129">
        <f t="shared" si="45"/>
        <v>0.09</v>
      </c>
      <c r="T184" s="129">
        <f t="shared" si="45"/>
        <v>0.09</v>
      </c>
      <c r="U184" s="129">
        <f t="shared" si="45"/>
        <v>0.09</v>
      </c>
      <c r="V184" s="129">
        <f t="shared" si="45"/>
        <v>0.09</v>
      </c>
      <c r="W184" s="129">
        <f t="shared" si="45"/>
        <v>0.09</v>
      </c>
      <c r="X184" s="129">
        <f t="shared" si="45"/>
        <v>0.09</v>
      </c>
      <c r="Y184" s="129">
        <f t="shared" si="45"/>
        <v>0.09</v>
      </c>
      <c r="Z184" s="129">
        <f t="shared" si="45"/>
        <v>0.09</v>
      </c>
      <c r="AA184" s="129">
        <f t="shared" si="45"/>
        <v>0.09</v>
      </c>
      <c r="AB184" s="129">
        <f t="shared" si="45"/>
        <v>0.09</v>
      </c>
      <c r="AC184" s="129">
        <f t="shared" si="45"/>
        <v>0.09</v>
      </c>
      <c r="AD184" s="129">
        <f t="shared" si="45"/>
        <v>0.09</v>
      </c>
      <c r="AE184" s="129">
        <f t="shared" si="45"/>
        <v>0.09</v>
      </c>
      <c r="AF184" s="129">
        <f t="shared" si="45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4"/>
        <v>0.04</v>
      </c>
      <c r="D185" s="129">
        <f t="shared" si="44"/>
        <v>0.04</v>
      </c>
      <c r="E185" s="129">
        <f t="shared" si="44"/>
        <v>0.04</v>
      </c>
      <c r="F185" s="129">
        <f t="shared" si="44"/>
        <v>0.04</v>
      </c>
      <c r="G185" s="129">
        <f t="shared" si="44"/>
        <v>0.04</v>
      </c>
      <c r="H185" s="129">
        <f t="shared" si="44"/>
        <v>0.04</v>
      </c>
      <c r="I185" s="129">
        <f t="shared" si="44"/>
        <v>0.04</v>
      </c>
      <c r="J185" s="129">
        <f t="shared" si="44"/>
        <v>0.04</v>
      </c>
      <c r="K185" s="129">
        <f t="shared" si="44"/>
        <v>0.04</v>
      </c>
      <c r="L185" s="129">
        <f t="shared" si="44"/>
        <v>0.04</v>
      </c>
      <c r="M185" s="129">
        <f t="shared" si="44"/>
        <v>0.04</v>
      </c>
      <c r="N185" s="129">
        <f t="shared" si="44"/>
        <v>0.04</v>
      </c>
      <c r="O185" s="129">
        <f t="shared" si="44"/>
        <v>0.04</v>
      </c>
      <c r="P185" s="129">
        <f t="shared" si="44"/>
        <v>0.04</v>
      </c>
      <c r="Q185" s="129">
        <f t="shared" si="44"/>
        <v>0.04</v>
      </c>
      <c r="R185" s="129">
        <f t="shared" si="45"/>
        <v>0.04</v>
      </c>
      <c r="S185" s="129">
        <f t="shared" si="45"/>
        <v>0.04</v>
      </c>
      <c r="T185" s="129">
        <f t="shared" si="45"/>
        <v>0.04</v>
      </c>
      <c r="U185" s="129">
        <f t="shared" si="45"/>
        <v>0.04</v>
      </c>
      <c r="V185" s="129">
        <f t="shared" si="45"/>
        <v>0.04</v>
      </c>
      <c r="W185" s="129">
        <f t="shared" si="45"/>
        <v>0.04</v>
      </c>
      <c r="X185" s="129">
        <f t="shared" si="45"/>
        <v>0.04</v>
      </c>
      <c r="Y185" s="129">
        <f t="shared" si="45"/>
        <v>0.04</v>
      </c>
      <c r="Z185" s="129">
        <f t="shared" si="45"/>
        <v>0.04</v>
      </c>
      <c r="AA185" s="129">
        <f t="shared" si="45"/>
        <v>0.04</v>
      </c>
      <c r="AB185" s="129">
        <f t="shared" si="45"/>
        <v>0.04</v>
      </c>
      <c r="AC185" s="129">
        <f t="shared" si="45"/>
        <v>0.04</v>
      </c>
      <c r="AD185" s="129">
        <f t="shared" si="45"/>
        <v>0.04</v>
      </c>
      <c r="AE185" s="129">
        <f t="shared" si="45"/>
        <v>0.04</v>
      </c>
      <c r="AF185" s="129">
        <f t="shared" si="45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4"/>
        <v>2.3E-2</v>
      </c>
      <c r="E186" s="129">
        <f t="shared" si="44"/>
        <v>2.3E-2</v>
      </c>
      <c r="F186" s="129">
        <f t="shared" si="44"/>
        <v>2.3E-2</v>
      </c>
      <c r="G186" s="129">
        <f t="shared" si="44"/>
        <v>2.3E-2</v>
      </c>
      <c r="H186" s="129">
        <f t="shared" si="44"/>
        <v>2.3E-2</v>
      </c>
      <c r="I186" s="129">
        <f t="shared" si="44"/>
        <v>2.3E-2</v>
      </c>
      <c r="J186" s="129">
        <f t="shared" si="44"/>
        <v>2.3E-2</v>
      </c>
      <c r="K186" s="129">
        <f t="shared" si="44"/>
        <v>2.3E-2</v>
      </c>
      <c r="L186" s="129">
        <f t="shared" si="44"/>
        <v>2.3E-2</v>
      </c>
      <c r="M186" s="129">
        <f t="shared" si="44"/>
        <v>2.3E-2</v>
      </c>
      <c r="N186" s="129">
        <f t="shared" si="44"/>
        <v>2.3E-2</v>
      </c>
      <c r="O186" s="129">
        <f t="shared" si="44"/>
        <v>2.3E-2</v>
      </c>
      <c r="P186" s="129">
        <f t="shared" si="44"/>
        <v>2.3E-2</v>
      </c>
      <c r="Q186" s="129">
        <f t="shared" si="44"/>
        <v>2.3E-2</v>
      </c>
      <c r="R186" s="129">
        <f t="shared" si="45"/>
        <v>2.3E-2</v>
      </c>
      <c r="S186" s="129">
        <f t="shared" si="45"/>
        <v>2.3E-2</v>
      </c>
      <c r="T186" s="129">
        <f t="shared" si="45"/>
        <v>2.3E-2</v>
      </c>
      <c r="U186" s="129">
        <f t="shared" si="45"/>
        <v>2.3E-2</v>
      </c>
      <c r="V186" s="129">
        <f t="shared" si="45"/>
        <v>2.3E-2</v>
      </c>
      <c r="W186" s="129">
        <f t="shared" si="45"/>
        <v>2.3E-2</v>
      </c>
      <c r="X186" s="129">
        <f t="shared" si="45"/>
        <v>2.3E-2</v>
      </c>
      <c r="Y186" s="129">
        <f t="shared" si="45"/>
        <v>2.3E-2</v>
      </c>
      <c r="Z186" s="129">
        <f t="shared" si="45"/>
        <v>2.3E-2</v>
      </c>
      <c r="AA186" s="129">
        <f t="shared" si="45"/>
        <v>2.3E-2</v>
      </c>
      <c r="AB186" s="129">
        <f t="shared" si="45"/>
        <v>2.3E-2</v>
      </c>
      <c r="AC186" s="129">
        <f t="shared" si="45"/>
        <v>2.3E-2</v>
      </c>
      <c r="AD186" s="129">
        <f t="shared" si="45"/>
        <v>2.3E-2</v>
      </c>
      <c r="AE186" s="129">
        <f t="shared" si="45"/>
        <v>2.3E-2</v>
      </c>
      <c r="AF186" s="129">
        <f t="shared" si="45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6">SUM(B97:B186)</f>
        <v>194.70600000000002</v>
      </c>
      <c r="C187" s="131">
        <f t="shared" si="46"/>
        <v>194.70600000000002</v>
      </c>
      <c r="D187" s="131">
        <f t="shared" si="46"/>
        <v>194.70600000000002</v>
      </c>
      <c r="E187" s="131">
        <f t="shared" si="46"/>
        <v>194.70600000000002</v>
      </c>
      <c r="F187" s="131">
        <f t="shared" si="46"/>
        <v>194.70600000000002</v>
      </c>
      <c r="G187" s="131">
        <f t="shared" si="46"/>
        <v>194.70600000000002</v>
      </c>
      <c r="H187" s="131">
        <f t="shared" si="46"/>
        <v>194.70600000000002</v>
      </c>
      <c r="I187" s="131">
        <f t="shared" si="46"/>
        <v>192.10600000000005</v>
      </c>
      <c r="J187" s="131">
        <f t="shared" si="46"/>
        <v>192.10600000000005</v>
      </c>
      <c r="K187" s="131">
        <f t="shared" si="46"/>
        <v>192.10600000000005</v>
      </c>
      <c r="L187" s="131">
        <f t="shared" si="46"/>
        <v>192.10600000000005</v>
      </c>
      <c r="M187" s="131">
        <f t="shared" si="46"/>
        <v>192.10600000000005</v>
      </c>
      <c r="N187" s="131">
        <f t="shared" si="46"/>
        <v>192.10600000000005</v>
      </c>
      <c r="O187" s="131">
        <f t="shared" si="46"/>
        <v>192.10600000000005</v>
      </c>
      <c r="P187" s="131">
        <f t="shared" si="46"/>
        <v>192.10600000000005</v>
      </c>
      <c r="Q187" s="131">
        <f t="shared" si="46"/>
        <v>192.10600000000005</v>
      </c>
      <c r="R187" s="131">
        <f t="shared" si="46"/>
        <v>192.10600000000005</v>
      </c>
      <c r="S187" s="131">
        <f t="shared" si="46"/>
        <v>192.10600000000005</v>
      </c>
      <c r="T187" s="131">
        <f t="shared" si="46"/>
        <v>192.10600000000005</v>
      </c>
      <c r="U187" s="131">
        <f t="shared" si="46"/>
        <v>192.10600000000005</v>
      </c>
      <c r="V187" s="131">
        <f t="shared" si="46"/>
        <v>192.10600000000005</v>
      </c>
      <c r="W187" s="131">
        <f t="shared" si="46"/>
        <v>192.10600000000005</v>
      </c>
      <c r="X187" s="131">
        <f t="shared" si="46"/>
        <v>192.10600000000005</v>
      </c>
      <c r="Y187" s="131">
        <f t="shared" si="46"/>
        <v>192.10600000000005</v>
      </c>
      <c r="Z187" s="131">
        <f t="shared" si="46"/>
        <v>192.10600000000005</v>
      </c>
      <c r="AA187" s="131">
        <f t="shared" si="46"/>
        <v>192.10600000000005</v>
      </c>
      <c r="AB187" s="131">
        <f t="shared" si="46"/>
        <v>192.10600000000005</v>
      </c>
      <c r="AC187" s="131">
        <f t="shared" si="46"/>
        <v>192.10600000000005</v>
      </c>
      <c r="AD187" s="131">
        <f t="shared" si="46"/>
        <v>192.10600000000005</v>
      </c>
      <c r="AE187" s="131">
        <f t="shared" si="46"/>
        <v>192.10600000000005</v>
      </c>
      <c r="AF187" s="131">
        <f t="shared" si="46"/>
        <v>192.10600000000005</v>
      </c>
      <c r="AG187" s="132">
        <f t="shared" si="46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47">B189</f>
        <v>0.3</v>
      </c>
      <c r="D189" s="133">
        <f t="shared" si="47"/>
        <v>0.3</v>
      </c>
      <c r="E189" s="133">
        <f t="shared" si="47"/>
        <v>0.3</v>
      </c>
      <c r="F189" s="133">
        <f t="shared" si="47"/>
        <v>0.3</v>
      </c>
      <c r="G189" s="133">
        <f t="shared" si="47"/>
        <v>0.3</v>
      </c>
      <c r="H189" s="133">
        <f t="shared" si="47"/>
        <v>0.3</v>
      </c>
      <c r="I189" s="133">
        <f t="shared" si="47"/>
        <v>0.3</v>
      </c>
      <c r="J189" s="133">
        <f t="shared" si="47"/>
        <v>0.3</v>
      </c>
      <c r="K189" s="133">
        <f t="shared" si="47"/>
        <v>0.3</v>
      </c>
      <c r="L189" s="133">
        <f t="shared" si="47"/>
        <v>0.3</v>
      </c>
      <c r="M189" s="133">
        <f t="shared" si="47"/>
        <v>0.3</v>
      </c>
      <c r="N189" s="133">
        <f t="shared" si="47"/>
        <v>0.3</v>
      </c>
      <c r="O189" s="133">
        <f t="shared" si="47"/>
        <v>0.3</v>
      </c>
      <c r="P189" s="133">
        <f t="shared" si="47"/>
        <v>0.3</v>
      </c>
      <c r="Q189" s="133">
        <f t="shared" si="47"/>
        <v>0.3</v>
      </c>
      <c r="R189" s="133">
        <f t="shared" si="47"/>
        <v>0.3</v>
      </c>
      <c r="S189" s="133">
        <f t="shared" ref="S189:AF194" si="48">R189</f>
        <v>0.3</v>
      </c>
      <c r="T189" s="133">
        <f t="shared" si="48"/>
        <v>0.3</v>
      </c>
      <c r="U189" s="133">
        <f t="shared" si="48"/>
        <v>0.3</v>
      </c>
      <c r="V189" s="133">
        <f t="shared" si="48"/>
        <v>0.3</v>
      </c>
      <c r="W189" s="133">
        <f t="shared" si="48"/>
        <v>0.3</v>
      </c>
      <c r="X189" s="133">
        <f t="shared" si="48"/>
        <v>0.3</v>
      </c>
      <c r="Y189" s="133">
        <f t="shared" si="48"/>
        <v>0.3</v>
      </c>
      <c r="Z189" s="133">
        <f t="shared" si="48"/>
        <v>0.3</v>
      </c>
      <c r="AA189" s="133">
        <f t="shared" si="48"/>
        <v>0.3</v>
      </c>
      <c r="AB189" s="133">
        <f t="shared" si="48"/>
        <v>0.3</v>
      </c>
      <c r="AC189" s="133">
        <f t="shared" si="48"/>
        <v>0.3</v>
      </c>
      <c r="AD189" s="133">
        <f t="shared" si="48"/>
        <v>0.3</v>
      </c>
      <c r="AE189" s="133">
        <f t="shared" si="48"/>
        <v>0.3</v>
      </c>
      <c r="AF189" s="133">
        <f t="shared" si="48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47"/>
        <v>0.4</v>
      </c>
      <c r="D190" s="129">
        <f t="shared" si="47"/>
        <v>0.4</v>
      </c>
      <c r="E190" s="129">
        <f t="shared" si="47"/>
        <v>0.4</v>
      </c>
      <c r="F190" s="129">
        <f t="shared" si="47"/>
        <v>0.4</v>
      </c>
      <c r="G190" s="129">
        <f t="shared" si="47"/>
        <v>0.4</v>
      </c>
      <c r="H190" s="129">
        <f t="shared" si="47"/>
        <v>0.4</v>
      </c>
      <c r="I190" s="129">
        <f t="shared" si="47"/>
        <v>0.4</v>
      </c>
      <c r="J190" s="129">
        <f t="shared" si="47"/>
        <v>0.4</v>
      </c>
      <c r="K190" s="129">
        <f t="shared" si="47"/>
        <v>0.4</v>
      </c>
      <c r="L190" s="129">
        <f t="shared" si="47"/>
        <v>0.4</v>
      </c>
      <c r="M190" s="129">
        <f t="shared" si="47"/>
        <v>0.4</v>
      </c>
      <c r="N190" s="129">
        <f t="shared" si="47"/>
        <v>0.4</v>
      </c>
      <c r="O190" s="129">
        <f t="shared" si="47"/>
        <v>0.4</v>
      </c>
      <c r="P190" s="129">
        <f t="shared" si="47"/>
        <v>0.4</v>
      </c>
      <c r="Q190" s="129">
        <f t="shared" si="47"/>
        <v>0.4</v>
      </c>
      <c r="R190" s="129">
        <f t="shared" si="47"/>
        <v>0.4</v>
      </c>
      <c r="S190" s="129">
        <f t="shared" si="48"/>
        <v>0.4</v>
      </c>
      <c r="T190" s="129">
        <f t="shared" si="48"/>
        <v>0.4</v>
      </c>
      <c r="U190" s="129">
        <f t="shared" si="48"/>
        <v>0.4</v>
      </c>
      <c r="V190" s="129">
        <f>U190</f>
        <v>0.4</v>
      </c>
      <c r="W190" s="129">
        <f>V190</f>
        <v>0.4</v>
      </c>
      <c r="X190" s="129">
        <f t="shared" si="48"/>
        <v>0.4</v>
      </c>
      <c r="Y190" s="129">
        <f t="shared" si="48"/>
        <v>0.4</v>
      </c>
      <c r="Z190" s="129">
        <f t="shared" si="48"/>
        <v>0.4</v>
      </c>
      <c r="AA190" s="129">
        <f t="shared" si="48"/>
        <v>0.4</v>
      </c>
      <c r="AB190" s="129">
        <f t="shared" si="48"/>
        <v>0.4</v>
      </c>
      <c r="AC190" s="129">
        <f t="shared" si="48"/>
        <v>0.4</v>
      </c>
      <c r="AD190" s="129">
        <f t="shared" si="48"/>
        <v>0.4</v>
      </c>
      <c r="AE190" s="129">
        <f t="shared" si="48"/>
        <v>0.4</v>
      </c>
      <c r="AF190" s="129">
        <f t="shared" si="48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47"/>
        <v>1.5</v>
      </c>
      <c r="D191" s="129">
        <f t="shared" si="47"/>
        <v>1.5</v>
      </c>
      <c r="E191" s="129">
        <f t="shared" si="47"/>
        <v>1.5</v>
      </c>
      <c r="F191" s="129">
        <f t="shared" si="47"/>
        <v>1.5</v>
      </c>
      <c r="G191" s="129">
        <f t="shared" si="47"/>
        <v>1.5</v>
      </c>
      <c r="H191" s="129">
        <f t="shared" si="47"/>
        <v>1.5</v>
      </c>
      <c r="I191" s="129">
        <f t="shared" si="47"/>
        <v>1.5</v>
      </c>
      <c r="J191" s="129">
        <f t="shared" si="47"/>
        <v>1.5</v>
      </c>
      <c r="K191" s="129">
        <f t="shared" si="47"/>
        <v>1.5</v>
      </c>
      <c r="L191" s="129">
        <f t="shared" si="47"/>
        <v>1.5</v>
      </c>
      <c r="M191" s="129">
        <f t="shared" si="47"/>
        <v>1.5</v>
      </c>
      <c r="N191" s="129">
        <f t="shared" si="47"/>
        <v>1.5</v>
      </c>
      <c r="O191" s="129">
        <f t="shared" si="47"/>
        <v>1.5</v>
      </c>
      <c r="P191" s="129">
        <f t="shared" si="47"/>
        <v>1.5</v>
      </c>
      <c r="Q191" s="129">
        <f t="shared" si="47"/>
        <v>1.5</v>
      </c>
      <c r="R191" s="129">
        <f t="shared" si="47"/>
        <v>1.5</v>
      </c>
      <c r="S191" s="129">
        <f t="shared" si="48"/>
        <v>1.5</v>
      </c>
      <c r="T191" s="129">
        <f t="shared" si="48"/>
        <v>1.5</v>
      </c>
      <c r="U191" s="129">
        <f t="shared" si="48"/>
        <v>1.5</v>
      </c>
      <c r="V191" s="129">
        <f t="shared" si="48"/>
        <v>1.5</v>
      </c>
      <c r="W191" s="129">
        <f t="shared" si="48"/>
        <v>1.5</v>
      </c>
      <c r="X191" s="129">
        <f t="shared" si="48"/>
        <v>1.5</v>
      </c>
      <c r="Y191" s="129">
        <f t="shared" si="48"/>
        <v>1.5</v>
      </c>
      <c r="Z191" s="129">
        <f t="shared" si="48"/>
        <v>1.5</v>
      </c>
      <c r="AA191" s="129">
        <f t="shared" si="48"/>
        <v>1.5</v>
      </c>
      <c r="AB191" s="129">
        <f t="shared" si="48"/>
        <v>1.5</v>
      </c>
      <c r="AC191" s="129">
        <f t="shared" si="48"/>
        <v>1.5</v>
      </c>
      <c r="AD191" s="129">
        <f t="shared" si="48"/>
        <v>1.5</v>
      </c>
      <c r="AE191" s="129">
        <f t="shared" si="48"/>
        <v>1.5</v>
      </c>
      <c r="AF191" s="129">
        <f t="shared" si="48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47"/>
        <v>0.3</v>
      </c>
      <c r="D192" s="129">
        <f t="shared" si="47"/>
        <v>0.3</v>
      </c>
      <c r="E192" s="129">
        <f t="shared" si="47"/>
        <v>0.3</v>
      </c>
      <c r="F192" s="129">
        <f t="shared" si="47"/>
        <v>0.3</v>
      </c>
      <c r="G192" s="129">
        <f t="shared" si="47"/>
        <v>0.3</v>
      </c>
      <c r="H192" s="129">
        <f t="shared" si="47"/>
        <v>0.3</v>
      </c>
      <c r="I192" s="129">
        <f t="shared" si="47"/>
        <v>0.3</v>
      </c>
      <c r="J192" s="129">
        <f t="shared" si="47"/>
        <v>0.3</v>
      </c>
      <c r="K192" s="129">
        <f t="shared" si="47"/>
        <v>0.3</v>
      </c>
      <c r="L192" s="129">
        <f t="shared" si="47"/>
        <v>0.3</v>
      </c>
      <c r="M192" s="129">
        <f t="shared" si="47"/>
        <v>0.3</v>
      </c>
      <c r="N192" s="129">
        <f t="shared" si="47"/>
        <v>0.3</v>
      </c>
      <c r="O192" s="129">
        <f t="shared" si="47"/>
        <v>0.3</v>
      </c>
      <c r="P192" s="129">
        <f t="shared" si="47"/>
        <v>0.3</v>
      </c>
      <c r="Q192" s="129">
        <f t="shared" si="47"/>
        <v>0.3</v>
      </c>
      <c r="R192" s="129">
        <f t="shared" si="47"/>
        <v>0.3</v>
      </c>
      <c r="S192" s="129">
        <f t="shared" si="48"/>
        <v>0.3</v>
      </c>
      <c r="T192" s="129">
        <f t="shared" si="48"/>
        <v>0.3</v>
      </c>
      <c r="U192" s="129">
        <f t="shared" si="48"/>
        <v>0.3</v>
      </c>
      <c r="V192" s="129">
        <f t="shared" si="48"/>
        <v>0.3</v>
      </c>
      <c r="W192" s="129">
        <f t="shared" si="48"/>
        <v>0.3</v>
      </c>
      <c r="X192" s="129">
        <f t="shared" si="48"/>
        <v>0.3</v>
      </c>
      <c r="Y192" s="129">
        <f t="shared" si="48"/>
        <v>0.3</v>
      </c>
      <c r="Z192" s="129">
        <f t="shared" si="48"/>
        <v>0.3</v>
      </c>
      <c r="AA192" s="129">
        <f t="shared" si="48"/>
        <v>0.3</v>
      </c>
      <c r="AB192" s="129">
        <f t="shared" si="48"/>
        <v>0.3</v>
      </c>
      <c r="AC192" s="129">
        <f t="shared" si="48"/>
        <v>0.3</v>
      </c>
      <c r="AD192" s="129">
        <f t="shared" si="48"/>
        <v>0.3</v>
      </c>
      <c r="AE192" s="129">
        <f t="shared" si="48"/>
        <v>0.3</v>
      </c>
      <c r="AF192" s="129">
        <f t="shared" si="48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47"/>
        <v>0.4</v>
      </c>
      <c r="D193" s="129">
        <f t="shared" si="47"/>
        <v>0.4</v>
      </c>
      <c r="E193" s="129">
        <f t="shared" si="47"/>
        <v>0.4</v>
      </c>
      <c r="F193" s="129">
        <f t="shared" si="47"/>
        <v>0.4</v>
      </c>
      <c r="G193" s="129">
        <f t="shared" si="47"/>
        <v>0.4</v>
      </c>
      <c r="H193" s="129">
        <f t="shared" si="47"/>
        <v>0.4</v>
      </c>
      <c r="I193" s="129">
        <f t="shared" si="47"/>
        <v>0.4</v>
      </c>
      <c r="J193" s="129">
        <f t="shared" si="47"/>
        <v>0.4</v>
      </c>
      <c r="K193" s="129">
        <f t="shared" si="47"/>
        <v>0.4</v>
      </c>
      <c r="L193" s="129">
        <f t="shared" si="47"/>
        <v>0.4</v>
      </c>
      <c r="M193" s="129">
        <f t="shared" si="47"/>
        <v>0.4</v>
      </c>
      <c r="N193" s="129">
        <f t="shared" si="47"/>
        <v>0.4</v>
      </c>
      <c r="O193" s="129">
        <f t="shared" si="47"/>
        <v>0.4</v>
      </c>
      <c r="P193" s="129">
        <f t="shared" si="47"/>
        <v>0.4</v>
      </c>
      <c r="Q193" s="129">
        <f t="shared" si="47"/>
        <v>0.4</v>
      </c>
      <c r="R193" s="129">
        <f t="shared" si="47"/>
        <v>0.4</v>
      </c>
      <c r="S193" s="129">
        <f t="shared" si="48"/>
        <v>0.4</v>
      </c>
      <c r="T193" s="129">
        <f t="shared" si="48"/>
        <v>0.4</v>
      </c>
      <c r="U193" s="129">
        <f t="shared" si="48"/>
        <v>0.4</v>
      </c>
      <c r="V193" s="129">
        <f t="shared" si="48"/>
        <v>0.4</v>
      </c>
      <c r="W193" s="129">
        <f t="shared" si="48"/>
        <v>0.4</v>
      </c>
      <c r="X193" s="129">
        <f t="shared" si="48"/>
        <v>0.4</v>
      </c>
      <c r="Y193" s="129">
        <f t="shared" si="48"/>
        <v>0.4</v>
      </c>
      <c r="Z193" s="129">
        <f t="shared" si="48"/>
        <v>0.4</v>
      </c>
      <c r="AA193" s="129">
        <f t="shared" si="48"/>
        <v>0.4</v>
      </c>
      <c r="AB193" s="129">
        <f t="shared" si="48"/>
        <v>0.4</v>
      </c>
      <c r="AC193" s="129">
        <f t="shared" si="48"/>
        <v>0.4</v>
      </c>
      <c r="AD193" s="129">
        <f t="shared" si="48"/>
        <v>0.4</v>
      </c>
      <c r="AE193" s="129">
        <f t="shared" si="48"/>
        <v>0.4</v>
      </c>
      <c r="AF193" s="129">
        <f t="shared" si="48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47"/>
        <v>0.64</v>
      </c>
      <c r="D194" s="136">
        <f t="shared" si="47"/>
        <v>0.64</v>
      </c>
      <c r="E194" s="136">
        <f t="shared" si="47"/>
        <v>0.64</v>
      </c>
      <c r="F194" s="136">
        <f t="shared" si="47"/>
        <v>0.64</v>
      </c>
      <c r="G194" s="136">
        <f t="shared" si="47"/>
        <v>0.64</v>
      </c>
      <c r="H194" s="136">
        <f t="shared" si="47"/>
        <v>0.64</v>
      </c>
      <c r="I194" s="136">
        <f t="shared" si="47"/>
        <v>0.64</v>
      </c>
      <c r="J194" s="136">
        <f t="shared" si="47"/>
        <v>0.64</v>
      </c>
      <c r="K194" s="136">
        <f t="shared" si="47"/>
        <v>0.64</v>
      </c>
      <c r="L194" s="136">
        <f t="shared" si="47"/>
        <v>0.64</v>
      </c>
      <c r="M194" s="136">
        <f t="shared" si="47"/>
        <v>0.64</v>
      </c>
      <c r="N194" s="136">
        <f t="shared" si="47"/>
        <v>0.64</v>
      </c>
      <c r="O194" s="136">
        <f t="shared" si="47"/>
        <v>0.64</v>
      </c>
      <c r="P194" s="136">
        <f t="shared" si="47"/>
        <v>0.64</v>
      </c>
      <c r="Q194" s="136">
        <f t="shared" si="47"/>
        <v>0.64</v>
      </c>
      <c r="R194" s="136">
        <f t="shared" si="47"/>
        <v>0.64</v>
      </c>
      <c r="S194" s="136">
        <f t="shared" si="48"/>
        <v>0.64</v>
      </c>
      <c r="T194" s="136">
        <f t="shared" si="48"/>
        <v>0.64</v>
      </c>
      <c r="U194" s="136">
        <f t="shared" si="48"/>
        <v>0.64</v>
      </c>
      <c r="V194" s="136">
        <f t="shared" si="48"/>
        <v>0.64</v>
      </c>
      <c r="W194" s="136">
        <f t="shared" si="48"/>
        <v>0.64</v>
      </c>
      <c r="X194" s="136">
        <f t="shared" si="48"/>
        <v>0.64</v>
      </c>
      <c r="Y194" s="136">
        <f t="shared" si="48"/>
        <v>0.64</v>
      </c>
      <c r="Z194" s="136">
        <f t="shared" si="48"/>
        <v>0.64</v>
      </c>
      <c r="AA194" s="136">
        <f t="shared" si="48"/>
        <v>0.64</v>
      </c>
      <c r="AB194" s="136">
        <f t="shared" si="48"/>
        <v>0.64</v>
      </c>
      <c r="AC194" s="136">
        <f t="shared" si="48"/>
        <v>0.64</v>
      </c>
      <c r="AD194" s="136">
        <f t="shared" si="48"/>
        <v>0.64</v>
      </c>
      <c r="AE194" s="136">
        <f t="shared" si="48"/>
        <v>0.64</v>
      </c>
      <c r="AF194" s="136">
        <f t="shared" si="48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49">SUM(C189:C194)</f>
        <v>3.54</v>
      </c>
      <c r="D195" s="139">
        <f t="shared" si="49"/>
        <v>3.54</v>
      </c>
      <c r="E195" s="139">
        <f t="shared" si="49"/>
        <v>3.54</v>
      </c>
      <c r="F195" s="139">
        <f t="shared" si="49"/>
        <v>3.54</v>
      </c>
      <c r="G195" s="139">
        <f t="shared" si="49"/>
        <v>3.54</v>
      </c>
      <c r="H195" s="139">
        <f t="shared" si="49"/>
        <v>3.54</v>
      </c>
      <c r="I195" s="139">
        <f t="shared" si="49"/>
        <v>3.54</v>
      </c>
      <c r="J195" s="139">
        <f t="shared" si="49"/>
        <v>3.54</v>
      </c>
      <c r="K195" s="139">
        <f t="shared" si="49"/>
        <v>3.54</v>
      </c>
      <c r="L195" s="139">
        <f>SUM(L189:L194)</f>
        <v>3.54</v>
      </c>
      <c r="M195" s="139">
        <f t="shared" ref="M195:R195" si="50">SUM(M189:M194)</f>
        <v>3.54</v>
      </c>
      <c r="N195" s="139">
        <f t="shared" si="50"/>
        <v>3.54</v>
      </c>
      <c r="O195" s="139">
        <f t="shared" si="50"/>
        <v>3.54</v>
      </c>
      <c r="P195" s="139">
        <f t="shared" si="50"/>
        <v>3.54</v>
      </c>
      <c r="Q195" s="139">
        <f t="shared" si="50"/>
        <v>3.54</v>
      </c>
      <c r="R195" s="139">
        <f t="shared" si="50"/>
        <v>3.54</v>
      </c>
      <c r="S195" s="139">
        <f>SUM(S189:S194)</f>
        <v>3.54</v>
      </c>
      <c r="T195" s="139">
        <f t="shared" ref="T195:AG195" si="51">SUM(T189:T194)</f>
        <v>3.54</v>
      </c>
      <c r="U195" s="139">
        <f t="shared" si="51"/>
        <v>3.54</v>
      </c>
      <c r="V195" s="139">
        <f t="shared" si="51"/>
        <v>3.54</v>
      </c>
      <c r="W195" s="139">
        <f t="shared" si="51"/>
        <v>3.54</v>
      </c>
      <c r="X195" s="139">
        <f t="shared" si="51"/>
        <v>3.54</v>
      </c>
      <c r="Y195" s="139">
        <f t="shared" si="51"/>
        <v>3.54</v>
      </c>
      <c r="Z195" s="139">
        <f t="shared" si="51"/>
        <v>3.54</v>
      </c>
      <c r="AA195" s="139">
        <f t="shared" si="51"/>
        <v>3.54</v>
      </c>
      <c r="AB195" s="139">
        <f t="shared" si="51"/>
        <v>3.54</v>
      </c>
      <c r="AC195" s="139">
        <f t="shared" si="51"/>
        <v>3.54</v>
      </c>
      <c r="AD195" s="139">
        <f t="shared" si="51"/>
        <v>3.54</v>
      </c>
      <c r="AE195" s="139">
        <f t="shared" si="51"/>
        <v>3.54</v>
      </c>
      <c r="AF195" s="139">
        <f t="shared" si="51"/>
        <v>3.54</v>
      </c>
      <c r="AG195" s="140">
        <f t="shared" si="51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1232.6399999999999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11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 ca="1">"Pie Chart of Daily Peak Demand(Inclusive of Export) of Nepal ("&amp;A4&amp;" "&amp;B4&amp;")"</f>
        <v>Pie Chart of Daily Peak Demand(Inclusive of Export) of Nepal (Nepali Date: 2078/04/11)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2078/04/11)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2">B72</f>
        <v>1161.6699999999998</v>
      </c>
      <c r="U209" s="163">
        <f t="shared" si="52"/>
        <v>1132.94</v>
      </c>
      <c r="V209" s="163">
        <f t="shared" si="52"/>
        <v>1134.3400000000001</v>
      </c>
      <c r="W209" s="163">
        <f t="shared" si="52"/>
        <v>1126.3400000000001</v>
      </c>
      <c r="X209" s="163">
        <f t="shared" si="52"/>
        <v>1122.8400000000001</v>
      </c>
      <c r="Y209" s="163">
        <f t="shared" si="52"/>
        <v>1096.24</v>
      </c>
      <c r="Z209" s="163">
        <f t="shared" si="52"/>
        <v>1087.04</v>
      </c>
      <c r="AA209" s="163">
        <f t="shared" si="52"/>
        <v>1131.6400000000001</v>
      </c>
      <c r="AB209" s="163">
        <f t="shared" si="52"/>
        <v>1177.1400000000001</v>
      </c>
      <c r="AC209" s="163">
        <f t="shared" si="52"/>
        <v>1166.74</v>
      </c>
      <c r="AD209" s="163">
        <f t="shared" si="52"/>
        <v>1184.4299999999998</v>
      </c>
      <c r="AE209" s="163">
        <f t="shared" si="52"/>
        <v>1232.6399999999999</v>
      </c>
      <c r="AF209" s="163">
        <f t="shared" si="52"/>
        <v>1275.94</v>
      </c>
      <c r="AG209" s="163">
        <f t="shared" si="52"/>
        <v>1280.44</v>
      </c>
      <c r="AH209" s="163">
        <f t="shared" si="52"/>
        <v>1282.04</v>
      </c>
      <c r="AI209" s="163">
        <f t="shared" si="52"/>
        <v>1305.44</v>
      </c>
      <c r="AJ209" s="163">
        <f t="shared" si="52"/>
        <v>1290.24</v>
      </c>
      <c r="AK209" s="163">
        <f t="shared" si="52"/>
        <v>1313.44</v>
      </c>
      <c r="AL209" s="163">
        <f t="shared" si="52"/>
        <v>1305.6399999999999</v>
      </c>
      <c r="AM209" s="163">
        <f t="shared" si="52"/>
        <v>1250.3399999999999</v>
      </c>
      <c r="AN209" s="163">
        <f t="shared" si="52"/>
        <v>1248.8399999999999</v>
      </c>
      <c r="AO209" s="163">
        <f t="shared" si="52"/>
        <v>1259.9000000000001</v>
      </c>
      <c r="AP209" s="163">
        <f t="shared" si="52"/>
        <v>1272.52</v>
      </c>
      <c r="AQ209" s="163">
        <f t="shared" si="52"/>
        <v>1327.64</v>
      </c>
      <c r="AR209" s="163">
        <f t="shared" si="52"/>
        <v>1377.44</v>
      </c>
      <c r="AS209" s="163">
        <f t="shared" si="52"/>
        <v>1413.57</v>
      </c>
      <c r="AT209" s="163">
        <f t="shared" si="52"/>
        <v>1381.33</v>
      </c>
      <c r="AU209" s="163">
        <f t="shared" si="52"/>
        <v>1346.0700000000002</v>
      </c>
      <c r="AV209" s="163">
        <f t="shared" si="52"/>
        <v>1282.82</v>
      </c>
      <c r="AW209" s="163">
        <f t="shared" si="52"/>
        <v>1214.6399999999999</v>
      </c>
      <c r="AX209" s="163">
        <f t="shared" si="52"/>
        <v>1206.24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3">B194</f>
        <v>0.64</v>
      </c>
      <c r="C230" s="166">
        <f t="shared" si="53"/>
        <v>0.64</v>
      </c>
      <c r="D230" s="166">
        <f t="shared" si="53"/>
        <v>0.64</v>
      </c>
      <c r="E230" s="166">
        <f t="shared" si="53"/>
        <v>0.64</v>
      </c>
      <c r="F230" s="166">
        <f t="shared" si="53"/>
        <v>0.64</v>
      </c>
      <c r="G230" s="166">
        <f t="shared" si="53"/>
        <v>0.64</v>
      </c>
      <c r="H230" s="166">
        <f t="shared" si="53"/>
        <v>0.64</v>
      </c>
      <c r="I230" s="166">
        <f t="shared" si="53"/>
        <v>0.64</v>
      </c>
      <c r="J230" s="166">
        <f t="shared" si="53"/>
        <v>0.64</v>
      </c>
      <c r="K230" s="166">
        <f t="shared" si="53"/>
        <v>0.64</v>
      </c>
      <c r="L230" s="166">
        <f t="shared" si="53"/>
        <v>0.64</v>
      </c>
      <c r="M230" s="166">
        <f t="shared" si="53"/>
        <v>0.64</v>
      </c>
      <c r="N230" s="166">
        <f t="shared" si="53"/>
        <v>0.64</v>
      </c>
      <c r="O230" s="166">
        <f t="shared" si="53"/>
        <v>0.64</v>
      </c>
      <c r="P230" s="166">
        <f t="shared" si="53"/>
        <v>0.64</v>
      </c>
      <c r="Q230" s="166">
        <f t="shared" si="53"/>
        <v>0.64</v>
      </c>
      <c r="R230" s="166">
        <f t="shared" si="53"/>
        <v>0.64</v>
      </c>
      <c r="S230" s="166">
        <f t="shared" si="53"/>
        <v>0.64</v>
      </c>
      <c r="T230" s="166">
        <f t="shared" si="53"/>
        <v>0.64</v>
      </c>
      <c r="U230" s="166">
        <f t="shared" si="53"/>
        <v>0.64</v>
      </c>
      <c r="V230" s="166">
        <f t="shared" si="53"/>
        <v>0.64</v>
      </c>
      <c r="W230" s="166">
        <f t="shared" si="53"/>
        <v>0.64</v>
      </c>
      <c r="X230" s="166">
        <f t="shared" si="53"/>
        <v>0.64</v>
      </c>
      <c r="Y230" s="166">
        <f t="shared" si="53"/>
        <v>0.64</v>
      </c>
      <c r="Z230" s="166">
        <f t="shared" si="53"/>
        <v>0.64</v>
      </c>
      <c r="AA230" s="166">
        <f t="shared" si="53"/>
        <v>0.64</v>
      </c>
      <c r="AB230" s="166">
        <f t="shared" si="53"/>
        <v>0.64</v>
      </c>
      <c r="AC230" s="166">
        <f t="shared" si="53"/>
        <v>0.64</v>
      </c>
      <c r="AD230" s="166">
        <f t="shared" si="53"/>
        <v>0.64</v>
      </c>
      <c r="AE230" s="166">
        <f t="shared" si="53"/>
        <v>0.64</v>
      </c>
      <c r="AF230" s="166">
        <f t="shared" si="53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4">IF(C198&lt;100,"",C198-520)</f>
        <v/>
      </c>
      <c r="D231" s="114" t="str">
        <f t="shared" si="54"/>
        <v/>
      </c>
      <c r="E231" s="114" t="str">
        <f t="shared" si="54"/>
        <v/>
      </c>
      <c r="F231" s="114" t="str">
        <f t="shared" si="54"/>
        <v/>
      </c>
      <c r="G231" s="114" t="str">
        <f t="shared" si="54"/>
        <v/>
      </c>
      <c r="H231" s="114" t="str">
        <f t="shared" si="54"/>
        <v/>
      </c>
      <c r="I231" s="114" t="str">
        <f t="shared" si="54"/>
        <v/>
      </c>
      <c r="J231" s="114" t="str">
        <f t="shared" si="54"/>
        <v/>
      </c>
      <c r="K231" s="114" t="str">
        <f t="shared" si="54"/>
        <v/>
      </c>
      <c r="L231" s="114" t="str">
        <f t="shared" si="54"/>
        <v/>
      </c>
      <c r="M231" s="114" t="str">
        <f t="shared" si="54"/>
        <v/>
      </c>
      <c r="N231" s="114" t="str">
        <f t="shared" si="54"/>
        <v/>
      </c>
      <c r="O231" s="114" t="str">
        <f t="shared" si="54"/>
        <v/>
      </c>
      <c r="P231" s="114" t="str">
        <f t="shared" si="54"/>
        <v/>
      </c>
      <c r="Q231" s="114" t="str">
        <f t="shared" si="54"/>
        <v/>
      </c>
      <c r="R231" s="114" t="str">
        <f t="shared" si="54"/>
        <v/>
      </c>
      <c r="S231" s="114" t="str">
        <f t="shared" si="54"/>
        <v/>
      </c>
      <c r="T231" s="114" t="str">
        <f t="shared" si="54"/>
        <v/>
      </c>
      <c r="U231" s="114" t="str">
        <f t="shared" si="54"/>
        <v/>
      </c>
      <c r="V231" s="114" t="str">
        <f t="shared" si="54"/>
        <v/>
      </c>
      <c r="W231" s="114" t="str">
        <f t="shared" si="54"/>
        <v/>
      </c>
      <c r="X231" s="114" t="str">
        <f t="shared" si="54"/>
        <v/>
      </c>
      <c r="Y231" s="114" t="str">
        <f t="shared" si="54"/>
        <v/>
      </c>
      <c r="Z231" s="114" t="str">
        <f t="shared" si="54"/>
        <v/>
      </c>
      <c r="AA231" s="114" t="str">
        <f t="shared" si="54"/>
        <v/>
      </c>
      <c r="AB231" s="114" t="str">
        <f t="shared" si="54"/>
        <v/>
      </c>
      <c r="AC231" s="114" t="str">
        <f t="shared" si="54"/>
        <v/>
      </c>
      <c r="AD231" s="114" t="str">
        <f t="shared" si="54"/>
        <v/>
      </c>
      <c r="AE231" s="114" t="str">
        <f t="shared" si="54"/>
        <v/>
      </c>
      <c r="AF231" s="114" t="str">
        <f t="shared" si="54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5">IF(B199&lt;100,"",B199-620)</f>
        <v/>
      </c>
      <c r="C232" s="114" t="str">
        <f t="shared" si="55"/>
        <v/>
      </c>
      <c r="D232" s="114" t="str">
        <f t="shared" si="55"/>
        <v/>
      </c>
      <c r="E232" s="114" t="str">
        <f t="shared" si="55"/>
        <v/>
      </c>
      <c r="F232" s="114" t="str">
        <f t="shared" si="55"/>
        <v/>
      </c>
      <c r="G232" s="114" t="str">
        <f t="shared" si="55"/>
        <v/>
      </c>
      <c r="H232" s="114" t="str">
        <f t="shared" si="55"/>
        <v/>
      </c>
      <c r="I232" s="114" t="str">
        <f t="shared" si="55"/>
        <v/>
      </c>
      <c r="J232" s="114" t="str">
        <f t="shared" si="55"/>
        <v/>
      </c>
      <c r="K232" s="114" t="str">
        <f t="shared" si="55"/>
        <v/>
      </c>
      <c r="L232" s="114" t="str">
        <f t="shared" si="55"/>
        <v/>
      </c>
      <c r="M232" s="114" t="str">
        <f t="shared" si="55"/>
        <v/>
      </c>
      <c r="N232" s="114" t="str">
        <f t="shared" si="55"/>
        <v/>
      </c>
      <c r="O232" s="114" t="str">
        <f t="shared" si="55"/>
        <v/>
      </c>
      <c r="P232" s="114" t="str">
        <f t="shared" si="55"/>
        <v/>
      </c>
      <c r="Q232" s="114" t="str">
        <f t="shared" si="55"/>
        <v/>
      </c>
      <c r="R232" s="114" t="str">
        <f t="shared" si="55"/>
        <v/>
      </c>
      <c r="S232" s="114" t="str">
        <f t="shared" si="55"/>
        <v/>
      </c>
      <c r="T232" s="114" t="str">
        <f t="shared" si="55"/>
        <v/>
      </c>
      <c r="U232" s="114" t="str">
        <f t="shared" si="55"/>
        <v/>
      </c>
      <c r="V232" s="114" t="str">
        <f t="shared" si="55"/>
        <v/>
      </c>
      <c r="W232" s="114" t="str">
        <f t="shared" si="55"/>
        <v/>
      </c>
      <c r="X232" s="114" t="str">
        <f t="shared" si="55"/>
        <v/>
      </c>
      <c r="Y232" s="114" t="str">
        <f t="shared" si="55"/>
        <v/>
      </c>
      <c r="Z232" s="114" t="str">
        <f t="shared" si="55"/>
        <v/>
      </c>
      <c r="AA232" s="114" t="str">
        <f t="shared" si="55"/>
        <v/>
      </c>
      <c r="AB232" s="114" t="str">
        <f t="shared" si="55"/>
        <v/>
      </c>
      <c r="AC232" s="114" t="str">
        <f t="shared" si="55"/>
        <v/>
      </c>
      <c r="AD232" s="114" t="str">
        <f t="shared" si="55"/>
        <v/>
      </c>
      <c r="AE232" s="114" t="str">
        <f t="shared" si="55"/>
        <v/>
      </c>
      <c r="AF232" s="114" t="str">
        <f t="shared" si="55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6">IF(B200&lt;100,"",B200-330)</f>
        <v/>
      </c>
      <c r="C233" s="114" t="str">
        <f t="shared" si="56"/>
        <v/>
      </c>
      <c r="D233" s="114" t="str">
        <f t="shared" si="56"/>
        <v/>
      </c>
      <c r="E233" s="114" t="str">
        <f t="shared" si="56"/>
        <v/>
      </c>
      <c r="F233" s="114" t="str">
        <f t="shared" si="56"/>
        <v/>
      </c>
      <c r="G233" s="114" t="str">
        <f t="shared" si="56"/>
        <v/>
      </c>
      <c r="H233" s="114" t="str">
        <f t="shared" si="56"/>
        <v/>
      </c>
      <c r="I233" s="114" t="str">
        <f t="shared" si="56"/>
        <v/>
      </c>
      <c r="J233" s="114" t="str">
        <f t="shared" si="56"/>
        <v/>
      </c>
      <c r="K233" s="114" t="str">
        <f t="shared" si="56"/>
        <v/>
      </c>
      <c r="L233" s="114" t="str">
        <f t="shared" si="56"/>
        <v/>
      </c>
      <c r="M233" s="114" t="str">
        <f t="shared" si="56"/>
        <v/>
      </c>
      <c r="N233" s="114" t="str">
        <f t="shared" si="56"/>
        <v/>
      </c>
      <c r="O233" s="114" t="str">
        <f t="shared" si="56"/>
        <v/>
      </c>
      <c r="P233" s="114" t="str">
        <f t="shared" si="56"/>
        <v/>
      </c>
      <c r="Q233" s="114" t="str">
        <f t="shared" si="56"/>
        <v/>
      </c>
      <c r="R233" s="114" t="str">
        <f t="shared" si="56"/>
        <v/>
      </c>
      <c r="S233" s="114" t="str">
        <f t="shared" si="56"/>
        <v/>
      </c>
      <c r="T233" s="114" t="str">
        <f t="shared" si="56"/>
        <v/>
      </c>
      <c r="U233" s="114" t="str">
        <f t="shared" si="56"/>
        <v/>
      </c>
      <c r="V233" s="114" t="str">
        <f t="shared" si="56"/>
        <v/>
      </c>
      <c r="W233" s="114" t="str">
        <f t="shared" si="56"/>
        <v/>
      </c>
      <c r="X233" s="114" t="str">
        <f t="shared" si="56"/>
        <v/>
      </c>
      <c r="Y233" s="114" t="str">
        <f t="shared" si="56"/>
        <v/>
      </c>
      <c r="Z233" s="114" t="str">
        <f t="shared" si="56"/>
        <v/>
      </c>
      <c r="AA233" s="114" t="str">
        <f t="shared" si="56"/>
        <v/>
      </c>
      <c r="AB233" s="114" t="str">
        <f t="shared" si="56"/>
        <v/>
      </c>
      <c r="AC233" s="114" t="str">
        <f t="shared" si="56"/>
        <v/>
      </c>
      <c r="AD233" s="114" t="str">
        <f t="shared" si="56"/>
        <v/>
      </c>
      <c r="AE233" s="114" t="str">
        <f t="shared" si="56"/>
        <v/>
      </c>
      <c r="AF233" s="114" t="str">
        <f t="shared" si="56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7">IF(C201&lt;100,"",C201-1500)</f>
        <v/>
      </c>
      <c r="D234" s="114" t="str">
        <f t="shared" si="57"/>
        <v/>
      </c>
      <c r="E234" s="114" t="str">
        <f t="shared" si="57"/>
        <v/>
      </c>
      <c r="F234" s="114" t="str">
        <f t="shared" si="57"/>
        <v/>
      </c>
      <c r="G234" s="114" t="str">
        <f t="shared" si="57"/>
        <v/>
      </c>
      <c r="H234" s="114" t="str">
        <f t="shared" si="57"/>
        <v/>
      </c>
      <c r="I234" s="114" t="str">
        <f t="shared" si="57"/>
        <v/>
      </c>
      <c r="J234" s="114" t="str">
        <f t="shared" si="57"/>
        <v/>
      </c>
      <c r="K234" s="114" t="str">
        <f t="shared" si="57"/>
        <v/>
      </c>
      <c r="L234" s="114" t="str">
        <f t="shared" si="57"/>
        <v/>
      </c>
      <c r="M234" s="114" t="str">
        <f t="shared" si="57"/>
        <v/>
      </c>
      <c r="N234" s="114" t="str">
        <f t="shared" si="57"/>
        <v/>
      </c>
      <c r="O234" s="114" t="str">
        <f t="shared" si="57"/>
        <v/>
      </c>
      <c r="P234" s="114" t="str">
        <f t="shared" si="57"/>
        <v/>
      </c>
      <c r="Q234" s="114" t="str">
        <f t="shared" si="57"/>
        <v/>
      </c>
      <c r="R234" s="114" t="str">
        <f t="shared" si="57"/>
        <v/>
      </c>
      <c r="S234" s="114" t="str">
        <f t="shared" si="57"/>
        <v/>
      </c>
      <c r="T234" s="114" t="str">
        <f t="shared" si="57"/>
        <v/>
      </c>
      <c r="U234" s="114" t="str">
        <f t="shared" si="57"/>
        <v/>
      </c>
      <c r="V234" s="114" t="str">
        <f t="shared" si="57"/>
        <v/>
      </c>
      <c r="W234" s="114" t="str">
        <f t="shared" si="57"/>
        <v/>
      </c>
      <c r="X234" s="114" t="str">
        <f t="shared" si="57"/>
        <v/>
      </c>
      <c r="Y234" s="114" t="str">
        <f t="shared" si="57"/>
        <v/>
      </c>
      <c r="Z234" s="114" t="str">
        <f t="shared" si="57"/>
        <v/>
      </c>
      <c r="AA234" s="114" t="str">
        <f t="shared" si="57"/>
        <v/>
      </c>
      <c r="AB234" s="114" t="str">
        <f t="shared" si="57"/>
        <v/>
      </c>
      <c r="AC234" s="114" t="str">
        <f t="shared" si="57"/>
        <v/>
      </c>
      <c r="AD234" s="114" t="str">
        <f t="shared" si="57"/>
        <v/>
      </c>
      <c r="AE234" s="114" t="str">
        <f t="shared" si="57"/>
        <v/>
      </c>
      <c r="AF234" s="114" t="str">
        <f t="shared" si="57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</sheetData>
  <mergeCells count="48"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7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6476" priority="270">
      <formula>S$9&gt;=20/24</formula>
    </cfRule>
    <cfRule type="expression" dxfId="6475" priority="271">
      <formula>AND(S$9&gt;=14/24,S$9&lt;20/24)</formula>
    </cfRule>
    <cfRule type="expression" dxfId="6474" priority="272">
      <formula>AND(S$9&gt;=8/24,S$9&lt;14/24)</formula>
    </cfRule>
    <cfRule type="expression" dxfId="6473" priority="273">
      <formula>S$9&lt;8/24</formula>
    </cfRule>
  </conditionalFormatting>
  <conditionalFormatting sqref="B8:AF10 AA78:AF78 B78:Q78 B53:AF53 B79:AF79 C189:AF195 L34:Q34 L55:L56 AA54:AF57 B65:AF69 C54:K56 T208:AX208 B77:AF77 B71:AF75 T55:T56 W82:Z88 U82:V83 C57:L58 L36:R39 M55:R58 S58 AA81:AF88 S37:AC39 L50:AF52 L11:AE13 AF12:AF13 L15:AF30">
    <cfRule type="expression" dxfId="6472" priority="266">
      <formula>B$9&gt;=20/24</formula>
    </cfRule>
    <cfRule type="expression" dxfId="6471" priority="267">
      <formula>AND(B$9&gt;=14/24,B$9&lt;20/24)</formula>
    </cfRule>
    <cfRule type="expression" dxfId="6470" priority="268">
      <formula>AND(B$9&gt;=8/24,B$9&lt;14/24)</formula>
    </cfRule>
    <cfRule type="expression" dxfId="6469" priority="269">
      <formula>B$9&lt;8/24</formula>
    </cfRule>
  </conditionalFormatting>
  <conditionalFormatting sqref="B187:AF187">
    <cfRule type="expression" dxfId="6468" priority="262">
      <formula>B$9&gt;=20/24</formula>
    </cfRule>
    <cfRule type="expression" dxfId="6467" priority="263">
      <formula>AND(B$9&gt;=14/24,B$9&lt;20/24)</formula>
    </cfRule>
    <cfRule type="expression" dxfId="6466" priority="264">
      <formula>AND(B$9&gt;=8/24,B$9&lt;14/24)</formula>
    </cfRule>
    <cfRule type="expression" dxfId="6465" priority="265">
      <formula>B$9&lt;8/24</formula>
    </cfRule>
  </conditionalFormatting>
  <conditionalFormatting sqref="AL4:AL6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L54:R54">
    <cfRule type="expression" dxfId="6464" priority="257">
      <formula>L$9&gt;=20/24</formula>
    </cfRule>
    <cfRule type="expression" dxfId="6463" priority="258">
      <formula>AND(L$9&gt;=14/24,L$9&lt;20/24)</formula>
    </cfRule>
    <cfRule type="expression" dxfId="6462" priority="259">
      <formula>AND(L$9&gt;=8/24,L$9&lt;14/24)</formula>
    </cfRule>
    <cfRule type="expression" dxfId="6461" priority="260">
      <formula>L$9&lt;8/24</formula>
    </cfRule>
  </conditionalFormatting>
  <conditionalFormatting sqref="L40:R40">
    <cfRule type="expression" dxfId="6460" priority="253">
      <formula>L$9&gt;=20/24</formula>
    </cfRule>
    <cfRule type="expression" dxfId="6459" priority="254">
      <formula>AND(L$9&gt;=14/24,L$9&lt;20/24)</formula>
    </cfRule>
    <cfRule type="expression" dxfId="6458" priority="255">
      <formula>AND(L$9&gt;=8/24,L$9&lt;14/24)</formula>
    </cfRule>
    <cfRule type="expression" dxfId="6457" priority="256">
      <formula>L$9&lt;8/24</formula>
    </cfRule>
  </conditionalFormatting>
  <conditionalFormatting sqref="S36:AC36">
    <cfRule type="expression" dxfId="6456" priority="245">
      <formula>S$9&gt;=20/24</formula>
    </cfRule>
    <cfRule type="expression" dxfId="6455" priority="246">
      <formula>AND(S$9&gt;=14/24,S$9&lt;20/24)</formula>
    </cfRule>
    <cfRule type="expression" dxfId="6454" priority="247">
      <formula>AND(S$9&gt;=8/24,S$9&lt;14/24)</formula>
    </cfRule>
    <cfRule type="expression" dxfId="6453" priority="248">
      <formula>S$9&lt;8/24</formula>
    </cfRule>
  </conditionalFormatting>
  <conditionalFormatting sqref="T54:Z54">
    <cfRule type="expression" dxfId="6452" priority="241">
      <formula>T$9&gt;=20/24</formula>
    </cfRule>
    <cfRule type="expression" dxfId="6451" priority="242">
      <formula>AND(T$9&gt;=14/24,T$9&lt;20/24)</formula>
    </cfRule>
    <cfRule type="expression" dxfId="6450" priority="243">
      <formula>AND(T$9&gt;=8/24,T$9&lt;14/24)</formula>
    </cfRule>
    <cfRule type="expression" dxfId="6449" priority="244">
      <formula>T$9&lt;8/24</formula>
    </cfRule>
  </conditionalFormatting>
  <conditionalFormatting sqref="R78:Z78">
    <cfRule type="expression" dxfId="6448" priority="237">
      <formula>R$9&gt;=20/24</formula>
    </cfRule>
    <cfRule type="expression" dxfId="6447" priority="238">
      <formula>AND(R$9&gt;=14/24,R$9&lt;20/24)</formula>
    </cfRule>
    <cfRule type="expression" dxfId="6446" priority="239">
      <formula>AND(R$9&gt;=8/24,R$9&lt;14/24)</formula>
    </cfRule>
    <cfRule type="expression" dxfId="6445" priority="240">
      <formula>R$9&lt;8/24</formula>
    </cfRule>
  </conditionalFormatting>
  <conditionalFormatting sqref="T81:Z81">
    <cfRule type="expression" dxfId="6444" priority="233">
      <formula>T$9&gt;=20/24</formula>
    </cfRule>
    <cfRule type="expression" dxfId="6443" priority="234">
      <formula>AND(T$9&gt;=14/24,T$9&lt;20/24)</formula>
    </cfRule>
    <cfRule type="expression" dxfId="6442" priority="235">
      <formula>AND(T$9&gt;=8/24,T$9&lt;14/24)</formula>
    </cfRule>
    <cfRule type="expression" dxfId="6441" priority="236">
      <formula>T$9&lt;8/24</formula>
    </cfRule>
  </conditionalFormatting>
  <conditionalFormatting sqref="L32:AF32">
    <cfRule type="expression" dxfId="6440" priority="229">
      <formula>L$9&gt;=20/24</formula>
    </cfRule>
    <cfRule type="expression" dxfId="6439" priority="230">
      <formula>AND(L$9&gt;=14/24,L$9&lt;20/24)</formula>
    </cfRule>
    <cfRule type="expression" dxfId="6438" priority="231">
      <formula>AND(L$9&gt;=8/24,L$9&lt;14/24)</formula>
    </cfRule>
    <cfRule type="expression" dxfId="6437" priority="232">
      <formula>L$9&lt;8/24</formula>
    </cfRule>
  </conditionalFormatting>
  <conditionalFormatting sqref="L46:R46">
    <cfRule type="expression" dxfId="6436" priority="225">
      <formula>L$9&gt;=20/24</formula>
    </cfRule>
    <cfRule type="expression" dxfId="6435" priority="226">
      <formula>AND(L$9&gt;=14/24,L$9&lt;20/24)</formula>
    </cfRule>
    <cfRule type="expression" dxfId="6434" priority="227">
      <formula>AND(L$9&gt;=8/24,L$9&lt;14/24)</formula>
    </cfRule>
    <cfRule type="expression" dxfId="6433" priority="228">
      <formula>L$9&lt;8/24</formula>
    </cfRule>
  </conditionalFormatting>
  <conditionalFormatting sqref="L47:R47">
    <cfRule type="expression" dxfId="6432" priority="221">
      <formula>L$9&gt;=20/24</formula>
    </cfRule>
    <cfRule type="expression" dxfId="6431" priority="222">
      <formula>AND(L$9&gt;=14/24,L$9&lt;20/24)</formula>
    </cfRule>
    <cfRule type="expression" dxfId="6430" priority="223">
      <formula>AND(L$9&gt;=8/24,L$9&lt;14/24)</formula>
    </cfRule>
    <cfRule type="expression" dxfId="6429" priority="224">
      <formula>L$9&lt;8/24</formula>
    </cfRule>
  </conditionalFormatting>
  <conditionalFormatting sqref="L42:R45">
    <cfRule type="expression" dxfId="6428" priority="217">
      <formula>L$9&gt;=20/24</formula>
    </cfRule>
    <cfRule type="expression" dxfId="6427" priority="218">
      <formula>AND(L$9&gt;=14/24,L$9&lt;20/24)</formula>
    </cfRule>
    <cfRule type="expression" dxfId="6426" priority="219">
      <formula>AND(L$9&gt;=8/24,L$9&lt;14/24)</formula>
    </cfRule>
    <cfRule type="expression" dxfId="6425" priority="220">
      <formula>L$9&lt;8/24</formula>
    </cfRule>
  </conditionalFormatting>
  <conditionalFormatting sqref="R34:AD34">
    <cfRule type="expression" dxfId="6424" priority="213">
      <formula>R$9&gt;=20/24</formula>
    </cfRule>
    <cfRule type="expression" dxfId="6423" priority="214">
      <formula>AND(R$9&gt;=14/24,R$9&lt;20/24)</formula>
    </cfRule>
    <cfRule type="expression" dxfId="6422" priority="215">
      <formula>AND(R$9&gt;=8/24,R$9&lt;14/24)</formula>
    </cfRule>
    <cfRule type="expression" dxfId="6421" priority="216">
      <formula>R$9&lt;8/24</formula>
    </cfRule>
  </conditionalFormatting>
  <conditionalFormatting sqref="S40:AC40 S42:AC45">
    <cfRule type="expression" dxfId="6420" priority="205">
      <formula>S$9&gt;=20/24</formula>
    </cfRule>
    <cfRule type="expression" dxfId="6419" priority="206">
      <formula>AND(S$9&gt;=14/24,S$9&lt;20/24)</formula>
    </cfRule>
    <cfRule type="expression" dxfId="6418" priority="207">
      <formula>AND(S$9&gt;=8/24,S$9&lt;14/24)</formula>
    </cfRule>
    <cfRule type="expression" dxfId="6417" priority="208">
      <formula>S$9&lt;8/24</formula>
    </cfRule>
  </conditionalFormatting>
  <conditionalFormatting sqref="S46:AC46">
    <cfRule type="expression" dxfId="6416" priority="201">
      <formula>S$9&gt;=20/24</formula>
    </cfRule>
    <cfRule type="expression" dxfId="6415" priority="202">
      <formula>AND(S$9&gt;=14/24,S$9&lt;20/24)</formula>
    </cfRule>
    <cfRule type="expression" dxfId="6414" priority="203">
      <formula>AND(S$9&gt;=8/24,S$9&lt;14/24)</formula>
    </cfRule>
    <cfRule type="expression" dxfId="6413" priority="204">
      <formula>S$9&lt;8/24</formula>
    </cfRule>
  </conditionalFormatting>
  <conditionalFormatting sqref="S47:AC47">
    <cfRule type="expression" dxfId="6412" priority="197">
      <formula>S$9&gt;=20/24</formula>
    </cfRule>
    <cfRule type="expression" dxfId="6411" priority="198">
      <formula>AND(S$9&gt;=14/24,S$9&lt;20/24)</formula>
    </cfRule>
    <cfRule type="expression" dxfId="6410" priority="199">
      <formula>AND(S$9&gt;=8/24,S$9&lt;14/24)</formula>
    </cfRule>
    <cfRule type="expression" dxfId="6409" priority="200">
      <formula>S$9&lt;8/24</formula>
    </cfRule>
  </conditionalFormatting>
  <conditionalFormatting sqref="U57:Y61 W62:Y64 Z57:Z64 AA58:AF64">
    <cfRule type="expression" dxfId="6408" priority="193">
      <formula>U$9&gt;=20/24</formula>
    </cfRule>
    <cfRule type="expression" dxfId="6407" priority="194">
      <formula>AND(U$9&gt;=14/24,U$9&lt;20/24)</formula>
    </cfRule>
    <cfRule type="expression" dxfId="6406" priority="195">
      <formula>AND(U$9&gt;=8/24,U$9&lt;14/24)</formula>
    </cfRule>
    <cfRule type="expression" dxfId="6405" priority="196">
      <formula>U$9&lt;8/24</formula>
    </cfRule>
  </conditionalFormatting>
  <conditionalFormatting sqref="AA91:AF94">
    <cfRule type="expression" dxfId="6404" priority="189">
      <formula>AA$9&gt;=20/24</formula>
    </cfRule>
    <cfRule type="expression" dxfId="6403" priority="190">
      <formula>AND(AA$9&gt;=14/24,AA$9&lt;20/24)</formula>
    </cfRule>
    <cfRule type="expression" dxfId="6402" priority="191">
      <formula>AND(AA$9&gt;=8/24,AA$9&lt;14/24)</formula>
    </cfRule>
    <cfRule type="expression" dxfId="6401" priority="192">
      <formula>AA$9&lt;8/24</formula>
    </cfRule>
  </conditionalFormatting>
  <conditionalFormatting sqref="H60:H64 C59:H59 I59:K64">
    <cfRule type="expression" dxfId="6400" priority="185">
      <formula>C$9&gt;=20/24</formula>
    </cfRule>
    <cfRule type="expression" dxfId="6399" priority="186">
      <formula>AND(C$9&gt;=14/24,C$9&lt;20/24)</formula>
    </cfRule>
    <cfRule type="expression" dxfId="6398" priority="187">
      <formula>AND(C$9&gt;=8/24,C$9&lt;14/24)</formula>
    </cfRule>
    <cfRule type="expression" dxfId="6397" priority="188">
      <formula>C$9&lt;8/24</formula>
    </cfRule>
  </conditionalFormatting>
  <conditionalFormatting sqref="T91:Z94">
    <cfRule type="expression" dxfId="6396" priority="181">
      <formula>T$9&gt;=20/24</formula>
    </cfRule>
    <cfRule type="expression" dxfId="6395" priority="182">
      <formula>AND(T$9&gt;=14/24,T$9&lt;20/24)</formula>
    </cfRule>
    <cfRule type="expression" dxfId="6394" priority="183">
      <formula>AND(T$9&gt;=8/24,T$9&lt;14/24)</formula>
    </cfRule>
    <cfRule type="expression" dxfId="6393" priority="184">
      <formula>T$9&lt;8/24</formula>
    </cfRule>
  </conditionalFormatting>
  <conditionalFormatting sqref="B35:AF35 B49:AF49 C48:AG48 B53:AF53 H28:K28 E15:S15 C33:AF34 F36:AF39 C50:AF52 C11:AF11 L42:AF47 I40:AF40 L32:AF32 E12:AF13 S22:AF22 L16:S30 S28:Z28 T15:AF30">
    <cfRule type="expression" dxfId="6392" priority="180">
      <formula>B11&gt;$AG11</formula>
    </cfRule>
  </conditionalFormatting>
  <conditionalFormatting sqref="A96:A152 A81:A94 A11:A13 A15:A30 A42:A69 A77:A79 A71:A75 A32:A40 A165:A196">
    <cfRule type="expression" dxfId="6391" priority="179">
      <formula>$AH11=0</formula>
    </cfRule>
  </conditionalFormatting>
  <conditionalFormatting sqref="AA95:AF95">
    <cfRule type="expression" dxfId="6390" priority="175">
      <formula>AA$9&gt;=20/24</formula>
    </cfRule>
    <cfRule type="expression" dxfId="6389" priority="176">
      <formula>AND(AA$9&gt;=14/24,AA$9&lt;20/24)</formula>
    </cfRule>
    <cfRule type="expression" dxfId="6388" priority="177">
      <formula>AND(AA$9&gt;=8/24,AA$9&lt;14/24)</formula>
    </cfRule>
    <cfRule type="expression" dxfId="6387" priority="178">
      <formula>AA$9&lt;8/24</formula>
    </cfRule>
  </conditionalFormatting>
  <conditionalFormatting sqref="T95:Z95">
    <cfRule type="expression" dxfId="6386" priority="171">
      <formula>T$9&gt;=20/24</formula>
    </cfRule>
    <cfRule type="expression" dxfId="6385" priority="172">
      <formula>AND(T$9&gt;=14/24,T$9&lt;20/24)</formula>
    </cfRule>
    <cfRule type="expression" dxfId="6384" priority="173">
      <formula>AND(T$9&gt;=8/24,T$9&lt;14/24)</formula>
    </cfRule>
    <cfRule type="expression" dxfId="6383" priority="174">
      <formula>T$9&lt;8/24</formula>
    </cfRule>
  </conditionalFormatting>
  <conditionalFormatting sqref="A95">
    <cfRule type="expression" dxfId="6382" priority="170">
      <formula>$AH95=0</formula>
    </cfRule>
  </conditionalFormatting>
  <conditionalFormatting sqref="C33:AF33">
    <cfRule type="expression" dxfId="6381" priority="166">
      <formula>C$9&gt;=20/24</formula>
    </cfRule>
    <cfRule type="expression" dxfId="6380" priority="167">
      <formula>AND(C$9&gt;=14/24,C$9&lt;20/24)</formula>
    </cfRule>
    <cfRule type="expression" dxfId="6379" priority="168">
      <formula>AND(C$9&gt;=8/24,C$9&lt;14/24)</formula>
    </cfRule>
    <cfRule type="expression" dxfId="6378" priority="169">
      <formula>C$9&lt;8/24</formula>
    </cfRule>
  </conditionalFormatting>
  <conditionalFormatting sqref="R33:AF33">
    <cfRule type="expression" dxfId="6377" priority="162">
      <formula>R$9&gt;=20/24</formula>
    </cfRule>
    <cfRule type="expression" dxfId="6376" priority="163">
      <formula>AND(R$9&gt;=14/24,R$9&lt;20/24)</formula>
    </cfRule>
    <cfRule type="expression" dxfId="6375" priority="164">
      <formula>AND(R$9&gt;=8/24,R$9&lt;14/24)</formula>
    </cfRule>
    <cfRule type="expression" dxfId="6374" priority="165">
      <formula>R$9&lt;8/24</formula>
    </cfRule>
  </conditionalFormatting>
  <conditionalFormatting sqref="C60:G64">
    <cfRule type="expression" dxfId="6373" priority="154">
      <formula>C$9&gt;=20/24</formula>
    </cfRule>
    <cfRule type="expression" dxfId="6372" priority="155">
      <formula>AND(C$9&gt;=14/24,C$9&lt;20/24)</formula>
    </cfRule>
    <cfRule type="expression" dxfId="6371" priority="156">
      <formula>AND(C$9&gt;=8/24,C$9&lt;14/24)</formula>
    </cfRule>
    <cfRule type="expression" dxfId="6370" priority="157">
      <formula>C$9&lt;8/24</formula>
    </cfRule>
  </conditionalFormatting>
  <conditionalFormatting sqref="L59:S64 T62:V64">
    <cfRule type="expression" dxfId="6369" priority="150">
      <formula>L$9&gt;=20/24</formula>
    </cfRule>
    <cfRule type="expression" dxfId="6368" priority="151">
      <formula>AND(L$9&gt;=14/24,L$9&lt;20/24)</formula>
    </cfRule>
    <cfRule type="expression" dxfId="6367" priority="152">
      <formula>AND(L$9&gt;=8/24,L$9&lt;14/24)</formula>
    </cfRule>
    <cfRule type="expression" dxfId="6366" priority="153">
      <formula>L$9&lt;8/24</formula>
    </cfRule>
  </conditionalFormatting>
  <conditionalFormatting sqref="AL30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L31:AF31">
    <cfRule type="expression" dxfId="6365" priority="141">
      <formula>L$9&gt;=20/24</formula>
    </cfRule>
    <cfRule type="expression" dxfId="6364" priority="142">
      <formula>AND(L$9&gt;=14/24,L$9&lt;20/24)</formula>
    </cfRule>
    <cfRule type="expression" dxfId="6363" priority="143">
      <formula>AND(L$9&gt;=8/24,L$9&lt;14/24)</formula>
    </cfRule>
    <cfRule type="expression" dxfId="6362" priority="144">
      <formula>L$9&lt;8/24</formula>
    </cfRule>
  </conditionalFormatting>
  <conditionalFormatting sqref="L31:AF31">
    <cfRule type="expression" dxfId="6361" priority="136">
      <formula>L31&gt;$AG31</formula>
    </cfRule>
  </conditionalFormatting>
  <conditionalFormatting sqref="A31">
    <cfRule type="expression" dxfId="6360" priority="135">
      <formula>$AH31=0</formula>
    </cfRule>
  </conditionalFormatting>
  <conditionalFormatting sqref="B80:AF80">
    <cfRule type="expression" dxfId="6359" priority="131">
      <formula>B$9&gt;=20/24</formula>
    </cfRule>
    <cfRule type="expression" dxfId="6358" priority="132">
      <formula>AND(B$9&gt;=14/24,B$9&lt;20/24)</formula>
    </cfRule>
    <cfRule type="expression" dxfId="6357" priority="133">
      <formula>AND(B$9&gt;=8/24,B$9&lt;14/24)</formula>
    </cfRule>
    <cfRule type="expression" dxfId="6356" priority="134">
      <formula>B$9&lt;8/24</formula>
    </cfRule>
  </conditionalFormatting>
  <conditionalFormatting sqref="A80">
    <cfRule type="expression" dxfId="6355" priority="130">
      <formula>$AH80=0</formula>
    </cfRule>
  </conditionalFormatting>
  <conditionalFormatting sqref="Y14:AF14">
    <cfRule type="expression" dxfId="6354" priority="126">
      <formula>Y$9&gt;=20/24</formula>
    </cfRule>
    <cfRule type="expression" dxfId="6353" priority="127">
      <formula>AND(Y$9&gt;=14/24,Y$9&lt;20/24)</formula>
    </cfRule>
    <cfRule type="expression" dxfId="6352" priority="128">
      <formula>AND(Y$9&gt;=8/24,Y$9&lt;14/24)</formula>
    </cfRule>
    <cfRule type="expression" dxfId="6351" priority="129">
      <formula>Y$9&lt;8/24</formula>
    </cfRule>
  </conditionalFormatting>
  <conditionalFormatting sqref="L14:R14">
    <cfRule type="expression" dxfId="6350" priority="122">
      <formula>L$9&gt;=20/24</formula>
    </cfRule>
    <cfRule type="expression" dxfId="6349" priority="123">
      <formula>AND(L$9&gt;=14/24,L$9&lt;20/24)</formula>
    </cfRule>
    <cfRule type="expression" dxfId="6348" priority="124">
      <formula>AND(L$9&gt;=8/24,L$9&lt;14/24)</formula>
    </cfRule>
    <cfRule type="expression" dxfId="6347" priority="125">
      <formula>L$9&lt;8/24</formula>
    </cfRule>
  </conditionalFormatting>
  <conditionalFormatting sqref="S14:X14">
    <cfRule type="expression" dxfId="6346" priority="118">
      <formula>S$9&gt;=20/24</formula>
    </cfRule>
    <cfRule type="expression" dxfId="6345" priority="119">
      <formula>AND(S$9&gt;=14/24,S$9&lt;20/24)</formula>
    </cfRule>
    <cfRule type="expression" dxfId="6344" priority="120">
      <formula>AND(S$9&gt;=8/24,S$9&lt;14/24)</formula>
    </cfRule>
    <cfRule type="expression" dxfId="6343" priority="121">
      <formula>S$9&lt;8/24</formula>
    </cfRule>
  </conditionalFormatting>
  <conditionalFormatting sqref="L14:AF14">
    <cfRule type="expression" dxfId="6342" priority="117">
      <formula>L14&gt;$AG14</formula>
    </cfRule>
  </conditionalFormatting>
  <conditionalFormatting sqref="A14">
    <cfRule type="expression" dxfId="6341" priority="116">
      <formula>$AH14=0</formula>
    </cfRule>
  </conditionalFormatting>
  <conditionalFormatting sqref="A159:A164">
    <cfRule type="expression" dxfId="6340" priority="115">
      <formula>$AH159=0</formula>
    </cfRule>
  </conditionalFormatting>
  <conditionalFormatting sqref="A153:A158">
    <cfRule type="expression" dxfId="6339" priority="114">
      <formula>$AH153=0</formula>
    </cfRule>
  </conditionalFormatting>
  <conditionalFormatting sqref="L41:R41">
    <cfRule type="expression" dxfId="6338" priority="106">
      <formula>L$9&gt;=20/24</formula>
    </cfRule>
    <cfRule type="expression" dxfId="6337" priority="107">
      <formula>AND(L$9&gt;=14/24,L$9&lt;20/24)</formula>
    </cfRule>
    <cfRule type="expression" dxfId="6336" priority="108">
      <formula>AND(L$9&gt;=8/24,L$9&lt;14/24)</formula>
    </cfRule>
    <cfRule type="expression" dxfId="6335" priority="109">
      <formula>L$9&lt;8/24</formula>
    </cfRule>
  </conditionalFormatting>
  <conditionalFormatting sqref="S41:AC41">
    <cfRule type="expression" dxfId="6334" priority="102">
      <formula>S$9&gt;=20/24</formula>
    </cfRule>
    <cfRule type="expression" dxfId="6333" priority="103">
      <formula>AND(S$9&gt;=14/24,S$9&lt;20/24)</formula>
    </cfRule>
    <cfRule type="expression" dxfId="6332" priority="104">
      <formula>AND(S$9&gt;=8/24,S$9&lt;14/24)</formula>
    </cfRule>
    <cfRule type="expression" dxfId="6331" priority="105">
      <formula>S$9&lt;8/24</formula>
    </cfRule>
  </conditionalFormatting>
  <conditionalFormatting sqref="L41:AF41">
    <cfRule type="expression" dxfId="6330" priority="101">
      <formula>L41&gt;$AG41</formula>
    </cfRule>
  </conditionalFormatting>
  <conditionalFormatting sqref="A41">
    <cfRule type="expression" dxfId="6329" priority="100">
      <formula>$AH41=0</formula>
    </cfRule>
  </conditionalFormatting>
  <conditionalFormatting sqref="B76:AF76">
    <cfRule type="expression" dxfId="6328" priority="96">
      <formula>B$9&gt;=20/24</formula>
    </cfRule>
    <cfRule type="expression" dxfId="6327" priority="97">
      <formula>AND(B$9&gt;=14/24,B$9&lt;20/24)</formula>
    </cfRule>
    <cfRule type="expression" dxfId="6326" priority="98">
      <formula>AND(B$9&gt;=8/24,B$9&lt;14/24)</formula>
    </cfRule>
    <cfRule type="expression" dxfId="6325" priority="99">
      <formula>B$9&lt;8/24</formula>
    </cfRule>
  </conditionalFormatting>
  <conditionalFormatting sqref="A76">
    <cfRule type="expression" dxfId="6324" priority="95">
      <formula>$AH76=0</formula>
    </cfRule>
  </conditionalFormatting>
  <conditionalFormatting sqref="B70:AG70">
    <cfRule type="expression" dxfId="6323" priority="91">
      <formula>B$9&gt;=20/24</formula>
    </cfRule>
    <cfRule type="expression" dxfId="6322" priority="92">
      <formula>AND(B$9&gt;=14/24,B$9&lt;20/24)</formula>
    </cfRule>
    <cfRule type="expression" dxfId="6321" priority="93">
      <formula>AND(B$9&gt;=8/24,B$9&lt;14/24)</formula>
    </cfRule>
    <cfRule type="expression" dxfId="6320" priority="94">
      <formula>B$9&lt;8/24</formula>
    </cfRule>
  </conditionalFormatting>
  <conditionalFormatting sqref="A70">
    <cfRule type="expression" dxfId="6319" priority="90">
      <formula>$AH70=0</formula>
    </cfRule>
  </conditionalFormatting>
  <conditionalFormatting sqref="AL31:AL32 AL7:AL29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6318" priority="86">
      <formula>S$9&gt;=20/24</formula>
    </cfRule>
    <cfRule type="expression" dxfId="6317" priority="87">
      <formula>AND(S$9&gt;=14/24,S$9&lt;20/24)</formula>
    </cfRule>
    <cfRule type="expression" dxfId="6316" priority="88">
      <formula>AND(S$9&gt;=8/24,S$9&lt;14/24)</formula>
    </cfRule>
    <cfRule type="expression" dxfId="6315" priority="89">
      <formula>S$9&lt;8/24</formula>
    </cfRule>
  </conditionalFormatting>
  <conditionalFormatting sqref="S54">
    <cfRule type="expression" dxfId="6314" priority="82">
      <formula>S$9&gt;=20/24</formula>
    </cfRule>
    <cfRule type="expression" dxfId="6313" priority="83">
      <formula>AND(S$9&gt;=14/24,S$9&lt;20/24)</formula>
    </cfRule>
    <cfRule type="expression" dxfId="6312" priority="84">
      <formula>AND(S$9&gt;=8/24,S$9&lt;14/24)</formula>
    </cfRule>
    <cfRule type="expression" dxfId="6311" priority="85">
      <formula>S$9&lt;8/24</formula>
    </cfRule>
  </conditionalFormatting>
  <conditionalFormatting sqref="S57:T57 T58:T61">
    <cfRule type="expression" dxfId="6310" priority="78">
      <formula>S$9&gt;=20/24</formula>
    </cfRule>
    <cfRule type="expression" dxfId="6309" priority="79">
      <formula>AND(S$9&gt;=14/24,S$9&lt;20/24)</formula>
    </cfRule>
    <cfRule type="expression" dxfId="6308" priority="80">
      <formula>AND(S$9&gt;=8/24,S$9&lt;14/24)</formula>
    </cfRule>
    <cfRule type="expression" dxfId="6307" priority="81">
      <formula>S$9&lt;8/24</formula>
    </cfRule>
  </conditionalFormatting>
  <conditionalFormatting sqref="S82:T88 U84:V88">
    <cfRule type="expression" dxfId="6306" priority="74">
      <formula>S$9&gt;=20/24</formula>
    </cfRule>
    <cfRule type="expression" dxfId="6305" priority="75">
      <formula>AND(S$9&gt;=14/24,S$9&lt;20/24)</formula>
    </cfRule>
    <cfRule type="expression" dxfId="6304" priority="76">
      <formula>AND(S$9&gt;=8/24,S$9&lt;14/24)</formula>
    </cfRule>
    <cfRule type="expression" dxfId="6303" priority="77">
      <formula>S$9&lt;8/24</formula>
    </cfRule>
  </conditionalFormatting>
  <conditionalFormatting sqref="S81">
    <cfRule type="expression" dxfId="6302" priority="70">
      <formula>S$9&gt;=20/24</formula>
    </cfRule>
    <cfRule type="expression" dxfId="6301" priority="71">
      <formula>AND(S$9&gt;=14/24,S$9&lt;20/24)</formula>
    </cfRule>
    <cfRule type="expression" dxfId="6300" priority="72">
      <formula>AND(S$9&gt;=8/24,S$9&lt;14/24)</formula>
    </cfRule>
    <cfRule type="expression" dxfId="6299" priority="73">
      <formula>S$9&lt;8/24</formula>
    </cfRule>
  </conditionalFormatting>
  <conditionalFormatting sqref="B81:R88">
    <cfRule type="expression" dxfId="6298" priority="66">
      <formula>B$9&gt;=20/24</formula>
    </cfRule>
    <cfRule type="expression" dxfId="6297" priority="67">
      <formula>AND(B$9&gt;=14/24,B$9&lt;20/24)</formula>
    </cfRule>
    <cfRule type="expression" dxfId="6296" priority="68">
      <formula>AND(B$9&gt;=8/24,B$9&lt;14/24)</formula>
    </cfRule>
    <cfRule type="expression" dxfId="6295" priority="69">
      <formula>B$9&lt;8/24</formula>
    </cfRule>
  </conditionalFormatting>
  <conditionalFormatting sqref="S91:S94">
    <cfRule type="expression" dxfId="6294" priority="58">
      <formula>S$9&gt;=20/24</formula>
    </cfRule>
    <cfRule type="expression" dxfId="6293" priority="59">
      <formula>AND(S$9&gt;=14/24,S$9&lt;20/24)</formula>
    </cfRule>
    <cfRule type="expression" dxfId="6292" priority="60">
      <formula>AND(S$9&gt;=8/24,S$9&lt;14/24)</formula>
    </cfRule>
    <cfRule type="expression" dxfId="6291" priority="61">
      <formula>S$9&lt;8/24</formula>
    </cfRule>
  </conditionalFormatting>
  <conditionalFormatting sqref="S95">
    <cfRule type="expression" dxfId="6290" priority="54">
      <formula>S$9&gt;=20/24</formula>
    </cfRule>
    <cfRule type="expression" dxfId="6289" priority="55">
      <formula>AND(S$9&gt;=14/24,S$9&lt;20/24)</formula>
    </cfRule>
    <cfRule type="expression" dxfId="6288" priority="56">
      <formula>AND(S$9&gt;=8/24,S$9&lt;14/24)</formula>
    </cfRule>
    <cfRule type="expression" dxfId="6287" priority="57">
      <formula>S$9&lt;8/24</formula>
    </cfRule>
  </conditionalFormatting>
  <conditionalFormatting sqref="B91:R94">
    <cfRule type="expression" dxfId="6286" priority="50">
      <formula>B$9&gt;=20/24</formula>
    </cfRule>
    <cfRule type="expression" dxfId="6285" priority="51">
      <formula>AND(B$9&gt;=14/24,B$9&lt;20/24)</formula>
    </cfRule>
    <cfRule type="expression" dxfId="6284" priority="52">
      <formula>AND(B$9&gt;=8/24,B$9&lt;14/24)</formula>
    </cfRule>
    <cfRule type="expression" dxfId="6283" priority="53">
      <formula>B$9&lt;8/24</formula>
    </cfRule>
  </conditionalFormatting>
  <conditionalFormatting sqref="B95:R95">
    <cfRule type="expression" dxfId="6282" priority="38">
      <formula>B$9&gt;=20/24</formula>
    </cfRule>
    <cfRule type="expression" dxfId="6281" priority="39">
      <formula>AND(B$9&gt;=14/24,B$9&lt;20/24)</formula>
    </cfRule>
    <cfRule type="expression" dxfId="6280" priority="40">
      <formula>AND(B$9&gt;=8/24,B$9&lt;14/24)</formula>
    </cfRule>
    <cfRule type="expression" dxfId="6279" priority="41">
      <formula>B$9&lt;8/24</formula>
    </cfRule>
  </conditionalFormatting>
  <conditionalFormatting sqref="B33:B34 B11 B15:D15">
    <cfRule type="expression" dxfId="6278" priority="29">
      <formula>B11&gt;$AG11</formula>
    </cfRule>
  </conditionalFormatting>
  <conditionalFormatting sqref="B33">
    <cfRule type="expression" dxfId="6277" priority="25">
      <formula>B$9&gt;=20/24</formula>
    </cfRule>
    <cfRule type="expression" dxfId="6276" priority="26">
      <formula>AND(B$9&gt;=14/24,B$9&lt;20/24)</formula>
    </cfRule>
    <cfRule type="expression" dxfId="6275" priority="27">
      <formula>AND(B$9&gt;=8/24,B$9&lt;14/24)</formula>
    </cfRule>
    <cfRule type="expression" dxfId="6274" priority="28">
      <formula>B$9&lt;8/24</formula>
    </cfRule>
  </conditionalFormatting>
  <conditionalFormatting sqref="B33">
    <cfRule type="expression" dxfId="6273" priority="21">
      <formula>B$9&gt;=20/24</formula>
    </cfRule>
    <cfRule type="expression" dxfId="6272" priority="22">
      <formula>AND(B$9&gt;=14/24,B$9&lt;20/24)</formula>
    </cfRule>
    <cfRule type="expression" dxfId="6271" priority="23">
      <formula>AND(B$9&gt;=8/24,B$9&lt;14/24)</formula>
    </cfRule>
    <cfRule type="expression" dxfId="6270" priority="24">
      <formula>B$9&lt;8/24</formula>
    </cfRule>
  </conditionalFormatting>
  <conditionalFormatting sqref="B12:D14 E14:K14 H29:K32 H24:K27 B24:G32 B16:K23">
    <cfRule type="expression" dxfId="6269" priority="17">
      <formula>B$9&gt;=20/24</formula>
    </cfRule>
    <cfRule type="expression" dxfId="6268" priority="18">
      <formula>AND(B$9&gt;=14/24,B$9&lt;20/24)</formula>
    </cfRule>
    <cfRule type="expression" dxfId="6267" priority="19">
      <formula>AND(B$9&gt;=8/24,B$9&lt;14/24)</formula>
    </cfRule>
    <cfRule type="expression" dxfId="6266" priority="20">
      <formula>B$9&lt;8/24</formula>
    </cfRule>
  </conditionalFormatting>
  <conditionalFormatting sqref="B12:D14 E14:K14 H29:K32 H24:K27 B24:G32 B16:K23">
    <cfRule type="expression" dxfId="6265" priority="16">
      <formula>B12&gt;$AG12</formula>
    </cfRule>
  </conditionalFormatting>
  <conditionalFormatting sqref="B42:B48 B36:E40 F40:H40 C42:K47">
    <cfRule type="expression" dxfId="6264" priority="15">
      <formula>B36&gt;$AG36</formula>
    </cfRule>
  </conditionalFormatting>
  <conditionalFormatting sqref="B41:K41">
    <cfRule type="expression" dxfId="6263" priority="14">
      <formula>B41&gt;$AG41</formula>
    </cfRule>
  </conditionalFormatting>
  <conditionalFormatting sqref="B50:B52">
    <cfRule type="expression" dxfId="6262" priority="10">
      <formula>B$9&gt;=20/24</formula>
    </cfRule>
    <cfRule type="expression" dxfId="6261" priority="11">
      <formula>AND(B$9&gt;=14/24,B$9&lt;20/24)</formula>
    </cfRule>
    <cfRule type="expression" dxfId="6260" priority="12">
      <formula>AND(B$9&gt;=8/24,B$9&lt;14/24)</formula>
    </cfRule>
    <cfRule type="expression" dxfId="6259" priority="13">
      <formula>B$9&lt;8/24</formula>
    </cfRule>
  </conditionalFormatting>
  <conditionalFormatting sqref="B50:B52">
    <cfRule type="expression" dxfId="6258" priority="9">
      <formula>B50&gt;$AG50</formula>
    </cfRule>
  </conditionalFormatting>
  <conditionalFormatting sqref="B54:B57">
    <cfRule type="expression" dxfId="6257" priority="5">
      <formula>B$9&gt;=20/24</formula>
    </cfRule>
    <cfRule type="expression" dxfId="6256" priority="6">
      <formula>AND(B$9&gt;=14/24,B$9&lt;20/24)</formula>
    </cfRule>
    <cfRule type="expression" dxfId="6255" priority="7">
      <formula>AND(B$9&gt;=8/24,B$9&lt;14/24)</formula>
    </cfRule>
    <cfRule type="expression" dxfId="6254" priority="8">
      <formula>B$9&lt;8/24</formula>
    </cfRule>
  </conditionalFormatting>
  <conditionalFormatting sqref="B58:B64">
    <cfRule type="expression" dxfId="6253" priority="1">
      <formula>B$9&gt;=20/24</formula>
    </cfRule>
    <cfRule type="expression" dxfId="6252" priority="2">
      <formula>AND(B$9&gt;=14/24,B$9&lt;20/24)</formula>
    </cfRule>
    <cfRule type="expression" dxfId="6251" priority="3">
      <formula>AND(B$9&gt;=8/24,B$9&lt;14/24)</formula>
    </cfRule>
    <cfRule type="expression" dxfId="6250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B18" sqref="AB1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2078/04/12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70</v>
      </c>
      <c r="C5" s="32">
        <f t="shared" ref="C5:AF5" si="0">C65</f>
        <v>40.620000000000005</v>
      </c>
      <c r="D5" s="32">
        <f t="shared" si="0"/>
        <v>59</v>
      </c>
      <c r="E5" s="32">
        <f t="shared" si="0"/>
        <v>52.5</v>
      </c>
      <c r="F5" s="32">
        <f t="shared" si="0"/>
        <v>61.61</v>
      </c>
      <c r="G5" s="32">
        <f t="shared" si="0"/>
        <v>48.57</v>
      </c>
      <c r="H5" s="32">
        <f t="shared" si="0"/>
        <v>23.83</v>
      </c>
      <c r="I5" s="32">
        <f t="shared" si="0"/>
        <v>20.48</v>
      </c>
      <c r="J5" s="32">
        <f t="shared" si="0"/>
        <v>87.58</v>
      </c>
      <c r="K5" s="32">
        <f t="shared" si="0"/>
        <v>54.94</v>
      </c>
      <c r="L5" s="32">
        <f t="shared" si="0"/>
        <v>76</v>
      </c>
      <c r="M5" s="32">
        <f t="shared" si="0"/>
        <v>83.6</v>
      </c>
      <c r="N5" s="32">
        <f t="shared" si="0"/>
        <v>296.5</v>
      </c>
      <c r="O5" s="32">
        <f t="shared" si="0"/>
        <v>330.8</v>
      </c>
      <c r="P5" s="32">
        <f t="shared" si="0"/>
        <v>319.8</v>
      </c>
      <c r="Q5" s="32">
        <f t="shared" si="0"/>
        <v>351</v>
      </c>
      <c r="R5" s="32">
        <f t="shared" si="0"/>
        <v>342.9</v>
      </c>
      <c r="S5" s="32">
        <f t="shared" si="0"/>
        <v>308.42</v>
      </c>
      <c r="T5" s="32">
        <f t="shared" si="0"/>
        <v>296.89999999999998</v>
      </c>
      <c r="U5" s="32">
        <f t="shared" si="0"/>
        <v>279.71999999999997</v>
      </c>
      <c r="V5" s="32">
        <f t="shared" si="0"/>
        <v>233.60000000000002</v>
      </c>
      <c r="W5" s="32">
        <f t="shared" si="0"/>
        <v>182.75</v>
      </c>
      <c r="X5" s="32">
        <f t="shared" si="0"/>
        <v>207.86</v>
      </c>
      <c r="Y5" s="32">
        <f t="shared" si="0"/>
        <v>280.5</v>
      </c>
      <c r="Z5" s="32">
        <f t="shared" si="0"/>
        <v>399.8</v>
      </c>
      <c r="AA5" s="32">
        <f t="shared" si="0"/>
        <v>348.26</v>
      </c>
      <c r="AB5" s="32">
        <f t="shared" si="0"/>
        <v>352.7</v>
      </c>
      <c r="AC5" s="32">
        <f t="shared" si="0"/>
        <v>347</v>
      </c>
      <c r="AD5" s="32">
        <f t="shared" si="0"/>
        <v>260.60000000000002</v>
      </c>
      <c r="AE5" s="32">
        <f t="shared" si="0"/>
        <v>216.39</v>
      </c>
      <c r="AF5" s="32">
        <f t="shared" si="0"/>
        <v>192.81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1225MW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Load=1080</v>
      </c>
      <c r="B7" s="35">
        <f t="shared" ref="B7:AF7" si="1">B72</f>
        <v>1193.04</v>
      </c>
      <c r="C7" s="35">
        <f t="shared" si="1"/>
        <v>1088.3599999999999</v>
      </c>
      <c r="D7" s="35">
        <f t="shared" si="1"/>
        <v>1140.74</v>
      </c>
      <c r="E7" s="35">
        <f t="shared" si="1"/>
        <v>1134.24</v>
      </c>
      <c r="F7" s="35">
        <f t="shared" si="1"/>
        <v>1095.8499999999999</v>
      </c>
      <c r="G7" s="35">
        <f t="shared" si="1"/>
        <v>1122.4099999999999</v>
      </c>
      <c r="H7" s="35">
        <f t="shared" si="1"/>
        <v>1082.57</v>
      </c>
      <c r="I7" s="35">
        <f t="shared" si="1"/>
        <v>1080.22</v>
      </c>
      <c r="J7" s="35">
        <f t="shared" si="1"/>
        <v>1163.2199999999998</v>
      </c>
      <c r="K7" s="35">
        <f t="shared" si="1"/>
        <v>1210.68</v>
      </c>
      <c r="L7" s="35">
        <f>L72</f>
        <v>1224.6399999999999</v>
      </c>
      <c r="M7" s="35">
        <f t="shared" si="1"/>
        <v>1219.94</v>
      </c>
      <c r="N7" s="35">
        <f t="shared" si="1"/>
        <v>1228.6399999999999</v>
      </c>
      <c r="O7" s="35">
        <f t="shared" si="1"/>
        <v>1256.94</v>
      </c>
      <c r="P7" s="35">
        <f t="shared" si="1"/>
        <v>1261.6399999999999</v>
      </c>
      <c r="Q7" s="35">
        <f t="shared" si="1"/>
        <v>1286.3400000000001</v>
      </c>
      <c r="R7" s="35">
        <f t="shared" si="1"/>
        <v>1276.94</v>
      </c>
      <c r="S7" s="35">
        <f t="shared" si="1"/>
        <v>1256.26</v>
      </c>
      <c r="T7" s="35">
        <f t="shared" si="1"/>
        <v>1237.6399999999999</v>
      </c>
      <c r="U7" s="35">
        <f t="shared" si="1"/>
        <v>1232.56</v>
      </c>
      <c r="V7" s="35">
        <f t="shared" si="1"/>
        <v>1222.44</v>
      </c>
      <c r="W7" s="35">
        <f t="shared" si="1"/>
        <v>1200.49</v>
      </c>
      <c r="X7" s="35">
        <f t="shared" si="1"/>
        <v>1224.8</v>
      </c>
      <c r="Y7" s="35">
        <f t="shared" si="1"/>
        <v>1296.6400000000001</v>
      </c>
      <c r="Z7" s="35">
        <f t="shared" si="1"/>
        <v>1419.74</v>
      </c>
      <c r="AA7" s="35">
        <f t="shared" si="1"/>
        <v>1354.7</v>
      </c>
      <c r="AB7" s="35">
        <f t="shared" si="1"/>
        <v>1357.74</v>
      </c>
      <c r="AC7" s="35">
        <f t="shared" si="1"/>
        <v>1353.44</v>
      </c>
      <c r="AD7" s="35">
        <f t="shared" si="1"/>
        <v>1264.94</v>
      </c>
      <c r="AE7" s="35">
        <f t="shared" si="1"/>
        <v>1208.1299999999999</v>
      </c>
      <c r="AF7" s="35">
        <f t="shared" si="1"/>
        <v>1183.05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>
        <v>222.4</v>
      </c>
      <c r="C11" s="47">
        <v>222.4</v>
      </c>
      <c r="D11" s="47">
        <v>222.4</v>
      </c>
      <c r="E11" s="47">
        <v>222.4</v>
      </c>
      <c r="F11" s="47">
        <v>194.4</v>
      </c>
      <c r="G11" s="47">
        <v>219</v>
      </c>
      <c r="H11" s="47">
        <v>219</v>
      </c>
      <c r="I11" s="47">
        <v>219</v>
      </c>
      <c r="J11" s="47">
        <v>223.2</v>
      </c>
      <c r="K11" s="47">
        <v>223</v>
      </c>
      <c r="L11" s="48">
        <v>223</v>
      </c>
      <c r="M11" s="48">
        <v>223</v>
      </c>
      <c r="N11" s="48">
        <v>0</v>
      </c>
      <c r="O11" s="48">
        <v>0</v>
      </c>
      <c r="P11" s="48">
        <v>0</v>
      </c>
      <c r="Q11" s="48">
        <v>0</v>
      </c>
      <c r="R11" s="49">
        <v>0</v>
      </c>
      <c r="S11" s="49">
        <v>0</v>
      </c>
      <c r="T11" s="49">
        <v>0</v>
      </c>
      <c r="U11" s="49">
        <v>0</v>
      </c>
      <c r="V11" s="49">
        <v>0</v>
      </c>
      <c r="W11" s="49">
        <v>0</v>
      </c>
      <c r="X11" s="49">
        <v>0</v>
      </c>
      <c r="Y11" s="49">
        <v>0</v>
      </c>
      <c r="Z11" s="49">
        <v>0</v>
      </c>
      <c r="AA11" s="49">
        <v>0</v>
      </c>
      <c r="AB11" s="49">
        <v>0</v>
      </c>
      <c r="AC11" s="49">
        <v>0</v>
      </c>
      <c r="AD11" s="49">
        <v>0</v>
      </c>
      <c r="AE11" s="49">
        <v>0</v>
      </c>
      <c r="AF11" s="49">
        <v>0</v>
      </c>
      <c r="AG11" s="50">
        <v>456</v>
      </c>
      <c r="AH11" s="51">
        <f>MAX(B11:AF11)</f>
        <v>223.2</v>
      </c>
      <c r="AI11" s="52">
        <f>MIN(B11:AF11)</f>
        <v>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62.1</v>
      </c>
      <c r="S12" s="48">
        <v>61.6</v>
      </c>
      <c r="T12" s="48">
        <v>60.6</v>
      </c>
      <c r="U12" s="48">
        <v>59.9</v>
      </c>
      <c r="V12" s="48">
        <v>59.8</v>
      </c>
      <c r="W12" s="48">
        <v>60.4</v>
      </c>
      <c r="X12" s="48">
        <v>59.2</v>
      </c>
      <c r="Y12" s="48">
        <v>59.2</v>
      </c>
      <c r="Z12" s="48">
        <v>61.7</v>
      </c>
      <c r="AA12" s="48">
        <v>62</v>
      </c>
      <c r="AB12" s="48">
        <v>61.7</v>
      </c>
      <c r="AC12" s="48">
        <v>62.1</v>
      </c>
      <c r="AD12" s="48">
        <v>60.1</v>
      </c>
      <c r="AE12" s="48">
        <v>58.8</v>
      </c>
      <c r="AF12" s="48">
        <v>58.2</v>
      </c>
      <c r="AG12" s="168">
        <v>60</v>
      </c>
      <c r="AH12" s="51">
        <f t="shared" ref="AH12:AH75" si="2">MAX(B12:AF12)</f>
        <v>62.1</v>
      </c>
      <c r="AI12" s="52">
        <f t="shared" ref="AI12:AI75" si="3">MIN(B12:AF12)</f>
        <v>58.2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55">
        <v>46</v>
      </c>
      <c r="C14" s="55">
        <v>46</v>
      </c>
      <c r="D14" s="55">
        <v>46</v>
      </c>
      <c r="E14" s="55">
        <v>46</v>
      </c>
      <c r="F14" s="55">
        <v>46</v>
      </c>
      <c r="G14" s="55">
        <v>46</v>
      </c>
      <c r="H14" s="55">
        <v>46</v>
      </c>
      <c r="I14" s="55">
        <v>46</v>
      </c>
      <c r="J14" s="55">
        <v>46</v>
      </c>
      <c r="K14" s="55">
        <v>46</v>
      </c>
      <c r="L14" s="48">
        <v>46</v>
      </c>
      <c r="M14" s="48">
        <v>46</v>
      </c>
      <c r="N14" s="48">
        <v>46</v>
      </c>
      <c r="O14" s="48">
        <v>46</v>
      </c>
      <c r="P14" s="48">
        <v>46</v>
      </c>
      <c r="Q14" s="48">
        <v>46</v>
      </c>
      <c r="R14" s="48">
        <v>45.4</v>
      </c>
      <c r="S14" s="48">
        <v>46.6</v>
      </c>
      <c r="T14" s="48">
        <v>46.1</v>
      </c>
      <c r="U14" s="48">
        <v>46</v>
      </c>
      <c r="V14" s="48">
        <v>46.2</v>
      </c>
      <c r="W14" s="48">
        <v>45.5</v>
      </c>
      <c r="X14" s="48">
        <v>45.4</v>
      </c>
      <c r="Y14" s="48">
        <v>45.9</v>
      </c>
      <c r="Z14" s="48">
        <v>45.6</v>
      </c>
      <c r="AA14" s="48">
        <v>45.4</v>
      </c>
      <c r="AB14" s="48">
        <v>45.2</v>
      </c>
      <c r="AC14" s="48">
        <v>45.4</v>
      </c>
      <c r="AD14" s="48">
        <v>46.8</v>
      </c>
      <c r="AE14" s="48">
        <v>45.9</v>
      </c>
      <c r="AF14" s="48">
        <v>45.4</v>
      </c>
      <c r="AG14" s="56">
        <v>50</v>
      </c>
      <c r="AH14" s="51">
        <f t="shared" si="2"/>
        <v>46.8</v>
      </c>
      <c r="AI14" s="52">
        <f t="shared" si="3"/>
        <v>45.2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7">
        <v>26</v>
      </c>
      <c r="C15" s="47">
        <v>26</v>
      </c>
      <c r="D15" s="47">
        <v>26</v>
      </c>
      <c r="E15" s="47">
        <v>26</v>
      </c>
      <c r="F15" s="47">
        <v>27</v>
      </c>
      <c r="G15" s="47">
        <v>27</v>
      </c>
      <c r="H15" s="47">
        <v>27</v>
      </c>
      <c r="I15" s="47">
        <v>28</v>
      </c>
      <c r="J15" s="47">
        <v>28</v>
      </c>
      <c r="K15" s="47">
        <v>28</v>
      </c>
      <c r="L15" s="48">
        <v>29</v>
      </c>
      <c r="M15" s="48">
        <v>29</v>
      </c>
      <c r="N15" s="48">
        <v>29</v>
      </c>
      <c r="O15" s="48">
        <v>28</v>
      </c>
      <c r="P15" s="48">
        <v>29</v>
      </c>
      <c r="Q15" s="48">
        <v>29</v>
      </c>
      <c r="R15" s="48">
        <v>29</v>
      </c>
      <c r="S15" s="48">
        <v>29</v>
      </c>
      <c r="T15" s="48">
        <v>28</v>
      </c>
      <c r="U15" s="48">
        <v>29</v>
      </c>
      <c r="V15" s="48">
        <v>29</v>
      </c>
      <c r="W15" s="48">
        <v>31</v>
      </c>
      <c r="X15" s="48">
        <v>31</v>
      </c>
      <c r="Y15" s="48">
        <v>31</v>
      </c>
      <c r="Z15" s="48">
        <v>31</v>
      </c>
      <c r="AA15" s="48">
        <v>31</v>
      </c>
      <c r="AB15" s="48">
        <v>31</v>
      </c>
      <c r="AC15" s="48">
        <v>31</v>
      </c>
      <c r="AD15" s="48">
        <v>31</v>
      </c>
      <c r="AE15" s="48">
        <v>30</v>
      </c>
      <c r="AF15" s="48">
        <v>30</v>
      </c>
      <c r="AG15" s="168">
        <v>45</v>
      </c>
      <c r="AH15" s="51">
        <f t="shared" si="2"/>
        <v>31</v>
      </c>
      <c r="AI15" s="52">
        <f t="shared" si="3"/>
        <v>26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7">
        <v>0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  <c r="Q18" s="48">
        <v>0</v>
      </c>
      <c r="R18" s="48">
        <v>0</v>
      </c>
      <c r="S18" s="48">
        <v>0</v>
      </c>
      <c r="T18" s="48">
        <v>0</v>
      </c>
      <c r="U18" s="48">
        <v>0</v>
      </c>
      <c r="V18" s="48">
        <v>0</v>
      </c>
      <c r="W18" s="48">
        <v>0</v>
      </c>
      <c r="X18" s="48">
        <v>0</v>
      </c>
      <c r="Y18" s="48">
        <v>0</v>
      </c>
      <c r="Z18" s="48">
        <v>0</v>
      </c>
      <c r="AA18" s="48">
        <v>0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168">
        <v>30</v>
      </c>
      <c r="AH18" s="51">
        <f t="shared" si="2"/>
        <v>0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7">
        <v>22</v>
      </c>
      <c r="C23" s="47">
        <v>0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0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7">
        <v>22</v>
      </c>
      <c r="C24" s="47">
        <v>22</v>
      </c>
      <c r="D24" s="47">
        <v>22</v>
      </c>
      <c r="E24" s="47">
        <v>22</v>
      </c>
      <c r="F24" s="47">
        <v>0</v>
      </c>
      <c r="G24" s="47">
        <v>15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0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7">
        <v>14.9</v>
      </c>
      <c r="C25" s="47">
        <v>14.9</v>
      </c>
      <c r="D25" s="47">
        <v>14.9</v>
      </c>
      <c r="E25" s="47">
        <v>14.9</v>
      </c>
      <c r="F25" s="47">
        <v>14.9</v>
      </c>
      <c r="G25" s="47">
        <v>14.9</v>
      </c>
      <c r="H25" s="47">
        <v>14.9</v>
      </c>
      <c r="I25" s="47">
        <v>14.9</v>
      </c>
      <c r="J25" s="47">
        <v>14.9</v>
      </c>
      <c r="K25" s="47">
        <v>14.9</v>
      </c>
      <c r="L25" s="48">
        <v>14.9</v>
      </c>
      <c r="M25" s="48">
        <v>14.9</v>
      </c>
      <c r="N25" s="48">
        <v>14.9</v>
      </c>
      <c r="O25" s="48">
        <v>14.9</v>
      </c>
      <c r="P25" s="48">
        <v>14.9</v>
      </c>
      <c r="Q25" s="48">
        <v>14.9</v>
      </c>
      <c r="R25" s="48">
        <v>14.9</v>
      </c>
      <c r="S25" s="48">
        <v>14.9</v>
      </c>
      <c r="T25" s="48">
        <v>14.9</v>
      </c>
      <c r="U25" s="48">
        <v>14.9</v>
      </c>
      <c r="V25" s="48">
        <v>14.9</v>
      </c>
      <c r="W25" s="48">
        <v>14.9</v>
      </c>
      <c r="X25" s="48">
        <v>14.9</v>
      </c>
      <c r="Y25" s="48">
        <v>14.9</v>
      </c>
      <c r="Z25" s="48">
        <v>14.9</v>
      </c>
      <c r="AA25" s="48">
        <v>14.9</v>
      </c>
      <c r="AB25" s="48">
        <v>14.9</v>
      </c>
      <c r="AC25" s="48">
        <v>14.9</v>
      </c>
      <c r="AD25" s="48">
        <v>14.9</v>
      </c>
      <c r="AE25" s="48">
        <v>14.9</v>
      </c>
      <c r="AF25" s="48">
        <v>14.9</v>
      </c>
      <c r="AG25" s="168">
        <v>23.5</v>
      </c>
      <c r="AH25" s="51">
        <f t="shared" si="2"/>
        <v>14.9</v>
      </c>
      <c r="AI25" s="52">
        <f t="shared" si="3"/>
        <v>14.9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7">
        <v>8</v>
      </c>
      <c r="C26" s="47">
        <v>8</v>
      </c>
      <c r="D26" s="47">
        <v>8</v>
      </c>
      <c r="E26" s="47">
        <v>8</v>
      </c>
      <c r="F26" s="47">
        <v>8</v>
      </c>
      <c r="G26" s="47">
        <v>8</v>
      </c>
      <c r="H26" s="47">
        <v>8</v>
      </c>
      <c r="I26" s="47">
        <v>8</v>
      </c>
      <c r="J26" s="47">
        <v>8</v>
      </c>
      <c r="K26" s="47">
        <v>8</v>
      </c>
      <c r="L26" s="48">
        <v>8</v>
      </c>
      <c r="M26" s="48">
        <v>8</v>
      </c>
      <c r="N26" s="48">
        <v>8</v>
      </c>
      <c r="O26" s="48">
        <v>8</v>
      </c>
      <c r="P26" s="48">
        <v>8</v>
      </c>
      <c r="Q26" s="48">
        <v>8</v>
      </c>
      <c r="R26" s="48">
        <v>8</v>
      </c>
      <c r="S26" s="48">
        <v>8</v>
      </c>
      <c r="T26" s="48">
        <v>8</v>
      </c>
      <c r="U26" s="48">
        <v>8</v>
      </c>
      <c r="V26" s="48">
        <v>8</v>
      </c>
      <c r="W26" s="48">
        <v>8</v>
      </c>
      <c r="X26" s="48">
        <v>8</v>
      </c>
      <c r="Y26" s="48">
        <v>8</v>
      </c>
      <c r="Z26" s="48">
        <v>8</v>
      </c>
      <c r="AA26" s="48">
        <v>8</v>
      </c>
      <c r="AB26" s="48">
        <v>8</v>
      </c>
      <c r="AC26" s="48">
        <v>8</v>
      </c>
      <c r="AD26" s="48">
        <v>8</v>
      </c>
      <c r="AE26" s="48">
        <v>8</v>
      </c>
      <c r="AF26" s="48">
        <v>8</v>
      </c>
      <c r="AG26" s="168">
        <v>22.2</v>
      </c>
      <c r="AH26" s="51">
        <f t="shared" si="2"/>
        <v>8</v>
      </c>
      <c r="AI26" s="52">
        <f t="shared" si="3"/>
        <v>8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7">
        <v>12</v>
      </c>
      <c r="C28" s="47">
        <v>12</v>
      </c>
      <c r="D28" s="47">
        <v>12</v>
      </c>
      <c r="E28" s="47">
        <v>12</v>
      </c>
      <c r="F28" s="47">
        <v>12</v>
      </c>
      <c r="G28" s="47">
        <v>12</v>
      </c>
      <c r="H28" s="47">
        <v>12</v>
      </c>
      <c r="I28" s="47">
        <v>12</v>
      </c>
      <c r="J28" s="47">
        <v>12</v>
      </c>
      <c r="K28" s="47">
        <v>12</v>
      </c>
      <c r="L28" s="48">
        <v>12</v>
      </c>
      <c r="M28" s="48">
        <v>12</v>
      </c>
      <c r="N28" s="48">
        <v>12</v>
      </c>
      <c r="O28" s="48">
        <v>12</v>
      </c>
      <c r="P28" s="48">
        <v>12</v>
      </c>
      <c r="Q28" s="48">
        <v>12</v>
      </c>
      <c r="R28" s="48">
        <v>12</v>
      </c>
      <c r="S28" s="48">
        <v>12</v>
      </c>
      <c r="T28" s="48">
        <v>12</v>
      </c>
      <c r="U28" s="48">
        <v>12</v>
      </c>
      <c r="V28" s="48">
        <v>12</v>
      </c>
      <c r="W28" s="48">
        <v>12</v>
      </c>
      <c r="X28" s="48">
        <v>12</v>
      </c>
      <c r="Y28" s="48">
        <v>12</v>
      </c>
      <c r="Z28" s="48">
        <v>12</v>
      </c>
      <c r="AA28" s="48">
        <v>12</v>
      </c>
      <c r="AB28" s="48">
        <v>12</v>
      </c>
      <c r="AC28" s="48">
        <v>12</v>
      </c>
      <c r="AD28" s="48">
        <v>12</v>
      </c>
      <c r="AE28" s="48">
        <v>12</v>
      </c>
      <c r="AF28" s="48">
        <v>12</v>
      </c>
      <c r="AG28" s="168">
        <v>22.1</v>
      </c>
      <c r="AH28" s="51">
        <f t="shared" si="2"/>
        <v>12</v>
      </c>
      <c r="AI28" s="52">
        <f t="shared" si="3"/>
        <v>12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55">
        <v>9.3000000000000007</v>
      </c>
      <c r="C31" s="55">
        <v>9.3000000000000007</v>
      </c>
      <c r="D31" s="55">
        <v>9.3000000000000007</v>
      </c>
      <c r="E31" s="55">
        <v>9.3000000000000007</v>
      </c>
      <c r="F31" s="55">
        <v>9.3000000000000007</v>
      </c>
      <c r="G31" s="55">
        <v>9.3000000000000007</v>
      </c>
      <c r="H31" s="55">
        <v>9.3000000000000007</v>
      </c>
      <c r="I31" s="55">
        <v>9.3000000000000007</v>
      </c>
      <c r="J31" s="55">
        <v>9.3000000000000007</v>
      </c>
      <c r="K31" s="55">
        <v>9.3000000000000007</v>
      </c>
      <c r="L31" s="48">
        <v>9.3000000000000007</v>
      </c>
      <c r="M31" s="48">
        <v>9.3000000000000007</v>
      </c>
      <c r="N31" s="48">
        <v>9.3000000000000007</v>
      </c>
      <c r="O31" s="48">
        <v>9.3000000000000007</v>
      </c>
      <c r="P31" s="48">
        <v>9.3000000000000007</v>
      </c>
      <c r="Q31" s="48">
        <v>9.3000000000000007</v>
      </c>
      <c r="R31" s="48">
        <v>9.3000000000000007</v>
      </c>
      <c r="S31" s="48">
        <v>9.3000000000000007</v>
      </c>
      <c r="T31" s="48">
        <v>9.3000000000000007</v>
      </c>
      <c r="U31" s="48">
        <v>9.3000000000000007</v>
      </c>
      <c r="V31" s="48">
        <v>9.3000000000000007</v>
      </c>
      <c r="W31" s="48">
        <v>9.3000000000000007</v>
      </c>
      <c r="X31" s="48">
        <v>9.3000000000000007</v>
      </c>
      <c r="Y31" s="48">
        <v>9.3000000000000007</v>
      </c>
      <c r="Z31" s="48">
        <v>9.3000000000000007</v>
      </c>
      <c r="AA31" s="48">
        <v>9.3000000000000007</v>
      </c>
      <c r="AB31" s="48">
        <v>9.3000000000000007</v>
      </c>
      <c r="AC31" s="48">
        <v>9.3000000000000007</v>
      </c>
      <c r="AD31" s="48">
        <v>9.3000000000000007</v>
      </c>
      <c r="AE31" s="48">
        <v>9.3000000000000007</v>
      </c>
      <c r="AF31" s="48">
        <v>9.3000000000000007</v>
      </c>
      <c r="AG31" s="58">
        <v>20</v>
      </c>
      <c r="AH31" s="51">
        <f t="shared" si="2"/>
        <v>9.3000000000000007</v>
      </c>
      <c r="AI31" s="52">
        <f t="shared" si="3"/>
        <v>9.3000000000000007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202</v>
      </c>
      <c r="C33" s="55">
        <v>208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202</v>
      </c>
      <c r="AK33" s="53"/>
    </row>
    <row r="34" spans="1:41" ht="15.75" thickBot="1" x14ac:dyDescent="0.3">
      <c r="A34" s="63" t="s">
        <v>19</v>
      </c>
      <c r="B34" s="55">
        <v>141.69999999999999</v>
      </c>
      <c r="C34" s="55">
        <v>148.9</v>
      </c>
      <c r="D34" s="55">
        <v>143.1</v>
      </c>
      <c r="E34" s="55">
        <v>141.69999999999999</v>
      </c>
      <c r="F34" s="55">
        <v>83.2</v>
      </c>
      <c r="G34" s="55">
        <v>127.5</v>
      </c>
      <c r="H34" s="55">
        <v>145.4</v>
      </c>
      <c r="I34" s="55">
        <v>138.80000000000001</v>
      </c>
      <c r="J34" s="55">
        <v>141.1</v>
      </c>
      <c r="K34" s="55">
        <v>139.69999999999999</v>
      </c>
      <c r="L34" s="64">
        <v>140.5</v>
      </c>
      <c r="M34" s="64">
        <v>154.9</v>
      </c>
      <c r="N34" s="64">
        <v>153.5</v>
      </c>
      <c r="O34" s="64">
        <v>157</v>
      </c>
      <c r="P34" s="64">
        <v>158.19999999999999</v>
      </c>
      <c r="Q34" s="64">
        <v>159.6</v>
      </c>
      <c r="R34" s="64">
        <v>154.19999999999999</v>
      </c>
      <c r="S34" s="64">
        <v>156.19999999999999</v>
      </c>
      <c r="T34" s="64">
        <v>160.30000000000001</v>
      </c>
      <c r="U34" s="64">
        <v>158</v>
      </c>
      <c r="V34" s="64">
        <v>161.19999999999999</v>
      </c>
      <c r="W34" s="64">
        <v>161.69999999999999</v>
      </c>
      <c r="X34" s="64">
        <v>160.80000000000001</v>
      </c>
      <c r="Y34" s="64">
        <v>159.9</v>
      </c>
      <c r="Z34" s="64">
        <v>159.1</v>
      </c>
      <c r="AA34" s="64">
        <v>159.6</v>
      </c>
      <c r="AB34" s="64">
        <v>161.30000000000001</v>
      </c>
      <c r="AC34" s="64">
        <v>161.69999999999999</v>
      </c>
      <c r="AD34" s="64">
        <v>162.5</v>
      </c>
      <c r="AE34" s="55">
        <v>163.1</v>
      </c>
      <c r="AF34" s="55">
        <v>163.5</v>
      </c>
      <c r="AG34" s="58">
        <v>240</v>
      </c>
      <c r="AH34" s="51">
        <f t="shared" si="2"/>
        <v>163.5</v>
      </c>
      <c r="AI34" s="52">
        <f t="shared" si="3"/>
        <v>83.2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756.8</v>
      </c>
      <c r="C35" s="66">
        <f t="shared" si="4"/>
        <v>740.8</v>
      </c>
      <c r="D35" s="66">
        <f t="shared" si="4"/>
        <v>774.8</v>
      </c>
      <c r="E35" s="66">
        <f t="shared" si="4"/>
        <v>774.8</v>
      </c>
      <c r="F35" s="66">
        <f t="shared" si="4"/>
        <v>725.8</v>
      </c>
      <c r="G35" s="66">
        <f t="shared" si="4"/>
        <v>765.39999999999986</v>
      </c>
      <c r="H35" s="66">
        <f t="shared" si="4"/>
        <v>772.39999999999986</v>
      </c>
      <c r="I35" s="66">
        <f t="shared" si="4"/>
        <v>773.4</v>
      </c>
      <c r="J35" s="66">
        <f t="shared" si="4"/>
        <v>777.59999999999991</v>
      </c>
      <c r="K35" s="66">
        <f t="shared" si="4"/>
        <v>777.4</v>
      </c>
      <c r="L35" s="66">
        <f t="shared" si="4"/>
        <v>778.4</v>
      </c>
      <c r="M35" s="66">
        <f t="shared" si="4"/>
        <v>778.4</v>
      </c>
      <c r="N35" s="66">
        <f t="shared" si="4"/>
        <v>555.4</v>
      </c>
      <c r="O35" s="66">
        <f t="shared" si="4"/>
        <v>554.4</v>
      </c>
      <c r="P35" s="66">
        <f t="shared" si="4"/>
        <v>555.4</v>
      </c>
      <c r="Q35" s="66">
        <f t="shared" si="4"/>
        <v>555.4</v>
      </c>
      <c r="R35" s="66">
        <f t="shared" si="4"/>
        <v>556.9</v>
      </c>
      <c r="S35" s="66">
        <f t="shared" si="4"/>
        <v>557.59999999999991</v>
      </c>
      <c r="T35" s="66">
        <f t="shared" si="4"/>
        <v>555.09999999999991</v>
      </c>
      <c r="U35" s="66">
        <f t="shared" si="4"/>
        <v>555.29999999999995</v>
      </c>
      <c r="V35" s="66">
        <f t="shared" si="4"/>
        <v>555.4</v>
      </c>
      <c r="W35" s="66">
        <f t="shared" si="4"/>
        <v>557.29999999999995</v>
      </c>
      <c r="X35" s="66">
        <f t="shared" si="4"/>
        <v>556</v>
      </c>
      <c r="Y35" s="66">
        <f t="shared" si="4"/>
        <v>556.5</v>
      </c>
      <c r="Z35" s="66">
        <f t="shared" si="4"/>
        <v>558.70000000000005</v>
      </c>
      <c r="AA35" s="66">
        <f t="shared" si="4"/>
        <v>558.79999999999995</v>
      </c>
      <c r="AB35" s="66">
        <f t="shared" si="4"/>
        <v>558.29999999999995</v>
      </c>
      <c r="AC35" s="66">
        <f t="shared" si="4"/>
        <v>558.9</v>
      </c>
      <c r="AD35" s="66">
        <f t="shared" si="4"/>
        <v>558.29999999999995</v>
      </c>
      <c r="AE35" s="66">
        <f t="shared" si="4"/>
        <v>555.09999999999991</v>
      </c>
      <c r="AF35" s="66">
        <f t="shared" si="4"/>
        <v>554</v>
      </c>
      <c r="AG35" s="58">
        <f>SUM(AG11:AG34)</f>
        <v>1416.83</v>
      </c>
      <c r="AH35" s="51">
        <f t="shared" si="2"/>
        <v>778.4</v>
      </c>
      <c r="AI35" s="52">
        <f t="shared" si="3"/>
        <v>554</v>
      </c>
      <c r="AK35" s="53"/>
    </row>
    <row r="36" spans="1:41" x14ac:dyDescent="0.25">
      <c r="A36" s="54" t="s">
        <v>21</v>
      </c>
      <c r="B36" s="55">
        <v>138.4</v>
      </c>
      <c r="C36" s="55">
        <v>137.1</v>
      </c>
      <c r="D36" s="55">
        <v>137.1</v>
      </c>
      <c r="E36" s="55">
        <v>137.1</v>
      </c>
      <c r="F36" s="55">
        <v>137.1</v>
      </c>
      <c r="G36" s="55">
        <v>137.1</v>
      </c>
      <c r="H36" s="55">
        <v>137.1</v>
      </c>
      <c r="I36" s="55">
        <v>137.1</v>
      </c>
      <c r="J36" s="55">
        <v>137.1</v>
      </c>
      <c r="K36" s="55">
        <v>137.1</v>
      </c>
      <c r="L36" s="48">
        <v>137.1</v>
      </c>
      <c r="M36" s="48">
        <v>137.1</v>
      </c>
      <c r="N36" s="48">
        <v>137.1</v>
      </c>
      <c r="O36" s="48">
        <v>137.1</v>
      </c>
      <c r="P36" s="48">
        <v>137.1</v>
      </c>
      <c r="Q36" s="48">
        <v>137.1</v>
      </c>
      <c r="R36" s="48">
        <v>139.9</v>
      </c>
      <c r="S36" s="48">
        <v>141.1</v>
      </c>
      <c r="T36" s="48">
        <v>140.80000000000001</v>
      </c>
      <c r="U36" s="48">
        <v>140.19999999999999</v>
      </c>
      <c r="V36" s="48">
        <v>140.1</v>
      </c>
      <c r="W36" s="48">
        <v>139.69999999999999</v>
      </c>
      <c r="X36" s="48">
        <v>139.6</v>
      </c>
      <c r="Y36" s="48">
        <v>139.4</v>
      </c>
      <c r="Z36" s="48">
        <v>139.5</v>
      </c>
      <c r="AA36" s="48">
        <v>139.6</v>
      </c>
      <c r="AB36" s="48">
        <v>140.1</v>
      </c>
      <c r="AC36" s="48">
        <v>140.19999999999999</v>
      </c>
      <c r="AD36" s="48">
        <v>140.5</v>
      </c>
      <c r="AE36" s="48">
        <v>140.5</v>
      </c>
      <c r="AF36" s="48">
        <v>140.19999999999999</v>
      </c>
      <c r="AG36" s="56">
        <v>144</v>
      </c>
      <c r="AH36" s="51">
        <f t="shared" si="2"/>
        <v>141.1</v>
      </c>
      <c r="AI36" s="52">
        <f t="shared" si="3"/>
        <v>137.1</v>
      </c>
      <c r="AK36" s="53"/>
    </row>
    <row r="37" spans="1:41" x14ac:dyDescent="0.25">
      <c r="A37" s="57" t="s">
        <v>22</v>
      </c>
      <c r="B37" s="55">
        <v>0</v>
      </c>
      <c r="C37" s="55">
        <v>21.6</v>
      </c>
      <c r="D37" s="55">
        <v>21.6</v>
      </c>
      <c r="E37" s="55">
        <v>21.6</v>
      </c>
      <c r="F37" s="55">
        <v>23.1</v>
      </c>
      <c r="G37" s="55">
        <v>23.1</v>
      </c>
      <c r="H37" s="55">
        <v>0</v>
      </c>
      <c r="I37" s="55">
        <v>0</v>
      </c>
      <c r="J37" s="55">
        <v>11.7</v>
      </c>
      <c r="K37" s="55">
        <v>0</v>
      </c>
      <c r="L37" s="67">
        <v>0</v>
      </c>
      <c r="M37" s="67">
        <v>0</v>
      </c>
      <c r="N37" s="67">
        <v>0</v>
      </c>
      <c r="O37" s="67">
        <v>0</v>
      </c>
      <c r="P37" s="67">
        <v>0</v>
      </c>
      <c r="Q37" s="67">
        <v>0</v>
      </c>
      <c r="R37" s="67">
        <v>0</v>
      </c>
      <c r="S37" s="67">
        <v>0</v>
      </c>
      <c r="T37" s="67">
        <v>0</v>
      </c>
      <c r="U37" s="67">
        <v>34.700000000000003</v>
      </c>
      <c r="V37" s="67">
        <v>71.2</v>
      </c>
      <c r="W37" s="67">
        <v>71.7</v>
      </c>
      <c r="X37" s="67">
        <v>71.8</v>
      </c>
      <c r="Y37" s="67">
        <v>71.3</v>
      </c>
      <c r="Z37" s="67">
        <v>72.599999999999994</v>
      </c>
      <c r="AA37" s="67">
        <v>69.8</v>
      </c>
      <c r="AB37" s="67">
        <v>70</v>
      </c>
      <c r="AC37" s="67">
        <v>70.3</v>
      </c>
      <c r="AD37" s="67">
        <v>69.400000000000006</v>
      </c>
      <c r="AE37" s="67">
        <v>69.400000000000006</v>
      </c>
      <c r="AF37" s="67">
        <v>69.599999999999994</v>
      </c>
      <c r="AG37" s="58">
        <v>70</v>
      </c>
      <c r="AH37" s="51">
        <f t="shared" si="2"/>
        <v>72.599999999999994</v>
      </c>
      <c r="AI37" s="52">
        <f t="shared" si="3"/>
        <v>0</v>
      </c>
      <c r="AK37" s="53"/>
    </row>
    <row r="38" spans="1:41" x14ac:dyDescent="0.25">
      <c r="A38" s="57" t="s">
        <v>23</v>
      </c>
      <c r="B38" s="55">
        <v>61</v>
      </c>
      <c r="C38" s="55">
        <v>60.7</v>
      </c>
      <c r="D38" s="55">
        <v>60.7</v>
      </c>
      <c r="E38" s="55">
        <v>60.7</v>
      </c>
      <c r="F38" s="55">
        <v>60.7</v>
      </c>
      <c r="G38" s="55">
        <v>60.7</v>
      </c>
      <c r="H38" s="55">
        <v>60.7</v>
      </c>
      <c r="I38" s="55">
        <v>60.7</v>
      </c>
      <c r="J38" s="55">
        <v>60.7</v>
      </c>
      <c r="K38" s="55">
        <v>60.7</v>
      </c>
      <c r="L38" s="67">
        <v>61.5</v>
      </c>
      <c r="M38" s="67">
        <v>61.5</v>
      </c>
      <c r="N38" s="67">
        <v>61.5</v>
      </c>
      <c r="O38" s="67">
        <v>61.5</v>
      </c>
      <c r="P38" s="67">
        <v>61.5</v>
      </c>
      <c r="Q38" s="67">
        <v>61.5</v>
      </c>
      <c r="R38" s="67">
        <v>61</v>
      </c>
      <c r="S38" s="67">
        <v>61.1</v>
      </c>
      <c r="T38" s="67">
        <v>61.1</v>
      </c>
      <c r="U38" s="67">
        <v>61.1</v>
      </c>
      <c r="V38" s="67">
        <v>60.8</v>
      </c>
      <c r="W38" s="67">
        <v>60.7</v>
      </c>
      <c r="X38" s="67">
        <v>60.8</v>
      </c>
      <c r="Y38" s="67">
        <v>60.8</v>
      </c>
      <c r="Z38" s="67">
        <v>60.9</v>
      </c>
      <c r="AA38" s="67">
        <v>61.3</v>
      </c>
      <c r="AB38" s="67">
        <v>60.4</v>
      </c>
      <c r="AC38" s="67">
        <v>60.5</v>
      </c>
      <c r="AD38" s="67">
        <v>60.2</v>
      </c>
      <c r="AE38" s="67">
        <v>60.2</v>
      </c>
      <c r="AF38" s="67">
        <v>60.2</v>
      </c>
      <c r="AG38" s="58">
        <v>69</v>
      </c>
      <c r="AH38" s="51">
        <f t="shared" si="2"/>
        <v>61.5</v>
      </c>
      <c r="AI38" s="52">
        <f t="shared" si="3"/>
        <v>60.2</v>
      </c>
      <c r="AK38" s="53"/>
    </row>
    <row r="39" spans="1:41" x14ac:dyDescent="0.25">
      <c r="A39" s="57" t="s">
        <v>24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67">
        <v>0</v>
      </c>
      <c r="M39" s="67">
        <v>0</v>
      </c>
      <c r="N39" s="67">
        <v>0</v>
      </c>
      <c r="O39" s="67">
        <v>0</v>
      </c>
      <c r="P39" s="67">
        <v>0</v>
      </c>
      <c r="Q39" s="67">
        <v>0</v>
      </c>
      <c r="R39" s="67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67">
        <v>0</v>
      </c>
      <c r="AB39" s="67">
        <v>0</v>
      </c>
      <c r="AC39" s="67">
        <v>0</v>
      </c>
      <c r="AD39" s="67">
        <v>0</v>
      </c>
      <c r="AE39" s="67">
        <v>0</v>
      </c>
      <c r="AF39" s="67">
        <v>0</v>
      </c>
      <c r="AG39" s="58">
        <v>60</v>
      </c>
      <c r="AH39" s="51">
        <f t="shared" si="2"/>
        <v>0</v>
      </c>
      <c r="AI39" s="52">
        <f t="shared" si="3"/>
        <v>0</v>
      </c>
      <c r="AK39" s="53"/>
    </row>
    <row r="40" spans="1:41" x14ac:dyDescent="0.25">
      <c r="A40" s="57" t="s">
        <v>25</v>
      </c>
      <c r="B40" s="55">
        <v>27</v>
      </c>
      <c r="C40" s="55">
        <v>27</v>
      </c>
      <c r="D40" s="55">
        <v>27</v>
      </c>
      <c r="E40" s="55">
        <v>27</v>
      </c>
      <c r="F40" s="55">
        <v>27</v>
      </c>
      <c r="G40" s="55">
        <v>27</v>
      </c>
      <c r="H40" s="55">
        <v>27</v>
      </c>
      <c r="I40" s="55">
        <v>27</v>
      </c>
      <c r="J40" s="55">
        <v>27</v>
      </c>
      <c r="K40" s="55">
        <v>27</v>
      </c>
      <c r="L40" s="48">
        <v>27</v>
      </c>
      <c r="M40" s="48">
        <v>27</v>
      </c>
      <c r="N40" s="48">
        <v>27</v>
      </c>
      <c r="O40" s="48">
        <v>27</v>
      </c>
      <c r="P40" s="48">
        <v>27</v>
      </c>
      <c r="Q40" s="48">
        <v>27</v>
      </c>
      <c r="R40" s="48">
        <v>27</v>
      </c>
      <c r="S40" s="48">
        <v>27</v>
      </c>
      <c r="T40" s="48">
        <v>27</v>
      </c>
      <c r="U40" s="48">
        <v>0</v>
      </c>
      <c r="V40" s="48">
        <v>0</v>
      </c>
      <c r="W40" s="48">
        <v>27</v>
      </c>
      <c r="X40" s="48">
        <v>27</v>
      </c>
      <c r="Y40" s="67">
        <v>27</v>
      </c>
      <c r="Z40" s="67">
        <v>27</v>
      </c>
      <c r="AA40" s="67">
        <v>15</v>
      </c>
      <c r="AB40" s="67">
        <v>15</v>
      </c>
      <c r="AC40" s="67">
        <v>15</v>
      </c>
      <c r="AD40" s="67">
        <v>15</v>
      </c>
      <c r="AE40" s="67">
        <v>15</v>
      </c>
      <c r="AF40" s="67">
        <v>15</v>
      </c>
      <c r="AG40" s="58">
        <v>30</v>
      </c>
      <c r="AH40" s="51">
        <f t="shared" si="2"/>
        <v>27</v>
      </c>
      <c r="AI40" s="52">
        <f t="shared" si="3"/>
        <v>0</v>
      </c>
      <c r="AK40" s="53"/>
    </row>
    <row r="41" spans="1:41" x14ac:dyDescent="0.25">
      <c r="A41" s="57" t="s">
        <v>86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48">
        <v>0</v>
      </c>
      <c r="AE41" s="48">
        <v>0</v>
      </c>
      <c r="AF41" s="48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15.3</v>
      </c>
      <c r="C42" s="68">
        <v>15.2</v>
      </c>
      <c r="D42" s="68">
        <v>15.2</v>
      </c>
      <c r="E42" s="68">
        <v>15.2</v>
      </c>
      <c r="F42" s="68">
        <v>15.2</v>
      </c>
      <c r="G42" s="68">
        <v>15.2</v>
      </c>
      <c r="H42" s="68">
        <v>15.2</v>
      </c>
      <c r="I42" s="68">
        <v>15.2</v>
      </c>
      <c r="J42" s="68">
        <v>15.2</v>
      </c>
      <c r="K42" s="68">
        <v>15.2</v>
      </c>
      <c r="L42" s="48">
        <v>16.8</v>
      </c>
      <c r="M42" s="48">
        <v>16.8</v>
      </c>
      <c r="N42" s="48">
        <v>16.8</v>
      </c>
      <c r="O42" s="48">
        <v>16.8</v>
      </c>
      <c r="P42" s="48">
        <v>16.8</v>
      </c>
      <c r="Q42" s="48">
        <v>16.8</v>
      </c>
      <c r="R42" s="48">
        <v>16.7</v>
      </c>
      <c r="S42" s="48">
        <v>16.7</v>
      </c>
      <c r="T42" s="48">
        <v>12.2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48">
        <v>17.100000000000001</v>
      </c>
      <c r="AB42" s="48">
        <v>17</v>
      </c>
      <c r="AC42" s="48">
        <v>17</v>
      </c>
      <c r="AD42" s="48">
        <v>16.899999999999999</v>
      </c>
      <c r="AE42" s="48">
        <v>16.899999999999999</v>
      </c>
      <c r="AF42" s="48">
        <v>16.899999999999999</v>
      </c>
      <c r="AG42" s="58">
        <v>24</v>
      </c>
      <c r="AH42" s="51">
        <f t="shared" si="2"/>
        <v>17.100000000000001</v>
      </c>
      <c r="AI42" s="52">
        <f t="shared" si="3"/>
        <v>12.2</v>
      </c>
      <c r="AK42" s="53"/>
    </row>
    <row r="43" spans="1:41" x14ac:dyDescent="0.25">
      <c r="A43" s="57" t="s">
        <v>27</v>
      </c>
      <c r="B43" s="55">
        <v>2</v>
      </c>
      <c r="C43" s="55">
        <v>2</v>
      </c>
      <c r="D43" s="55">
        <v>2</v>
      </c>
      <c r="E43" s="55">
        <v>2</v>
      </c>
      <c r="F43" s="55">
        <v>2</v>
      </c>
      <c r="G43" s="55">
        <v>2</v>
      </c>
      <c r="H43" s="55">
        <v>2</v>
      </c>
      <c r="I43" s="55">
        <v>2</v>
      </c>
      <c r="J43" s="55">
        <v>2</v>
      </c>
      <c r="K43" s="55">
        <v>2</v>
      </c>
      <c r="L43" s="48">
        <v>2</v>
      </c>
      <c r="M43" s="48">
        <v>2</v>
      </c>
      <c r="N43" s="48">
        <v>2</v>
      </c>
      <c r="O43" s="48">
        <v>0</v>
      </c>
      <c r="P43" s="48">
        <v>0</v>
      </c>
      <c r="Q43" s="48">
        <v>0</v>
      </c>
      <c r="R43" s="48">
        <v>2</v>
      </c>
      <c r="S43" s="48">
        <v>2</v>
      </c>
      <c r="T43" s="48">
        <v>2</v>
      </c>
      <c r="U43" s="48">
        <v>2</v>
      </c>
      <c r="V43" s="48">
        <v>2</v>
      </c>
      <c r="W43" s="48">
        <v>2</v>
      </c>
      <c r="X43" s="48">
        <v>2</v>
      </c>
      <c r="Y43" s="48">
        <v>2</v>
      </c>
      <c r="Z43" s="48">
        <v>2</v>
      </c>
      <c r="AA43" s="48">
        <v>2.4</v>
      </c>
      <c r="AB43" s="48">
        <v>2.4</v>
      </c>
      <c r="AC43" s="48">
        <v>2.4</v>
      </c>
      <c r="AD43" s="48">
        <v>2.4</v>
      </c>
      <c r="AE43" s="48">
        <v>2.4</v>
      </c>
      <c r="AF43" s="48">
        <v>2.4</v>
      </c>
      <c r="AG43" s="58">
        <v>15</v>
      </c>
      <c r="AH43" s="51">
        <f t="shared" si="2"/>
        <v>2.4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14</v>
      </c>
      <c r="C44" s="55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48">
        <v>14</v>
      </c>
      <c r="M44" s="48">
        <v>14</v>
      </c>
      <c r="N44" s="48">
        <v>14</v>
      </c>
      <c r="O44" s="48">
        <v>14</v>
      </c>
      <c r="P44" s="48">
        <v>14</v>
      </c>
      <c r="Q44" s="48">
        <v>14</v>
      </c>
      <c r="R44" s="48">
        <v>14</v>
      </c>
      <c r="S44" s="48">
        <v>14</v>
      </c>
      <c r="T44" s="48">
        <v>14</v>
      </c>
      <c r="U44" s="48">
        <v>14</v>
      </c>
      <c r="V44" s="48">
        <v>14</v>
      </c>
      <c r="W44" s="48">
        <v>14</v>
      </c>
      <c r="X44" s="48">
        <v>14</v>
      </c>
      <c r="Y44" s="48">
        <v>14</v>
      </c>
      <c r="Z44" s="48">
        <v>14</v>
      </c>
      <c r="AA44" s="48">
        <v>14</v>
      </c>
      <c r="AB44" s="48">
        <v>14</v>
      </c>
      <c r="AC44" s="48">
        <v>14</v>
      </c>
      <c r="AD44" s="48">
        <v>14</v>
      </c>
      <c r="AE44" s="48">
        <v>14</v>
      </c>
      <c r="AF44" s="48">
        <v>14</v>
      </c>
      <c r="AG44" s="58">
        <v>14.1</v>
      </c>
      <c r="AH44" s="51">
        <f t="shared" si="2"/>
        <v>14</v>
      </c>
      <c r="AI44" s="52">
        <f t="shared" si="3"/>
        <v>14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13</v>
      </c>
      <c r="C45" s="68">
        <v>13</v>
      </c>
      <c r="D45" s="68">
        <v>13</v>
      </c>
      <c r="E45" s="68">
        <v>13</v>
      </c>
      <c r="F45" s="68">
        <v>13</v>
      </c>
      <c r="G45" s="68">
        <v>13</v>
      </c>
      <c r="H45" s="68">
        <v>14</v>
      </c>
      <c r="I45" s="68">
        <v>14</v>
      </c>
      <c r="J45" s="68">
        <v>14</v>
      </c>
      <c r="K45" s="68">
        <v>14</v>
      </c>
      <c r="L45" s="48">
        <v>14</v>
      </c>
      <c r="M45" s="48">
        <v>14</v>
      </c>
      <c r="N45" s="48">
        <v>4</v>
      </c>
      <c r="O45" s="48">
        <v>14</v>
      </c>
      <c r="P45" s="48">
        <v>14</v>
      </c>
      <c r="Q45" s="48">
        <v>14</v>
      </c>
      <c r="R45" s="48">
        <v>14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48">
        <v>14</v>
      </c>
      <c r="AD45" s="48">
        <v>13</v>
      </c>
      <c r="AE45" s="48">
        <v>12</v>
      </c>
      <c r="AF45" s="48">
        <v>12</v>
      </c>
      <c r="AG45" s="58">
        <v>14</v>
      </c>
      <c r="AH45" s="51">
        <f t="shared" si="2"/>
        <v>14</v>
      </c>
      <c r="AI45" s="52">
        <f t="shared" si="3"/>
        <v>4</v>
      </c>
      <c r="AK45" s="53"/>
    </row>
    <row r="46" spans="1:41" x14ac:dyDescent="0.25">
      <c r="A46" s="57" t="s">
        <v>30</v>
      </c>
      <c r="B46" s="55">
        <v>6.6</v>
      </c>
      <c r="C46" s="55">
        <v>6.6</v>
      </c>
      <c r="D46" s="55">
        <v>6.6</v>
      </c>
      <c r="E46" s="55">
        <v>6.6</v>
      </c>
      <c r="F46" s="55">
        <v>6.6</v>
      </c>
      <c r="G46" s="55">
        <v>6.6</v>
      </c>
      <c r="H46" s="55">
        <v>6.6</v>
      </c>
      <c r="I46" s="55">
        <v>6.6</v>
      </c>
      <c r="J46" s="55">
        <v>6.6</v>
      </c>
      <c r="K46" s="55">
        <v>6.6</v>
      </c>
      <c r="L46" s="48">
        <v>6.6</v>
      </c>
      <c r="M46" s="48">
        <v>6.6</v>
      </c>
      <c r="N46" s="48">
        <v>6.6</v>
      </c>
      <c r="O46" s="48">
        <v>6.6</v>
      </c>
      <c r="P46" s="48">
        <v>6.6</v>
      </c>
      <c r="Q46" s="48">
        <v>6.6</v>
      </c>
      <c r="R46" s="48">
        <v>6.6</v>
      </c>
      <c r="S46" s="48">
        <v>6.6</v>
      </c>
      <c r="T46" s="48">
        <v>6.6</v>
      </c>
      <c r="U46" s="48">
        <v>6.6</v>
      </c>
      <c r="V46" s="48">
        <v>6.6</v>
      </c>
      <c r="W46" s="48">
        <v>6.6</v>
      </c>
      <c r="X46" s="48">
        <v>6.6</v>
      </c>
      <c r="Y46" s="48">
        <v>6.6</v>
      </c>
      <c r="Z46" s="48">
        <v>6.6</v>
      </c>
      <c r="AA46" s="48">
        <v>6.6</v>
      </c>
      <c r="AB46" s="48">
        <v>6.6</v>
      </c>
      <c r="AC46" s="48">
        <v>6.6</v>
      </c>
      <c r="AD46" s="48">
        <v>6.6</v>
      </c>
      <c r="AE46" s="48">
        <v>6.6</v>
      </c>
      <c r="AF46" s="48">
        <v>6.6</v>
      </c>
      <c r="AG46" s="58">
        <v>10.050000000000001</v>
      </c>
      <c r="AH46" s="51">
        <f t="shared" si="2"/>
        <v>6.6</v>
      </c>
      <c r="AI46" s="52">
        <f t="shared" si="3"/>
        <v>6.6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48">
        <v>6.2</v>
      </c>
      <c r="AD47" s="48">
        <v>6.2</v>
      </c>
      <c r="AE47" s="48">
        <v>6.2</v>
      </c>
      <c r="AF47" s="48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287.04000000000008</v>
      </c>
      <c r="C49" s="66">
        <f t="shared" si="6"/>
        <v>306.94</v>
      </c>
      <c r="D49" s="66">
        <f t="shared" si="6"/>
        <v>306.94</v>
      </c>
      <c r="E49" s="66">
        <f t="shared" si="6"/>
        <v>306.94</v>
      </c>
      <c r="F49" s="66">
        <f t="shared" si="6"/>
        <v>308.44</v>
      </c>
      <c r="G49" s="66">
        <f t="shared" si="6"/>
        <v>308.44</v>
      </c>
      <c r="H49" s="66">
        <f t="shared" si="6"/>
        <v>286.34000000000003</v>
      </c>
      <c r="I49" s="66">
        <f t="shared" si="6"/>
        <v>286.34000000000003</v>
      </c>
      <c r="J49" s="66">
        <f t="shared" si="6"/>
        <v>298.04000000000002</v>
      </c>
      <c r="K49" s="66">
        <f t="shared" si="6"/>
        <v>286.34000000000003</v>
      </c>
      <c r="L49" s="66">
        <f t="shared" si="6"/>
        <v>288.74</v>
      </c>
      <c r="M49" s="66">
        <f t="shared" si="6"/>
        <v>288.74</v>
      </c>
      <c r="N49" s="66">
        <f t="shared" si="6"/>
        <v>278.74</v>
      </c>
      <c r="O49" s="66">
        <f t="shared" si="6"/>
        <v>286.74</v>
      </c>
      <c r="P49" s="66">
        <f t="shared" si="6"/>
        <v>286.74</v>
      </c>
      <c r="Q49" s="66">
        <f t="shared" si="6"/>
        <v>286.74</v>
      </c>
      <c r="R49" s="66">
        <f t="shared" si="6"/>
        <v>290.94000000000005</v>
      </c>
      <c r="S49" s="66">
        <f t="shared" si="6"/>
        <v>292.24</v>
      </c>
      <c r="T49" s="66">
        <f t="shared" si="6"/>
        <v>287.44000000000005</v>
      </c>
      <c r="U49" s="66">
        <f t="shared" si="6"/>
        <v>299.34000000000003</v>
      </c>
      <c r="V49" s="66">
        <f t="shared" si="6"/>
        <v>335.44000000000005</v>
      </c>
      <c r="W49" s="66">
        <f t="shared" si="6"/>
        <v>362.44</v>
      </c>
      <c r="X49" s="66">
        <f t="shared" si="6"/>
        <v>362.54</v>
      </c>
      <c r="Y49" s="66">
        <f t="shared" si="6"/>
        <v>361.84000000000003</v>
      </c>
      <c r="Z49" s="66">
        <f t="shared" si="6"/>
        <v>363.34000000000003</v>
      </c>
      <c r="AA49" s="66">
        <f t="shared" si="6"/>
        <v>349.54</v>
      </c>
      <c r="AB49" s="66">
        <f t="shared" si="6"/>
        <v>349.24</v>
      </c>
      <c r="AC49" s="66">
        <f t="shared" si="6"/>
        <v>349.74</v>
      </c>
      <c r="AD49" s="66">
        <f t="shared" si="6"/>
        <v>347.74</v>
      </c>
      <c r="AE49" s="66">
        <f t="shared" si="6"/>
        <v>346.74</v>
      </c>
      <c r="AF49" s="66">
        <f t="shared" si="6"/>
        <v>346.64</v>
      </c>
      <c r="AG49" s="71">
        <f>SUM(AG36:AG48)</f>
        <v>489.91</v>
      </c>
      <c r="AH49" s="51">
        <f t="shared" si="2"/>
        <v>363.34000000000003</v>
      </c>
      <c r="AI49" s="52">
        <f t="shared" si="3"/>
        <v>278.74</v>
      </c>
      <c r="AK49" s="53"/>
    </row>
    <row r="50" spans="1:37" x14ac:dyDescent="0.25">
      <c r="A50" s="54" t="s">
        <v>34</v>
      </c>
      <c r="B50" s="55">
        <v>59.7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59.7</v>
      </c>
      <c r="L50" s="72">
        <v>50</v>
      </c>
      <c r="M50" s="72">
        <v>40</v>
      </c>
      <c r="N50" s="72">
        <v>60</v>
      </c>
      <c r="O50" s="72">
        <v>55</v>
      </c>
      <c r="P50" s="48">
        <v>60</v>
      </c>
      <c r="Q50" s="48">
        <v>55</v>
      </c>
      <c r="R50" s="48">
        <v>58.8</v>
      </c>
      <c r="S50" s="48">
        <v>59.2</v>
      </c>
      <c r="T50" s="48">
        <v>59.3</v>
      </c>
      <c r="U50" s="48">
        <v>59.6</v>
      </c>
      <c r="V50" s="48">
        <v>59.4</v>
      </c>
      <c r="W50" s="48">
        <v>59.4</v>
      </c>
      <c r="X50" s="48">
        <v>59.5</v>
      </c>
      <c r="Y50" s="48">
        <v>59.3</v>
      </c>
      <c r="Z50" s="48">
        <v>59.3</v>
      </c>
      <c r="AA50" s="48">
        <v>59.5</v>
      </c>
      <c r="AB50" s="48">
        <v>59.2</v>
      </c>
      <c r="AC50" s="48">
        <v>59.2</v>
      </c>
      <c r="AD50" s="48">
        <v>59.3</v>
      </c>
      <c r="AE50" s="48">
        <v>54.3</v>
      </c>
      <c r="AF50" s="48">
        <v>54.8</v>
      </c>
      <c r="AG50" s="56">
        <v>60</v>
      </c>
      <c r="AH50" s="51">
        <f t="shared" si="2"/>
        <v>60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14.3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23.6</v>
      </c>
      <c r="L51" s="72">
        <v>23</v>
      </c>
      <c r="M51" s="72">
        <v>21.4</v>
      </c>
      <c r="N51" s="72">
        <v>28</v>
      </c>
      <c r="O51" s="72">
        <v>22</v>
      </c>
      <c r="P51" s="67">
        <v>29</v>
      </c>
      <c r="Q51" s="67">
        <v>28</v>
      </c>
      <c r="R51" s="48">
        <v>20.100000000000001</v>
      </c>
      <c r="S51" s="48">
        <v>28.4</v>
      </c>
      <c r="T51" s="48">
        <v>28.5</v>
      </c>
      <c r="U51" s="67">
        <v>28.3</v>
      </c>
      <c r="V51" s="67">
        <v>28.3</v>
      </c>
      <c r="W51" s="67">
        <v>28.3</v>
      </c>
      <c r="X51" s="67">
        <v>28.5</v>
      </c>
      <c r="Y51" s="67">
        <v>28.2</v>
      </c>
      <c r="Z51" s="67">
        <v>28.3</v>
      </c>
      <c r="AA51" s="67">
        <v>28.3</v>
      </c>
      <c r="AB51" s="67">
        <v>28.1</v>
      </c>
      <c r="AC51" s="67">
        <v>28.3</v>
      </c>
      <c r="AD51" s="67">
        <v>28.6</v>
      </c>
      <c r="AE51" s="67">
        <v>26.1</v>
      </c>
      <c r="AF51" s="67">
        <v>25.5</v>
      </c>
      <c r="AG51" s="58">
        <v>32</v>
      </c>
      <c r="AH51" s="51">
        <f t="shared" si="2"/>
        <v>29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5.2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8.6999999999999993</v>
      </c>
      <c r="L52" s="73">
        <v>8.5</v>
      </c>
      <c r="M52" s="73">
        <v>7.8</v>
      </c>
      <c r="N52" s="73">
        <v>10</v>
      </c>
      <c r="O52" s="73">
        <v>8</v>
      </c>
      <c r="P52" s="74">
        <v>10.7</v>
      </c>
      <c r="Q52" s="74">
        <v>10.199999999999999</v>
      </c>
      <c r="R52" s="48">
        <v>7.3</v>
      </c>
      <c r="S52" s="48">
        <v>10.4</v>
      </c>
      <c r="T52" s="48">
        <v>10.4</v>
      </c>
      <c r="U52" s="74">
        <v>10.3</v>
      </c>
      <c r="V52" s="74">
        <v>10.3</v>
      </c>
      <c r="W52" s="74">
        <v>10.3</v>
      </c>
      <c r="X52" s="74">
        <v>10.4</v>
      </c>
      <c r="Y52" s="74">
        <v>10.3</v>
      </c>
      <c r="Z52" s="74">
        <v>10.3</v>
      </c>
      <c r="AA52" s="74">
        <v>10.3</v>
      </c>
      <c r="AB52" s="74">
        <v>10.199999999999999</v>
      </c>
      <c r="AC52" s="74">
        <v>10.3</v>
      </c>
      <c r="AD52" s="74">
        <v>10.4</v>
      </c>
      <c r="AE52" s="74">
        <v>9.5</v>
      </c>
      <c r="AF52" s="74">
        <v>9.3000000000000007</v>
      </c>
      <c r="AG52" s="75">
        <v>14</v>
      </c>
      <c r="AH52" s="51">
        <f t="shared" si="2"/>
        <v>10.7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 t="shared" ref="B53:AF53" si="7">SUM(B50:B52)</f>
        <v>79.2</v>
      </c>
      <c r="C53" s="66">
        <f t="shared" si="7"/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92.000000000000014</v>
      </c>
      <c r="L53" s="66">
        <f t="shared" si="7"/>
        <v>81.5</v>
      </c>
      <c r="M53" s="66">
        <f t="shared" si="7"/>
        <v>69.2</v>
      </c>
      <c r="N53" s="66">
        <f t="shared" si="7"/>
        <v>98</v>
      </c>
      <c r="O53" s="66">
        <f t="shared" si="7"/>
        <v>85</v>
      </c>
      <c r="P53" s="66">
        <f t="shared" si="7"/>
        <v>99.7</v>
      </c>
      <c r="Q53" s="66">
        <f t="shared" si="7"/>
        <v>93.2</v>
      </c>
      <c r="R53" s="66">
        <f t="shared" si="7"/>
        <v>86.2</v>
      </c>
      <c r="S53" s="66">
        <f t="shared" si="7"/>
        <v>98</v>
      </c>
      <c r="T53" s="66">
        <f t="shared" si="7"/>
        <v>98.2</v>
      </c>
      <c r="U53" s="66">
        <f t="shared" si="7"/>
        <v>98.2</v>
      </c>
      <c r="V53" s="66">
        <f t="shared" si="7"/>
        <v>98</v>
      </c>
      <c r="W53" s="66">
        <f t="shared" si="7"/>
        <v>98</v>
      </c>
      <c r="X53" s="66">
        <f t="shared" si="7"/>
        <v>98.4</v>
      </c>
      <c r="Y53" s="66">
        <f t="shared" si="7"/>
        <v>97.8</v>
      </c>
      <c r="Z53" s="66">
        <f t="shared" si="7"/>
        <v>97.899999999999991</v>
      </c>
      <c r="AA53" s="66">
        <f t="shared" si="7"/>
        <v>98.1</v>
      </c>
      <c r="AB53" s="66">
        <f t="shared" si="7"/>
        <v>97.500000000000014</v>
      </c>
      <c r="AC53" s="66">
        <f t="shared" si="7"/>
        <v>97.8</v>
      </c>
      <c r="AD53" s="66">
        <f t="shared" si="7"/>
        <v>98.300000000000011</v>
      </c>
      <c r="AE53" s="66">
        <f t="shared" si="7"/>
        <v>89.9</v>
      </c>
      <c r="AF53" s="66">
        <f t="shared" si="7"/>
        <v>89.6</v>
      </c>
      <c r="AG53" s="71">
        <f>SUM(AG50:AG52)</f>
        <v>106</v>
      </c>
      <c r="AH53" s="51">
        <f t="shared" si="2"/>
        <v>99.7</v>
      </c>
      <c r="AI53" s="52">
        <f t="shared" si="3"/>
        <v>0</v>
      </c>
      <c r="AK53" s="53"/>
    </row>
    <row r="54" spans="1:37" x14ac:dyDescent="0.25">
      <c r="A54" s="54" t="s">
        <v>206</v>
      </c>
      <c r="B54" s="48">
        <v>40</v>
      </c>
      <c r="C54" s="48">
        <v>29.62</v>
      </c>
      <c r="D54" s="48">
        <v>37</v>
      </c>
      <c r="E54" s="48">
        <v>33.5</v>
      </c>
      <c r="F54" s="48">
        <v>30.61</v>
      </c>
      <c r="G54" s="48">
        <v>25.57</v>
      </c>
      <c r="H54" s="48">
        <v>28.83</v>
      </c>
      <c r="I54" s="48">
        <v>18.48</v>
      </c>
      <c r="J54" s="48">
        <v>34.58</v>
      </c>
      <c r="K54" s="48">
        <v>29.34</v>
      </c>
      <c r="L54" s="48">
        <v>37</v>
      </c>
      <c r="M54" s="48">
        <v>46.6</v>
      </c>
      <c r="N54" s="48">
        <v>45</v>
      </c>
      <c r="O54" s="48">
        <v>50</v>
      </c>
      <c r="P54" s="48">
        <v>52.8</v>
      </c>
      <c r="Q54" s="48">
        <v>48</v>
      </c>
      <c r="R54" s="48">
        <v>53</v>
      </c>
      <c r="S54" s="48">
        <v>52.32</v>
      </c>
      <c r="T54" s="48">
        <v>45.1</v>
      </c>
      <c r="U54" s="48">
        <v>51.62</v>
      </c>
      <c r="V54" s="48">
        <v>46.1</v>
      </c>
      <c r="W54" s="48">
        <v>48</v>
      </c>
      <c r="X54" s="48">
        <v>43.56</v>
      </c>
      <c r="Y54" s="48">
        <v>37</v>
      </c>
      <c r="Z54" s="48">
        <v>69.599999999999994</v>
      </c>
      <c r="AA54" s="48">
        <v>62.16</v>
      </c>
      <c r="AB54" s="48">
        <v>57.7</v>
      </c>
      <c r="AC54" s="48">
        <v>58.8</v>
      </c>
      <c r="AD54" s="48">
        <v>56.1</v>
      </c>
      <c r="AE54" s="48">
        <v>50.59</v>
      </c>
      <c r="AF54" s="48">
        <v>46.71</v>
      </c>
      <c r="AG54" s="56"/>
      <c r="AH54" s="51">
        <f t="shared" si="2"/>
        <v>69.599999999999994</v>
      </c>
      <c r="AI54" s="52">
        <f t="shared" si="3"/>
        <v>18.48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110</v>
      </c>
      <c r="O55" s="48">
        <v>100</v>
      </c>
      <c r="P55" s="48">
        <f>45+21</f>
        <v>66</v>
      </c>
      <c r="Q55" s="48">
        <v>81</v>
      </c>
      <c r="R55" s="48">
        <v>92.5</v>
      </c>
      <c r="S55" s="48">
        <v>51.3</v>
      </c>
      <c r="T55" s="48">
        <v>43.7</v>
      </c>
      <c r="U55" s="76">
        <v>67.3</v>
      </c>
      <c r="V55" s="76">
        <v>28.2</v>
      </c>
      <c r="W55" s="76">
        <v>0</v>
      </c>
      <c r="X55" s="76">
        <v>0</v>
      </c>
      <c r="Y55" s="76">
        <v>30.6</v>
      </c>
      <c r="Z55" s="76">
        <v>98.4</v>
      </c>
      <c r="AA55" s="67">
        <v>105</v>
      </c>
      <c r="AB55" s="67">
        <v>112</v>
      </c>
      <c r="AC55" s="67">
        <v>117</v>
      </c>
      <c r="AD55" s="67">
        <v>35.700000000000003</v>
      </c>
      <c r="AE55" s="67">
        <v>76.8</v>
      </c>
      <c r="AF55" s="67">
        <v>71.099999999999994</v>
      </c>
      <c r="AG55" s="58"/>
      <c r="AH55" s="51">
        <f t="shared" si="2"/>
        <v>117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23</v>
      </c>
      <c r="C56" s="67">
        <v>4</v>
      </c>
      <c r="D56" s="67">
        <v>15</v>
      </c>
      <c r="E56" s="67">
        <v>12</v>
      </c>
      <c r="F56" s="67">
        <v>24</v>
      </c>
      <c r="G56" s="48">
        <v>16</v>
      </c>
      <c r="H56" s="48">
        <v>-12</v>
      </c>
      <c r="I56" s="48">
        <v>-5</v>
      </c>
      <c r="J56" s="48">
        <v>46</v>
      </c>
      <c r="K56" s="48">
        <v>18.600000000000001</v>
      </c>
      <c r="L56" s="67">
        <v>32</v>
      </c>
      <c r="M56" s="67">
        <v>30</v>
      </c>
      <c r="N56" s="67">
        <v>25</v>
      </c>
      <c r="O56" s="67">
        <v>50</v>
      </c>
      <c r="P56" s="67">
        <v>70</v>
      </c>
      <c r="Q56" s="67">
        <v>88</v>
      </c>
      <c r="R56" s="67">
        <f>34+33</f>
        <v>67</v>
      </c>
      <c r="S56" s="67">
        <f>41.7+41.6</f>
        <v>83.300000000000011</v>
      </c>
      <c r="T56" s="67">
        <f>41+41</f>
        <v>82</v>
      </c>
      <c r="U56" s="77">
        <v>36</v>
      </c>
      <c r="V56" s="77">
        <v>34</v>
      </c>
      <c r="W56" s="77">
        <v>30</v>
      </c>
      <c r="X56" s="77">
        <f>27+27</f>
        <v>54</v>
      </c>
      <c r="Y56" s="77">
        <f>48+48</f>
        <v>96</v>
      </c>
      <c r="Z56" s="77">
        <f>56+56</f>
        <v>112</v>
      </c>
      <c r="AA56" s="67">
        <v>94</v>
      </c>
      <c r="AB56" s="67">
        <v>84</v>
      </c>
      <c r="AC56" s="67">
        <v>69</v>
      </c>
      <c r="AD56" s="67">
        <v>134.19999999999999</v>
      </c>
      <c r="AE56" s="67">
        <v>68</v>
      </c>
      <c r="AF56" s="67">
        <v>54</v>
      </c>
      <c r="AG56" s="78"/>
      <c r="AH56" s="51">
        <f t="shared" si="2"/>
        <v>134.19999999999999</v>
      </c>
      <c r="AI56" s="52">
        <f t="shared" si="3"/>
        <v>-12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79">
        <v>39</v>
      </c>
      <c r="O57" s="67">
        <v>51.8</v>
      </c>
      <c r="P57" s="67">
        <v>50</v>
      </c>
      <c r="Q57" s="67">
        <v>51</v>
      </c>
      <c r="R57" s="67">
        <v>51.4</v>
      </c>
      <c r="S57" s="67">
        <v>48</v>
      </c>
      <c r="T57" s="67">
        <v>48</v>
      </c>
      <c r="U57" s="67">
        <v>48</v>
      </c>
      <c r="V57" s="67">
        <v>45</v>
      </c>
      <c r="W57" s="67">
        <v>41</v>
      </c>
      <c r="X57" s="67">
        <v>36</v>
      </c>
      <c r="Y57" s="67">
        <v>37</v>
      </c>
      <c r="Z57" s="67">
        <v>48</v>
      </c>
      <c r="AA57" s="67">
        <v>9</v>
      </c>
      <c r="AB57" s="67">
        <v>12</v>
      </c>
      <c r="AC57" s="67">
        <v>13</v>
      </c>
      <c r="AD57" s="67">
        <v>11</v>
      </c>
      <c r="AE57" s="67">
        <v>11</v>
      </c>
      <c r="AF57" s="67">
        <v>11</v>
      </c>
      <c r="AG57" s="78"/>
      <c r="AH57" s="51">
        <f t="shared" si="2"/>
        <v>51.8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79">
        <v>0</v>
      </c>
      <c r="N58" s="79">
        <v>70.5</v>
      </c>
      <c r="O58" s="48">
        <v>72</v>
      </c>
      <c r="P58" s="48">
        <v>74</v>
      </c>
      <c r="Q58" s="48">
        <v>76</v>
      </c>
      <c r="R58" s="48">
        <v>72</v>
      </c>
      <c r="S58" s="48">
        <v>66.5</v>
      </c>
      <c r="T58" s="48">
        <v>71.099999999999994</v>
      </c>
      <c r="U58" s="48">
        <v>69.8</v>
      </c>
      <c r="V58" s="48">
        <v>73.3</v>
      </c>
      <c r="W58" s="48">
        <v>56.75</v>
      </c>
      <c r="X58" s="48">
        <v>67.3</v>
      </c>
      <c r="Y58" s="48">
        <v>72.900000000000006</v>
      </c>
      <c r="Z58" s="48">
        <v>64.8</v>
      </c>
      <c r="AA58" s="48">
        <v>68.099999999999994</v>
      </c>
      <c r="AB58" s="48">
        <v>77</v>
      </c>
      <c r="AC58" s="48">
        <v>79.2</v>
      </c>
      <c r="AD58" s="48">
        <v>13.6</v>
      </c>
      <c r="AE58" s="48">
        <v>0</v>
      </c>
      <c r="AF58" s="48">
        <v>0</v>
      </c>
      <c r="AG58" s="78"/>
      <c r="AH58" s="51">
        <f t="shared" si="2"/>
        <v>79.2</v>
      </c>
      <c r="AI58" s="52">
        <f t="shared" si="3"/>
        <v>0</v>
      </c>
      <c r="AK58" s="53"/>
    </row>
    <row r="59" spans="1:37" x14ac:dyDescent="0.25">
      <c r="A59" s="57" t="s">
        <v>88</v>
      </c>
      <c r="B59" s="67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67">
        <v>0</v>
      </c>
      <c r="Q59" s="67">
        <v>0</v>
      </c>
      <c r="R59" s="80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89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  <c r="L60" s="79">
        <v>0</v>
      </c>
      <c r="M60" s="79">
        <v>0</v>
      </c>
      <c r="N60" s="79">
        <v>0</v>
      </c>
      <c r="O60" s="79">
        <v>0</v>
      </c>
      <c r="P60" s="79">
        <v>0</v>
      </c>
      <c r="Q60" s="79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>
        <v>7</v>
      </c>
      <c r="C61" s="79">
        <v>7</v>
      </c>
      <c r="D61" s="79">
        <v>7</v>
      </c>
      <c r="E61" s="79">
        <v>7</v>
      </c>
      <c r="F61" s="79">
        <v>7</v>
      </c>
      <c r="G61" s="79">
        <v>7</v>
      </c>
      <c r="H61" s="79">
        <v>7</v>
      </c>
      <c r="I61" s="79">
        <v>7</v>
      </c>
      <c r="J61" s="79">
        <v>7</v>
      </c>
      <c r="K61" s="79">
        <v>7</v>
      </c>
      <c r="L61" s="79">
        <v>7</v>
      </c>
      <c r="M61" s="79">
        <v>7</v>
      </c>
      <c r="N61" s="79">
        <v>7</v>
      </c>
      <c r="O61" s="79">
        <v>7</v>
      </c>
      <c r="P61" s="79">
        <v>7</v>
      </c>
      <c r="Q61" s="79">
        <v>7</v>
      </c>
      <c r="R61" s="79">
        <v>7</v>
      </c>
      <c r="S61" s="79">
        <v>7</v>
      </c>
      <c r="T61" s="79">
        <v>7</v>
      </c>
      <c r="U61" s="79">
        <v>7</v>
      </c>
      <c r="V61" s="79">
        <v>7</v>
      </c>
      <c r="W61" s="79">
        <v>7</v>
      </c>
      <c r="X61" s="79">
        <v>7</v>
      </c>
      <c r="Y61" s="79">
        <v>7</v>
      </c>
      <c r="Z61" s="79">
        <v>7</v>
      </c>
      <c r="AA61" s="79">
        <v>10</v>
      </c>
      <c r="AB61" s="79">
        <v>10</v>
      </c>
      <c r="AC61" s="79">
        <v>10</v>
      </c>
      <c r="AD61" s="79">
        <v>10</v>
      </c>
      <c r="AE61" s="79">
        <v>10</v>
      </c>
      <c r="AF61" s="79">
        <v>10</v>
      </c>
      <c r="AG61" s="78"/>
      <c r="AH61" s="51">
        <f t="shared" si="2"/>
        <v>10</v>
      </c>
      <c r="AI61" s="52">
        <f t="shared" si="3"/>
        <v>7</v>
      </c>
      <c r="AK61" s="53"/>
    </row>
    <row r="62" spans="1:37" x14ac:dyDescent="0.25">
      <c r="A62" s="57" t="s">
        <v>91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79">
        <v>0</v>
      </c>
      <c r="M64" s="79">
        <v>0</v>
      </c>
      <c r="N64" s="79">
        <v>0</v>
      </c>
      <c r="O64" s="79">
        <v>0</v>
      </c>
      <c r="P64" s="79">
        <v>0</v>
      </c>
      <c r="Q64" s="79">
        <v>0</v>
      </c>
      <c r="R64" s="79">
        <v>0</v>
      </c>
      <c r="S64" s="79">
        <v>0</v>
      </c>
      <c r="T64" s="79">
        <v>0</v>
      </c>
      <c r="U64" s="79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70</v>
      </c>
      <c r="C65" s="66">
        <f t="shared" ref="C65:AF65" si="8">SUM(C54:C64)</f>
        <v>40.620000000000005</v>
      </c>
      <c r="D65" s="66">
        <f t="shared" si="8"/>
        <v>59</v>
      </c>
      <c r="E65" s="66">
        <f t="shared" si="8"/>
        <v>52.5</v>
      </c>
      <c r="F65" s="66">
        <f t="shared" si="8"/>
        <v>61.61</v>
      </c>
      <c r="G65" s="66">
        <f t="shared" si="8"/>
        <v>48.57</v>
      </c>
      <c r="H65" s="66">
        <f t="shared" si="8"/>
        <v>23.83</v>
      </c>
      <c r="I65" s="66">
        <f t="shared" si="8"/>
        <v>20.48</v>
      </c>
      <c r="J65" s="66">
        <f t="shared" si="8"/>
        <v>87.58</v>
      </c>
      <c r="K65" s="66">
        <f t="shared" si="8"/>
        <v>54.94</v>
      </c>
      <c r="L65" s="66">
        <f t="shared" si="8"/>
        <v>76</v>
      </c>
      <c r="M65" s="66">
        <f t="shared" si="8"/>
        <v>83.6</v>
      </c>
      <c r="N65" s="66">
        <f t="shared" si="8"/>
        <v>296.5</v>
      </c>
      <c r="O65" s="66">
        <f t="shared" si="8"/>
        <v>330.8</v>
      </c>
      <c r="P65" s="66">
        <f t="shared" si="8"/>
        <v>319.8</v>
      </c>
      <c r="Q65" s="66">
        <f t="shared" si="8"/>
        <v>351</v>
      </c>
      <c r="R65" s="66">
        <f t="shared" si="8"/>
        <v>342.9</v>
      </c>
      <c r="S65" s="66">
        <f t="shared" si="8"/>
        <v>308.42</v>
      </c>
      <c r="T65" s="66">
        <f t="shared" si="8"/>
        <v>296.89999999999998</v>
      </c>
      <c r="U65" s="66">
        <f t="shared" si="8"/>
        <v>279.71999999999997</v>
      </c>
      <c r="V65" s="66">
        <f t="shared" si="8"/>
        <v>233.60000000000002</v>
      </c>
      <c r="W65" s="66">
        <f t="shared" si="8"/>
        <v>182.75</v>
      </c>
      <c r="X65" s="66">
        <f t="shared" si="8"/>
        <v>207.86</v>
      </c>
      <c r="Y65" s="66">
        <f t="shared" si="8"/>
        <v>280.5</v>
      </c>
      <c r="Z65" s="66">
        <f t="shared" si="8"/>
        <v>399.8</v>
      </c>
      <c r="AA65" s="66">
        <f t="shared" si="8"/>
        <v>348.26</v>
      </c>
      <c r="AB65" s="66">
        <f t="shared" si="8"/>
        <v>352.7</v>
      </c>
      <c r="AC65" s="66">
        <f t="shared" si="8"/>
        <v>347</v>
      </c>
      <c r="AD65" s="66">
        <f t="shared" si="8"/>
        <v>260.60000000000002</v>
      </c>
      <c r="AE65" s="66">
        <f t="shared" si="8"/>
        <v>216.39</v>
      </c>
      <c r="AF65" s="66">
        <f t="shared" si="8"/>
        <v>192.81</v>
      </c>
      <c r="AG65" s="71">
        <f>SUM(AG54:AG64)</f>
        <v>0</v>
      </c>
      <c r="AH65" s="51">
        <f t="shared" si="2"/>
        <v>399.8</v>
      </c>
      <c r="AI65" s="52">
        <f t="shared" si="3"/>
        <v>20.48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>B65+B53+B49+B35+B69</f>
        <v>1193.04</v>
      </c>
      <c r="C70" s="88">
        <f t="shared" ref="C70:AG70" si="10">C65+C53+C49+C35+C69</f>
        <v>1088.3599999999999</v>
      </c>
      <c r="D70" s="88">
        <f t="shared" si="10"/>
        <v>1140.74</v>
      </c>
      <c r="E70" s="88">
        <f t="shared" si="10"/>
        <v>1134.24</v>
      </c>
      <c r="F70" s="88">
        <f t="shared" si="10"/>
        <v>1095.8499999999999</v>
      </c>
      <c r="G70" s="88">
        <f t="shared" si="10"/>
        <v>1122.4099999999999</v>
      </c>
      <c r="H70" s="88">
        <f t="shared" si="10"/>
        <v>1082.57</v>
      </c>
      <c r="I70" s="88">
        <f t="shared" si="10"/>
        <v>1080.22</v>
      </c>
      <c r="J70" s="88">
        <f t="shared" si="10"/>
        <v>1163.2199999999998</v>
      </c>
      <c r="K70" s="88">
        <f t="shared" si="10"/>
        <v>1210.68</v>
      </c>
      <c r="L70" s="88">
        <f t="shared" si="10"/>
        <v>1224.6399999999999</v>
      </c>
      <c r="M70" s="88">
        <f t="shared" si="10"/>
        <v>1219.94</v>
      </c>
      <c r="N70" s="88">
        <f t="shared" si="10"/>
        <v>1228.6399999999999</v>
      </c>
      <c r="O70" s="88">
        <f t="shared" si="10"/>
        <v>1256.94</v>
      </c>
      <c r="P70" s="88">
        <f t="shared" si="10"/>
        <v>1261.6399999999999</v>
      </c>
      <c r="Q70" s="88">
        <f t="shared" si="10"/>
        <v>1286.3400000000001</v>
      </c>
      <c r="R70" s="88">
        <f t="shared" si="10"/>
        <v>1276.94</v>
      </c>
      <c r="S70" s="88">
        <f t="shared" si="10"/>
        <v>1256.26</v>
      </c>
      <c r="T70" s="88">
        <f t="shared" si="10"/>
        <v>1237.6399999999999</v>
      </c>
      <c r="U70" s="88">
        <f t="shared" si="10"/>
        <v>1232.56</v>
      </c>
      <c r="V70" s="88">
        <f t="shared" si="10"/>
        <v>1222.44</v>
      </c>
      <c r="W70" s="88">
        <f t="shared" si="10"/>
        <v>1200.49</v>
      </c>
      <c r="X70" s="88">
        <f t="shared" si="10"/>
        <v>1224.8</v>
      </c>
      <c r="Y70" s="88">
        <f t="shared" si="10"/>
        <v>1296.6400000000001</v>
      </c>
      <c r="Z70" s="88">
        <f t="shared" si="10"/>
        <v>1419.74</v>
      </c>
      <c r="AA70" s="88">
        <f t="shared" si="10"/>
        <v>1354.7</v>
      </c>
      <c r="AB70" s="88">
        <f t="shared" si="10"/>
        <v>1357.74</v>
      </c>
      <c r="AC70" s="88">
        <f t="shared" si="10"/>
        <v>1353.44</v>
      </c>
      <c r="AD70" s="88">
        <f t="shared" si="10"/>
        <v>1264.94</v>
      </c>
      <c r="AE70" s="88">
        <f t="shared" si="10"/>
        <v>1208.1299999999999</v>
      </c>
      <c r="AF70" s="88">
        <f t="shared" si="10"/>
        <v>1183.05</v>
      </c>
      <c r="AG70" s="88">
        <f t="shared" si="10"/>
        <v>2068.14</v>
      </c>
      <c r="AH70" s="51">
        <f t="shared" si="2"/>
        <v>1419.74</v>
      </c>
      <c r="AI70" s="52">
        <f t="shared" si="3"/>
        <v>1080.22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>B69+B65+B53+B49+B35+B71</f>
        <v>1193.04</v>
      </c>
      <c r="C72" s="88">
        <f t="shared" ref="C72:AF72" si="11">C69+C65+C53+C49+C35+C71</f>
        <v>1088.3599999999999</v>
      </c>
      <c r="D72" s="88">
        <f t="shared" si="11"/>
        <v>1140.74</v>
      </c>
      <c r="E72" s="88">
        <f t="shared" si="11"/>
        <v>1134.24</v>
      </c>
      <c r="F72" s="88">
        <f t="shared" si="11"/>
        <v>1095.8499999999999</v>
      </c>
      <c r="G72" s="88">
        <f t="shared" si="11"/>
        <v>1122.4099999999999</v>
      </c>
      <c r="H72" s="88">
        <f t="shared" si="11"/>
        <v>1082.57</v>
      </c>
      <c r="I72" s="88">
        <f t="shared" si="11"/>
        <v>1080.22</v>
      </c>
      <c r="J72" s="88">
        <f t="shared" si="11"/>
        <v>1163.2199999999998</v>
      </c>
      <c r="K72" s="88">
        <f t="shared" si="11"/>
        <v>1210.68</v>
      </c>
      <c r="L72" s="88">
        <f t="shared" si="11"/>
        <v>1224.6399999999999</v>
      </c>
      <c r="M72" s="88">
        <f t="shared" si="11"/>
        <v>1219.94</v>
      </c>
      <c r="N72" s="88">
        <f t="shared" si="11"/>
        <v>1228.6399999999999</v>
      </c>
      <c r="O72" s="88">
        <f t="shared" si="11"/>
        <v>1256.94</v>
      </c>
      <c r="P72" s="88">
        <f t="shared" si="11"/>
        <v>1261.6399999999999</v>
      </c>
      <c r="Q72" s="88">
        <f t="shared" si="11"/>
        <v>1286.3400000000001</v>
      </c>
      <c r="R72" s="88">
        <f t="shared" si="11"/>
        <v>1276.94</v>
      </c>
      <c r="S72" s="88">
        <f t="shared" si="11"/>
        <v>1256.26</v>
      </c>
      <c r="T72" s="88">
        <f t="shared" si="11"/>
        <v>1237.6399999999999</v>
      </c>
      <c r="U72" s="88">
        <f t="shared" si="11"/>
        <v>1232.56</v>
      </c>
      <c r="V72" s="88">
        <f t="shared" si="11"/>
        <v>1222.44</v>
      </c>
      <c r="W72" s="88">
        <f t="shared" si="11"/>
        <v>1200.49</v>
      </c>
      <c r="X72" s="88">
        <f t="shared" si="11"/>
        <v>1224.8</v>
      </c>
      <c r="Y72" s="88">
        <f t="shared" si="11"/>
        <v>1296.6400000000001</v>
      </c>
      <c r="Z72" s="88">
        <f t="shared" si="11"/>
        <v>1419.74</v>
      </c>
      <c r="AA72" s="88">
        <f t="shared" si="11"/>
        <v>1354.7</v>
      </c>
      <c r="AB72" s="88">
        <f t="shared" si="11"/>
        <v>1357.74</v>
      </c>
      <c r="AC72" s="88">
        <f t="shared" si="11"/>
        <v>1353.44</v>
      </c>
      <c r="AD72" s="88">
        <f t="shared" si="11"/>
        <v>1264.94</v>
      </c>
      <c r="AE72" s="88">
        <f t="shared" si="11"/>
        <v>1208.1299999999999</v>
      </c>
      <c r="AF72" s="88">
        <f t="shared" si="11"/>
        <v>1183.05</v>
      </c>
      <c r="AG72" s="71">
        <f>AG69+AG65+AG53+AG49+AG35+AG71</f>
        <v>2068.14</v>
      </c>
      <c r="AH72" s="51">
        <f t="shared" si="2"/>
        <v>1419.74</v>
      </c>
      <c r="AI72" s="52">
        <f t="shared" si="3"/>
        <v>1080.22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>IF(B57&lt;0,B57*-1,0)</f>
        <v>0</v>
      </c>
      <c r="C73" s="79">
        <f t="shared" ref="C73:Q73" si="12">IF(C57&lt;0,C57*-1,0)</f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>IF(B55&lt;0,B55*-1,0)</f>
        <v>0</v>
      </c>
      <c r="C74" s="79">
        <f t="shared" ref="C74:Q74" si="14">IF(C55&lt;0,C55*-1,0)</f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>IF(B58&lt;0,B58*-1,0)</f>
        <v>0</v>
      </c>
      <c r="C75" s="79">
        <f t="shared" ref="C75:Q75" si="16">IF(C58&lt;0,C58*-1,0)</f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IF(B55&lt;0,B55*-1,0)</f>
        <v>0</v>
      </c>
      <c r="C76" s="79">
        <f t="shared" ref="C76:AF77" si="18">IF(C55&lt;0,C55*-1,0)</f>
        <v>0</v>
      </c>
      <c r="D76" s="79">
        <f t="shared" si="18"/>
        <v>0</v>
      </c>
      <c r="E76" s="79">
        <f t="shared" si="18"/>
        <v>0</v>
      </c>
      <c r="F76" s="79">
        <f t="shared" si="18"/>
        <v>0</v>
      </c>
      <c r="G76" s="79">
        <f t="shared" si="18"/>
        <v>0</v>
      </c>
      <c r="H76" s="79">
        <f t="shared" si="18"/>
        <v>0</v>
      </c>
      <c r="I76" s="79">
        <f t="shared" si="18"/>
        <v>0</v>
      </c>
      <c r="J76" s="79">
        <f t="shared" si="18"/>
        <v>0</v>
      </c>
      <c r="K76" s="79">
        <f t="shared" si="18"/>
        <v>0</v>
      </c>
      <c r="L76" s="79">
        <f t="shared" si="18"/>
        <v>0</v>
      </c>
      <c r="M76" s="79">
        <f t="shared" si="18"/>
        <v>0</v>
      </c>
      <c r="N76" s="79">
        <f t="shared" si="18"/>
        <v>0</v>
      </c>
      <c r="O76" s="79">
        <f t="shared" si="18"/>
        <v>0</v>
      </c>
      <c r="P76" s="79">
        <f t="shared" si="18"/>
        <v>0</v>
      </c>
      <c r="Q76" s="79">
        <f t="shared" si="18"/>
        <v>0</v>
      </c>
      <c r="R76" s="79">
        <f t="shared" si="18"/>
        <v>0</v>
      </c>
      <c r="S76" s="79">
        <f t="shared" si="18"/>
        <v>0</v>
      </c>
      <c r="T76" s="79">
        <f t="shared" si="18"/>
        <v>0</v>
      </c>
      <c r="U76" s="79">
        <f t="shared" si="18"/>
        <v>0</v>
      </c>
      <c r="V76" s="79">
        <f t="shared" si="18"/>
        <v>0</v>
      </c>
      <c r="W76" s="79">
        <f t="shared" si="18"/>
        <v>0</v>
      </c>
      <c r="X76" s="79">
        <f t="shared" si="18"/>
        <v>0</v>
      </c>
      <c r="Y76" s="79">
        <f t="shared" si="18"/>
        <v>0</v>
      </c>
      <c r="Z76" s="79">
        <f t="shared" si="18"/>
        <v>0</v>
      </c>
      <c r="AA76" s="79">
        <f t="shared" si="18"/>
        <v>0</v>
      </c>
      <c r="AB76" s="79">
        <f t="shared" si="18"/>
        <v>0</v>
      </c>
      <c r="AC76" s="79">
        <f t="shared" si="18"/>
        <v>0</v>
      </c>
      <c r="AD76" s="79">
        <f t="shared" si="18"/>
        <v>0</v>
      </c>
      <c r="AE76" s="79">
        <f t="shared" si="18"/>
        <v>0</v>
      </c>
      <c r="AF76" s="79">
        <f t="shared" si="18"/>
        <v>0</v>
      </c>
      <c r="AG76" s="89"/>
      <c r="AH76" s="51">
        <f t="shared" ref="AH76:AH88" si="19">MAX(B76:AF76)</f>
        <v>0</v>
      </c>
      <c r="AI76" s="52">
        <f t="shared" ref="AI76:AI88" si="2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f>IF(B56&lt;0,B56*-1,0)</f>
        <v>0</v>
      </c>
      <c r="C77" s="79">
        <f t="shared" si="18"/>
        <v>0</v>
      </c>
      <c r="D77" s="79">
        <f t="shared" si="18"/>
        <v>0</v>
      </c>
      <c r="E77" s="79">
        <f t="shared" si="18"/>
        <v>0</v>
      </c>
      <c r="F77" s="79">
        <f t="shared" si="18"/>
        <v>0</v>
      </c>
      <c r="G77" s="79">
        <f t="shared" si="18"/>
        <v>0</v>
      </c>
      <c r="H77" s="79">
        <f t="shared" si="18"/>
        <v>12</v>
      </c>
      <c r="I77" s="79">
        <f t="shared" si="18"/>
        <v>5</v>
      </c>
      <c r="J77" s="79">
        <f t="shared" si="18"/>
        <v>0</v>
      </c>
      <c r="K77" s="79">
        <f t="shared" si="18"/>
        <v>0</v>
      </c>
      <c r="L77" s="79">
        <f t="shared" si="18"/>
        <v>0</v>
      </c>
      <c r="M77" s="79">
        <f t="shared" si="18"/>
        <v>0</v>
      </c>
      <c r="N77" s="79">
        <f t="shared" si="18"/>
        <v>0</v>
      </c>
      <c r="O77" s="79">
        <f t="shared" si="18"/>
        <v>0</v>
      </c>
      <c r="P77" s="79">
        <f t="shared" si="18"/>
        <v>0</v>
      </c>
      <c r="Q77" s="79">
        <f t="shared" si="18"/>
        <v>0</v>
      </c>
      <c r="R77" s="79">
        <f t="shared" si="18"/>
        <v>0</v>
      </c>
      <c r="S77" s="79">
        <f t="shared" si="18"/>
        <v>0</v>
      </c>
      <c r="T77" s="79">
        <f t="shared" si="18"/>
        <v>0</v>
      </c>
      <c r="U77" s="79">
        <f t="shared" si="18"/>
        <v>0</v>
      </c>
      <c r="V77" s="79">
        <f t="shared" si="18"/>
        <v>0</v>
      </c>
      <c r="W77" s="79">
        <f t="shared" si="18"/>
        <v>0</v>
      </c>
      <c r="X77" s="79">
        <f t="shared" si="18"/>
        <v>0</v>
      </c>
      <c r="Y77" s="79">
        <f t="shared" si="18"/>
        <v>0</v>
      </c>
      <c r="Z77" s="79">
        <f t="shared" si="18"/>
        <v>0</v>
      </c>
      <c r="AA77" s="79">
        <f t="shared" si="18"/>
        <v>0</v>
      </c>
      <c r="AB77" s="79">
        <f t="shared" si="18"/>
        <v>0</v>
      </c>
      <c r="AC77" s="79">
        <f t="shared" si="18"/>
        <v>0</v>
      </c>
      <c r="AD77" s="79">
        <f t="shared" si="18"/>
        <v>0</v>
      </c>
      <c r="AE77" s="79">
        <f t="shared" si="18"/>
        <v>0</v>
      </c>
      <c r="AF77" s="79">
        <f t="shared" si="18"/>
        <v>0</v>
      </c>
      <c r="AG77" s="89"/>
      <c r="AH77" s="51">
        <f t="shared" si="19"/>
        <v>12</v>
      </c>
      <c r="AI77" s="52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9"/>
        <v>0</v>
      </c>
      <c r="AI78" s="52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>SUM(B73:B78)</f>
        <v>0</v>
      </c>
      <c r="C79" s="66">
        <f t="shared" ref="C79:AG79" si="21">SUM(C73:C78)</f>
        <v>0</v>
      </c>
      <c r="D79" s="66">
        <f t="shared" si="21"/>
        <v>0</v>
      </c>
      <c r="E79" s="66">
        <f t="shared" si="21"/>
        <v>0</v>
      </c>
      <c r="F79" s="66">
        <f t="shared" si="21"/>
        <v>0</v>
      </c>
      <c r="G79" s="66">
        <f t="shared" si="21"/>
        <v>0</v>
      </c>
      <c r="H79" s="66">
        <f t="shared" si="21"/>
        <v>12</v>
      </c>
      <c r="I79" s="66">
        <f t="shared" si="21"/>
        <v>5</v>
      </c>
      <c r="J79" s="66">
        <f t="shared" si="21"/>
        <v>0</v>
      </c>
      <c r="K79" s="66">
        <f t="shared" si="21"/>
        <v>0</v>
      </c>
      <c r="L79" s="66">
        <f t="shared" si="21"/>
        <v>0</v>
      </c>
      <c r="M79" s="66">
        <f t="shared" si="21"/>
        <v>0</v>
      </c>
      <c r="N79" s="66">
        <f t="shared" si="21"/>
        <v>0</v>
      </c>
      <c r="O79" s="66">
        <f t="shared" si="21"/>
        <v>0</v>
      </c>
      <c r="P79" s="66">
        <f t="shared" si="21"/>
        <v>0</v>
      </c>
      <c r="Q79" s="66">
        <f t="shared" si="21"/>
        <v>0</v>
      </c>
      <c r="R79" s="66">
        <f t="shared" si="21"/>
        <v>0</v>
      </c>
      <c r="S79" s="66">
        <f t="shared" si="21"/>
        <v>0</v>
      </c>
      <c r="T79" s="66">
        <f t="shared" si="21"/>
        <v>0</v>
      </c>
      <c r="U79" s="66">
        <f t="shared" si="21"/>
        <v>0</v>
      </c>
      <c r="V79" s="66">
        <f t="shared" si="21"/>
        <v>0</v>
      </c>
      <c r="W79" s="66">
        <f t="shared" si="21"/>
        <v>0</v>
      </c>
      <c r="X79" s="66">
        <f t="shared" si="21"/>
        <v>0</v>
      </c>
      <c r="Y79" s="66">
        <f t="shared" si="21"/>
        <v>0</v>
      </c>
      <c r="Z79" s="66">
        <f t="shared" si="21"/>
        <v>0</v>
      </c>
      <c r="AA79" s="66">
        <f t="shared" si="21"/>
        <v>0</v>
      </c>
      <c r="AB79" s="66">
        <f t="shared" si="21"/>
        <v>0</v>
      </c>
      <c r="AC79" s="66">
        <f t="shared" si="21"/>
        <v>0</v>
      </c>
      <c r="AD79" s="66">
        <f t="shared" si="21"/>
        <v>0</v>
      </c>
      <c r="AE79" s="66">
        <f t="shared" si="21"/>
        <v>0</v>
      </c>
      <c r="AF79" s="66">
        <f t="shared" si="21"/>
        <v>0</v>
      </c>
      <c r="AG79" s="71">
        <f t="shared" si="21"/>
        <v>0</v>
      </c>
      <c r="AH79" s="51">
        <f t="shared" si="19"/>
        <v>12</v>
      </c>
      <c r="AI79" s="52">
        <f t="shared" si="20"/>
        <v>0</v>
      </c>
      <c r="AK79" s="53"/>
    </row>
    <row r="80" spans="1:88" s="1" customFormat="1" ht="15.75" thickBot="1" x14ac:dyDescent="0.3">
      <c r="A80" s="65" t="s">
        <v>87</v>
      </c>
      <c r="B80" s="66">
        <f>SUM(B67:B79)</f>
        <v>2386.08</v>
      </c>
      <c r="C80" s="66">
        <f t="shared" ref="C80:AG80" si="22">SUM(C67:C79)</f>
        <v>2176.7199999999998</v>
      </c>
      <c r="D80" s="66">
        <f t="shared" si="22"/>
        <v>2281.48</v>
      </c>
      <c r="E80" s="66">
        <f t="shared" si="22"/>
        <v>2268.48</v>
      </c>
      <c r="F80" s="66">
        <f t="shared" si="22"/>
        <v>2191.6999999999998</v>
      </c>
      <c r="G80" s="66">
        <f t="shared" si="22"/>
        <v>2244.8199999999997</v>
      </c>
      <c r="H80" s="66">
        <f t="shared" si="22"/>
        <v>2189.14</v>
      </c>
      <c r="I80" s="66">
        <f t="shared" si="22"/>
        <v>2170.44</v>
      </c>
      <c r="J80" s="66">
        <f t="shared" si="22"/>
        <v>2326.4399999999996</v>
      </c>
      <c r="K80" s="66">
        <f t="shared" si="22"/>
        <v>2421.36</v>
      </c>
      <c r="L80" s="66">
        <f t="shared" si="22"/>
        <v>2449.2799999999997</v>
      </c>
      <c r="M80" s="66">
        <f t="shared" si="22"/>
        <v>2439.88</v>
      </c>
      <c r="N80" s="66">
        <f t="shared" si="22"/>
        <v>2457.2799999999997</v>
      </c>
      <c r="O80" s="66">
        <f t="shared" si="22"/>
        <v>2513.88</v>
      </c>
      <c r="P80" s="66">
        <f t="shared" si="22"/>
        <v>2523.2799999999997</v>
      </c>
      <c r="Q80" s="66">
        <f t="shared" si="22"/>
        <v>2572.6800000000003</v>
      </c>
      <c r="R80" s="66">
        <f t="shared" si="22"/>
        <v>2553.88</v>
      </c>
      <c r="S80" s="66">
        <f t="shared" si="22"/>
        <v>2512.52</v>
      </c>
      <c r="T80" s="66">
        <f t="shared" si="22"/>
        <v>2475.2799999999997</v>
      </c>
      <c r="U80" s="66">
        <f t="shared" si="22"/>
        <v>2465.12</v>
      </c>
      <c r="V80" s="66">
        <f t="shared" si="22"/>
        <v>2444.88</v>
      </c>
      <c r="W80" s="66">
        <f t="shared" si="22"/>
        <v>2400.98</v>
      </c>
      <c r="X80" s="66">
        <f t="shared" si="22"/>
        <v>2449.6</v>
      </c>
      <c r="Y80" s="66">
        <f t="shared" si="22"/>
        <v>2593.2800000000002</v>
      </c>
      <c r="Z80" s="66">
        <f t="shared" si="22"/>
        <v>2839.48</v>
      </c>
      <c r="AA80" s="66">
        <f t="shared" si="22"/>
        <v>2709.4</v>
      </c>
      <c r="AB80" s="66">
        <f t="shared" si="22"/>
        <v>2715.48</v>
      </c>
      <c r="AC80" s="66">
        <f t="shared" si="22"/>
        <v>2706.88</v>
      </c>
      <c r="AD80" s="66">
        <f t="shared" si="22"/>
        <v>2529.88</v>
      </c>
      <c r="AE80" s="66">
        <f t="shared" si="22"/>
        <v>2416.2599999999998</v>
      </c>
      <c r="AF80" s="66">
        <f t="shared" si="22"/>
        <v>2366.1</v>
      </c>
      <c r="AG80" s="71">
        <f t="shared" si="22"/>
        <v>4208.08</v>
      </c>
      <c r="AH80" s="51">
        <f t="shared" si="19"/>
        <v>2839.48</v>
      </c>
      <c r="AI80" s="52">
        <f t="shared" si="20"/>
        <v>2170.44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50.002000000000002</v>
      </c>
      <c r="C81" s="91">
        <v>50.02</v>
      </c>
      <c r="D81" s="91">
        <v>49.966000000000001</v>
      </c>
      <c r="E81" s="91">
        <v>50.048999999999999</v>
      </c>
      <c r="F81" s="91">
        <v>49.984999999999999</v>
      </c>
      <c r="G81" s="91">
        <v>49.993000000000002</v>
      </c>
      <c r="H81" s="91">
        <v>50.023000000000003</v>
      </c>
      <c r="I81" s="91">
        <v>49.948999999999998</v>
      </c>
      <c r="J81" s="91">
        <v>49.914000000000001</v>
      </c>
      <c r="K81" s="91">
        <v>50.023000000000003</v>
      </c>
      <c r="L81" s="91">
        <v>50.081000000000003</v>
      </c>
      <c r="M81" s="91">
        <v>50.081000000000003</v>
      </c>
      <c r="N81" s="91">
        <v>50.048999999999999</v>
      </c>
      <c r="O81" s="91">
        <v>50.023000000000003</v>
      </c>
      <c r="P81" s="91">
        <v>50.023000000000003</v>
      </c>
      <c r="Q81" s="91">
        <v>49.987000000000002</v>
      </c>
      <c r="R81" s="91">
        <v>49.978999999999999</v>
      </c>
      <c r="S81" s="91">
        <v>49.875</v>
      </c>
      <c r="T81" s="91">
        <v>49.966000000000001</v>
      </c>
      <c r="U81" s="91">
        <v>49.98</v>
      </c>
      <c r="V81" s="91">
        <v>49.99</v>
      </c>
      <c r="W81" s="91">
        <v>49.875</v>
      </c>
      <c r="X81" s="91">
        <v>49.956000000000003</v>
      </c>
      <c r="Y81" s="91">
        <v>50.024000000000001</v>
      </c>
      <c r="Z81" s="91">
        <v>49.987000000000002</v>
      </c>
      <c r="AA81" s="91">
        <v>50.055999999999997</v>
      </c>
      <c r="AB81" s="91">
        <v>50.012</v>
      </c>
      <c r="AC81" s="91">
        <v>50.011000000000003</v>
      </c>
      <c r="AD81" s="91">
        <v>50.061999999999998</v>
      </c>
      <c r="AE81" s="91">
        <v>50.033999999999999</v>
      </c>
      <c r="AF81" s="91">
        <v>50.012999999999998</v>
      </c>
      <c r="AG81" s="93"/>
      <c r="AH81" s="51">
        <f t="shared" si="19"/>
        <v>50.081000000000003</v>
      </c>
      <c r="AI81" s="52">
        <f t="shared" si="20"/>
        <v>49.875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125.5</v>
      </c>
      <c r="C82" s="67">
        <v>125.5</v>
      </c>
      <c r="D82" s="67">
        <v>125.4</v>
      </c>
      <c r="E82" s="67">
        <v>125.9</v>
      </c>
      <c r="F82" s="67">
        <v>126.1</v>
      </c>
      <c r="G82" s="67">
        <v>125.8</v>
      </c>
      <c r="H82" s="67">
        <v>126.2</v>
      </c>
      <c r="I82" s="67">
        <v>125.3</v>
      </c>
      <c r="J82" s="67">
        <v>122.6</v>
      </c>
      <c r="K82" s="67">
        <v>125.4</v>
      </c>
      <c r="L82" s="67">
        <v>126</v>
      </c>
      <c r="M82" s="67">
        <v>123.8</v>
      </c>
      <c r="N82" s="67">
        <v>123.8</v>
      </c>
      <c r="O82" s="67">
        <v>124.5</v>
      </c>
      <c r="P82" s="67">
        <v>125.1</v>
      </c>
      <c r="Q82" s="67">
        <v>124.7</v>
      </c>
      <c r="R82" s="67">
        <v>126.1</v>
      </c>
      <c r="S82" s="95">
        <v>126.3</v>
      </c>
      <c r="T82" s="95">
        <v>126.5</v>
      </c>
      <c r="U82" s="95">
        <v>127.2</v>
      </c>
      <c r="V82" s="95">
        <v>126.5</v>
      </c>
      <c r="W82" s="95">
        <v>127.1</v>
      </c>
      <c r="X82" s="95">
        <v>126.9</v>
      </c>
      <c r="Y82" s="95">
        <v>126.3</v>
      </c>
      <c r="Z82" s="95">
        <v>125.8</v>
      </c>
      <c r="AA82" s="95">
        <v>128</v>
      </c>
      <c r="AB82" s="95">
        <v>127.3</v>
      </c>
      <c r="AC82" s="95">
        <v>127.4</v>
      </c>
      <c r="AD82" s="95">
        <v>127.8</v>
      </c>
      <c r="AE82" s="95">
        <v>127.5</v>
      </c>
      <c r="AF82" s="95">
        <v>127.7</v>
      </c>
      <c r="AG82" s="97"/>
      <c r="AH82" s="51">
        <f t="shared" si="19"/>
        <v>128</v>
      </c>
      <c r="AI82" s="52">
        <f t="shared" si="20"/>
        <v>122.6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128.9</v>
      </c>
      <c r="C83" s="67">
        <v>128.5</v>
      </c>
      <c r="D83" s="67">
        <v>128.5</v>
      </c>
      <c r="E83" s="67">
        <v>129.19999999999999</v>
      </c>
      <c r="F83" s="67">
        <v>129.5</v>
      </c>
      <c r="G83" s="67">
        <v>128.80000000000001</v>
      </c>
      <c r="H83" s="67">
        <v>128.69999999999999</v>
      </c>
      <c r="I83" s="67">
        <v>128</v>
      </c>
      <c r="J83" s="67">
        <v>124.9</v>
      </c>
      <c r="K83" s="67">
        <v>127.4</v>
      </c>
      <c r="L83" s="67">
        <v>127.8</v>
      </c>
      <c r="M83" s="67">
        <v>126.3</v>
      </c>
      <c r="N83" s="67">
        <v>126.3</v>
      </c>
      <c r="O83" s="67">
        <v>126.5</v>
      </c>
      <c r="P83" s="67">
        <v>126.9</v>
      </c>
      <c r="Q83" s="67">
        <v>126.6</v>
      </c>
      <c r="R83" s="67">
        <v>128.4</v>
      </c>
      <c r="S83" s="95">
        <v>128.5</v>
      </c>
      <c r="T83" s="95">
        <v>128.5</v>
      </c>
      <c r="U83" s="95">
        <v>129</v>
      </c>
      <c r="V83" s="95">
        <v>128.69999999999999</v>
      </c>
      <c r="W83" s="95">
        <v>128.9</v>
      </c>
      <c r="X83" s="95">
        <v>128.69999999999999</v>
      </c>
      <c r="Y83" s="95">
        <v>128.19999999999999</v>
      </c>
      <c r="Z83" s="95">
        <v>128</v>
      </c>
      <c r="AA83" s="95">
        <v>130</v>
      </c>
      <c r="AB83" s="95">
        <v>130</v>
      </c>
      <c r="AC83" s="95">
        <v>130</v>
      </c>
      <c r="AD83" s="95">
        <v>130.80000000000001</v>
      </c>
      <c r="AE83" s="95">
        <v>131.1</v>
      </c>
      <c r="AF83" s="95">
        <v>131.19999999999999</v>
      </c>
      <c r="AG83" s="97"/>
      <c r="AH83" s="51">
        <f t="shared" si="19"/>
        <v>131.19999999999999</v>
      </c>
      <c r="AI83" s="52">
        <f t="shared" si="20"/>
        <v>124.9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126</v>
      </c>
      <c r="C84" s="67">
        <v>129.69999999999999</v>
      </c>
      <c r="D84" s="67">
        <v>128</v>
      </c>
      <c r="E84" s="67">
        <v>129.1</v>
      </c>
      <c r="F84" s="67">
        <v>128</v>
      </c>
      <c r="G84" s="67">
        <v>128.19999999999999</v>
      </c>
      <c r="H84" s="67">
        <v>127.7</v>
      </c>
      <c r="I84" s="67">
        <v>129</v>
      </c>
      <c r="J84" s="67">
        <v>125.6</v>
      </c>
      <c r="K84" s="67">
        <v>126.5</v>
      </c>
      <c r="L84" s="67">
        <v>124.5</v>
      </c>
      <c r="M84" s="67">
        <v>123.1</v>
      </c>
      <c r="N84" s="67">
        <v>123.1</v>
      </c>
      <c r="O84" s="67">
        <v>126.3</v>
      </c>
      <c r="P84" s="67">
        <v>129.4</v>
      </c>
      <c r="Q84" s="67">
        <v>127.2</v>
      </c>
      <c r="R84" s="67">
        <v>127.5</v>
      </c>
      <c r="S84" s="67">
        <v>127</v>
      </c>
      <c r="T84" s="67">
        <v>127.8</v>
      </c>
      <c r="U84" s="67">
        <v>128.30000000000001</v>
      </c>
      <c r="V84" s="67">
        <v>127.5</v>
      </c>
      <c r="W84" s="95">
        <v>126.1</v>
      </c>
      <c r="X84" s="95">
        <v>127.1</v>
      </c>
      <c r="Y84" s="95">
        <v>126.7</v>
      </c>
      <c r="Z84" s="95">
        <v>126.2</v>
      </c>
      <c r="AA84" s="95">
        <v>126.1</v>
      </c>
      <c r="AB84" s="95">
        <v>124</v>
      </c>
      <c r="AC84" s="95">
        <v>124.2</v>
      </c>
      <c r="AD84" s="95">
        <v>127.5</v>
      </c>
      <c r="AE84" s="95">
        <v>124.7</v>
      </c>
      <c r="AF84" s="95">
        <v>123.9</v>
      </c>
      <c r="AG84" s="97"/>
      <c r="AH84" s="51">
        <f t="shared" si="19"/>
        <v>129.69999999999999</v>
      </c>
      <c r="AI84" s="52">
        <f t="shared" si="20"/>
        <v>123.1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130</v>
      </c>
      <c r="C85" s="67">
        <v>134.6</v>
      </c>
      <c r="D85" s="67">
        <v>133.30000000000001</v>
      </c>
      <c r="E85" s="67">
        <v>132.69999999999999</v>
      </c>
      <c r="F85" s="67">
        <v>131.19999999999999</v>
      </c>
      <c r="G85" s="67">
        <v>131.69999999999999</v>
      </c>
      <c r="H85" s="67">
        <v>130.19999999999999</v>
      </c>
      <c r="I85" s="67">
        <v>133</v>
      </c>
      <c r="J85" s="67">
        <v>129.69999999999999</v>
      </c>
      <c r="K85" s="67">
        <v>130.9</v>
      </c>
      <c r="L85" s="67">
        <v>128.80000000000001</v>
      </c>
      <c r="M85" s="67">
        <v>126.6</v>
      </c>
      <c r="N85" s="67">
        <v>126.6</v>
      </c>
      <c r="O85" s="67">
        <v>128.6</v>
      </c>
      <c r="P85" s="67">
        <v>131.5</v>
      </c>
      <c r="Q85" s="67">
        <v>129.9</v>
      </c>
      <c r="R85" s="67">
        <v>129.69999999999999</v>
      </c>
      <c r="S85" s="67">
        <v>129.9</v>
      </c>
      <c r="T85" s="67">
        <v>130</v>
      </c>
      <c r="U85" s="67">
        <v>130.5</v>
      </c>
      <c r="V85" s="67">
        <v>130.30000000000001</v>
      </c>
      <c r="W85" s="95">
        <v>129.9</v>
      </c>
      <c r="X85" s="95">
        <v>130.19999999999999</v>
      </c>
      <c r="Y85" s="95">
        <v>129.69999999999999</v>
      </c>
      <c r="Z85" s="95">
        <v>125.9</v>
      </c>
      <c r="AA85" s="95">
        <v>129.80000000000001</v>
      </c>
      <c r="AB85" s="95">
        <v>128.1</v>
      </c>
      <c r="AC85" s="95">
        <v>128</v>
      </c>
      <c r="AD85" s="95">
        <v>131.69999999999999</v>
      </c>
      <c r="AE85" s="95">
        <v>129.9</v>
      </c>
      <c r="AF85" s="95">
        <v>128.80000000000001</v>
      </c>
      <c r="AG85" s="97"/>
      <c r="AH85" s="51">
        <f t="shared" si="19"/>
        <v>134.6</v>
      </c>
      <c r="AI85" s="52">
        <f t="shared" si="20"/>
        <v>125.9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132.19999999999999</v>
      </c>
      <c r="C86" s="99">
        <v>135.5</v>
      </c>
      <c r="D86" s="99">
        <v>134.69999999999999</v>
      </c>
      <c r="E86" s="99">
        <v>131.69999999999999</v>
      </c>
      <c r="F86" s="99">
        <v>134.80000000000001</v>
      </c>
      <c r="G86" s="99">
        <v>133.4</v>
      </c>
      <c r="H86" s="99">
        <v>133.80000000000001</v>
      </c>
      <c r="I86" s="99">
        <v>134.5</v>
      </c>
      <c r="J86" s="99">
        <v>132.30000000000001</v>
      </c>
      <c r="K86" s="99">
        <v>137.19999999999999</v>
      </c>
      <c r="L86" s="99">
        <v>135.30000000000001</v>
      </c>
      <c r="M86" s="99">
        <v>131.9</v>
      </c>
      <c r="N86" s="99">
        <v>131.9</v>
      </c>
      <c r="O86" s="99">
        <v>132.30000000000001</v>
      </c>
      <c r="P86" s="99">
        <v>132.9</v>
      </c>
      <c r="Q86" s="99">
        <v>133.69999999999999</v>
      </c>
      <c r="R86" s="99">
        <v>135.4</v>
      </c>
      <c r="S86" s="99">
        <v>136.30000000000001</v>
      </c>
      <c r="T86" s="99">
        <v>135</v>
      </c>
      <c r="U86" s="99">
        <v>135.9</v>
      </c>
      <c r="V86" s="99">
        <v>132.19999999999999</v>
      </c>
      <c r="W86" s="95">
        <v>135.19999999999999</v>
      </c>
      <c r="X86" s="95">
        <v>133.80000000000001</v>
      </c>
      <c r="Y86" s="95">
        <v>134.4</v>
      </c>
      <c r="Z86" s="95">
        <v>132</v>
      </c>
      <c r="AA86" s="95">
        <v>135.1</v>
      </c>
      <c r="AB86" s="95">
        <v>131.19999999999999</v>
      </c>
      <c r="AC86" s="95">
        <v>131.6</v>
      </c>
      <c r="AD86" s="95">
        <v>136.30000000000001</v>
      </c>
      <c r="AE86" s="95">
        <v>136.19999999999999</v>
      </c>
      <c r="AF86" s="95">
        <v>140.19999999999999</v>
      </c>
      <c r="AG86" s="101"/>
      <c r="AH86" s="51">
        <f t="shared" si="19"/>
        <v>140.19999999999999</v>
      </c>
      <c r="AI86" s="52">
        <f t="shared" si="20"/>
        <v>131.19999999999999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124.7</v>
      </c>
      <c r="C87" s="67">
        <v>135</v>
      </c>
      <c r="D87" s="67">
        <v>130.1</v>
      </c>
      <c r="E87" s="67">
        <v>127.5</v>
      </c>
      <c r="F87" s="67">
        <v>132.30000000000001</v>
      </c>
      <c r="G87" s="67">
        <v>130.30000000000001</v>
      </c>
      <c r="H87" s="67">
        <v>130.80000000000001</v>
      </c>
      <c r="I87" s="67">
        <v>138.6</v>
      </c>
      <c r="J87" s="67">
        <v>132.6</v>
      </c>
      <c r="K87" s="67">
        <v>133</v>
      </c>
      <c r="L87" s="67">
        <v>130.19999999999999</v>
      </c>
      <c r="M87" s="67">
        <v>126.6</v>
      </c>
      <c r="N87" s="67">
        <v>126.6</v>
      </c>
      <c r="O87" s="67">
        <v>128.19999999999999</v>
      </c>
      <c r="P87" s="67">
        <v>129.9</v>
      </c>
      <c r="Q87" s="67">
        <v>130.5</v>
      </c>
      <c r="R87" s="67">
        <v>131.5</v>
      </c>
      <c r="S87" s="67">
        <v>131.80000000000001</v>
      </c>
      <c r="T87" s="67">
        <v>131.4</v>
      </c>
      <c r="U87" s="67">
        <v>135</v>
      </c>
      <c r="V87" s="67">
        <v>134.5</v>
      </c>
      <c r="W87" s="95">
        <v>130.1</v>
      </c>
      <c r="X87" s="95">
        <v>134.30000000000001</v>
      </c>
      <c r="Y87" s="95">
        <v>135.6</v>
      </c>
      <c r="Z87" s="95">
        <v>128.4</v>
      </c>
      <c r="AA87" s="95">
        <v>130.5</v>
      </c>
      <c r="AB87" s="95">
        <v>127</v>
      </c>
      <c r="AC87" s="95">
        <v>126.4</v>
      </c>
      <c r="AD87" s="95">
        <v>132.30000000000001</v>
      </c>
      <c r="AE87" s="95">
        <v>132.5</v>
      </c>
      <c r="AF87" s="95">
        <v>129.19999999999999</v>
      </c>
      <c r="AG87" s="97"/>
      <c r="AH87" s="51">
        <f t="shared" si="19"/>
        <v>138.6</v>
      </c>
      <c r="AI87" s="52">
        <f t="shared" si="20"/>
        <v>124.7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65.599999999999994</v>
      </c>
      <c r="C88" s="102">
        <v>65</v>
      </c>
      <c r="D88" s="102">
        <v>65.8</v>
      </c>
      <c r="E88" s="102">
        <v>65.7</v>
      </c>
      <c r="F88" s="102">
        <v>66.2</v>
      </c>
      <c r="G88" s="102">
        <v>66.2</v>
      </c>
      <c r="H88" s="102">
        <v>65.8</v>
      </c>
      <c r="I88" s="102">
        <v>65.3</v>
      </c>
      <c r="J88" s="102">
        <v>64.3</v>
      </c>
      <c r="K88" s="102">
        <v>64.900000000000006</v>
      </c>
      <c r="L88" s="102">
        <v>65</v>
      </c>
      <c r="M88" s="102">
        <v>64.5</v>
      </c>
      <c r="N88" s="102">
        <v>64.5</v>
      </c>
      <c r="O88" s="102">
        <v>64.599999999999994</v>
      </c>
      <c r="P88" s="102">
        <v>64.8</v>
      </c>
      <c r="Q88" s="102">
        <v>64.599999999999994</v>
      </c>
      <c r="R88" s="102">
        <v>65.400000000000006</v>
      </c>
      <c r="S88" s="102">
        <v>65.3</v>
      </c>
      <c r="T88" s="102">
        <v>65.400000000000006</v>
      </c>
      <c r="U88" s="102">
        <v>65.5</v>
      </c>
      <c r="V88" s="102">
        <v>65.400000000000006</v>
      </c>
      <c r="W88" s="102">
        <v>65.599999999999994</v>
      </c>
      <c r="X88" s="102">
        <v>65.5</v>
      </c>
      <c r="Y88" s="102">
        <v>65.2</v>
      </c>
      <c r="Z88" s="102">
        <v>65.400000000000006</v>
      </c>
      <c r="AA88" s="102">
        <v>66.2</v>
      </c>
      <c r="AB88" s="102">
        <v>66.099999999999994</v>
      </c>
      <c r="AC88" s="102">
        <v>66.2</v>
      </c>
      <c r="AD88" s="102">
        <v>66.599999999999994</v>
      </c>
      <c r="AE88" s="102">
        <v>66.8</v>
      </c>
      <c r="AF88" s="102">
        <v>66.8</v>
      </c>
      <c r="AG88" s="104"/>
      <c r="AH88" s="51">
        <f t="shared" si="19"/>
        <v>66.8</v>
      </c>
      <c r="AI88" s="52">
        <f t="shared" si="20"/>
        <v>64.3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SUM(B12,B14,B17,B20:B21,B39,B41:B42,B44,B46,B91:B94,B98,B104,B110,B119,B121,B133,B140,B143:B144,B151,B153,B155,B159:B161,B163:B165,B170,B176:B177,B179:B181,B189,B194)</f>
        <v>248.24</v>
      </c>
      <c r="C90" s="109">
        <f t="shared" ref="C90:AF90" si="23">SUM(C12,C14,C17,C20:C21,C39,C41:C42,C44,C46,C91:C94,C98,C104,C110,C119,C121,C133,C140,C143:C144,C151,C153,C155,C159:C161,C163:C165,C170,C176:C177,C179:C181,C189,C194)</f>
        <v>127.33999999999996</v>
      </c>
      <c r="D90" s="109">
        <f t="shared" si="23"/>
        <v>160.53999999999996</v>
      </c>
      <c r="E90" s="109">
        <f t="shared" si="23"/>
        <v>143.83999999999995</v>
      </c>
      <c r="F90" s="109">
        <f t="shared" si="23"/>
        <v>143.63999999999999</v>
      </c>
      <c r="G90" s="109">
        <f t="shared" si="23"/>
        <v>182.03999999999996</v>
      </c>
      <c r="H90" s="109">
        <f t="shared" si="23"/>
        <v>191.63999999999996</v>
      </c>
      <c r="I90" s="109">
        <f t="shared" si="23"/>
        <v>216.43999999999994</v>
      </c>
      <c r="J90" s="109">
        <f t="shared" si="23"/>
        <v>243.43999999999994</v>
      </c>
      <c r="K90" s="109">
        <f t="shared" si="23"/>
        <v>258.44000000000005</v>
      </c>
      <c r="L90" s="109">
        <f t="shared" si="23"/>
        <v>272.33999999999997</v>
      </c>
      <c r="M90" s="109">
        <f t="shared" si="23"/>
        <v>266.44000000000005</v>
      </c>
      <c r="N90" s="109">
        <f t="shared" si="23"/>
        <v>267.24</v>
      </c>
      <c r="O90" s="109">
        <f t="shared" si="23"/>
        <v>266.24</v>
      </c>
      <c r="P90" s="109">
        <f t="shared" si="23"/>
        <v>261.04000000000002</v>
      </c>
      <c r="Q90" s="109">
        <f t="shared" si="23"/>
        <v>261.24</v>
      </c>
      <c r="R90" s="109">
        <f t="shared" si="23"/>
        <v>256.14</v>
      </c>
      <c r="S90" s="109">
        <f t="shared" si="23"/>
        <v>247.63999999999996</v>
      </c>
      <c r="T90" s="109">
        <f t="shared" si="23"/>
        <v>253.53999999999994</v>
      </c>
      <c r="U90" s="109">
        <f t="shared" si="23"/>
        <v>258.74000000000007</v>
      </c>
      <c r="V90" s="109">
        <f t="shared" si="23"/>
        <v>251.64</v>
      </c>
      <c r="W90" s="109">
        <f t="shared" si="23"/>
        <v>260.94</v>
      </c>
      <c r="X90" s="109">
        <f t="shared" si="23"/>
        <v>278.24000000000007</v>
      </c>
      <c r="Y90" s="109">
        <f t="shared" si="23"/>
        <v>296.14</v>
      </c>
      <c r="Z90" s="109">
        <f t="shared" si="23"/>
        <v>308.54000000000002</v>
      </c>
      <c r="AA90" s="109">
        <f t="shared" si="23"/>
        <v>286.64</v>
      </c>
      <c r="AB90" s="109">
        <f t="shared" si="23"/>
        <v>252.83999999999997</v>
      </c>
      <c r="AC90" s="109">
        <f t="shared" si="23"/>
        <v>239.33999999999995</v>
      </c>
      <c r="AD90" s="109">
        <f t="shared" si="23"/>
        <v>186.63999999999993</v>
      </c>
      <c r="AE90" s="109">
        <f t="shared" si="23"/>
        <v>159.13999999999996</v>
      </c>
      <c r="AF90" s="109">
        <f t="shared" si="23"/>
        <v>142.33999999999997</v>
      </c>
      <c r="AG90" s="110"/>
      <c r="AH90" s="51">
        <f>MAX(B90:AF90)</f>
        <v>308.54000000000002</v>
      </c>
      <c r="AI90" s="52">
        <f>MIN(B90:AF90)</f>
        <v>127.33999999999996</v>
      </c>
    </row>
    <row r="91" spans="1:88" x14ac:dyDescent="0.25">
      <c r="A91" s="111" t="s">
        <v>58</v>
      </c>
      <c r="B91" s="79">
        <v>-21.1</v>
      </c>
      <c r="C91" s="79">
        <v>-11.9</v>
      </c>
      <c r="D91" s="79">
        <v>-7.9</v>
      </c>
      <c r="E91" s="79">
        <v>-0.8</v>
      </c>
      <c r="F91" s="79">
        <v>2.4</v>
      </c>
      <c r="G91" s="79">
        <v>-11</v>
      </c>
      <c r="H91" s="79">
        <v>-9</v>
      </c>
      <c r="I91" s="79">
        <v>7.9</v>
      </c>
      <c r="J91" s="79">
        <v>5.5</v>
      </c>
      <c r="K91" s="79">
        <v>5.5</v>
      </c>
      <c r="L91" s="79">
        <v>4.5999999999999996</v>
      </c>
      <c r="M91" s="79">
        <v>10</v>
      </c>
      <c r="N91" s="79">
        <v>33</v>
      </c>
      <c r="O91" s="79">
        <v>28</v>
      </c>
      <c r="P91" s="79">
        <v>23</v>
      </c>
      <c r="Q91" s="79">
        <v>21</v>
      </c>
      <c r="R91" s="79">
        <v>34.5</v>
      </c>
      <c r="S91" s="79">
        <v>35.4</v>
      </c>
      <c r="T91" s="112">
        <v>32.799999999999997</v>
      </c>
      <c r="U91" s="112">
        <v>42.5</v>
      </c>
      <c r="V91" s="112">
        <v>58.4</v>
      </c>
      <c r="W91" s="112">
        <v>68.400000000000006</v>
      </c>
      <c r="X91" s="112">
        <v>63.9</v>
      </c>
      <c r="Y91" s="112">
        <v>62.5</v>
      </c>
      <c r="Z91" s="112">
        <v>50.3</v>
      </c>
      <c r="AA91" s="112">
        <v>36.299999999999997</v>
      </c>
      <c r="AB91" s="112">
        <v>45</v>
      </c>
      <c r="AC91" s="112">
        <v>40</v>
      </c>
      <c r="AD91" s="112">
        <v>37.299999999999997</v>
      </c>
      <c r="AE91" s="112">
        <v>39.4</v>
      </c>
      <c r="AF91" s="112">
        <v>36.1</v>
      </c>
      <c r="AG91" s="114">
        <v>75</v>
      </c>
      <c r="AH91" s="51">
        <f>IF(ABS(MAX(B91:AF91))&gt;ABS(MIN(B91:AF91)),MAX(B91:AF91),MIN(B91:AF91))</f>
        <v>68.400000000000006</v>
      </c>
      <c r="AI91" s="115">
        <f>INDEX($B$9:$AF$9,1,MATCH(AH91,B91:AF91,0))</f>
        <v>0.75</v>
      </c>
    </row>
    <row r="92" spans="1:88" x14ac:dyDescent="0.25">
      <c r="A92" s="116" t="s">
        <v>59</v>
      </c>
      <c r="B92" s="80">
        <v>58</v>
      </c>
      <c r="C92" s="80">
        <v>-85</v>
      </c>
      <c r="D92" s="80">
        <v>-30.5</v>
      </c>
      <c r="E92" s="80">
        <v>-55</v>
      </c>
      <c r="F92" s="80">
        <v>-57</v>
      </c>
      <c r="G92" s="80">
        <v>-35</v>
      </c>
      <c r="H92" s="80">
        <v>-27</v>
      </c>
      <c r="I92" s="80">
        <v>-20</v>
      </c>
      <c r="J92" s="80">
        <v>-8.3000000000000007</v>
      </c>
      <c r="K92" s="80">
        <v>1</v>
      </c>
      <c r="L92" s="80">
        <v>7</v>
      </c>
      <c r="M92" s="80">
        <v>2</v>
      </c>
      <c r="N92" s="80">
        <v>9</v>
      </c>
      <c r="O92" s="80">
        <v>9</v>
      </c>
      <c r="P92" s="80">
        <v>8</v>
      </c>
      <c r="Q92" s="80">
        <v>8</v>
      </c>
      <c r="R92" s="80">
        <v>0</v>
      </c>
      <c r="S92" s="80">
        <v>-1.2</v>
      </c>
      <c r="T92" s="80">
        <v>5</v>
      </c>
      <c r="U92" s="80">
        <v>5</v>
      </c>
      <c r="V92" s="80">
        <v>-3</v>
      </c>
      <c r="W92" s="80">
        <v>-4</v>
      </c>
      <c r="X92" s="80">
        <v>10</v>
      </c>
      <c r="Y92" s="80">
        <v>17</v>
      </c>
      <c r="Z92" s="80">
        <v>22</v>
      </c>
      <c r="AA92" s="80">
        <v>16.3</v>
      </c>
      <c r="AB92" s="80">
        <v>-1.5</v>
      </c>
      <c r="AC92" s="80">
        <v>-6.2</v>
      </c>
      <c r="AD92" s="80">
        <v>-40.799999999999997</v>
      </c>
      <c r="AE92" s="80">
        <v>-55</v>
      </c>
      <c r="AF92" s="80">
        <v>-60.5</v>
      </c>
      <c r="AG92" s="114">
        <v>240</v>
      </c>
      <c r="AH92" s="51">
        <f>IF(ABS(MAX(B92:AF92))&gt;ABS(MIN(B92:AF92)),MAX(B92:AF92),MIN(B92:AF92))</f>
        <v>-85</v>
      </c>
      <c r="AI92" s="115">
        <f>INDEX($B$9:$AF$9,1,MATCH(AH92,B92:AF92,0))</f>
        <v>8.3333333333333301E-2</v>
      </c>
    </row>
    <row r="93" spans="1:88" x14ac:dyDescent="0.25">
      <c r="A93" s="116" t="s">
        <v>60</v>
      </c>
      <c r="B93" s="80">
        <v>24.4</v>
      </c>
      <c r="C93" s="80">
        <v>26.6</v>
      </c>
      <c r="D93" s="80">
        <v>-1.1000000000000001</v>
      </c>
      <c r="E93" s="80">
        <v>2</v>
      </c>
      <c r="F93" s="80">
        <v>3.9</v>
      </c>
      <c r="G93" s="80">
        <v>4.4000000000000004</v>
      </c>
      <c r="H93" s="80">
        <v>6</v>
      </c>
      <c r="I93" s="80">
        <v>8.6999999999999993</v>
      </c>
      <c r="J93" s="80">
        <v>18.7</v>
      </c>
      <c r="K93" s="80">
        <v>41.7</v>
      </c>
      <c r="L93" s="80">
        <v>39.700000000000003</v>
      </c>
      <c r="M93" s="80">
        <v>31.3</v>
      </c>
      <c r="N93" s="80">
        <v>44</v>
      </c>
      <c r="O93" s="80">
        <v>44</v>
      </c>
      <c r="P93" s="80">
        <v>43.8</v>
      </c>
      <c r="Q93" s="80">
        <v>40</v>
      </c>
      <c r="R93" s="80">
        <v>40.4</v>
      </c>
      <c r="S93" s="80">
        <v>42.5</v>
      </c>
      <c r="T93" s="80">
        <v>41</v>
      </c>
      <c r="U93" s="80">
        <v>37.299999999999997</v>
      </c>
      <c r="V93" s="80">
        <v>35</v>
      </c>
      <c r="W93" s="80">
        <v>40.4</v>
      </c>
      <c r="X93" s="80">
        <v>39.1</v>
      </c>
      <c r="Y93" s="80">
        <v>38.9</v>
      </c>
      <c r="Z93" s="80">
        <v>37.9</v>
      </c>
      <c r="AA93" s="80">
        <v>43.2</v>
      </c>
      <c r="AB93" s="80">
        <v>32</v>
      </c>
      <c r="AC93" s="80">
        <v>30.5</v>
      </c>
      <c r="AD93" s="80">
        <v>28.7</v>
      </c>
      <c r="AE93" s="80">
        <v>22.6</v>
      </c>
      <c r="AF93" s="80">
        <v>23.6</v>
      </c>
      <c r="AG93" s="114">
        <v>60</v>
      </c>
      <c r="AH93" s="51">
        <f>IF(ABS(MAX(B93:AF93))&gt;ABS(MIN(B93:AF93)),MAX(B93:AF93),MIN(B93:AF93))</f>
        <v>44</v>
      </c>
      <c r="AI93" s="115">
        <f>INDEX($B$9:$AF$9,1,MATCH(AH93,B93:AF93,0))</f>
        <v>0.41666666666666702</v>
      </c>
    </row>
    <row r="94" spans="1:88" x14ac:dyDescent="0.25">
      <c r="A94" s="118" t="s">
        <v>61</v>
      </c>
      <c r="B94" s="82">
        <v>-36.799999999999997</v>
      </c>
      <c r="C94" s="82">
        <v>-26</v>
      </c>
      <c r="D94" s="82">
        <v>-23.6</v>
      </c>
      <c r="E94" s="82">
        <v>-26</v>
      </c>
      <c r="F94" s="82">
        <v>-29.3</v>
      </c>
      <c r="G94" s="82">
        <v>0</v>
      </c>
      <c r="H94" s="82">
        <v>-2</v>
      </c>
      <c r="I94" s="82">
        <v>-3.8</v>
      </c>
      <c r="J94" s="82">
        <v>3.9</v>
      </c>
      <c r="K94" s="82">
        <v>-13.4</v>
      </c>
      <c r="L94" s="82">
        <v>-4.2</v>
      </c>
      <c r="M94" s="82">
        <v>-2.1</v>
      </c>
      <c r="N94" s="82">
        <v>-44</v>
      </c>
      <c r="O94" s="82">
        <v>-40</v>
      </c>
      <c r="P94" s="82">
        <v>-39</v>
      </c>
      <c r="Q94" s="82">
        <v>-33</v>
      </c>
      <c r="R94" s="82">
        <v>-45.4</v>
      </c>
      <c r="S94" s="82">
        <v>-56.4</v>
      </c>
      <c r="T94" s="82">
        <v>-46.6</v>
      </c>
      <c r="U94" s="82">
        <v>-51.4</v>
      </c>
      <c r="V94" s="82">
        <v>-64.2</v>
      </c>
      <c r="W94" s="82">
        <v>-69.2</v>
      </c>
      <c r="X94" s="82">
        <v>-58.8</v>
      </c>
      <c r="Y94" s="82">
        <v>-46.8</v>
      </c>
      <c r="Z94" s="82">
        <v>-28.4</v>
      </c>
      <c r="AA94" s="82">
        <v>-36.1</v>
      </c>
      <c r="AB94" s="82">
        <v>-49</v>
      </c>
      <c r="AC94" s="82">
        <v>-51.9</v>
      </c>
      <c r="AD94" s="82">
        <v>-64.8</v>
      </c>
      <c r="AE94" s="82">
        <v>-71.900000000000006</v>
      </c>
      <c r="AF94" s="82">
        <v>-79.8</v>
      </c>
      <c r="AG94" s="121">
        <v>120</v>
      </c>
      <c r="AH94" s="51">
        <f>IF(ABS(MAX(B94:AF94))&gt;ABS(MIN(B94:AF94)),MAX(B94:AF94),MIN(B94:AF94))</f>
        <v>-79.8</v>
      </c>
      <c r="AI94" s="115">
        <f>INDEX($B$9:$AF$9,1,MATCH(AH94,B94:AF94,0))</f>
        <v>1</v>
      </c>
    </row>
    <row r="95" spans="1:88" ht="15.75" thickBot="1" x14ac:dyDescent="0.3">
      <c r="A95" s="118" t="s">
        <v>62</v>
      </c>
      <c r="B95" s="82">
        <v>64.8</v>
      </c>
      <c r="C95" s="82">
        <v>81.5</v>
      </c>
      <c r="D95" s="82">
        <v>80.099999999999994</v>
      </c>
      <c r="E95" s="82">
        <v>77</v>
      </c>
      <c r="F95" s="82">
        <v>75.2</v>
      </c>
      <c r="G95" s="82">
        <v>89.8</v>
      </c>
      <c r="H95" s="82">
        <v>86</v>
      </c>
      <c r="I95" s="82">
        <v>83.6</v>
      </c>
      <c r="J95" s="82">
        <v>86.5</v>
      </c>
      <c r="K95" s="82">
        <v>73</v>
      </c>
      <c r="L95" s="82">
        <v>77</v>
      </c>
      <c r="M95" s="82">
        <v>83</v>
      </c>
      <c r="N95" s="82">
        <v>32</v>
      </c>
      <c r="O95" s="82">
        <v>38</v>
      </c>
      <c r="P95" s="82">
        <v>39</v>
      </c>
      <c r="Q95" s="82">
        <v>42</v>
      </c>
      <c r="R95" s="82">
        <v>33.700000000000003</v>
      </c>
      <c r="S95" s="82">
        <v>25.7</v>
      </c>
      <c r="T95" s="82">
        <v>30.8</v>
      </c>
      <c r="U95" s="82">
        <v>24.4</v>
      </c>
      <c r="V95" s="82">
        <v>11.5</v>
      </c>
      <c r="W95" s="82">
        <v>4.4000000000000004</v>
      </c>
      <c r="X95" s="82">
        <v>12</v>
      </c>
      <c r="Y95" s="82">
        <v>23.2</v>
      </c>
      <c r="Z95" s="82">
        <v>40.5</v>
      </c>
      <c r="AA95" s="82">
        <v>37.1</v>
      </c>
      <c r="AB95" s="82">
        <v>32.5</v>
      </c>
      <c r="AC95" s="82">
        <v>28.2</v>
      </c>
      <c r="AD95" s="82">
        <v>33.5</v>
      </c>
      <c r="AE95" s="82">
        <v>34.9</v>
      </c>
      <c r="AF95" s="82">
        <v>26.9</v>
      </c>
      <c r="AG95" s="121"/>
      <c r="AH95" s="51">
        <f>IF(ABS(MAX(B95:AF95))&gt;ABS(MIN(B95:AF95)),MAX(B95:AF95),MIN(B95:AF95))</f>
        <v>89.8</v>
      </c>
      <c r="AI95" s="115">
        <f>INDEX($B$9:$AF$9,1,MATCH(AH95,B95:AF95,0))</f>
        <v>0.22916666666666666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4">B97</f>
        <v>9.9</v>
      </c>
      <c r="D97" s="127">
        <f t="shared" si="24"/>
        <v>9.9</v>
      </c>
      <c r="E97" s="127">
        <f t="shared" si="24"/>
        <v>9.9</v>
      </c>
      <c r="F97" s="127">
        <f t="shared" si="24"/>
        <v>9.9</v>
      </c>
      <c r="G97" s="127">
        <f t="shared" si="24"/>
        <v>9.9</v>
      </c>
      <c r="H97" s="127">
        <f t="shared" si="24"/>
        <v>9.9</v>
      </c>
      <c r="I97" s="127">
        <f t="shared" si="24"/>
        <v>9.9</v>
      </c>
      <c r="J97" s="127">
        <f t="shared" si="24"/>
        <v>9.9</v>
      </c>
      <c r="K97" s="127">
        <f t="shared" si="24"/>
        <v>9.9</v>
      </c>
      <c r="L97" s="127">
        <f t="shared" si="24"/>
        <v>9.9</v>
      </c>
      <c r="M97" s="127">
        <f t="shared" si="24"/>
        <v>9.9</v>
      </c>
      <c r="N97" s="127">
        <f t="shared" si="24"/>
        <v>9.9</v>
      </c>
      <c r="O97" s="127">
        <f t="shared" si="24"/>
        <v>9.9</v>
      </c>
      <c r="P97" s="127">
        <f t="shared" si="24"/>
        <v>9.9</v>
      </c>
      <c r="Q97" s="127">
        <f t="shared" si="24"/>
        <v>9.9</v>
      </c>
      <c r="R97" s="127">
        <f t="shared" si="24"/>
        <v>9.9</v>
      </c>
      <c r="S97" s="127">
        <f t="shared" ref="S97:AF102" si="25">R97</f>
        <v>9.9</v>
      </c>
      <c r="T97" s="127">
        <f t="shared" si="25"/>
        <v>9.9</v>
      </c>
      <c r="U97" s="127">
        <f t="shared" si="25"/>
        <v>9.9</v>
      </c>
      <c r="V97" s="127">
        <f t="shared" si="25"/>
        <v>9.9</v>
      </c>
      <c r="W97" s="127">
        <f t="shared" si="25"/>
        <v>9.9</v>
      </c>
      <c r="X97" s="127">
        <f t="shared" si="25"/>
        <v>9.9</v>
      </c>
      <c r="Y97" s="127">
        <f t="shared" si="25"/>
        <v>9.9</v>
      </c>
      <c r="Z97" s="127">
        <f t="shared" si="25"/>
        <v>9.9</v>
      </c>
      <c r="AA97" s="127">
        <f t="shared" si="25"/>
        <v>9.9</v>
      </c>
      <c r="AB97" s="127">
        <f t="shared" si="25"/>
        <v>9.9</v>
      </c>
      <c r="AC97" s="127">
        <f t="shared" si="25"/>
        <v>9.9</v>
      </c>
      <c r="AD97" s="127">
        <f t="shared" si="25"/>
        <v>9.9</v>
      </c>
      <c r="AE97" s="127">
        <f t="shared" si="25"/>
        <v>9.9</v>
      </c>
      <c r="AF97" s="127">
        <f t="shared" si="25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4"/>
        <v>9.6</v>
      </c>
      <c r="D98" s="129">
        <f t="shared" si="24"/>
        <v>9.6</v>
      </c>
      <c r="E98" s="129">
        <f t="shared" si="24"/>
        <v>9.6</v>
      </c>
      <c r="F98" s="129">
        <f t="shared" si="24"/>
        <v>9.6</v>
      </c>
      <c r="G98" s="129">
        <f t="shared" si="24"/>
        <v>9.6</v>
      </c>
      <c r="H98" s="129">
        <f t="shared" si="24"/>
        <v>9.6</v>
      </c>
      <c r="I98" s="129">
        <f t="shared" si="24"/>
        <v>9.6</v>
      </c>
      <c r="J98" s="129">
        <f t="shared" si="24"/>
        <v>9.6</v>
      </c>
      <c r="K98" s="129">
        <f t="shared" si="24"/>
        <v>9.6</v>
      </c>
      <c r="L98" s="129">
        <f t="shared" si="24"/>
        <v>9.6</v>
      </c>
      <c r="M98" s="129">
        <f t="shared" si="24"/>
        <v>9.6</v>
      </c>
      <c r="N98" s="129">
        <f t="shared" si="24"/>
        <v>9.6</v>
      </c>
      <c r="O98" s="129">
        <f t="shared" si="24"/>
        <v>9.6</v>
      </c>
      <c r="P98" s="129">
        <f t="shared" si="24"/>
        <v>9.6</v>
      </c>
      <c r="Q98" s="129">
        <f t="shared" si="24"/>
        <v>9.6</v>
      </c>
      <c r="R98" s="129">
        <f t="shared" si="24"/>
        <v>9.6</v>
      </c>
      <c r="S98" s="129">
        <f t="shared" si="25"/>
        <v>9.6</v>
      </c>
      <c r="T98" s="129">
        <f t="shared" si="25"/>
        <v>9.6</v>
      </c>
      <c r="U98" s="129">
        <f t="shared" si="25"/>
        <v>9.6</v>
      </c>
      <c r="V98" s="129">
        <f t="shared" si="25"/>
        <v>9.6</v>
      </c>
      <c r="W98" s="129">
        <f t="shared" si="25"/>
        <v>9.6</v>
      </c>
      <c r="X98" s="129">
        <f t="shared" si="25"/>
        <v>9.6</v>
      </c>
      <c r="Y98" s="129">
        <f t="shared" si="25"/>
        <v>9.6</v>
      </c>
      <c r="Z98" s="129">
        <f t="shared" si="25"/>
        <v>9.6</v>
      </c>
      <c r="AA98" s="129">
        <f t="shared" si="25"/>
        <v>9.6</v>
      </c>
      <c r="AB98" s="129">
        <f t="shared" si="25"/>
        <v>9.6</v>
      </c>
      <c r="AC98" s="129">
        <f t="shared" si="25"/>
        <v>9.6</v>
      </c>
      <c r="AD98" s="129">
        <f t="shared" si="25"/>
        <v>9.6</v>
      </c>
      <c r="AE98" s="129">
        <f t="shared" si="25"/>
        <v>9.6</v>
      </c>
      <c r="AF98" s="129">
        <f t="shared" si="25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4"/>
        <v>9.98</v>
      </c>
      <c r="D99" s="129">
        <f t="shared" si="24"/>
        <v>9.98</v>
      </c>
      <c r="E99" s="129">
        <f t="shared" si="24"/>
        <v>9.98</v>
      </c>
      <c r="F99" s="129">
        <f t="shared" si="24"/>
        <v>9.98</v>
      </c>
      <c r="G99" s="129">
        <f t="shared" si="24"/>
        <v>9.98</v>
      </c>
      <c r="H99" s="129">
        <f t="shared" si="24"/>
        <v>9.98</v>
      </c>
      <c r="I99" s="129">
        <f t="shared" si="24"/>
        <v>9.98</v>
      </c>
      <c r="J99" s="129">
        <f t="shared" si="24"/>
        <v>9.98</v>
      </c>
      <c r="K99" s="129">
        <f t="shared" si="24"/>
        <v>9.98</v>
      </c>
      <c r="L99" s="129">
        <f t="shared" si="24"/>
        <v>9.98</v>
      </c>
      <c r="M99" s="129">
        <f t="shared" si="24"/>
        <v>9.98</v>
      </c>
      <c r="N99" s="129">
        <f t="shared" si="24"/>
        <v>9.98</v>
      </c>
      <c r="O99" s="129">
        <f t="shared" si="24"/>
        <v>9.98</v>
      </c>
      <c r="P99" s="129">
        <f t="shared" si="24"/>
        <v>9.98</v>
      </c>
      <c r="Q99" s="129">
        <f t="shared" si="24"/>
        <v>9.98</v>
      </c>
      <c r="R99" s="129">
        <f t="shared" si="24"/>
        <v>9.98</v>
      </c>
      <c r="S99" s="129">
        <f t="shared" si="25"/>
        <v>9.98</v>
      </c>
      <c r="T99" s="129">
        <f t="shared" si="25"/>
        <v>9.98</v>
      </c>
      <c r="U99" s="129">
        <f t="shared" si="25"/>
        <v>9.98</v>
      </c>
      <c r="V99" s="129">
        <f t="shared" si="25"/>
        <v>9.98</v>
      </c>
      <c r="W99" s="129">
        <f t="shared" si="25"/>
        <v>9.98</v>
      </c>
      <c r="X99" s="129">
        <f t="shared" si="25"/>
        <v>9.98</v>
      </c>
      <c r="Y99" s="129">
        <f t="shared" si="25"/>
        <v>9.98</v>
      </c>
      <c r="Z99" s="129">
        <f t="shared" si="25"/>
        <v>9.98</v>
      </c>
      <c r="AA99" s="129">
        <f t="shared" si="25"/>
        <v>9.98</v>
      </c>
      <c r="AB99" s="129">
        <f t="shared" si="25"/>
        <v>9.98</v>
      </c>
      <c r="AC99" s="129">
        <f t="shared" si="25"/>
        <v>9.98</v>
      </c>
      <c r="AD99" s="129">
        <f t="shared" si="25"/>
        <v>9.98</v>
      </c>
      <c r="AE99" s="129">
        <f t="shared" si="25"/>
        <v>9.98</v>
      </c>
      <c r="AF99" s="129">
        <f t="shared" si="25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4"/>
        <v>9.1</v>
      </c>
      <c r="D100" s="129">
        <f t="shared" si="24"/>
        <v>9.1</v>
      </c>
      <c r="E100" s="129">
        <f t="shared" si="24"/>
        <v>9.1</v>
      </c>
      <c r="F100" s="129">
        <f t="shared" si="24"/>
        <v>9.1</v>
      </c>
      <c r="G100" s="129">
        <f t="shared" si="24"/>
        <v>9.1</v>
      </c>
      <c r="H100" s="129">
        <f t="shared" si="24"/>
        <v>9.1</v>
      </c>
      <c r="I100" s="129">
        <f t="shared" si="24"/>
        <v>9.1</v>
      </c>
      <c r="J100" s="129">
        <f t="shared" si="24"/>
        <v>9.1</v>
      </c>
      <c r="K100" s="129">
        <f t="shared" si="24"/>
        <v>9.1</v>
      </c>
      <c r="L100" s="129">
        <f t="shared" si="24"/>
        <v>9.1</v>
      </c>
      <c r="M100" s="129">
        <f t="shared" si="24"/>
        <v>9.1</v>
      </c>
      <c r="N100" s="129">
        <f t="shared" si="24"/>
        <v>9.1</v>
      </c>
      <c r="O100" s="129">
        <f t="shared" si="24"/>
        <v>9.1</v>
      </c>
      <c r="P100" s="129">
        <f t="shared" si="24"/>
        <v>9.1</v>
      </c>
      <c r="Q100" s="129">
        <f t="shared" si="24"/>
        <v>9.1</v>
      </c>
      <c r="R100" s="129">
        <f t="shared" si="24"/>
        <v>9.1</v>
      </c>
      <c r="S100" s="129">
        <f t="shared" si="25"/>
        <v>9.1</v>
      </c>
      <c r="T100" s="129">
        <f t="shared" si="25"/>
        <v>9.1</v>
      </c>
      <c r="U100" s="129">
        <f t="shared" si="25"/>
        <v>9.1</v>
      </c>
      <c r="V100" s="129">
        <f t="shared" si="25"/>
        <v>9.1</v>
      </c>
      <c r="W100" s="129">
        <f t="shared" si="25"/>
        <v>9.1</v>
      </c>
      <c r="X100" s="129">
        <f t="shared" si="25"/>
        <v>9.1</v>
      </c>
      <c r="Y100" s="129">
        <f t="shared" si="25"/>
        <v>9.1</v>
      </c>
      <c r="Z100" s="129">
        <f t="shared" si="25"/>
        <v>9.1</v>
      </c>
      <c r="AA100" s="129">
        <f t="shared" si="25"/>
        <v>9.1</v>
      </c>
      <c r="AB100" s="129">
        <f t="shared" si="25"/>
        <v>9.1</v>
      </c>
      <c r="AC100" s="129">
        <f t="shared" si="25"/>
        <v>9.1</v>
      </c>
      <c r="AD100" s="129">
        <f t="shared" si="25"/>
        <v>9.1</v>
      </c>
      <c r="AE100" s="129">
        <f t="shared" si="25"/>
        <v>9.1</v>
      </c>
      <c r="AF100" s="129">
        <f t="shared" si="25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4"/>
        <v>9.18</v>
      </c>
      <c r="D101" s="129">
        <f t="shared" si="24"/>
        <v>9.18</v>
      </c>
      <c r="E101" s="129">
        <f t="shared" si="24"/>
        <v>9.18</v>
      </c>
      <c r="F101" s="129">
        <f t="shared" si="24"/>
        <v>9.18</v>
      </c>
      <c r="G101" s="129">
        <f t="shared" si="24"/>
        <v>9.18</v>
      </c>
      <c r="H101" s="129">
        <f t="shared" si="24"/>
        <v>9.18</v>
      </c>
      <c r="I101" s="129">
        <f t="shared" si="24"/>
        <v>9.18</v>
      </c>
      <c r="J101" s="129">
        <f t="shared" si="24"/>
        <v>9.18</v>
      </c>
      <c r="K101" s="129">
        <f t="shared" si="24"/>
        <v>9.18</v>
      </c>
      <c r="L101" s="129">
        <f t="shared" si="24"/>
        <v>9.18</v>
      </c>
      <c r="M101" s="129">
        <f t="shared" si="24"/>
        <v>9.18</v>
      </c>
      <c r="N101" s="129">
        <f t="shared" si="24"/>
        <v>9.18</v>
      </c>
      <c r="O101" s="129">
        <f t="shared" si="24"/>
        <v>9.18</v>
      </c>
      <c r="P101" s="129">
        <f t="shared" si="24"/>
        <v>9.18</v>
      </c>
      <c r="Q101" s="129">
        <f t="shared" si="24"/>
        <v>9.18</v>
      </c>
      <c r="R101" s="129">
        <f t="shared" si="24"/>
        <v>9.18</v>
      </c>
      <c r="S101" s="129">
        <f t="shared" si="25"/>
        <v>9.18</v>
      </c>
      <c r="T101" s="129">
        <f t="shared" si="25"/>
        <v>9.18</v>
      </c>
      <c r="U101" s="129">
        <f t="shared" si="25"/>
        <v>9.18</v>
      </c>
      <c r="V101" s="129">
        <f t="shared" si="25"/>
        <v>9.18</v>
      </c>
      <c r="W101" s="129">
        <f t="shared" si="25"/>
        <v>9.18</v>
      </c>
      <c r="X101" s="129">
        <f t="shared" si="25"/>
        <v>9.18</v>
      </c>
      <c r="Y101" s="129">
        <f t="shared" si="25"/>
        <v>9.18</v>
      </c>
      <c r="Z101" s="129">
        <f t="shared" si="25"/>
        <v>9.18</v>
      </c>
      <c r="AA101" s="129">
        <f t="shared" si="25"/>
        <v>9.18</v>
      </c>
      <c r="AB101" s="129">
        <f t="shared" si="25"/>
        <v>9.18</v>
      </c>
      <c r="AC101" s="129">
        <f t="shared" si="25"/>
        <v>9.18</v>
      </c>
      <c r="AD101" s="129">
        <f t="shared" si="25"/>
        <v>9.18</v>
      </c>
      <c r="AE101" s="129">
        <f t="shared" si="25"/>
        <v>9.18</v>
      </c>
      <c r="AF101" s="129">
        <f t="shared" si="25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4"/>
        <v>7</v>
      </c>
      <c r="D102" s="129">
        <f t="shared" si="24"/>
        <v>7</v>
      </c>
      <c r="E102" s="129">
        <f t="shared" si="24"/>
        <v>7</v>
      </c>
      <c r="F102" s="129">
        <f t="shared" si="24"/>
        <v>7</v>
      </c>
      <c r="G102" s="129">
        <f t="shared" si="24"/>
        <v>7</v>
      </c>
      <c r="H102" s="129">
        <f t="shared" si="24"/>
        <v>7</v>
      </c>
      <c r="I102" s="129">
        <f t="shared" si="24"/>
        <v>7</v>
      </c>
      <c r="J102" s="129">
        <f t="shared" si="24"/>
        <v>7</v>
      </c>
      <c r="K102" s="129">
        <f t="shared" si="24"/>
        <v>7</v>
      </c>
      <c r="L102" s="129">
        <f t="shared" si="24"/>
        <v>7</v>
      </c>
      <c r="M102" s="129">
        <f t="shared" si="24"/>
        <v>7</v>
      </c>
      <c r="N102" s="129">
        <f t="shared" si="24"/>
        <v>7</v>
      </c>
      <c r="O102" s="129">
        <f t="shared" si="24"/>
        <v>7</v>
      </c>
      <c r="P102" s="129">
        <f t="shared" si="24"/>
        <v>7</v>
      </c>
      <c r="Q102" s="129">
        <f t="shared" si="24"/>
        <v>7</v>
      </c>
      <c r="R102" s="129">
        <f t="shared" si="24"/>
        <v>7</v>
      </c>
      <c r="S102" s="129">
        <f t="shared" si="25"/>
        <v>7</v>
      </c>
      <c r="T102" s="129">
        <f t="shared" si="25"/>
        <v>7</v>
      </c>
      <c r="U102" s="129">
        <f t="shared" si="25"/>
        <v>7</v>
      </c>
      <c r="V102" s="129">
        <f t="shared" si="25"/>
        <v>7</v>
      </c>
      <c r="W102" s="129">
        <f t="shared" si="25"/>
        <v>7</v>
      </c>
      <c r="X102" s="129">
        <f t="shared" si="25"/>
        <v>7</v>
      </c>
      <c r="Y102" s="129">
        <f t="shared" si="25"/>
        <v>7</v>
      </c>
      <c r="Z102" s="129">
        <f t="shared" si="25"/>
        <v>7</v>
      </c>
      <c r="AA102" s="129">
        <f t="shared" si="25"/>
        <v>7</v>
      </c>
      <c r="AB102" s="129">
        <f t="shared" si="25"/>
        <v>7</v>
      </c>
      <c r="AC102" s="129">
        <f t="shared" si="25"/>
        <v>7</v>
      </c>
      <c r="AD102" s="129">
        <f t="shared" si="25"/>
        <v>7</v>
      </c>
      <c r="AE102" s="129">
        <f t="shared" si="25"/>
        <v>7</v>
      </c>
      <c r="AF102" s="129">
        <f t="shared" si="25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6">B104</f>
        <v>2.25</v>
      </c>
      <c r="D104" s="129">
        <f t="shared" si="26"/>
        <v>2.25</v>
      </c>
      <c r="E104" s="129">
        <f t="shared" si="26"/>
        <v>2.25</v>
      </c>
      <c r="F104" s="129">
        <f t="shared" si="26"/>
        <v>2.25</v>
      </c>
      <c r="G104" s="129">
        <f t="shared" si="26"/>
        <v>2.25</v>
      </c>
      <c r="H104" s="129">
        <f t="shared" si="26"/>
        <v>2.25</v>
      </c>
      <c r="I104" s="129">
        <f t="shared" si="26"/>
        <v>2.25</v>
      </c>
      <c r="J104" s="129">
        <f t="shared" si="26"/>
        <v>2.25</v>
      </c>
      <c r="K104" s="129">
        <f t="shared" si="26"/>
        <v>2.25</v>
      </c>
      <c r="L104" s="129">
        <f t="shared" si="26"/>
        <v>2.25</v>
      </c>
      <c r="M104" s="129">
        <f t="shared" si="26"/>
        <v>2.25</v>
      </c>
      <c r="N104" s="129">
        <f t="shared" si="26"/>
        <v>2.25</v>
      </c>
      <c r="O104" s="129">
        <f t="shared" si="26"/>
        <v>2.25</v>
      </c>
      <c r="P104" s="129">
        <f t="shared" si="26"/>
        <v>2.25</v>
      </c>
      <c r="Q104" s="129">
        <f t="shared" si="26"/>
        <v>2.25</v>
      </c>
      <c r="R104" s="129">
        <f t="shared" si="26"/>
        <v>2.25</v>
      </c>
      <c r="S104" s="129">
        <f t="shared" ref="S104:AF105" si="27">R104</f>
        <v>2.25</v>
      </c>
      <c r="T104" s="129">
        <f t="shared" si="27"/>
        <v>2.25</v>
      </c>
      <c r="U104" s="129">
        <f t="shared" si="27"/>
        <v>2.25</v>
      </c>
      <c r="V104" s="129">
        <f t="shared" si="27"/>
        <v>2.25</v>
      </c>
      <c r="W104" s="129">
        <f t="shared" si="27"/>
        <v>2.25</v>
      </c>
      <c r="X104" s="129">
        <f t="shared" si="27"/>
        <v>2.25</v>
      </c>
      <c r="Y104" s="129">
        <f t="shared" si="27"/>
        <v>2.25</v>
      </c>
      <c r="Z104" s="129">
        <f t="shared" si="27"/>
        <v>2.25</v>
      </c>
      <c r="AA104" s="129">
        <f t="shared" si="27"/>
        <v>2.25</v>
      </c>
      <c r="AB104" s="129">
        <f t="shared" si="27"/>
        <v>2.25</v>
      </c>
      <c r="AC104" s="129">
        <f t="shared" si="27"/>
        <v>2.25</v>
      </c>
      <c r="AD104" s="129">
        <f t="shared" si="27"/>
        <v>2.25</v>
      </c>
      <c r="AE104" s="129">
        <f t="shared" si="27"/>
        <v>2.25</v>
      </c>
      <c r="AF104" s="129">
        <f t="shared" si="27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6"/>
        <v>1.64</v>
      </c>
      <c r="D105" s="129">
        <f t="shared" si="26"/>
        <v>1.64</v>
      </c>
      <c r="E105" s="129">
        <f t="shared" si="26"/>
        <v>1.64</v>
      </c>
      <c r="F105" s="129">
        <f t="shared" si="26"/>
        <v>1.64</v>
      </c>
      <c r="G105" s="129">
        <f t="shared" si="26"/>
        <v>1.64</v>
      </c>
      <c r="H105" s="129">
        <f t="shared" si="26"/>
        <v>1.64</v>
      </c>
      <c r="I105" s="129">
        <f t="shared" si="26"/>
        <v>1.64</v>
      </c>
      <c r="J105" s="129">
        <f t="shared" si="26"/>
        <v>1.64</v>
      </c>
      <c r="K105" s="129">
        <f t="shared" si="26"/>
        <v>1.64</v>
      </c>
      <c r="L105" s="129">
        <f t="shared" si="26"/>
        <v>1.64</v>
      </c>
      <c r="M105" s="129">
        <f t="shared" si="26"/>
        <v>1.64</v>
      </c>
      <c r="N105" s="129">
        <f t="shared" si="26"/>
        <v>1.64</v>
      </c>
      <c r="O105" s="129">
        <f t="shared" si="26"/>
        <v>1.64</v>
      </c>
      <c r="P105" s="129">
        <f t="shared" si="26"/>
        <v>1.64</v>
      </c>
      <c r="Q105" s="129">
        <f t="shared" si="26"/>
        <v>1.64</v>
      </c>
      <c r="R105" s="129">
        <f t="shared" si="26"/>
        <v>1.64</v>
      </c>
      <c r="S105" s="129">
        <f t="shared" si="27"/>
        <v>1.64</v>
      </c>
      <c r="T105" s="129">
        <f t="shared" si="27"/>
        <v>1.64</v>
      </c>
      <c r="U105" s="129">
        <f t="shared" si="27"/>
        <v>1.64</v>
      </c>
      <c r="V105" s="129">
        <f t="shared" si="27"/>
        <v>1.64</v>
      </c>
      <c r="W105" s="129">
        <f t="shared" si="27"/>
        <v>1.64</v>
      </c>
      <c r="X105" s="129">
        <f t="shared" si="27"/>
        <v>1.64</v>
      </c>
      <c r="Y105" s="129">
        <f t="shared" si="27"/>
        <v>1.64</v>
      </c>
      <c r="Z105" s="129">
        <f t="shared" si="27"/>
        <v>1.64</v>
      </c>
      <c r="AA105" s="129">
        <f t="shared" si="27"/>
        <v>1.64</v>
      </c>
      <c r="AB105" s="129">
        <f t="shared" si="27"/>
        <v>1.64</v>
      </c>
      <c r="AC105" s="129">
        <f t="shared" si="27"/>
        <v>1.64</v>
      </c>
      <c r="AD105" s="129">
        <f t="shared" si="27"/>
        <v>1.64</v>
      </c>
      <c r="AE105" s="129">
        <f t="shared" si="27"/>
        <v>1.64</v>
      </c>
      <c r="AF105" s="129">
        <f t="shared" si="27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28">B107</f>
        <v>1.62</v>
      </c>
      <c r="D107" s="129">
        <f t="shared" si="28"/>
        <v>1.62</v>
      </c>
      <c r="E107" s="129">
        <f t="shared" si="28"/>
        <v>1.62</v>
      </c>
      <c r="F107" s="129">
        <f t="shared" si="28"/>
        <v>1.62</v>
      </c>
      <c r="G107" s="129">
        <f t="shared" si="28"/>
        <v>1.62</v>
      </c>
      <c r="H107" s="129">
        <f t="shared" si="28"/>
        <v>1.62</v>
      </c>
      <c r="I107" s="129">
        <f t="shared" si="28"/>
        <v>1.62</v>
      </c>
      <c r="J107" s="129">
        <f t="shared" si="28"/>
        <v>1.62</v>
      </c>
      <c r="K107" s="129">
        <f t="shared" si="28"/>
        <v>1.62</v>
      </c>
      <c r="L107" s="129">
        <f t="shared" si="28"/>
        <v>1.62</v>
      </c>
      <c r="M107" s="129">
        <f t="shared" si="28"/>
        <v>1.62</v>
      </c>
      <c r="N107" s="129">
        <f t="shared" si="28"/>
        <v>1.62</v>
      </c>
      <c r="O107" s="129">
        <f t="shared" si="28"/>
        <v>1.62</v>
      </c>
      <c r="P107" s="129">
        <f t="shared" si="28"/>
        <v>1.62</v>
      </c>
      <c r="Q107" s="129">
        <f t="shared" si="28"/>
        <v>1.62</v>
      </c>
      <c r="R107" s="129">
        <f t="shared" si="28"/>
        <v>1.62</v>
      </c>
      <c r="S107" s="129">
        <f t="shared" ref="S107:AF122" si="29">R107</f>
        <v>1.62</v>
      </c>
      <c r="T107" s="129">
        <f t="shared" si="29"/>
        <v>1.62</v>
      </c>
      <c r="U107" s="129">
        <f t="shared" si="29"/>
        <v>1.62</v>
      </c>
      <c r="V107" s="129">
        <f t="shared" si="29"/>
        <v>1.62</v>
      </c>
      <c r="W107" s="129">
        <f t="shared" si="29"/>
        <v>1.62</v>
      </c>
      <c r="X107" s="129">
        <f t="shared" si="29"/>
        <v>1.62</v>
      </c>
      <c r="Y107" s="129">
        <f t="shared" si="29"/>
        <v>1.62</v>
      </c>
      <c r="Z107" s="129">
        <f t="shared" si="29"/>
        <v>1.62</v>
      </c>
      <c r="AA107" s="129">
        <f t="shared" si="29"/>
        <v>1.62</v>
      </c>
      <c r="AB107" s="129">
        <f t="shared" si="29"/>
        <v>1.62</v>
      </c>
      <c r="AC107" s="129">
        <f t="shared" si="29"/>
        <v>1.62</v>
      </c>
      <c r="AD107" s="129">
        <f t="shared" si="29"/>
        <v>1.62</v>
      </c>
      <c r="AE107" s="129">
        <f t="shared" si="29"/>
        <v>1.62</v>
      </c>
      <c r="AF107" s="129">
        <f t="shared" si="29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28"/>
        <v>8.36</v>
      </c>
      <c r="D108" s="129">
        <f t="shared" si="28"/>
        <v>8.36</v>
      </c>
      <c r="E108" s="129">
        <f t="shared" si="28"/>
        <v>8.36</v>
      </c>
      <c r="F108" s="129">
        <f t="shared" si="28"/>
        <v>8.36</v>
      </c>
      <c r="G108" s="129">
        <f t="shared" si="28"/>
        <v>8.36</v>
      </c>
      <c r="H108" s="129">
        <f t="shared" si="28"/>
        <v>8.36</v>
      </c>
      <c r="I108" s="129">
        <f t="shared" si="28"/>
        <v>8.36</v>
      </c>
      <c r="J108" s="129">
        <f t="shared" si="28"/>
        <v>8.36</v>
      </c>
      <c r="K108" s="129">
        <f t="shared" si="28"/>
        <v>8.36</v>
      </c>
      <c r="L108" s="129">
        <f t="shared" si="28"/>
        <v>8.36</v>
      </c>
      <c r="M108" s="129">
        <f t="shared" si="28"/>
        <v>8.36</v>
      </c>
      <c r="N108" s="129">
        <f t="shared" si="28"/>
        <v>8.36</v>
      </c>
      <c r="O108" s="129">
        <f t="shared" si="28"/>
        <v>8.36</v>
      </c>
      <c r="P108" s="129">
        <f t="shared" si="28"/>
        <v>8.36</v>
      </c>
      <c r="Q108" s="129">
        <f t="shared" si="28"/>
        <v>8.36</v>
      </c>
      <c r="R108" s="129">
        <f t="shared" si="28"/>
        <v>8.36</v>
      </c>
      <c r="S108" s="129">
        <f t="shared" si="29"/>
        <v>8.36</v>
      </c>
      <c r="T108" s="129">
        <f t="shared" si="29"/>
        <v>8.36</v>
      </c>
      <c r="U108" s="129">
        <f t="shared" si="29"/>
        <v>8.36</v>
      </c>
      <c r="V108" s="129">
        <f t="shared" si="29"/>
        <v>8.36</v>
      </c>
      <c r="W108" s="129">
        <f t="shared" si="29"/>
        <v>8.36</v>
      </c>
      <c r="X108" s="129">
        <f t="shared" si="29"/>
        <v>8.36</v>
      </c>
      <c r="Y108" s="129">
        <f t="shared" si="29"/>
        <v>8.36</v>
      </c>
      <c r="Z108" s="129">
        <f t="shared" si="29"/>
        <v>8.36</v>
      </c>
      <c r="AA108" s="129">
        <f t="shared" si="29"/>
        <v>8.36</v>
      </c>
      <c r="AB108" s="129">
        <f t="shared" si="29"/>
        <v>8.36</v>
      </c>
      <c r="AC108" s="129">
        <f t="shared" si="29"/>
        <v>8.36</v>
      </c>
      <c r="AD108" s="129">
        <f t="shared" si="29"/>
        <v>8.36</v>
      </c>
      <c r="AE108" s="129">
        <f t="shared" si="29"/>
        <v>8.36</v>
      </c>
      <c r="AF108" s="129">
        <f t="shared" si="29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28"/>
        <v>8</v>
      </c>
      <c r="D109" s="129">
        <f t="shared" si="28"/>
        <v>8</v>
      </c>
      <c r="E109" s="129">
        <f t="shared" si="28"/>
        <v>8</v>
      </c>
      <c r="F109" s="129">
        <f t="shared" si="28"/>
        <v>8</v>
      </c>
      <c r="G109" s="129">
        <f t="shared" si="28"/>
        <v>8</v>
      </c>
      <c r="H109" s="129">
        <f t="shared" si="28"/>
        <v>8</v>
      </c>
      <c r="I109" s="129">
        <v>5.4</v>
      </c>
      <c r="J109" s="129">
        <f t="shared" si="28"/>
        <v>5.4</v>
      </c>
      <c r="K109" s="129">
        <f t="shared" si="28"/>
        <v>5.4</v>
      </c>
      <c r="L109" s="129">
        <f t="shared" si="28"/>
        <v>5.4</v>
      </c>
      <c r="M109" s="129">
        <f t="shared" si="28"/>
        <v>5.4</v>
      </c>
      <c r="N109" s="129">
        <f t="shared" si="28"/>
        <v>5.4</v>
      </c>
      <c r="O109" s="129">
        <f t="shared" si="28"/>
        <v>5.4</v>
      </c>
      <c r="P109" s="129">
        <f t="shared" si="28"/>
        <v>5.4</v>
      </c>
      <c r="Q109" s="129">
        <f t="shared" si="28"/>
        <v>5.4</v>
      </c>
      <c r="R109" s="129">
        <f t="shared" si="28"/>
        <v>5.4</v>
      </c>
      <c r="S109" s="129">
        <f t="shared" si="29"/>
        <v>5.4</v>
      </c>
      <c r="T109" s="129">
        <f t="shared" si="29"/>
        <v>5.4</v>
      </c>
      <c r="U109" s="129">
        <f t="shared" si="29"/>
        <v>5.4</v>
      </c>
      <c r="V109" s="129">
        <f t="shared" si="29"/>
        <v>5.4</v>
      </c>
      <c r="W109" s="129">
        <f t="shared" si="29"/>
        <v>5.4</v>
      </c>
      <c r="X109" s="129">
        <f t="shared" si="29"/>
        <v>5.4</v>
      </c>
      <c r="Y109" s="129">
        <f t="shared" si="29"/>
        <v>5.4</v>
      </c>
      <c r="Z109" s="129">
        <f t="shared" si="29"/>
        <v>5.4</v>
      </c>
      <c r="AA109" s="129">
        <f t="shared" si="29"/>
        <v>5.4</v>
      </c>
      <c r="AB109" s="129">
        <f t="shared" si="29"/>
        <v>5.4</v>
      </c>
      <c r="AC109" s="129">
        <f t="shared" si="29"/>
        <v>5.4</v>
      </c>
      <c r="AD109" s="129">
        <f t="shared" si="29"/>
        <v>5.4</v>
      </c>
      <c r="AE109" s="129">
        <f t="shared" si="29"/>
        <v>5.4</v>
      </c>
      <c r="AF109" s="129">
        <f t="shared" si="29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28"/>
        <v>6.57</v>
      </c>
      <c r="D110" s="129">
        <f t="shared" si="28"/>
        <v>6.57</v>
      </c>
      <c r="E110" s="129">
        <f t="shared" si="28"/>
        <v>6.57</v>
      </c>
      <c r="F110" s="129">
        <f t="shared" si="28"/>
        <v>6.57</v>
      </c>
      <c r="G110" s="129">
        <f t="shared" si="28"/>
        <v>6.57</v>
      </c>
      <c r="H110" s="129">
        <f t="shared" si="28"/>
        <v>6.57</v>
      </c>
      <c r="I110" s="129">
        <f t="shared" si="28"/>
        <v>6.57</v>
      </c>
      <c r="J110" s="129">
        <f t="shared" si="28"/>
        <v>6.57</v>
      </c>
      <c r="K110" s="129">
        <f t="shared" si="28"/>
        <v>6.57</v>
      </c>
      <c r="L110" s="129">
        <f t="shared" si="28"/>
        <v>6.57</v>
      </c>
      <c r="M110" s="129">
        <f t="shared" si="28"/>
        <v>6.57</v>
      </c>
      <c r="N110" s="129">
        <f t="shared" si="28"/>
        <v>6.57</v>
      </c>
      <c r="O110" s="129">
        <f t="shared" si="28"/>
        <v>6.57</v>
      </c>
      <c r="P110" s="129">
        <f t="shared" si="28"/>
        <v>6.57</v>
      </c>
      <c r="Q110" s="129">
        <f t="shared" si="28"/>
        <v>6.57</v>
      </c>
      <c r="R110" s="129">
        <f t="shared" si="28"/>
        <v>6.57</v>
      </c>
      <c r="S110" s="129">
        <f t="shared" si="29"/>
        <v>6.57</v>
      </c>
      <c r="T110" s="129">
        <f t="shared" si="29"/>
        <v>6.57</v>
      </c>
      <c r="U110" s="129">
        <f t="shared" si="29"/>
        <v>6.57</v>
      </c>
      <c r="V110" s="129">
        <f t="shared" si="29"/>
        <v>6.57</v>
      </c>
      <c r="W110" s="129">
        <f t="shared" si="29"/>
        <v>6.57</v>
      </c>
      <c r="X110" s="129">
        <f t="shared" si="29"/>
        <v>6.57</v>
      </c>
      <c r="Y110" s="129">
        <f t="shared" si="29"/>
        <v>6.57</v>
      </c>
      <c r="Z110" s="129">
        <f t="shared" si="29"/>
        <v>6.57</v>
      </c>
      <c r="AA110" s="129">
        <f t="shared" si="29"/>
        <v>6.57</v>
      </c>
      <c r="AB110" s="129">
        <f t="shared" si="29"/>
        <v>6.57</v>
      </c>
      <c r="AC110" s="129">
        <f t="shared" si="29"/>
        <v>6.57</v>
      </c>
      <c r="AD110" s="129">
        <f t="shared" si="29"/>
        <v>6.57</v>
      </c>
      <c r="AE110" s="129">
        <f t="shared" si="29"/>
        <v>6.57</v>
      </c>
      <c r="AF110" s="129">
        <f t="shared" si="29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28"/>
        <v>3.43</v>
      </c>
      <c r="D111" s="129">
        <f t="shared" si="28"/>
        <v>3.43</v>
      </c>
      <c r="E111" s="129">
        <f t="shared" si="28"/>
        <v>3.43</v>
      </c>
      <c r="F111" s="129">
        <f t="shared" si="28"/>
        <v>3.43</v>
      </c>
      <c r="G111" s="129">
        <f t="shared" si="28"/>
        <v>3.43</v>
      </c>
      <c r="H111" s="129">
        <f t="shared" si="28"/>
        <v>3.43</v>
      </c>
      <c r="I111" s="129">
        <f t="shared" si="28"/>
        <v>3.43</v>
      </c>
      <c r="J111" s="129">
        <f t="shared" si="28"/>
        <v>3.43</v>
      </c>
      <c r="K111" s="129">
        <f t="shared" si="28"/>
        <v>3.43</v>
      </c>
      <c r="L111" s="129">
        <f t="shared" si="28"/>
        <v>3.43</v>
      </c>
      <c r="M111" s="129">
        <f t="shared" si="28"/>
        <v>3.43</v>
      </c>
      <c r="N111" s="129">
        <f t="shared" si="28"/>
        <v>3.43</v>
      </c>
      <c r="O111" s="129">
        <f t="shared" si="28"/>
        <v>3.43</v>
      </c>
      <c r="P111" s="129">
        <f t="shared" si="28"/>
        <v>3.43</v>
      </c>
      <c r="Q111" s="129">
        <f t="shared" si="28"/>
        <v>3.43</v>
      </c>
      <c r="R111" s="129">
        <f t="shared" si="28"/>
        <v>3.43</v>
      </c>
      <c r="S111" s="129">
        <f t="shared" si="29"/>
        <v>3.43</v>
      </c>
      <c r="T111" s="129">
        <f t="shared" si="29"/>
        <v>3.43</v>
      </c>
      <c r="U111" s="129">
        <f t="shared" si="29"/>
        <v>3.43</v>
      </c>
      <c r="V111" s="129">
        <f t="shared" si="29"/>
        <v>3.43</v>
      </c>
      <c r="W111" s="129">
        <f t="shared" si="29"/>
        <v>3.43</v>
      </c>
      <c r="X111" s="129">
        <f t="shared" si="29"/>
        <v>3.43</v>
      </c>
      <c r="Y111" s="129">
        <f t="shared" si="29"/>
        <v>3.43</v>
      </c>
      <c r="Z111" s="129">
        <f t="shared" si="29"/>
        <v>3.43</v>
      </c>
      <c r="AA111" s="129">
        <f t="shared" si="29"/>
        <v>3.43</v>
      </c>
      <c r="AB111" s="129">
        <f t="shared" si="29"/>
        <v>3.43</v>
      </c>
      <c r="AC111" s="129">
        <f t="shared" si="29"/>
        <v>3.43</v>
      </c>
      <c r="AD111" s="129">
        <f t="shared" si="29"/>
        <v>3.43</v>
      </c>
      <c r="AE111" s="129">
        <f t="shared" si="29"/>
        <v>3.43</v>
      </c>
      <c r="AF111" s="129">
        <f t="shared" si="29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28"/>
        <v>2.96</v>
      </c>
      <c r="D112" s="129">
        <f t="shared" si="28"/>
        <v>2.96</v>
      </c>
      <c r="E112" s="129">
        <f t="shared" si="28"/>
        <v>2.96</v>
      </c>
      <c r="F112" s="129">
        <f t="shared" si="28"/>
        <v>2.96</v>
      </c>
      <c r="G112" s="129">
        <f t="shared" si="28"/>
        <v>2.96</v>
      </c>
      <c r="H112" s="129">
        <f t="shared" si="28"/>
        <v>2.96</v>
      </c>
      <c r="I112" s="129">
        <f t="shared" si="28"/>
        <v>2.96</v>
      </c>
      <c r="J112" s="129">
        <f t="shared" si="28"/>
        <v>2.96</v>
      </c>
      <c r="K112" s="129">
        <f t="shared" si="28"/>
        <v>2.96</v>
      </c>
      <c r="L112" s="129">
        <f t="shared" si="28"/>
        <v>2.96</v>
      </c>
      <c r="M112" s="129">
        <f t="shared" si="28"/>
        <v>2.96</v>
      </c>
      <c r="N112" s="129">
        <f t="shared" si="28"/>
        <v>2.96</v>
      </c>
      <c r="O112" s="129">
        <f t="shared" si="28"/>
        <v>2.96</v>
      </c>
      <c r="P112" s="129">
        <f t="shared" si="28"/>
        <v>2.96</v>
      </c>
      <c r="Q112" s="129">
        <f t="shared" si="28"/>
        <v>2.96</v>
      </c>
      <c r="R112" s="129">
        <f t="shared" si="28"/>
        <v>2.96</v>
      </c>
      <c r="S112" s="129">
        <f t="shared" si="29"/>
        <v>2.96</v>
      </c>
      <c r="T112" s="129">
        <f t="shared" si="29"/>
        <v>2.96</v>
      </c>
      <c r="U112" s="129">
        <f t="shared" si="29"/>
        <v>2.96</v>
      </c>
      <c r="V112" s="129">
        <f t="shared" si="29"/>
        <v>2.96</v>
      </c>
      <c r="W112" s="129">
        <f t="shared" si="29"/>
        <v>2.96</v>
      </c>
      <c r="X112" s="129">
        <f t="shared" si="29"/>
        <v>2.96</v>
      </c>
      <c r="Y112" s="129">
        <f t="shared" si="29"/>
        <v>2.96</v>
      </c>
      <c r="Z112" s="129">
        <f t="shared" si="29"/>
        <v>2.96</v>
      </c>
      <c r="AA112" s="129">
        <f t="shared" si="29"/>
        <v>2.96</v>
      </c>
      <c r="AB112" s="129">
        <f t="shared" si="29"/>
        <v>2.96</v>
      </c>
      <c r="AC112" s="129">
        <f t="shared" si="29"/>
        <v>2.96</v>
      </c>
      <c r="AD112" s="129">
        <f t="shared" si="29"/>
        <v>2.96</v>
      </c>
      <c r="AE112" s="129">
        <f t="shared" si="29"/>
        <v>2.96</v>
      </c>
      <c r="AF112" s="129">
        <f t="shared" si="29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28"/>
        <v>8</v>
      </c>
      <c r="D113" s="129">
        <f t="shared" si="28"/>
        <v>8</v>
      </c>
      <c r="E113" s="129">
        <f t="shared" si="28"/>
        <v>8</v>
      </c>
      <c r="F113" s="129">
        <f t="shared" si="28"/>
        <v>8</v>
      </c>
      <c r="G113" s="129">
        <f t="shared" si="28"/>
        <v>8</v>
      </c>
      <c r="H113" s="129">
        <f t="shared" si="28"/>
        <v>8</v>
      </c>
      <c r="I113" s="129">
        <f t="shared" si="28"/>
        <v>8</v>
      </c>
      <c r="J113" s="129">
        <f t="shared" si="28"/>
        <v>8</v>
      </c>
      <c r="K113" s="129">
        <f t="shared" si="28"/>
        <v>8</v>
      </c>
      <c r="L113" s="129">
        <f t="shared" si="28"/>
        <v>8</v>
      </c>
      <c r="M113" s="129">
        <f t="shared" si="28"/>
        <v>8</v>
      </c>
      <c r="N113" s="129">
        <f t="shared" si="28"/>
        <v>8</v>
      </c>
      <c r="O113" s="129">
        <f t="shared" si="28"/>
        <v>8</v>
      </c>
      <c r="P113" s="129">
        <f t="shared" si="28"/>
        <v>8</v>
      </c>
      <c r="Q113" s="129">
        <f t="shared" si="28"/>
        <v>8</v>
      </c>
      <c r="R113" s="129">
        <f t="shared" si="28"/>
        <v>8</v>
      </c>
      <c r="S113" s="129">
        <f t="shared" si="29"/>
        <v>8</v>
      </c>
      <c r="T113" s="129">
        <f t="shared" si="29"/>
        <v>8</v>
      </c>
      <c r="U113" s="129">
        <f t="shared" si="29"/>
        <v>8</v>
      </c>
      <c r="V113" s="129">
        <f t="shared" si="29"/>
        <v>8</v>
      </c>
      <c r="W113" s="129">
        <f t="shared" si="29"/>
        <v>8</v>
      </c>
      <c r="X113" s="129">
        <f t="shared" si="29"/>
        <v>8</v>
      </c>
      <c r="Y113" s="129">
        <f t="shared" si="29"/>
        <v>8</v>
      </c>
      <c r="Z113" s="129">
        <f t="shared" si="29"/>
        <v>8</v>
      </c>
      <c r="AA113" s="129">
        <f t="shared" si="29"/>
        <v>8</v>
      </c>
      <c r="AB113" s="129">
        <f t="shared" si="29"/>
        <v>8</v>
      </c>
      <c r="AC113" s="129">
        <f t="shared" si="29"/>
        <v>8</v>
      </c>
      <c r="AD113" s="129">
        <f t="shared" si="29"/>
        <v>8</v>
      </c>
      <c r="AE113" s="129">
        <f t="shared" si="29"/>
        <v>8</v>
      </c>
      <c r="AF113" s="129">
        <f t="shared" si="29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28"/>
        <v>7</v>
      </c>
      <c r="E114" s="129">
        <f t="shared" si="28"/>
        <v>7</v>
      </c>
      <c r="F114" s="129">
        <f t="shared" si="28"/>
        <v>7</v>
      </c>
      <c r="G114" s="129">
        <f t="shared" si="28"/>
        <v>7</v>
      </c>
      <c r="H114" s="129">
        <f t="shared" si="28"/>
        <v>7</v>
      </c>
      <c r="I114" s="129">
        <f t="shared" si="28"/>
        <v>7</v>
      </c>
      <c r="J114" s="129">
        <f t="shared" si="28"/>
        <v>7</v>
      </c>
      <c r="K114" s="129">
        <f t="shared" si="28"/>
        <v>7</v>
      </c>
      <c r="L114" s="129">
        <f t="shared" si="28"/>
        <v>7</v>
      </c>
      <c r="M114" s="129">
        <f t="shared" si="28"/>
        <v>7</v>
      </c>
      <c r="N114" s="129">
        <f t="shared" si="28"/>
        <v>7</v>
      </c>
      <c r="O114" s="129">
        <f t="shared" si="28"/>
        <v>7</v>
      </c>
      <c r="P114" s="129">
        <f t="shared" si="28"/>
        <v>7</v>
      </c>
      <c r="Q114" s="129">
        <f t="shared" si="28"/>
        <v>7</v>
      </c>
      <c r="R114" s="129">
        <f t="shared" si="28"/>
        <v>7</v>
      </c>
      <c r="S114" s="129">
        <f t="shared" si="29"/>
        <v>7</v>
      </c>
      <c r="T114" s="129">
        <f t="shared" si="29"/>
        <v>7</v>
      </c>
      <c r="U114" s="129">
        <f t="shared" si="29"/>
        <v>7</v>
      </c>
      <c r="V114" s="129">
        <f t="shared" si="29"/>
        <v>7</v>
      </c>
      <c r="W114" s="129">
        <f t="shared" si="29"/>
        <v>7</v>
      </c>
      <c r="X114" s="129">
        <f t="shared" si="29"/>
        <v>7</v>
      </c>
      <c r="Y114" s="129">
        <f t="shared" si="29"/>
        <v>7</v>
      </c>
      <c r="Z114" s="129">
        <f t="shared" si="29"/>
        <v>7</v>
      </c>
      <c r="AA114" s="129">
        <f t="shared" si="29"/>
        <v>7</v>
      </c>
      <c r="AB114" s="129">
        <f t="shared" si="29"/>
        <v>7</v>
      </c>
      <c r="AC114" s="129">
        <f t="shared" si="29"/>
        <v>7</v>
      </c>
      <c r="AD114" s="129">
        <f t="shared" si="29"/>
        <v>7</v>
      </c>
      <c r="AE114" s="129">
        <f t="shared" si="29"/>
        <v>7</v>
      </c>
      <c r="AF114" s="129">
        <f t="shared" si="29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0">B115</f>
        <v>3.47</v>
      </c>
      <c r="D115" s="129">
        <f t="shared" si="30"/>
        <v>3.47</v>
      </c>
      <c r="E115" s="129">
        <f t="shared" si="30"/>
        <v>3.47</v>
      </c>
      <c r="F115" s="129">
        <f t="shared" si="30"/>
        <v>3.47</v>
      </c>
      <c r="G115" s="129">
        <f t="shared" si="30"/>
        <v>3.47</v>
      </c>
      <c r="H115" s="129">
        <f t="shared" si="30"/>
        <v>3.47</v>
      </c>
      <c r="I115" s="129">
        <f t="shared" si="30"/>
        <v>3.47</v>
      </c>
      <c r="J115" s="129">
        <f t="shared" si="30"/>
        <v>3.47</v>
      </c>
      <c r="K115" s="129">
        <f t="shared" si="30"/>
        <v>3.47</v>
      </c>
      <c r="L115" s="129">
        <f t="shared" si="30"/>
        <v>3.47</v>
      </c>
      <c r="M115" s="129">
        <f t="shared" si="30"/>
        <v>3.47</v>
      </c>
      <c r="N115" s="129">
        <f t="shared" si="30"/>
        <v>3.47</v>
      </c>
      <c r="O115" s="129">
        <f t="shared" si="30"/>
        <v>3.47</v>
      </c>
      <c r="P115" s="129">
        <f t="shared" si="30"/>
        <v>3.47</v>
      </c>
      <c r="Q115" s="129">
        <f t="shared" si="30"/>
        <v>3.47</v>
      </c>
      <c r="R115" s="129">
        <f t="shared" si="30"/>
        <v>3.47</v>
      </c>
      <c r="S115" s="129">
        <f t="shared" si="29"/>
        <v>3.47</v>
      </c>
      <c r="T115" s="129">
        <f t="shared" si="29"/>
        <v>3.47</v>
      </c>
      <c r="U115" s="129">
        <f t="shared" si="29"/>
        <v>3.47</v>
      </c>
      <c r="V115" s="129">
        <f t="shared" si="29"/>
        <v>3.47</v>
      </c>
      <c r="W115" s="129">
        <f t="shared" si="29"/>
        <v>3.47</v>
      </c>
      <c r="X115" s="129">
        <f t="shared" si="29"/>
        <v>3.47</v>
      </c>
      <c r="Y115" s="129">
        <f t="shared" si="29"/>
        <v>3.47</v>
      </c>
      <c r="Z115" s="129">
        <f t="shared" si="29"/>
        <v>3.47</v>
      </c>
      <c r="AA115" s="129">
        <f t="shared" si="29"/>
        <v>3.47</v>
      </c>
      <c r="AB115" s="129">
        <f t="shared" si="29"/>
        <v>3.47</v>
      </c>
      <c r="AC115" s="129">
        <f t="shared" si="29"/>
        <v>3.47</v>
      </c>
      <c r="AD115" s="129">
        <f t="shared" si="29"/>
        <v>3.47</v>
      </c>
      <c r="AE115" s="129">
        <f t="shared" si="29"/>
        <v>3.47</v>
      </c>
      <c r="AF115" s="129">
        <f t="shared" si="29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0"/>
        <v>2.1</v>
      </c>
      <c r="D116" s="129">
        <f t="shared" si="30"/>
        <v>2.1</v>
      </c>
      <c r="E116" s="129">
        <f t="shared" si="30"/>
        <v>2.1</v>
      </c>
      <c r="F116" s="129">
        <f t="shared" si="30"/>
        <v>2.1</v>
      </c>
      <c r="G116" s="129">
        <f t="shared" si="30"/>
        <v>2.1</v>
      </c>
      <c r="H116" s="129">
        <f t="shared" si="30"/>
        <v>2.1</v>
      </c>
      <c r="I116" s="129">
        <f t="shared" si="30"/>
        <v>2.1</v>
      </c>
      <c r="J116" s="129">
        <f t="shared" si="30"/>
        <v>2.1</v>
      </c>
      <c r="K116" s="129">
        <f t="shared" si="30"/>
        <v>2.1</v>
      </c>
      <c r="L116" s="129">
        <f t="shared" si="30"/>
        <v>2.1</v>
      </c>
      <c r="M116" s="129">
        <f t="shared" si="30"/>
        <v>2.1</v>
      </c>
      <c r="N116" s="129">
        <f t="shared" si="30"/>
        <v>2.1</v>
      </c>
      <c r="O116" s="129">
        <f t="shared" si="30"/>
        <v>2.1</v>
      </c>
      <c r="P116" s="129">
        <f t="shared" si="30"/>
        <v>2.1</v>
      </c>
      <c r="Q116" s="129">
        <f t="shared" si="30"/>
        <v>2.1</v>
      </c>
      <c r="R116" s="129">
        <f t="shared" si="30"/>
        <v>2.1</v>
      </c>
      <c r="S116" s="129">
        <f t="shared" si="29"/>
        <v>2.1</v>
      </c>
      <c r="T116" s="129">
        <f t="shared" si="29"/>
        <v>2.1</v>
      </c>
      <c r="U116" s="129">
        <f t="shared" si="29"/>
        <v>2.1</v>
      </c>
      <c r="V116" s="129">
        <f t="shared" si="29"/>
        <v>2.1</v>
      </c>
      <c r="W116" s="129">
        <f t="shared" si="29"/>
        <v>2.1</v>
      </c>
      <c r="X116" s="129">
        <f t="shared" si="29"/>
        <v>2.1</v>
      </c>
      <c r="Y116" s="129">
        <f t="shared" si="29"/>
        <v>2.1</v>
      </c>
      <c r="Z116" s="129">
        <f t="shared" si="29"/>
        <v>2.1</v>
      </c>
      <c r="AA116" s="129">
        <f t="shared" si="29"/>
        <v>2.1</v>
      </c>
      <c r="AB116" s="129">
        <f t="shared" si="29"/>
        <v>2.1</v>
      </c>
      <c r="AC116" s="129">
        <f t="shared" si="29"/>
        <v>2.1</v>
      </c>
      <c r="AD116" s="129">
        <f t="shared" si="29"/>
        <v>2.1</v>
      </c>
      <c r="AE116" s="129">
        <f t="shared" si="29"/>
        <v>2.1</v>
      </c>
      <c r="AF116" s="129">
        <f t="shared" si="29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0"/>
        <v>9.3000000000000007</v>
      </c>
      <c r="D117" s="129">
        <f t="shared" si="30"/>
        <v>9.3000000000000007</v>
      </c>
      <c r="E117" s="129">
        <f t="shared" si="30"/>
        <v>9.3000000000000007</v>
      </c>
      <c r="F117" s="129">
        <f t="shared" si="30"/>
        <v>9.3000000000000007</v>
      </c>
      <c r="G117" s="129">
        <f t="shared" si="30"/>
        <v>9.3000000000000007</v>
      </c>
      <c r="H117" s="129">
        <f t="shared" si="30"/>
        <v>9.3000000000000007</v>
      </c>
      <c r="I117" s="129">
        <f t="shared" si="30"/>
        <v>9.3000000000000007</v>
      </c>
      <c r="J117" s="129">
        <f t="shared" si="30"/>
        <v>9.3000000000000007</v>
      </c>
      <c r="K117" s="129">
        <f t="shared" si="30"/>
        <v>9.3000000000000007</v>
      </c>
      <c r="L117" s="129">
        <f t="shared" si="30"/>
        <v>9.3000000000000007</v>
      </c>
      <c r="M117" s="129">
        <f t="shared" si="30"/>
        <v>9.3000000000000007</v>
      </c>
      <c r="N117" s="129">
        <f t="shared" si="30"/>
        <v>9.3000000000000007</v>
      </c>
      <c r="O117" s="129">
        <f t="shared" si="30"/>
        <v>9.3000000000000007</v>
      </c>
      <c r="P117" s="129">
        <f t="shared" si="30"/>
        <v>9.3000000000000007</v>
      </c>
      <c r="Q117" s="129">
        <f t="shared" si="30"/>
        <v>9.3000000000000007</v>
      </c>
      <c r="R117" s="129">
        <f t="shared" si="30"/>
        <v>9.3000000000000007</v>
      </c>
      <c r="S117" s="129">
        <f t="shared" si="29"/>
        <v>9.3000000000000007</v>
      </c>
      <c r="T117" s="129">
        <f t="shared" si="29"/>
        <v>9.3000000000000007</v>
      </c>
      <c r="U117" s="129">
        <f t="shared" si="29"/>
        <v>9.3000000000000007</v>
      </c>
      <c r="V117" s="129">
        <f t="shared" si="29"/>
        <v>9.3000000000000007</v>
      </c>
      <c r="W117" s="129">
        <f t="shared" si="29"/>
        <v>9.3000000000000007</v>
      </c>
      <c r="X117" s="129">
        <f t="shared" si="29"/>
        <v>9.3000000000000007</v>
      </c>
      <c r="Y117" s="129">
        <f t="shared" si="29"/>
        <v>9.3000000000000007</v>
      </c>
      <c r="Z117" s="129">
        <f t="shared" si="29"/>
        <v>9.3000000000000007</v>
      </c>
      <c r="AA117" s="129">
        <f t="shared" si="29"/>
        <v>9.3000000000000007</v>
      </c>
      <c r="AB117" s="129">
        <f t="shared" si="29"/>
        <v>9.3000000000000007</v>
      </c>
      <c r="AC117" s="129">
        <f t="shared" si="29"/>
        <v>9.3000000000000007</v>
      </c>
      <c r="AD117" s="129">
        <f t="shared" si="29"/>
        <v>9.3000000000000007</v>
      </c>
      <c r="AE117" s="129">
        <f t="shared" si="29"/>
        <v>9.3000000000000007</v>
      </c>
      <c r="AF117" s="129">
        <f t="shared" si="29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0"/>
        <v>0</v>
      </c>
      <c r="D118" s="129">
        <f t="shared" si="30"/>
        <v>0</v>
      </c>
      <c r="E118" s="129">
        <f t="shared" si="30"/>
        <v>0</v>
      </c>
      <c r="F118" s="129">
        <f t="shared" si="30"/>
        <v>0</v>
      </c>
      <c r="G118" s="129">
        <f t="shared" si="30"/>
        <v>0</v>
      </c>
      <c r="H118" s="129">
        <f t="shared" si="30"/>
        <v>0</v>
      </c>
      <c r="I118" s="129">
        <f t="shared" si="30"/>
        <v>0</v>
      </c>
      <c r="J118" s="129">
        <f t="shared" si="30"/>
        <v>0</v>
      </c>
      <c r="K118" s="129">
        <f t="shared" si="30"/>
        <v>0</v>
      </c>
      <c r="L118" s="129">
        <f t="shared" si="30"/>
        <v>0</v>
      </c>
      <c r="M118" s="129">
        <f t="shared" si="30"/>
        <v>0</v>
      </c>
      <c r="N118" s="129">
        <f t="shared" si="30"/>
        <v>0</v>
      </c>
      <c r="O118" s="129">
        <f t="shared" si="30"/>
        <v>0</v>
      </c>
      <c r="P118" s="129">
        <f t="shared" si="30"/>
        <v>0</v>
      </c>
      <c r="Q118" s="129">
        <f t="shared" si="30"/>
        <v>0</v>
      </c>
      <c r="R118" s="129">
        <f t="shared" si="30"/>
        <v>0</v>
      </c>
      <c r="S118" s="129">
        <f t="shared" si="29"/>
        <v>0</v>
      </c>
      <c r="T118" s="129">
        <f t="shared" si="29"/>
        <v>0</v>
      </c>
      <c r="U118" s="129">
        <f t="shared" si="29"/>
        <v>0</v>
      </c>
      <c r="V118" s="129">
        <f t="shared" si="29"/>
        <v>0</v>
      </c>
      <c r="W118" s="129">
        <f t="shared" si="29"/>
        <v>0</v>
      </c>
      <c r="X118" s="129">
        <f t="shared" si="29"/>
        <v>0</v>
      </c>
      <c r="Y118" s="129">
        <f t="shared" si="29"/>
        <v>0</v>
      </c>
      <c r="Z118" s="129">
        <f t="shared" si="29"/>
        <v>0</v>
      </c>
      <c r="AA118" s="129">
        <f t="shared" si="29"/>
        <v>0</v>
      </c>
      <c r="AB118" s="129">
        <f t="shared" si="29"/>
        <v>0</v>
      </c>
      <c r="AC118" s="129">
        <f t="shared" si="29"/>
        <v>0</v>
      </c>
      <c r="AD118" s="129">
        <f t="shared" si="29"/>
        <v>0</v>
      </c>
      <c r="AE118" s="129">
        <f t="shared" si="29"/>
        <v>0</v>
      </c>
      <c r="AF118" s="129">
        <f t="shared" si="29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0"/>
        <v>0</v>
      </c>
      <c r="D119" s="129">
        <f t="shared" si="30"/>
        <v>0</v>
      </c>
      <c r="E119" s="129">
        <f t="shared" si="30"/>
        <v>0</v>
      </c>
      <c r="F119" s="129">
        <f t="shared" si="30"/>
        <v>0</v>
      </c>
      <c r="G119" s="129">
        <f t="shared" si="30"/>
        <v>0</v>
      </c>
      <c r="H119" s="129">
        <f t="shared" si="30"/>
        <v>0</v>
      </c>
      <c r="I119" s="129">
        <f t="shared" si="30"/>
        <v>0</v>
      </c>
      <c r="J119" s="129">
        <f t="shared" si="30"/>
        <v>0</v>
      </c>
      <c r="K119" s="129">
        <f t="shared" si="30"/>
        <v>0</v>
      </c>
      <c r="L119" s="129">
        <f t="shared" si="30"/>
        <v>0</v>
      </c>
      <c r="M119" s="129">
        <f t="shared" si="30"/>
        <v>0</v>
      </c>
      <c r="N119" s="129">
        <f t="shared" si="30"/>
        <v>0</v>
      </c>
      <c r="O119" s="129">
        <f t="shared" si="30"/>
        <v>0</v>
      </c>
      <c r="P119" s="129">
        <f t="shared" si="30"/>
        <v>0</v>
      </c>
      <c r="Q119" s="129">
        <f t="shared" si="30"/>
        <v>0</v>
      </c>
      <c r="R119" s="129">
        <f t="shared" si="30"/>
        <v>0</v>
      </c>
      <c r="S119" s="129">
        <f t="shared" si="29"/>
        <v>0</v>
      </c>
      <c r="T119" s="129">
        <f t="shared" si="29"/>
        <v>0</v>
      </c>
      <c r="U119" s="129">
        <f t="shared" si="29"/>
        <v>0</v>
      </c>
      <c r="V119" s="129">
        <f t="shared" si="29"/>
        <v>0</v>
      </c>
      <c r="W119" s="129">
        <f t="shared" si="29"/>
        <v>0</v>
      </c>
      <c r="X119" s="129">
        <f t="shared" si="29"/>
        <v>0</v>
      </c>
      <c r="Y119" s="129">
        <f t="shared" si="29"/>
        <v>0</v>
      </c>
      <c r="Z119" s="129">
        <f t="shared" si="29"/>
        <v>0</v>
      </c>
      <c r="AA119" s="129">
        <f t="shared" si="29"/>
        <v>0</v>
      </c>
      <c r="AB119" s="129">
        <f t="shared" si="29"/>
        <v>0</v>
      </c>
      <c r="AC119" s="129">
        <f t="shared" si="29"/>
        <v>0</v>
      </c>
      <c r="AD119" s="129">
        <f t="shared" si="29"/>
        <v>0</v>
      </c>
      <c r="AE119" s="129">
        <f t="shared" si="29"/>
        <v>0</v>
      </c>
      <c r="AF119" s="129">
        <f t="shared" si="29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0"/>
        <v>5</v>
      </c>
      <c r="D120" s="129">
        <f t="shared" si="30"/>
        <v>5</v>
      </c>
      <c r="E120" s="129">
        <f t="shared" si="30"/>
        <v>5</v>
      </c>
      <c r="F120" s="129">
        <f t="shared" si="30"/>
        <v>5</v>
      </c>
      <c r="G120" s="129">
        <f t="shared" si="30"/>
        <v>5</v>
      </c>
      <c r="H120" s="129">
        <f t="shared" si="30"/>
        <v>5</v>
      </c>
      <c r="I120" s="129">
        <f t="shared" si="30"/>
        <v>5</v>
      </c>
      <c r="J120" s="129">
        <f t="shared" si="30"/>
        <v>5</v>
      </c>
      <c r="K120" s="129">
        <f t="shared" si="30"/>
        <v>5</v>
      </c>
      <c r="L120" s="129">
        <f t="shared" si="30"/>
        <v>5</v>
      </c>
      <c r="M120" s="129">
        <f t="shared" si="30"/>
        <v>5</v>
      </c>
      <c r="N120" s="129">
        <f t="shared" si="30"/>
        <v>5</v>
      </c>
      <c r="O120" s="129">
        <f t="shared" si="30"/>
        <v>5</v>
      </c>
      <c r="P120" s="129">
        <f t="shared" si="30"/>
        <v>5</v>
      </c>
      <c r="Q120" s="129">
        <f t="shared" si="30"/>
        <v>5</v>
      </c>
      <c r="R120" s="129">
        <f t="shared" si="30"/>
        <v>5</v>
      </c>
      <c r="S120" s="129">
        <f t="shared" si="29"/>
        <v>5</v>
      </c>
      <c r="T120" s="129">
        <f t="shared" si="29"/>
        <v>5</v>
      </c>
      <c r="U120" s="129">
        <f t="shared" si="29"/>
        <v>5</v>
      </c>
      <c r="V120" s="129">
        <f t="shared" si="29"/>
        <v>5</v>
      </c>
      <c r="W120" s="129">
        <f t="shared" si="29"/>
        <v>5</v>
      </c>
      <c r="X120" s="129">
        <f t="shared" si="29"/>
        <v>5</v>
      </c>
      <c r="Y120" s="129">
        <f t="shared" si="29"/>
        <v>5</v>
      </c>
      <c r="Z120" s="129">
        <f t="shared" si="29"/>
        <v>5</v>
      </c>
      <c r="AA120" s="129">
        <f t="shared" si="29"/>
        <v>5</v>
      </c>
      <c r="AB120" s="129">
        <f t="shared" si="29"/>
        <v>5</v>
      </c>
      <c r="AC120" s="129">
        <f t="shared" si="29"/>
        <v>5</v>
      </c>
      <c r="AD120" s="129">
        <f t="shared" si="29"/>
        <v>5</v>
      </c>
      <c r="AE120" s="129">
        <f t="shared" si="29"/>
        <v>5</v>
      </c>
      <c r="AF120" s="129">
        <f t="shared" si="29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0"/>
        <v>1</v>
      </c>
      <c r="D121" s="129">
        <f t="shared" si="30"/>
        <v>1</v>
      </c>
      <c r="E121" s="129">
        <f t="shared" si="30"/>
        <v>1</v>
      </c>
      <c r="F121" s="129">
        <f t="shared" si="30"/>
        <v>1</v>
      </c>
      <c r="G121" s="129">
        <f t="shared" si="30"/>
        <v>1</v>
      </c>
      <c r="H121" s="129">
        <f t="shared" si="30"/>
        <v>1</v>
      </c>
      <c r="I121" s="129">
        <f t="shared" si="30"/>
        <v>1</v>
      </c>
      <c r="J121" s="129">
        <f t="shared" si="30"/>
        <v>1</v>
      </c>
      <c r="K121" s="129">
        <f t="shared" si="30"/>
        <v>1</v>
      </c>
      <c r="L121" s="129">
        <f t="shared" si="30"/>
        <v>1</v>
      </c>
      <c r="M121" s="129">
        <f t="shared" si="30"/>
        <v>1</v>
      </c>
      <c r="N121" s="129">
        <f t="shared" si="30"/>
        <v>1</v>
      </c>
      <c r="O121" s="129">
        <f t="shared" si="30"/>
        <v>1</v>
      </c>
      <c r="P121" s="129">
        <f t="shared" si="30"/>
        <v>1</v>
      </c>
      <c r="Q121" s="129">
        <f t="shared" si="30"/>
        <v>1</v>
      </c>
      <c r="R121" s="129">
        <f t="shared" si="30"/>
        <v>1</v>
      </c>
      <c r="S121" s="129">
        <f t="shared" si="29"/>
        <v>1</v>
      </c>
      <c r="T121" s="129">
        <f t="shared" si="29"/>
        <v>1</v>
      </c>
      <c r="U121" s="129">
        <f t="shared" si="29"/>
        <v>1</v>
      </c>
      <c r="V121" s="129">
        <f t="shared" si="29"/>
        <v>1</v>
      </c>
      <c r="W121" s="129">
        <f t="shared" si="29"/>
        <v>1</v>
      </c>
      <c r="X121" s="129">
        <f t="shared" si="29"/>
        <v>1</v>
      </c>
      <c r="Y121" s="129">
        <f t="shared" si="29"/>
        <v>1</v>
      </c>
      <c r="Z121" s="129">
        <f t="shared" si="29"/>
        <v>1</v>
      </c>
      <c r="AA121" s="129">
        <f t="shared" si="29"/>
        <v>1</v>
      </c>
      <c r="AB121" s="129">
        <f t="shared" si="29"/>
        <v>1</v>
      </c>
      <c r="AC121" s="129">
        <f t="shared" si="29"/>
        <v>1</v>
      </c>
      <c r="AD121" s="129">
        <f t="shared" si="29"/>
        <v>1</v>
      </c>
      <c r="AE121" s="129">
        <f t="shared" si="29"/>
        <v>1</v>
      </c>
      <c r="AF121" s="129">
        <f t="shared" si="29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0"/>
        <v>1.58</v>
      </c>
      <c r="D122" s="129">
        <f t="shared" si="30"/>
        <v>1.58</v>
      </c>
      <c r="E122" s="129">
        <f t="shared" si="30"/>
        <v>1.58</v>
      </c>
      <c r="F122" s="129">
        <f t="shared" si="30"/>
        <v>1.58</v>
      </c>
      <c r="G122" s="129">
        <f t="shared" si="30"/>
        <v>1.58</v>
      </c>
      <c r="H122" s="129">
        <f t="shared" si="30"/>
        <v>1.58</v>
      </c>
      <c r="I122" s="129">
        <f t="shared" si="30"/>
        <v>1.58</v>
      </c>
      <c r="J122" s="129">
        <f t="shared" si="30"/>
        <v>1.58</v>
      </c>
      <c r="K122" s="129">
        <f t="shared" si="30"/>
        <v>1.58</v>
      </c>
      <c r="L122" s="129">
        <f t="shared" si="30"/>
        <v>1.58</v>
      </c>
      <c r="M122" s="129">
        <f t="shared" si="30"/>
        <v>1.58</v>
      </c>
      <c r="N122" s="129">
        <f t="shared" si="30"/>
        <v>1.58</v>
      </c>
      <c r="O122" s="129">
        <f t="shared" si="30"/>
        <v>1.58</v>
      </c>
      <c r="P122" s="129">
        <f t="shared" si="30"/>
        <v>1.58</v>
      </c>
      <c r="Q122" s="129">
        <f t="shared" si="30"/>
        <v>1.58</v>
      </c>
      <c r="R122" s="129">
        <f t="shared" si="30"/>
        <v>1.58</v>
      </c>
      <c r="S122" s="129">
        <f t="shared" si="29"/>
        <v>1.58</v>
      </c>
      <c r="T122" s="129">
        <f t="shared" si="29"/>
        <v>1.58</v>
      </c>
      <c r="U122" s="129">
        <f t="shared" si="29"/>
        <v>1.58</v>
      </c>
      <c r="V122" s="129">
        <f t="shared" si="29"/>
        <v>1.58</v>
      </c>
      <c r="W122" s="129">
        <f t="shared" si="29"/>
        <v>1.58</v>
      </c>
      <c r="X122" s="129">
        <f t="shared" si="29"/>
        <v>1.58</v>
      </c>
      <c r="Y122" s="129">
        <f t="shared" si="29"/>
        <v>1.58</v>
      </c>
      <c r="Z122" s="129">
        <f t="shared" si="29"/>
        <v>1.58</v>
      </c>
      <c r="AA122" s="129">
        <f t="shared" si="29"/>
        <v>1.58</v>
      </c>
      <c r="AB122" s="129">
        <f t="shared" si="29"/>
        <v>1.58</v>
      </c>
      <c r="AC122" s="129">
        <f t="shared" si="29"/>
        <v>1.58</v>
      </c>
      <c r="AD122" s="129">
        <f t="shared" si="29"/>
        <v>1.58</v>
      </c>
      <c r="AE122" s="129">
        <f t="shared" si="29"/>
        <v>1.58</v>
      </c>
      <c r="AF122" s="129">
        <f t="shared" si="29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0"/>
        <v>1.46</v>
      </c>
      <c r="D123" s="129">
        <f t="shared" si="30"/>
        <v>1.46</v>
      </c>
      <c r="E123" s="129">
        <f t="shared" si="30"/>
        <v>1.46</v>
      </c>
      <c r="F123" s="129">
        <f t="shared" si="30"/>
        <v>1.46</v>
      </c>
      <c r="G123" s="129">
        <f t="shared" si="30"/>
        <v>1.46</v>
      </c>
      <c r="H123" s="129">
        <f t="shared" si="30"/>
        <v>1.46</v>
      </c>
      <c r="I123" s="129">
        <f t="shared" si="30"/>
        <v>1.46</v>
      </c>
      <c r="J123" s="129">
        <f t="shared" si="30"/>
        <v>1.46</v>
      </c>
      <c r="K123" s="129">
        <f t="shared" si="30"/>
        <v>1.46</v>
      </c>
      <c r="L123" s="129">
        <f t="shared" si="30"/>
        <v>1.46</v>
      </c>
      <c r="M123" s="129">
        <f t="shared" si="30"/>
        <v>1.46</v>
      </c>
      <c r="N123" s="129">
        <f t="shared" si="30"/>
        <v>1.46</v>
      </c>
      <c r="O123" s="129">
        <f t="shared" si="30"/>
        <v>1.46</v>
      </c>
      <c r="P123" s="129">
        <f t="shared" si="30"/>
        <v>1.46</v>
      </c>
      <c r="Q123" s="129">
        <f t="shared" si="30"/>
        <v>1.46</v>
      </c>
      <c r="R123" s="129">
        <f t="shared" si="30"/>
        <v>1.46</v>
      </c>
      <c r="S123" s="129">
        <f t="shared" ref="S123:AF124" si="31">R123</f>
        <v>1.46</v>
      </c>
      <c r="T123" s="129">
        <f t="shared" si="31"/>
        <v>1.46</v>
      </c>
      <c r="U123" s="129">
        <f t="shared" si="31"/>
        <v>1.46</v>
      </c>
      <c r="V123" s="129">
        <f t="shared" si="31"/>
        <v>1.46</v>
      </c>
      <c r="W123" s="129">
        <f t="shared" si="31"/>
        <v>1.46</v>
      </c>
      <c r="X123" s="129">
        <f t="shared" si="31"/>
        <v>1.46</v>
      </c>
      <c r="Y123" s="129">
        <f t="shared" si="31"/>
        <v>1.46</v>
      </c>
      <c r="Z123" s="129">
        <f t="shared" si="31"/>
        <v>1.46</v>
      </c>
      <c r="AA123" s="129">
        <f t="shared" si="31"/>
        <v>1.46</v>
      </c>
      <c r="AB123" s="129">
        <f t="shared" si="31"/>
        <v>1.46</v>
      </c>
      <c r="AC123" s="129">
        <f t="shared" si="31"/>
        <v>1.46</v>
      </c>
      <c r="AD123" s="129">
        <f t="shared" si="31"/>
        <v>1.46</v>
      </c>
      <c r="AE123" s="129">
        <f t="shared" si="31"/>
        <v>1.46</v>
      </c>
      <c r="AF123" s="129">
        <f t="shared" si="31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0"/>
        <v>1.48</v>
      </c>
      <c r="D124" s="129">
        <f t="shared" si="30"/>
        <v>1.48</v>
      </c>
      <c r="E124" s="129">
        <f t="shared" si="30"/>
        <v>1.48</v>
      </c>
      <c r="F124" s="129">
        <f t="shared" si="30"/>
        <v>1.48</v>
      </c>
      <c r="G124" s="129">
        <f t="shared" si="30"/>
        <v>1.48</v>
      </c>
      <c r="H124" s="129">
        <f t="shared" si="30"/>
        <v>1.48</v>
      </c>
      <c r="I124" s="129">
        <f t="shared" si="30"/>
        <v>1.48</v>
      </c>
      <c r="J124" s="129">
        <f t="shared" si="30"/>
        <v>1.48</v>
      </c>
      <c r="K124" s="129">
        <f t="shared" si="30"/>
        <v>1.48</v>
      </c>
      <c r="L124" s="129">
        <f t="shared" si="30"/>
        <v>1.48</v>
      </c>
      <c r="M124" s="129">
        <f t="shared" si="30"/>
        <v>1.48</v>
      </c>
      <c r="N124" s="129">
        <f t="shared" si="30"/>
        <v>1.48</v>
      </c>
      <c r="O124" s="129">
        <f t="shared" si="30"/>
        <v>1.48</v>
      </c>
      <c r="P124" s="129">
        <f t="shared" si="30"/>
        <v>1.48</v>
      </c>
      <c r="Q124" s="129">
        <f t="shared" si="30"/>
        <v>1.48</v>
      </c>
      <c r="R124" s="129">
        <f t="shared" si="30"/>
        <v>1.48</v>
      </c>
      <c r="S124" s="129">
        <f t="shared" si="31"/>
        <v>1.48</v>
      </c>
      <c r="T124" s="129">
        <f t="shared" si="31"/>
        <v>1.48</v>
      </c>
      <c r="U124" s="129">
        <f t="shared" si="31"/>
        <v>1.48</v>
      </c>
      <c r="V124" s="129">
        <f t="shared" si="31"/>
        <v>1.48</v>
      </c>
      <c r="W124" s="129">
        <f t="shared" si="31"/>
        <v>1.48</v>
      </c>
      <c r="X124" s="129">
        <f t="shared" si="31"/>
        <v>1.48</v>
      </c>
      <c r="Y124" s="129">
        <f t="shared" si="31"/>
        <v>1.48</v>
      </c>
      <c r="Z124" s="129">
        <f t="shared" si="31"/>
        <v>1.48</v>
      </c>
      <c r="AA124" s="129">
        <f t="shared" si="31"/>
        <v>1.48</v>
      </c>
      <c r="AB124" s="129">
        <f t="shared" si="31"/>
        <v>1.48</v>
      </c>
      <c r="AC124" s="129">
        <f t="shared" si="31"/>
        <v>1.48</v>
      </c>
      <c r="AD124" s="129">
        <f t="shared" si="31"/>
        <v>1.48</v>
      </c>
      <c r="AE124" s="129">
        <f t="shared" si="31"/>
        <v>1.48</v>
      </c>
      <c r="AF124" s="129">
        <f t="shared" si="31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2">B126</f>
        <v>2.2000000000000002</v>
      </c>
      <c r="D126" s="129">
        <f t="shared" si="32"/>
        <v>2.2000000000000002</v>
      </c>
      <c r="E126" s="129">
        <f t="shared" si="32"/>
        <v>2.2000000000000002</v>
      </c>
      <c r="F126" s="129">
        <f t="shared" si="32"/>
        <v>2.2000000000000002</v>
      </c>
      <c r="G126" s="129">
        <f t="shared" si="32"/>
        <v>2.2000000000000002</v>
      </c>
      <c r="H126" s="129">
        <f t="shared" si="32"/>
        <v>2.2000000000000002</v>
      </c>
      <c r="I126" s="129">
        <f t="shared" si="32"/>
        <v>2.2000000000000002</v>
      </c>
      <c r="J126" s="129">
        <f t="shared" si="32"/>
        <v>2.2000000000000002</v>
      </c>
      <c r="K126" s="129">
        <f t="shared" si="32"/>
        <v>2.2000000000000002</v>
      </c>
      <c r="L126" s="129">
        <f t="shared" si="32"/>
        <v>2.2000000000000002</v>
      </c>
      <c r="M126" s="129">
        <f t="shared" si="32"/>
        <v>2.2000000000000002</v>
      </c>
      <c r="N126" s="129">
        <f t="shared" si="32"/>
        <v>2.2000000000000002</v>
      </c>
      <c r="O126" s="129">
        <f t="shared" si="32"/>
        <v>2.2000000000000002</v>
      </c>
      <c r="P126" s="129">
        <f t="shared" si="32"/>
        <v>2.2000000000000002</v>
      </c>
      <c r="Q126" s="129">
        <f t="shared" si="32"/>
        <v>2.2000000000000002</v>
      </c>
      <c r="R126" s="129">
        <f t="shared" si="32"/>
        <v>2.2000000000000002</v>
      </c>
      <c r="S126" s="129">
        <f t="shared" ref="S126:AF133" si="33">R126</f>
        <v>2.2000000000000002</v>
      </c>
      <c r="T126" s="129">
        <f t="shared" si="33"/>
        <v>2.2000000000000002</v>
      </c>
      <c r="U126" s="129">
        <f t="shared" si="33"/>
        <v>2.2000000000000002</v>
      </c>
      <c r="V126" s="129">
        <f t="shared" si="33"/>
        <v>2.2000000000000002</v>
      </c>
      <c r="W126" s="129">
        <f t="shared" si="33"/>
        <v>2.2000000000000002</v>
      </c>
      <c r="X126" s="129">
        <f t="shared" si="33"/>
        <v>2.2000000000000002</v>
      </c>
      <c r="Y126" s="129">
        <f t="shared" si="33"/>
        <v>2.2000000000000002</v>
      </c>
      <c r="Z126" s="129">
        <f t="shared" si="33"/>
        <v>2.2000000000000002</v>
      </c>
      <c r="AA126" s="129">
        <f t="shared" si="33"/>
        <v>2.2000000000000002</v>
      </c>
      <c r="AB126" s="129">
        <f t="shared" si="33"/>
        <v>2.2000000000000002</v>
      </c>
      <c r="AC126" s="129">
        <f t="shared" si="33"/>
        <v>2.2000000000000002</v>
      </c>
      <c r="AD126" s="129">
        <f t="shared" si="33"/>
        <v>2.2000000000000002</v>
      </c>
      <c r="AE126" s="129">
        <f t="shared" si="33"/>
        <v>2.2000000000000002</v>
      </c>
      <c r="AF126" s="129">
        <f t="shared" si="33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2"/>
        <v>2</v>
      </c>
      <c r="D127" s="129">
        <f t="shared" si="32"/>
        <v>2</v>
      </c>
      <c r="E127" s="129">
        <f t="shared" si="32"/>
        <v>2</v>
      </c>
      <c r="F127" s="129">
        <f t="shared" si="32"/>
        <v>2</v>
      </c>
      <c r="G127" s="129">
        <f t="shared" si="32"/>
        <v>2</v>
      </c>
      <c r="H127" s="129">
        <f t="shared" si="32"/>
        <v>2</v>
      </c>
      <c r="I127" s="129">
        <f t="shared" si="32"/>
        <v>2</v>
      </c>
      <c r="J127" s="129">
        <f t="shared" si="32"/>
        <v>2</v>
      </c>
      <c r="K127" s="129">
        <f t="shared" si="32"/>
        <v>2</v>
      </c>
      <c r="L127" s="129">
        <f t="shared" si="32"/>
        <v>2</v>
      </c>
      <c r="M127" s="129">
        <f t="shared" si="32"/>
        <v>2</v>
      </c>
      <c r="N127" s="129">
        <f t="shared" si="32"/>
        <v>2</v>
      </c>
      <c r="O127" s="129">
        <f t="shared" si="32"/>
        <v>2</v>
      </c>
      <c r="P127" s="129">
        <f t="shared" si="32"/>
        <v>2</v>
      </c>
      <c r="Q127" s="129">
        <f t="shared" si="32"/>
        <v>2</v>
      </c>
      <c r="R127" s="129">
        <f t="shared" si="32"/>
        <v>2</v>
      </c>
      <c r="S127" s="129">
        <f t="shared" si="33"/>
        <v>2</v>
      </c>
      <c r="T127" s="129">
        <f t="shared" si="33"/>
        <v>2</v>
      </c>
      <c r="U127" s="129">
        <f t="shared" si="33"/>
        <v>2</v>
      </c>
      <c r="V127" s="129">
        <f t="shared" si="33"/>
        <v>2</v>
      </c>
      <c r="W127" s="129">
        <f t="shared" si="33"/>
        <v>2</v>
      </c>
      <c r="X127" s="129">
        <f t="shared" si="33"/>
        <v>2</v>
      </c>
      <c r="Y127" s="129">
        <f t="shared" si="33"/>
        <v>2</v>
      </c>
      <c r="Z127" s="129">
        <f t="shared" si="33"/>
        <v>2</v>
      </c>
      <c r="AA127" s="129">
        <f t="shared" si="33"/>
        <v>2</v>
      </c>
      <c r="AB127" s="129">
        <f t="shared" si="33"/>
        <v>2</v>
      </c>
      <c r="AC127" s="129">
        <f t="shared" si="33"/>
        <v>2</v>
      </c>
      <c r="AD127" s="129">
        <f t="shared" si="33"/>
        <v>2</v>
      </c>
      <c r="AE127" s="129">
        <f t="shared" si="33"/>
        <v>2</v>
      </c>
      <c r="AF127" s="129">
        <f t="shared" si="33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2"/>
        <v>1.25</v>
      </c>
      <c r="D128" s="129">
        <f t="shared" si="32"/>
        <v>1.25</v>
      </c>
      <c r="E128" s="129">
        <f t="shared" si="32"/>
        <v>1.25</v>
      </c>
      <c r="F128" s="129">
        <f t="shared" si="32"/>
        <v>1.25</v>
      </c>
      <c r="G128" s="129">
        <f t="shared" si="32"/>
        <v>1.25</v>
      </c>
      <c r="H128" s="129">
        <f t="shared" si="32"/>
        <v>1.25</v>
      </c>
      <c r="I128" s="129">
        <f t="shared" si="32"/>
        <v>1.25</v>
      </c>
      <c r="J128" s="129">
        <f t="shared" si="32"/>
        <v>1.25</v>
      </c>
      <c r="K128" s="129">
        <f t="shared" si="32"/>
        <v>1.25</v>
      </c>
      <c r="L128" s="129">
        <f t="shared" si="32"/>
        <v>1.25</v>
      </c>
      <c r="M128" s="129">
        <f t="shared" si="32"/>
        <v>1.25</v>
      </c>
      <c r="N128" s="129">
        <f t="shared" si="32"/>
        <v>1.25</v>
      </c>
      <c r="O128" s="129">
        <f t="shared" si="32"/>
        <v>1.25</v>
      </c>
      <c r="P128" s="129">
        <f t="shared" si="32"/>
        <v>1.25</v>
      </c>
      <c r="Q128" s="129">
        <f t="shared" si="32"/>
        <v>1.25</v>
      </c>
      <c r="R128" s="129">
        <f t="shared" si="32"/>
        <v>1.25</v>
      </c>
      <c r="S128" s="129">
        <f t="shared" si="33"/>
        <v>1.25</v>
      </c>
      <c r="T128" s="129">
        <f t="shared" si="33"/>
        <v>1.25</v>
      </c>
      <c r="U128" s="129">
        <f t="shared" si="33"/>
        <v>1.25</v>
      </c>
      <c r="V128" s="129">
        <f t="shared" si="33"/>
        <v>1.25</v>
      </c>
      <c r="W128" s="129">
        <f t="shared" si="33"/>
        <v>1.25</v>
      </c>
      <c r="X128" s="129">
        <f t="shared" si="33"/>
        <v>1.25</v>
      </c>
      <c r="Y128" s="129">
        <f t="shared" si="33"/>
        <v>1.25</v>
      </c>
      <c r="Z128" s="129">
        <f t="shared" si="33"/>
        <v>1.25</v>
      </c>
      <c r="AA128" s="129">
        <f t="shared" si="33"/>
        <v>1.25</v>
      </c>
      <c r="AB128" s="129">
        <f t="shared" si="33"/>
        <v>1.25</v>
      </c>
      <c r="AC128" s="129">
        <f t="shared" si="33"/>
        <v>1.25</v>
      </c>
      <c r="AD128" s="129">
        <f t="shared" si="33"/>
        <v>1.25</v>
      </c>
      <c r="AE128" s="129">
        <f t="shared" si="33"/>
        <v>1.25</v>
      </c>
      <c r="AF128" s="129">
        <f t="shared" si="33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2"/>
        <v>1.1499999999999999</v>
      </c>
      <c r="D129" s="129">
        <f t="shared" si="32"/>
        <v>1.1499999999999999</v>
      </c>
      <c r="E129" s="129">
        <f t="shared" si="32"/>
        <v>1.1499999999999999</v>
      </c>
      <c r="F129" s="129">
        <f t="shared" si="32"/>
        <v>1.1499999999999999</v>
      </c>
      <c r="G129" s="129">
        <f t="shared" si="32"/>
        <v>1.1499999999999999</v>
      </c>
      <c r="H129" s="129">
        <f t="shared" si="32"/>
        <v>1.1499999999999999</v>
      </c>
      <c r="I129" s="129">
        <f t="shared" si="32"/>
        <v>1.1499999999999999</v>
      </c>
      <c r="J129" s="129">
        <f t="shared" si="32"/>
        <v>1.1499999999999999</v>
      </c>
      <c r="K129" s="129">
        <f t="shared" si="32"/>
        <v>1.1499999999999999</v>
      </c>
      <c r="L129" s="129">
        <f t="shared" si="32"/>
        <v>1.1499999999999999</v>
      </c>
      <c r="M129" s="129">
        <f t="shared" si="32"/>
        <v>1.1499999999999999</v>
      </c>
      <c r="N129" s="129">
        <f t="shared" si="32"/>
        <v>1.1499999999999999</v>
      </c>
      <c r="O129" s="129">
        <f t="shared" si="32"/>
        <v>1.1499999999999999</v>
      </c>
      <c r="P129" s="129">
        <f t="shared" si="32"/>
        <v>1.1499999999999999</v>
      </c>
      <c r="Q129" s="129">
        <f t="shared" si="32"/>
        <v>1.1499999999999999</v>
      </c>
      <c r="R129" s="129">
        <f t="shared" si="32"/>
        <v>1.1499999999999999</v>
      </c>
      <c r="S129" s="129">
        <f t="shared" si="33"/>
        <v>1.1499999999999999</v>
      </c>
      <c r="T129" s="129">
        <f t="shared" si="33"/>
        <v>1.1499999999999999</v>
      </c>
      <c r="U129" s="129">
        <f t="shared" si="33"/>
        <v>1.1499999999999999</v>
      </c>
      <c r="V129" s="129">
        <f t="shared" si="33"/>
        <v>1.1499999999999999</v>
      </c>
      <c r="W129" s="129">
        <f t="shared" si="33"/>
        <v>1.1499999999999999</v>
      </c>
      <c r="X129" s="129">
        <f t="shared" si="33"/>
        <v>1.1499999999999999</v>
      </c>
      <c r="Y129" s="129">
        <f t="shared" si="33"/>
        <v>1.1499999999999999</v>
      </c>
      <c r="Z129" s="129">
        <f t="shared" si="33"/>
        <v>1.1499999999999999</v>
      </c>
      <c r="AA129" s="129">
        <f t="shared" si="33"/>
        <v>1.1499999999999999</v>
      </c>
      <c r="AB129" s="129">
        <f t="shared" si="33"/>
        <v>1.1499999999999999</v>
      </c>
      <c r="AC129" s="129">
        <f t="shared" si="33"/>
        <v>1.1499999999999999</v>
      </c>
      <c r="AD129" s="129">
        <f t="shared" si="33"/>
        <v>1.1499999999999999</v>
      </c>
      <c r="AE129" s="129">
        <f t="shared" si="33"/>
        <v>1.1499999999999999</v>
      </c>
      <c r="AF129" s="129">
        <f t="shared" si="33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2"/>
        <v>2.133</v>
      </c>
      <c r="D130" s="129">
        <f t="shared" si="32"/>
        <v>2.133</v>
      </c>
      <c r="E130" s="129">
        <f t="shared" si="32"/>
        <v>2.133</v>
      </c>
      <c r="F130" s="129">
        <f t="shared" si="32"/>
        <v>2.133</v>
      </c>
      <c r="G130" s="129">
        <f t="shared" si="32"/>
        <v>2.133</v>
      </c>
      <c r="H130" s="129">
        <f t="shared" si="32"/>
        <v>2.133</v>
      </c>
      <c r="I130" s="129">
        <f t="shared" si="32"/>
        <v>2.133</v>
      </c>
      <c r="J130" s="129">
        <f t="shared" si="32"/>
        <v>2.133</v>
      </c>
      <c r="K130" s="129">
        <f t="shared" si="32"/>
        <v>2.133</v>
      </c>
      <c r="L130" s="129">
        <f t="shared" si="32"/>
        <v>2.133</v>
      </c>
      <c r="M130" s="129">
        <f t="shared" si="32"/>
        <v>2.133</v>
      </c>
      <c r="N130" s="129">
        <f t="shared" si="32"/>
        <v>2.133</v>
      </c>
      <c r="O130" s="129">
        <f t="shared" si="32"/>
        <v>2.133</v>
      </c>
      <c r="P130" s="129">
        <f t="shared" si="32"/>
        <v>2.133</v>
      </c>
      <c r="Q130" s="129">
        <f t="shared" si="32"/>
        <v>2.133</v>
      </c>
      <c r="R130" s="129">
        <f t="shared" si="32"/>
        <v>2.133</v>
      </c>
      <c r="S130" s="129">
        <f t="shared" si="33"/>
        <v>2.133</v>
      </c>
      <c r="T130" s="129">
        <f t="shared" si="33"/>
        <v>2.133</v>
      </c>
      <c r="U130" s="129">
        <f t="shared" si="33"/>
        <v>2.133</v>
      </c>
      <c r="V130" s="129">
        <f t="shared" si="33"/>
        <v>2.133</v>
      </c>
      <c r="W130" s="129">
        <f t="shared" si="33"/>
        <v>2.133</v>
      </c>
      <c r="X130" s="129">
        <f t="shared" si="33"/>
        <v>2.133</v>
      </c>
      <c r="Y130" s="129">
        <f t="shared" si="33"/>
        <v>2.133</v>
      </c>
      <c r="Z130" s="129">
        <f t="shared" si="33"/>
        <v>2.133</v>
      </c>
      <c r="AA130" s="129">
        <f t="shared" si="33"/>
        <v>2.133</v>
      </c>
      <c r="AB130" s="129">
        <f t="shared" si="33"/>
        <v>2.133</v>
      </c>
      <c r="AC130" s="129">
        <f t="shared" si="33"/>
        <v>2.133</v>
      </c>
      <c r="AD130" s="129">
        <f t="shared" si="33"/>
        <v>2.133</v>
      </c>
      <c r="AE130" s="129">
        <f t="shared" si="33"/>
        <v>2.133</v>
      </c>
      <c r="AF130" s="129">
        <f t="shared" si="33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2"/>
        <v>2.09</v>
      </c>
      <c r="D131" s="129">
        <f t="shared" si="32"/>
        <v>2.09</v>
      </c>
      <c r="E131" s="129">
        <f t="shared" si="32"/>
        <v>2.09</v>
      </c>
      <c r="F131" s="129">
        <f t="shared" si="32"/>
        <v>2.09</v>
      </c>
      <c r="G131" s="129">
        <f t="shared" si="32"/>
        <v>2.09</v>
      </c>
      <c r="H131" s="129">
        <f t="shared" si="32"/>
        <v>2.09</v>
      </c>
      <c r="I131" s="129">
        <f t="shared" si="32"/>
        <v>2.09</v>
      </c>
      <c r="J131" s="129">
        <f t="shared" si="32"/>
        <v>2.09</v>
      </c>
      <c r="K131" s="129">
        <f t="shared" si="32"/>
        <v>2.09</v>
      </c>
      <c r="L131" s="129">
        <f t="shared" si="32"/>
        <v>2.09</v>
      </c>
      <c r="M131" s="129">
        <f t="shared" si="32"/>
        <v>2.09</v>
      </c>
      <c r="N131" s="129">
        <f t="shared" si="32"/>
        <v>2.09</v>
      </c>
      <c r="O131" s="129">
        <f t="shared" si="32"/>
        <v>2.09</v>
      </c>
      <c r="P131" s="129">
        <f t="shared" si="32"/>
        <v>2.09</v>
      </c>
      <c r="Q131" s="129">
        <f t="shared" si="32"/>
        <v>2.09</v>
      </c>
      <c r="R131" s="129">
        <f t="shared" si="32"/>
        <v>2.09</v>
      </c>
      <c r="S131" s="129">
        <f t="shared" si="33"/>
        <v>2.09</v>
      </c>
      <c r="T131" s="129">
        <f t="shared" si="33"/>
        <v>2.09</v>
      </c>
      <c r="U131" s="129">
        <f t="shared" si="33"/>
        <v>2.09</v>
      </c>
      <c r="V131" s="129">
        <f t="shared" si="33"/>
        <v>2.09</v>
      </c>
      <c r="W131" s="129">
        <f t="shared" si="33"/>
        <v>2.09</v>
      </c>
      <c r="X131" s="129">
        <f t="shared" si="33"/>
        <v>2.09</v>
      </c>
      <c r="Y131" s="129">
        <f t="shared" si="33"/>
        <v>2.09</v>
      </c>
      <c r="Z131" s="129">
        <f t="shared" si="33"/>
        <v>2.09</v>
      </c>
      <c r="AA131" s="129">
        <f t="shared" si="33"/>
        <v>2.09</v>
      </c>
      <c r="AB131" s="129">
        <f t="shared" si="33"/>
        <v>2.09</v>
      </c>
      <c r="AC131" s="129">
        <f t="shared" si="33"/>
        <v>2.09</v>
      </c>
      <c r="AD131" s="129">
        <f t="shared" si="33"/>
        <v>2.09</v>
      </c>
      <c r="AE131" s="129">
        <f t="shared" si="33"/>
        <v>2.09</v>
      </c>
      <c r="AF131" s="129">
        <f t="shared" si="33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2"/>
        <v>1.1399999999999999</v>
      </c>
      <c r="D132" s="129">
        <f t="shared" si="32"/>
        <v>1.1399999999999999</v>
      </c>
      <c r="E132" s="129">
        <f t="shared" si="32"/>
        <v>1.1399999999999999</v>
      </c>
      <c r="F132" s="129">
        <f t="shared" si="32"/>
        <v>1.1399999999999999</v>
      </c>
      <c r="G132" s="129">
        <f t="shared" si="32"/>
        <v>1.1399999999999999</v>
      </c>
      <c r="H132" s="129">
        <f t="shared" si="32"/>
        <v>1.1399999999999999</v>
      </c>
      <c r="I132" s="129">
        <f t="shared" si="32"/>
        <v>1.1399999999999999</v>
      </c>
      <c r="J132" s="129">
        <f t="shared" si="32"/>
        <v>1.1399999999999999</v>
      </c>
      <c r="K132" s="129">
        <f t="shared" si="32"/>
        <v>1.1399999999999999</v>
      </c>
      <c r="L132" s="129">
        <f t="shared" si="32"/>
        <v>1.1399999999999999</v>
      </c>
      <c r="M132" s="129">
        <f t="shared" si="32"/>
        <v>1.1399999999999999</v>
      </c>
      <c r="N132" s="129">
        <f t="shared" si="32"/>
        <v>1.1399999999999999</v>
      </c>
      <c r="O132" s="129">
        <f t="shared" si="32"/>
        <v>1.1399999999999999</v>
      </c>
      <c r="P132" s="129">
        <f t="shared" si="32"/>
        <v>1.1399999999999999</v>
      </c>
      <c r="Q132" s="129">
        <f t="shared" si="32"/>
        <v>1.1399999999999999</v>
      </c>
      <c r="R132" s="129">
        <f t="shared" si="32"/>
        <v>1.1399999999999999</v>
      </c>
      <c r="S132" s="129">
        <f t="shared" si="33"/>
        <v>1.1399999999999999</v>
      </c>
      <c r="T132" s="129">
        <f t="shared" si="33"/>
        <v>1.1399999999999999</v>
      </c>
      <c r="U132" s="129">
        <f t="shared" si="33"/>
        <v>1.1399999999999999</v>
      </c>
      <c r="V132" s="129">
        <f t="shared" si="33"/>
        <v>1.1399999999999999</v>
      </c>
      <c r="W132" s="129">
        <f t="shared" si="33"/>
        <v>1.1399999999999999</v>
      </c>
      <c r="X132" s="129">
        <f t="shared" si="33"/>
        <v>1.1399999999999999</v>
      </c>
      <c r="Y132" s="129">
        <f t="shared" si="33"/>
        <v>1.1399999999999999</v>
      </c>
      <c r="Z132" s="129">
        <f t="shared" si="33"/>
        <v>1.1399999999999999</v>
      </c>
      <c r="AA132" s="129">
        <f t="shared" si="33"/>
        <v>1.1399999999999999</v>
      </c>
      <c r="AB132" s="129">
        <f t="shared" si="33"/>
        <v>1.1399999999999999</v>
      </c>
      <c r="AC132" s="129">
        <f t="shared" si="33"/>
        <v>1.1399999999999999</v>
      </c>
      <c r="AD132" s="129">
        <f t="shared" si="33"/>
        <v>1.1399999999999999</v>
      </c>
      <c r="AE132" s="129">
        <f t="shared" si="33"/>
        <v>1.1399999999999999</v>
      </c>
      <c r="AF132" s="129">
        <f t="shared" si="33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2"/>
        <v>0.82</v>
      </c>
      <c r="D133" s="129">
        <f t="shared" si="32"/>
        <v>0.82</v>
      </c>
      <c r="E133" s="129">
        <f t="shared" si="32"/>
        <v>0.82</v>
      </c>
      <c r="F133" s="129">
        <f t="shared" si="32"/>
        <v>0.82</v>
      </c>
      <c r="G133" s="129">
        <f t="shared" si="32"/>
        <v>0.82</v>
      </c>
      <c r="H133" s="129">
        <f t="shared" si="32"/>
        <v>0.82</v>
      </c>
      <c r="I133" s="129">
        <f t="shared" si="32"/>
        <v>0.82</v>
      </c>
      <c r="J133" s="129">
        <f t="shared" si="32"/>
        <v>0.82</v>
      </c>
      <c r="K133" s="129">
        <f t="shared" si="32"/>
        <v>0.82</v>
      </c>
      <c r="L133" s="129">
        <f t="shared" si="32"/>
        <v>0.82</v>
      </c>
      <c r="M133" s="129">
        <f t="shared" si="32"/>
        <v>0.82</v>
      </c>
      <c r="N133" s="129">
        <f t="shared" si="32"/>
        <v>0.82</v>
      </c>
      <c r="O133" s="129">
        <f t="shared" si="32"/>
        <v>0.82</v>
      </c>
      <c r="P133" s="129">
        <f t="shared" si="32"/>
        <v>0.82</v>
      </c>
      <c r="Q133" s="129">
        <f t="shared" si="32"/>
        <v>0.82</v>
      </c>
      <c r="R133" s="129">
        <f t="shared" si="32"/>
        <v>0.82</v>
      </c>
      <c r="S133" s="129">
        <f t="shared" si="33"/>
        <v>0.82</v>
      </c>
      <c r="T133" s="129">
        <f t="shared" si="33"/>
        <v>0.82</v>
      </c>
      <c r="U133" s="129">
        <f t="shared" si="33"/>
        <v>0.82</v>
      </c>
      <c r="V133" s="129">
        <f t="shared" si="33"/>
        <v>0.82</v>
      </c>
      <c r="W133" s="129">
        <f t="shared" si="33"/>
        <v>0.82</v>
      </c>
      <c r="X133" s="129">
        <f t="shared" si="33"/>
        <v>0.82</v>
      </c>
      <c r="Y133" s="129">
        <f t="shared" si="33"/>
        <v>0.82</v>
      </c>
      <c r="Z133" s="129">
        <f t="shared" si="33"/>
        <v>0.82</v>
      </c>
      <c r="AA133" s="129">
        <f t="shared" si="33"/>
        <v>0.82</v>
      </c>
      <c r="AB133" s="129">
        <f t="shared" si="33"/>
        <v>0.82</v>
      </c>
      <c r="AC133" s="129">
        <f t="shared" si="33"/>
        <v>0.82</v>
      </c>
      <c r="AD133" s="129">
        <f t="shared" si="33"/>
        <v>0.82</v>
      </c>
      <c r="AE133" s="129">
        <f t="shared" si="33"/>
        <v>0.82</v>
      </c>
      <c r="AF133" s="129">
        <f t="shared" si="33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4">B135</f>
        <v>2</v>
      </c>
      <c r="D135" s="129">
        <f t="shared" si="34"/>
        <v>2</v>
      </c>
      <c r="E135" s="129">
        <f t="shared" si="34"/>
        <v>2</v>
      </c>
      <c r="F135" s="129">
        <f t="shared" si="34"/>
        <v>2</v>
      </c>
      <c r="G135" s="129">
        <f t="shared" si="34"/>
        <v>2</v>
      </c>
      <c r="H135" s="129">
        <f t="shared" si="34"/>
        <v>2</v>
      </c>
      <c r="I135" s="129">
        <f t="shared" si="34"/>
        <v>2</v>
      </c>
      <c r="J135" s="129">
        <f t="shared" si="34"/>
        <v>2</v>
      </c>
      <c r="K135" s="129">
        <f t="shared" si="34"/>
        <v>2</v>
      </c>
      <c r="L135" s="129">
        <f t="shared" si="34"/>
        <v>2</v>
      </c>
      <c r="M135" s="129">
        <f t="shared" si="34"/>
        <v>2</v>
      </c>
      <c r="N135" s="129">
        <f t="shared" si="34"/>
        <v>2</v>
      </c>
      <c r="O135" s="129">
        <f t="shared" si="34"/>
        <v>2</v>
      </c>
      <c r="P135" s="129">
        <f t="shared" si="34"/>
        <v>2</v>
      </c>
      <c r="Q135" s="129">
        <f t="shared" si="34"/>
        <v>2</v>
      </c>
      <c r="R135" s="129">
        <f t="shared" si="34"/>
        <v>2</v>
      </c>
      <c r="S135" s="129">
        <f t="shared" ref="S135:AF141" si="35">R135</f>
        <v>2</v>
      </c>
      <c r="T135" s="129">
        <f t="shared" si="35"/>
        <v>2</v>
      </c>
      <c r="U135" s="129">
        <f t="shared" si="35"/>
        <v>2</v>
      </c>
      <c r="V135" s="129">
        <f t="shared" si="35"/>
        <v>2</v>
      </c>
      <c r="W135" s="129">
        <f t="shared" si="35"/>
        <v>2</v>
      </c>
      <c r="X135" s="129">
        <f t="shared" si="35"/>
        <v>2</v>
      </c>
      <c r="Y135" s="129">
        <f t="shared" si="35"/>
        <v>2</v>
      </c>
      <c r="Z135" s="129">
        <f t="shared" si="35"/>
        <v>2</v>
      </c>
      <c r="AA135" s="129">
        <f t="shared" si="35"/>
        <v>2</v>
      </c>
      <c r="AB135" s="129">
        <f t="shared" si="35"/>
        <v>2</v>
      </c>
      <c r="AC135" s="129">
        <f t="shared" si="35"/>
        <v>2</v>
      </c>
      <c r="AD135" s="129">
        <f t="shared" si="35"/>
        <v>2</v>
      </c>
      <c r="AE135" s="129">
        <f t="shared" si="35"/>
        <v>2</v>
      </c>
      <c r="AF135" s="129">
        <f t="shared" si="35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4"/>
        <v>5.61</v>
      </c>
      <c r="D136" s="129">
        <f t="shared" si="34"/>
        <v>5.61</v>
      </c>
      <c r="E136" s="129">
        <f t="shared" si="34"/>
        <v>5.61</v>
      </c>
      <c r="F136" s="129">
        <f t="shared" si="34"/>
        <v>5.61</v>
      </c>
      <c r="G136" s="129">
        <f t="shared" si="34"/>
        <v>5.61</v>
      </c>
      <c r="H136" s="129">
        <f t="shared" si="34"/>
        <v>5.61</v>
      </c>
      <c r="I136" s="129">
        <f t="shared" si="34"/>
        <v>5.61</v>
      </c>
      <c r="J136" s="129">
        <f t="shared" si="34"/>
        <v>5.61</v>
      </c>
      <c r="K136" s="129">
        <f t="shared" si="34"/>
        <v>5.61</v>
      </c>
      <c r="L136" s="129">
        <f t="shared" si="34"/>
        <v>5.61</v>
      </c>
      <c r="M136" s="129">
        <f t="shared" si="34"/>
        <v>5.61</v>
      </c>
      <c r="N136" s="129">
        <f t="shared" si="34"/>
        <v>5.61</v>
      </c>
      <c r="O136" s="129">
        <f t="shared" si="34"/>
        <v>5.61</v>
      </c>
      <c r="P136" s="129">
        <f t="shared" si="34"/>
        <v>5.61</v>
      </c>
      <c r="Q136" s="129">
        <f t="shared" si="34"/>
        <v>5.61</v>
      </c>
      <c r="R136" s="129">
        <f t="shared" si="34"/>
        <v>5.61</v>
      </c>
      <c r="S136" s="129">
        <f t="shared" si="35"/>
        <v>5.61</v>
      </c>
      <c r="T136" s="129">
        <f t="shared" si="35"/>
        <v>5.61</v>
      </c>
      <c r="U136" s="129">
        <f t="shared" si="35"/>
        <v>5.61</v>
      </c>
      <c r="V136" s="129">
        <f t="shared" si="35"/>
        <v>5.61</v>
      </c>
      <c r="W136" s="129">
        <f t="shared" si="35"/>
        <v>5.61</v>
      </c>
      <c r="X136" s="129">
        <f t="shared" si="35"/>
        <v>5.61</v>
      </c>
      <c r="Y136" s="129">
        <f t="shared" si="35"/>
        <v>5.61</v>
      </c>
      <c r="Z136" s="129">
        <f t="shared" si="35"/>
        <v>5.61</v>
      </c>
      <c r="AA136" s="129">
        <f t="shared" si="35"/>
        <v>5.61</v>
      </c>
      <c r="AB136" s="129">
        <f t="shared" si="35"/>
        <v>5.61</v>
      </c>
      <c r="AC136" s="129">
        <f t="shared" si="35"/>
        <v>5.61</v>
      </c>
      <c r="AD136" s="129">
        <f t="shared" si="35"/>
        <v>5.61</v>
      </c>
      <c r="AE136" s="129">
        <f t="shared" si="35"/>
        <v>5.61</v>
      </c>
      <c r="AF136" s="129">
        <f t="shared" si="35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4"/>
        <v>1.25</v>
      </c>
      <c r="D137" s="129">
        <f t="shared" si="34"/>
        <v>1.25</v>
      </c>
      <c r="E137" s="129">
        <f t="shared" si="34"/>
        <v>1.25</v>
      </c>
      <c r="F137" s="129">
        <f t="shared" si="34"/>
        <v>1.25</v>
      </c>
      <c r="G137" s="129">
        <f t="shared" si="34"/>
        <v>1.25</v>
      </c>
      <c r="H137" s="129">
        <f t="shared" si="34"/>
        <v>1.25</v>
      </c>
      <c r="I137" s="129">
        <f t="shared" si="34"/>
        <v>1.25</v>
      </c>
      <c r="J137" s="129">
        <f t="shared" si="34"/>
        <v>1.25</v>
      </c>
      <c r="K137" s="129">
        <f t="shared" si="34"/>
        <v>1.25</v>
      </c>
      <c r="L137" s="129">
        <f t="shared" si="34"/>
        <v>1.25</v>
      </c>
      <c r="M137" s="129">
        <f t="shared" si="34"/>
        <v>1.25</v>
      </c>
      <c r="N137" s="129">
        <f t="shared" si="34"/>
        <v>1.25</v>
      </c>
      <c r="O137" s="129">
        <f t="shared" si="34"/>
        <v>1.25</v>
      </c>
      <c r="P137" s="129">
        <f t="shared" si="34"/>
        <v>1.25</v>
      </c>
      <c r="Q137" s="129">
        <f t="shared" si="34"/>
        <v>1.25</v>
      </c>
      <c r="R137" s="129">
        <f t="shared" si="34"/>
        <v>1.25</v>
      </c>
      <c r="S137" s="129">
        <f t="shared" si="35"/>
        <v>1.25</v>
      </c>
      <c r="T137" s="129">
        <f t="shared" si="35"/>
        <v>1.25</v>
      </c>
      <c r="U137" s="129">
        <f t="shared" si="35"/>
        <v>1.25</v>
      </c>
      <c r="V137" s="129">
        <f t="shared" si="35"/>
        <v>1.25</v>
      </c>
      <c r="W137" s="129">
        <f t="shared" si="35"/>
        <v>1.25</v>
      </c>
      <c r="X137" s="129">
        <f t="shared" si="35"/>
        <v>1.25</v>
      </c>
      <c r="Y137" s="129">
        <f t="shared" si="35"/>
        <v>1.25</v>
      </c>
      <c r="Z137" s="129">
        <f t="shared" si="35"/>
        <v>1.25</v>
      </c>
      <c r="AA137" s="129">
        <f t="shared" si="35"/>
        <v>1.25</v>
      </c>
      <c r="AB137" s="129">
        <f t="shared" si="35"/>
        <v>1.25</v>
      </c>
      <c r="AC137" s="129">
        <f t="shared" si="35"/>
        <v>1.25</v>
      </c>
      <c r="AD137" s="129">
        <f t="shared" si="35"/>
        <v>1.25</v>
      </c>
      <c r="AE137" s="129">
        <f t="shared" si="35"/>
        <v>1.25</v>
      </c>
      <c r="AF137" s="129">
        <f t="shared" si="35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4"/>
        <v>1.25</v>
      </c>
      <c r="D138" s="129">
        <f t="shared" si="34"/>
        <v>1.25</v>
      </c>
      <c r="E138" s="129">
        <f t="shared" si="34"/>
        <v>1.25</v>
      </c>
      <c r="F138" s="129">
        <f t="shared" si="34"/>
        <v>1.25</v>
      </c>
      <c r="G138" s="129">
        <f t="shared" si="34"/>
        <v>1.25</v>
      </c>
      <c r="H138" s="129">
        <f t="shared" si="34"/>
        <v>1.25</v>
      </c>
      <c r="I138" s="129">
        <f t="shared" si="34"/>
        <v>1.25</v>
      </c>
      <c r="J138" s="129">
        <f t="shared" si="34"/>
        <v>1.25</v>
      </c>
      <c r="K138" s="129">
        <f t="shared" si="34"/>
        <v>1.25</v>
      </c>
      <c r="L138" s="129">
        <f t="shared" si="34"/>
        <v>1.25</v>
      </c>
      <c r="M138" s="129">
        <f t="shared" si="34"/>
        <v>1.25</v>
      </c>
      <c r="N138" s="129">
        <f t="shared" si="34"/>
        <v>1.25</v>
      </c>
      <c r="O138" s="129">
        <f t="shared" si="34"/>
        <v>1.25</v>
      </c>
      <c r="P138" s="129">
        <f t="shared" si="34"/>
        <v>1.25</v>
      </c>
      <c r="Q138" s="129">
        <f t="shared" si="34"/>
        <v>1.25</v>
      </c>
      <c r="R138" s="129">
        <f t="shared" si="34"/>
        <v>1.25</v>
      </c>
      <c r="S138" s="129">
        <f t="shared" si="35"/>
        <v>1.25</v>
      </c>
      <c r="T138" s="129">
        <f t="shared" si="35"/>
        <v>1.25</v>
      </c>
      <c r="U138" s="129">
        <f t="shared" si="35"/>
        <v>1.25</v>
      </c>
      <c r="V138" s="129">
        <f t="shared" si="35"/>
        <v>1.25</v>
      </c>
      <c r="W138" s="129">
        <f t="shared" si="35"/>
        <v>1.25</v>
      </c>
      <c r="X138" s="129">
        <f t="shared" si="35"/>
        <v>1.25</v>
      </c>
      <c r="Y138" s="129">
        <f t="shared" si="35"/>
        <v>1.25</v>
      </c>
      <c r="Z138" s="129">
        <f t="shared" si="35"/>
        <v>1.25</v>
      </c>
      <c r="AA138" s="129">
        <f t="shared" si="35"/>
        <v>1.25</v>
      </c>
      <c r="AB138" s="129">
        <f t="shared" si="35"/>
        <v>1.25</v>
      </c>
      <c r="AC138" s="129">
        <f t="shared" si="35"/>
        <v>1.25</v>
      </c>
      <c r="AD138" s="129">
        <f t="shared" si="35"/>
        <v>1.25</v>
      </c>
      <c r="AE138" s="129">
        <f t="shared" si="35"/>
        <v>1.25</v>
      </c>
      <c r="AF138" s="129">
        <f t="shared" si="35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4"/>
        <v>1.46</v>
      </c>
      <c r="D139" s="129">
        <f t="shared" si="34"/>
        <v>1.46</v>
      </c>
      <c r="E139" s="129">
        <f t="shared" si="34"/>
        <v>1.46</v>
      </c>
      <c r="F139" s="129">
        <f t="shared" si="34"/>
        <v>1.46</v>
      </c>
      <c r="G139" s="129">
        <f t="shared" si="34"/>
        <v>1.46</v>
      </c>
      <c r="H139" s="129">
        <f t="shared" si="34"/>
        <v>1.46</v>
      </c>
      <c r="I139" s="129">
        <f t="shared" si="34"/>
        <v>1.46</v>
      </c>
      <c r="J139" s="129">
        <f t="shared" si="34"/>
        <v>1.46</v>
      </c>
      <c r="K139" s="129">
        <f t="shared" si="34"/>
        <v>1.46</v>
      </c>
      <c r="L139" s="129">
        <f t="shared" si="34"/>
        <v>1.46</v>
      </c>
      <c r="M139" s="129">
        <f t="shared" si="34"/>
        <v>1.46</v>
      </c>
      <c r="N139" s="129">
        <f t="shared" si="34"/>
        <v>1.46</v>
      </c>
      <c r="O139" s="129">
        <f t="shared" si="34"/>
        <v>1.46</v>
      </c>
      <c r="P139" s="129">
        <f t="shared" si="34"/>
        <v>1.46</v>
      </c>
      <c r="Q139" s="129">
        <f t="shared" si="34"/>
        <v>1.46</v>
      </c>
      <c r="R139" s="129">
        <f t="shared" si="34"/>
        <v>1.46</v>
      </c>
      <c r="S139" s="129">
        <f t="shared" si="35"/>
        <v>1.46</v>
      </c>
      <c r="T139" s="129">
        <f t="shared" si="35"/>
        <v>1.46</v>
      </c>
      <c r="U139" s="129">
        <f t="shared" si="35"/>
        <v>1.46</v>
      </c>
      <c r="V139" s="129">
        <f t="shared" si="35"/>
        <v>1.46</v>
      </c>
      <c r="W139" s="129">
        <f t="shared" si="35"/>
        <v>1.46</v>
      </c>
      <c r="X139" s="129">
        <f t="shared" si="35"/>
        <v>1.46</v>
      </c>
      <c r="Y139" s="129">
        <f t="shared" si="35"/>
        <v>1.46</v>
      </c>
      <c r="Z139" s="129">
        <f t="shared" si="35"/>
        <v>1.46</v>
      </c>
      <c r="AA139" s="129">
        <f t="shared" si="35"/>
        <v>1.46</v>
      </c>
      <c r="AB139" s="129">
        <f t="shared" si="35"/>
        <v>1.46</v>
      </c>
      <c r="AC139" s="129">
        <f t="shared" si="35"/>
        <v>1.46</v>
      </c>
      <c r="AD139" s="129">
        <f t="shared" si="35"/>
        <v>1.46</v>
      </c>
      <c r="AE139" s="129">
        <f t="shared" si="35"/>
        <v>1.46</v>
      </c>
      <c r="AF139" s="129">
        <f t="shared" si="35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4"/>
        <v>3</v>
      </c>
      <c r="D140" s="129">
        <f t="shared" si="34"/>
        <v>3</v>
      </c>
      <c r="E140" s="129">
        <f t="shared" si="34"/>
        <v>3</v>
      </c>
      <c r="F140" s="129">
        <f t="shared" si="34"/>
        <v>3</v>
      </c>
      <c r="G140" s="129">
        <f t="shared" si="34"/>
        <v>3</v>
      </c>
      <c r="H140" s="129">
        <f t="shared" si="34"/>
        <v>3</v>
      </c>
      <c r="I140" s="129">
        <f t="shared" si="34"/>
        <v>3</v>
      </c>
      <c r="J140" s="129">
        <f t="shared" si="34"/>
        <v>3</v>
      </c>
      <c r="K140" s="129">
        <f t="shared" si="34"/>
        <v>3</v>
      </c>
      <c r="L140" s="129">
        <f t="shared" si="34"/>
        <v>3</v>
      </c>
      <c r="M140" s="129">
        <f t="shared" si="34"/>
        <v>3</v>
      </c>
      <c r="N140" s="129">
        <f t="shared" si="34"/>
        <v>3</v>
      </c>
      <c r="O140" s="129">
        <f t="shared" si="34"/>
        <v>3</v>
      </c>
      <c r="P140" s="129">
        <f t="shared" si="34"/>
        <v>3</v>
      </c>
      <c r="Q140" s="129">
        <f t="shared" si="34"/>
        <v>3</v>
      </c>
      <c r="R140" s="129">
        <f t="shared" si="34"/>
        <v>3</v>
      </c>
      <c r="S140" s="129">
        <f t="shared" si="35"/>
        <v>3</v>
      </c>
      <c r="T140" s="129">
        <f t="shared" si="35"/>
        <v>3</v>
      </c>
      <c r="U140" s="129">
        <f t="shared" si="35"/>
        <v>3</v>
      </c>
      <c r="V140" s="129">
        <f t="shared" si="35"/>
        <v>3</v>
      </c>
      <c r="W140" s="129">
        <f t="shared" si="35"/>
        <v>3</v>
      </c>
      <c r="X140" s="129">
        <f t="shared" si="35"/>
        <v>3</v>
      </c>
      <c r="Y140" s="129">
        <f t="shared" si="35"/>
        <v>3</v>
      </c>
      <c r="Z140" s="129">
        <f t="shared" si="35"/>
        <v>3</v>
      </c>
      <c r="AA140" s="129">
        <f t="shared" si="35"/>
        <v>3</v>
      </c>
      <c r="AB140" s="129">
        <f t="shared" si="35"/>
        <v>3</v>
      </c>
      <c r="AC140" s="129">
        <f t="shared" si="35"/>
        <v>3</v>
      </c>
      <c r="AD140" s="129">
        <f t="shared" si="35"/>
        <v>3</v>
      </c>
      <c r="AE140" s="129">
        <f t="shared" si="35"/>
        <v>3</v>
      </c>
      <c r="AF140" s="129">
        <f t="shared" si="35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4"/>
        <v>3.3</v>
      </c>
      <c r="D141" s="129">
        <f t="shared" si="34"/>
        <v>3.3</v>
      </c>
      <c r="E141" s="129">
        <f t="shared" si="34"/>
        <v>3.3</v>
      </c>
      <c r="F141" s="129">
        <f t="shared" si="34"/>
        <v>3.3</v>
      </c>
      <c r="G141" s="129">
        <f t="shared" si="34"/>
        <v>3.3</v>
      </c>
      <c r="H141" s="129">
        <f t="shared" si="34"/>
        <v>3.3</v>
      </c>
      <c r="I141" s="129">
        <f t="shared" si="34"/>
        <v>3.3</v>
      </c>
      <c r="J141" s="129">
        <f t="shared" si="34"/>
        <v>3.3</v>
      </c>
      <c r="K141" s="129">
        <f t="shared" si="34"/>
        <v>3.3</v>
      </c>
      <c r="L141" s="129">
        <f t="shared" si="34"/>
        <v>3.3</v>
      </c>
      <c r="M141" s="129">
        <f t="shared" si="34"/>
        <v>3.3</v>
      </c>
      <c r="N141" s="129">
        <f t="shared" si="34"/>
        <v>3.3</v>
      </c>
      <c r="O141" s="129">
        <f t="shared" si="34"/>
        <v>3.3</v>
      </c>
      <c r="P141" s="129">
        <f t="shared" si="34"/>
        <v>3.3</v>
      </c>
      <c r="Q141" s="129">
        <f t="shared" si="34"/>
        <v>3.3</v>
      </c>
      <c r="R141" s="129">
        <f t="shared" si="34"/>
        <v>3.3</v>
      </c>
      <c r="S141" s="129">
        <f t="shared" si="35"/>
        <v>3.3</v>
      </c>
      <c r="T141" s="129">
        <f t="shared" si="35"/>
        <v>3.3</v>
      </c>
      <c r="U141" s="129">
        <f t="shared" si="35"/>
        <v>3.3</v>
      </c>
      <c r="V141" s="129">
        <f t="shared" si="35"/>
        <v>3.3</v>
      </c>
      <c r="W141" s="129">
        <f t="shared" si="35"/>
        <v>3.3</v>
      </c>
      <c r="X141" s="129">
        <f t="shared" si="35"/>
        <v>3.3</v>
      </c>
      <c r="Y141" s="129">
        <f t="shared" si="35"/>
        <v>3.3</v>
      </c>
      <c r="Z141" s="129">
        <f t="shared" si="35"/>
        <v>3.3</v>
      </c>
      <c r="AA141" s="129">
        <f t="shared" si="35"/>
        <v>3.3</v>
      </c>
      <c r="AB141" s="129">
        <f t="shared" si="35"/>
        <v>3.3</v>
      </c>
      <c r="AC141" s="129">
        <f t="shared" si="35"/>
        <v>3.3</v>
      </c>
      <c r="AD141" s="129">
        <f t="shared" si="35"/>
        <v>3.3</v>
      </c>
      <c r="AE141" s="129">
        <f t="shared" si="35"/>
        <v>3.3</v>
      </c>
      <c r="AF141" s="129">
        <f t="shared" si="35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36">B143</f>
        <v>1.76</v>
      </c>
      <c r="D143" s="129">
        <f t="shared" si="36"/>
        <v>1.76</v>
      </c>
      <c r="E143" s="129">
        <f t="shared" si="36"/>
        <v>1.76</v>
      </c>
      <c r="F143" s="129">
        <f t="shared" si="36"/>
        <v>1.76</v>
      </c>
      <c r="G143" s="129">
        <f t="shared" si="36"/>
        <v>1.76</v>
      </c>
      <c r="H143" s="129">
        <f t="shared" si="36"/>
        <v>1.76</v>
      </c>
      <c r="I143" s="129">
        <f t="shared" si="36"/>
        <v>1.76</v>
      </c>
      <c r="J143" s="129">
        <f t="shared" si="36"/>
        <v>1.76</v>
      </c>
      <c r="K143" s="129">
        <f t="shared" si="36"/>
        <v>1.76</v>
      </c>
      <c r="L143" s="129">
        <f t="shared" si="36"/>
        <v>1.76</v>
      </c>
      <c r="M143" s="129">
        <f t="shared" si="36"/>
        <v>1.76</v>
      </c>
      <c r="N143" s="129">
        <f t="shared" si="36"/>
        <v>1.76</v>
      </c>
      <c r="O143" s="129">
        <f t="shared" si="36"/>
        <v>1.76</v>
      </c>
      <c r="P143" s="129">
        <f t="shared" si="36"/>
        <v>1.76</v>
      </c>
      <c r="Q143" s="129">
        <f t="shared" si="36"/>
        <v>1.76</v>
      </c>
      <c r="R143" s="129">
        <f t="shared" si="36"/>
        <v>1.76</v>
      </c>
      <c r="S143" s="129">
        <f t="shared" ref="S143:AF144" si="37">R143</f>
        <v>1.76</v>
      </c>
      <c r="T143" s="129">
        <f t="shared" si="37"/>
        <v>1.76</v>
      </c>
      <c r="U143" s="129">
        <f t="shared" si="37"/>
        <v>1.76</v>
      </c>
      <c r="V143" s="129">
        <f t="shared" si="37"/>
        <v>1.76</v>
      </c>
      <c r="W143" s="129">
        <f t="shared" si="37"/>
        <v>1.76</v>
      </c>
      <c r="X143" s="129">
        <f t="shared" si="37"/>
        <v>1.76</v>
      </c>
      <c r="Y143" s="129">
        <f t="shared" si="37"/>
        <v>1.76</v>
      </c>
      <c r="Z143" s="129">
        <f t="shared" si="37"/>
        <v>1.76</v>
      </c>
      <c r="AA143" s="129">
        <f t="shared" si="37"/>
        <v>1.76</v>
      </c>
      <c r="AB143" s="129">
        <f t="shared" si="37"/>
        <v>1.76</v>
      </c>
      <c r="AC143" s="129">
        <f t="shared" si="37"/>
        <v>1.76</v>
      </c>
      <c r="AD143" s="129">
        <f t="shared" si="37"/>
        <v>1.76</v>
      </c>
      <c r="AE143" s="129">
        <f t="shared" si="37"/>
        <v>1.76</v>
      </c>
      <c r="AF143" s="129">
        <f t="shared" si="37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6"/>
        <v>0</v>
      </c>
      <c r="D144" s="129">
        <f t="shared" si="36"/>
        <v>0</v>
      </c>
      <c r="E144" s="129">
        <f t="shared" si="36"/>
        <v>0</v>
      </c>
      <c r="F144" s="129">
        <f t="shared" si="36"/>
        <v>0</v>
      </c>
      <c r="G144" s="129">
        <f t="shared" si="36"/>
        <v>0</v>
      </c>
      <c r="H144" s="129">
        <f t="shared" si="36"/>
        <v>0</v>
      </c>
      <c r="I144" s="129">
        <f t="shared" si="36"/>
        <v>0</v>
      </c>
      <c r="J144" s="129">
        <f t="shared" si="36"/>
        <v>0</v>
      </c>
      <c r="K144" s="129">
        <f t="shared" si="36"/>
        <v>0</v>
      </c>
      <c r="L144" s="129">
        <f t="shared" si="36"/>
        <v>0</v>
      </c>
      <c r="M144" s="129">
        <f t="shared" si="36"/>
        <v>0</v>
      </c>
      <c r="N144" s="129">
        <f t="shared" si="36"/>
        <v>0</v>
      </c>
      <c r="O144" s="129">
        <f t="shared" si="36"/>
        <v>0</v>
      </c>
      <c r="P144" s="129">
        <f t="shared" si="36"/>
        <v>0</v>
      </c>
      <c r="Q144" s="129">
        <f t="shared" si="36"/>
        <v>0</v>
      </c>
      <c r="R144" s="129">
        <f t="shared" si="36"/>
        <v>0</v>
      </c>
      <c r="S144" s="129">
        <f t="shared" si="37"/>
        <v>0</v>
      </c>
      <c r="T144" s="129">
        <f t="shared" si="37"/>
        <v>0</v>
      </c>
      <c r="U144" s="129">
        <f t="shared" si="37"/>
        <v>0</v>
      </c>
      <c r="V144" s="129">
        <f t="shared" si="37"/>
        <v>0</v>
      </c>
      <c r="W144" s="129">
        <f t="shared" si="37"/>
        <v>0</v>
      </c>
      <c r="X144" s="129">
        <f t="shared" si="37"/>
        <v>0</v>
      </c>
      <c r="Y144" s="129">
        <f t="shared" si="37"/>
        <v>0</v>
      </c>
      <c r="Z144" s="129">
        <f t="shared" si="37"/>
        <v>0</v>
      </c>
      <c r="AA144" s="129">
        <f t="shared" si="37"/>
        <v>0</v>
      </c>
      <c r="AB144" s="129">
        <f t="shared" si="37"/>
        <v>0</v>
      </c>
      <c r="AC144" s="129">
        <f t="shared" si="37"/>
        <v>0</v>
      </c>
      <c r="AD144" s="129">
        <f t="shared" si="37"/>
        <v>0</v>
      </c>
      <c r="AE144" s="129">
        <f t="shared" si="37"/>
        <v>0</v>
      </c>
      <c r="AF144" s="129">
        <f t="shared" si="37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38">B146</f>
        <v>0.1</v>
      </c>
      <c r="D146" s="129">
        <f t="shared" si="38"/>
        <v>0.1</v>
      </c>
      <c r="E146" s="129">
        <f t="shared" si="38"/>
        <v>0.1</v>
      </c>
      <c r="F146" s="129">
        <f t="shared" si="38"/>
        <v>0.1</v>
      </c>
      <c r="G146" s="129">
        <f t="shared" si="38"/>
        <v>0.1</v>
      </c>
      <c r="H146" s="129">
        <f t="shared" si="38"/>
        <v>0.1</v>
      </c>
      <c r="I146" s="129">
        <f t="shared" si="38"/>
        <v>0.1</v>
      </c>
      <c r="J146" s="129">
        <f t="shared" si="38"/>
        <v>0.1</v>
      </c>
      <c r="K146" s="129">
        <f t="shared" si="38"/>
        <v>0.1</v>
      </c>
      <c r="L146" s="129">
        <f t="shared" si="38"/>
        <v>0.1</v>
      </c>
      <c r="M146" s="129">
        <f t="shared" si="38"/>
        <v>0.1</v>
      </c>
      <c r="N146" s="129">
        <f t="shared" si="38"/>
        <v>0.1</v>
      </c>
      <c r="O146" s="129">
        <f t="shared" si="38"/>
        <v>0.1</v>
      </c>
      <c r="P146" s="129">
        <f t="shared" si="38"/>
        <v>0.1</v>
      </c>
      <c r="Q146" s="129">
        <f t="shared" si="38"/>
        <v>0.1</v>
      </c>
      <c r="R146" s="129">
        <f t="shared" si="38"/>
        <v>0.1</v>
      </c>
      <c r="S146" s="129">
        <f t="shared" ref="S146:AF149" si="39">R146</f>
        <v>0.1</v>
      </c>
      <c r="T146" s="129">
        <f t="shared" si="39"/>
        <v>0.1</v>
      </c>
      <c r="U146" s="129">
        <f t="shared" si="39"/>
        <v>0.1</v>
      </c>
      <c r="V146" s="129">
        <f t="shared" si="39"/>
        <v>0.1</v>
      </c>
      <c r="W146" s="129">
        <f t="shared" si="39"/>
        <v>0.1</v>
      </c>
      <c r="X146" s="129">
        <f t="shared" si="39"/>
        <v>0.1</v>
      </c>
      <c r="Y146" s="129">
        <f t="shared" si="39"/>
        <v>0.1</v>
      </c>
      <c r="Z146" s="129">
        <f t="shared" si="39"/>
        <v>0.1</v>
      </c>
      <c r="AA146" s="129">
        <f t="shared" si="39"/>
        <v>0.1</v>
      </c>
      <c r="AB146" s="129">
        <f t="shared" si="39"/>
        <v>0.1</v>
      </c>
      <c r="AC146" s="129">
        <f t="shared" si="39"/>
        <v>0.1</v>
      </c>
      <c r="AD146" s="129">
        <f t="shared" si="39"/>
        <v>0.1</v>
      </c>
      <c r="AE146" s="129">
        <f t="shared" si="39"/>
        <v>0.1</v>
      </c>
      <c r="AF146" s="129">
        <f t="shared" si="39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38"/>
        <v>2.0499999999999998</v>
      </c>
      <c r="D147" s="129">
        <f t="shared" si="38"/>
        <v>2.0499999999999998</v>
      </c>
      <c r="E147" s="129">
        <f t="shared" si="38"/>
        <v>2.0499999999999998</v>
      </c>
      <c r="F147" s="129">
        <f t="shared" si="38"/>
        <v>2.0499999999999998</v>
      </c>
      <c r="G147" s="129">
        <f t="shared" si="38"/>
        <v>2.0499999999999998</v>
      </c>
      <c r="H147" s="129">
        <f t="shared" si="38"/>
        <v>2.0499999999999998</v>
      </c>
      <c r="I147" s="129">
        <f t="shared" si="38"/>
        <v>2.0499999999999998</v>
      </c>
      <c r="J147" s="129">
        <f t="shared" si="38"/>
        <v>2.0499999999999998</v>
      </c>
      <c r="K147" s="129">
        <f t="shared" si="38"/>
        <v>2.0499999999999998</v>
      </c>
      <c r="L147" s="129">
        <f t="shared" si="38"/>
        <v>2.0499999999999998</v>
      </c>
      <c r="M147" s="129">
        <f t="shared" si="38"/>
        <v>2.0499999999999998</v>
      </c>
      <c r="N147" s="129">
        <f t="shared" si="38"/>
        <v>2.0499999999999998</v>
      </c>
      <c r="O147" s="129">
        <f t="shared" si="38"/>
        <v>2.0499999999999998</v>
      </c>
      <c r="P147" s="129">
        <f t="shared" si="38"/>
        <v>2.0499999999999998</v>
      </c>
      <c r="Q147" s="129">
        <f t="shared" si="38"/>
        <v>2.0499999999999998</v>
      </c>
      <c r="R147" s="129">
        <f t="shared" si="38"/>
        <v>2.0499999999999998</v>
      </c>
      <c r="S147" s="129">
        <f t="shared" si="39"/>
        <v>2.0499999999999998</v>
      </c>
      <c r="T147" s="129">
        <f t="shared" si="39"/>
        <v>2.0499999999999998</v>
      </c>
      <c r="U147" s="129">
        <f t="shared" si="39"/>
        <v>2.0499999999999998</v>
      </c>
      <c r="V147" s="129">
        <f t="shared" si="39"/>
        <v>2.0499999999999998</v>
      </c>
      <c r="W147" s="129">
        <f t="shared" si="39"/>
        <v>2.0499999999999998</v>
      </c>
      <c r="X147" s="129">
        <f t="shared" si="39"/>
        <v>2.0499999999999998</v>
      </c>
      <c r="Y147" s="129">
        <f t="shared" si="39"/>
        <v>2.0499999999999998</v>
      </c>
      <c r="Z147" s="129">
        <f t="shared" si="39"/>
        <v>2.0499999999999998</v>
      </c>
      <c r="AA147" s="129">
        <f t="shared" si="39"/>
        <v>2.0499999999999998</v>
      </c>
      <c r="AB147" s="129">
        <f t="shared" si="39"/>
        <v>2.0499999999999998</v>
      </c>
      <c r="AC147" s="129">
        <f t="shared" si="39"/>
        <v>2.0499999999999998</v>
      </c>
      <c r="AD147" s="129">
        <f t="shared" si="39"/>
        <v>2.0499999999999998</v>
      </c>
      <c r="AE147" s="129">
        <f t="shared" si="39"/>
        <v>2.0499999999999998</v>
      </c>
      <c r="AF147" s="129">
        <f t="shared" si="39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38"/>
        <v>2.7</v>
      </c>
      <c r="D148" s="129">
        <f t="shared" si="38"/>
        <v>2.7</v>
      </c>
      <c r="E148" s="129">
        <f t="shared" si="38"/>
        <v>2.7</v>
      </c>
      <c r="F148" s="129">
        <f t="shared" si="38"/>
        <v>2.7</v>
      </c>
      <c r="G148" s="129">
        <f t="shared" si="38"/>
        <v>2.7</v>
      </c>
      <c r="H148" s="129">
        <f t="shared" si="38"/>
        <v>2.7</v>
      </c>
      <c r="I148" s="129">
        <f t="shared" si="38"/>
        <v>2.7</v>
      </c>
      <c r="J148" s="129">
        <f t="shared" si="38"/>
        <v>2.7</v>
      </c>
      <c r="K148" s="129">
        <f t="shared" si="38"/>
        <v>2.7</v>
      </c>
      <c r="L148" s="129">
        <f t="shared" si="38"/>
        <v>2.7</v>
      </c>
      <c r="M148" s="129">
        <f t="shared" si="38"/>
        <v>2.7</v>
      </c>
      <c r="N148" s="129">
        <f t="shared" si="38"/>
        <v>2.7</v>
      </c>
      <c r="O148" s="129">
        <f t="shared" si="38"/>
        <v>2.7</v>
      </c>
      <c r="P148" s="129">
        <f t="shared" si="38"/>
        <v>2.7</v>
      </c>
      <c r="Q148" s="129">
        <f t="shared" si="38"/>
        <v>2.7</v>
      </c>
      <c r="R148" s="129">
        <f t="shared" si="38"/>
        <v>2.7</v>
      </c>
      <c r="S148" s="129">
        <f t="shared" si="39"/>
        <v>2.7</v>
      </c>
      <c r="T148" s="129">
        <f t="shared" si="39"/>
        <v>2.7</v>
      </c>
      <c r="U148" s="129">
        <f t="shared" si="39"/>
        <v>2.7</v>
      </c>
      <c r="V148" s="129">
        <f t="shared" si="39"/>
        <v>2.7</v>
      </c>
      <c r="W148" s="129">
        <f t="shared" si="39"/>
        <v>2.7</v>
      </c>
      <c r="X148" s="129">
        <f t="shared" si="39"/>
        <v>2.7</v>
      </c>
      <c r="Y148" s="129">
        <f t="shared" si="39"/>
        <v>2.7</v>
      </c>
      <c r="Z148" s="129">
        <f t="shared" si="39"/>
        <v>2.7</v>
      </c>
      <c r="AA148" s="129">
        <f t="shared" si="39"/>
        <v>2.7</v>
      </c>
      <c r="AB148" s="129">
        <f t="shared" si="39"/>
        <v>2.7</v>
      </c>
      <c r="AC148" s="129">
        <f t="shared" si="39"/>
        <v>2.7</v>
      </c>
      <c r="AD148" s="129">
        <f t="shared" si="39"/>
        <v>2.7</v>
      </c>
      <c r="AE148" s="129">
        <f t="shared" si="39"/>
        <v>2.7</v>
      </c>
      <c r="AF148" s="129">
        <f t="shared" si="39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38"/>
        <v>2.15</v>
      </c>
      <c r="D149" s="129">
        <f t="shared" si="38"/>
        <v>2.15</v>
      </c>
      <c r="E149" s="129">
        <f t="shared" si="38"/>
        <v>2.15</v>
      </c>
      <c r="F149" s="129">
        <f t="shared" si="38"/>
        <v>2.15</v>
      </c>
      <c r="G149" s="129">
        <f t="shared" si="38"/>
        <v>2.15</v>
      </c>
      <c r="H149" s="129">
        <f t="shared" si="38"/>
        <v>2.15</v>
      </c>
      <c r="I149" s="129">
        <f t="shared" si="38"/>
        <v>2.15</v>
      </c>
      <c r="J149" s="129">
        <f t="shared" si="38"/>
        <v>2.15</v>
      </c>
      <c r="K149" s="129">
        <f t="shared" si="38"/>
        <v>2.15</v>
      </c>
      <c r="L149" s="129">
        <f t="shared" si="38"/>
        <v>2.15</v>
      </c>
      <c r="M149" s="129">
        <f t="shared" si="38"/>
        <v>2.15</v>
      </c>
      <c r="N149" s="129">
        <f t="shared" si="38"/>
        <v>2.15</v>
      </c>
      <c r="O149" s="129">
        <f t="shared" si="38"/>
        <v>2.15</v>
      </c>
      <c r="P149" s="129">
        <f t="shared" si="38"/>
        <v>2.15</v>
      </c>
      <c r="Q149" s="129">
        <f t="shared" si="38"/>
        <v>2.15</v>
      </c>
      <c r="R149" s="129">
        <f t="shared" si="38"/>
        <v>2.15</v>
      </c>
      <c r="S149" s="129">
        <f t="shared" si="39"/>
        <v>2.15</v>
      </c>
      <c r="T149" s="129">
        <f t="shared" si="39"/>
        <v>2.15</v>
      </c>
      <c r="U149" s="129">
        <f t="shared" si="39"/>
        <v>2.15</v>
      </c>
      <c r="V149" s="129">
        <f t="shared" si="39"/>
        <v>2.15</v>
      </c>
      <c r="W149" s="129">
        <f t="shared" si="39"/>
        <v>2.15</v>
      </c>
      <c r="X149" s="129">
        <f t="shared" si="39"/>
        <v>2.15</v>
      </c>
      <c r="Y149" s="129">
        <f t="shared" si="39"/>
        <v>2.15</v>
      </c>
      <c r="Z149" s="129">
        <f t="shared" si="39"/>
        <v>2.15</v>
      </c>
      <c r="AA149" s="129">
        <f t="shared" si="39"/>
        <v>2.15</v>
      </c>
      <c r="AB149" s="129">
        <f t="shared" si="39"/>
        <v>2.15</v>
      </c>
      <c r="AC149" s="129">
        <f t="shared" si="39"/>
        <v>2.15</v>
      </c>
      <c r="AD149" s="129">
        <f t="shared" si="39"/>
        <v>2.15</v>
      </c>
      <c r="AE149" s="129">
        <f t="shared" si="39"/>
        <v>2.15</v>
      </c>
      <c r="AF149" s="129">
        <f t="shared" si="39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0">B151</f>
        <v>0.9</v>
      </c>
      <c r="D151" s="129">
        <f t="shared" si="40"/>
        <v>0.9</v>
      </c>
      <c r="E151" s="129">
        <f t="shared" si="40"/>
        <v>0.9</v>
      </c>
      <c r="F151" s="129">
        <f t="shared" si="40"/>
        <v>0.9</v>
      </c>
      <c r="G151" s="129">
        <f t="shared" si="40"/>
        <v>0.9</v>
      </c>
      <c r="H151" s="129">
        <f t="shared" si="40"/>
        <v>0.9</v>
      </c>
      <c r="I151" s="129">
        <f t="shared" si="40"/>
        <v>0.9</v>
      </c>
      <c r="J151" s="129">
        <f t="shared" si="40"/>
        <v>0.9</v>
      </c>
      <c r="K151" s="129">
        <f t="shared" si="40"/>
        <v>0.9</v>
      </c>
      <c r="L151" s="129">
        <f t="shared" si="40"/>
        <v>0.9</v>
      </c>
      <c r="M151" s="129">
        <f t="shared" si="40"/>
        <v>0.9</v>
      </c>
      <c r="N151" s="129">
        <f t="shared" si="40"/>
        <v>0.9</v>
      </c>
      <c r="O151" s="129">
        <f t="shared" si="40"/>
        <v>0.9</v>
      </c>
      <c r="P151" s="129">
        <f t="shared" si="40"/>
        <v>0.9</v>
      </c>
      <c r="Q151" s="129">
        <f t="shared" si="40"/>
        <v>0.9</v>
      </c>
      <c r="R151" s="129">
        <f t="shared" si="40"/>
        <v>0.9</v>
      </c>
      <c r="S151" s="129">
        <f t="shared" ref="R151:AF163" si="41">R151</f>
        <v>0.9</v>
      </c>
      <c r="T151" s="129">
        <f t="shared" si="41"/>
        <v>0.9</v>
      </c>
      <c r="U151" s="129">
        <f t="shared" si="41"/>
        <v>0.9</v>
      </c>
      <c r="V151" s="129">
        <f t="shared" si="41"/>
        <v>0.9</v>
      </c>
      <c r="W151" s="129">
        <f t="shared" si="41"/>
        <v>0.9</v>
      </c>
      <c r="X151" s="129">
        <f t="shared" si="41"/>
        <v>0.9</v>
      </c>
      <c r="Y151" s="129">
        <f t="shared" si="41"/>
        <v>0.9</v>
      </c>
      <c r="Z151" s="129">
        <f t="shared" si="41"/>
        <v>0.9</v>
      </c>
      <c r="AA151" s="129">
        <f t="shared" si="41"/>
        <v>0.9</v>
      </c>
      <c r="AB151" s="129">
        <f t="shared" si="41"/>
        <v>0.9</v>
      </c>
      <c r="AC151" s="129">
        <f t="shared" si="41"/>
        <v>0.9</v>
      </c>
      <c r="AD151" s="129">
        <f t="shared" si="41"/>
        <v>0.9</v>
      </c>
      <c r="AE151" s="129">
        <f t="shared" si="41"/>
        <v>0.9</v>
      </c>
      <c r="AF151" s="129">
        <f t="shared" si="41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0"/>
        <v>1.08</v>
      </c>
      <c r="D152" s="129">
        <f t="shared" si="40"/>
        <v>1.08</v>
      </c>
      <c r="E152" s="129">
        <f t="shared" si="40"/>
        <v>1.08</v>
      </c>
      <c r="F152" s="129">
        <f t="shared" si="40"/>
        <v>1.08</v>
      </c>
      <c r="G152" s="129">
        <f t="shared" si="40"/>
        <v>1.08</v>
      </c>
      <c r="H152" s="129">
        <f t="shared" si="40"/>
        <v>1.08</v>
      </c>
      <c r="I152" s="129">
        <f t="shared" si="40"/>
        <v>1.08</v>
      </c>
      <c r="J152" s="129">
        <f t="shared" si="40"/>
        <v>1.08</v>
      </c>
      <c r="K152" s="129">
        <f t="shared" si="40"/>
        <v>1.08</v>
      </c>
      <c r="L152" s="129">
        <f t="shared" si="40"/>
        <v>1.08</v>
      </c>
      <c r="M152" s="129">
        <f t="shared" si="40"/>
        <v>1.08</v>
      </c>
      <c r="N152" s="129">
        <f t="shared" si="40"/>
        <v>1.08</v>
      </c>
      <c r="O152" s="129">
        <f t="shared" si="40"/>
        <v>1.08</v>
      </c>
      <c r="P152" s="129">
        <f t="shared" si="40"/>
        <v>1.08</v>
      </c>
      <c r="Q152" s="129">
        <f t="shared" si="40"/>
        <v>1.08</v>
      </c>
      <c r="R152" s="129">
        <f t="shared" si="40"/>
        <v>1.08</v>
      </c>
      <c r="S152" s="129">
        <f t="shared" si="41"/>
        <v>1.08</v>
      </c>
      <c r="T152" s="129">
        <f t="shared" si="41"/>
        <v>1.08</v>
      </c>
      <c r="U152" s="129">
        <f t="shared" si="41"/>
        <v>1.08</v>
      </c>
      <c r="V152" s="129">
        <f t="shared" si="41"/>
        <v>1.08</v>
      </c>
      <c r="W152" s="129">
        <f t="shared" si="41"/>
        <v>1.08</v>
      </c>
      <c r="X152" s="129">
        <f t="shared" si="41"/>
        <v>1.08</v>
      </c>
      <c r="Y152" s="129">
        <f t="shared" si="41"/>
        <v>1.08</v>
      </c>
      <c r="Z152" s="129">
        <f t="shared" si="41"/>
        <v>1.08</v>
      </c>
      <c r="AA152" s="129">
        <f t="shared" si="41"/>
        <v>1.08</v>
      </c>
      <c r="AB152" s="129">
        <f t="shared" si="41"/>
        <v>1.08</v>
      </c>
      <c r="AC152" s="129">
        <f t="shared" si="41"/>
        <v>1.08</v>
      </c>
      <c r="AD152" s="129">
        <f t="shared" si="41"/>
        <v>1.08</v>
      </c>
      <c r="AE152" s="129">
        <f t="shared" si="41"/>
        <v>1.08</v>
      </c>
      <c r="AF152" s="129">
        <f t="shared" si="41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0"/>
        <v>2.37</v>
      </c>
      <c r="D153" s="129">
        <f t="shared" si="40"/>
        <v>2.37</v>
      </c>
      <c r="E153" s="129">
        <f t="shared" si="40"/>
        <v>2.37</v>
      </c>
      <c r="F153" s="129">
        <f t="shared" si="40"/>
        <v>2.37</v>
      </c>
      <c r="G153" s="129">
        <f t="shared" si="40"/>
        <v>2.37</v>
      </c>
      <c r="H153" s="129">
        <f t="shared" si="40"/>
        <v>2.37</v>
      </c>
      <c r="I153" s="129">
        <f t="shared" si="40"/>
        <v>2.37</v>
      </c>
      <c r="J153" s="129">
        <f t="shared" si="40"/>
        <v>2.37</v>
      </c>
      <c r="K153" s="129">
        <f t="shared" si="40"/>
        <v>2.37</v>
      </c>
      <c r="L153" s="129">
        <f t="shared" si="40"/>
        <v>2.37</v>
      </c>
      <c r="M153" s="129">
        <f t="shared" si="40"/>
        <v>2.37</v>
      </c>
      <c r="N153" s="129">
        <f t="shared" si="40"/>
        <v>2.37</v>
      </c>
      <c r="O153" s="129">
        <f t="shared" si="40"/>
        <v>2.37</v>
      </c>
      <c r="P153" s="129">
        <f t="shared" si="40"/>
        <v>2.37</v>
      </c>
      <c r="Q153" s="129">
        <f t="shared" si="40"/>
        <v>2.37</v>
      </c>
      <c r="R153" s="129">
        <f t="shared" si="40"/>
        <v>2.37</v>
      </c>
      <c r="S153" s="129">
        <f t="shared" si="41"/>
        <v>2.37</v>
      </c>
      <c r="T153" s="129">
        <f t="shared" si="41"/>
        <v>2.37</v>
      </c>
      <c r="U153" s="129">
        <f t="shared" si="41"/>
        <v>2.37</v>
      </c>
      <c r="V153" s="129">
        <f t="shared" si="41"/>
        <v>2.37</v>
      </c>
      <c r="W153" s="129">
        <f t="shared" si="41"/>
        <v>2.37</v>
      </c>
      <c r="X153" s="129">
        <f t="shared" si="41"/>
        <v>2.37</v>
      </c>
      <c r="Y153" s="129">
        <f t="shared" si="41"/>
        <v>2.37</v>
      </c>
      <c r="Z153" s="129">
        <f t="shared" si="41"/>
        <v>2.37</v>
      </c>
      <c r="AA153" s="129">
        <f t="shared" si="41"/>
        <v>2.37</v>
      </c>
      <c r="AB153" s="129">
        <f t="shared" si="41"/>
        <v>2.37</v>
      </c>
      <c r="AC153" s="129">
        <f t="shared" si="41"/>
        <v>2.37</v>
      </c>
      <c r="AD153" s="129">
        <f t="shared" si="41"/>
        <v>2.37</v>
      </c>
      <c r="AE153" s="129">
        <f t="shared" si="41"/>
        <v>2.37</v>
      </c>
      <c r="AF153" s="129">
        <f t="shared" si="41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0"/>
        <v>1.81</v>
      </c>
      <c r="D154" s="129">
        <f t="shared" si="40"/>
        <v>1.81</v>
      </c>
      <c r="E154" s="129">
        <f t="shared" si="40"/>
        <v>1.81</v>
      </c>
      <c r="F154" s="129">
        <f t="shared" si="40"/>
        <v>1.81</v>
      </c>
      <c r="G154" s="129">
        <f t="shared" si="40"/>
        <v>1.81</v>
      </c>
      <c r="H154" s="129">
        <f t="shared" si="40"/>
        <v>1.81</v>
      </c>
      <c r="I154" s="129">
        <f t="shared" si="40"/>
        <v>1.81</v>
      </c>
      <c r="J154" s="129">
        <f t="shared" si="40"/>
        <v>1.81</v>
      </c>
      <c r="K154" s="129">
        <f t="shared" si="40"/>
        <v>1.81</v>
      </c>
      <c r="L154" s="129">
        <f t="shared" si="40"/>
        <v>1.81</v>
      </c>
      <c r="M154" s="129">
        <f t="shared" si="40"/>
        <v>1.81</v>
      </c>
      <c r="N154" s="129">
        <f t="shared" si="40"/>
        <v>1.81</v>
      </c>
      <c r="O154" s="129">
        <f t="shared" si="40"/>
        <v>1.81</v>
      </c>
      <c r="P154" s="129">
        <f t="shared" si="40"/>
        <v>1.81</v>
      </c>
      <c r="Q154" s="129">
        <f t="shared" si="40"/>
        <v>1.81</v>
      </c>
      <c r="R154" s="129">
        <f t="shared" si="40"/>
        <v>1.81</v>
      </c>
      <c r="S154" s="129">
        <f t="shared" si="41"/>
        <v>1.81</v>
      </c>
      <c r="T154" s="129">
        <f t="shared" si="41"/>
        <v>1.81</v>
      </c>
      <c r="U154" s="129">
        <f t="shared" si="41"/>
        <v>1.81</v>
      </c>
      <c r="V154" s="129">
        <f t="shared" si="41"/>
        <v>1.81</v>
      </c>
      <c r="W154" s="129">
        <f t="shared" si="41"/>
        <v>1.81</v>
      </c>
      <c r="X154" s="129">
        <f t="shared" si="41"/>
        <v>1.81</v>
      </c>
      <c r="Y154" s="129">
        <f t="shared" si="41"/>
        <v>1.81</v>
      </c>
      <c r="Z154" s="129">
        <f t="shared" si="41"/>
        <v>1.81</v>
      </c>
      <c r="AA154" s="129">
        <f t="shared" si="41"/>
        <v>1.81</v>
      </c>
      <c r="AB154" s="129">
        <f t="shared" si="41"/>
        <v>1.81</v>
      </c>
      <c r="AC154" s="129">
        <f t="shared" si="41"/>
        <v>1.81</v>
      </c>
      <c r="AD154" s="129">
        <f t="shared" si="41"/>
        <v>1.81</v>
      </c>
      <c r="AE154" s="129">
        <f t="shared" si="41"/>
        <v>1.81</v>
      </c>
      <c r="AF154" s="129">
        <f t="shared" si="41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0"/>
        <v>1.0900000000000001</v>
      </c>
      <c r="D155" s="129">
        <f t="shared" si="40"/>
        <v>1.0900000000000001</v>
      </c>
      <c r="E155" s="129">
        <f t="shared" si="40"/>
        <v>1.0900000000000001</v>
      </c>
      <c r="F155" s="129">
        <f t="shared" si="40"/>
        <v>1.0900000000000001</v>
      </c>
      <c r="G155" s="129">
        <f t="shared" si="40"/>
        <v>1.0900000000000001</v>
      </c>
      <c r="H155" s="129">
        <f t="shared" si="40"/>
        <v>1.0900000000000001</v>
      </c>
      <c r="I155" s="129">
        <f t="shared" si="40"/>
        <v>1.0900000000000001</v>
      </c>
      <c r="J155" s="129">
        <f t="shared" si="40"/>
        <v>1.0900000000000001</v>
      </c>
      <c r="K155" s="129">
        <f t="shared" si="40"/>
        <v>1.0900000000000001</v>
      </c>
      <c r="L155" s="129">
        <f t="shared" si="40"/>
        <v>1.0900000000000001</v>
      </c>
      <c r="M155" s="129">
        <f t="shared" si="40"/>
        <v>1.0900000000000001</v>
      </c>
      <c r="N155" s="129">
        <f t="shared" si="40"/>
        <v>1.0900000000000001</v>
      </c>
      <c r="O155" s="129">
        <f t="shared" si="40"/>
        <v>1.0900000000000001</v>
      </c>
      <c r="P155" s="129">
        <f t="shared" si="40"/>
        <v>1.0900000000000001</v>
      </c>
      <c r="Q155" s="129">
        <f t="shared" si="40"/>
        <v>1.0900000000000001</v>
      </c>
      <c r="R155" s="129">
        <f t="shared" si="40"/>
        <v>1.0900000000000001</v>
      </c>
      <c r="S155" s="129">
        <f t="shared" si="41"/>
        <v>1.0900000000000001</v>
      </c>
      <c r="T155" s="129">
        <f t="shared" si="41"/>
        <v>1.0900000000000001</v>
      </c>
      <c r="U155" s="129">
        <f t="shared" si="41"/>
        <v>1.0900000000000001</v>
      </c>
      <c r="V155" s="129">
        <f t="shared" si="41"/>
        <v>1.0900000000000001</v>
      </c>
      <c r="W155" s="129">
        <f t="shared" si="41"/>
        <v>1.0900000000000001</v>
      </c>
      <c r="X155" s="129">
        <f t="shared" si="41"/>
        <v>1.0900000000000001</v>
      </c>
      <c r="Y155" s="129">
        <f t="shared" si="41"/>
        <v>1.0900000000000001</v>
      </c>
      <c r="Z155" s="129">
        <f t="shared" si="41"/>
        <v>1.0900000000000001</v>
      </c>
      <c r="AA155" s="129">
        <f t="shared" si="41"/>
        <v>1.0900000000000001</v>
      </c>
      <c r="AB155" s="129">
        <f t="shared" si="41"/>
        <v>1.0900000000000001</v>
      </c>
      <c r="AC155" s="129">
        <f t="shared" si="41"/>
        <v>1.0900000000000001</v>
      </c>
      <c r="AD155" s="129">
        <f t="shared" si="41"/>
        <v>1.0900000000000001</v>
      </c>
      <c r="AE155" s="129">
        <f t="shared" si="41"/>
        <v>1.0900000000000001</v>
      </c>
      <c r="AF155" s="129">
        <f t="shared" si="41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0"/>
        <v>1.58</v>
      </c>
      <c r="D156" s="129">
        <f t="shared" si="40"/>
        <v>1.58</v>
      </c>
      <c r="E156" s="129">
        <f t="shared" si="40"/>
        <v>1.58</v>
      </c>
      <c r="F156" s="129">
        <f t="shared" si="40"/>
        <v>1.58</v>
      </c>
      <c r="G156" s="129">
        <f t="shared" si="40"/>
        <v>1.58</v>
      </c>
      <c r="H156" s="129">
        <f t="shared" si="40"/>
        <v>1.58</v>
      </c>
      <c r="I156" s="129">
        <f t="shared" si="40"/>
        <v>1.58</v>
      </c>
      <c r="J156" s="129">
        <f t="shared" si="40"/>
        <v>1.58</v>
      </c>
      <c r="K156" s="129">
        <f t="shared" si="40"/>
        <v>1.58</v>
      </c>
      <c r="L156" s="129">
        <f t="shared" si="40"/>
        <v>1.58</v>
      </c>
      <c r="M156" s="129">
        <f t="shared" si="40"/>
        <v>1.58</v>
      </c>
      <c r="N156" s="129">
        <f t="shared" si="40"/>
        <v>1.58</v>
      </c>
      <c r="O156" s="129">
        <f t="shared" si="40"/>
        <v>1.58</v>
      </c>
      <c r="P156" s="129">
        <f t="shared" si="40"/>
        <v>1.58</v>
      </c>
      <c r="Q156" s="129">
        <f t="shared" si="40"/>
        <v>1.58</v>
      </c>
      <c r="R156" s="129">
        <f t="shared" si="40"/>
        <v>1.58</v>
      </c>
      <c r="S156" s="129">
        <f t="shared" si="41"/>
        <v>1.58</v>
      </c>
      <c r="T156" s="129">
        <f t="shared" si="41"/>
        <v>1.58</v>
      </c>
      <c r="U156" s="129">
        <f t="shared" si="41"/>
        <v>1.58</v>
      </c>
      <c r="V156" s="129">
        <f t="shared" si="41"/>
        <v>1.58</v>
      </c>
      <c r="W156" s="129">
        <f t="shared" si="41"/>
        <v>1.58</v>
      </c>
      <c r="X156" s="129">
        <f t="shared" si="41"/>
        <v>1.58</v>
      </c>
      <c r="Y156" s="129">
        <f t="shared" si="41"/>
        <v>1.58</v>
      </c>
      <c r="Z156" s="129">
        <f t="shared" si="41"/>
        <v>1.58</v>
      </c>
      <c r="AA156" s="129">
        <f t="shared" si="41"/>
        <v>1.58</v>
      </c>
      <c r="AB156" s="129">
        <f t="shared" si="41"/>
        <v>1.58</v>
      </c>
      <c r="AC156" s="129">
        <f t="shared" si="41"/>
        <v>1.58</v>
      </c>
      <c r="AD156" s="129">
        <f t="shared" si="41"/>
        <v>1.58</v>
      </c>
      <c r="AE156" s="129">
        <f t="shared" si="41"/>
        <v>1.58</v>
      </c>
      <c r="AF156" s="129">
        <f t="shared" si="41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0"/>
        <v>2</v>
      </c>
      <c r="D157" s="129">
        <f t="shared" si="40"/>
        <v>2</v>
      </c>
      <c r="E157" s="129">
        <f t="shared" si="40"/>
        <v>2</v>
      </c>
      <c r="F157" s="129">
        <f t="shared" si="40"/>
        <v>2</v>
      </c>
      <c r="G157" s="129">
        <f t="shared" si="40"/>
        <v>2</v>
      </c>
      <c r="H157" s="129">
        <f t="shared" si="40"/>
        <v>2</v>
      </c>
      <c r="I157" s="129">
        <f t="shared" si="40"/>
        <v>2</v>
      </c>
      <c r="J157" s="129">
        <f t="shared" si="40"/>
        <v>2</v>
      </c>
      <c r="K157" s="129">
        <f t="shared" si="40"/>
        <v>2</v>
      </c>
      <c r="L157" s="129">
        <f t="shared" si="40"/>
        <v>2</v>
      </c>
      <c r="M157" s="129">
        <f t="shared" si="40"/>
        <v>2</v>
      </c>
      <c r="N157" s="129">
        <f t="shared" si="40"/>
        <v>2</v>
      </c>
      <c r="O157" s="129">
        <f t="shared" si="40"/>
        <v>2</v>
      </c>
      <c r="P157" s="129">
        <f t="shared" si="40"/>
        <v>2</v>
      </c>
      <c r="Q157" s="129">
        <f t="shared" si="40"/>
        <v>2</v>
      </c>
      <c r="R157" s="129">
        <f t="shared" si="40"/>
        <v>2</v>
      </c>
      <c r="S157" s="129">
        <f t="shared" si="41"/>
        <v>2</v>
      </c>
      <c r="T157" s="129">
        <f t="shared" si="41"/>
        <v>2</v>
      </c>
      <c r="U157" s="129">
        <f t="shared" si="41"/>
        <v>2</v>
      </c>
      <c r="V157" s="129">
        <f t="shared" si="41"/>
        <v>2</v>
      </c>
      <c r="W157" s="129">
        <f t="shared" si="41"/>
        <v>2</v>
      </c>
      <c r="X157" s="129">
        <f t="shared" si="41"/>
        <v>2</v>
      </c>
      <c r="Y157" s="129">
        <f t="shared" si="41"/>
        <v>2</v>
      </c>
      <c r="Z157" s="129">
        <f t="shared" si="41"/>
        <v>2</v>
      </c>
      <c r="AA157" s="129">
        <f t="shared" si="41"/>
        <v>2</v>
      </c>
      <c r="AB157" s="129">
        <f t="shared" si="41"/>
        <v>2</v>
      </c>
      <c r="AC157" s="129">
        <f t="shared" si="41"/>
        <v>2</v>
      </c>
      <c r="AD157" s="129">
        <f t="shared" si="41"/>
        <v>2</v>
      </c>
      <c r="AE157" s="129">
        <f t="shared" si="41"/>
        <v>2</v>
      </c>
      <c r="AF157" s="129">
        <f t="shared" si="41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0"/>
        <v>0.47</v>
      </c>
      <c r="D158" s="129">
        <f t="shared" si="40"/>
        <v>0.47</v>
      </c>
      <c r="E158" s="129">
        <f t="shared" si="40"/>
        <v>0.47</v>
      </c>
      <c r="F158" s="129">
        <f t="shared" si="40"/>
        <v>0.47</v>
      </c>
      <c r="G158" s="129">
        <f t="shared" si="40"/>
        <v>0.47</v>
      </c>
      <c r="H158" s="129">
        <f t="shared" si="40"/>
        <v>0.47</v>
      </c>
      <c r="I158" s="129">
        <f t="shared" si="40"/>
        <v>0.47</v>
      </c>
      <c r="J158" s="129">
        <f t="shared" si="40"/>
        <v>0.47</v>
      </c>
      <c r="K158" s="129">
        <f t="shared" si="40"/>
        <v>0.47</v>
      </c>
      <c r="L158" s="129">
        <f t="shared" si="40"/>
        <v>0.47</v>
      </c>
      <c r="M158" s="129">
        <f t="shared" si="40"/>
        <v>0.47</v>
      </c>
      <c r="N158" s="129">
        <f t="shared" si="40"/>
        <v>0.47</v>
      </c>
      <c r="O158" s="129">
        <f t="shared" si="40"/>
        <v>0.47</v>
      </c>
      <c r="P158" s="129">
        <f t="shared" si="40"/>
        <v>0.47</v>
      </c>
      <c r="Q158" s="129">
        <f t="shared" si="40"/>
        <v>0.47</v>
      </c>
      <c r="R158" s="129">
        <f t="shared" si="40"/>
        <v>0.47</v>
      </c>
      <c r="S158" s="129">
        <f t="shared" si="41"/>
        <v>0.47</v>
      </c>
      <c r="T158" s="129">
        <f t="shared" si="41"/>
        <v>0.47</v>
      </c>
      <c r="U158" s="129">
        <f t="shared" si="41"/>
        <v>0.47</v>
      </c>
      <c r="V158" s="129">
        <f t="shared" si="41"/>
        <v>0.47</v>
      </c>
      <c r="W158" s="129">
        <f t="shared" si="41"/>
        <v>0.47</v>
      </c>
      <c r="X158" s="129">
        <f t="shared" si="41"/>
        <v>0.47</v>
      </c>
      <c r="Y158" s="129">
        <f t="shared" si="41"/>
        <v>0.47</v>
      </c>
      <c r="Z158" s="129">
        <f t="shared" si="41"/>
        <v>0.47</v>
      </c>
      <c r="AA158" s="129">
        <f t="shared" si="41"/>
        <v>0.47</v>
      </c>
      <c r="AB158" s="129">
        <f t="shared" si="41"/>
        <v>0.47</v>
      </c>
      <c r="AC158" s="129">
        <f t="shared" si="41"/>
        <v>0.47</v>
      </c>
      <c r="AD158" s="129">
        <f t="shared" si="41"/>
        <v>0.47</v>
      </c>
      <c r="AE158" s="129">
        <f t="shared" si="41"/>
        <v>0.47</v>
      </c>
      <c r="AF158" s="129">
        <f t="shared" si="41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0"/>
        <v>0</v>
      </c>
      <c r="D159" s="129">
        <f t="shared" si="40"/>
        <v>0</v>
      </c>
      <c r="E159" s="129">
        <f t="shared" si="40"/>
        <v>0</v>
      </c>
      <c r="F159" s="129">
        <f t="shared" si="40"/>
        <v>0</v>
      </c>
      <c r="G159" s="129">
        <f t="shared" si="40"/>
        <v>0</v>
      </c>
      <c r="H159" s="129">
        <f t="shared" si="40"/>
        <v>0</v>
      </c>
      <c r="I159" s="129">
        <f t="shared" si="40"/>
        <v>0</v>
      </c>
      <c r="J159" s="129">
        <f t="shared" si="40"/>
        <v>0</v>
      </c>
      <c r="K159" s="129">
        <f t="shared" si="40"/>
        <v>0</v>
      </c>
      <c r="L159" s="129">
        <f t="shared" si="40"/>
        <v>0</v>
      </c>
      <c r="M159" s="129">
        <f t="shared" si="40"/>
        <v>0</v>
      </c>
      <c r="N159" s="129">
        <f t="shared" si="40"/>
        <v>0</v>
      </c>
      <c r="O159" s="129">
        <f t="shared" si="40"/>
        <v>0</v>
      </c>
      <c r="P159" s="129">
        <f t="shared" si="40"/>
        <v>0</v>
      </c>
      <c r="Q159" s="129">
        <f t="shared" si="40"/>
        <v>0</v>
      </c>
      <c r="R159" s="129">
        <f t="shared" si="40"/>
        <v>0</v>
      </c>
      <c r="S159" s="129">
        <f t="shared" si="41"/>
        <v>0</v>
      </c>
      <c r="T159" s="129">
        <f t="shared" si="41"/>
        <v>0</v>
      </c>
      <c r="U159" s="129">
        <f t="shared" si="41"/>
        <v>0</v>
      </c>
      <c r="V159" s="129">
        <f t="shared" si="41"/>
        <v>0</v>
      </c>
      <c r="W159" s="129">
        <f t="shared" si="41"/>
        <v>0</v>
      </c>
      <c r="X159" s="129">
        <f t="shared" si="41"/>
        <v>0</v>
      </c>
      <c r="Y159" s="129">
        <f t="shared" si="41"/>
        <v>0</v>
      </c>
      <c r="Z159" s="129">
        <f t="shared" si="41"/>
        <v>0</v>
      </c>
      <c r="AA159" s="129">
        <f t="shared" si="41"/>
        <v>0</v>
      </c>
      <c r="AB159" s="129">
        <f t="shared" si="41"/>
        <v>0</v>
      </c>
      <c r="AC159" s="129">
        <f t="shared" si="41"/>
        <v>0</v>
      </c>
      <c r="AD159" s="129">
        <f t="shared" si="41"/>
        <v>0</v>
      </c>
      <c r="AE159" s="129">
        <f t="shared" si="41"/>
        <v>0</v>
      </c>
      <c r="AF159" s="129">
        <f t="shared" si="41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0"/>
        <v>0</v>
      </c>
      <c r="D160" s="129">
        <f t="shared" si="40"/>
        <v>0</v>
      </c>
      <c r="E160" s="129">
        <f t="shared" si="40"/>
        <v>0</v>
      </c>
      <c r="F160" s="129">
        <f t="shared" si="40"/>
        <v>0</v>
      </c>
      <c r="G160" s="129">
        <f t="shared" si="40"/>
        <v>0</v>
      </c>
      <c r="H160" s="129">
        <f t="shared" si="40"/>
        <v>0</v>
      </c>
      <c r="I160" s="129">
        <f t="shared" si="40"/>
        <v>0</v>
      </c>
      <c r="J160" s="129">
        <f t="shared" si="40"/>
        <v>0</v>
      </c>
      <c r="K160" s="129">
        <f t="shared" si="40"/>
        <v>0</v>
      </c>
      <c r="L160" s="129">
        <f t="shared" si="40"/>
        <v>0</v>
      </c>
      <c r="M160" s="129">
        <f t="shared" si="40"/>
        <v>0</v>
      </c>
      <c r="N160" s="129">
        <f t="shared" si="40"/>
        <v>0</v>
      </c>
      <c r="O160" s="129">
        <f t="shared" si="40"/>
        <v>0</v>
      </c>
      <c r="P160" s="129">
        <f t="shared" si="40"/>
        <v>0</v>
      </c>
      <c r="Q160" s="129">
        <f t="shared" si="40"/>
        <v>0</v>
      </c>
      <c r="R160" s="129">
        <f t="shared" si="41"/>
        <v>0</v>
      </c>
      <c r="S160" s="129">
        <f t="shared" si="41"/>
        <v>0</v>
      </c>
      <c r="T160" s="129">
        <f t="shared" si="41"/>
        <v>0</v>
      </c>
      <c r="U160" s="129">
        <f t="shared" si="41"/>
        <v>0</v>
      </c>
      <c r="V160" s="129">
        <f t="shared" si="41"/>
        <v>0</v>
      </c>
      <c r="W160" s="129">
        <f t="shared" si="41"/>
        <v>0</v>
      </c>
      <c r="X160" s="129">
        <f t="shared" si="41"/>
        <v>0</v>
      </c>
      <c r="Y160" s="129">
        <f t="shared" si="41"/>
        <v>0</v>
      </c>
      <c r="Z160" s="129">
        <f t="shared" si="41"/>
        <v>0</v>
      </c>
      <c r="AA160" s="129">
        <f t="shared" si="41"/>
        <v>0</v>
      </c>
      <c r="AB160" s="129">
        <f t="shared" si="41"/>
        <v>0</v>
      </c>
      <c r="AC160" s="129">
        <f t="shared" si="41"/>
        <v>0</v>
      </c>
      <c r="AD160" s="129">
        <f t="shared" si="41"/>
        <v>0</v>
      </c>
      <c r="AE160" s="129">
        <f t="shared" si="41"/>
        <v>0</v>
      </c>
      <c r="AF160" s="129">
        <f t="shared" si="41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0"/>
        <v>0.8</v>
      </c>
      <c r="D161" s="129">
        <f t="shared" si="40"/>
        <v>0.8</v>
      </c>
      <c r="E161" s="129">
        <f t="shared" si="40"/>
        <v>0.8</v>
      </c>
      <c r="F161" s="129">
        <f t="shared" si="40"/>
        <v>0.8</v>
      </c>
      <c r="G161" s="129">
        <f t="shared" si="40"/>
        <v>0.8</v>
      </c>
      <c r="H161" s="129">
        <f t="shared" si="40"/>
        <v>0.8</v>
      </c>
      <c r="I161" s="129">
        <f t="shared" si="40"/>
        <v>0.8</v>
      </c>
      <c r="J161" s="129">
        <f t="shared" si="40"/>
        <v>0.8</v>
      </c>
      <c r="K161" s="129">
        <f t="shared" si="40"/>
        <v>0.8</v>
      </c>
      <c r="L161" s="129">
        <f t="shared" si="40"/>
        <v>0.8</v>
      </c>
      <c r="M161" s="129">
        <f t="shared" si="40"/>
        <v>0.8</v>
      </c>
      <c r="N161" s="129">
        <f t="shared" si="40"/>
        <v>0.8</v>
      </c>
      <c r="O161" s="129">
        <f t="shared" si="40"/>
        <v>0.8</v>
      </c>
      <c r="P161" s="129">
        <f t="shared" si="40"/>
        <v>0.8</v>
      </c>
      <c r="Q161" s="129">
        <f t="shared" si="40"/>
        <v>0.8</v>
      </c>
      <c r="R161" s="129">
        <f t="shared" si="41"/>
        <v>0.8</v>
      </c>
      <c r="S161" s="129">
        <f t="shared" si="41"/>
        <v>0.8</v>
      </c>
      <c r="T161" s="129">
        <f t="shared" si="41"/>
        <v>0.8</v>
      </c>
      <c r="U161" s="129">
        <f t="shared" si="41"/>
        <v>0.8</v>
      </c>
      <c r="V161" s="129">
        <f t="shared" si="41"/>
        <v>0.8</v>
      </c>
      <c r="W161" s="129">
        <f t="shared" si="41"/>
        <v>0.8</v>
      </c>
      <c r="X161" s="129">
        <f t="shared" si="41"/>
        <v>0.8</v>
      </c>
      <c r="Y161" s="129">
        <f t="shared" si="41"/>
        <v>0.8</v>
      </c>
      <c r="Z161" s="129">
        <f t="shared" si="41"/>
        <v>0.8</v>
      </c>
      <c r="AA161" s="129">
        <f t="shared" si="41"/>
        <v>0.8</v>
      </c>
      <c r="AB161" s="129">
        <f t="shared" si="41"/>
        <v>0.8</v>
      </c>
      <c r="AC161" s="129">
        <f t="shared" si="41"/>
        <v>0.8</v>
      </c>
      <c r="AD161" s="129">
        <f t="shared" si="41"/>
        <v>0.8</v>
      </c>
      <c r="AE161" s="129">
        <f t="shared" si="41"/>
        <v>0.8</v>
      </c>
      <c r="AF161" s="129">
        <f t="shared" si="41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0"/>
        <v>1.5</v>
      </c>
      <c r="D162" s="129">
        <f t="shared" si="40"/>
        <v>1.5</v>
      </c>
      <c r="E162" s="129">
        <f t="shared" si="40"/>
        <v>1.5</v>
      </c>
      <c r="F162" s="129">
        <f t="shared" si="40"/>
        <v>1.5</v>
      </c>
      <c r="G162" s="129">
        <f t="shared" si="40"/>
        <v>1.5</v>
      </c>
      <c r="H162" s="129">
        <f t="shared" si="40"/>
        <v>1.5</v>
      </c>
      <c r="I162" s="129">
        <f t="shared" si="40"/>
        <v>1.5</v>
      </c>
      <c r="J162" s="129">
        <f t="shared" si="40"/>
        <v>1.5</v>
      </c>
      <c r="K162" s="129">
        <f t="shared" si="40"/>
        <v>1.5</v>
      </c>
      <c r="L162" s="129">
        <f t="shared" si="40"/>
        <v>1.5</v>
      </c>
      <c r="M162" s="129">
        <f t="shared" si="40"/>
        <v>1.5</v>
      </c>
      <c r="N162" s="129">
        <f t="shared" si="40"/>
        <v>1.5</v>
      </c>
      <c r="O162" s="129">
        <f t="shared" si="40"/>
        <v>1.5</v>
      </c>
      <c r="P162" s="129">
        <f t="shared" si="40"/>
        <v>1.5</v>
      </c>
      <c r="Q162" s="129">
        <f t="shared" si="40"/>
        <v>1.5</v>
      </c>
      <c r="R162" s="129">
        <f t="shared" si="41"/>
        <v>1.5</v>
      </c>
      <c r="S162" s="129">
        <f t="shared" si="41"/>
        <v>1.5</v>
      </c>
      <c r="T162" s="129">
        <f t="shared" si="41"/>
        <v>1.5</v>
      </c>
      <c r="U162" s="129">
        <f t="shared" si="41"/>
        <v>1.5</v>
      </c>
      <c r="V162" s="129">
        <f t="shared" si="41"/>
        <v>1.5</v>
      </c>
      <c r="W162" s="129">
        <f t="shared" si="41"/>
        <v>1.5</v>
      </c>
      <c r="X162" s="129">
        <f t="shared" si="41"/>
        <v>1.5</v>
      </c>
      <c r="Y162" s="129">
        <f t="shared" si="41"/>
        <v>1.5</v>
      </c>
      <c r="Z162" s="129">
        <f t="shared" si="41"/>
        <v>1.5</v>
      </c>
      <c r="AA162" s="129">
        <f t="shared" si="41"/>
        <v>1.5</v>
      </c>
      <c r="AB162" s="129">
        <f t="shared" si="41"/>
        <v>1.5</v>
      </c>
      <c r="AC162" s="129">
        <f t="shared" si="41"/>
        <v>1.5</v>
      </c>
      <c r="AD162" s="129">
        <f t="shared" si="41"/>
        <v>1.5</v>
      </c>
      <c r="AE162" s="129">
        <f t="shared" si="41"/>
        <v>1.5</v>
      </c>
      <c r="AF162" s="129">
        <f t="shared" si="41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0"/>
        <v>1</v>
      </c>
      <c r="D163" s="129">
        <f t="shared" si="40"/>
        <v>1</v>
      </c>
      <c r="E163" s="129">
        <f t="shared" si="40"/>
        <v>1</v>
      </c>
      <c r="F163" s="129">
        <f t="shared" si="40"/>
        <v>1</v>
      </c>
      <c r="G163" s="129">
        <f t="shared" si="40"/>
        <v>1</v>
      </c>
      <c r="H163" s="129">
        <f t="shared" si="40"/>
        <v>1</v>
      </c>
      <c r="I163" s="129">
        <f t="shared" si="40"/>
        <v>1</v>
      </c>
      <c r="J163" s="129">
        <f t="shared" si="40"/>
        <v>1</v>
      </c>
      <c r="K163" s="129">
        <f t="shared" si="40"/>
        <v>1</v>
      </c>
      <c r="L163" s="129">
        <f t="shared" si="40"/>
        <v>1</v>
      </c>
      <c r="M163" s="129">
        <f t="shared" si="40"/>
        <v>1</v>
      </c>
      <c r="N163" s="129">
        <f t="shared" si="40"/>
        <v>1</v>
      </c>
      <c r="O163" s="129">
        <f t="shared" si="40"/>
        <v>1</v>
      </c>
      <c r="P163" s="129">
        <f t="shared" si="40"/>
        <v>1</v>
      </c>
      <c r="Q163" s="129">
        <f t="shared" si="40"/>
        <v>1</v>
      </c>
      <c r="R163" s="129">
        <f t="shared" si="41"/>
        <v>1</v>
      </c>
      <c r="S163" s="129">
        <f t="shared" si="41"/>
        <v>1</v>
      </c>
      <c r="T163" s="129">
        <f t="shared" si="41"/>
        <v>1</v>
      </c>
      <c r="U163" s="129">
        <f t="shared" si="41"/>
        <v>1</v>
      </c>
      <c r="V163" s="129">
        <f t="shared" si="41"/>
        <v>1</v>
      </c>
      <c r="W163" s="129">
        <f t="shared" si="41"/>
        <v>1</v>
      </c>
      <c r="X163" s="129">
        <f t="shared" si="41"/>
        <v>1</v>
      </c>
      <c r="Y163" s="129">
        <f t="shared" si="41"/>
        <v>1</v>
      </c>
      <c r="Z163" s="129">
        <f t="shared" si="41"/>
        <v>1</v>
      </c>
      <c r="AA163" s="129">
        <f t="shared" si="41"/>
        <v>1</v>
      </c>
      <c r="AB163" s="129">
        <f t="shared" si="41"/>
        <v>1</v>
      </c>
      <c r="AC163" s="129">
        <f t="shared" si="41"/>
        <v>1</v>
      </c>
      <c r="AD163" s="129">
        <f t="shared" si="41"/>
        <v>1</v>
      </c>
      <c r="AE163" s="129">
        <f t="shared" si="41"/>
        <v>1</v>
      </c>
      <c r="AF163" s="129">
        <f t="shared" si="41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2">B165</f>
        <v>1</v>
      </c>
      <c r="D165" s="129">
        <f t="shared" si="42"/>
        <v>1</v>
      </c>
      <c r="E165" s="129">
        <f t="shared" si="42"/>
        <v>1</v>
      </c>
      <c r="F165" s="129">
        <f t="shared" si="42"/>
        <v>1</v>
      </c>
      <c r="G165" s="129">
        <f t="shared" si="42"/>
        <v>1</v>
      </c>
      <c r="H165" s="129">
        <f t="shared" si="42"/>
        <v>1</v>
      </c>
      <c r="I165" s="129">
        <f t="shared" si="42"/>
        <v>1</v>
      </c>
      <c r="J165" s="129">
        <f t="shared" si="42"/>
        <v>1</v>
      </c>
      <c r="K165" s="129">
        <f t="shared" si="42"/>
        <v>1</v>
      </c>
      <c r="L165" s="129">
        <f t="shared" si="42"/>
        <v>1</v>
      </c>
      <c r="M165" s="129">
        <f t="shared" si="42"/>
        <v>1</v>
      </c>
      <c r="N165" s="129">
        <f t="shared" si="42"/>
        <v>1</v>
      </c>
      <c r="O165" s="129">
        <f t="shared" si="42"/>
        <v>1</v>
      </c>
      <c r="P165" s="129">
        <f t="shared" si="42"/>
        <v>1</v>
      </c>
      <c r="Q165" s="129">
        <f t="shared" si="42"/>
        <v>1</v>
      </c>
      <c r="R165" s="129">
        <f t="shared" si="42"/>
        <v>1</v>
      </c>
      <c r="S165" s="129">
        <f t="shared" ref="R165:AF172" si="43">R165</f>
        <v>1</v>
      </c>
      <c r="T165" s="129">
        <f t="shared" si="43"/>
        <v>1</v>
      </c>
      <c r="U165" s="129">
        <f t="shared" si="43"/>
        <v>1</v>
      </c>
      <c r="V165" s="129">
        <f t="shared" si="43"/>
        <v>1</v>
      </c>
      <c r="W165" s="129">
        <f t="shared" si="43"/>
        <v>1</v>
      </c>
      <c r="X165" s="129">
        <f t="shared" si="43"/>
        <v>1</v>
      </c>
      <c r="Y165" s="129">
        <f t="shared" si="43"/>
        <v>1</v>
      </c>
      <c r="Z165" s="129">
        <f t="shared" si="43"/>
        <v>1</v>
      </c>
      <c r="AA165" s="129">
        <f t="shared" si="43"/>
        <v>1</v>
      </c>
      <c r="AB165" s="129">
        <f t="shared" si="43"/>
        <v>1</v>
      </c>
      <c r="AC165" s="129">
        <f t="shared" si="43"/>
        <v>1</v>
      </c>
      <c r="AD165" s="129">
        <f t="shared" si="43"/>
        <v>1</v>
      </c>
      <c r="AE165" s="129">
        <f t="shared" si="43"/>
        <v>1</v>
      </c>
      <c r="AF165" s="129">
        <f t="shared" si="43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2"/>
        <v>0.42</v>
      </c>
      <c r="D166" s="129">
        <f t="shared" si="42"/>
        <v>0.42</v>
      </c>
      <c r="E166" s="129">
        <f t="shared" si="42"/>
        <v>0.42</v>
      </c>
      <c r="F166" s="129">
        <f t="shared" si="42"/>
        <v>0.42</v>
      </c>
      <c r="G166" s="129">
        <f t="shared" si="42"/>
        <v>0.42</v>
      </c>
      <c r="H166" s="129">
        <f t="shared" si="42"/>
        <v>0.42</v>
      </c>
      <c r="I166" s="129">
        <f t="shared" si="42"/>
        <v>0.42</v>
      </c>
      <c r="J166" s="129">
        <f t="shared" si="42"/>
        <v>0.42</v>
      </c>
      <c r="K166" s="129">
        <f t="shared" si="42"/>
        <v>0.42</v>
      </c>
      <c r="L166" s="129">
        <f t="shared" si="42"/>
        <v>0.42</v>
      </c>
      <c r="M166" s="129">
        <f t="shared" si="42"/>
        <v>0.42</v>
      </c>
      <c r="N166" s="129">
        <f t="shared" si="42"/>
        <v>0.42</v>
      </c>
      <c r="O166" s="129">
        <f t="shared" si="42"/>
        <v>0.42</v>
      </c>
      <c r="P166" s="129">
        <f t="shared" si="42"/>
        <v>0.42</v>
      </c>
      <c r="Q166" s="129">
        <f t="shared" si="42"/>
        <v>0.42</v>
      </c>
      <c r="R166" s="129">
        <f t="shared" si="43"/>
        <v>0.42</v>
      </c>
      <c r="S166" s="129">
        <f t="shared" si="43"/>
        <v>0.42</v>
      </c>
      <c r="T166" s="129">
        <f t="shared" si="43"/>
        <v>0.42</v>
      </c>
      <c r="U166" s="129">
        <f t="shared" si="43"/>
        <v>0.42</v>
      </c>
      <c r="V166" s="129">
        <f t="shared" si="43"/>
        <v>0.42</v>
      </c>
      <c r="W166" s="129">
        <f t="shared" si="43"/>
        <v>0.42</v>
      </c>
      <c r="X166" s="129">
        <f t="shared" si="43"/>
        <v>0.42</v>
      </c>
      <c r="Y166" s="129">
        <f t="shared" si="43"/>
        <v>0.42</v>
      </c>
      <c r="Z166" s="129">
        <f t="shared" si="43"/>
        <v>0.42</v>
      </c>
      <c r="AA166" s="129">
        <f t="shared" si="43"/>
        <v>0.42</v>
      </c>
      <c r="AB166" s="129">
        <f t="shared" si="43"/>
        <v>0.42</v>
      </c>
      <c r="AC166" s="129">
        <f t="shared" si="43"/>
        <v>0.42</v>
      </c>
      <c r="AD166" s="129">
        <f t="shared" si="43"/>
        <v>0.42</v>
      </c>
      <c r="AE166" s="129">
        <f t="shared" si="43"/>
        <v>0.42</v>
      </c>
      <c r="AF166" s="129">
        <f t="shared" si="43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2"/>
        <v>0.46</v>
      </c>
      <c r="D167" s="129">
        <f t="shared" si="42"/>
        <v>0.46</v>
      </c>
      <c r="E167" s="129">
        <f t="shared" si="42"/>
        <v>0.46</v>
      </c>
      <c r="F167" s="129">
        <f t="shared" si="42"/>
        <v>0.46</v>
      </c>
      <c r="G167" s="129">
        <f t="shared" si="42"/>
        <v>0.46</v>
      </c>
      <c r="H167" s="129">
        <f t="shared" si="42"/>
        <v>0.46</v>
      </c>
      <c r="I167" s="129">
        <f t="shared" si="42"/>
        <v>0.46</v>
      </c>
      <c r="J167" s="129">
        <f t="shared" si="42"/>
        <v>0.46</v>
      </c>
      <c r="K167" s="129">
        <f t="shared" si="42"/>
        <v>0.46</v>
      </c>
      <c r="L167" s="129">
        <f t="shared" si="42"/>
        <v>0.46</v>
      </c>
      <c r="M167" s="129">
        <f t="shared" si="42"/>
        <v>0.46</v>
      </c>
      <c r="N167" s="129">
        <f t="shared" si="42"/>
        <v>0.46</v>
      </c>
      <c r="O167" s="129">
        <f t="shared" si="42"/>
        <v>0.46</v>
      </c>
      <c r="P167" s="129">
        <f t="shared" si="42"/>
        <v>0.46</v>
      </c>
      <c r="Q167" s="129">
        <f t="shared" si="42"/>
        <v>0.46</v>
      </c>
      <c r="R167" s="129">
        <f t="shared" si="43"/>
        <v>0.46</v>
      </c>
      <c r="S167" s="129">
        <f t="shared" si="43"/>
        <v>0.46</v>
      </c>
      <c r="T167" s="129">
        <f t="shared" si="43"/>
        <v>0.46</v>
      </c>
      <c r="U167" s="129">
        <f t="shared" si="43"/>
        <v>0.46</v>
      </c>
      <c r="V167" s="129">
        <f t="shared" si="43"/>
        <v>0.46</v>
      </c>
      <c r="W167" s="129">
        <f t="shared" si="43"/>
        <v>0.46</v>
      </c>
      <c r="X167" s="129">
        <f t="shared" si="43"/>
        <v>0.46</v>
      </c>
      <c r="Y167" s="129">
        <f t="shared" si="43"/>
        <v>0.46</v>
      </c>
      <c r="Z167" s="129">
        <f t="shared" si="43"/>
        <v>0.46</v>
      </c>
      <c r="AA167" s="129">
        <f t="shared" si="43"/>
        <v>0.46</v>
      </c>
      <c r="AB167" s="129">
        <f t="shared" si="43"/>
        <v>0.46</v>
      </c>
      <c r="AC167" s="129">
        <f t="shared" si="43"/>
        <v>0.46</v>
      </c>
      <c r="AD167" s="129">
        <f t="shared" si="43"/>
        <v>0.46</v>
      </c>
      <c r="AE167" s="129">
        <f t="shared" si="43"/>
        <v>0.46</v>
      </c>
      <c r="AF167" s="129">
        <f t="shared" si="43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2"/>
        <v>0.85</v>
      </c>
      <c r="D168" s="129">
        <f t="shared" si="42"/>
        <v>0.85</v>
      </c>
      <c r="E168" s="129">
        <f t="shared" si="42"/>
        <v>0.85</v>
      </c>
      <c r="F168" s="129">
        <f t="shared" si="42"/>
        <v>0.85</v>
      </c>
      <c r="G168" s="129">
        <f t="shared" si="42"/>
        <v>0.85</v>
      </c>
      <c r="H168" s="129">
        <f t="shared" si="42"/>
        <v>0.85</v>
      </c>
      <c r="I168" s="129">
        <f t="shared" si="42"/>
        <v>0.85</v>
      </c>
      <c r="J168" s="129">
        <f t="shared" si="42"/>
        <v>0.85</v>
      </c>
      <c r="K168" s="129">
        <f t="shared" si="42"/>
        <v>0.85</v>
      </c>
      <c r="L168" s="129">
        <f t="shared" si="42"/>
        <v>0.85</v>
      </c>
      <c r="M168" s="129">
        <f t="shared" si="42"/>
        <v>0.85</v>
      </c>
      <c r="N168" s="129">
        <f t="shared" si="42"/>
        <v>0.85</v>
      </c>
      <c r="O168" s="129">
        <f t="shared" si="42"/>
        <v>0.85</v>
      </c>
      <c r="P168" s="129">
        <f t="shared" si="42"/>
        <v>0.85</v>
      </c>
      <c r="Q168" s="129">
        <f t="shared" si="42"/>
        <v>0.85</v>
      </c>
      <c r="R168" s="129">
        <f t="shared" si="43"/>
        <v>0.85</v>
      </c>
      <c r="S168" s="129">
        <f t="shared" si="43"/>
        <v>0.85</v>
      </c>
      <c r="T168" s="129">
        <f t="shared" si="43"/>
        <v>0.85</v>
      </c>
      <c r="U168" s="129">
        <f t="shared" si="43"/>
        <v>0.85</v>
      </c>
      <c r="V168" s="129">
        <f t="shared" si="43"/>
        <v>0.85</v>
      </c>
      <c r="W168" s="129">
        <f t="shared" si="43"/>
        <v>0.85</v>
      </c>
      <c r="X168" s="129">
        <f t="shared" si="43"/>
        <v>0.85</v>
      </c>
      <c r="Y168" s="129">
        <f t="shared" si="43"/>
        <v>0.85</v>
      </c>
      <c r="Z168" s="129">
        <f t="shared" si="43"/>
        <v>0.85</v>
      </c>
      <c r="AA168" s="129">
        <f t="shared" si="43"/>
        <v>0.85</v>
      </c>
      <c r="AB168" s="129">
        <f t="shared" si="43"/>
        <v>0.85</v>
      </c>
      <c r="AC168" s="129">
        <f t="shared" si="43"/>
        <v>0.85</v>
      </c>
      <c r="AD168" s="129">
        <f t="shared" si="43"/>
        <v>0.85</v>
      </c>
      <c r="AE168" s="129">
        <f t="shared" si="43"/>
        <v>0.85</v>
      </c>
      <c r="AF168" s="129">
        <f t="shared" si="43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2"/>
        <v>0.9</v>
      </c>
      <c r="D169" s="129">
        <f t="shared" si="42"/>
        <v>0.9</v>
      </c>
      <c r="E169" s="129">
        <f t="shared" si="42"/>
        <v>0.9</v>
      </c>
      <c r="F169" s="129">
        <f t="shared" si="42"/>
        <v>0.9</v>
      </c>
      <c r="G169" s="129">
        <f t="shared" si="42"/>
        <v>0.9</v>
      </c>
      <c r="H169" s="129">
        <f t="shared" si="42"/>
        <v>0.9</v>
      </c>
      <c r="I169" s="129">
        <f t="shared" si="42"/>
        <v>0.9</v>
      </c>
      <c r="J169" s="129">
        <f t="shared" si="42"/>
        <v>0.9</v>
      </c>
      <c r="K169" s="129">
        <f t="shared" si="42"/>
        <v>0.9</v>
      </c>
      <c r="L169" s="129">
        <f t="shared" si="42"/>
        <v>0.9</v>
      </c>
      <c r="M169" s="129">
        <f t="shared" si="42"/>
        <v>0.9</v>
      </c>
      <c r="N169" s="129">
        <f t="shared" si="42"/>
        <v>0.9</v>
      </c>
      <c r="O169" s="129">
        <f t="shared" si="42"/>
        <v>0.9</v>
      </c>
      <c r="P169" s="129">
        <f t="shared" si="42"/>
        <v>0.9</v>
      </c>
      <c r="Q169" s="129">
        <f t="shared" si="42"/>
        <v>0.9</v>
      </c>
      <c r="R169" s="129">
        <f t="shared" si="43"/>
        <v>0.9</v>
      </c>
      <c r="S169" s="129">
        <f t="shared" si="43"/>
        <v>0.9</v>
      </c>
      <c r="T169" s="129">
        <f t="shared" si="43"/>
        <v>0.9</v>
      </c>
      <c r="U169" s="129">
        <f t="shared" si="43"/>
        <v>0.9</v>
      </c>
      <c r="V169" s="129">
        <f t="shared" si="43"/>
        <v>0.9</v>
      </c>
      <c r="W169" s="129">
        <f t="shared" si="43"/>
        <v>0.9</v>
      </c>
      <c r="X169" s="129">
        <f t="shared" si="43"/>
        <v>0.9</v>
      </c>
      <c r="Y169" s="129">
        <f t="shared" si="43"/>
        <v>0.9</v>
      </c>
      <c r="Z169" s="129">
        <f t="shared" si="43"/>
        <v>0.9</v>
      </c>
      <c r="AA169" s="129">
        <f t="shared" si="43"/>
        <v>0.9</v>
      </c>
      <c r="AB169" s="129">
        <f t="shared" si="43"/>
        <v>0.9</v>
      </c>
      <c r="AC169" s="129">
        <f t="shared" si="43"/>
        <v>0.9</v>
      </c>
      <c r="AD169" s="129">
        <f t="shared" si="43"/>
        <v>0.9</v>
      </c>
      <c r="AE169" s="129">
        <f t="shared" si="43"/>
        <v>0.9</v>
      </c>
      <c r="AF169" s="129">
        <f t="shared" si="43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2"/>
        <v>0.44</v>
      </c>
      <c r="D170" s="129">
        <f t="shared" si="42"/>
        <v>0.44</v>
      </c>
      <c r="E170" s="129">
        <f t="shared" si="42"/>
        <v>0.44</v>
      </c>
      <c r="F170" s="129">
        <f t="shared" si="42"/>
        <v>0.44</v>
      </c>
      <c r="G170" s="129">
        <f t="shared" si="42"/>
        <v>0.44</v>
      </c>
      <c r="H170" s="129">
        <f t="shared" si="42"/>
        <v>0.44</v>
      </c>
      <c r="I170" s="129">
        <f t="shared" si="42"/>
        <v>0.44</v>
      </c>
      <c r="J170" s="129">
        <f t="shared" si="42"/>
        <v>0.44</v>
      </c>
      <c r="K170" s="129">
        <f t="shared" si="42"/>
        <v>0.44</v>
      </c>
      <c r="L170" s="129">
        <f t="shared" si="42"/>
        <v>0.44</v>
      </c>
      <c r="M170" s="129">
        <f t="shared" si="42"/>
        <v>0.44</v>
      </c>
      <c r="N170" s="129">
        <f t="shared" si="42"/>
        <v>0.44</v>
      </c>
      <c r="O170" s="129">
        <f t="shared" si="42"/>
        <v>0.44</v>
      </c>
      <c r="P170" s="129">
        <f t="shared" si="42"/>
        <v>0.44</v>
      </c>
      <c r="Q170" s="129">
        <f t="shared" si="42"/>
        <v>0.44</v>
      </c>
      <c r="R170" s="129">
        <f t="shared" si="43"/>
        <v>0.44</v>
      </c>
      <c r="S170" s="129">
        <f t="shared" si="43"/>
        <v>0.44</v>
      </c>
      <c r="T170" s="129">
        <f t="shared" si="43"/>
        <v>0.44</v>
      </c>
      <c r="U170" s="129">
        <f t="shared" si="43"/>
        <v>0.44</v>
      </c>
      <c r="V170" s="129">
        <f t="shared" si="43"/>
        <v>0.44</v>
      </c>
      <c r="W170" s="129">
        <f t="shared" si="43"/>
        <v>0.44</v>
      </c>
      <c r="X170" s="129">
        <f t="shared" si="43"/>
        <v>0.44</v>
      </c>
      <c r="Y170" s="129">
        <f t="shared" si="43"/>
        <v>0.44</v>
      </c>
      <c r="Z170" s="129">
        <f t="shared" si="43"/>
        <v>0.44</v>
      </c>
      <c r="AA170" s="129">
        <f t="shared" si="43"/>
        <v>0.44</v>
      </c>
      <c r="AB170" s="129">
        <f t="shared" si="43"/>
        <v>0.44</v>
      </c>
      <c r="AC170" s="129">
        <f t="shared" si="43"/>
        <v>0.44</v>
      </c>
      <c r="AD170" s="129">
        <f t="shared" si="43"/>
        <v>0.44</v>
      </c>
      <c r="AE170" s="129">
        <f t="shared" si="43"/>
        <v>0.44</v>
      </c>
      <c r="AF170" s="129">
        <f t="shared" si="43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2"/>
        <v>2.1</v>
      </c>
      <c r="D171" s="129">
        <f t="shared" si="42"/>
        <v>2.1</v>
      </c>
      <c r="E171" s="129">
        <f t="shared" si="42"/>
        <v>2.1</v>
      </c>
      <c r="F171" s="129">
        <f t="shared" si="42"/>
        <v>2.1</v>
      </c>
      <c r="G171" s="129">
        <f t="shared" si="42"/>
        <v>2.1</v>
      </c>
      <c r="H171" s="129">
        <f t="shared" si="42"/>
        <v>2.1</v>
      </c>
      <c r="I171" s="129">
        <f t="shared" si="42"/>
        <v>2.1</v>
      </c>
      <c r="J171" s="129">
        <f t="shared" si="42"/>
        <v>2.1</v>
      </c>
      <c r="K171" s="129">
        <f t="shared" si="42"/>
        <v>2.1</v>
      </c>
      <c r="L171" s="129">
        <f t="shared" si="42"/>
        <v>2.1</v>
      </c>
      <c r="M171" s="129">
        <f t="shared" si="42"/>
        <v>2.1</v>
      </c>
      <c r="N171" s="129">
        <f t="shared" si="42"/>
        <v>2.1</v>
      </c>
      <c r="O171" s="129">
        <f t="shared" si="42"/>
        <v>2.1</v>
      </c>
      <c r="P171" s="129">
        <f t="shared" si="42"/>
        <v>2.1</v>
      </c>
      <c r="Q171" s="129">
        <f t="shared" si="42"/>
        <v>2.1</v>
      </c>
      <c r="R171" s="129">
        <f t="shared" si="43"/>
        <v>2.1</v>
      </c>
      <c r="S171" s="129">
        <f t="shared" si="43"/>
        <v>2.1</v>
      </c>
      <c r="T171" s="129">
        <f t="shared" si="43"/>
        <v>2.1</v>
      </c>
      <c r="U171" s="129">
        <f t="shared" si="43"/>
        <v>2.1</v>
      </c>
      <c r="V171" s="129">
        <f t="shared" si="43"/>
        <v>2.1</v>
      </c>
      <c r="W171" s="129">
        <f t="shared" si="43"/>
        <v>2.1</v>
      </c>
      <c r="X171" s="129">
        <f t="shared" si="43"/>
        <v>2.1</v>
      </c>
      <c r="Y171" s="129">
        <f t="shared" si="43"/>
        <v>2.1</v>
      </c>
      <c r="Z171" s="129">
        <f t="shared" si="43"/>
        <v>2.1</v>
      </c>
      <c r="AA171" s="129">
        <f t="shared" si="43"/>
        <v>2.1</v>
      </c>
      <c r="AB171" s="129">
        <f t="shared" si="43"/>
        <v>2.1</v>
      </c>
      <c r="AC171" s="129">
        <f t="shared" si="43"/>
        <v>2.1</v>
      </c>
      <c r="AD171" s="129">
        <f t="shared" si="43"/>
        <v>2.1</v>
      </c>
      <c r="AE171" s="129">
        <f t="shared" si="43"/>
        <v>2.1</v>
      </c>
      <c r="AF171" s="129">
        <f t="shared" si="43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2"/>
        <v>0.9</v>
      </c>
      <c r="D172" s="129">
        <f t="shared" si="42"/>
        <v>0.9</v>
      </c>
      <c r="E172" s="129">
        <f t="shared" si="42"/>
        <v>0.9</v>
      </c>
      <c r="F172" s="129">
        <f t="shared" si="42"/>
        <v>0.9</v>
      </c>
      <c r="G172" s="129">
        <f t="shared" si="42"/>
        <v>0.9</v>
      </c>
      <c r="H172" s="129">
        <f t="shared" si="42"/>
        <v>0.9</v>
      </c>
      <c r="I172" s="129">
        <f t="shared" si="42"/>
        <v>0.9</v>
      </c>
      <c r="J172" s="129">
        <f t="shared" si="42"/>
        <v>0.9</v>
      </c>
      <c r="K172" s="129">
        <f t="shared" si="42"/>
        <v>0.9</v>
      </c>
      <c r="L172" s="129">
        <f t="shared" si="42"/>
        <v>0.9</v>
      </c>
      <c r="M172" s="129">
        <f t="shared" si="42"/>
        <v>0.9</v>
      </c>
      <c r="N172" s="129">
        <f t="shared" si="42"/>
        <v>0.9</v>
      </c>
      <c r="O172" s="129">
        <f t="shared" si="42"/>
        <v>0.9</v>
      </c>
      <c r="P172" s="129">
        <f t="shared" si="42"/>
        <v>0.9</v>
      </c>
      <c r="Q172" s="129">
        <f t="shared" si="42"/>
        <v>0.9</v>
      </c>
      <c r="R172" s="129">
        <f t="shared" si="43"/>
        <v>0.9</v>
      </c>
      <c r="S172" s="129">
        <f t="shared" si="43"/>
        <v>0.9</v>
      </c>
      <c r="T172" s="129">
        <f t="shared" si="43"/>
        <v>0.9</v>
      </c>
      <c r="U172" s="129">
        <f t="shared" si="43"/>
        <v>0.9</v>
      </c>
      <c r="V172" s="129">
        <f t="shared" si="43"/>
        <v>0.9</v>
      </c>
      <c r="W172" s="129">
        <f t="shared" si="43"/>
        <v>0.9</v>
      </c>
      <c r="X172" s="129">
        <f t="shared" si="43"/>
        <v>0.9</v>
      </c>
      <c r="Y172" s="129">
        <f t="shared" si="43"/>
        <v>0.9</v>
      </c>
      <c r="Z172" s="129">
        <f t="shared" si="43"/>
        <v>0.9</v>
      </c>
      <c r="AA172" s="129">
        <f t="shared" si="43"/>
        <v>0.9</v>
      </c>
      <c r="AB172" s="129">
        <f t="shared" si="43"/>
        <v>0.9</v>
      </c>
      <c r="AC172" s="129">
        <f t="shared" si="43"/>
        <v>0.9</v>
      </c>
      <c r="AD172" s="129">
        <f t="shared" si="43"/>
        <v>0.9</v>
      </c>
      <c r="AE172" s="129">
        <f t="shared" si="43"/>
        <v>0.9</v>
      </c>
      <c r="AF172" s="129">
        <f t="shared" si="43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4">B174</f>
        <v>0.57999999999999996</v>
      </c>
      <c r="D174" s="129">
        <f t="shared" si="44"/>
        <v>0.57999999999999996</v>
      </c>
      <c r="E174" s="129">
        <f t="shared" si="44"/>
        <v>0.57999999999999996</v>
      </c>
      <c r="F174" s="129">
        <f t="shared" si="44"/>
        <v>0.57999999999999996</v>
      </c>
      <c r="G174" s="129">
        <f t="shared" si="44"/>
        <v>0.57999999999999996</v>
      </c>
      <c r="H174" s="129">
        <f t="shared" si="44"/>
        <v>0.57999999999999996</v>
      </c>
      <c r="I174" s="129">
        <f t="shared" si="44"/>
        <v>0.57999999999999996</v>
      </c>
      <c r="J174" s="129">
        <f t="shared" si="44"/>
        <v>0.57999999999999996</v>
      </c>
      <c r="K174" s="129">
        <f t="shared" si="44"/>
        <v>0.57999999999999996</v>
      </c>
      <c r="L174" s="129">
        <f t="shared" si="44"/>
        <v>0.57999999999999996</v>
      </c>
      <c r="M174" s="129">
        <f t="shared" si="44"/>
        <v>0.57999999999999996</v>
      </c>
      <c r="N174" s="129">
        <f t="shared" si="44"/>
        <v>0.57999999999999996</v>
      </c>
      <c r="O174" s="129">
        <f t="shared" si="44"/>
        <v>0.57999999999999996</v>
      </c>
      <c r="P174" s="129">
        <f t="shared" si="44"/>
        <v>0.57999999999999996</v>
      </c>
      <c r="Q174" s="129">
        <f t="shared" si="44"/>
        <v>0.57999999999999996</v>
      </c>
      <c r="R174" s="129">
        <f t="shared" si="44"/>
        <v>0.57999999999999996</v>
      </c>
      <c r="S174" s="129">
        <f t="shared" ref="R174:AF186" si="45">R174</f>
        <v>0.57999999999999996</v>
      </c>
      <c r="T174" s="129">
        <f t="shared" si="45"/>
        <v>0.57999999999999996</v>
      </c>
      <c r="U174" s="129">
        <f t="shared" si="45"/>
        <v>0.57999999999999996</v>
      </c>
      <c r="V174" s="129">
        <f t="shared" si="45"/>
        <v>0.57999999999999996</v>
      </c>
      <c r="W174" s="129">
        <f t="shared" si="45"/>
        <v>0.57999999999999996</v>
      </c>
      <c r="X174" s="129">
        <f t="shared" si="45"/>
        <v>0.57999999999999996</v>
      </c>
      <c r="Y174" s="129">
        <f t="shared" si="45"/>
        <v>0.57999999999999996</v>
      </c>
      <c r="Z174" s="129">
        <f t="shared" si="45"/>
        <v>0.57999999999999996</v>
      </c>
      <c r="AA174" s="129">
        <f t="shared" si="45"/>
        <v>0.57999999999999996</v>
      </c>
      <c r="AB174" s="129">
        <f t="shared" si="45"/>
        <v>0.57999999999999996</v>
      </c>
      <c r="AC174" s="129">
        <f t="shared" si="45"/>
        <v>0.57999999999999996</v>
      </c>
      <c r="AD174" s="129">
        <f t="shared" si="45"/>
        <v>0.57999999999999996</v>
      </c>
      <c r="AE174" s="129">
        <f t="shared" si="45"/>
        <v>0.57999999999999996</v>
      </c>
      <c r="AF174" s="129">
        <f t="shared" si="45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4"/>
        <v>0.8</v>
      </c>
      <c r="D175" s="129">
        <f t="shared" si="44"/>
        <v>0.8</v>
      </c>
      <c r="E175" s="129">
        <f t="shared" si="44"/>
        <v>0.8</v>
      </c>
      <c r="F175" s="129">
        <f t="shared" si="44"/>
        <v>0.8</v>
      </c>
      <c r="G175" s="129">
        <f t="shared" si="44"/>
        <v>0.8</v>
      </c>
      <c r="H175" s="129">
        <f t="shared" si="44"/>
        <v>0.8</v>
      </c>
      <c r="I175" s="129">
        <f t="shared" si="44"/>
        <v>0.8</v>
      </c>
      <c r="J175" s="129">
        <f t="shared" si="44"/>
        <v>0.8</v>
      </c>
      <c r="K175" s="129">
        <f t="shared" si="44"/>
        <v>0.8</v>
      </c>
      <c r="L175" s="129">
        <f t="shared" si="44"/>
        <v>0.8</v>
      </c>
      <c r="M175" s="129">
        <f t="shared" si="44"/>
        <v>0.8</v>
      </c>
      <c r="N175" s="129">
        <f t="shared" si="44"/>
        <v>0.8</v>
      </c>
      <c r="O175" s="129">
        <f t="shared" si="44"/>
        <v>0.8</v>
      </c>
      <c r="P175" s="129">
        <f t="shared" si="44"/>
        <v>0.8</v>
      </c>
      <c r="Q175" s="129">
        <f t="shared" si="44"/>
        <v>0.8</v>
      </c>
      <c r="R175" s="129">
        <f t="shared" si="44"/>
        <v>0.8</v>
      </c>
      <c r="S175" s="129">
        <f t="shared" si="45"/>
        <v>0.8</v>
      </c>
      <c r="T175" s="129">
        <f t="shared" si="45"/>
        <v>0.8</v>
      </c>
      <c r="U175" s="129">
        <f t="shared" si="45"/>
        <v>0.8</v>
      </c>
      <c r="V175" s="129">
        <f t="shared" si="45"/>
        <v>0.8</v>
      </c>
      <c r="W175" s="129">
        <f t="shared" si="45"/>
        <v>0.8</v>
      </c>
      <c r="X175" s="129">
        <f t="shared" si="45"/>
        <v>0.8</v>
      </c>
      <c r="Y175" s="129">
        <f t="shared" si="45"/>
        <v>0.8</v>
      </c>
      <c r="Z175" s="129">
        <f t="shared" si="45"/>
        <v>0.8</v>
      </c>
      <c r="AA175" s="129">
        <f t="shared" si="45"/>
        <v>0.8</v>
      </c>
      <c r="AB175" s="129">
        <f t="shared" si="45"/>
        <v>0.8</v>
      </c>
      <c r="AC175" s="129">
        <f t="shared" si="45"/>
        <v>0.8</v>
      </c>
      <c r="AD175" s="129">
        <f t="shared" si="45"/>
        <v>0.8</v>
      </c>
      <c r="AE175" s="129">
        <f t="shared" si="45"/>
        <v>0.8</v>
      </c>
      <c r="AF175" s="129">
        <f t="shared" si="45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4"/>
        <v>0</v>
      </c>
      <c r="D176" s="129">
        <f t="shared" si="44"/>
        <v>0</v>
      </c>
      <c r="E176" s="129">
        <f t="shared" si="44"/>
        <v>0</v>
      </c>
      <c r="F176" s="129">
        <f t="shared" si="44"/>
        <v>0</v>
      </c>
      <c r="G176" s="129">
        <f t="shared" si="44"/>
        <v>0</v>
      </c>
      <c r="H176" s="129">
        <f t="shared" si="44"/>
        <v>0</v>
      </c>
      <c r="I176" s="129">
        <f t="shared" si="44"/>
        <v>0</v>
      </c>
      <c r="J176" s="129">
        <f t="shared" si="44"/>
        <v>0</v>
      </c>
      <c r="K176" s="129">
        <f t="shared" si="44"/>
        <v>0</v>
      </c>
      <c r="L176" s="129">
        <f t="shared" si="44"/>
        <v>0</v>
      </c>
      <c r="M176" s="129">
        <f t="shared" si="44"/>
        <v>0</v>
      </c>
      <c r="N176" s="129">
        <f t="shared" si="44"/>
        <v>0</v>
      </c>
      <c r="O176" s="129">
        <f t="shared" si="44"/>
        <v>0</v>
      </c>
      <c r="P176" s="129">
        <f t="shared" si="44"/>
        <v>0</v>
      </c>
      <c r="Q176" s="129">
        <f t="shared" si="44"/>
        <v>0</v>
      </c>
      <c r="R176" s="129">
        <f t="shared" si="44"/>
        <v>0</v>
      </c>
      <c r="S176" s="129">
        <f t="shared" si="45"/>
        <v>0</v>
      </c>
      <c r="T176" s="129">
        <f t="shared" si="45"/>
        <v>0</v>
      </c>
      <c r="U176" s="129">
        <f t="shared" si="45"/>
        <v>0</v>
      </c>
      <c r="V176" s="129">
        <f t="shared" si="45"/>
        <v>0</v>
      </c>
      <c r="W176" s="129">
        <f t="shared" si="45"/>
        <v>0</v>
      </c>
      <c r="X176" s="129">
        <f t="shared" si="45"/>
        <v>0</v>
      </c>
      <c r="Y176" s="129">
        <f t="shared" si="45"/>
        <v>0</v>
      </c>
      <c r="Z176" s="129">
        <f t="shared" si="45"/>
        <v>0</v>
      </c>
      <c r="AA176" s="129">
        <f t="shared" si="45"/>
        <v>0</v>
      </c>
      <c r="AB176" s="129">
        <f t="shared" si="45"/>
        <v>0</v>
      </c>
      <c r="AC176" s="129">
        <f t="shared" si="45"/>
        <v>0</v>
      </c>
      <c r="AD176" s="129">
        <f t="shared" si="45"/>
        <v>0</v>
      </c>
      <c r="AE176" s="129">
        <f t="shared" si="45"/>
        <v>0</v>
      </c>
      <c r="AF176" s="129">
        <f t="shared" si="45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4"/>
        <v>0.6</v>
      </c>
      <c r="D177" s="129">
        <f t="shared" si="44"/>
        <v>0.6</v>
      </c>
      <c r="E177" s="129">
        <f t="shared" si="44"/>
        <v>0.6</v>
      </c>
      <c r="F177" s="129">
        <f t="shared" si="44"/>
        <v>0.6</v>
      </c>
      <c r="G177" s="129">
        <f t="shared" si="44"/>
        <v>0.6</v>
      </c>
      <c r="H177" s="129">
        <f t="shared" si="44"/>
        <v>0.6</v>
      </c>
      <c r="I177" s="129">
        <f t="shared" si="44"/>
        <v>0.6</v>
      </c>
      <c r="J177" s="129">
        <f t="shared" si="44"/>
        <v>0.6</v>
      </c>
      <c r="K177" s="129">
        <f t="shared" si="44"/>
        <v>0.6</v>
      </c>
      <c r="L177" s="129">
        <f t="shared" si="44"/>
        <v>0.6</v>
      </c>
      <c r="M177" s="129">
        <f t="shared" si="44"/>
        <v>0.6</v>
      </c>
      <c r="N177" s="129">
        <f t="shared" si="44"/>
        <v>0.6</v>
      </c>
      <c r="O177" s="129">
        <f t="shared" si="44"/>
        <v>0.6</v>
      </c>
      <c r="P177" s="129">
        <f t="shared" si="44"/>
        <v>0.6</v>
      </c>
      <c r="Q177" s="129">
        <f t="shared" si="44"/>
        <v>0.6</v>
      </c>
      <c r="R177" s="129">
        <f t="shared" si="44"/>
        <v>0.6</v>
      </c>
      <c r="S177" s="129">
        <f t="shared" si="45"/>
        <v>0.6</v>
      </c>
      <c r="T177" s="129">
        <f t="shared" si="45"/>
        <v>0.6</v>
      </c>
      <c r="U177" s="129">
        <f t="shared" si="45"/>
        <v>0.6</v>
      </c>
      <c r="V177" s="129">
        <f t="shared" si="45"/>
        <v>0.6</v>
      </c>
      <c r="W177" s="129">
        <f t="shared" si="45"/>
        <v>0.6</v>
      </c>
      <c r="X177" s="129">
        <f t="shared" si="45"/>
        <v>0.6</v>
      </c>
      <c r="Y177" s="129">
        <f t="shared" si="45"/>
        <v>0.6</v>
      </c>
      <c r="Z177" s="129">
        <f t="shared" si="45"/>
        <v>0.6</v>
      </c>
      <c r="AA177" s="129">
        <f t="shared" si="45"/>
        <v>0.6</v>
      </c>
      <c r="AB177" s="129">
        <f t="shared" si="45"/>
        <v>0.6</v>
      </c>
      <c r="AC177" s="129">
        <f t="shared" si="45"/>
        <v>0.6</v>
      </c>
      <c r="AD177" s="129">
        <f t="shared" si="45"/>
        <v>0.6</v>
      </c>
      <c r="AE177" s="129">
        <f t="shared" si="45"/>
        <v>0.6</v>
      </c>
      <c r="AF177" s="129">
        <f t="shared" si="45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4"/>
        <v>0.6</v>
      </c>
      <c r="D178" s="129">
        <f t="shared" si="44"/>
        <v>0.6</v>
      </c>
      <c r="E178" s="129">
        <f t="shared" si="44"/>
        <v>0.6</v>
      </c>
      <c r="F178" s="129">
        <f t="shared" si="44"/>
        <v>0.6</v>
      </c>
      <c r="G178" s="129">
        <f t="shared" si="44"/>
        <v>0.6</v>
      </c>
      <c r="H178" s="129">
        <f t="shared" si="44"/>
        <v>0.6</v>
      </c>
      <c r="I178" s="129">
        <f t="shared" si="44"/>
        <v>0.6</v>
      </c>
      <c r="J178" s="129">
        <f t="shared" si="44"/>
        <v>0.6</v>
      </c>
      <c r="K178" s="129">
        <f t="shared" si="44"/>
        <v>0.6</v>
      </c>
      <c r="L178" s="129">
        <f t="shared" si="44"/>
        <v>0.6</v>
      </c>
      <c r="M178" s="129">
        <f t="shared" si="44"/>
        <v>0.6</v>
      </c>
      <c r="N178" s="129">
        <f t="shared" si="44"/>
        <v>0.6</v>
      </c>
      <c r="O178" s="129">
        <f t="shared" si="44"/>
        <v>0.6</v>
      </c>
      <c r="P178" s="129">
        <f t="shared" si="44"/>
        <v>0.6</v>
      </c>
      <c r="Q178" s="129">
        <f t="shared" si="44"/>
        <v>0.6</v>
      </c>
      <c r="R178" s="129">
        <f t="shared" si="44"/>
        <v>0.6</v>
      </c>
      <c r="S178" s="129">
        <f t="shared" si="45"/>
        <v>0.6</v>
      </c>
      <c r="T178" s="129">
        <f t="shared" si="45"/>
        <v>0.6</v>
      </c>
      <c r="U178" s="129">
        <f t="shared" si="45"/>
        <v>0.6</v>
      </c>
      <c r="V178" s="129">
        <f t="shared" si="45"/>
        <v>0.6</v>
      </c>
      <c r="W178" s="129">
        <f t="shared" si="45"/>
        <v>0.6</v>
      </c>
      <c r="X178" s="129">
        <f t="shared" si="45"/>
        <v>0.6</v>
      </c>
      <c r="Y178" s="129">
        <f t="shared" si="45"/>
        <v>0.6</v>
      </c>
      <c r="Z178" s="129">
        <f t="shared" si="45"/>
        <v>0.6</v>
      </c>
      <c r="AA178" s="129">
        <f t="shared" si="45"/>
        <v>0.6</v>
      </c>
      <c r="AB178" s="129">
        <f t="shared" si="45"/>
        <v>0.6</v>
      </c>
      <c r="AC178" s="129">
        <f t="shared" si="45"/>
        <v>0.6</v>
      </c>
      <c r="AD178" s="129">
        <f t="shared" si="45"/>
        <v>0.6</v>
      </c>
      <c r="AE178" s="129">
        <f t="shared" si="45"/>
        <v>0.6</v>
      </c>
      <c r="AF178" s="129">
        <f t="shared" si="45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4"/>
        <v>0.35</v>
      </c>
      <c r="D179" s="129">
        <f t="shared" si="44"/>
        <v>0.35</v>
      </c>
      <c r="E179" s="129">
        <f t="shared" si="44"/>
        <v>0.35</v>
      </c>
      <c r="F179" s="129">
        <f t="shared" si="44"/>
        <v>0.35</v>
      </c>
      <c r="G179" s="129">
        <f t="shared" si="44"/>
        <v>0.35</v>
      </c>
      <c r="H179" s="129">
        <f t="shared" si="44"/>
        <v>0.35</v>
      </c>
      <c r="I179" s="129">
        <f t="shared" si="44"/>
        <v>0.35</v>
      </c>
      <c r="J179" s="129">
        <f t="shared" si="44"/>
        <v>0.35</v>
      </c>
      <c r="K179" s="129">
        <f t="shared" si="44"/>
        <v>0.35</v>
      </c>
      <c r="L179" s="129">
        <f t="shared" si="44"/>
        <v>0.35</v>
      </c>
      <c r="M179" s="129">
        <f t="shared" si="44"/>
        <v>0.35</v>
      </c>
      <c r="N179" s="129">
        <f t="shared" si="44"/>
        <v>0.35</v>
      </c>
      <c r="O179" s="129">
        <f t="shared" si="44"/>
        <v>0.35</v>
      </c>
      <c r="P179" s="129">
        <f t="shared" si="44"/>
        <v>0.35</v>
      </c>
      <c r="Q179" s="129">
        <f t="shared" si="44"/>
        <v>0.35</v>
      </c>
      <c r="R179" s="129">
        <f t="shared" si="44"/>
        <v>0.35</v>
      </c>
      <c r="S179" s="129">
        <f t="shared" si="45"/>
        <v>0.35</v>
      </c>
      <c r="T179" s="129">
        <f t="shared" si="45"/>
        <v>0.35</v>
      </c>
      <c r="U179" s="129">
        <f t="shared" si="45"/>
        <v>0.35</v>
      </c>
      <c r="V179" s="129">
        <f t="shared" si="45"/>
        <v>0.35</v>
      </c>
      <c r="W179" s="129">
        <f t="shared" si="45"/>
        <v>0.35</v>
      </c>
      <c r="X179" s="129">
        <f t="shared" si="45"/>
        <v>0.35</v>
      </c>
      <c r="Y179" s="129">
        <f t="shared" si="45"/>
        <v>0.35</v>
      </c>
      <c r="Z179" s="129">
        <f t="shared" si="45"/>
        <v>0.35</v>
      </c>
      <c r="AA179" s="129">
        <f t="shared" si="45"/>
        <v>0.35</v>
      </c>
      <c r="AB179" s="129">
        <f t="shared" si="45"/>
        <v>0.35</v>
      </c>
      <c r="AC179" s="129">
        <f t="shared" si="45"/>
        <v>0.35</v>
      </c>
      <c r="AD179" s="129">
        <f t="shared" si="45"/>
        <v>0.35</v>
      </c>
      <c r="AE179" s="129">
        <f t="shared" si="45"/>
        <v>0.35</v>
      </c>
      <c r="AF179" s="129">
        <f t="shared" si="45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4"/>
        <v>0.28999999999999998</v>
      </c>
      <c r="D180" s="129">
        <f t="shared" si="44"/>
        <v>0.28999999999999998</v>
      </c>
      <c r="E180" s="129">
        <f t="shared" si="44"/>
        <v>0.28999999999999998</v>
      </c>
      <c r="F180" s="129">
        <f t="shared" si="44"/>
        <v>0.28999999999999998</v>
      </c>
      <c r="G180" s="129">
        <f t="shared" si="44"/>
        <v>0.28999999999999998</v>
      </c>
      <c r="H180" s="129">
        <f t="shared" si="44"/>
        <v>0.28999999999999998</v>
      </c>
      <c r="I180" s="129">
        <f t="shared" si="44"/>
        <v>0.28999999999999998</v>
      </c>
      <c r="J180" s="129">
        <f t="shared" si="44"/>
        <v>0.28999999999999998</v>
      </c>
      <c r="K180" s="129">
        <f t="shared" si="44"/>
        <v>0.28999999999999998</v>
      </c>
      <c r="L180" s="129">
        <f t="shared" si="44"/>
        <v>0.28999999999999998</v>
      </c>
      <c r="M180" s="129">
        <f t="shared" si="44"/>
        <v>0.28999999999999998</v>
      </c>
      <c r="N180" s="129">
        <f t="shared" si="44"/>
        <v>0.28999999999999998</v>
      </c>
      <c r="O180" s="129">
        <f t="shared" si="44"/>
        <v>0.28999999999999998</v>
      </c>
      <c r="P180" s="129">
        <f t="shared" si="44"/>
        <v>0.28999999999999998</v>
      </c>
      <c r="Q180" s="129">
        <f t="shared" si="44"/>
        <v>0.28999999999999998</v>
      </c>
      <c r="R180" s="129">
        <f t="shared" si="44"/>
        <v>0.28999999999999998</v>
      </c>
      <c r="S180" s="129">
        <f t="shared" si="45"/>
        <v>0.28999999999999998</v>
      </c>
      <c r="T180" s="129">
        <f t="shared" si="45"/>
        <v>0.28999999999999998</v>
      </c>
      <c r="U180" s="129">
        <f t="shared" si="45"/>
        <v>0.28999999999999998</v>
      </c>
      <c r="V180" s="129">
        <f t="shared" si="45"/>
        <v>0.28999999999999998</v>
      </c>
      <c r="W180" s="129">
        <f t="shared" si="45"/>
        <v>0.28999999999999998</v>
      </c>
      <c r="X180" s="129">
        <f t="shared" si="45"/>
        <v>0.28999999999999998</v>
      </c>
      <c r="Y180" s="129">
        <f t="shared" si="45"/>
        <v>0.28999999999999998</v>
      </c>
      <c r="Z180" s="129">
        <f t="shared" si="45"/>
        <v>0.28999999999999998</v>
      </c>
      <c r="AA180" s="129">
        <f t="shared" si="45"/>
        <v>0.28999999999999998</v>
      </c>
      <c r="AB180" s="129">
        <f t="shared" si="45"/>
        <v>0.28999999999999998</v>
      </c>
      <c r="AC180" s="129">
        <f t="shared" si="45"/>
        <v>0.28999999999999998</v>
      </c>
      <c r="AD180" s="129">
        <f t="shared" si="45"/>
        <v>0.28999999999999998</v>
      </c>
      <c r="AE180" s="129">
        <f t="shared" si="45"/>
        <v>0.28999999999999998</v>
      </c>
      <c r="AF180" s="129">
        <f t="shared" si="45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4"/>
        <v>0.06</v>
      </c>
      <c r="D181" s="129">
        <f t="shared" si="44"/>
        <v>0.06</v>
      </c>
      <c r="E181" s="129">
        <f t="shared" si="44"/>
        <v>0.06</v>
      </c>
      <c r="F181" s="129">
        <f t="shared" si="44"/>
        <v>0.06</v>
      </c>
      <c r="G181" s="129">
        <f t="shared" si="44"/>
        <v>0.06</v>
      </c>
      <c r="H181" s="129">
        <f t="shared" si="44"/>
        <v>0.06</v>
      </c>
      <c r="I181" s="129">
        <f t="shared" si="44"/>
        <v>0.06</v>
      </c>
      <c r="J181" s="129">
        <f t="shared" si="44"/>
        <v>0.06</v>
      </c>
      <c r="K181" s="129">
        <f t="shared" si="44"/>
        <v>0.06</v>
      </c>
      <c r="L181" s="129">
        <f t="shared" si="44"/>
        <v>0.06</v>
      </c>
      <c r="M181" s="129">
        <f t="shared" si="44"/>
        <v>0.06</v>
      </c>
      <c r="N181" s="129">
        <f t="shared" si="44"/>
        <v>0.06</v>
      </c>
      <c r="O181" s="129">
        <f t="shared" si="44"/>
        <v>0.06</v>
      </c>
      <c r="P181" s="129">
        <f t="shared" si="44"/>
        <v>0.06</v>
      </c>
      <c r="Q181" s="129">
        <f t="shared" si="44"/>
        <v>0.06</v>
      </c>
      <c r="R181" s="129">
        <f t="shared" si="44"/>
        <v>0.06</v>
      </c>
      <c r="S181" s="129">
        <f t="shared" si="45"/>
        <v>0.06</v>
      </c>
      <c r="T181" s="129">
        <f t="shared" si="45"/>
        <v>0.06</v>
      </c>
      <c r="U181" s="129">
        <f t="shared" si="45"/>
        <v>0.06</v>
      </c>
      <c r="V181" s="129">
        <f t="shared" si="45"/>
        <v>0.06</v>
      </c>
      <c r="W181" s="129">
        <f t="shared" si="45"/>
        <v>0.06</v>
      </c>
      <c r="X181" s="129">
        <f t="shared" si="45"/>
        <v>0.06</v>
      </c>
      <c r="Y181" s="129">
        <f t="shared" si="45"/>
        <v>0.06</v>
      </c>
      <c r="Z181" s="129">
        <f t="shared" si="45"/>
        <v>0.06</v>
      </c>
      <c r="AA181" s="129">
        <f t="shared" si="45"/>
        <v>0.06</v>
      </c>
      <c r="AB181" s="129">
        <f t="shared" si="45"/>
        <v>0.06</v>
      </c>
      <c r="AC181" s="129">
        <f t="shared" si="45"/>
        <v>0.06</v>
      </c>
      <c r="AD181" s="129">
        <f t="shared" si="45"/>
        <v>0.06</v>
      </c>
      <c r="AE181" s="129">
        <f t="shared" si="45"/>
        <v>0.06</v>
      </c>
      <c r="AF181" s="129">
        <f t="shared" si="45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4"/>
        <v>0.11</v>
      </c>
      <c r="D182" s="129">
        <f t="shared" si="44"/>
        <v>0.11</v>
      </c>
      <c r="E182" s="129">
        <f t="shared" si="44"/>
        <v>0.11</v>
      </c>
      <c r="F182" s="129">
        <f t="shared" si="44"/>
        <v>0.11</v>
      </c>
      <c r="G182" s="129">
        <f t="shared" si="44"/>
        <v>0.11</v>
      </c>
      <c r="H182" s="129">
        <f t="shared" si="44"/>
        <v>0.11</v>
      </c>
      <c r="I182" s="129">
        <f t="shared" si="44"/>
        <v>0.11</v>
      </c>
      <c r="J182" s="129">
        <f t="shared" si="44"/>
        <v>0.11</v>
      </c>
      <c r="K182" s="129">
        <f t="shared" si="44"/>
        <v>0.11</v>
      </c>
      <c r="L182" s="129">
        <f t="shared" si="44"/>
        <v>0.11</v>
      </c>
      <c r="M182" s="129">
        <f t="shared" si="44"/>
        <v>0.11</v>
      </c>
      <c r="N182" s="129">
        <f t="shared" si="44"/>
        <v>0.11</v>
      </c>
      <c r="O182" s="129">
        <f t="shared" si="44"/>
        <v>0.11</v>
      </c>
      <c r="P182" s="129">
        <f t="shared" si="44"/>
        <v>0.11</v>
      </c>
      <c r="Q182" s="129">
        <f t="shared" si="44"/>
        <v>0.11</v>
      </c>
      <c r="R182" s="129">
        <f t="shared" si="44"/>
        <v>0.11</v>
      </c>
      <c r="S182" s="129">
        <f t="shared" si="45"/>
        <v>0.11</v>
      </c>
      <c r="T182" s="129">
        <f t="shared" si="45"/>
        <v>0.11</v>
      </c>
      <c r="U182" s="129">
        <f t="shared" si="45"/>
        <v>0.11</v>
      </c>
      <c r="V182" s="129">
        <f t="shared" si="45"/>
        <v>0.11</v>
      </c>
      <c r="W182" s="129">
        <f t="shared" si="45"/>
        <v>0.11</v>
      </c>
      <c r="X182" s="129">
        <f t="shared" si="45"/>
        <v>0.11</v>
      </c>
      <c r="Y182" s="129">
        <f t="shared" si="45"/>
        <v>0.11</v>
      </c>
      <c r="Z182" s="129">
        <f t="shared" si="45"/>
        <v>0.11</v>
      </c>
      <c r="AA182" s="129">
        <f t="shared" si="45"/>
        <v>0.11</v>
      </c>
      <c r="AB182" s="129">
        <f t="shared" si="45"/>
        <v>0.11</v>
      </c>
      <c r="AC182" s="129">
        <f t="shared" si="45"/>
        <v>0.11</v>
      </c>
      <c r="AD182" s="129">
        <f t="shared" si="45"/>
        <v>0.11</v>
      </c>
      <c r="AE182" s="129">
        <f t="shared" si="45"/>
        <v>0.11</v>
      </c>
      <c r="AF182" s="129">
        <f t="shared" si="45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4"/>
        <v>0.1</v>
      </c>
      <c r="D183" s="129">
        <f t="shared" si="44"/>
        <v>0.1</v>
      </c>
      <c r="E183" s="129">
        <f t="shared" si="44"/>
        <v>0.1</v>
      </c>
      <c r="F183" s="129">
        <f t="shared" si="44"/>
        <v>0.1</v>
      </c>
      <c r="G183" s="129">
        <f t="shared" si="44"/>
        <v>0.1</v>
      </c>
      <c r="H183" s="129">
        <f t="shared" si="44"/>
        <v>0.1</v>
      </c>
      <c r="I183" s="129">
        <f t="shared" si="44"/>
        <v>0.1</v>
      </c>
      <c r="J183" s="129">
        <f t="shared" si="44"/>
        <v>0.1</v>
      </c>
      <c r="K183" s="129">
        <f t="shared" si="44"/>
        <v>0.1</v>
      </c>
      <c r="L183" s="129">
        <f t="shared" si="44"/>
        <v>0.1</v>
      </c>
      <c r="M183" s="129">
        <f t="shared" si="44"/>
        <v>0.1</v>
      </c>
      <c r="N183" s="129">
        <f t="shared" si="44"/>
        <v>0.1</v>
      </c>
      <c r="O183" s="129">
        <f t="shared" si="44"/>
        <v>0.1</v>
      </c>
      <c r="P183" s="129">
        <f t="shared" si="44"/>
        <v>0.1</v>
      </c>
      <c r="Q183" s="129">
        <f t="shared" si="44"/>
        <v>0.1</v>
      </c>
      <c r="R183" s="129">
        <f t="shared" si="45"/>
        <v>0.1</v>
      </c>
      <c r="S183" s="129">
        <f t="shared" si="45"/>
        <v>0.1</v>
      </c>
      <c r="T183" s="129">
        <f t="shared" si="45"/>
        <v>0.1</v>
      </c>
      <c r="U183" s="129">
        <f t="shared" si="45"/>
        <v>0.1</v>
      </c>
      <c r="V183" s="129">
        <f t="shared" si="45"/>
        <v>0.1</v>
      </c>
      <c r="W183" s="129">
        <f t="shared" si="45"/>
        <v>0.1</v>
      </c>
      <c r="X183" s="129">
        <f t="shared" si="45"/>
        <v>0.1</v>
      </c>
      <c r="Y183" s="129">
        <f t="shared" si="45"/>
        <v>0.1</v>
      </c>
      <c r="Z183" s="129">
        <f t="shared" si="45"/>
        <v>0.1</v>
      </c>
      <c r="AA183" s="129">
        <f t="shared" si="45"/>
        <v>0.1</v>
      </c>
      <c r="AB183" s="129">
        <f t="shared" si="45"/>
        <v>0.1</v>
      </c>
      <c r="AC183" s="129">
        <f t="shared" si="45"/>
        <v>0.1</v>
      </c>
      <c r="AD183" s="129">
        <f t="shared" si="45"/>
        <v>0.1</v>
      </c>
      <c r="AE183" s="129">
        <f t="shared" si="45"/>
        <v>0.1</v>
      </c>
      <c r="AF183" s="129">
        <f t="shared" si="45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4"/>
        <v>0.09</v>
      </c>
      <c r="D184" s="129">
        <f t="shared" si="44"/>
        <v>0.09</v>
      </c>
      <c r="E184" s="129">
        <f t="shared" si="44"/>
        <v>0.09</v>
      </c>
      <c r="F184" s="129">
        <f t="shared" si="44"/>
        <v>0.09</v>
      </c>
      <c r="G184" s="129">
        <f t="shared" si="44"/>
        <v>0.09</v>
      </c>
      <c r="H184" s="129">
        <f t="shared" si="44"/>
        <v>0.09</v>
      </c>
      <c r="I184" s="129">
        <f t="shared" si="44"/>
        <v>0.09</v>
      </c>
      <c r="J184" s="129">
        <f t="shared" si="44"/>
        <v>0.09</v>
      </c>
      <c r="K184" s="129">
        <f t="shared" si="44"/>
        <v>0.09</v>
      </c>
      <c r="L184" s="129">
        <f t="shared" si="44"/>
        <v>0.09</v>
      </c>
      <c r="M184" s="129">
        <f t="shared" si="44"/>
        <v>0.09</v>
      </c>
      <c r="N184" s="129">
        <f t="shared" si="44"/>
        <v>0.09</v>
      </c>
      <c r="O184" s="129">
        <f t="shared" si="44"/>
        <v>0.09</v>
      </c>
      <c r="P184" s="129">
        <f t="shared" si="44"/>
        <v>0.09</v>
      </c>
      <c r="Q184" s="129">
        <f t="shared" si="44"/>
        <v>0.09</v>
      </c>
      <c r="R184" s="129">
        <f t="shared" si="45"/>
        <v>0.09</v>
      </c>
      <c r="S184" s="129">
        <f t="shared" si="45"/>
        <v>0.09</v>
      </c>
      <c r="T184" s="129">
        <f t="shared" si="45"/>
        <v>0.09</v>
      </c>
      <c r="U184" s="129">
        <f t="shared" si="45"/>
        <v>0.09</v>
      </c>
      <c r="V184" s="129">
        <f t="shared" si="45"/>
        <v>0.09</v>
      </c>
      <c r="W184" s="129">
        <f t="shared" si="45"/>
        <v>0.09</v>
      </c>
      <c r="X184" s="129">
        <f t="shared" si="45"/>
        <v>0.09</v>
      </c>
      <c r="Y184" s="129">
        <f t="shared" si="45"/>
        <v>0.09</v>
      </c>
      <c r="Z184" s="129">
        <f t="shared" si="45"/>
        <v>0.09</v>
      </c>
      <c r="AA184" s="129">
        <f t="shared" si="45"/>
        <v>0.09</v>
      </c>
      <c r="AB184" s="129">
        <f t="shared" si="45"/>
        <v>0.09</v>
      </c>
      <c r="AC184" s="129">
        <f t="shared" si="45"/>
        <v>0.09</v>
      </c>
      <c r="AD184" s="129">
        <f t="shared" si="45"/>
        <v>0.09</v>
      </c>
      <c r="AE184" s="129">
        <f t="shared" si="45"/>
        <v>0.09</v>
      </c>
      <c r="AF184" s="129">
        <f t="shared" si="45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4"/>
        <v>0.04</v>
      </c>
      <c r="D185" s="129">
        <f t="shared" si="44"/>
        <v>0.04</v>
      </c>
      <c r="E185" s="129">
        <f t="shared" si="44"/>
        <v>0.04</v>
      </c>
      <c r="F185" s="129">
        <f t="shared" si="44"/>
        <v>0.04</v>
      </c>
      <c r="G185" s="129">
        <f t="shared" si="44"/>
        <v>0.04</v>
      </c>
      <c r="H185" s="129">
        <f t="shared" si="44"/>
        <v>0.04</v>
      </c>
      <c r="I185" s="129">
        <f t="shared" si="44"/>
        <v>0.04</v>
      </c>
      <c r="J185" s="129">
        <f t="shared" si="44"/>
        <v>0.04</v>
      </c>
      <c r="K185" s="129">
        <f t="shared" si="44"/>
        <v>0.04</v>
      </c>
      <c r="L185" s="129">
        <f t="shared" si="44"/>
        <v>0.04</v>
      </c>
      <c r="M185" s="129">
        <f t="shared" si="44"/>
        <v>0.04</v>
      </c>
      <c r="N185" s="129">
        <f t="shared" si="44"/>
        <v>0.04</v>
      </c>
      <c r="O185" s="129">
        <f t="shared" si="44"/>
        <v>0.04</v>
      </c>
      <c r="P185" s="129">
        <f t="shared" si="44"/>
        <v>0.04</v>
      </c>
      <c r="Q185" s="129">
        <f t="shared" si="44"/>
        <v>0.04</v>
      </c>
      <c r="R185" s="129">
        <f t="shared" si="45"/>
        <v>0.04</v>
      </c>
      <c r="S185" s="129">
        <f t="shared" si="45"/>
        <v>0.04</v>
      </c>
      <c r="T185" s="129">
        <f t="shared" si="45"/>
        <v>0.04</v>
      </c>
      <c r="U185" s="129">
        <f t="shared" si="45"/>
        <v>0.04</v>
      </c>
      <c r="V185" s="129">
        <f t="shared" si="45"/>
        <v>0.04</v>
      </c>
      <c r="W185" s="129">
        <f t="shared" si="45"/>
        <v>0.04</v>
      </c>
      <c r="X185" s="129">
        <f t="shared" si="45"/>
        <v>0.04</v>
      </c>
      <c r="Y185" s="129">
        <f t="shared" si="45"/>
        <v>0.04</v>
      </c>
      <c r="Z185" s="129">
        <f t="shared" si="45"/>
        <v>0.04</v>
      </c>
      <c r="AA185" s="129">
        <f t="shared" si="45"/>
        <v>0.04</v>
      </c>
      <c r="AB185" s="129">
        <f t="shared" si="45"/>
        <v>0.04</v>
      </c>
      <c r="AC185" s="129">
        <f t="shared" si="45"/>
        <v>0.04</v>
      </c>
      <c r="AD185" s="129">
        <f t="shared" si="45"/>
        <v>0.04</v>
      </c>
      <c r="AE185" s="129">
        <f t="shared" si="45"/>
        <v>0.04</v>
      </c>
      <c r="AF185" s="129">
        <f t="shared" si="45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4"/>
        <v>2.3E-2</v>
      </c>
      <c r="E186" s="129">
        <f t="shared" si="44"/>
        <v>2.3E-2</v>
      </c>
      <c r="F186" s="129">
        <f t="shared" si="44"/>
        <v>2.3E-2</v>
      </c>
      <c r="G186" s="129">
        <f t="shared" si="44"/>
        <v>2.3E-2</v>
      </c>
      <c r="H186" s="129">
        <f t="shared" si="44"/>
        <v>2.3E-2</v>
      </c>
      <c r="I186" s="129">
        <f t="shared" si="44"/>
        <v>2.3E-2</v>
      </c>
      <c r="J186" s="129">
        <f t="shared" si="44"/>
        <v>2.3E-2</v>
      </c>
      <c r="K186" s="129">
        <f t="shared" si="44"/>
        <v>2.3E-2</v>
      </c>
      <c r="L186" s="129">
        <f t="shared" si="44"/>
        <v>2.3E-2</v>
      </c>
      <c r="M186" s="129">
        <f t="shared" si="44"/>
        <v>2.3E-2</v>
      </c>
      <c r="N186" s="129">
        <f t="shared" si="44"/>
        <v>2.3E-2</v>
      </c>
      <c r="O186" s="129">
        <f t="shared" si="44"/>
        <v>2.3E-2</v>
      </c>
      <c r="P186" s="129">
        <f t="shared" si="44"/>
        <v>2.3E-2</v>
      </c>
      <c r="Q186" s="129">
        <f t="shared" si="44"/>
        <v>2.3E-2</v>
      </c>
      <c r="R186" s="129">
        <f t="shared" si="45"/>
        <v>2.3E-2</v>
      </c>
      <c r="S186" s="129">
        <f t="shared" si="45"/>
        <v>2.3E-2</v>
      </c>
      <c r="T186" s="129">
        <f t="shared" si="45"/>
        <v>2.3E-2</v>
      </c>
      <c r="U186" s="129">
        <f t="shared" si="45"/>
        <v>2.3E-2</v>
      </c>
      <c r="V186" s="129">
        <f t="shared" si="45"/>
        <v>2.3E-2</v>
      </c>
      <c r="W186" s="129">
        <f t="shared" si="45"/>
        <v>2.3E-2</v>
      </c>
      <c r="X186" s="129">
        <f t="shared" si="45"/>
        <v>2.3E-2</v>
      </c>
      <c r="Y186" s="129">
        <f t="shared" si="45"/>
        <v>2.3E-2</v>
      </c>
      <c r="Z186" s="129">
        <f t="shared" si="45"/>
        <v>2.3E-2</v>
      </c>
      <c r="AA186" s="129">
        <f t="shared" si="45"/>
        <v>2.3E-2</v>
      </c>
      <c r="AB186" s="129">
        <f t="shared" si="45"/>
        <v>2.3E-2</v>
      </c>
      <c r="AC186" s="129">
        <f t="shared" si="45"/>
        <v>2.3E-2</v>
      </c>
      <c r="AD186" s="129">
        <f t="shared" si="45"/>
        <v>2.3E-2</v>
      </c>
      <c r="AE186" s="129">
        <f t="shared" si="45"/>
        <v>2.3E-2</v>
      </c>
      <c r="AF186" s="129">
        <f t="shared" si="45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6">SUM(B97:B186)</f>
        <v>194.70600000000002</v>
      </c>
      <c r="C187" s="131">
        <f t="shared" si="46"/>
        <v>194.70600000000002</v>
      </c>
      <c r="D187" s="131">
        <f t="shared" si="46"/>
        <v>194.70600000000002</v>
      </c>
      <c r="E187" s="131">
        <f t="shared" si="46"/>
        <v>194.70600000000002</v>
      </c>
      <c r="F187" s="131">
        <f t="shared" si="46"/>
        <v>194.70600000000002</v>
      </c>
      <c r="G187" s="131">
        <f t="shared" si="46"/>
        <v>194.70600000000002</v>
      </c>
      <c r="H187" s="131">
        <f t="shared" si="46"/>
        <v>194.70600000000002</v>
      </c>
      <c r="I187" s="131">
        <f t="shared" si="46"/>
        <v>192.10600000000005</v>
      </c>
      <c r="J187" s="131">
        <f t="shared" si="46"/>
        <v>192.10600000000005</v>
      </c>
      <c r="K187" s="131">
        <f t="shared" si="46"/>
        <v>192.10600000000005</v>
      </c>
      <c r="L187" s="131">
        <f t="shared" si="46"/>
        <v>192.10600000000005</v>
      </c>
      <c r="M187" s="131">
        <f t="shared" si="46"/>
        <v>192.10600000000005</v>
      </c>
      <c r="N187" s="131">
        <f t="shared" si="46"/>
        <v>192.10600000000005</v>
      </c>
      <c r="O187" s="131">
        <f t="shared" si="46"/>
        <v>192.10600000000005</v>
      </c>
      <c r="P187" s="131">
        <f t="shared" si="46"/>
        <v>192.10600000000005</v>
      </c>
      <c r="Q187" s="131">
        <f t="shared" si="46"/>
        <v>192.10600000000005</v>
      </c>
      <c r="R187" s="131">
        <f t="shared" si="46"/>
        <v>192.10600000000005</v>
      </c>
      <c r="S187" s="131">
        <f t="shared" si="46"/>
        <v>192.10600000000005</v>
      </c>
      <c r="T187" s="131">
        <f t="shared" si="46"/>
        <v>192.10600000000005</v>
      </c>
      <c r="U187" s="131">
        <f t="shared" si="46"/>
        <v>192.10600000000005</v>
      </c>
      <c r="V187" s="131">
        <f t="shared" si="46"/>
        <v>192.10600000000005</v>
      </c>
      <c r="W187" s="131">
        <f t="shared" si="46"/>
        <v>192.10600000000005</v>
      </c>
      <c r="X187" s="131">
        <f t="shared" si="46"/>
        <v>192.10600000000005</v>
      </c>
      <c r="Y187" s="131">
        <f t="shared" si="46"/>
        <v>192.10600000000005</v>
      </c>
      <c r="Z187" s="131">
        <f t="shared" si="46"/>
        <v>192.10600000000005</v>
      </c>
      <c r="AA187" s="131">
        <f t="shared" si="46"/>
        <v>192.10600000000005</v>
      </c>
      <c r="AB187" s="131">
        <f t="shared" si="46"/>
        <v>192.10600000000005</v>
      </c>
      <c r="AC187" s="131">
        <f t="shared" si="46"/>
        <v>192.10600000000005</v>
      </c>
      <c r="AD187" s="131">
        <f t="shared" si="46"/>
        <v>192.10600000000005</v>
      </c>
      <c r="AE187" s="131">
        <f t="shared" si="46"/>
        <v>192.10600000000005</v>
      </c>
      <c r="AF187" s="131">
        <f t="shared" si="46"/>
        <v>192.10600000000005</v>
      </c>
      <c r="AG187" s="132">
        <f t="shared" si="46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47">B189</f>
        <v>0.3</v>
      </c>
      <c r="D189" s="133">
        <f t="shared" si="47"/>
        <v>0.3</v>
      </c>
      <c r="E189" s="133">
        <f t="shared" si="47"/>
        <v>0.3</v>
      </c>
      <c r="F189" s="133">
        <f t="shared" si="47"/>
        <v>0.3</v>
      </c>
      <c r="G189" s="133">
        <f t="shared" si="47"/>
        <v>0.3</v>
      </c>
      <c r="H189" s="133">
        <f t="shared" si="47"/>
        <v>0.3</v>
      </c>
      <c r="I189" s="133">
        <f t="shared" si="47"/>
        <v>0.3</v>
      </c>
      <c r="J189" s="133">
        <f t="shared" si="47"/>
        <v>0.3</v>
      </c>
      <c r="K189" s="133">
        <f t="shared" si="47"/>
        <v>0.3</v>
      </c>
      <c r="L189" s="133">
        <f t="shared" si="47"/>
        <v>0.3</v>
      </c>
      <c r="M189" s="133">
        <f t="shared" si="47"/>
        <v>0.3</v>
      </c>
      <c r="N189" s="133">
        <f t="shared" si="47"/>
        <v>0.3</v>
      </c>
      <c r="O189" s="133">
        <f t="shared" si="47"/>
        <v>0.3</v>
      </c>
      <c r="P189" s="133">
        <f t="shared" si="47"/>
        <v>0.3</v>
      </c>
      <c r="Q189" s="133">
        <f t="shared" si="47"/>
        <v>0.3</v>
      </c>
      <c r="R189" s="133">
        <f t="shared" si="47"/>
        <v>0.3</v>
      </c>
      <c r="S189" s="133">
        <f t="shared" ref="S189:AF194" si="48">R189</f>
        <v>0.3</v>
      </c>
      <c r="T189" s="133">
        <f t="shared" si="48"/>
        <v>0.3</v>
      </c>
      <c r="U189" s="133">
        <f t="shared" si="48"/>
        <v>0.3</v>
      </c>
      <c r="V189" s="133">
        <f t="shared" si="48"/>
        <v>0.3</v>
      </c>
      <c r="W189" s="133">
        <f t="shared" si="48"/>
        <v>0.3</v>
      </c>
      <c r="X189" s="133">
        <f t="shared" si="48"/>
        <v>0.3</v>
      </c>
      <c r="Y189" s="133">
        <f t="shared" si="48"/>
        <v>0.3</v>
      </c>
      <c r="Z189" s="133">
        <f t="shared" si="48"/>
        <v>0.3</v>
      </c>
      <c r="AA189" s="133">
        <f t="shared" si="48"/>
        <v>0.3</v>
      </c>
      <c r="AB189" s="133">
        <f t="shared" si="48"/>
        <v>0.3</v>
      </c>
      <c r="AC189" s="133">
        <f t="shared" si="48"/>
        <v>0.3</v>
      </c>
      <c r="AD189" s="133">
        <f t="shared" si="48"/>
        <v>0.3</v>
      </c>
      <c r="AE189" s="133">
        <f t="shared" si="48"/>
        <v>0.3</v>
      </c>
      <c r="AF189" s="133">
        <f t="shared" si="48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47"/>
        <v>0.4</v>
      </c>
      <c r="D190" s="129">
        <f t="shared" si="47"/>
        <v>0.4</v>
      </c>
      <c r="E190" s="129">
        <f t="shared" si="47"/>
        <v>0.4</v>
      </c>
      <c r="F190" s="129">
        <f t="shared" si="47"/>
        <v>0.4</v>
      </c>
      <c r="G190" s="129">
        <f t="shared" si="47"/>
        <v>0.4</v>
      </c>
      <c r="H190" s="129">
        <f t="shared" si="47"/>
        <v>0.4</v>
      </c>
      <c r="I190" s="129">
        <f t="shared" si="47"/>
        <v>0.4</v>
      </c>
      <c r="J190" s="129">
        <f t="shared" si="47"/>
        <v>0.4</v>
      </c>
      <c r="K190" s="129">
        <f t="shared" si="47"/>
        <v>0.4</v>
      </c>
      <c r="L190" s="129">
        <f t="shared" si="47"/>
        <v>0.4</v>
      </c>
      <c r="M190" s="129">
        <f t="shared" si="47"/>
        <v>0.4</v>
      </c>
      <c r="N190" s="129">
        <f t="shared" si="47"/>
        <v>0.4</v>
      </c>
      <c r="O190" s="129">
        <f t="shared" si="47"/>
        <v>0.4</v>
      </c>
      <c r="P190" s="129">
        <f t="shared" si="47"/>
        <v>0.4</v>
      </c>
      <c r="Q190" s="129">
        <f t="shared" si="47"/>
        <v>0.4</v>
      </c>
      <c r="R190" s="129">
        <f t="shared" si="47"/>
        <v>0.4</v>
      </c>
      <c r="S190" s="129">
        <f t="shared" si="48"/>
        <v>0.4</v>
      </c>
      <c r="T190" s="129">
        <f t="shared" si="48"/>
        <v>0.4</v>
      </c>
      <c r="U190" s="129">
        <f t="shared" si="48"/>
        <v>0.4</v>
      </c>
      <c r="V190" s="129">
        <f>U190</f>
        <v>0.4</v>
      </c>
      <c r="W190" s="129">
        <f>V190</f>
        <v>0.4</v>
      </c>
      <c r="X190" s="129">
        <f t="shared" si="48"/>
        <v>0.4</v>
      </c>
      <c r="Y190" s="129">
        <f t="shared" si="48"/>
        <v>0.4</v>
      </c>
      <c r="Z190" s="129">
        <f t="shared" si="48"/>
        <v>0.4</v>
      </c>
      <c r="AA190" s="129">
        <f t="shared" si="48"/>
        <v>0.4</v>
      </c>
      <c r="AB190" s="129">
        <f t="shared" si="48"/>
        <v>0.4</v>
      </c>
      <c r="AC190" s="129">
        <f t="shared" si="48"/>
        <v>0.4</v>
      </c>
      <c r="AD190" s="129">
        <f t="shared" si="48"/>
        <v>0.4</v>
      </c>
      <c r="AE190" s="129">
        <f t="shared" si="48"/>
        <v>0.4</v>
      </c>
      <c r="AF190" s="129">
        <f t="shared" si="48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47"/>
        <v>1.5</v>
      </c>
      <c r="D191" s="129">
        <f t="shared" si="47"/>
        <v>1.5</v>
      </c>
      <c r="E191" s="129">
        <f t="shared" si="47"/>
        <v>1.5</v>
      </c>
      <c r="F191" s="129">
        <f t="shared" si="47"/>
        <v>1.5</v>
      </c>
      <c r="G191" s="129">
        <f t="shared" si="47"/>
        <v>1.5</v>
      </c>
      <c r="H191" s="129">
        <f t="shared" si="47"/>
        <v>1.5</v>
      </c>
      <c r="I191" s="129">
        <f t="shared" si="47"/>
        <v>1.5</v>
      </c>
      <c r="J191" s="129">
        <f t="shared" si="47"/>
        <v>1.5</v>
      </c>
      <c r="K191" s="129">
        <f t="shared" si="47"/>
        <v>1.5</v>
      </c>
      <c r="L191" s="129">
        <f t="shared" si="47"/>
        <v>1.5</v>
      </c>
      <c r="M191" s="129">
        <f t="shared" si="47"/>
        <v>1.5</v>
      </c>
      <c r="N191" s="129">
        <f t="shared" si="47"/>
        <v>1.5</v>
      </c>
      <c r="O191" s="129">
        <f t="shared" si="47"/>
        <v>1.5</v>
      </c>
      <c r="P191" s="129">
        <f t="shared" si="47"/>
        <v>1.5</v>
      </c>
      <c r="Q191" s="129">
        <f t="shared" si="47"/>
        <v>1.5</v>
      </c>
      <c r="R191" s="129">
        <f t="shared" si="47"/>
        <v>1.5</v>
      </c>
      <c r="S191" s="129">
        <f t="shared" si="48"/>
        <v>1.5</v>
      </c>
      <c r="T191" s="129">
        <f t="shared" si="48"/>
        <v>1.5</v>
      </c>
      <c r="U191" s="129">
        <f t="shared" si="48"/>
        <v>1.5</v>
      </c>
      <c r="V191" s="129">
        <f t="shared" si="48"/>
        <v>1.5</v>
      </c>
      <c r="W191" s="129">
        <f t="shared" si="48"/>
        <v>1.5</v>
      </c>
      <c r="X191" s="129">
        <f t="shared" si="48"/>
        <v>1.5</v>
      </c>
      <c r="Y191" s="129">
        <f t="shared" si="48"/>
        <v>1.5</v>
      </c>
      <c r="Z191" s="129">
        <f t="shared" si="48"/>
        <v>1.5</v>
      </c>
      <c r="AA191" s="129">
        <f t="shared" si="48"/>
        <v>1.5</v>
      </c>
      <c r="AB191" s="129">
        <f t="shared" si="48"/>
        <v>1.5</v>
      </c>
      <c r="AC191" s="129">
        <f t="shared" si="48"/>
        <v>1.5</v>
      </c>
      <c r="AD191" s="129">
        <f t="shared" si="48"/>
        <v>1.5</v>
      </c>
      <c r="AE191" s="129">
        <f t="shared" si="48"/>
        <v>1.5</v>
      </c>
      <c r="AF191" s="129">
        <f t="shared" si="48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47"/>
        <v>0.3</v>
      </c>
      <c r="D192" s="129">
        <f t="shared" si="47"/>
        <v>0.3</v>
      </c>
      <c r="E192" s="129">
        <f t="shared" si="47"/>
        <v>0.3</v>
      </c>
      <c r="F192" s="129">
        <f t="shared" si="47"/>
        <v>0.3</v>
      </c>
      <c r="G192" s="129">
        <f t="shared" si="47"/>
        <v>0.3</v>
      </c>
      <c r="H192" s="129">
        <f t="shared" si="47"/>
        <v>0.3</v>
      </c>
      <c r="I192" s="129">
        <f t="shared" si="47"/>
        <v>0.3</v>
      </c>
      <c r="J192" s="129">
        <f t="shared" si="47"/>
        <v>0.3</v>
      </c>
      <c r="K192" s="129">
        <f t="shared" si="47"/>
        <v>0.3</v>
      </c>
      <c r="L192" s="129">
        <f t="shared" si="47"/>
        <v>0.3</v>
      </c>
      <c r="M192" s="129">
        <f t="shared" si="47"/>
        <v>0.3</v>
      </c>
      <c r="N192" s="129">
        <f t="shared" si="47"/>
        <v>0.3</v>
      </c>
      <c r="O192" s="129">
        <f t="shared" si="47"/>
        <v>0.3</v>
      </c>
      <c r="P192" s="129">
        <f t="shared" si="47"/>
        <v>0.3</v>
      </c>
      <c r="Q192" s="129">
        <f t="shared" si="47"/>
        <v>0.3</v>
      </c>
      <c r="R192" s="129">
        <f t="shared" si="47"/>
        <v>0.3</v>
      </c>
      <c r="S192" s="129">
        <f t="shared" si="48"/>
        <v>0.3</v>
      </c>
      <c r="T192" s="129">
        <f t="shared" si="48"/>
        <v>0.3</v>
      </c>
      <c r="U192" s="129">
        <f t="shared" si="48"/>
        <v>0.3</v>
      </c>
      <c r="V192" s="129">
        <f t="shared" si="48"/>
        <v>0.3</v>
      </c>
      <c r="W192" s="129">
        <f t="shared" si="48"/>
        <v>0.3</v>
      </c>
      <c r="X192" s="129">
        <f t="shared" si="48"/>
        <v>0.3</v>
      </c>
      <c r="Y192" s="129">
        <f t="shared" si="48"/>
        <v>0.3</v>
      </c>
      <c r="Z192" s="129">
        <f t="shared" si="48"/>
        <v>0.3</v>
      </c>
      <c r="AA192" s="129">
        <f t="shared" si="48"/>
        <v>0.3</v>
      </c>
      <c r="AB192" s="129">
        <f t="shared" si="48"/>
        <v>0.3</v>
      </c>
      <c r="AC192" s="129">
        <f t="shared" si="48"/>
        <v>0.3</v>
      </c>
      <c r="AD192" s="129">
        <f t="shared" si="48"/>
        <v>0.3</v>
      </c>
      <c r="AE192" s="129">
        <f t="shared" si="48"/>
        <v>0.3</v>
      </c>
      <c r="AF192" s="129">
        <f t="shared" si="48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47"/>
        <v>0.4</v>
      </c>
      <c r="D193" s="129">
        <f t="shared" si="47"/>
        <v>0.4</v>
      </c>
      <c r="E193" s="129">
        <f t="shared" si="47"/>
        <v>0.4</v>
      </c>
      <c r="F193" s="129">
        <f t="shared" si="47"/>
        <v>0.4</v>
      </c>
      <c r="G193" s="129">
        <f t="shared" si="47"/>
        <v>0.4</v>
      </c>
      <c r="H193" s="129">
        <f t="shared" si="47"/>
        <v>0.4</v>
      </c>
      <c r="I193" s="129">
        <f t="shared" si="47"/>
        <v>0.4</v>
      </c>
      <c r="J193" s="129">
        <f t="shared" si="47"/>
        <v>0.4</v>
      </c>
      <c r="K193" s="129">
        <f t="shared" si="47"/>
        <v>0.4</v>
      </c>
      <c r="L193" s="129">
        <f t="shared" si="47"/>
        <v>0.4</v>
      </c>
      <c r="M193" s="129">
        <f t="shared" si="47"/>
        <v>0.4</v>
      </c>
      <c r="N193" s="129">
        <f t="shared" si="47"/>
        <v>0.4</v>
      </c>
      <c r="O193" s="129">
        <f t="shared" si="47"/>
        <v>0.4</v>
      </c>
      <c r="P193" s="129">
        <f t="shared" si="47"/>
        <v>0.4</v>
      </c>
      <c r="Q193" s="129">
        <f t="shared" si="47"/>
        <v>0.4</v>
      </c>
      <c r="R193" s="129">
        <f t="shared" si="47"/>
        <v>0.4</v>
      </c>
      <c r="S193" s="129">
        <f t="shared" si="48"/>
        <v>0.4</v>
      </c>
      <c r="T193" s="129">
        <f t="shared" si="48"/>
        <v>0.4</v>
      </c>
      <c r="U193" s="129">
        <f t="shared" si="48"/>
        <v>0.4</v>
      </c>
      <c r="V193" s="129">
        <f t="shared" si="48"/>
        <v>0.4</v>
      </c>
      <c r="W193" s="129">
        <f t="shared" si="48"/>
        <v>0.4</v>
      </c>
      <c r="X193" s="129">
        <f t="shared" si="48"/>
        <v>0.4</v>
      </c>
      <c r="Y193" s="129">
        <f t="shared" si="48"/>
        <v>0.4</v>
      </c>
      <c r="Z193" s="129">
        <f t="shared" si="48"/>
        <v>0.4</v>
      </c>
      <c r="AA193" s="129">
        <f t="shared" si="48"/>
        <v>0.4</v>
      </c>
      <c r="AB193" s="129">
        <f t="shared" si="48"/>
        <v>0.4</v>
      </c>
      <c r="AC193" s="129">
        <f t="shared" si="48"/>
        <v>0.4</v>
      </c>
      <c r="AD193" s="129">
        <f t="shared" si="48"/>
        <v>0.4</v>
      </c>
      <c r="AE193" s="129">
        <f t="shared" si="48"/>
        <v>0.4</v>
      </c>
      <c r="AF193" s="129">
        <f t="shared" si="48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47"/>
        <v>0.64</v>
      </c>
      <c r="D194" s="136">
        <f t="shared" si="47"/>
        <v>0.64</v>
      </c>
      <c r="E194" s="136">
        <f t="shared" si="47"/>
        <v>0.64</v>
      </c>
      <c r="F194" s="136">
        <f t="shared" si="47"/>
        <v>0.64</v>
      </c>
      <c r="G194" s="136">
        <f t="shared" si="47"/>
        <v>0.64</v>
      </c>
      <c r="H194" s="136">
        <f t="shared" si="47"/>
        <v>0.64</v>
      </c>
      <c r="I194" s="136">
        <f t="shared" si="47"/>
        <v>0.64</v>
      </c>
      <c r="J194" s="136">
        <f t="shared" si="47"/>
        <v>0.64</v>
      </c>
      <c r="K194" s="136">
        <f t="shared" si="47"/>
        <v>0.64</v>
      </c>
      <c r="L194" s="136">
        <f t="shared" si="47"/>
        <v>0.64</v>
      </c>
      <c r="M194" s="136">
        <f t="shared" si="47"/>
        <v>0.64</v>
      </c>
      <c r="N194" s="136">
        <f t="shared" si="47"/>
        <v>0.64</v>
      </c>
      <c r="O194" s="136">
        <f t="shared" si="47"/>
        <v>0.64</v>
      </c>
      <c r="P194" s="136">
        <f t="shared" si="47"/>
        <v>0.64</v>
      </c>
      <c r="Q194" s="136">
        <f t="shared" si="47"/>
        <v>0.64</v>
      </c>
      <c r="R194" s="136">
        <f t="shared" si="47"/>
        <v>0.64</v>
      </c>
      <c r="S194" s="136">
        <f t="shared" si="48"/>
        <v>0.64</v>
      </c>
      <c r="T194" s="136">
        <f t="shared" si="48"/>
        <v>0.64</v>
      </c>
      <c r="U194" s="136">
        <f t="shared" si="48"/>
        <v>0.64</v>
      </c>
      <c r="V194" s="136">
        <f t="shared" si="48"/>
        <v>0.64</v>
      </c>
      <c r="W194" s="136">
        <f t="shared" si="48"/>
        <v>0.64</v>
      </c>
      <c r="X194" s="136">
        <f t="shared" si="48"/>
        <v>0.64</v>
      </c>
      <c r="Y194" s="136">
        <f t="shared" si="48"/>
        <v>0.64</v>
      </c>
      <c r="Z194" s="136">
        <f t="shared" si="48"/>
        <v>0.64</v>
      </c>
      <c r="AA194" s="136">
        <f t="shared" si="48"/>
        <v>0.64</v>
      </c>
      <c r="AB194" s="136">
        <f t="shared" si="48"/>
        <v>0.64</v>
      </c>
      <c r="AC194" s="136">
        <f t="shared" si="48"/>
        <v>0.64</v>
      </c>
      <c r="AD194" s="136">
        <f t="shared" si="48"/>
        <v>0.64</v>
      </c>
      <c r="AE194" s="136">
        <f t="shared" si="48"/>
        <v>0.64</v>
      </c>
      <c r="AF194" s="136">
        <f t="shared" si="48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49">SUM(C189:C194)</f>
        <v>3.54</v>
      </c>
      <c r="D195" s="139">
        <f t="shared" si="49"/>
        <v>3.54</v>
      </c>
      <c r="E195" s="139">
        <f t="shared" si="49"/>
        <v>3.54</v>
      </c>
      <c r="F195" s="139">
        <f t="shared" si="49"/>
        <v>3.54</v>
      </c>
      <c r="G195" s="139">
        <f t="shared" si="49"/>
        <v>3.54</v>
      </c>
      <c r="H195" s="139">
        <f t="shared" si="49"/>
        <v>3.54</v>
      </c>
      <c r="I195" s="139">
        <f t="shared" si="49"/>
        <v>3.54</v>
      </c>
      <c r="J195" s="139">
        <f t="shared" si="49"/>
        <v>3.54</v>
      </c>
      <c r="K195" s="139">
        <f t="shared" si="49"/>
        <v>3.54</v>
      </c>
      <c r="L195" s="139">
        <f>SUM(L189:L194)</f>
        <v>3.54</v>
      </c>
      <c r="M195" s="139">
        <f t="shared" ref="M195:R195" si="50">SUM(M189:M194)</f>
        <v>3.54</v>
      </c>
      <c r="N195" s="139">
        <f t="shared" si="50"/>
        <v>3.54</v>
      </c>
      <c r="O195" s="139">
        <f t="shared" si="50"/>
        <v>3.54</v>
      </c>
      <c r="P195" s="139">
        <f t="shared" si="50"/>
        <v>3.54</v>
      </c>
      <c r="Q195" s="139">
        <f t="shared" si="50"/>
        <v>3.54</v>
      </c>
      <c r="R195" s="139">
        <f t="shared" si="50"/>
        <v>3.54</v>
      </c>
      <c r="S195" s="139">
        <f>SUM(S189:S194)</f>
        <v>3.54</v>
      </c>
      <c r="T195" s="139">
        <f t="shared" ref="T195:AG195" si="51">SUM(T189:T194)</f>
        <v>3.54</v>
      </c>
      <c r="U195" s="139">
        <f t="shared" si="51"/>
        <v>3.54</v>
      </c>
      <c r="V195" s="139">
        <f t="shared" si="51"/>
        <v>3.54</v>
      </c>
      <c r="W195" s="139">
        <f t="shared" si="51"/>
        <v>3.54</v>
      </c>
      <c r="X195" s="139">
        <f t="shared" si="51"/>
        <v>3.54</v>
      </c>
      <c r="Y195" s="139">
        <f t="shared" si="51"/>
        <v>3.54</v>
      </c>
      <c r="Z195" s="139">
        <f t="shared" si="51"/>
        <v>3.54</v>
      </c>
      <c r="AA195" s="139">
        <f t="shared" si="51"/>
        <v>3.54</v>
      </c>
      <c r="AB195" s="139">
        <f t="shared" si="51"/>
        <v>3.54</v>
      </c>
      <c r="AC195" s="139">
        <f t="shared" si="51"/>
        <v>3.54</v>
      </c>
      <c r="AD195" s="139">
        <f t="shared" si="51"/>
        <v>3.54</v>
      </c>
      <c r="AE195" s="139">
        <f t="shared" si="51"/>
        <v>3.54</v>
      </c>
      <c r="AF195" s="139">
        <f t="shared" si="51"/>
        <v>3.54</v>
      </c>
      <c r="AG195" s="140">
        <f t="shared" si="51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1224.6399999999999</v>
      </c>
      <c r="C204" s="154">
        <f>INDEX(F9:M9,1,MATCH(MAX(F72:M72),F72:M72,0))</f>
        <v>0.33333333333333331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12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 ca="1">"Pie Chart of Daily Peak Demand(Inclusive of Export) of Nepal ("&amp;A4&amp;" "&amp;B4&amp;")"</f>
        <v>Pie Chart of Daily Peak Demand(Inclusive of Export) of Nepal (Nepali Date: 2078/04/12)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2078/04/12)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2">B72</f>
        <v>1193.04</v>
      </c>
      <c r="U209" s="163">
        <f t="shared" si="52"/>
        <v>1088.3599999999999</v>
      </c>
      <c r="V209" s="163">
        <f t="shared" si="52"/>
        <v>1140.74</v>
      </c>
      <c r="W209" s="163">
        <f t="shared" si="52"/>
        <v>1134.24</v>
      </c>
      <c r="X209" s="163">
        <f t="shared" si="52"/>
        <v>1095.8499999999999</v>
      </c>
      <c r="Y209" s="163">
        <f t="shared" si="52"/>
        <v>1122.4099999999999</v>
      </c>
      <c r="Z209" s="163">
        <f t="shared" si="52"/>
        <v>1082.57</v>
      </c>
      <c r="AA209" s="163">
        <f t="shared" si="52"/>
        <v>1080.22</v>
      </c>
      <c r="AB209" s="163">
        <f t="shared" si="52"/>
        <v>1163.2199999999998</v>
      </c>
      <c r="AC209" s="163">
        <f t="shared" si="52"/>
        <v>1210.68</v>
      </c>
      <c r="AD209" s="163">
        <f t="shared" si="52"/>
        <v>1224.6399999999999</v>
      </c>
      <c r="AE209" s="163">
        <f t="shared" si="52"/>
        <v>1219.94</v>
      </c>
      <c r="AF209" s="163">
        <f t="shared" si="52"/>
        <v>1228.6399999999999</v>
      </c>
      <c r="AG209" s="163">
        <f t="shared" si="52"/>
        <v>1256.94</v>
      </c>
      <c r="AH209" s="163">
        <f t="shared" si="52"/>
        <v>1261.6399999999999</v>
      </c>
      <c r="AI209" s="163">
        <f t="shared" si="52"/>
        <v>1286.3400000000001</v>
      </c>
      <c r="AJ209" s="163">
        <f t="shared" si="52"/>
        <v>1276.94</v>
      </c>
      <c r="AK209" s="163">
        <f t="shared" si="52"/>
        <v>1256.26</v>
      </c>
      <c r="AL209" s="163">
        <f t="shared" si="52"/>
        <v>1237.6399999999999</v>
      </c>
      <c r="AM209" s="163">
        <f t="shared" si="52"/>
        <v>1232.56</v>
      </c>
      <c r="AN209" s="163">
        <f t="shared" si="52"/>
        <v>1222.44</v>
      </c>
      <c r="AO209" s="163">
        <f t="shared" si="52"/>
        <v>1200.49</v>
      </c>
      <c r="AP209" s="163">
        <f t="shared" si="52"/>
        <v>1224.8</v>
      </c>
      <c r="AQ209" s="163">
        <f t="shared" si="52"/>
        <v>1296.6400000000001</v>
      </c>
      <c r="AR209" s="163">
        <f t="shared" si="52"/>
        <v>1419.74</v>
      </c>
      <c r="AS209" s="163">
        <f t="shared" si="52"/>
        <v>1354.7</v>
      </c>
      <c r="AT209" s="163">
        <f t="shared" si="52"/>
        <v>1357.74</v>
      </c>
      <c r="AU209" s="163">
        <f t="shared" si="52"/>
        <v>1353.44</v>
      </c>
      <c r="AV209" s="163">
        <f t="shared" si="52"/>
        <v>1264.94</v>
      </c>
      <c r="AW209" s="163">
        <f t="shared" si="52"/>
        <v>1208.1299999999999</v>
      </c>
      <c r="AX209" s="163">
        <f t="shared" si="52"/>
        <v>1183.05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3">B194</f>
        <v>0.64</v>
      </c>
      <c r="C230" s="166">
        <f t="shared" si="53"/>
        <v>0.64</v>
      </c>
      <c r="D230" s="166">
        <f t="shared" si="53"/>
        <v>0.64</v>
      </c>
      <c r="E230" s="166">
        <f t="shared" si="53"/>
        <v>0.64</v>
      </c>
      <c r="F230" s="166">
        <f t="shared" si="53"/>
        <v>0.64</v>
      </c>
      <c r="G230" s="166">
        <f t="shared" si="53"/>
        <v>0.64</v>
      </c>
      <c r="H230" s="166">
        <f t="shared" si="53"/>
        <v>0.64</v>
      </c>
      <c r="I230" s="166">
        <f t="shared" si="53"/>
        <v>0.64</v>
      </c>
      <c r="J230" s="166">
        <f t="shared" si="53"/>
        <v>0.64</v>
      </c>
      <c r="K230" s="166">
        <f t="shared" si="53"/>
        <v>0.64</v>
      </c>
      <c r="L230" s="166">
        <f t="shared" si="53"/>
        <v>0.64</v>
      </c>
      <c r="M230" s="166">
        <f t="shared" si="53"/>
        <v>0.64</v>
      </c>
      <c r="N230" s="166">
        <f t="shared" si="53"/>
        <v>0.64</v>
      </c>
      <c r="O230" s="166">
        <f t="shared" si="53"/>
        <v>0.64</v>
      </c>
      <c r="P230" s="166">
        <f t="shared" si="53"/>
        <v>0.64</v>
      </c>
      <c r="Q230" s="166">
        <f t="shared" si="53"/>
        <v>0.64</v>
      </c>
      <c r="R230" s="166">
        <f t="shared" si="53"/>
        <v>0.64</v>
      </c>
      <c r="S230" s="166">
        <f t="shared" si="53"/>
        <v>0.64</v>
      </c>
      <c r="T230" s="166">
        <f t="shared" si="53"/>
        <v>0.64</v>
      </c>
      <c r="U230" s="166">
        <f t="shared" si="53"/>
        <v>0.64</v>
      </c>
      <c r="V230" s="166">
        <f t="shared" si="53"/>
        <v>0.64</v>
      </c>
      <c r="W230" s="166">
        <f t="shared" si="53"/>
        <v>0.64</v>
      </c>
      <c r="X230" s="166">
        <f t="shared" si="53"/>
        <v>0.64</v>
      </c>
      <c r="Y230" s="166">
        <f t="shared" si="53"/>
        <v>0.64</v>
      </c>
      <c r="Z230" s="166">
        <f t="shared" si="53"/>
        <v>0.64</v>
      </c>
      <c r="AA230" s="166">
        <f t="shared" si="53"/>
        <v>0.64</v>
      </c>
      <c r="AB230" s="166">
        <f t="shared" si="53"/>
        <v>0.64</v>
      </c>
      <c r="AC230" s="166">
        <f t="shared" si="53"/>
        <v>0.64</v>
      </c>
      <c r="AD230" s="166">
        <f t="shared" si="53"/>
        <v>0.64</v>
      </c>
      <c r="AE230" s="166">
        <f t="shared" si="53"/>
        <v>0.64</v>
      </c>
      <c r="AF230" s="166">
        <f t="shared" si="53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4">IF(C198&lt;100,"",C198-520)</f>
        <v/>
      </c>
      <c r="D231" s="114" t="str">
        <f t="shared" si="54"/>
        <v/>
      </c>
      <c r="E231" s="114" t="str">
        <f t="shared" si="54"/>
        <v/>
      </c>
      <c r="F231" s="114" t="str">
        <f t="shared" si="54"/>
        <v/>
      </c>
      <c r="G231" s="114" t="str">
        <f t="shared" si="54"/>
        <v/>
      </c>
      <c r="H231" s="114" t="str">
        <f t="shared" si="54"/>
        <v/>
      </c>
      <c r="I231" s="114" t="str">
        <f t="shared" si="54"/>
        <v/>
      </c>
      <c r="J231" s="114" t="str">
        <f t="shared" si="54"/>
        <v/>
      </c>
      <c r="K231" s="114" t="str">
        <f t="shared" si="54"/>
        <v/>
      </c>
      <c r="L231" s="114" t="str">
        <f t="shared" si="54"/>
        <v/>
      </c>
      <c r="M231" s="114" t="str">
        <f t="shared" si="54"/>
        <v/>
      </c>
      <c r="N231" s="114" t="str">
        <f t="shared" si="54"/>
        <v/>
      </c>
      <c r="O231" s="114" t="str">
        <f t="shared" si="54"/>
        <v/>
      </c>
      <c r="P231" s="114" t="str">
        <f t="shared" si="54"/>
        <v/>
      </c>
      <c r="Q231" s="114" t="str">
        <f t="shared" si="54"/>
        <v/>
      </c>
      <c r="R231" s="114" t="str">
        <f t="shared" si="54"/>
        <v/>
      </c>
      <c r="S231" s="114" t="str">
        <f t="shared" si="54"/>
        <v/>
      </c>
      <c r="T231" s="114" t="str">
        <f t="shared" si="54"/>
        <v/>
      </c>
      <c r="U231" s="114" t="str">
        <f t="shared" si="54"/>
        <v/>
      </c>
      <c r="V231" s="114" t="str">
        <f t="shared" si="54"/>
        <v/>
      </c>
      <c r="W231" s="114" t="str">
        <f t="shared" si="54"/>
        <v/>
      </c>
      <c r="X231" s="114" t="str">
        <f t="shared" si="54"/>
        <v/>
      </c>
      <c r="Y231" s="114" t="str">
        <f t="shared" si="54"/>
        <v/>
      </c>
      <c r="Z231" s="114" t="str">
        <f t="shared" si="54"/>
        <v/>
      </c>
      <c r="AA231" s="114" t="str">
        <f t="shared" si="54"/>
        <v/>
      </c>
      <c r="AB231" s="114" t="str">
        <f t="shared" si="54"/>
        <v/>
      </c>
      <c r="AC231" s="114" t="str">
        <f t="shared" si="54"/>
        <v/>
      </c>
      <c r="AD231" s="114" t="str">
        <f t="shared" si="54"/>
        <v/>
      </c>
      <c r="AE231" s="114" t="str">
        <f t="shared" si="54"/>
        <v/>
      </c>
      <c r="AF231" s="114" t="str">
        <f t="shared" si="54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5">IF(B199&lt;100,"",B199-620)</f>
        <v/>
      </c>
      <c r="C232" s="114" t="str">
        <f t="shared" si="55"/>
        <v/>
      </c>
      <c r="D232" s="114" t="str">
        <f t="shared" si="55"/>
        <v/>
      </c>
      <c r="E232" s="114" t="str">
        <f t="shared" si="55"/>
        <v/>
      </c>
      <c r="F232" s="114" t="str">
        <f t="shared" si="55"/>
        <v/>
      </c>
      <c r="G232" s="114" t="str">
        <f t="shared" si="55"/>
        <v/>
      </c>
      <c r="H232" s="114" t="str">
        <f t="shared" si="55"/>
        <v/>
      </c>
      <c r="I232" s="114" t="str">
        <f t="shared" si="55"/>
        <v/>
      </c>
      <c r="J232" s="114" t="str">
        <f t="shared" si="55"/>
        <v/>
      </c>
      <c r="K232" s="114" t="str">
        <f t="shared" si="55"/>
        <v/>
      </c>
      <c r="L232" s="114" t="str">
        <f t="shared" si="55"/>
        <v/>
      </c>
      <c r="M232" s="114" t="str">
        <f t="shared" si="55"/>
        <v/>
      </c>
      <c r="N232" s="114" t="str">
        <f t="shared" si="55"/>
        <v/>
      </c>
      <c r="O232" s="114" t="str">
        <f t="shared" si="55"/>
        <v/>
      </c>
      <c r="P232" s="114" t="str">
        <f t="shared" si="55"/>
        <v/>
      </c>
      <c r="Q232" s="114" t="str">
        <f t="shared" si="55"/>
        <v/>
      </c>
      <c r="R232" s="114" t="str">
        <f t="shared" si="55"/>
        <v/>
      </c>
      <c r="S232" s="114" t="str">
        <f t="shared" si="55"/>
        <v/>
      </c>
      <c r="T232" s="114" t="str">
        <f t="shared" si="55"/>
        <v/>
      </c>
      <c r="U232" s="114" t="str">
        <f t="shared" si="55"/>
        <v/>
      </c>
      <c r="V232" s="114" t="str">
        <f t="shared" si="55"/>
        <v/>
      </c>
      <c r="W232" s="114" t="str">
        <f t="shared" si="55"/>
        <v/>
      </c>
      <c r="X232" s="114" t="str">
        <f t="shared" si="55"/>
        <v/>
      </c>
      <c r="Y232" s="114" t="str">
        <f t="shared" si="55"/>
        <v/>
      </c>
      <c r="Z232" s="114" t="str">
        <f t="shared" si="55"/>
        <v/>
      </c>
      <c r="AA232" s="114" t="str">
        <f t="shared" si="55"/>
        <v/>
      </c>
      <c r="AB232" s="114" t="str">
        <f t="shared" si="55"/>
        <v/>
      </c>
      <c r="AC232" s="114" t="str">
        <f t="shared" si="55"/>
        <v/>
      </c>
      <c r="AD232" s="114" t="str">
        <f t="shared" si="55"/>
        <v/>
      </c>
      <c r="AE232" s="114" t="str">
        <f t="shared" si="55"/>
        <v/>
      </c>
      <c r="AF232" s="114" t="str">
        <f t="shared" si="55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6">IF(B200&lt;100,"",B200-330)</f>
        <v/>
      </c>
      <c r="C233" s="114" t="str">
        <f t="shared" si="56"/>
        <v/>
      </c>
      <c r="D233" s="114" t="str">
        <f t="shared" si="56"/>
        <v/>
      </c>
      <c r="E233" s="114" t="str">
        <f t="shared" si="56"/>
        <v/>
      </c>
      <c r="F233" s="114" t="str">
        <f t="shared" si="56"/>
        <v/>
      </c>
      <c r="G233" s="114" t="str">
        <f t="shared" si="56"/>
        <v/>
      </c>
      <c r="H233" s="114" t="str">
        <f t="shared" si="56"/>
        <v/>
      </c>
      <c r="I233" s="114" t="str">
        <f t="shared" si="56"/>
        <v/>
      </c>
      <c r="J233" s="114" t="str">
        <f t="shared" si="56"/>
        <v/>
      </c>
      <c r="K233" s="114" t="str">
        <f t="shared" si="56"/>
        <v/>
      </c>
      <c r="L233" s="114" t="str">
        <f t="shared" si="56"/>
        <v/>
      </c>
      <c r="M233" s="114" t="str">
        <f t="shared" si="56"/>
        <v/>
      </c>
      <c r="N233" s="114" t="str">
        <f t="shared" si="56"/>
        <v/>
      </c>
      <c r="O233" s="114" t="str">
        <f t="shared" si="56"/>
        <v/>
      </c>
      <c r="P233" s="114" t="str">
        <f t="shared" si="56"/>
        <v/>
      </c>
      <c r="Q233" s="114" t="str">
        <f t="shared" si="56"/>
        <v/>
      </c>
      <c r="R233" s="114" t="str">
        <f t="shared" si="56"/>
        <v/>
      </c>
      <c r="S233" s="114" t="str">
        <f t="shared" si="56"/>
        <v/>
      </c>
      <c r="T233" s="114" t="str">
        <f t="shared" si="56"/>
        <v/>
      </c>
      <c r="U233" s="114" t="str">
        <f t="shared" si="56"/>
        <v/>
      </c>
      <c r="V233" s="114" t="str">
        <f t="shared" si="56"/>
        <v/>
      </c>
      <c r="W233" s="114" t="str">
        <f t="shared" si="56"/>
        <v/>
      </c>
      <c r="X233" s="114" t="str">
        <f t="shared" si="56"/>
        <v/>
      </c>
      <c r="Y233" s="114" t="str">
        <f t="shared" si="56"/>
        <v/>
      </c>
      <c r="Z233" s="114" t="str">
        <f t="shared" si="56"/>
        <v/>
      </c>
      <c r="AA233" s="114" t="str">
        <f t="shared" si="56"/>
        <v/>
      </c>
      <c r="AB233" s="114" t="str">
        <f t="shared" si="56"/>
        <v/>
      </c>
      <c r="AC233" s="114" t="str">
        <f t="shared" si="56"/>
        <v/>
      </c>
      <c r="AD233" s="114" t="str">
        <f t="shared" si="56"/>
        <v/>
      </c>
      <c r="AE233" s="114" t="str">
        <f t="shared" si="56"/>
        <v/>
      </c>
      <c r="AF233" s="114" t="str">
        <f t="shared" si="56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7">IF(C201&lt;100,"",C201-1500)</f>
        <v/>
      </c>
      <c r="D234" s="114" t="str">
        <f t="shared" si="57"/>
        <v/>
      </c>
      <c r="E234" s="114" t="str">
        <f t="shared" si="57"/>
        <v/>
      </c>
      <c r="F234" s="114" t="str">
        <f t="shared" si="57"/>
        <v/>
      </c>
      <c r="G234" s="114" t="str">
        <f t="shared" si="57"/>
        <v/>
      </c>
      <c r="H234" s="114" t="str">
        <f t="shared" si="57"/>
        <v/>
      </c>
      <c r="I234" s="114" t="str">
        <f t="shared" si="57"/>
        <v/>
      </c>
      <c r="J234" s="114" t="str">
        <f t="shared" si="57"/>
        <v/>
      </c>
      <c r="K234" s="114" t="str">
        <f t="shared" si="57"/>
        <v/>
      </c>
      <c r="L234" s="114" t="str">
        <f t="shared" si="57"/>
        <v/>
      </c>
      <c r="M234" s="114" t="str">
        <f t="shared" si="57"/>
        <v/>
      </c>
      <c r="N234" s="114" t="str">
        <f t="shared" si="57"/>
        <v/>
      </c>
      <c r="O234" s="114" t="str">
        <f t="shared" si="57"/>
        <v/>
      </c>
      <c r="P234" s="114" t="str">
        <f t="shared" si="57"/>
        <v/>
      </c>
      <c r="Q234" s="114" t="str">
        <f t="shared" si="57"/>
        <v/>
      </c>
      <c r="R234" s="114" t="str">
        <f t="shared" si="57"/>
        <v/>
      </c>
      <c r="S234" s="114" t="str">
        <f t="shared" si="57"/>
        <v/>
      </c>
      <c r="T234" s="114" t="str">
        <f t="shared" si="57"/>
        <v/>
      </c>
      <c r="U234" s="114" t="str">
        <f t="shared" si="57"/>
        <v/>
      </c>
      <c r="V234" s="114" t="str">
        <f t="shared" si="57"/>
        <v/>
      </c>
      <c r="W234" s="114" t="str">
        <f t="shared" si="57"/>
        <v/>
      </c>
      <c r="X234" s="114" t="str">
        <f t="shared" si="57"/>
        <v/>
      </c>
      <c r="Y234" s="114" t="str">
        <f t="shared" si="57"/>
        <v/>
      </c>
      <c r="Z234" s="114" t="str">
        <f t="shared" si="57"/>
        <v/>
      </c>
      <c r="AA234" s="114" t="str">
        <f t="shared" si="57"/>
        <v/>
      </c>
      <c r="AB234" s="114" t="str">
        <f t="shared" si="57"/>
        <v/>
      </c>
      <c r="AC234" s="114" t="str">
        <f t="shared" si="57"/>
        <v/>
      </c>
      <c r="AD234" s="114" t="str">
        <f t="shared" si="57"/>
        <v/>
      </c>
      <c r="AE234" s="114" t="str">
        <f t="shared" si="57"/>
        <v/>
      </c>
      <c r="AF234" s="114" t="str">
        <f t="shared" si="57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9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9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6249" priority="387">
      <formula>S$9&gt;=20/24</formula>
    </cfRule>
    <cfRule type="expression" dxfId="6248" priority="388">
      <formula>AND(S$9&gt;=14/24,S$9&lt;20/24)</formula>
    </cfRule>
    <cfRule type="expression" dxfId="6247" priority="389">
      <formula>AND(S$9&gt;=8/24,S$9&lt;14/24)</formula>
    </cfRule>
    <cfRule type="expression" dxfId="6246" priority="390">
      <formula>S$9&lt;8/24</formula>
    </cfRule>
  </conditionalFormatting>
  <conditionalFormatting sqref="B8:AF10 AA78:AF78 C78:Q78 R37:S38 C79:AF79 C189:AF195 L34:Q34 L55:R56 S39 C65:AF69 T208:AX208 C77:AF77 C71:AF75 T55:T56 U82:V83 B53:AF53 C54:K58 L57:Q58 T37:X39 L50:AF52 R11:AF13 R15:AF18 Y37:AF40 W82:AF88">
    <cfRule type="expression" dxfId="6245" priority="383">
      <formula>B$9&gt;=20/24</formula>
    </cfRule>
    <cfRule type="expression" dxfId="6244" priority="384">
      <formula>AND(B$9&gt;=14/24,B$9&lt;20/24)</formula>
    </cfRule>
    <cfRule type="expression" dxfId="6243" priority="385">
      <formula>AND(B$9&gt;=8/24,B$9&lt;14/24)</formula>
    </cfRule>
    <cfRule type="expression" dxfId="6242" priority="386">
      <formula>B$9&lt;8/24</formula>
    </cfRule>
  </conditionalFormatting>
  <conditionalFormatting sqref="B187:AF187">
    <cfRule type="expression" dxfId="6241" priority="379">
      <formula>B$9&gt;=20/24</formula>
    </cfRule>
    <cfRule type="expression" dxfId="6240" priority="380">
      <formula>AND(B$9&gt;=14/24,B$9&lt;20/24)</formula>
    </cfRule>
    <cfRule type="expression" dxfId="6239" priority="381">
      <formula>AND(B$9&gt;=8/24,B$9&lt;14/24)</formula>
    </cfRule>
    <cfRule type="expression" dxfId="6238" priority="382">
      <formula>B$9&lt;8/24</formula>
    </cfRule>
  </conditionalFormatting>
  <conditionalFormatting sqref="AL4:AL6">
    <cfRule type="iconSet" priority="378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6237" priority="374">
      <formula>L$9&gt;=20/24</formula>
    </cfRule>
    <cfRule type="expression" dxfId="6236" priority="375">
      <formula>AND(L$9&gt;=14/24,L$9&lt;20/24)</formula>
    </cfRule>
    <cfRule type="expression" dxfId="6235" priority="376">
      <formula>AND(L$9&gt;=8/24,L$9&lt;14/24)</formula>
    </cfRule>
    <cfRule type="expression" dxfId="6234" priority="377">
      <formula>L$9&lt;8/24</formula>
    </cfRule>
  </conditionalFormatting>
  <conditionalFormatting sqref="R36:AF36">
    <cfRule type="expression" dxfId="6233" priority="362">
      <formula>R$9&gt;=20/24</formula>
    </cfRule>
    <cfRule type="expression" dxfId="6232" priority="363">
      <formula>AND(R$9&gt;=14/24,R$9&lt;20/24)</formula>
    </cfRule>
    <cfRule type="expression" dxfId="6231" priority="364">
      <formula>AND(R$9&gt;=8/24,R$9&lt;14/24)</formula>
    </cfRule>
    <cfRule type="expression" dxfId="6230" priority="365">
      <formula>R$9&lt;8/24</formula>
    </cfRule>
  </conditionalFormatting>
  <conditionalFormatting sqref="R54 T54:AF54">
    <cfRule type="expression" dxfId="6229" priority="358">
      <formula>R$9&gt;=20/24</formula>
    </cfRule>
    <cfRule type="expression" dxfId="6228" priority="359">
      <formula>AND(R$9&gt;=14/24,R$9&lt;20/24)</formula>
    </cfRule>
    <cfRule type="expression" dxfId="6227" priority="360">
      <formula>AND(R$9&gt;=8/24,R$9&lt;14/24)</formula>
    </cfRule>
    <cfRule type="expression" dxfId="6226" priority="361">
      <formula>R$9&lt;8/24</formula>
    </cfRule>
  </conditionalFormatting>
  <conditionalFormatting sqref="R78:Z78">
    <cfRule type="expression" dxfId="6225" priority="354">
      <formula>R$9&gt;=20/24</formula>
    </cfRule>
    <cfRule type="expression" dxfId="6224" priority="355">
      <formula>AND(R$9&gt;=14/24,R$9&lt;20/24)</formula>
    </cfRule>
    <cfRule type="expression" dxfId="6223" priority="356">
      <formula>AND(R$9&gt;=8/24,R$9&lt;14/24)</formula>
    </cfRule>
    <cfRule type="expression" dxfId="6222" priority="357">
      <formula>R$9&lt;8/24</formula>
    </cfRule>
  </conditionalFormatting>
  <conditionalFormatting sqref="T81:AF81">
    <cfRule type="expression" dxfId="6221" priority="350">
      <formula>T$9&gt;=20/24</formula>
    </cfRule>
    <cfRule type="expression" dxfId="6220" priority="351">
      <formula>AND(T$9&gt;=14/24,T$9&lt;20/24)</formula>
    </cfRule>
    <cfRule type="expression" dxfId="6219" priority="352">
      <formula>AND(T$9&gt;=8/24,T$9&lt;14/24)</formula>
    </cfRule>
    <cfRule type="expression" dxfId="6218" priority="353">
      <formula>T$9&lt;8/24</formula>
    </cfRule>
  </conditionalFormatting>
  <conditionalFormatting sqref="R34:AD34">
    <cfRule type="expression" dxfId="6217" priority="330">
      <formula>R$9&gt;=20/24</formula>
    </cfRule>
    <cfRule type="expression" dxfId="6216" priority="331">
      <formula>AND(R$9&gt;=14/24,R$9&lt;20/24)</formula>
    </cfRule>
    <cfRule type="expression" dxfId="6215" priority="332">
      <formula>AND(R$9&gt;=8/24,R$9&lt;14/24)</formula>
    </cfRule>
    <cfRule type="expression" dxfId="6214" priority="333">
      <formula>R$9&lt;8/24</formula>
    </cfRule>
  </conditionalFormatting>
  <conditionalFormatting sqref="R39:R40 S40:X40 R42:AF45">
    <cfRule type="expression" dxfId="6213" priority="322">
      <formula>R$9&gt;=20/24</formula>
    </cfRule>
    <cfRule type="expression" dxfId="6212" priority="323">
      <formula>AND(R$9&gt;=14/24,R$9&lt;20/24)</formula>
    </cfRule>
    <cfRule type="expression" dxfId="6211" priority="324">
      <formula>AND(R$9&gt;=8/24,R$9&lt;14/24)</formula>
    </cfRule>
    <cfRule type="expression" dxfId="6210" priority="325">
      <formula>R$9&lt;8/24</formula>
    </cfRule>
  </conditionalFormatting>
  <conditionalFormatting sqref="R46:AF46">
    <cfRule type="expression" dxfId="6209" priority="318">
      <formula>R$9&gt;=20/24</formula>
    </cfRule>
    <cfRule type="expression" dxfId="6208" priority="319">
      <formula>AND(R$9&gt;=14/24,R$9&lt;20/24)</formula>
    </cfRule>
    <cfRule type="expression" dxfId="6207" priority="320">
      <formula>AND(R$9&gt;=8/24,R$9&lt;14/24)</formula>
    </cfRule>
    <cfRule type="expression" dxfId="6206" priority="321">
      <formula>R$9&lt;8/24</formula>
    </cfRule>
  </conditionalFormatting>
  <conditionalFormatting sqref="R47:AF47">
    <cfRule type="expression" dxfId="6205" priority="314">
      <formula>R$9&gt;=20/24</formula>
    </cfRule>
    <cfRule type="expression" dxfId="6204" priority="315">
      <formula>AND(R$9&gt;=14/24,R$9&lt;20/24)</formula>
    </cfRule>
    <cfRule type="expression" dxfId="6203" priority="316">
      <formula>AND(R$9&gt;=8/24,R$9&lt;14/24)</formula>
    </cfRule>
    <cfRule type="expression" dxfId="6202" priority="317">
      <formula>R$9&lt;8/24</formula>
    </cfRule>
  </conditionalFormatting>
  <conditionalFormatting sqref="R57:R64 S59:T64 U57:AF64">
    <cfRule type="expression" dxfId="6201" priority="310">
      <formula>R$9&gt;=20/24</formula>
    </cfRule>
    <cfRule type="expression" dxfId="6200" priority="311">
      <formula>AND(R$9&gt;=14/24,R$9&lt;20/24)</formula>
    </cfRule>
    <cfRule type="expression" dxfId="6199" priority="312">
      <formula>AND(R$9&gt;=8/24,R$9&lt;14/24)</formula>
    </cfRule>
    <cfRule type="expression" dxfId="6198" priority="313">
      <formula>R$9&lt;8/24</formula>
    </cfRule>
  </conditionalFormatting>
  <conditionalFormatting sqref="C59:Q59">
    <cfRule type="expression" dxfId="6197" priority="302">
      <formula>C$9&gt;=20/24</formula>
    </cfRule>
    <cfRule type="expression" dxfId="6196" priority="303">
      <formula>AND(C$9&gt;=14/24,C$9&lt;20/24)</formula>
    </cfRule>
    <cfRule type="expression" dxfId="6195" priority="304">
      <formula>AND(C$9&gt;=8/24,C$9&lt;14/24)</formula>
    </cfRule>
    <cfRule type="expression" dxfId="6194" priority="305">
      <formula>C$9&lt;8/24</formula>
    </cfRule>
  </conditionalFormatting>
  <conditionalFormatting sqref="T91:AF94">
    <cfRule type="expression" dxfId="6193" priority="298">
      <formula>T$9&gt;=20/24</formula>
    </cfRule>
    <cfRule type="expression" dxfId="6192" priority="299">
      <formula>AND(T$9&gt;=14/24,T$9&lt;20/24)</formula>
    </cfRule>
    <cfRule type="expression" dxfId="6191" priority="300">
      <formula>AND(T$9&gt;=8/24,T$9&lt;14/24)</formula>
    </cfRule>
    <cfRule type="expression" dxfId="6190" priority="301">
      <formula>T$9&lt;8/24</formula>
    </cfRule>
  </conditionalFormatting>
  <conditionalFormatting sqref="AG48 B35 B49 B53 F11:K11 I15:K15 H24:K24 C42:K47 C36:K40 C33:AF35 C48:AF53 R11:AF13 R15:AF18 R36:AF40 R42:AF47">
    <cfRule type="expression" dxfId="6189" priority="297">
      <formula>B11&gt;$AG11</formula>
    </cfRule>
  </conditionalFormatting>
  <conditionalFormatting sqref="A96:A152 A81:A94 A11:A13 A15:A30 A42:A69 A77:A79 A71:A75 A32:A40 A165:A196">
    <cfRule type="expression" dxfId="6188" priority="296">
      <formula>$AH11=0</formula>
    </cfRule>
  </conditionalFormatting>
  <conditionalFormatting sqref="T95:AF95">
    <cfRule type="expression" dxfId="6187" priority="288">
      <formula>T$9&gt;=20/24</formula>
    </cfRule>
    <cfRule type="expression" dxfId="6186" priority="289">
      <formula>AND(T$9&gt;=14/24,T$9&lt;20/24)</formula>
    </cfRule>
    <cfRule type="expression" dxfId="6185" priority="290">
      <formula>AND(T$9&gt;=8/24,T$9&lt;14/24)</formula>
    </cfRule>
    <cfRule type="expression" dxfId="6184" priority="291">
      <formula>T$9&lt;8/24</formula>
    </cfRule>
  </conditionalFormatting>
  <conditionalFormatting sqref="A95">
    <cfRule type="expression" dxfId="6183" priority="287">
      <formula>$AH95=0</formula>
    </cfRule>
  </conditionalFormatting>
  <conditionalFormatting sqref="C33:AF33">
    <cfRule type="expression" dxfId="6182" priority="283">
      <formula>C$9&gt;=20/24</formula>
    </cfRule>
    <cfRule type="expression" dxfId="6181" priority="284">
      <formula>AND(C$9&gt;=14/24,C$9&lt;20/24)</formula>
    </cfRule>
    <cfRule type="expression" dxfId="6180" priority="285">
      <formula>AND(C$9&gt;=8/24,C$9&lt;14/24)</formula>
    </cfRule>
    <cfRule type="expression" dxfId="6179" priority="286">
      <formula>C$9&lt;8/24</formula>
    </cfRule>
  </conditionalFormatting>
  <conditionalFormatting sqref="R33:AF33">
    <cfRule type="expression" dxfId="6178" priority="279">
      <formula>R$9&gt;=20/24</formula>
    </cfRule>
    <cfRule type="expression" dxfId="6177" priority="280">
      <formula>AND(R$9&gt;=14/24,R$9&lt;20/24)</formula>
    </cfRule>
    <cfRule type="expression" dxfId="6176" priority="281">
      <formula>AND(R$9&gt;=8/24,R$9&lt;14/24)</formula>
    </cfRule>
    <cfRule type="expression" dxfId="6175" priority="282">
      <formula>R$9&lt;8/24</formula>
    </cfRule>
  </conditionalFormatting>
  <conditionalFormatting sqref="C60:Q64">
    <cfRule type="expression" dxfId="6174" priority="271">
      <formula>C$9&gt;=20/24</formula>
    </cfRule>
    <cfRule type="expression" dxfId="6173" priority="272">
      <formula>AND(C$9&gt;=14/24,C$9&lt;20/24)</formula>
    </cfRule>
    <cfRule type="expression" dxfId="6172" priority="273">
      <formula>AND(C$9&gt;=8/24,C$9&lt;14/24)</formula>
    </cfRule>
    <cfRule type="expression" dxfId="6171" priority="274">
      <formula>C$9&lt;8/24</formula>
    </cfRule>
  </conditionalFormatting>
  <conditionalFormatting sqref="AL30">
    <cfRule type="iconSet" priority="266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6170" priority="252">
      <formula>$AH31=0</formula>
    </cfRule>
  </conditionalFormatting>
  <conditionalFormatting sqref="C80:AF80">
    <cfRule type="expression" dxfId="6169" priority="248">
      <formula>C$9&gt;=20/24</formula>
    </cfRule>
    <cfRule type="expression" dxfId="6168" priority="249">
      <formula>AND(C$9&gt;=14/24,C$9&lt;20/24)</formula>
    </cfRule>
    <cfRule type="expression" dxfId="6167" priority="250">
      <formula>AND(C$9&gt;=8/24,C$9&lt;14/24)</formula>
    </cfRule>
    <cfRule type="expression" dxfId="6166" priority="251">
      <formula>C$9&lt;8/24</formula>
    </cfRule>
  </conditionalFormatting>
  <conditionalFormatting sqref="A80">
    <cfRule type="expression" dxfId="6165" priority="247">
      <formula>$AH80=0</formula>
    </cfRule>
  </conditionalFormatting>
  <conditionalFormatting sqref="Y14:AF14">
    <cfRule type="expression" dxfId="6164" priority="243">
      <formula>Y$9&gt;=20/24</formula>
    </cfRule>
    <cfRule type="expression" dxfId="6163" priority="244">
      <formula>AND(Y$9&gt;=14/24,Y$9&lt;20/24)</formula>
    </cfRule>
    <cfRule type="expression" dxfId="6162" priority="245">
      <formula>AND(Y$9&gt;=8/24,Y$9&lt;14/24)</formula>
    </cfRule>
    <cfRule type="expression" dxfId="6161" priority="246">
      <formula>Y$9&lt;8/24</formula>
    </cfRule>
  </conditionalFormatting>
  <conditionalFormatting sqref="R14:X14">
    <cfRule type="expression" dxfId="6160" priority="235">
      <formula>R$9&gt;=20/24</formula>
    </cfRule>
    <cfRule type="expression" dxfId="6159" priority="236">
      <formula>AND(R$9&gt;=14/24,R$9&lt;20/24)</formula>
    </cfRule>
    <cfRule type="expression" dxfId="6158" priority="237">
      <formula>AND(R$9&gt;=8/24,R$9&lt;14/24)</formula>
    </cfRule>
    <cfRule type="expression" dxfId="6157" priority="238">
      <formula>R$9&lt;8/24</formula>
    </cfRule>
  </conditionalFormatting>
  <conditionalFormatting sqref="R14:AF14">
    <cfRule type="expression" dxfId="6156" priority="234">
      <formula>R14&gt;$AG14</formula>
    </cfRule>
  </conditionalFormatting>
  <conditionalFormatting sqref="A14">
    <cfRule type="expression" dxfId="6155" priority="233">
      <formula>$AH14=0</formula>
    </cfRule>
  </conditionalFormatting>
  <conditionalFormatting sqref="A159:A164">
    <cfRule type="expression" dxfId="6154" priority="232">
      <formula>$AH159=0</formula>
    </cfRule>
  </conditionalFormatting>
  <conditionalFormatting sqref="A153:A158">
    <cfRule type="expression" dxfId="6153" priority="231">
      <formula>$AH153=0</formula>
    </cfRule>
  </conditionalFormatting>
  <conditionalFormatting sqref="Y41:AF41">
    <cfRule type="expression" dxfId="6152" priority="227">
      <formula>Y$9&gt;=20/24</formula>
    </cfRule>
    <cfRule type="expression" dxfId="6151" priority="228">
      <formula>AND(Y$9&gt;=14/24,Y$9&lt;20/24)</formula>
    </cfRule>
    <cfRule type="expression" dxfId="6150" priority="229">
      <formula>AND(Y$9&gt;=8/24,Y$9&lt;14/24)</formula>
    </cfRule>
    <cfRule type="expression" dxfId="6149" priority="230">
      <formula>Y$9&lt;8/24</formula>
    </cfRule>
  </conditionalFormatting>
  <conditionalFormatting sqref="R41:X41">
    <cfRule type="expression" dxfId="6148" priority="219">
      <formula>R$9&gt;=20/24</formula>
    </cfRule>
    <cfRule type="expression" dxfId="6147" priority="220">
      <formula>AND(R$9&gt;=14/24,R$9&lt;20/24)</formula>
    </cfRule>
    <cfRule type="expression" dxfId="6146" priority="221">
      <formula>AND(R$9&gt;=8/24,R$9&lt;14/24)</formula>
    </cfRule>
    <cfRule type="expression" dxfId="6145" priority="222">
      <formula>R$9&lt;8/24</formula>
    </cfRule>
  </conditionalFormatting>
  <conditionalFormatting sqref="C41:K41 R41:AF41">
    <cfRule type="expression" dxfId="6144" priority="218">
      <formula>C41&gt;$AG41</formula>
    </cfRule>
  </conditionalFormatting>
  <conditionalFormatting sqref="A41">
    <cfRule type="expression" dxfId="6143" priority="217">
      <formula>$AH41=0</formula>
    </cfRule>
  </conditionalFormatting>
  <conditionalFormatting sqref="C76:AF76">
    <cfRule type="expression" dxfId="6142" priority="213">
      <formula>C$9&gt;=20/24</formula>
    </cfRule>
    <cfRule type="expression" dxfId="6141" priority="214">
      <formula>AND(C$9&gt;=14/24,C$9&lt;20/24)</formula>
    </cfRule>
    <cfRule type="expression" dxfId="6140" priority="215">
      <formula>AND(C$9&gt;=8/24,C$9&lt;14/24)</formula>
    </cfRule>
    <cfRule type="expression" dxfId="6139" priority="216">
      <formula>C$9&lt;8/24</formula>
    </cfRule>
  </conditionalFormatting>
  <conditionalFormatting sqref="A76">
    <cfRule type="expression" dxfId="6138" priority="212">
      <formula>$AH76=0</formula>
    </cfRule>
  </conditionalFormatting>
  <conditionalFormatting sqref="C70:AG70">
    <cfRule type="expression" dxfId="6137" priority="208">
      <formula>C$9&gt;=20/24</formula>
    </cfRule>
    <cfRule type="expression" dxfId="6136" priority="209">
      <formula>AND(C$9&gt;=14/24,C$9&lt;20/24)</formula>
    </cfRule>
    <cfRule type="expression" dxfId="6135" priority="210">
      <formula>AND(C$9&gt;=8/24,C$9&lt;14/24)</formula>
    </cfRule>
    <cfRule type="expression" dxfId="6134" priority="211">
      <formula>C$9&lt;8/24</formula>
    </cfRule>
  </conditionalFormatting>
  <conditionalFormatting sqref="A70">
    <cfRule type="expression" dxfId="6133" priority="207">
      <formula>$AH70=0</formula>
    </cfRule>
  </conditionalFormatting>
  <conditionalFormatting sqref="AL31:AL32 AL7:AL29">
    <cfRule type="iconSet" priority="393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6132" priority="203">
      <formula>S$9&gt;=20/24</formula>
    </cfRule>
    <cfRule type="expression" dxfId="6131" priority="204">
      <formula>AND(S$9&gt;=14/24,S$9&lt;20/24)</formula>
    </cfRule>
    <cfRule type="expression" dxfId="6130" priority="205">
      <formula>AND(S$9&gt;=8/24,S$9&lt;14/24)</formula>
    </cfRule>
    <cfRule type="expression" dxfId="6129" priority="206">
      <formula>S$9&lt;8/24</formula>
    </cfRule>
  </conditionalFormatting>
  <conditionalFormatting sqref="S54">
    <cfRule type="expression" dxfId="6128" priority="199">
      <formula>S$9&gt;=20/24</formula>
    </cfRule>
    <cfRule type="expression" dxfId="6127" priority="200">
      <formula>AND(S$9&gt;=14/24,S$9&lt;20/24)</formula>
    </cfRule>
    <cfRule type="expression" dxfId="6126" priority="201">
      <formula>AND(S$9&gt;=8/24,S$9&lt;14/24)</formula>
    </cfRule>
    <cfRule type="expression" dxfId="6125" priority="202">
      <formula>S$9&lt;8/24</formula>
    </cfRule>
  </conditionalFormatting>
  <conditionalFormatting sqref="S57:T58">
    <cfRule type="expression" dxfId="6124" priority="195">
      <formula>S$9&gt;=20/24</formula>
    </cfRule>
    <cfRule type="expression" dxfId="6123" priority="196">
      <formula>AND(S$9&gt;=14/24,S$9&lt;20/24)</formula>
    </cfRule>
    <cfRule type="expression" dxfId="6122" priority="197">
      <formula>AND(S$9&gt;=8/24,S$9&lt;14/24)</formula>
    </cfRule>
    <cfRule type="expression" dxfId="6121" priority="198">
      <formula>S$9&lt;8/24</formula>
    </cfRule>
  </conditionalFormatting>
  <conditionalFormatting sqref="S82:T88 U84:V88">
    <cfRule type="expression" dxfId="6120" priority="191">
      <formula>S$9&gt;=20/24</formula>
    </cfRule>
    <cfRule type="expression" dxfId="6119" priority="192">
      <formula>AND(S$9&gt;=14/24,S$9&lt;20/24)</formula>
    </cfRule>
    <cfRule type="expression" dxfId="6118" priority="193">
      <formula>AND(S$9&gt;=8/24,S$9&lt;14/24)</formula>
    </cfRule>
    <cfRule type="expression" dxfId="6117" priority="194">
      <formula>S$9&lt;8/24</formula>
    </cfRule>
  </conditionalFormatting>
  <conditionalFormatting sqref="S81">
    <cfRule type="expression" dxfId="6116" priority="187">
      <formula>S$9&gt;=20/24</formula>
    </cfRule>
    <cfRule type="expression" dxfId="6115" priority="188">
      <formula>AND(S$9&gt;=14/24,S$9&lt;20/24)</formula>
    </cfRule>
    <cfRule type="expression" dxfId="6114" priority="189">
      <formula>AND(S$9&gt;=8/24,S$9&lt;14/24)</formula>
    </cfRule>
    <cfRule type="expression" dxfId="6113" priority="190">
      <formula>S$9&lt;8/24</formula>
    </cfRule>
  </conditionalFormatting>
  <conditionalFormatting sqref="R82:R88 C81:Q88">
    <cfRule type="expression" dxfId="6112" priority="183">
      <formula>C$9&gt;=20/24</formula>
    </cfRule>
    <cfRule type="expression" dxfId="6111" priority="184">
      <formula>AND(C$9&gt;=14/24,C$9&lt;20/24)</formula>
    </cfRule>
    <cfRule type="expression" dxfId="6110" priority="185">
      <formula>AND(C$9&gt;=8/24,C$9&lt;14/24)</formula>
    </cfRule>
    <cfRule type="expression" dxfId="6109" priority="186">
      <formula>C$9&lt;8/24</formula>
    </cfRule>
  </conditionalFormatting>
  <conditionalFormatting sqref="R81">
    <cfRule type="expression" dxfId="6108" priority="179">
      <formula>R$9&gt;=20/24</formula>
    </cfRule>
    <cfRule type="expression" dxfId="6107" priority="180">
      <formula>AND(R$9&gt;=14/24,R$9&lt;20/24)</formula>
    </cfRule>
    <cfRule type="expression" dxfId="6106" priority="181">
      <formula>AND(R$9&gt;=8/24,R$9&lt;14/24)</formula>
    </cfRule>
    <cfRule type="expression" dxfId="6105" priority="182">
      <formula>R$9&lt;8/24</formula>
    </cfRule>
  </conditionalFormatting>
  <conditionalFormatting sqref="S91:S94">
    <cfRule type="expression" dxfId="6104" priority="175">
      <formula>S$9&gt;=20/24</formula>
    </cfRule>
    <cfRule type="expression" dxfId="6103" priority="176">
      <formula>AND(S$9&gt;=14/24,S$9&lt;20/24)</formula>
    </cfRule>
    <cfRule type="expression" dxfId="6102" priority="177">
      <formula>AND(S$9&gt;=8/24,S$9&lt;14/24)</formula>
    </cfRule>
    <cfRule type="expression" dxfId="6101" priority="178">
      <formula>S$9&lt;8/24</formula>
    </cfRule>
  </conditionalFormatting>
  <conditionalFormatting sqref="S95">
    <cfRule type="expression" dxfId="6100" priority="171">
      <formula>S$9&gt;=20/24</formula>
    </cfRule>
    <cfRule type="expression" dxfId="6099" priority="172">
      <formula>AND(S$9&gt;=14/24,S$9&lt;20/24)</formula>
    </cfRule>
    <cfRule type="expression" dxfId="6098" priority="173">
      <formula>AND(S$9&gt;=8/24,S$9&lt;14/24)</formula>
    </cfRule>
    <cfRule type="expression" dxfId="6097" priority="174">
      <formula>S$9&lt;8/24</formula>
    </cfRule>
  </conditionalFormatting>
  <conditionalFormatting sqref="C91:L94">
    <cfRule type="expression" dxfId="6096" priority="167">
      <formula>C$9&gt;=20/24</formula>
    </cfRule>
    <cfRule type="expression" dxfId="6095" priority="168">
      <formula>AND(C$9&gt;=14/24,C$9&lt;20/24)</formula>
    </cfRule>
    <cfRule type="expression" dxfId="6094" priority="169">
      <formula>AND(C$9&gt;=8/24,C$9&lt;14/24)</formula>
    </cfRule>
    <cfRule type="expression" dxfId="6093" priority="170">
      <formula>C$9&lt;8/24</formula>
    </cfRule>
  </conditionalFormatting>
  <conditionalFormatting sqref="M91:Q94">
    <cfRule type="expression" dxfId="6092" priority="163">
      <formula>M$9&gt;=20/24</formula>
    </cfRule>
    <cfRule type="expression" dxfId="6091" priority="164">
      <formula>AND(M$9&gt;=14/24,M$9&lt;20/24)</formula>
    </cfRule>
    <cfRule type="expression" dxfId="6090" priority="165">
      <formula>AND(M$9&gt;=8/24,M$9&lt;14/24)</formula>
    </cfRule>
    <cfRule type="expression" dxfId="6089" priority="166">
      <formula>M$9&lt;8/24</formula>
    </cfRule>
  </conditionalFormatting>
  <conditionalFormatting sqref="R91:R94">
    <cfRule type="expression" dxfId="6088" priority="159">
      <formula>R$9&gt;=20/24</formula>
    </cfRule>
    <cfRule type="expression" dxfId="6087" priority="160">
      <formula>AND(R$9&gt;=14/24,R$9&lt;20/24)</formula>
    </cfRule>
    <cfRule type="expression" dxfId="6086" priority="161">
      <formula>AND(R$9&gt;=8/24,R$9&lt;14/24)</formula>
    </cfRule>
    <cfRule type="expression" dxfId="6085" priority="162">
      <formula>R$9&lt;8/24</formula>
    </cfRule>
  </conditionalFormatting>
  <conditionalFormatting sqref="C95:L95">
    <cfRule type="expression" dxfId="6084" priority="155">
      <formula>C$9&gt;=20/24</formula>
    </cfRule>
    <cfRule type="expression" dxfId="6083" priority="156">
      <formula>AND(C$9&gt;=14/24,C$9&lt;20/24)</formula>
    </cfRule>
    <cfRule type="expression" dxfId="6082" priority="157">
      <formula>AND(C$9&gt;=8/24,C$9&lt;14/24)</formula>
    </cfRule>
    <cfRule type="expression" dxfId="6081" priority="158">
      <formula>C$9&lt;8/24</formula>
    </cfRule>
  </conditionalFormatting>
  <conditionalFormatting sqref="M95:Q95">
    <cfRule type="expression" dxfId="6080" priority="151">
      <formula>M$9&gt;=20/24</formula>
    </cfRule>
    <cfRule type="expression" dxfId="6079" priority="152">
      <formula>AND(M$9&gt;=14/24,M$9&lt;20/24)</formula>
    </cfRule>
    <cfRule type="expression" dxfId="6078" priority="153">
      <formula>AND(M$9&gt;=8/24,M$9&lt;14/24)</formula>
    </cfRule>
    <cfRule type="expression" dxfId="6077" priority="154">
      <formula>M$9&lt;8/24</formula>
    </cfRule>
  </conditionalFormatting>
  <conditionalFormatting sqref="R95">
    <cfRule type="expression" dxfId="6076" priority="147">
      <formula>R$9&gt;=20/24</formula>
    </cfRule>
    <cfRule type="expression" dxfId="6075" priority="148">
      <formula>AND(R$9&gt;=14/24,R$9&lt;20/24)</formula>
    </cfRule>
    <cfRule type="expression" dxfId="6074" priority="149">
      <formula>AND(R$9&gt;=8/24,R$9&lt;14/24)</formula>
    </cfRule>
    <cfRule type="expression" dxfId="6073" priority="150">
      <formula>R$9&lt;8/24</formula>
    </cfRule>
  </conditionalFormatting>
  <conditionalFormatting sqref="B65:B69 B54:B58 B77:B79 B71:B75">
    <cfRule type="expression" dxfId="6072" priority="91">
      <formula>B$9&gt;=20/24</formula>
    </cfRule>
    <cfRule type="expression" dxfId="6071" priority="92">
      <formula>AND(B$9&gt;=14/24,B$9&lt;20/24)</formula>
    </cfRule>
    <cfRule type="expression" dxfId="6070" priority="93">
      <formula>AND(B$9&gt;=8/24,B$9&lt;14/24)</formula>
    </cfRule>
    <cfRule type="expression" dxfId="6069" priority="94">
      <formula>B$9&lt;8/24</formula>
    </cfRule>
  </conditionalFormatting>
  <conditionalFormatting sqref="B59">
    <cfRule type="expression" dxfId="6068" priority="87">
      <formula>B$9&gt;=20/24</formula>
    </cfRule>
    <cfRule type="expression" dxfId="6067" priority="88">
      <formula>AND(B$9&gt;=14/24,B$9&lt;20/24)</formula>
    </cfRule>
    <cfRule type="expression" dxfId="6066" priority="89">
      <formula>AND(B$9&gt;=8/24,B$9&lt;14/24)</formula>
    </cfRule>
    <cfRule type="expression" dxfId="6065" priority="90">
      <formula>B$9&lt;8/24</formula>
    </cfRule>
  </conditionalFormatting>
  <conditionalFormatting sqref="B32:B34 B42:B48 B36:B40 B50:B52 B11:E13 B15:H22 F12:K13 I16:K22 C32:K32 H25:K27 B28:K30 B24:G27 B23:K23">
    <cfRule type="expression" dxfId="6064" priority="86">
      <formula>B11&gt;$AG11</formula>
    </cfRule>
  </conditionalFormatting>
  <conditionalFormatting sqref="B33">
    <cfRule type="expression" dxfId="6063" priority="82">
      <formula>B$9&gt;=20/24</formula>
    </cfRule>
    <cfRule type="expression" dxfId="6062" priority="83">
      <formula>AND(B$9&gt;=14/24,B$9&lt;20/24)</formula>
    </cfRule>
    <cfRule type="expression" dxfId="6061" priority="84">
      <formula>AND(B$9&gt;=8/24,B$9&lt;14/24)</formula>
    </cfRule>
    <cfRule type="expression" dxfId="6060" priority="85">
      <formula>B$9&lt;8/24</formula>
    </cfRule>
  </conditionalFormatting>
  <conditionalFormatting sqref="B60:B64">
    <cfRule type="expression" dxfId="6059" priority="78">
      <formula>B$9&gt;=20/24</formula>
    </cfRule>
    <cfRule type="expression" dxfId="6058" priority="79">
      <formula>AND(B$9&gt;=14/24,B$9&lt;20/24)</formula>
    </cfRule>
    <cfRule type="expression" dxfId="6057" priority="80">
      <formula>AND(B$9&gt;=8/24,B$9&lt;14/24)</formula>
    </cfRule>
    <cfRule type="expression" dxfId="6056" priority="81">
      <formula>B$9&lt;8/24</formula>
    </cfRule>
  </conditionalFormatting>
  <conditionalFormatting sqref="B31:K31">
    <cfRule type="expression" dxfId="6055" priority="77">
      <formula>B31&gt;$AG31</formula>
    </cfRule>
  </conditionalFormatting>
  <conditionalFormatting sqref="B80">
    <cfRule type="expression" dxfId="6054" priority="73">
      <formula>B$9&gt;=20/24</formula>
    </cfRule>
    <cfRule type="expression" dxfId="6053" priority="74">
      <formula>AND(B$9&gt;=14/24,B$9&lt;20/24)</formula>
    </cfRule>
    <cfRule type="expression" dxfId="6052" priority="75">
      <formula>AND(B$9&gt;=8/24,B$9&lt;14/24)</formula>
    </cfRule>
    <cfRule type="expression" dxfId="6051" priority="76">
      <formula>B$9&lt;8/24</formula>
    </cfRule>
  </conditionalFormatting>
  <conditionalFormatting sqref="B14:K14">
    <cfRule type="expression" dxfId="6050" priority="72">
      <formula>B14&gt;$AG14</formula>
    </cfRule>
  </conditionalFormatting>
  <conditionalFormatting sqref="B41">
    <cfRule type="expression" dxfId="6049" priority="71">
      <formula>B41&gt;$AG41</formula>
    </cfRule>
  </conditionalFormatting>
  <conditionalFormatting sqref="B76">
    <cfRule type="expression" dxfId="6048" priority="67">
      <formula>B$9&gt;=20/24</formula>
    </cfRule>
    <cfRule type="expression" dxfId="6047" priority="68">
      <formula>AND(B$9&gt;=14/24,B$9&lt;20/24)</formula>
    </cfRule>
    <cfRule type="expression" dxfId="6046" priority="69">
      <formula>AND(B$9&gt;=8/24,B$9&lt;14/24)</formula>
    </cfRule>
    <cfRule type="expression" dxfId="6045" priority="70">
      <formula>B$9&lt;8/24</formula>
    </cfRule>
  </conditionalFormatting>
  <conditionalFormatting sqref="B70">
    <cfRule type="expression" dxfId="6044" priority="63">
      <formula>B$9&gt;=20/24</formula>
    </cfRule>
    <cfRule type="expression" dxfId="6043" priority="64">
      <formula>AND(B$9&gt;=14/24,B$9&lt;20/24)</formula>
    </cfRule>
    <cfRule type="expression" dxfId="6042" priority="65">
      <formula>AND(B$9&gt;=8/24,B$9&lt;14/24)</formula>
    </cfRule>
    <cfRule type="expression" dxfId="6041" priority="66">
      <formula>B$9&lt;8/24</formula>
    </cfRule>
  </conditionalFormatting>
  <conditionalFormatting sqref="B81:B88">
    <cfRule type="expression" dxfId="6040" priority="59">
      <formula>B$9&gt;=20/24</formula>
    </cfRule>
    <cfRule type="expression" dxfId="6039" priority="60">
      <formula>AND(B$9&gt;=14/24,B$9&lt;20/24)</formula>
    </cfRule>
    <cfRule type="expression" dxfId="6038" priority="61">
      <formula>AND(B$9&gt;=8/24,B$9&lt;14/24)</formula>
    </cfRule>
    <cfRule type="expression" dxfId="6037" priority="62">
      <formula>B$9&lt;8/24</formula>
    </cfRule>
  </conditionalFormatting>
  <conditionalFormatting sqref="B91:B94">
    <cfRule type="expression" dxfId="6036" priority="55">
      <formula>B$9&gt;=20/24</formula>
    </cfRule>
    <cfRule type="expression" dxfId="6035" priority="56">
      <formula>AND(B$9&gt;=14/24,B$9&lt;20/24)</formula>
    </cfRule>
    <cfRule type="expression" dxfId="6034" priority="57">
      <formula>AND(B$9&gt;=8/24,B$9&lt;14/24)</formula>
    </cfRule>
    <cfRule type="expression" dxfId="6033" priority="58">
      <formula>B$9&lt;8/24</formula>
    </cfRule>
  </conditionalFormatting>
  <conditionalFormatting sqref="B95">
    <cfRule type="expression" dxfId="6032" priority="51">
      <formula>B$9&gt;=20/24</formula>
    </cfRule>
    <cfRule type="expression" dxfId="6031" priority="52">
      <formula>AND(B$9&gt;=14/24,B$9&lt;20/24)</formula>
    </cfRule>
    <cfRule type="expression" dxfId="6030" priority="53">
      <formula>AND(B$9&gt;=8/24,B$9&lt;14/24)</formula>
    </cfRule>
    <cfRule type="expression" dxfId="6029" priority="54">
      <formula>B$9&lt;8/24</formula>
    </cfRule>
  </conditionalFormatting>
  <conditionalFormatting sqref="L11:Q13 L15:Q27 L29:AF30 R19:AF27">
    <cfRule type="expression" dxfId="6028" priority="47">
      <formula>L$9&gt;=20/24</formula>
    </cfRule>
    <cfRule type="expression" dxfId="6027" priority="48">
      <formula>AND(L$9&gt;=14/24,L$9&lt;20/24)</formula>
    </cfRule>
    <cfRule type="expression" dxfId="6026" priority="49">
      <formula>AND(L$9&gt;=8/24,L$9&lt;14/24)</formula>
    </cfRule>
    <cfRule type="expression" dxfId="6025" priority="50">
      <formula>L$9&lt;8/24</formula>
    </cfRule>
  </conditionalFormatting>
  <conditionalFormatting sqref="L32:AF32">
    <cfRule type="expression" dxfId="6024" priority="43">
      <formula>L$9&gt;=20/24</formula>
    </cfRule>
    <cfRule type="expression" dxfId="6023" priority="44">
      <formula>AND(L$9&gt;=14/24,L$9&lt;20/24)</formula>
    </cfRule>
    <cfRule type="expression" dxfId="6022" priority="45">
      <formula>AND(L$9&gt;=8/24,L$9&lt;14/24)</formula>
    </cfRule>
    <cfRule type="expression" dxfId="6021" priority="46">
      <formula>L$9&lt;8/24</formula>
    </cfRule>
  </conditionalFormatting>
  <conditionalFormatting sqref="L11:Q13 L15:Q27 L32:AF32 L29:AF30 R19:AF27">
    <cfRule type="expression" dxfId="6020" priority="42">
      <formula>L11&gt;$AG11</formula>
    </cfRule>
  </conditionalFormatting>
  <conditionalFormatting sqref="L31:AF31">
    <cfRule type="expression" dxfId="6019" priority="38">
      <formula>L$9&gt;=20/24</formula>
    </cfRule>
    <cfRule type="expression" dxfId="6018" priority="39">
      <formula>AND(L$9&gt;=14/24,L$9&lt;20/24)</formula>
    </cfRule>
    <cfRule type="expression" dxfId="6017" priority="40">
      <formula>AND(L$9&gt;=8/24,L$9&lt;14/24)</formula>
    </cfRule>
    <cfRule type="expression" dxfId="6016" priority="41">
      <formula>L$9&lt;8/24</formula>
    </cfRule>
  </conditionalFormatting>
  <conditionalFormatting sqref="L31:AF31">
    <cfRule type="expression" dxfId="6015" priority="37">
      <formula>L31&gt;$AG31</formula>
    </cfRule>
  </conditionalFormatting>
  <conditionalFormatting sqref="L14:Q14">
    <cfRule type="expression" dxfId="6014" priority="33">
      <formula>L$9&gt;=20/24</formula>
    </cfRule>
    <cfRule type="expression" dxfId="6013" priority="34">
      <formula>AND(L$9&gt;=14/24,L$9&lt;20/24)</formula>
    </cfRule>
    <cfRule type="expression" dxfId="6012" priority="35">
      <formula>AND(L$9&gt;=8/24,L$9&lt;14/24)</formula>
    </cfRule>
    <cfRule type="expression" dxfId="6011" priority="36">
      <formula>L$9&lt;8/24</formula>
    </cfRule>
  </conditionalFormatting>
  <conditionalFormatting sqref="L14:Q14">
    <cfRule type="expression" dxfId="6010" priority="32">
      <formula>L14&gt;$AG14</formula>
    </cfRule>
  </conditionalFormatting>
  <conditionalFormatting sqref="L36:Q39 L42:Q45">
    <cfRule type="expression" dxfId="6009" priority="28">
      <formula>L$9&gt;=20/24</formula>
    </cfRule>
    <cfRule type="expression" dxfId="6008" priority="29">
      <formula>AND(L$9&gt;=14/24,L$9&lt;20/24)</formula>
    </cfRule>
    <cfRule type="expression" dxfId="6007" priority="30">
      <formula>AND(L$9&gt;=8/24,L$9&lt;14/24)</formula>
    </cfRule>
    <cfRule type="expression" dxfId="6006" priority="31">
      <formula>L$9&lt;8/24</formula>
    </cfRule>
  </conditionalFormatting>
  <conditionalFormatting sqref="L40:Q40">
    <cfRule type="expression" dxfId="6005" priority="24">
      <formula>L$9&gt;=20/24</formula>
    </cfRule>
    <cfRule type="expression" dxfId="6004" priority="25">
      <formula>AND(L$9&gt;=14/24,L$9&lt;20/24)</formula>
    </cfRule>
    <cfRule type="expression" dxfId="6003" priority="26">
      <formula>AND(L$9&gt;=8/24,L$9&lt;14/24)</formula>
    </cfRule>
    <cfRule type="expression" dxfId="6002" priority="27">
      <formula>L$9&lt;8/24</formula>
    </cfRule>
  </conditionalFormatting>
  <conditionalFormatting sqref="L46:Q46">
    <cfRule type="expression" dxfId="6001" priority="20">
      <formula>L$9&gt;=20/24</formula>
    </cfRule>
    <cfRule type="expression" dxfId="6000" priority="21">
      <formula>AND(L$9&gt;=14/24,L$9&lt;20/24)</formula>
    </cfRule>
    <cfRule type="expression" dxfId="5999" priority="22">
      <formula>AND(L$9&gt;=8/24,L$9&lt;14/24)</formula>
    </cfRule>
    <cfRule type="expression" dxfId="5998" priority="23">
      <formula>L$9&lt;8/24</formula>
    </cfRule>
  </conditionalFormatting>
  <conditionalFormatting sqref="L47:Q47">
    <cfRule type="expression" dxfId="5997" priority="16">
      <formula>L$9&gt;=20/24</formula>
    </cfRule>
    <cfRule type="expression" dxfId="5996" priority="17">
      <formula>AND(L$9&gt;=14/24,L$9&lt;20/24)</formula>
    </cfRule>
    <cfRule type="expression" dxfId="5995" priority="18">
      <formula>AND(L$9&gt;=8/24,L$9&lt;14/24)</formula>
    </cfRule>
    <cfRule type="expression" dxfId="5994" priority="19">
      <formula>L$9&lt;8/24</formula>
    </cfRule>
  </conditionalFormatting>
  <conditionalFormatting sqref="L36:Q40 L42:Q47">
    <cfRule type="expression" dxfId="5993" priority="15">
      <formula>L36&gt;$AG36</formula>
    </cfRule>
  </conditionalFormatting>
  <conditionalFormatting sqref="L41:Q41">
    <cfRule type="expression" dxfId="5992" priority="11">
      <formula>L$9&gt;=20/24</formula>
    </cfRule>
    <cfRule type="expression" dxfId="5991" priority="12">
      <formula>AND(L$9&gt;=14/24,L$9&lt;20/24)</formula>
    </cfRule>
    <cfRule type="expression" dxfId="5990" priority="13">
      <formula>AND(L$9&gt;=8/24,L$9&lt;14/24)</formula>
    </cfRule>
    <cfRule type="expression" dxfId="5989" priority="14">
      <formula>L$9&lt;8/24</formula>
    </cfRule>
  </conditionalFormatting>
  <conditionalFormatting sqref="L41:Q41">
    <cfRule type="expression" dxfId="5988" priority="10">
      <formula>L41&gt;$AG41</formula>
    </cfRule>
  </conditionalFormatting>
  <conditionalFormatting sqref="L28:AF28">
    <cfRule type="expression" dxfId="5987" priority="6">
      <formula>L$9&gt;=20/24</formula>
    </cfRule>
    <cfRule type="expression" dxfId="5986" priority="7">
      <formula>AND(L$9&gt;=14/24,L$9&lt;20/24)</formula>
    </cfRule>
    <cfRule type="expression" dxfId="5985" priority="8">
      <formula>AND(L$9&gt;=8/24,L$9&lt;14/24)</formula>
    </cfRule>
    <cfRule type="expression" dxfId="5984" priority="9">
      <formula>L$9&lt;8/24</formula>
    </cfRule>
  </conditionalFormatting>
  <conditionalFormatting sqref="L28:AF28">
    <cfRule type="expression" dxfId="5983" priority="5">
      <formula>L28&gt;$AG28</formula>
    </cfRule>
  </conditionalFormatting>
  <conditionalFormatting sqref="AA55:AF56">
    <cfRule type="expression" dxfId="5982" priority="1">
      <formula>AA$9&gt;=20/24</formula>
    </cfRule>
    <cfRule type="expression" dxfId="5981" priority="2">
      <formula>AND(AA$9&gt;=14/24,AA$9&lt;20/24)</formula>
    </cfRule>
    <cfRule type="expression" dxfId="5980" priority="3">
      <formula>AND(AA$9&gt;=8/24,AA$9&lt;14/24)</formula>
    </cfRule>
    <cfRule type="expression" dxfId="5979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Q14" sqref="Q1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2078/04/13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235.3</v>
      </c>
      <c r="C5" s="32">
        <f t="shared" ref="C5:AF5" si="0">C65</f>
        <v>222.64</v>
      </c>
      <c r="D5" s="32">
        <f t="shared" si="0"/>
        <v>197</v>
      </c>
      <c r="E5" s="32">
        <f t="shared" si="0"/>
        <v>220.41</v>
      </c>
      <c r="F5" s="32">
        <f t="shared" si="0"/>
        <v>206.5</v>
      </c>
      <c r="G5" s="32">
        <f t="shared" si="0"/>
        <v>205.75</v>
      </c>
      <c r="H5" s="32">
        <f t="shared" si="0"/>
        <v>180.6</v>
      </c>
      <c r="I5" s="32">
        <f t="shared" si="0"/>
        <v>183</v>
      </c>
      <c r="J5" s="32">
        <f t="shared" si="0"/>
        <v>195</v>
      </c>
      <c r="K5" s="32">
        <f t="shared" si="0"/>
        <v>205.9</v>
      </c>
      <c r="L5" s="32">
        <f t="shared" si="0"/>
        <v>245.54</v>
      </c>
      <c r="M5" s="32">
        <f t="shared" si="0"/>
        <v>306.39999999999998</v>
      </c>
      <c r="N5" s="32">
        <f t="shared" si="0"/>
        <v>347.1</v>
      </c>
      <c r="O5" s="32">
        <f t="shared" si="0"/>
        <v>395</v>
      </c>
      <c r="P5" s="32">
        <f t="shared" si="0"/>
        <v>352.78</v>
      </c>
      <c r="Q5" s="32">
        <f t="shared" si="0"/>
        <v>388.2</v>
      </c>
      <c r="R5" s="32">
        <f t="shared" si="0"/>
        <v>400.4</v>
      </c>
      <c r="S5" s="32">
        <f t="shared" si="0"/>
        <v>371.8</v>
      </c>
      <c r="T5" s="32">
        <f t="shared" si="0"/>
        <v>335.13</v>
      </c>
      <c r="U5" s="32">
        <f t="shared" si="0"/>
        <v>331</v>
      </c>
      <c r="V5" s="32">
        <f t="shared" si="0"/>
        <v>245</v>
      </c>
      <c r="W5" s="32">
        <f t="shared" si="0"/>
        <v>271</v>
      </c>
      <c r="X5" s="32">
        <f t="shared" si="0"/>
        <v>256.64999999999998</v>
      </c>
      <c r="Y5" s="32">
        <f t="shared" si="0"/>
        <v>260</v>
      </c>
      <c r="Z5" s="32">
        <f t="shared" si="0"/>
        <v>276.5</v>
      </c>
      <c r="AA5" s="32">
        <f t="shared" si="0"/>
        <v>372</v>
      </c>
      <c r="AB5" s="32">
        <f t="shared" si="0"/>
        <v>360.31</v>
      </c>
      <c r="AC5" s="32">
        <f t="shared" si="0"/>
        <v>336.55</v>
      </c>
      <c r="AD5" s="32">
        <f t="shared" si="0"/>
        <v>275.8</v>
      </c>
      <c r="AE5" s="32">
        <f t="shared" si="0"/>
        <v>245</v>
      </c>
      <c r="AF5" s="32">
        <f t="shared" si="0"/>
        <v>210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1259MW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Load=1087</v>
      </c>
      <c r="B7" s="35">
        <f t="shared" ref="B7:AF7" si="1">B72</f>
        <v>1161.04</v>
      </c>
      <c r="C7" s="35">
        <f t="shared" si="1"/>
        <v>1155.08</v>
      </c>
      <c r="D7" s="35">
        <f t="shared" si="1"/>
        <v>1122.04</v>
      </c>
      <c r="E7" s="35">
        <f t="shared" si="1"/>
        <v>1145.25</v>
      </c>
      <c r="F7" s="35">
        <f t="shared" si="1"/>
        <v>1090.8400000000001</v>
      </c>
      <c r="G7" s="35">
        <f t="shared" si="1"/>
        <v>1086.79</v>
      </c>
      <c r="H7" s="35">
        <f t="shared" si="1"/>
        <v>1109.1400000000001</v>
      </c>
      <c r="I7" s="35">
        <f t="shared" si="1"/>
        <v>1114.04</v>
      </c>
      <c r="J7" s="35">
        <f t="shared" si="1"/>
        <v>1162.3399999999999</v>
      </c>
      <c r="K7" s="35">
        <f t="shared" si="1"/>
        <v>1188.54</v>
      </c>
      <c r="L7" s="35">
        <f>L72</f>
        <v>1228.28</v>
      </c>
      <c r="M7" s="35">
        <f t="shared" si="1"/>
        <v>1259.24</v>
      </c>
      <c r="N7" s="35">
        <f t="shared" si="1"/>
        <v>1290.3400000000001</v>
      </c>
      <c r="O7" s="35">
        <f t="shared" si="1"/>
        <v>1338.24</v>
      </c>
      <c r="P7" s="35">
        <f t="shared" si="1"/>
        <v>1297.32</v>
      </c>
      <c r="Q7" s="35">
        <f t="shared" si="1"/>
        <v>1334.1399999999999</v>
      </c>
      <c r="R7" s="35">
        <f t="shared" si="1"/>
        <v>1346.84</v>
      </c>
      <c r="S7" s="35">
        <f t="shared" si="1"/>
        <v>1320.84</v>
      </c>
      <c r="T7" s="35">
        <f t="shared" si="1"/>
        <v>1297.1699999999998</v>
      </c>
      <c r="U7" s="35">
        <f t="shared" si="1"/>
        <v>1268.04</v>
      </c>
      <c r="V7" s="35">
        <f t="shared" si="1"/>
        <v>1207.04</v>
      </c>
      <c r="W7" s="35">
        <f t="shared" si="1"/>
        <v>1233.04</v>
      </c>
      <c r="X7" s="35">
        <f t="shared" si="1"/>
        <v>1234.5899999999999</v>
      </c>
      <c r="Y7" s="35">
        <f t="shared" si="1"/>
        <v>1238.94</v>
      </c>
      <c r="Z7" s="35">
        <f t="shared" si="1"/>
        <v>1258.8399999999999</v>
      </c>
      <c r="AA7" s="35">
        <f t="shared" si="1"/>
        <v>1356.94</v>
      </c>
      <c r="AB7" s="35">
        <f t="shared" si="1"/>
        <v>1343.15</v>
      </c>
      <c r="AC7" s="35">
        <f t="shared" si="1"/>
        <v>1297.19</v>
      </c>
      <c r="AD7" s="35">
        <f t="shared" si="1"/>
        <v>1245.3400000000001</v>
      </c>
      <c r="AE7" s="35">
        <f t="shared" si="1"/>
        <v>1170.1400000000001</v>
      </c>
      <c r="AF7" s="35">
        <f t="shared" si="1"/>
        <v>1108.54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>
        <v>0</v>
      </c>
      <c r="C11" s="47">
        <v>0</v>
      </c>
      <c r="D11" s="47">
        <v>0</v>
      </c>
      <c r="E11" s="47">
        <v>0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8">
        <v>0</v>
      </c>
      <c r="M11" s="48">
        <v>0</v>
      </c>
      <c r="N11" s="48">
        <v>0</v>
      </c>
      <c r="O11" s="48">
        <v>0</v>
      </c>
      <c r="P11" s="48">
        <v>0</v>
      </c>
      <c r="Q11" s="48">
        <v>0</v>
      </c>
      <c r="R11" s="48">
        <v>0</v>
      </c>
      <c r="S11" s="48">
        <v>0</v>
      </c>
      <c r="T11" s="48">
        <v>0</v>
      </c>
      <c r="U11" s="48">
        <v>0</v>
      </c>
      <c r="V11" s="48">
        <v>0</v>
      </c>
      <c r="W11" s="48">
        <v>0</v>
      </c>
      <c r="X11" s="48">
        <v>0</v>
      </c>
      <c r="Y11" s="48">
        <v>0</v>
      </c>
      <c r="Z11" s="48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 s="50">
        <v>456</v>
      </c>
      <c r="AH11" s="51">
        <f t="shared" ref="AH11:AH34" si="2">MAX(B11:AF11)</f>
        <v>0</v>
      </c>
      <c r="AI11" s="52">
        <f t="shared" ref="AI11:AI34" si="3">MIN(B11:AF11)</f>
        <v>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7">
        <v>59.6</v>
      </c>
      <c r="C12" s="47">
        <v>58.8</v>
      </c>
      <c r="D12" s="47">
        <v>58.6</v>
      </c>
      <c r="E12" s="47">
        <v>58.6</v>
      </c>
      <c r="F12" s="47">
        <v>61.5</v>
      </c>
      <c r="G12" s="47">
        <v>60</v>
      </c>
      <c r="H12" s="47">
        <v>60</v>
      </c>
      <c r="I12" s="47">
        <v>62</v>
      </c>
      <c r="J12" s="47">
        <v>62.1</v>
      </c>
      <c r="K12" s="47">
        <v>62</v>
      </c>
      <c r="L12" s="48">
        <v>63.8</v>
      </c>
      <c r="M12" s="48">
        <v>63.6</v>
      </c>
      <c r="N12" s="48">
        <v>63.6</v>
      </c>
      <c r="O12" s="48">
        <v>63.6</v>
      </c>
      <c r="P12" s="48">
        <v>60.7</v>
      </c>
      <c r="Q12" s="48">
        <v>62.8</v>
      </c>
      <c r="R12" s="48">
        <v>62.8</v>
      </c>
      <c r="S12" s="48">
        <v>62.8</v>
      </c>
      <c r="T12" s="48">
        <v>62.8</v>
      </c>
      <c r="U12" s="48">
        <v>62.8</v>
      </c>
      <c r="V12" s="48">
        <v>62.8</v>
      </c>
      <c r="W12" s="48">
        <v>62.8</v>
      </c>
      <c r="X12" s="48">
        <v>62.8</v>
      </c>
      <c r="Y12" s="48">
        <v>62.8</v>
      </c>
      <c r="Z12" s="48">
        <v>62.8</v>
      </c>
      <c r="AA12" s="47">
        <v>60</v>
      </c>
      <c r="AB12" s="47">
        <v>60.9</v>
      </c>
      <c r="AC12" s="47">
        <v>61.9</v>
      </c>
      <c r="AD12" s="47">
        <v>59.8</v>
      </c>
      <c r="AE12" s="47">
        <v>59.8</v>
      </c>
      <c r="AF12" s="47">
        <v>58.5</v>
      </c>
      <c r="AG12" s="168">
        <v>60</v>
      </c>
      <c r="AH12" s="51">
        <f t="shared" si="2"/>
        <v>63.8</v>
      </c>
      <c r="AI12" s="52">
        <f t="shared" si="3"/>
        <v>58.5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55">
        <v>45.6</v>
      </c>
      <c r="C14" s="55">
        <v>45.8</v>
      </c>
      <c r="D14" s="55">
        <v>45.8</v>
      </c>
      <c r="E14" s="55">
        <v>45.8</v>
      </c>
      <c r="F14" s="55">
        <v>0</v>
      </c>
      <c r="G14" s="55">
        <v>0</v>
      </c>
      <c r="H14" s="55">
        <v>45.8</v>
      </c>
      <c r="I14" s="55">
        <v>45.8</v>
      </c>
      <c r="J14" s="55">
        <v>45.6</v>
      </c>
      <c r="K14" s="55">
        <v>45.6</v>
      </c>
      <c r="L14" s="48">
        <v>45.7</v>
      </c>
      <c r="M14" s="48">
        <v>0</v>
      </c>
      <c r="N14" s="48">
        <v>45.9</v>
      </c>
      <c r="O14" s="48">
        <v>45.9</v>
      </c>
      <c r="P14" s="48">
        <v>45.9</v>
      </c>
      <c r="Q14" s="48">
        <v>45.8</v>
      </c>
      <c r="R14" s="48">
        <v>45.8</v>
      </c>
      <c r="S14" s="48">
        <v>45.8</v>
      </c>
      <c r="T14" s="48">
        <v>45.8</v>
      </c>
      <c r="U14" s="48">
        <v>45.8</v>
      </c>
      <c r="V14" s="48">
        <v>45.8</v>
      </c>
      <c r="W14" s="48">
        <v>45.8</v>
      </c>
      <c r="X14" s="48">
        <v>45.8</v>
      </c>
      <c r="Y14" s="48">
        <v>45.8</v>
      </c>
      <c r="Z14" s="48">
        <v>45.8</v>
      </c>
      <c r="AA14" s="55">
        <v>45.7</v>
      </c>
      <c r="AB14" s="55">
        <v>45.8</v>
      </c>
      <c r="AC14" s="55">
        <v>45.8</v>
      </c>
      <c r="AD14" s="55">
        <v>45.7</v>
      </c>
      <c r="AE14" s="55">
        <v>45.7</v>
      </c>
      <c r="AF14" s="55">
        <v>45.8</v>
      </c>
      <c r="AG14" s="56">
        <v>50</v>
      </c>
      <c r="AH14" s="51">
        <f t="shared" si="2"/>
        <v>45.9</v>
      </c>
      <c r="AI14" s="52">
        <f t="shared" si="3"/>
        <v>0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7">
        <v>29</v>
      </c>
      <c r="C15" s="47">
        <v>29</v>
      </c>
      <c r="D15" s="47">
        <v>29</v>
      </c>
      <c r="E15" s="47">
        <v>29</v>
      </c>
      <c r="F15" s="47">
        <v>29</v>
      </c>
      <c r="G15" s="47">
        <v>29</v>
      </c>
      <c r="H15" s="47">
        <v>29</v>
      </c>
      <c r="I15" s="47">
        <v>29</v>
      </c>
      <c r="J15" s="47">
        <v>29.2</v>
      </c>
      <c r="K15" s="47">
        <v>29.3</v>
      </c>
      <c r="L15" s="48">
        <v>33</v>
      </c>
      <c r="M15" s="48">
        <v>33</v>
      </c>
      <c r="N15" s="48">
        <v>33</v>
      </c>
      <c r="O15" s="48">
        <v>33</v>
      </c>
      <c r="P15" s="48">
        <v>30</v>
      </c>
      <c r="Q15" s="48">
        <v>30</v>
      </c>
      <c r="R15" s="48">
        <v>30</v>
      </c>
      <c r="S15" s="48">
        <v>32</v>
      </c>
      <c r="T15" s="48">
        <v>31</v>
      </c>
      <c r="U15" s="48">
        <v>31</v>
      </c>
      <c r="V15" s="48">
        <v>31</v>
      </c>
      <c r="W15" s="48">
        <v>31</v>
      </c>
      <c r="X15" s="48">
        <v>31</v>
      </c>
      <c r="Y15" s="48">
        <v>32</v>
      </c>
      <c r="Z15" s="48">
        <v>32</v>
      </c>
      <c r="AA15" s="47">
        <v>34</v>
      </c>
      <c r="AB15" s="47">
        <v>34</v>
      </c>
      <c r="AC15" s="47">
        <v>34</v>
      </c>
      <c r="AD15" s="47">
        <v>30</v>
      </c>
      <c r="AE15" s="47">
        <v>0</v>
      </c>
      <c r="AF15" s="47">
        <v>0</v>
      </c>
      <c r="AG15" s="168">
        <v>45</v>
      </c>
      <c r="AH15" s="51">
        <f t="shared" si="2"/>
        <v>34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7">
        <v>25</v>
      </c>
      <c r="AB16" s="47">
        <v>25</v>
      </c>
      <c r="AC16" s="47">
        <v>25</v>
      </c>
      <c r="AD16" s="47">
        <v>25</v>
      </c>
      <c r="AE16" s="47">
        <v>25</v>
      </c>
      <c r="AF16" s="47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0</v>
      </c>
      <c r="N17" s="48">
        <v>0</v>
      </c>
      <c r="O17" s="48">
        <v>0</v>
      </c>
      <c r="P17" s="48">
        <v>0</v>
      </c>
      <c r="Q17" s="48">
        <v>0</v>
      </c>
      <c r="R17" s="48">
        <v>0</v>
      </c>
      <c r="S17" s="48">
        <v>0</v>
      </c>
      <c r="T17" s="48">
        <v>0</v>
      </c>
      <c r="U17" s="48">
        <v>0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7">
        <v>25</v>
      </c>
      <c r="AB17" s="47">
        <v>25</v>
      </c>
      <c r="AC17" s="47">
        <v>25</v>
      </c>
      <c r="AD17" s="47">
        <v>25</v>
      </c>
      <c r="AE17" s="47">
        <v>25</v>
      </c>
      <c r="AF17" s="47">
        <v>25</v>
      </c>
      <c r="AG17" s="168">
        <v>36</v>
      </c>
      <c r="AH17" s="51">
        <f t="shared" si="2"/>
        <v>25</v>
      </c>
      <c r="AI17" s="52">
        <f t="shared" si="3"/>
        <v>0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7">
        <v>0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  <c r="Q18" s="48">
        <v>0</v>
      </c>
      <c r="R18" s="48">
        <v>0</v>
      </c>
      <c r="S18" s="48">
        <v>0</v>
      </c>
      <c r="T18" s="48">
        <v>0</v>
      </c>
      <c r="U18" s="48">
        <v>0</v>
      </c>
      <c r="V18" s="48">
        <v>0</v>
      </c>
      <c r="W18" s="48">
        <v>0</v>
      </c>
      <c r="X18" s="48">
        <v>0</v>
      </c>
      <c r="Y18" s="48">
        <v>0</v>
      </c>
      <c r="Z18" s="48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168">
        <v>30</v>
      </c>
      <c r="AH18" s="51">
        <f t="shared" si="2"/>
        <v>0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7">
        <v>6.2</v>
      </c>
      <c r="AB19" s="47">
        <v>6.2</v>
      </c>
      <c r="AC19" s="47">
        <v>6.2</v>
      </c>
      <c r="AD19" s="47">
        <v>6.2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7">
        <v>22</v>
      </c>
      <c r="AB21" s="47">
        <v>22</v>
      </c>
      <c r="AC21" s="47">
        <v>22</v>
      </c>
      <c r="AD21" s="47">
        <v>22</v>
      </c>
      <c r="AE21" s="47">
        <v>22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7">
        <v>22</v>
      </c>
      <c r="AB22" s="47">
        <v>22</v>
      </c>
      <c r="AC22" s="47">
        <v>22</v>
      </c>
      <c r="AD22" s="47">
        <v>22</v>
      </c>
      <c r="AE22" s="47">
        <v>22</v>
      </c>
      <c r="AF22" s="47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7">
        <v>22</v>
      </c>
      <c r="AB23" s="47">
        <v>22</v>
      </c>
      <c r="AC23" s="47">
        <v>22</v>
      </c>
      <c r="AD23" s="47">
        <v>22</v>
      </c>
      <c r="AE23" s="47">
        <v>22</v>
      </c>
      <c r="AF23" s="47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7">
        <v>22</v>
      </c>
      <c r="AB24" s="47">
        <v>22</v>
      </c>
      <c r="AC24" s="47">
        <v>22</v>
      </c>
      <c r="AD24" s="47">
        <v>22</v>
      </c>
      <c r="AE24" s="47">
        <v>22</v>
      </c>
      <c r="AF24" s="47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7">
        <v>14.9</v>
      </c>
      <c r="C25" s="47">
        <v>14.9</v>
      </c>
      <c r="D25" s="47">
        <v>14.9</v>
      </c>
      <c r="E25" s="47">
        <v>14.9</v>
      </c>
      <c r="F25" s="47">
        <v>14.9</v>
      </c>
      <c r="G25" s="47">
        <v>14.9</v>
      </c>
      <c r="H25" s="47">
        <v>14.9</v>
      </c>
      <c r="I25" s="47">
        <v>14.9</v>
      </c>
      <c r="J25" s="47">
        <v>14.9</v>
      </c>
      <c r="K25" s="47">
        <v>14.9</v>
      </c>
      <c r="L25" s="48">
        <v>14.9</v>
      </c>
      <c r="M25" s="48">
        <v>14.9</v>
      </c>
      <c r="N25" s="48">
        <v>14.9</v>
      </c>
      <c r="O25" s="48">
        <v>14.9</v>
      </c>
      <c r="P25" s="48">
        <v>15</v>
      </c>
      <c r="Q25" s="48">
        <v>15</v>
      </c>
      <c r="R25" s="48">
        <v>15</v>
      </c>
      <c r="S25" s="48">
        <v>15</v>
      </c>
      <c r="T25" s="48">
        <v>15</v>
      </c>
      <c r="U25" s="48">
        <v>15</v>
      </c>
      <c r="V25" s="48">
        <v>15</v>
      </c>
      <c r="W25" s="48">
        <v>15</v>
      </c>
      <c r="X25" s="48">
        <v>15</v>
      </c>
      <c r="Y25" s="48">
        <v>15</v>
      </c>
      <c r="Z25" s="48">
        <v>15</v>
      </c>
      <c r="AA25" s="47">
        <v>14.9</v>
      </c>
      <c r="AB25" s="47">
        <v>15</v>
      </c>
      <c r="AC25" s="47">
        <v>15</v>
      </c>
      <c r="AD25" s="47">
        <v>15</v>
      </c>
      <c r="AE25" s="47">
        <v>15</v>
      </c>
      <c r="AF25" s="47">
        <v>15</v>
      </c>
      <c r="AG25" s="168">
        <v>23.5</v>
      </c>
      <c r="AH25" s="51">
        <f t="shared" si="2"/>
        <v>15</v>
      </c>
      <c r="AI25" s="52">
        <f t="shared" si="3"/>
        <v>14.9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7">
        <v>8</v>
      </c>
      <c r="C26" s="47">
        <v>8</v>
      </c>
      <c r="D26" s="47">
        <v>8</v>
      </c>
      <c r="E26" s="47">
        <v>8</v>
      </c>
      <c r="F26" s="47">
        <v>8</v>
      </c>
      <c r="G26" s="47">
        <v>8</v>
      </c>
      <c r="H26" s="47">
        <v>8</v>
      </c>
      <c r="I26" s="47">
        <v>8</v>
      </c>
      <c r="J26" s="47">
        <v>8</v>
      </c>
      <c r="K26" s="47">
        <v>8</v>
      </c>
      <c r="L26" s="48">
        <v>8</v>
      </c>
      <c r="M26" s="48">
        <v>8</v>
      </c>
      <c r="N26" s="48">
        <v>8</v>
      </c>
      <c r="O26" s="48">
        <v>8</v>
      </c>
      <c r="P26" s="48">
        <v>8</v>
      </c>
      <c r="Q26" s="48">
        <v>8</v>
      </c>
      <c r="R26" s="48">
        <v>8</v>
      </c>
      <c r="S26" s="48">
        <v>8</v>
      </c>
      <c r="T26" s="48">
        <v>8</v>
      </c>
      <c r="U26" s="48">
        <v>8</v>
      </c>
      <c r="V26" s="48">
        <v>8</v>
      </c>
      <c r="W26" s="48">
        <v>8</v>
      </c>
      <c r="X26" s="48">
        <v>8</v>
      </c>
      <c r="Y26" s="48">
        <v>8</v>
      </c>
      <c r="Z26" s="48">
        <v>8</v>
      </c>
      <c r="AA26" s="47">
        <v>8</v>
      </c>
      <c r="AB26" s="47">
        <v>8</v>
      </c>
      <c r="AC26" s="47">
        <v>8</v>
      </c>
      <c r="AD26" s="47">
        <v>8</v>
      </c>
      <c r="AE26" s="47">
        <v>8</v>
      </c>
      <c r="AF26" s="47">
        <v>8</v>
      </c>
      <c r="AG26" s="168">
        <v>22.2</v>
      </c>
      <c r="AH26" s="51">
        <f t="shared" si="2"/>
        <v>8</v>
      </c>
      <c r="AI26" s="52">
        <f t="shared" si="3"/>
        <v>8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7">
        <v>0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8">
        <v>0</v>
      </c>
      <c r="M28" s="48">
        <v>0</v>
      </c>
      <c r="N28" s="48">
        <v>0</v>
      </c>
      <c r="O28" s="48">
        <v>0</v>
      </c>
      <c r="P28" s="48">
        <v>4</v>
      </c>
      <c r="Q28" s="48">
        <v>4</v>
      </c>
      <c r="R28" s="48">
        <v>4</v>
      </c>
      <c r="S28" s="48">
        <v>4</v>
      </c>
      <c r="T28" s="48">
        <v>4</v>
      </c>
      <c r="U28" s="48">
        <v>4</v>
      </c>
      <c r="V28" s="48">
        <v>4</v>
      </c>
      <c r="W28" s="48">
        <v>4</v>
      </c>
      <c r="X28" s="48">
        <v>4</v>
      </c>
      <c r="Y28" s="48">
        <v>4</v>
      </c>
      <c r="Z28" s="48">
        <v>4</v>
      </c>
      <c r="AA28" s="47">
        <v>12</v>
      </c>
      <c r="AB28" s="47">
        <v>4</v>
      </c>
      <c r="AC28" s="47">
        <v>4</v>
      </c>
      <c r="AD28" s="47">
        <v>4</v>
      </c>
      <c r="AE28" s="47">
        <v>4</v>
      </c>
      <c r="AF28" s="47">
        <v>4</v>
      </c>
      <c r="AG28" s="168">
        <v>22.1</v>
      </c>
      <c r="AH28" s="51">
        <f t="shared" si="2"/>
        <v>12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55">
        <v>12</v>
      </c>
      <c r="AB29" s="55">
        <v>12</v>
      </c>
      <c r="AC29" s="55">
        <v>12</v>
      </c>
      <c r="AD29" s="55">
        <v>12</v>
      </c>
      <c r="AE29" s="55">
        <v>12</v>
      </c>
      <c r="AF29" s="55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55">
        <v>9.3000000000000007</v>
      </c>
      <c r="C31" s="55">
        <v>9.3000000000000007</v>
      </c>
      <c r="D31" s="55">
        <v>9.3000000000000007</v>
      </c>
      <c r="E31" s="55">
        <v>9.3000000000000007</v>
      </c>
      <c r="F31" s="55">
        <v>9.3000000000000007</v>
      </c>
      <c r="G31" s="55">
        <v>9.3000000000000007</v>
      </c>
      <c r="H31" s="55">
        <v>9.3000000000000007</v>
      </c>
      <c r="I31" s="55">
        <v>9.3000000000000007</v>
      </c>
      <c r="J31" s="55">
        <v>9.3000000000000007</v>
      </c>
      <c r="K31" s="55">
        <v>9.3000000000000007</v>
      </c>
      <c r="L31" s="48">
        <v>9.3000000000000007</v>
      </c>
      <c r="M31" s="48">
        <v>9.3000000000000007</v>
      </c>
      <c r="N31" s="48">
        <v>9.3000000000000007</v>
      </c>
      <c r="O31" s="48">
        <v>9.3000000000000007</v>
      </c>
      <c r="P31" s="48">
        <v>9</v>
      </c>
      <c r="Q31" s="48">
        <v>9</v>
      </c>
      <c r="R31" s="48">
        <v>9</v>
      </c>
      <c r="S31" s="48">
        <v>9</v>
      </c>
      <c r="T31" s="48">
        <v>9</v>
      </c>
      <c r="U31" s="48">
        <v>9</v>
      </c>
      <c r="V31" s="48">
        <v>9</v>
      </c>
      <c r="W31" s="48">
        <v>9</v>
      </c>
      <c r="X31" s="48">
        <v>9</v>
      </c>
      <c r="Y31" s="48">
        <v>9</v>
      </c>
      <c r="Z31" s="48">
        <v>9</v>
      </c>
      <c r="AA31" s="55">
        <v>9.3000000000000007</v>
      </c>
      <c r="AB31" s="55">
        <v>9</v>
      </c>
      <c r="AC31" s="55">
        <v>9</v>
      </c>
      <c r="AD31" s="55">
        <v>9</v>
      </c>
      <c r="AE31" s="55">
        <v>9</v>
      </c>
      <c r="AF31" s="55">
        <v>9</v>
      </c>
      <c r="AG31" s="58">
        <v>20</v>
      </c>
      <c r="AH31" s="51">
        <f t="shared" si="2"/>
        <v>9.3000000000000007</v>
      </c>
      <c r="AI31" s="52">
        <f t="shared" si="3"/>
        <v>9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163.80000000000001</v>
      </c>
      <c r="C34" s="55">
        <v>163.80000000000001</v>
      </c>
      <c r="D34" s="55">
        <v>163.69999999999999</v>
      </c>
      <c r="E34" s="55">
        <v>166.7</v>
      </c>
      <c r="F34" s="55">
        <v>166.5</v>
      </c>
      <c r="G34" s="55">
        <v>166.2</v>
      </c>
      <c r="H34" s="55">
        <v>150.69999999999999</v>
      </c>
      <c r="I34" s="55">
        <v>162.5</v>
      </c>
      <c r="J34" s="55">
        <v>166.2</v>
      </c>
      <c r="K34" s="55">
        <v>166.3</v>
      </c>
      <c r="L34" s="64">
        <v>161.69999999999999</v>
      </c>
      <c r="M34" s="64">
        <v>161.6</v>
      </c>
      <c r="N34" s="64">
        <v>161.6</v>
      </c>
      <c r="O34" s="64">
        <v>161.6</v>
      </c>
      <c r="P34" s="64">
        <v>163.69999999999999</v>
      </c>
      <c r="Q34" s="64">
        <v>164.1</v>
      </c>
      <c r="R34" s="64">
        <v>133</v>
      </c>
      <c r="S34" s="64">
        <v>150.80000000000001</v>
      </c>
      <c r="T34" s="64">
        <v>161.4</v>
      </c>
      <c r="U34" s="64">
        <v>161.5</v>
      </c>
      <c r="V34" s="64">
        <v>157.5</v>
      </c>
      <c r="W34" s="64">
        <v>157.30000000000001</v>
      </c>
      <c r="X34" s="64">
        <v>160</v>
      </c>
      <c r="Y34" s="64">
        <v>156.9</v>
      </c>
      <c r="Z34" s="64">
        <v>156.1</v>
      </c>
      <c r="AA34" s="64">
        <v>160.5</v>
      </c>
      <c r="AB34" s="64">
        <v>157.30000000000001</v>
      </c>
      <c r="AC34" s="64">
        <v>158.4</v>
      </c>
      <c r="AD34" s="64">
        <v>157.80000000000001</v>
      </c>
      <c r="AE34" s="64">
        <v>157.80000000000001</v>
      </c>
      <c r="AF34" s="55">
        <v>159.5</v>
      </c>
      <c r="AG34" s="58">
        <v>240</v>
      </c>
      <c r="AH34" s="51">
        <f t="shared" si="2"/>
        <v>166.7</v>
      </c>
      <c r="AI34" s="52">
        <f t="shared" si="3"/>
        <v>133</v>
      </c>
      <c r="AK34" s="53"/>
    </row>
    <row r="35" spans="1:41" ht="15.75" thickBot="1" x14ac:dyDescent="0.3">
      <c r="A35" s="65" t="s">
        <v>20</v>
      </c>
      <c r="B35" s="66">
        <f>SUM(B11:B33)</f>
        <v>542.59999999999991</v>
      </c>
      <c r="C35" s="66">
        <f t="shared" ref="C35:AF35" si="4">SUM(C11:C33)</f>
        <v>542</v>
      </c>
      <c r="D35" s="66">
        <f t="shared" si="4"/>
        <v>541.79999999999995</v>
      </c>
      <c r="E35" s="66">
        <f t="shared" si="4"/>
        <v>541.79999999999995</v>
      </c>
      <c r="F35" s="66">
        <f>SUM(F11:F33)</f>
        <v>498.90000000000003</v>
      </c>
      <c r="G35" s="66">
        <f t="shared" si="4"/>
        <v>497.40000000000003</v>
      </c>
      <c r="H35" s="66">
        <f t="shared" si="4"/>
        <v>543.20000000000005</v>
      </c>
      <c r="I35" s="66">
        <f t="shared" si="4"/>
        <v>545.20000000000005</v>
      </c>
      <c r="J35" s="66">
        <f t="shared" si="4"/>
        <v>545.29999999999995</v>
      </c>
      <c r="K35" s="66">
        <f t="shared" si="4"/>
        <v>545.29999999999995</v>
      </c>
      <c r="L35" s="66">
        <f t="shared" si="4"/>
        <v>550.9</v>
      </c>
      <c r="M35" s="66">
        <f t="shared" si="4"/>
        <v>480</v>
      </c>
      <c r="N35" s="66">
        <f t="shared" si="4"/>
        <v>525.9</v>
      </c>
      <c r="O35" s="66">
        <f t="shared" si="4"/>
        <v>525.9</v>
      </c>
      <c r="P35" s="66">
        <f t="shared" si="4"/>
        <v>523.79999999999995</v>
      </c>
      <c r="Q35" s="66">
        <f t="shared" si="4"/>
        <v>525.79999999999995</v>
      </c>
      <c r="R35" s="66">
        <f t="shared" si="4"/>
        <v>525.79999999999995</v>
      </c>
      <c r="S35" s="66">
        <f t="shared" si="4"/>
        <v>527.79999999999995</v>
      </c>
      <c r="T35" s="66">
        <f t="shared" si="4"/>
        <v>526.79999999999995</v>
      </c>
      <c r="U35" s="66">
        <f t="shared" si="4"/>
        <v>526.79999999999995</v>
      </c>
      <c r="V35" s="66">
        <f t="shared" si="4"/>
        <v>551.79999999999995</v>
      </c>
      <c r="W35" s="66">
        <f t="shared" si="4"/>
        <v>551.79999999999995</v>
      </c>
      <c r="X35" s="66">
        <f t="shared" si="4"/>
        <v>551.79999999999995</v>
      </c>
      <c r="Y35" s="66">
        <f t="shared" si="4"/>
        <v>552.79999999999995</v>
      </c>
      <c r="Z35" s="66">
        <f t="shared" si="4"/>
        <v>552.79999999999995</v>
      </c>
      <c r="AA35" s="66">
        <f t="shared" si="4"/>
        <v>560.09999999999991</v>
      </c>
      <c r="AB35" s="66">
        <f t="shared" si="4"/>
        <v>552.9</v>
      </c>
      <c r="AC35" s="66">
        <f t="shared" si="4"/>
        <v>553.9</v>
      </c>
      <c r="AD35" s="66">
        <f t="shared" si="4"/>
        <v>547.70000000000005</v>
      </c>
      <c r="AE35" s="66">
        <f t="shared" si="4"/>
        <v>517.70000000000005</v>
      </c>
      <c r="AF35" s="66">
        <f t="shared" si="4"/>
        <v>516.5</v>
      </c>
      <c r="AG35" s="58">
        <f>SUM(AG11:AG34)</f>
        <v>1416.83</v>
      </c>
      <c r="AH35" s="51">
        <f t="shared" ref="AH35:AH75" si="5">MAX(B35:AF35)</f>
        <v>560.09999999999991</v>
      </c>
      <c r="AI35" s="52">
        <f t="shared" ref="AI35:AI75" si="6">MIN(B35:AF35)</f>
        <v>480</v>
      </c>
      <c r="AK35" s="53"/>
    </row>
    <row r="36" spans="1:41" x14ac:dyDescent="0.25">
      <c r="A36" s="54" t="s">
        <v>21</v>
      </c>
      <c r="B36" s="55">
        <v>139.6</v>
      </c>
      <c r="C36" s="55">
        <v>138.69999999999999</v>
      </c>
      <c r="D36" s="55">
        <v>137.9</v>
      </c>
      <c r="E36" s="55">
        <v>136.9</v>
      </c>
      <c r="F36" s="55">
        <v>136.5</v>
      </c>
      <c r="G36" s="55">
        <v>136.19999999999999</v>
      </c>
      <c r="H36" s="55">
        <v>136.80000000000001</v>
      </c>
      <c r="I36" s="55">
        <v>136.6</v>
      </c>
      <c r="J36" s="55">
        <v>137.1</v>
      </c>
      <c r="K36" s="55">
        <v>137</v>
      </c>
      <c r="L36" s="48">
        <v>137</v>
      </c>
      <c r="M36" s="48">
        <v>137.5</v>
      </c>
      <c r="N36" s="48">
        <v>137</v>
      </c>
      <c r="O36" s="48">
        <v>137</v>
      </c>
      <c r="P36" s="48">
        <v>136.1</v>
      </c>
      <c r="Q36" s="48">
        <v>135.4</v>
      </c>
      <c r="R36" s="48">
        <v>137.69999999999999</v>
      </c>
      <c r="S36" s="48">
        <v>138.30000000000001</v>
      </c>
      <c r="T36" s="48">
        <v>138.69999999999999</v>
      </c>
      <c r="U36" s="48">
        <v>138.69999999999999</v>
      </c>
      <c r="V36" s="48">
        <v>138.69999999999999</v>
      </c>
      <c r="W36" s="48">
        <v>138.69999999999999</v>
      </c>
      <c r="X36" s="48">
        <v>139</v>
      </c>
      <c r="Y36" s="48">
        <v>139</v>
      </c>
      <c r="Z36" s="48">
        <v>139</v>
      </c>
      <c r="AA36" s="47">
        <v>138.69999999999999</v>
      </c>
      <c r="AB36" s="47">
        <v>138.5</v>
      </c>
      <c r="AC36" s="47">
        <v>139</v>
      </c>
      <c r="AD36" s="47">
        <v>138.4</v>
      </c>
      <c r="AE36" s="47">
        <v>138</v>
      </c>
      <c r="AF36" s="47">
        <v>0</v>
      </c>
      <c r="AG36" s="56">
        <v>144</v>
      </c>
      <c r="AH36" s="51">
        <f t="shared" si="5"/>
        <v>139.6</v>
      </c>
      <c r="AI36" s="52">
        <f t="shared" si="6"/>
        <v>0</v>
      </c>
      <c r="AK36" s="53"/>
    </row>
    <row r="37" spans="1:41" x14ac:dyDescent="0.25">
      <c r="A37" s="57" t="s">
        <v>22</v>
      </c>
      <c r="B37" s="55">
        <v>69.7</v>
      </c>
      <c r="C37" s="55">
        <v>69.900000000000006</v>
      </c>
      <c r="D37" s="55">
        <v>69.599999999999994</v>
      </c>
      <c r="E37" s="55">
        <v>69.8</v>
      </c>
      <c r="F37" s="55">
        <v>69.8</v>
      </c>
      <c r="G37" s="55">
        <v>69.599999999999994</v>
      </c>
      <c r="H37" s="55">
        <v>69.900000000000006</v>
      </c>
      <c r="I37" s="55">
        <v>70.400000000000006</v>
      </c>
      <c r="J37" s="55">
        <v>70.099999999999994</v>
      </c>
      <c r="K37" s="55">
        <v>69.900000000000006</v>
      </c>
      <c r="L37" s="67">
        <v>69.5</v>
      </c>
      <c r="M37" s="67">
        <v>69.8</v>
      </c>
      <c r="N37" s="67">
        <v>70</v>
      </c>
      <c r="O37" s="67">
        <v>70</v>
      </c>
      <c r="P37" s="67">
        <v>71.3</v>
      </c>
      <c r="Q37" s="67">
        <v>69.2</v>
      </c>
      <c r="R37" s="67">
        <v>69.2</v>
      </c>
      <c r="S37" s="67">
        <v>69.2</v>
      </c>
      <c r="T37" s="67">
        <v>69.7</v>
      </c>
      <c r="U37" s="67">
        <v>69.7</v>
      </c>
      <c r="V37" s="67">
        <v>69.7</v>
      </c>
      <c r="W37" s="67">
        <v>69.7</v>
      </c>
      <c r="X37" s="67">
        <v>70.5</v>
      </c>
      <c r="Y37" s="67">
        <v>70.5</v>
      </c>
      <c r="Z37" s="67">
        <v>70.5</v>
      </c>
      <c r="AA37" s="55">
        <v>70.5</v>
      </c>
      <c r="AB37" s="55">
        <v>71.099999999999994</v>
      </c>
      <c r="AC37" s="55">
        <v>70.900000000000006</v>
      </c>
      <c r="AD37" s="55">
        <v>70.8</v>
      </c>
      <c r="AE37" s="55">
        <v>70.8</v>
      </c>
      <c r="AF37" s="55">
        <v>70.8</v>
      </c>
      <c r="AG37" s="58">
        <v>70</v>
      </c>
      <c r="AH37" s="51">
        <f t="shared" si="5"/>
        <v>71.3</v>
      </c>
      <c r="AI37" s="52">
        <f t="shared" si="6"/>
        <v>69.2</v>
      </c>
      <c r="AK37" s="53"/>
    </row>
    <row r="38" spans="1:41" x14ac:dyDescent="0.25">
      <c r="A38" s="57" t="s">
        <v>23</v>
      </c>
      <c r="B38" s="55">
        <v>59.6</v>
      </c>
      <c r="C38" s="55">
        <v>59.6</v>
      </c>
      <c r="D38" s="55">
        <v>59.3</v>
      </c>
      <c r="E38" s="55">
        <v>59.4</v>
      </c>
      <c r="F38" s="55">
        <v>59.6</v>
      </c>
      <c r="G38" s="55">
        <v>59.8</v>
      </c>
      <c r="H38" s="55">
        <v>59.7</v>
      </c>
      <c r="I38" s="55">
        <v>59.9</v>
      </c>
      <c r="J38" s="55">
        <v>59.9</v>
      </c>
      <c r="K38" s="55">
        <v>60</v>
      </c>
      <c r="L38" s="67">
        <v>60</v>
      </c>
      <c r="M38" s="67">
        <v>60.2</v>
      </c>
      <c r="N38" s="67">
        <v>60</v>
      </c>
      <c r="O38" s="67">
        <v>60</v>
      </c>
      <c r="P38" s="67">
        <v>60.3</v>
      </c>
      <c r="Q38" s="67">
        <v>60.2</v>
      </c>
      <c r="R38" s="67">
        <v>57.4</v>
      </c>
      <c r="S38" s="67">
        <v>57.4</v>
      </c>
      <c r="T38" s="67">
        <v>60.4</v>
      </c>
      <c r="U38" s="67">
        <v>60.4</v>
      </c>
      <c r="V38" s="67">
        <v>60.4</v>
      </c>
      <c r="W38" s="67">
        <v>60.4</v>
      </c>
      <c r="X38" s="67">
        <v>60.4</v>
      </c>
      <c r="Y38" s="67">
        <v>60.4</v>
      </c>
      <c r="Z38" s="67">
        <v>60.4</v>
      </c>
      <c r="AA38" s="55">
        <v>60</v>
      </c>
      <c r="AB38" s="55">
        <v>60.2</v>
      </c>
      <c r="AC38" s="55">
        <v>60.3</v>
      </c>
      <c r="AD38" s="55">
        <v>60.4</v>
      </c>
      <c r="AE38" s="55">
        <v>60.4</v>
      </c>
      <c r="AF38" s="55">
        <v>0</v>
      </c>
      <c r="AG38" s="58">
        <v>69</v>
      </c>
      <c r="AH38" s="51">
        <f t="shared" si="5"/>
        <v>60.4</v>
      </c>
      <c r="AI38" s="52">
        <f t="shared" si="6"/>
        <v>0</v>
      </c>
      <c r="AK38" s="53"/>
    </row>
    <row r="39" spans="1:41" x14ac:dyDescent="0.25">
      <c r="A39" s="57" t="s">
        <v>24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48">
        <v>0</v>
      </c>
      <c r="M39" s="48">
        <v>0</v>
      </c>
      <c r="N39" s="48">
        <v>0</v>
      </c>
      <c r="O39" s="48">
        <v>0</v>
      </c>
      <c r="P39" s="67">
        <v>0</v>
      </c>
      <c r="Q39" s="67">
        <v>0</v>
      </c>
      <c r="R39" s="67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55">
        <v>0</v>
      </c>
      <c r="AB39" s="55">
        <v>0</v>
      </c>
      <c r="AC39" s="55">
        <v>0</v>
      </c>
      <c r="AD39" s="55">
        <v>0</v>
      </c>
      <c r="AE39" s="55">
        <v>0</v>
      </c>
      <c r="AF39" s="55">
        <v>0</v>
      </c>
      <c r="AG39" s="58">
        <v>60</v>
      </c>
      <c r="AH39" s="51">
        <f t="shared" si="5"/>
        <v>0</v>
      </c>
      <c r="AI39" s="52">
        <f t="shared" si="6"/>
        <v>0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15.3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67">
        <v>15</v>
      </c>
      <c r="M40" s="67">
        <v>15</v>
      </c>
      <c r="N40" s="67">
        <v>0</v>
      </c>
      <c r="O40" s="67">
        <v>0</v>
      </c>
      <c r="P40" s="48">
        <v>0</v>
      </c>
      <c r="Q40" s="48">
        <v>0</v>
      </c>
      <c r="R40" s="48">
        <v>0</v>
      </c>
      <c r="S40" s="48">
        <v>0</v>
      </c>
      <c r="T40" s="48">
        <v>0</v>
      </c>
      <c r="U40" s="48">
        <v>0</v>
      </c>
      <c r="V40" s="48">
        <v>0</v>
      </c>
      <c r="W40" s="48">
        <v>0</v>
      </c>
      <c r="X40" s="48">
        <v>0</v>
      </c>
      <c r="Y40" s="48">
        <v>0</v>
      </c>
      <c r="Z40" s="48">
        <v>0</v>
      </c>
      <c r="AA40" s="55">
        <v>0</v>
      </c>
      <c r="AB40" s="55">
        <v>0</v>
      </c>
      <c r="AC40" s="55">
        <v>0</v>
      </c>
      <c r="AD40" s="55">
        <v>0</v>
      </c>
      <c r="AE40" s="55">
        <v>0</v>
      </c>
      <c r="AF40" s="55">
        <v>0</v>
      </c>
      <c r="AG40" s="58">
        <v>30</v>
      </c>
      <c r="AH40" s="51">
        <f t="shared" si="5"/>
        <v>15.3</v>
      </c>
      <c r="AI40" s="52">
        <f t="shared" si="6"/>
        <v>0</v>
      </c>
      <c r="AK40" s="53"/>
    </row>
    <row r="41" spans="1:41" x14ac:dyDescent="0.25">
      <c r="A41" s="57" t="s">
        <v>86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67">
        <v>0</v>
      </c>
      <c r="M41" s="67">
        <v>0</v>
      </c>
      <c r="N41" s="67">
        <v>0</v>
      </c>
      <c r="O41" s="67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5"/>
        <v>0</v>
      </c>
      <c r="AI41" s="52">
        <f t="shared" si="6"/>
        <v>0</v>
      </c>
      <c r="AK41" s="53"/>
    </row>
    <row r="42" spans="1:41" x14ac:dyDescent="0.25">
      <c r="A42" s="57" t="s">
        <v>26</v>
      </c>
      <c r="B42" s="68">
        <v>15.2</v>
      </c>
      <c r="C42" s="68">
        <v>13.7</v>
      </c>
      <c r="D42" s="68">
        <v>11.5</v>
      </c>
      <c r="E42" s="68">
        <v>12</v>
      </c>
      <c r="F42" s="68">
        <v>12</v>
      </c>
      <c r="G42" s="68">
        <v>12</v>
      </c>
      <c r="H42" s="68">
        <v>12</v>
      </c>
      <c r="I42" s="68">
        <v>12.1</v>
      </c>
      <c r="J42" s="68">
        <v>12.2</v>
      </c>
      <c r="K42" s="68">
        <v>12.2</v>
      </c>
      <c r="L42" s="48">
        <v>12.2</v>
      </c>
      <c r="M42" s="48">
        <v>12.2</v>
      </c>
      <c r="N42" s="48">
        <v>12.2</v>
      </c>
      <c r="O42" s="48">
        <v>12.2</v>
      </c>
      <c r="P42" s="48">
        <v>15</v>
      </c>
      <c r="Q42" s="48">
        <v>15</v>
      </c>
      <c r="R42" s="48">
        <v>15</v>
      </c>
      <c r="S42" s="48">
        <v>15</v>
      </c>
      <c r="T42" s="48">
        <v>15</v>
      </c>
      <c r="U42" s="48">
        <v>15</v>
      </c>
      <c r="V42" s="48">
        <v>15</v>
      </c>
      <c r="W42" s="48">
        <v>15</v>
      </c>
      <c r="X42" s="48">
        <v>15</v>
      </c>
      <c r="Y42" s="48">
        <v>15</v>
      </c>
      <c r="Z42" s="48">
        <v>15</v>
      </c>
      <c r="AA42" s="55">
        <v>17</v>
      </c>
      <c r="AB42" s="55">
        <v>16.8</v>
      </c>
      <c r="AC42" s="55">
        <v>16.7</v>
      </c>
      <c r="AD42" s="55">
        <v>13.1</v>
      </c>
      <c r="AE42" s="55">
        <v>13.1</v>
      </c>
      <c r="AF42" s="55">
        <v>13.1</v>
      </c>
      <c r="AG42" s="58">
        <v>24</v>
      </c>
      <c r="AH42" s="51">
        <f t="shared" si="5"/>
        <v>17</v>
      </c>
      <c r="AI42" s="52">
        <f t="shared" si="6"/>
        <v>11.5</v>
      </c>
      <c r="AK42" s="53"/>
    </row>
    <row r="43" spans="1:41" x14ac:dyDescent="0.25">
      <c r="A43" s="57" t="s">
        <v>27</v>
      </c>
      <c r="B43" s="55">
        <v>2.4</v>
      </c>
      <c r="C43" s="55">
        <v>2.4</v>
      </c>
      <c r="D43" s="55">
        <v>2.4</v>
      </c>
      <c r="E43" s="55">
        <v>2.4</v>
      </c>
      <c r="F43" s="55">
        <v>2.4</v>
      </c>
      <c r="G43" s="55">
        <v>2.4</v>
      </c>
      <c r="H43" s="55">
        <v>2.4</v>
      </c>
      <c r="I43" s="55">
        <v>2.5</v>
      </c>
      <c r="J43" s="55">
        <v>2.5</v>
      </c>
      <c r="K43" s="55">
        <v>2.5</v>
      </c>
      <c r="L43" s="67">
        <v>2.5</v>
      </c>
      <c r="M43" s="67">
        <v>2.5</v>
      </c>
      <c r="N43" s="67">
        <v>2.5</v>
      </c>
      <c r="O43" s="67">
        <v>2.5</v>
      </c>
      <c r="P43" s="48">
        <v>2.5</v>
      </c>
      <c r="Q43" s="48">
        <v>2.5</v>
      </c>
      <c r="R43" s="48">
        <v>3</v>
      </c>
      <c r="S43" s="48">
        <v>3</v>
      </c>
      <c r="T43" s="48">
        <v>3</v>
      </c>
      <c r="U43" s="48">
        <v>3</v>
      </c>
      <c r="V43" s="48">
        <v>3</v>
      </c>
      <c r="W43" s="48">
        <v>3</v>
      </c>
      <c r="X43" s="48">
        <v>3</v>
      </c>
      <c r="Y43" s="48">
        <v>3</v>
      </c>
      <c r="Z43" s="48">
        <v>3</v>
      </c>
      <c r="AA43" s="55">
        <v>2.8</v>
      </c>
      <c r="AB43" s="55">
        <v>3</v>
      </c>
      <c r="AC43" s="55">
        <v>3</v>
      </c>
      <c r="AD43" s="55">
        <v>3</v>
      </c>
      <c r="AE43" s="55">
        <v>3</v>
      </c>
      <c r="AF43" s="55">
        <v>3</v>
      </c>
      <c r="AG43" s="58">
        <v>15</v>
      </c>
      <c r="AH43" s="51">
        <f t="shared" si="5"/>
        <v>3</v>
      </c>
      <c r="AI43" s="52">
        <f t="shared" si="6"/>
        <v>2.4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14</v>
      </c>
      <c r="C44" s="55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67">
        <v>10</v>
      </c>
      <c r="M44" s="67">
        <v>10</v>
      </c>
      <c r="N44" s="67">
        <v>10</v>
      </c>
      <c r="O44" s="67">
        <v>10</v>
      </c>
      <c r="P44" s="48">
        <v>13</v>
      </c>
      <c r="Q44" s="48">
        <v>13</v>
      </c>
      <c r="R44" s="48">
        <v>13</v>
      </c>
      <c r="S44" s="48">
        <v>13</v>
      </c>
      <c r="T44" s="48">
        <v>13</v>
      </c>
      <c r="U44" s="48">
        <v>13</v>
      </c>
      <c r="V44" s="48">
        <v>13</v>
      </c>
      <c r="W44" s="48">
        <v>13</v>
      </c>
      <c r="X44" s="48">
        <v>13</v>
      </c>
      <c r="Y44" s="48">
        <v>13</v>
      </c>
      <c r="Z44" s="48">
        <v>13</v>
      </c>
      <c r="AA44" s="55">
        <v>14</v>
      </c>
      <c r="AB44" s="55">
        <v>13</v>
      </c>
      <c r="AC44" s="55">
        <v>13</v>
      </c>
      <c r="AD44" s="55">
        <v>10</v>
      </c>
      <c r="AE44" s="55">
        <v>10</v>
      </c>
      <c r="AF44" s="55">
        <v>10</v>
      </c>
      <c r="AG44" s="58">
        <v>14.1</v>
      </c>
      <c r="AH44" s="51">
        <f t="shared" si="5"/>
        <v>14</v>
      </c>
      <c r="AI44" s="52">
        <f t="shared" si="6"/>
        <v>10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4</v>
      </c>
      <c r="C45" s="68">
        <v>12</v>
      </c>
      <c r="D45" s="68">
        <v>11</v>
      </c>
      <c r="E45" s="68">
        <v>11</v>
      </c>
      <c r="F45" s="68">
        <v>11</v>
      </c>
      <c r="G45" s="68">
        <v>11</v>
      </c>
      <c r="H45" s="68">
        <v>11</v>
      </c>
      <c r="I45" s="68">
        <v>11</v>
      </c>
      <c r="J45" s="68">
        <v>11</v>
      </c>
      <c r="K45" s="68">
        <v>11</v>
      </c>
      <c r="L45" s="48">
        <v>11</v>
      </c>
      <c r="M45" s="48">
        <v>11</v>
      </c>
      <c r="N45" s="48">
        <v>11</v>
      </c>
      <c r="O45" s="48">
        <v>11</v>
      </c>
      <c r="P45" s="48">
        <v>14</v>
      </c>
      <c r="Q45" s="48">
        <v>14</v>
      </c>
      <c r="R45" s="48">
        <v>14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55">
        <v>14</v>
      </c>
      <c r="AB45" s="55">
        <v>14</v>
      </c>
      <c r="AC45" s="55">
        <v>14</v>
      </c>
      <c r="AD45" s="55">
        <v>14</v>
      </c>
      <c r="AE45" s="55">
        <v>0</v>
      </c>
      <c r="AF45" s="55">
        <v>0</v>
      </c>
      <c r="AG45" s="58">
        <v>14</v>
      </c>
      <c r="AH45" s="51">
        <f t="shared" si="5"/>
        <v>14</v>
      </c>
      <c r="AI45" s="52">
        <f t="shared" si="6"/>
        <v>0</v>
      </c>
      <c r="AK45" s="53"/>
    </row>
    <row r="46" spans="1:41" x14ac:dyDescent="0.25">
      <c r="A46" s="57" t="s">
        <v>30</v>
      </c>
      <c r="B46" s="55">
        <v>6.6</v>
      </c>
      <c r="C46" s="55">
        <v>6.6</v>
      </c>
      <c r="D46" s="55">
        <v>6.6</v>
      </c>
      <c r="E46" s="55">
        <v>6.6</v>
      </c>
      <c r="F46" s="55">
        <v>6.6</v>
      </c>
      <c r="G46" s="55">
        <v>6.6</v>
      </c>
      <c r="H46" s="55">
        <v>6.6</v>
      </c>
      <c r="I46" s="55">
        <v>6.6</v>
      </c>
      <c r="J46" s="55">
        <v>6.6</v>
      </c>
      <c r="K46" s="55">
        <v>6.6</v>
      </c>
      <c r="L46" s="67">
        <v>6.6</v>
      </c>
      <c r="M46" s="67">
        <v>6.6</v>
      </c>
      <c r="N46" s="67">
        <v>6.6</v>
      </c>
      <c r="O46" s="67">
        <v>6.6</v>
      </c>
      <c r="P46" s="48">
        <v>3.2</v>
      </c>
      <c r="Q46" s="48">
        <v>3.2</v>
      </c>
      <c r="R46" s="48">
        <v>3.2</v>
      </c>
      <c r="S46" s="48">
        <v>3.2</v>
      </c>
      <c r="T46" s="48">
        <v>3.2</v>
      </c>
      <c r="U46" s="48">
        <v>3.2</v>
      </c>
      <c r="V46" s="48">
        <v>3.2</v>
      </c>
      <c r="W46" s="48">
        <v>3.2</v>
      </c>
      <c r="X46" s="48">
        <v>3.2</v>
      </c>
      <c r="Y46" s="48">
        <v>3.2</v>
      </c>
      <c r="Z46" s="48">
        <v>3.2</v>
      </c>
      <c r="AA46" s="55">
        <v>6.5</v>
      </c>
      <c r="AB46" s="55">
        <v>6.3</v>
      </c>
      <c r="AC46" s="55">
        <v>6.1</v>
      </c>
      <c r="AD46" s="55">
        <v>6.2</v>
      </c>
      <c r="AE46" s="55">
        <v>6.2</v>
      </c>
      <c r="AF46" s="55">
        <v>6.2</v>
      </c>
      <c r="AG46" s="58">
        <v>10.050000000000001</v>
      </c>
      <c r="AH46" s="51">
        <f t="shared" si="5"/>
        <v>6.6</v>
      </c>
      <c r="AI46" s="52">
        <f t="shared" si="6"/>
        <v>3.2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67">
        <v>6.2</v>
      </c>
      <c r="M47" s="67">
        <v>6.2</v>
      </c>
      <c r="N47" s="67">
        <v>6.2</v>
      </c>
      <c r="O47" s="67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55">
        <v>6.2</v>
      </c>
      <c r="AB47" s="55">
        <v>6.2</v>
      </c>
      <c r="AC47" s="55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5"/>
        <v>6.2</v>
      </c>
      <c r="AI47" s="52">
        <f t="shared" si="6"/>
        <v>6.2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7">T195</f>
        <v>3.54</v>
      </c>
      <c r="U48" s="70">
        <f t="shared" si="7"/>
        <v>3.54</v>
      </c>
      <c r="V48" s="70">
        <f t="shared" si="7"/>
        <v>3.54</v>
      </c>
      <c r="W48" s="70">
        <f t="shared" si="7"/>
        <v>3.54</v>
      </c>
      <c r="X48" s="70">
        <f t="shared" si="7"/>
        <v>3.54</v>
      </c>
      <c r="Y48" s="70">
        <f t="shared" si="7"/>
        <v>3.54</v>
      </c>
      <c r="Z48" s="70">
        <f t="shared" si="7"/>
        <v>3.54</v>
      </c>
      <c r="AA48" s="70">
        <v>3.54</v>
      </c>
      <c r="AB48" s="70">
        <f t="shared" si="7"/>
        <v>3.54</v>
      </c>
      <c r="AC48" s="70">
        <f t="shared" si="7"/>
        <v>3.54</v>
      </c>
      <c r="AD48" s="70">
        <f t="shared" si="7"/>
        <v>3.54</v>
      </c>
      <c r="AE48" s="70">
        <f t="shared" si="7"/>
        <v>3.54</v>
      </c>
      <c r="AF48" s="70">
        <f t="shared" si="7"/>
        <v>3.54</v>
      </c>
      <c r="AG48" s="70">
        <f t="shared" si="7"/>
        <v>8.56</v>
      </c>
      <c r="AH48" s="51">
        <f t="shared" si="5"/>
        <v>3.54</v>
      </c>
      <c r="AI48" s="52">
        <f t="shared" si="6"/>
        <v>3.54</v>
      </c>
      <c r="AK48" s="53"/>
    </row>
    <row r="49" spans="1:37" ht="15.75" thickBot="1" x14ac:dyDescent="0.3">
      <c r="A49" s="65" t="s">
        <v>33</v>
      </c>
      <c r="B49" s="66">
        <f t="shared" ref="B49:AF49" si="8">SUM(B36:B48)</f>
        <v>335.84000000000003</v>
      </c>
      <c r="C49" s="66">
        <f t="shared" si="8"/>
        <v>341.64</v>
      </c>
      <c r="D49" s="66">
        <f t="shared" si="8"/>
        <v>337.04</v>
      </c>
      <c r="E49" s="66">
        <f t="shared" si="8"/>
        <v>336.84</v>
      </c>
      <c r="F49" s="66">
        <f t="shared" si="8"/>
        <v>336.94000000000005</v>
      </c>
      <c r="G49" s="66">
        <f t="shared" si="8"/>
        <v>336.34</v>
      </c>
      <c r="H49" s="66">
        <f t="shared" si="8"/>
        <v>337.14000000000004</v>
      </c>
      <c r="I49" s="66">
        <f t="shared" si="8"/>
        <v>337.84000000000003</v>
      </c>
      <c r="J49" s="66">
        <f t="shared" si="8"/>
        <v>338.14</v>
      </c>
      <c r="K49" s="66">
        <f t="shared" si="8"/>
        <v>337.94</v>
      </c>
      <c r="L49" s="66">
        <f t="shared" si="8"/>
        <v>333.54</v>
      </c>
      <c r="M49" s="66">
        <f t="shared" si="8"/>
        <v>334.54</v>
      </c>
      <c r="N49" s="66">
        <f t="shared" si="8"/>
        <v>319.04000000000002</v>
      </c>
      <c r="O49" s="66">
        <f t="shared" si="8"/>
        <v>319.04000000000002</v>
      </c>
      <c r="P49" s="66">
        <f t="shared" si="8"/>
        <v>325.14</v>
      </c>
      <c r="Q49" s="66">
        <f t="shared" si="8"/>
        <v>322.24</v>
      </c>
      <c r="R49" s="66">
        <f t="shared" si="8"/>
        <v>322.23999999999995</v>
      </c>
      <c r="S49" s="66">
        <f t="shared" si="8"/>
        <v>322.83999999999997</v>
      </c>
      <c r="T49" s="66">
        <f t="shared" si="8"/>
        <v>326.73999999999995</v>
      </c>
      <c r="U49" s="66">
        <f t="shared" si="8"/>
        <v>326.73999999999995</v>
      </c>
      <c r="V49" s="66">
        <f t="shared" si="8"/>
        <v>326.73999999999995</v>
      </c>
      <c r="W49" s="66">
        <f t="shared" si="8"/>
        <v>326.73999999999995</v>
      </c>
      <c r="X49" s="66">
        <f t="shared" si="8"/>
        <v>327.84</v>
      </c>
      <c r="Y49" s="66">
        <f t="shared" si="8"/>
        <v>327.84</v>
      </c>
      <c r="Z49" s="66">
        <f t="shared" si="8"/>
        <v>327.84</v>
      </c>
      <c r="AA49" s="66">
        <f t="shared" si="8"/>
        <v>333.24</v>
      </c>
      <c r="AB49" s="66">
        <f t="shared" si="8"/>
        <v>332.64000000000004</v>
      </c>
      <c r="AC49" s="66">
        <f t="shared" si="8"/>
        <v>332.74</v>
      </c>
      <c r="AD49" s="66">
        <f t="shared" si="8"/>
        <v>325.64</v>
      </c>
      <c r="AE49" s="66">
        <f t="shared" si="8"/>
        <v>311.24</v>
      </c>
      <c r="AF49" s="66">
        <f t="shared" si="8"/>
        <v>112.84</v>
      </c>
      <c r="AG49" s="71">
        <f>SUM(AG36:AG48)</f>
        <v>489.91</v>
      </c>
      <c r="AH49" s="51">
        <f t="shared" si="5"/>
        <v>341.64</v>
      </c>
      <c r="AI49" s="52">
        <f t="shared" si="6"/>
        <v>112.84</v>
      </c>
      <c r="AK49" s="53"/>
    </row>
    <row r="50" spans="1:37" x14ac:dyDescent="0.25">
      <c r="A50" s="54" t="s">
        <v>34</v>
      </c>
      <c r="B50" s="55">
        <v>29.4</v>
      </c>
      <c r="C50" s="55">
        <v>29.4</v>
      </c>
      <c r="D50" s="55">
        <v>29.4</v>
      </c>
      <c r="E50" s="55">
        <v>29.4</v>
      </c>
      <c r="F50" s="55">
        <v>30</v>
      </c>
      <c r="G50" s="55">
        <v>29.4</v>
      </c>
      <c r="H50" s="55">
        <v>29.5</v>
      </c>
      <c r="I50" s="55">
        <v>29.4</v>
      </c>
      <c r="J50" s="55">
        <v>50</v>
      </c>
      <c r="K50" s="55">
        <v>60</v>
      </c>
      <c r="L50" s="72">
        <v>59.8</v>
      </c>
      <c r="M50" s="72">
        <v>59.8</v>
      </c>
      <c r="N50" s="72">
        <v>59.8</v>
      </c>
      <c r="O50" s="72">
        <v>59.8</v>
      </c>
      <c r="P50" s="48">
        <v>58.1</v>
      </c>
      <c r="Q50" s="48">
        <v>59.4</v>
      </c>
      <c r="R50" s="48">
        <v>59.6</v>
      </c>
      <c r="S50" s="48">
        <v>59.6</v>
      </c>
      <c r="T50" s="48">
        <v>33.9</v>
      </c>
      <c r="U50" s="48">
        <v>50</v>
      </c>
      <c r="V50" s="48">
        <v>50</v>
      </c>
      <c r="W50" s="48">
        <v>50</v>
      </c>
      <c r="X50" s="48">
        <v>59.7</v>
      </c>
      <c r="Y50" s="48">
        <v>59.7</v>
      </c>
      <c r="Z50" s="48">
        <v>59.7</v>
      </c>
      <c r="AA50" s="48">
        <v>60.5</v>
      </c>
      <c r="AB50" s="48">
        <v>59.3</v>
      </c>
      <c r="AC50" s="48">
        <v>44.8</v>
      </c>
      <c r="AD50" s="48">
        <v>58</v>
      </c>
      <c r="AE50" s="48">
        <v>58</v>
      </c>
      <c r="AF50" s="48">
        <v>54.7</v>
      </c>
      <c r="AG50" s="56">
        <v>60</v>
      </c>
      <c r="AH50" s="51">
        <f t="shared" si="5"/>
        <v>60.5</v>
      </c>
      <c r="AI50" s="52">
        <f t="shared" si="6"/>
        <v>29.4</v>
      </c>
      <c r="AK50" s="53"/>
    </row>
    <row r="51" spans="1:37" x14ac:dyDescent="0.25">
      <c r="A51" s="57" t="s">
        <v>35</v>
      </c>
      <c r="B51" s="55">
        <v>13.1</v>
      </c>
      <c r="C51" s="55">
        <v>14.2</v>
      </c>
      <c r="D51" s="55">
        <v>12.3</v>
      </c>
      <c r="E51" s="55">
        <v>12.3</v>
      </c>
      <c r="F51" s="55">
        <v>13.6</v>
      </c>
      <c r="G51" s="55">
        <v>13.1</v>
      </c>
      <c r="H51" s="55">
        <v>13.7</v>
      </c>
      <c r="I51" s="55">
        <v>13.6</v>
      </c>
      <c r="J51" s="55">
        <v>25</v>
      </c>
      <c r="K51" s="55">
        <v>28.9</v>
      </c>
      <c r="L51" s="72">
        <v>28.2</v>
      </c>
      <c r="M51" s="72">
        <v>28.2</v>
      </c>
      <c r="N51" s="72">
        <v>28.2</v>
      </c>
      <c r="O51" s="72">
        <v>28.2</v>
      </c>
      <c r="P51" s="67">
        <v>27.5</v>
      </c>
      <c r="Q51" s="67">
        <v>28.2</v>
      </c>
      <c r="R51" s="48">
        <v>28.4</v>
      </c>
      <c r="S51" s="48">
        <v>28.4</v>
      </c>
      <c r="T51" s="48">
        <v>18</v>
      </c>
      <c r="U51" s="67">
        <v>23</v>
      </c>
      <c r="V51" s="67">
        <v>23</v>
      </c>
      <c r="W51" s="67">
        <v>23</v>
      </c>
      <c r="X51" s="67">
        <v>28.3</v>
      </c>
      <c r="Y51" s="67">
        <v>28.3</v>
      </c>
      <c r="Z51" s="67">
        <v>29</v>
      </c>
      <c r="AA51" s="67">
        <v>22.8</v>
      </c>
      <c r="AB51" s="67">
        <v>27.8</v>
      </c>
      <c r="AC51" s="67">
        <v>21.4</v>
      </c>
      <c r="AD51" s="67">
        <v>28</v>
      </c>
      <c r="AE51" s="67">
        <v>28</v>
      </c>
      <c r="AF51" s="67">
        <v>25.3</v>
      </c>
      <c r="AG51" s="58">
        <v>32</v>
      </c>
      <c r="AH51" s="51">
        <f t="shared" si="5"/>
        <v>29</v>
      </c>
      <c r="AI51" s="52">
        <f t="shared" si="6"/>
        <v>12.3</v>
      </c>
      <c r="AK51" s="53"/>
    </row>
    <row r="52" spans="1:37" ht="15.75" thickBot="1" x14ac:dyDescent="0.3">
      <c r="A52" s="69" t="s">
        <v>36</v>
      </c>
      <c r="B52" s="68">
        <v>4.8</v>
      </c>
      <c r="C52" s="68">
        <v>5.2</v>
      </c>
      <c r="D52" s="68">
        <v>4.5</v>
      </c>
      <c r="E52" s="68">
        <v>4.5</v>
      </c>
      <c r="F52" s="68">
        <v>4.9000000000000004</v>
      </c>
      <c r="G52" s="68">
        <v>4.8</v>
      </c>
      <c r="H52" s="68">
        <v>5</v>
      </c>
      <c r="I52" s="68">
        <v>5</v>
      </c>
      <c r="J52" s="68">
        <v>8.9</v>
      </c>
      <c r="K52" s="68">
        <v>10.5</v>
      </c>
      <c r="L52" s="73">
        <v>10.3</v>
      </c>
      <c r="M52" s="73">
        <v>10.3</v>
      </c>
      <c r="N52" s="73">
        <v>10.3</v>
      </c>
      <c r="O52" s="73">
        <v>10.3</v>
      </c>
      <c r="P52" s="74">
        <v>10</v>
      </c>
      <c r="Q52" s="74">
        <v>10.3</v>
      </c>
      <c r="R52" s="48">
        <v>10.4</v>
      </c>
      <c r="S52" s="48">
        <v>10.4</v>
      </c>
      <c r="T52" s="48">
        <v>6.6</v>
      </c>
      <c r="U52" s="74">
        <v>10.5</v>
      </c>
      <c r="V52" s="74">
        <v>10.5</v>
      </c>
      <c r="W52" s="74">
        <v>10.5</v>
      </c>
      <c r="X52" s="74">
        <v>10.3</v>
      </c>
      <c r="Y52" s="74">
        <v>10.3</v>
      </c>
      <c r="Z52" s="74">
        <v>13</v>
      </c>
      <c r="AA52" s="74">
        <v>8.3000000000000007</v>
      </c>
      <c r="AB52" s="74">
        <v>10.199999999999999</v>
      </c>
      <c r="AC52" s="74">
        <v>7.8</v>
      </c>
      <c r="AD52" s="74">
        <v>10.199999999999999</v>
      </c>
      <c r="AE52" s="74">
        <v>10.199999999999999</v>
      </c>
      <c r="AF52" s="74">
        <v>9.1999999999999993</v>
      </c>
      <c r="AG52" s="75">
        <v>14</v>
      </c>
      <c r="AH52" s="51">
        <f t="shared" si="5"/>
        <v>13</v>
      </c>
      <c r="AI52" s="52">
        <f t="shared" si="6"/>
        <v>4.5</v>
      </c>
      <c r="AK52" s="53"/>
    </row>
    <row r="53" spans="1:37" ht="15.75" thickBot="1" x14ac:dyDescent="0.3">
      <c r="A53" s="65" t="s">
        <v>37</v>
      </c>
      <c r="B53" s="66">
        <f>SUM(B50:B52)</f>
        <v>47.3</v>
      </c>
      <c r="C53" s="66">
        <f t="shared" ref="C53:AF53" si="9">SUM(C50:C52)</f>
        <v>48.8</v>
      </c>
      <c r="D53" s="66">
        <f t="shared" si="9"/>
        <v>46.2</v>
      </c>
      <c r="E53" s="66">
        <f t="shared" si="9"/>
        <v>46.2</v>
      </c>
      <c r="F53" s="66">
        <f t="shared" si="9"/>
        <v>48.5</v>
      </c>
      <c r="G53" s="66">
        <f t="shared" si="9"/>
        <v>47.3</v>
      </c>
      <c r="H53" s="66">
        <f t="shared" si="9"/>
        <v>48.2</v>
      </c>
      <c r="I53" s="66">
        <f t="shared" si="9"/>
        <v>48</v>
      </c>
      <c r="J53" s="66">
        <f t="shared" si="9"/>
        <v>83.9</v>
      </c>
      <c r="K53" s="66">
        <f t="shared" si="9"/>
        <v>99.4</v>
      </c>
      <c r="L53" s="66">
        <f t="shared" si="9"/>
        <v>98.3</v>
      </c>
      <c r="M53" s="66">
        <f t="shared" si="9"/>
        <v>98.3</v>
      </c>
      <c r="N53" s="66">
        <f t="shared" si="9"/>
        <v>98.3</v>
      </c>
      <c r="O53" s="66">
        <f t="shared" si="9"/>
        <v>98.3</v>
      </c>
      <c r="P53" s="66">
        <f t="shared" si="9"/>
        <v>95.6</v>
      </c>
      <c r="Q53" s="66">
        <f t="shared" si="9"/>
        <v>97.899999999999991</v>
      </c>
      <c r="R53" s="66">
        <f t="shared" si="9"/>
        <v>98.4</v>
      </c>
      <c r="S53" s="66">
        <f t="shared" si="9"/>
        <v>98.4</v>
      </c>
      <c r="T53" s="66">
        <f t="shared" si="9"/>
        <v>58.5</v>
      </c>
      <c r="U53" s="66">
        <f t="shared" si="9"/>
        <v>83.5</v>
      </c>
      <c r="V53" s="66">
        <f t="shared" si="9"/>
        <v>83.5</v>
      </c>
      <c r="W53" s="66">
        <f t="shared" si="9"/>
        <v>83.5</v>
      </c>
      <c r="X53" s="66">
        <f t="shared" si="9"/>
        <v>98.3</v>
      </c>
      <c r="Y53" s="66">
        <f t="shared" si="9"/>
        <v>98.3</v>
      </c>
      <c r="Z53" s="66">
        <f t="shared" si="9"/>
        <v>101.7</v>
      </c>
      <c r="AA53" s="66">
        <f t="shared" si="9"/>
        <v>91.6</v>
      </c>
      <c r="AB53" s="66">
        <f t="shared" si="9"/>
        <v>97.3</v>
      </c>
      <c r="AC53" s="66">
        <f t="shared" si="9"/>
        <v>73.999999999999986</v>
      </c>
      <c r="AD53" s="66">
        <f t="shared" si="9"/>
        <v>96.2</v>
      </c>
      <c r="AE53" s="66">
        <f t="shared" si="9"/>
        <v>96.2</v>
      </c>
      <c r="AF53" s="66">
        <f t="shared" si="9"/>
        <v>89.2</v>
      </c>
      <c r="AG53" s="71">
        <f>SUM(AG50:AG52)</f>
        <v>106</v>
      </c>
      <c r="AH53" s="51">
        <f t="shared" si="5"/>
        <v>101.7</v>
      </c>
      <c r="AI53" s="52">
        <f t="shared" si="6"/>
        <v>46.2</v>
      </c>
      <c r="AK53" s="53"/>
    </row>
    <row r="54" spans="1:37" x14ac:dyDescent="0.25">
      <c r="A54" s="54" t="s">
        <v>206</v>
      </c>
      <c r="B54" s="48">
        <v>42.8</v>
      </c>
      <c r="C54" s="48">
        <v>37.340000000000003</v>
      </c>
      <c r="D54" s="48">
        <v>35.200000000000003</v>
      </c>
      <c r="E54" s="48">
        <v>35.31</v>
      </c>
      <c r="F54" s="48">
        <v>40</v>
      </c>
      <c r="G54" s="48">
        <v>38.75</v>
      </c>
      <c r="H54" s="48">
        <v>33</v>
      </c>
      <c r="I54" s="48">
        <v>27</v>
      </c>
      <c r="J54" s="48">
        <v>35</v>
      </c>
      <c r="K54" s="48">
        <v>38</v>
      </c>
      <c r="L54" s="48">
        <v>39.74</v>
      </c>
      <c r="M54" s="48">
        <v>43.4</v>
      </c>
      <c r="N54" s="48">
        <v>73.5</v>
      </c>
      <c r="O54" s="48">
        <v>48</v>
      </c>
      <c r="P54" s="48">
        <v>49.78</v>
      </c>
      <c r="Q54" s="48">
        <v>51</v>
      </c>
      <c r="R54" s="48">
        <v>56</v>
      </c>
      <c r="S54" s="48">
        <v>53.8</v>
      </c>
      <c r="T54" s="48">
        <v>52.03</v>
      </c>
      <c r="U54" s="48">
        <v>47</v>
      </c>
      <c r="V54" s="48">
        <v>50</v>
      </c>
      <c r="W54" s="48">
        <v>50</v>
      </c>
      <c r="X54" s="48">
        <v>46.65</v>
      </c>
      <c r="Y54" s="48">
        <v>45</v>
      </c>
      <c r="Z54" s="48">
        <v>56.5</v>
      </c>
      <c r="AA54" s="48">
        <v>65</v>
      </c>
      <c r="AB54" s="48">
        <v>70.31</v>
      </c>
      <c r="AC54" s="48">
        <v>70.55</v>
      </c>
      <c r="AD54" s="48">
        <v>66.8</v>
      </c>
      <c r="AE54" s="48">
        <v>63</v>
      </c>
      <c r="AF54" s="48">
        <v>78</v>
      </c>
      <c r="AG54" s="56"/>
      <c r="AH54" s="51">
        <f t="shared" si="5"/>
        <v>78</v>
      </c>
      <c r="AI54" s="52">
        <f t="shared" si="6"/>
        <v>27</v>
      </c>
      <c r="AK54" s="53"/>
    </row>
    <row r="55" spans="1:37" x14ac:dyDescent="0.25">
      <c r="A55" s="57" t="s">
        <v>45</v>
      </c>
      <c r="B55" s="67">
        <v>26.5</v>
      </c>
      <c r="C55" s="67">
        <v>24.3</v>
      </c>
      <c r="D55" s="67">
        <v>21.8</v>
      </c>
      <c r="E55" s="67">
        <v>22.1</v>
      </c>
      <c r="F55" s="67">
        <v>10.5</v>
      </c>
      <c r="G55" s="67">
        <v>11</v>
      </c>
      <c r="H55" s="67">
        <v>17.600000000000001</v>
      </c>
      <c r="I55" s="67">
        <v>13</v>
      </c>
      <c r="J55" s="67">
        <v>13</v>
      </c>
      <c r="K55" s="67">
        <v>24.9</v>
      </c>
      <c r="L55" s="48">
        <v>33.799999999999997</v>
      </c>
      <c r="M55" s="48">
        <v>18</v>
      </c>
      <c r="N55" s="48">
        <v>25.6</v>
      </c>
      <c r="O55" s="48">
        <v>52</v>
      </c>
      <c r="P55" s="48">
        <v>0</v>
      </c>
      <c r="Q55" s="48">
        <v>16.899999999999999</v>
      </c>
      <c r="R55" s="48">
        <v>37.4</v>
      </c>
      <c r="S55" s="48">
        <v>28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5"/>
        <v>52</v>
      </c>
      <c r="AI55" s="52">
        <f t="shared" si="6"/>
        <v>0</v>
      </c>
      <c r="AK55" s="53"/>
    </row>
    <row r="56" spans="1:37" x14ac:dyDescent="0.25">
      <c r="A56" s="57" t="s">
        <v>38</v>
      </c>
      <c r="B56" s="67">
        <v>147</v>
      </c>
      <c r="C56" s="67">
        <v>139</v>
      </c>
      <c r="D56" s="67">
        <v>120</v>
      </c>
      <c r="E56" s="67">
        <v>140</v>
      </c>
      <c r="F56" s="67">
        <v>134</v>
      </c>
      <c r="G56" s="48">
        <v>136</v>
      </c>
      <c r="H56" s="48">
        <v>122</v>
      </c>
      <c r="I56" s="48">
        <v>136</v>
      </c>
      <c r="J56" s="48">
        <v>140</v>
      </c>
      <c r="K56" s="48">
        <v>136</v>
      </c>
      <c r="L56" s="67">
        <f>83+82</f>
        <v>165</v>
      </c>
      <c r="M56" s="67">
        <v>160</v>
      </c>
      <c r="N56" s="67">
        <f>84+84</f>
        <v>168</v>
      </c>
      <c r="O56" s="67">
        <v>200</v>
      </c>
      <c r="P56" s="67">
        <v>216</v>
      </c>
      <c r="Q56" s="67">
        <v>216</v>
      </c>
      <c r="R56" s="67">
        <v>217</v>
      </c>
      <c r="S56" s="67">
        <v>200</v>
      </c>
      <c r="T56" s="67">
        <v>184</v>
      </c>
      <c r="U56" s="77">
        <v>190</v>
      </c>
      <c r="V56" s="77">
        <v>170</v>
      </c>
      <c r="W56" s="77">
        <v>196</v>
      </c>
      <c r="X56" s="77">
        <v>185</v>
      </c>
      <c r="Y56" s="77">
        <v>190</v>
      </c>
      <c r="Z56" s="77">
        <v>195</v>
      </c>
      <c r="AA56" s="67">
        <v>245</v>
      </c>
      <c r="AB56" s="67">
        <f>129+129</f>
        <v>258</v>
      </c>
      <c r="AC56" s="67">
        <v>244</v>
      </c>
      <c r="AD56" s="67">
        <f>93+94</f>
        <v>187</v>
      </c>
      <c r="AE56" s="67">
        <v>160</v>
      </c>
      <c r="AF56" s="67">
        <v>110</v>
      </c>
      <c r="AG56" s="78"/>
      <c r="AH56" s="51">
        <f t="shared" si="5"/>
        <v>258</v>
      </c>
      <c r="AI56" s="52">
        <f t="shared" si="6"/>
        <v>110</v>
      </c>
      <c r="AK56" s="53"/>
    </row>
    <row r="57" spans="1:37" x14ac:dyDescent="0.25">
      <c r="A57" s="57" t="s">
        <v>39</v>
      </c>
      <c r="B57" s="79">
        <v>11</v>
      </c>
      <c r="C57" s="79">
        <v>14</v>
      </c>
      <c r="D57" s="79">
        <v>12</v>
      </c>
      <c r="E57" s="79">
        <v>15</v>
      </c>
      <c r="F57" s="79">
        <v>14</v>
      </c>
      <c r="G57" s="79">
        <v>12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14</v>
      </c>
      <c r="N57" s="67">
        <v>14</v>
      </c>
      <c r="O57" s="67">
        <v>14</v>
      </c>
      <c r="P57" s="67">
        <v>0</v>
      </c>
      <c r="Q57" s="67">
        <v>13.6</v>
      </c>
      <c r="R57" s="67">
        <v>9</v>
      </c>
      <c r="S57" s="67">
        <v>9</v>
      </c>
      <c r="T57" s="67">
        <v>9</v>
      </c>
      <c r="U57" s="67">
        <v>9</v>
      </c>
      <c r="V57" s="67">
        <v>9</v>
      </c>
      <c r="W57" s="67">
        <v>9</v>
      </c>
      <c r="X57" s="67">
        <v>9</v>
      </c>
      <c r="Y57" s="67">
        <v>9</v>
      </c>
      <c r="Z57" s="67">
        <v>9</v>
      </c>
      <c r="AA57" s="79">
        <v>45</v>
      </c>
      <c r="AB57" s="79">
        <v>15</v>
      </c>
      <c r="AC57" s="79">
        <v>15</v>
      </c>
      <c r="AD57" s="79">
        <v>15</v>
      </c>
      <c r="AE57" s="79">
        <v>15</v>
      </c>
      <c r="AF57" s="79">
        <v>15</v>
      </c>
      <c r="AG57" s="78"/>
      <c r="AH57" s="51">
        <f t="shared" si="5"/>
        <v>45</v>
      </c>
      <c r="AI57" s="52">
        <f t="shared" si="6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67">
        <v>0</v>
      </c>
      <c r="M58" s="67">
        <v>64</v>
      </c>
      <c r="N58" s="67">
        <v>59</v>
      </c>
      <c r="O58" s="48">
        <v>74</v>
      </c>
      <c r="P58" s="48">
        <v>80</v>
      </c>
      <c r="Q58" s="48">
        <v>83.7</v>
      </c>
      <c r="R58" s="48">
        <v>74</v>
      </c>
      <c r="S58" s="48">
        <v>74</v>
      </c>
      <c r="T58" s="48">
        <v>74.099999999999994</v>
      </c>
      <c r="U58" s="48">
        <v>69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5"/>
        <v>83.7</v>
      </c>
      <c r="AI58" s="52">
        <f t="shared" si="6"/>
        <v>0</v>
      </c>
      <c r="AK58" s="53"/>
    </row>
    <row r="59" spans="1:37" x14ac:dyDescent="0.25">
      <c r="A59" s="57" t="s">
        <v>88</v>
      </c>
      <c r="B59" s="67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67">
        <v>0</v>
      </c>
      <c r="Q59" s="67">
        <v>0</v>
      </c>
      <c r="R59" s="67">
        <v>0</v>
      </c>
      <c r="S59" s="67">
        <v>0</v>
      </c>
      <c r="T59" s="80">
        <v>9</v>
      </c>
      <c r="U59" s="80">
        <v>9</v>
      </c>
      <c r="V59" s="80">
        <v>9</v>
      </c>
      <c r="W59" s="80">
        <v>9</v>
      </c>
      <c r="X59" s="80">
        <v>9</v>
      </c>
      <c r="Y59" s="80">
        <v>9</v>
      </c>
      <c r="Z59" s="80">
        <v>9</v>
      </c>
      <c r="AA59" s="80">
        <v>10</v>
      </c>
      <c r="AB59" s="80">
        <v>10</v>
      </c>
      <c r="AC59" s="80">
        <v>0</v>
      </c>
      <c r="AD59" s="80">
        <v>0</v>
      </c>
      <c r="AE59" s="48">
        <v>0</v>
      </c>
      <c r="AF59" s="48">
        <v>0</v>
      </c>
      <c r="AG59" s="78"/>
      <c r="AH59" s="51">
        <f t="shared" si="5"/>
        <v>10</v>
      </c>
      <c r="AI59" s="52">
        <f t="shared" si="6"/>
        <v>0</v>
      </c>
      <c r="AK59" s="53"/>
    </row>
    <row r="60" spans="1:37" x14ac:dyDescent="0.25">
      <c r="A60" s="57" t="s">
        <v>89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48">
        <v>0</v>
      </c>
      <c r="J60" s="48">
        <v>0</v>
      </c>
      <c r="K60" s="48">
        <v>0</v>
      </c>
      <c r="L60" s="67">
        <v>0</v>
      </c>
      <c r="M60" s="67">
        <v>0</v>
      </c>
      <c r="N60" s="67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48">
        <v>0</v>
      </c>
      <c r="AF60" s="48">
        <v>0</v>
      </c>
      <c r="AG60" s="78"/>
      <c r="AH60" s="51">
        <f t="shared" si="5"/>
        <v>0</v>
      </c>
      <c r="AI60" s="52">
        <f t="shared" si="6"/>
        <v>0</v>
      </c>
      <c r="AK60" s="53"/>
    </row>
    <row r="61" spans="1:37" x14ac:dyDescent="0.25">
      <c r="A61" s="57" t="s">
        <v>90</v>
      </c>
      <c r="B61" s="79">
        <v>8</v>
      </c>
      <c r="C61" s="79">
        <v>8</v>
      </c>
      <c r="D61" s="79">
        <v>8</v>
      </c>
      <c r="E61" s="79">
        <v>8</v>
      </c>
      <c r="F61" s="79">
        <v>8</v>
      </c>
      <c r="G61" s="79">
        <v>8</v>
      </c>
      <c r="H61" s="79">
        <v>8</v>
      </c>
      <c r="I61" s="79">
        <v>7</v>
      </c>
      <c r="J61" s="79">
        <v>7</v>
      </c>
      <c r="K61" s="79">
        <v>7</v>
      </c>
      <c r="L61" s="79">
        <v>7</v>
      </c>
      <c r="M61" s="79">
        <v>7</v>
      </c>
      <c r="N61" s="79">
        <v>7</v>
      </c>
      <c r="O61" s="79">
        <v>7</v>
      </c>
      <c r="P61" s="79">
        <v>7</v>
      </c>
      <c r="Q61" s="79">
        <v>7</v>
      </c>
      <c r="R61" s="79">
        <v>7</v>
      </c>
      <c r="S61" s="79">
        <v>7</v>
      </c>
      <c r="T61" s="79">
        <v>7</v>
      </c>
      <c r="U61" s="79">
        <v>7</v>
      </c>
      <c r="V61" s="79">
        <v>7</v>
      </c>
      <c r="W61" s="79">
        <v>7</v>
      </c>
      <c r="X61" s="79">
        <v>7</v>
      </c>
      <c r="Y61" s="79">
        <v>7</v>
      </c>
      <c r="Z61" s="79">
        <v>7</v>
      </c>
      <c r="AA61" s="79">
        <v>7</v>
      </c>
      <c r="AB61" s="79">
        <v>7</v>
      </c>
      <c r="AC61" s="79">
        <v>7</v>
      </c>
      <c r="AD61" s="79">
        <v>7</v>
      </c>
      <c r="AE61" s="79">
        <v>7</v>
      </c>
      <c r="AF61" s="79">
        <v>7</v>
      </c>
      <c r="AG61" s="78"/>
      <c r="AH61" s="51">
        <f t="shared" si="5"/>
        <v>8</v>
      </c>
      <c r="AI61" s="52">
        <f t="shared" si="6"/>
        <v>7</v>
      </c>
      <c r="AK61" s="53"/>
    </row>
    <row r="62" spans="1:37" x14ac:dyDescent="0.25">
      <c r="A62" s="57" t="s">
        <v>91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5"/>
        <v>0</v>
      </c>
      <c r="AI62" s="52">
        <f t="shared" si="6"/>
        <v>0</v>
      </c>
      <c r="AK62" s="53"/>
    </row>
    <row r="63" spans="1:37" x14ac:dyDescent="0.25">
      <c r="A63" s="81" t="s">
        <v>92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67">
        <v>0</v>
      </c>
      <c r="J63" s="67">
        <v>0</v>
      </c>
      <c r="K63" s="67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79">
        <v>0</v>
      </c>
      <c r="AB63" s="79">
        <v>0</v>
      </c>
      <c r="AC63" s="82">
        <v>0</v>
      </c>
      <c r="AD63" s="79">
        <v>0</v>
      </c>
      <c r="AE63" s="79">
        <v>0</v>
      </c>
      <c r="AF63" s="79">
        <v>0</v>
      </c>
      <c r="AG63" s="83"/>
      <c r="AH63" s="51">
        <f t="shared" si="5"/>
        <v>0</v>
      </c>
      <c r="AI63" s="52">
        <f t="shared" si="6"/>
        <v>0</v>
      </c>
      <c r="AK63" s="53"/>
    </row>
    <row r="64" spans="1:37" ht="15.75" thickBot="1" x14ac:dyDescent="0.3">
      <c r="A64" s="81" t="s">
        <v>93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48">
        <v>0</v>
      </c>
      <c r="J64" s="48">
        <v>0</v>
      </c>
      <c r="K64" s="48">
        <v>0</v>
      </c>
      <c r="L64" s="79">
        <v>0</v>
      </c>
      <c r="M64" s="79">
        <v>0</v>
      </c>
      <c r="N64" s="79">
        <v>0</v>
      </c>
      <c r="O64" s="79">
        <v>0</v>
      </c>
      <c r="P64" s="79">
        <v>0</v>
      </c>
      <c r="Q64" s="79">
        <v>0</v>
      </c>
      <c r="R64" s="79">
        <v>0</v>
      </c>
      <c r="S64" s="79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79">
        <v>0</v>
      </c>
      <c r="AB64" s="79">
        <v>0</v>
      </c>
      <c r="AC64" s="82">
        <v>0</v>
      </c>
      <c r="AD64" s="79">
        <v>0</v>
      </c>
      <c r="AE64" s="79">
        <v>0</v>
      </c>
      <c r="AF64" s="79">
        <v>0</v>
      </c>
      <c r="AG64" s="83"/>
      <c r="AH64" s="51">
        <f t="shared" si="5"/>
        <v>0</v>
      </c>
      <c r="AI64" s="52">
        <f t="shared" si="6"/>
        <v>0</v>
      </c>
      <c r="AK64" s="53"/>
    </row>
    <row r="65" spans="1:88" ht="15.75" thickBot="1" x14ac:dyDescent="0.3">
      <c r="A65" s="65" t="s">
        <v>41</v>
      </c>
      <c r="B65" s="66">
        <f>SUM(B54:B64)</f>
        <v>235.3</v>
      </c>
      <c r="C65" s="66">
        <f t="shared" ref="C65:AF65" si="10">SUM(C54:C64)</f>
        <v>222.64</v>
      </c>
      <c r="D65" s="66">
        <f t="shared" si="10"/>
        <v>197</v>
      </c>
      <c r="E65" s="66">
        <f t="shared" si="10"/>
        <v>220.41</v>
      </c>
      <c r="F65" s="66">
        <f t="shared" si="10"/>
        <v>206.5</v>
      </c>
      <c r="G65" s="66">
        <f t="shared" si="10"/>
        <v>205.75</v>
      </c>
      <c r="H65" s="66">
        <f t="shared" si="10"/>
        <v>180.6</v>
      </c>
      <c r="I65" s="66">
        <f t="shared" si="10"/>
        <v>183</v>
      </c>
      <c r="J65" s="66">
        <f t="shared" si="10"/>
        <v>195</v>
      </c>
      <c r="K65" s="66">
        <f t="shared" si="10"/>
        <v>205.9</v>
      </c>
      <c r="L65" s="66">
        <f t="shared" si="10"/>
        <v>245.54</v>
      </c>
      <c r="M65" s="66">
        <f t="shared" si="10"/>
        <v>306.39999999999998</v>
      </c>
      <c r="N65" s="66">
        <f t="shared" si="10"/>
        <v>347.1</v>
      </c>
      <c r="O65" s="66">
        <f t="shared" si="10"/>
        <v>395</v>
      </c>
      <c r="P65" s="66">
        <f t="shared" si="10"/>
        <v>352.78</v>
      </c>
      <c r="Q65" s="66">
        <f t="shared" si="10"/>
        <v>388.2</v>
      </c>
      <c r="R65" s="66">
        <f t="shared" si="10"/>
        <v>400.4</v>
      </c>
      <c r="S65" s="66">
        <f t="shared" si="10"/>
        <v>371.8</v>
      </c>
      <c r="T65" s="66">
        <f t="shared" si="10"/>
        <v>335.13</v>
      </c>
      <c r="U65" s="66">
        <f t="shared" si="10"/>
        <v>331</v>
      </c>
      <c r="V65" s="66">
        <f t="shared" si="10"/>
        <v>245</v>
      </c>
      <c r="W65" s="66">
        <f t="shared" si="10"/>
        <v>271</v>
      </c>
      <c r="X65" s="66">
        <f t="shared" si="10"/>
        <v>256.64999999999998</v>
      </c>
      <c r="Y65" s="66">
        <f t="shared" si="10"/>
        <v>260</v>
      </c>
      <c r="Z65" s="66">
        <f t="shared" si="10"/>
        <v>276.5</v>
      </c>
      <c r="AA65" s="66">
        <f t="shared" si="10"/>
        <v>372</v>
      </c>
      <c r="AB65" s="66">
        <f t="shared" si="10"/>
        <v>360.31</v>
      </c>
      <c r="AC65" s="66">
        <f t="shared" si="10"/>
        <v>336.55</v>
      </c>
      <c r="AD65" s="66">
        <f t="shared" si="10"/>
        <v>275.8</v>
      </c>
      <c r="AE65" s="66">
        <f t="shared" si="10"/>
        <v>245</v>
      </c>
      <c r="AF65" s="66">
        <f t="shared" si="10"/>
        <v>210</v>
      </c>
      <c r="AG65" s="71">
        <f>SUM(AG54:AG64)</f>
        <v>0</v>
      </c>
      <c r="AH65" s="51">
        <f t="shared" si="5"/>
        <v>400.4</v>
      </c>
      <c r="AI65" s="52">
        <f t="shared" si="6"/>
        <v>180.6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5"/>
        <v>0</v>
      </c>
      <c r="AI66" s="52">
        <f t="shared" si="6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5"/>
        <v>0</v>
      </c>
      <c r="AI67" s="52">
        <f t="shared" si="6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5"/>
        <v>0</v>
      </c>
      <c r="AI68" s="52">
        <f t="shared" si="6"/>
        <v>0</v>
      </c>
    </row>
    <row r="69" spans="1:88" s="1" customFormat="1" ht="15.75" thickBot="1" x14ac:dyDescent="0.3">
      <c r="A69" s="65" t="s">
        <v>208</v>
      </c>
      <c r="B69" s="66">
        <f>SUM(B66:B68)</f>
        <v>0</v>
      </c>
      <c r="C69" s="66">
        <f t="shared" ref="C69:AF69" si="11">SUM(C66:C68)</f>
        <v>0</v>
      </c>
      <c r="D69" s="66">
        <f t="shared" si="11"/>
        <v>0</v>
      </c>
      <c r="E69" s="66">
        <f t="shared" si="11"/>
        <v>0</v>
      </c>
      <c r="F69" s="66">
        <f t="shared" si="11"/>
        <v>0</v>
      </c>
      <c r="G69" s="66">
        <f t="shared" si="11"/>
        <v>0</v>
      </c>
      <c r="H69" s="66">
        <f t="shared" si="11"/>
        <v>0</v>
      </c>
      <c r="I69" s="66">
        <f t="shared" si="11"/>
        <v>0</v>
      </c>
      <c r="J69" s="66">
        <f t="shared" si="11"/>
        <v>0</v>
      </c>
      <c r="K69" s="66">
        <f t="shared" si="11"/>
        <v>0</v>
      </c>
      <c r="L69" s="66">
        <f t="shared" si="11"/>
        <v>0</v>
      </c>
      <c r="M69" s="66">
        <f t="shared" si="11"/>
        <v>0</v>
      </c>
      <c r="N69" s="66">
        <f t="shared" si="11"/>
        <v>0</v>
      </c>
      <c r="O69" s="66">
        <f t="shared" si="11"/>
        <v>0</v>
      </c>
      <c r="P69" s="66">
        <f t="shared" si="11"/>
        <v>0</v>
      </c>
      <c r="Q69" s="66">
        <f t="shared" si="11"/>
        <v>0</v>
      </c>
      <c r="R69" s="66">
        <f t="shared" si="11"/>
        <v>0</v>
      </c>
      <c r="S69" s="66">
        <f t="shared" si="11"/>
        <v>0</v>
      </c>
      <c r="T69" s="66">
        <f t="shared" si="11"/>
        <v>0</v>
      </c>
      <c r="U69" s="66">
        <f t="shared" si="11"/>
        <v>0</v>
      </c>
      <c r="V69" s="66">
        <f t="shared" si="11"/>
        <v>0</v>
      </c>
      <c r="W69" s="66">
        <f t="shared" si="11"/>
        <v>0</v>
      </c>
      <c r="X69" s="66">
        <f t="shared" si="11"/>
        <v>0</v>
      </c>
      <c r="Y69" s="66">
        <f t="shared" si="11"/>
        <v>0</v>
      </c>
      <c r="Z69" s="66">
        <f t="shared" si="11"/>
        <v>0</v>
      </c>
      <c r="AA69" s="66">
        <f t="shared" si="11"/>
        <v>0</v>
      </c>
      <c r="AB69" s="66">
        <f t="shared" si="11"/>
        <v>0</v>
      </c>
      <c r="AC69" s="66">
        <f t="shared" si="11"/>
        <v>0</v>
      </c>
      <c r="AD69" s="66">
        <f t="shared" si="11"/>
        <v>0</v>
      </c>
      <c r="AE69" s="66">
        <f t="shared" si="11"/>
        <v>0</v>
      </c>
      <c r="AF69" s="66">
        <f t="shared" si="11"/>
        <v>0</v>
      </c>
      <c r="AG69" s="71">
        <f>SUM(AG66:AG68)</f>
        <v>55.4</v>
      </c>
      <c r="AH69" s="51">
        <f t="shared" si="5"/>
        <v>0</v>
      </c>
      <c r="AI69" s="52">
        <f t="shared" si="6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>B65+B53+B49+B35+B69</f>
        <v>1161.04</v>
      </c>
      <c r="C70" s="88">
        <f t="shared" ref="C70:AG70" si="12">C65+C53+C49+C35+C69</f>
        <v>1155.08</v>
      </c>
      <c r="D70" s="88">
        <f t="shared" si="12"/>
        <v>1122.04</v>
      </c>
      <c r="E70" s="88">
        <f t="shared" si="12"/>
        <v>1145.25</v>
      </c>
      <c r="F70" s="88">
        <f t="shared" si="12"/>
        <v>1090.8400000000001</v>
      </c>
      <c r="G70" s="88">
        <f t="shared" si="12"/>
        <v>1086.79</v>
      </c>
      <c r="H70" s="88">
        <f t="shared" si="12"/>
        <v>1109.1400000000001</v>
      </c>
      <c r="I70" s="88">
        <f t="shared" si="12"/>
        <v>1114.04</v>
      </c>
      <c r="J70" s="88">
        <f t="shared" si="12"/>
        <v>1162.3399999999999</v>
      </c>
      <c r="K70" s="88">
        <f t="shared" si="12"/>
        <v>1188.54</v>
      </c>
      <c r="L70" s="88">
        <f t="shared" si="12"/>
        <v>1228.28</v>
      </c>
      <c r="M70" s="88">
        <f t="shared" si="12"/>
        <v>1219.24</v>
      </c>
      <c r="N70" s="88">
        <f t="shared" si="12"/>
        <v>1290.3400000000001</v>
      </c>
      <c r="O70" s="88">
        <f t="shared" si="12"/>
        <v>1338.24</v>
      </c>
      <c r="P70" s="88">
        <f t="shared" si="12"/>
        <v>1297.32</v>
      </c>
      <c r="Q70" s="88">
        <f t="shared" si="12"/>
        <v>1334.1399999999999</v>
      </c>
      <c r="R70" s="88">
        <f t="shared" si="12"/>
        <v>1346.84</v>
      </c>
      <c r="S70" s="88">
        <f t="shared" si="12"/>
        <v>1320.84</v>
      </c>
      <c r="T70" s="88">
        <f t="shared" si="12"/>
        <v>1247.1699999999998</v>
      </c>
      <c r="U70" s="88">
        <f t="shared" si="12"/>
        <v>1268.04</v>
      </c>
      <c r="V70" s="88">
        <f t="shared" si="12"/>
        <v>1207.04</v>
      </c>
      <c r="W70" s="88">
        <f t="shared" si="12"/>
        <v>1233.04</v>
      </c>
      <c r="X70" s="88">
        <f t="shared" si="12"/>
        <v>1234.5899999999999</v>
      </c>
      <c r="Y70" s="88">
        <f t="shared" si="12"/>
        <v>1238.94</v>
      </c>
      <c r="Z70" s="88">
        <f t="shared" si="12"/>
        <v>1258.8399999999999</v>
      </c>
      <c r="AA70" s="88">
        <f t="shared" si="12"/>
        <v>1356.94</v>
      </c>
      <c r="AB70" s="88">
        <f t="shared" si="12"/>
        <v>1343.15</v>
      </c>
      <c r="AC70" s="88">
        <f t="shared" si="12"/>
        <v>1297.19</v>
      </c>
      <c r="AD70" s="88">
        <f t="shared" si="12"/>
        <v>1245.3400000000001</v>
      </c>
      <c r="AE70" s="88">
        <f t="shared" si="12"/>
        <v>1170.1400000000001</v>
      </c>
      <c r="AF70" s="88">
        <f t="shared" si="12"/>
        <v>928.54</v>
      </c>
      <c r="AG70" s="88">
        <f t="shared" si="12"/>
        <v>2068.14</v>
      </c>
      <c r="AH70" s="51">
        <f t="shared" si="5"/>
        <v>1356.94</v>
      </c>
      <c r="AI70" s="52">
        <f t="shared" si="6"/>
        <v>928.54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>
        <v>40</v>
      </c>
      <c r="N71" s="86"/>
      <c r="O71" s="86"/>
      <c r="P71" s="86"/>
      <c r="Q71" s="86"/>
      <c r="R71" s="86"/>
      <c r="S71" s="86"/>
      <c r="T71" s="86">
        <v>50</v>
      </c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>
        <v>180</v>
      </c>
      <c r="AG71" s="71"/>
      <c r="AH71" s="51">
        <f t="shared" si="5"/>
        <v>180</v>
      </c>
      <c r="AI71" s="52">
        <f t="shared" si="6"/>
        <v>40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>B70+B71</f>
        <v>1161.04</v>
      </c>
      <c r="C72" s="88">
        <f t="shared" ref="C72:AF72" si="13">C69+C65+C53+C49+C35+C71</f>
        <v>1155.08</v>
      </c>
      <c r="D72" s="88">
        <f t="shared" si="13"/>
        <v>1122.04</v>
      </c>
      <c r="E72" s="88">
        <f t="shared" si="13"/>
        <v>1145.25</v>
      </c>
      <c r="F72" s="88">
        <f t="shared" si="13"/>
        <v>1090.8400000000001</v>
      </c>
      <c r="G72" s="88">
        <f t="shared" si="13"/>
        <v>1086.79</v>
      </c>
      <c r="H72" s="88">
        <f t="shared" si="13"/>
        <v>1109.1400000000001</v>
      </c>
      <c r="I72" s="88">
        <f t="shared" si="13"/>
        <v>1114.04</v>
      </c>
      <c r="J72" s="88">
        <f t="shared" si="13"/>
        <v>1162.3399999999999</v>
      </c>
      <c r="K72" s="88">
        <f t="shared" si="13"/>
        <v>1188.54</v>
      </c>
      <c r="L72" s="88">
        <f t="shared" si="13"/>
        <v>1228.28</v>
      </c>
      <c r="M72" s="88">
        <f t="shared" si="13"/>
        <v>1259.24</v>
      </c>
      <c r="N72" s="88">
        <f t="shared" si="13"/>
        <v>1290.3400000000001</v>
      </c>
      <c r="O72" s="88">
        <f t="shared" si="13"/>
        <v>1338.24</v>
      </c>
      <c r="P72" s="88">
        <f t="shared" si="13"/>
        <v>1297.32</v>
      </c>
      <c r="Q72" s="88">
        <f t="shared" si="13"/>
        <v>1334.1399999999999</v>
      </c>
      <c r="R72" s="88">
        <f t="shared" si="13"/>
        <v>1346.84</v>
      </c>
      <c r="S72" s="88">
        <f t="shared" si="13"/>
        <v>1320.84</v>
      </c>
      <c r="T72" s="88">
        <f t="shared" si="13"/>
        <v>1297.1699999999998</v>
      </c>
      <c r="U72" s="88">
        <f t="shared" si="13"/>
        <v>1268.04</v>
      </c>
      <c r="V72" s="88">
        <f t="shared" si="13"/>
        <v>1207.04</v>
      </c>
      <c r="W72" s="88">
        <f t="shared" si="13"/>
        <v>1233.04</v>
      </c>
      <c r="X72" s="88">
        <f t="shared" si="13"/>
        <v>1234.5899999999999</v>
      </c>
      <c r="Y72" s="88">
        <f t="shared" si="13"/>
        <v>1238.94</v>
      </c>
      <c r="Z72" s="88">
        <f t="shared" si="13"/>
        <v>1258.8399999999999</v>
      </c>
      <c r="AA72" s="88">
        <f t="shared" si="13"/>
        <v>1356.94</v>
      </c>
      <c r="AB72" s="88">
        <f t="shared" si="13"/>
        <v>1343.15</v>
      </c>
      <c r="AC72" s="88">
        <f t="shared" si="13"/>
        <v>1297.19</v>
      </c>
      <c r="AD72" s="88">
        <f t="shared" si="13"/>
        <v>1245.3400000000001</v>
      </c>
      <c r="AE72" s="88">
        <f t="shared" si="13"/>
        <v>1170.1400000000001</v>
      </c>
      <c r="AF72" s="88">
        <f t="shared" si="13"/>
        <v>1108.54</v>
      </c>
      <c r="AG72" s="71">
        <f>AG69+AG65+AG53+AG49+AG35+AG71</f>
        <v>2068.14</v>
      </c>
      <c r="AH72" s="51">
        <f t="shared" si="5"/>
        <v>1356.94</v>
      </c>
      <c r="AI72" s="52">
        <f t="shared" si="6"/>
        <v>1086.79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4">IF(B57&lt;0,B57*-1,0)</f>
        <v>0</v>
      </c>
      <c r="C73" s="79">
        <f t="shared" si="14"/>
        <v>0</v>
      </c>
      <c r="D73" s="79">
        <f t="shared" si="14"/>
        <v>0</v>
      </c>
      <c r="E73" s="79">
        <f t="shared" si="14"/>
        <v>0</v>
      </c>
      <c r="F73" s="79">
        <f t="shared" si="14"/>
        <v>0</v>
      </c>
      <c r="G73" s="79">
        <f t="shared" si="14"/>
        <v>0</v>
      </c>
      <c r="H73" s="79">
        <f t="shared" si="14"/>
        <v>0</v>
      </c>
      <c r="I73" s="79">
        <f t="shared" si="14"/>
        <v>0</v>
      </c>
      <c r="J73" s="79">
        <f t="shared" si="14"/>
        <v>0</v>
      </c>
      <c r="K73" s="79">
        <f t="shared" si="14"/>
        <v>0</v>
      </c>
      <c r="L73" s="79">
        <f t="shared" si="14"/>
        <v>0</v>
      </c>
      <c r="M73" s="79">
        <f t="shared" si="14"/>
        <v>0</v>
      </c>
      <c r="N73" s="79">
        <f t="shared" si="14"/>
        <v>0</v>
      </c>
      <c r="O73" s="79">
        <f t="shared" si="14"/>
        <v>0</v>
      </c>
      <c r="P73" s="79">
        <f t="shared" si="14"/>
        <v>0</v>
      </c>
      <c r="Q73" s="79">
        <f t="shared" si="14"/>
        <v>0</v>
      </c>
      <c r="R73" s="79">
        <f>IF(R57&lt;0,R57*-1,0)</f>
        <v>0</v>
      </c>
      <c r="S73" s="79">
        <f t="shared" ref="S73:AF73" si="15">IF(S57&lt;0,S57*-1,0)</f>
        <v>0</v>
      </c>
      <c r="T73" s="79">
        <f t="shared" si="15"/>
        <v>0</v>
      </c>
      <c r="U73" s="79">
        <f t="shared" si="15"/>
        <v>0</v>
      </c>
      <c r="V73" s="79">
        <f t="shared" si="15"/>
        <v>0</v>
      </c>
      <c r="W73" s="79">
        <f t="shared" si="15"/>
        <v>0</v>
      </c>
      <c r="X73" s="79">
        <f t="shared" si="15"/>
        <v>0</v>
      </c>
      <c r="Y73" s="79">
        <f t="shared" si="15"/>
        <v>0</v>
      </c>
      <c r="Z73" s="79">
        <f t="shared" si="15"/>
        <v>0</v>
      </c>
      <c r="AA73" s="79">
        <f t="shared" si="15"/>
        <v>0</v>
      </c>
      <c r="AB73" s="79">
        <f t="shared" si="15"/>
        <v>0</v>
      </c>
      <c r="AC73" s="79">
        <f t="shared" si="15"/>
        <v>0</v>
      </c>
      <c r="AD73" s="79">
        <f t="shared" si="15"/>
        <v>0</v>
      </c>
      <c r="AE73" s="79">
        <f t="shared" si="15"/>
        <v>0</v>
      </c>
      <c r="AF73" s="79">
        <f t="shared" si="15"/>
        <v>0</v>
      </c>
      <c r="AG73" s="56"/>
      <c r="AH73" s="51">
        <f t="shared" si="5"/>
        <v>0</v>
      </c>
      <c r="AI73" s="52">
        <f t="shared" si="6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6">IF(B55&lt;0,B55*-1,0)</f>
        <v>0</v>
      </c>
      <c r="C74" s="79">
        <f t="shared" si="16"/>
        <v>0</v>
      </c>
      <c r="D74" s="79">
        <f t="shared" si="16"/>
        <v>0</v>
      </c>
      <c r="E74" s="79">
        <f t="shared" si="16"/>
        <v>0</v>
      </c>
      <c r="F74" s="79">
        <f t="shared" si="16"/>
        <v>0</v>
      </c>
      <c r="G74" s="79">
        <f t="shared" si="16"/>
        <v>0</v>
      </c>
      <c r="H74" s="79">
        <f t="shared" si="16"/>
        <v>0</v>
      </c>
      <c r="I74" s="79">
        <f t="shared" si="16"/>
        <v>0</v>
      </c>
      <c r="J74" s="79">
        <f t="shared" si="16"/>
        <v>0</v>
      </c>
      <c r="K74" s="79">
        <f t="shared" si="16"/>
        <v>0</v>
      </c>
      <c r="L74" s="79">
        <f t="shared" si="16"/>
        <v>0</v>
      </c>
      <c r="M74" s="79">
        <f t="shared" si="16"/>
        <v>0</v>
      </c>
      <c r="N74" s="79">
        <f t="shared" si="16"/>
        <v>0</v>
      </c>
      <c r="O74" s="79">
        <f t="shared" si="16"/>
        <v>0</v>
      </c>
      <c r="P74" s="79">
        <f t="shared" si="16"/>
        <v>0</v>
      </c>
      <c r="Q74" s="79">
        <f t="shared" si="16"/>
        <v>0</v>
      </c>
      <c r="R74" s="79">
        <f>IF(R55&lt;0,R55*-1,0)</f>
        <v>0</v>
      </c>
      <c r="S74" s="79">
        <f t="shared" ref="S74:AF74" si="17">IF(S55&lt;0,S55*-1,0)</f>
        <v>0</v>
      </c>
      <c r="T74" s="79">
        <f t="shared" si="17"/>
        <v>0</v>
      </c>
      <c r="U74" s="79">
        <f t="shared" si="17"/>
        <v>0</v>
      </c>
      <c r="V74" s="79">
        <f t="shared" si="17"/>
        <v>0</v>
      </c>
      <c r="W74" s="79">
        <f t="shared" si="17"/>
        <v>0</v>
      </c>
      <c r="X74" s="79">
        <f t="shared" si="17"/>
        <v>0</v>
      </c>
      <c r="Y74" s="79">
        <f t="shared" si="17"/>
        <v>0</v>
      </c>
      <c r="Z74" s="79">
        <f t="shared" si="17"/>
        <v>0</v>
      </c>
      <c r="AA74" s="79">
        <f t="shared" si="17"/>
        <v>0</v>
      </c>
      <c r="AB74" s="79">
        <f t="shared" si="17"/>
        <v>0</v>
      </c>
      <c r="AC74" s="79">
        <f t="shared" si="17"/>
        <v>0</v>
      </c>
      <c r="AD74" s="79">
        <f t="shared" si="17"/>
        <v>0</v>
      </c>
      <c r="AE74" s="79">
        <f t="shared" si="17"/>
        <v>0</v>
      </c>
      <c r="AF74" s="79">
        <f t="shared" si="17"/>
        <v>0</v>
      </c>
      <c r="AG74" s="58"/>
      <c r="AH74" s="51">
        <f t="shared" si="5"/>
        <v>0</v>
      </c>
      <c r="AI74" s="52">
        <f t="shared" si="6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8">IF(B58&lt;0,B58*-1,0)</f>
        <v>0</v>
      </c>
      <c r="C75" s="79">
        <f t="shared" si="18"/>
        <v>0</v>
      </c>
      <c r="D75" s="79">
        <f t="shared" si="18"/>
        <v>0</v>
      </c>
      <c r="E75" s="79">
        <f t="shared" si="18"/>
        <v>0</v>
      </c>
      <c r="F75" s="79">
        <f t="shared" si="18"/>
        <v>0</v>
      </c>
      <c r="G75" s="79">
        <f t="shared" si="18"/>
        <v>0</v>
      </c>
      <c r="H75" s="79">
        <f t="shared" si="18"/>
        <v>0</v>
      </c>
      <c r="I75" s="79">
        <f t="shared" si="18"/>
        <v>0</v>
      </c>
      <c r="J75" s="79">
        <f t="shared" si="18"/>
        <v>0</v>
      </c>
      <c r="K75" s="79">
        <f t="shared" si="18"/>
        <v>0</v>
      </c>
      <c r="L75" s="79">
        <f t="shared" si="18"/>
        <v>0</v>
      </c>
      <c r="M75" s="79">
        <f t="shared" si="18"/>
        <v>0</v>
      </c>
      <c r="N75" s="79">
        <f t="shared" si="18"/>
        <v>0</v>
      </c>
      <c r="O75" s="79">
        <f t="shared" si="18"/>
        <v>0</v>
      </c>
      <c r="P75" s="79">
        <f t="shared" si="18"/>
        <v>0</v>
      </c>
      <c r="Q75" s="79">
        <f t="shared" si="18"/>
        <v>0</v>
      </c>
      <c r="R75" s="79">
        <f>IF(R58&lt;0,R58*-1,0)</f>
        <v>0</v>
      </c>
      <c r="S75" s="79">
        <f t="shared" ref="S75:AF75" si="19">IF(S58&lt;0,S58*-1,0)</f>
        <v>0</v>
      </c>
      <c r="T75" s="79">
        <f t="shared" si="19"/>
        <v>0</v>
      </c>
      <c r="U75" s="79">
        <f t="shared" si="19"/>
        <v>0</v>
      </c>
      <c r="V75" s="79">
        <f t="shared" si="19"/>
        <v>0</v>
      </c>
      <c r="W75" s="79">
        <f t="shared" si="19"/>
        <v>0</v>
      </c>
      <c r="X75" s="79">
        <f t="shared" si="19"/>
        <v>0</v>
      </c>
      <c r="Y75" s="79">
        <f t="shared" si="19"/>
        <v>0</v>
      </c>
      <c r="Z75" s="79">
        <f t="shared" si="19"/>
        <v>0</v>
      </c>
      <c r="AA75" s="79">
        <f t="shared" si="19"/>
        <v>0</v>
      </c>
      <c r="AB75" s="79">
        <f t="shared" si="19"/>
        <v>0</v>
      </c>
      <c r="AC75" s="79">
        <f t="shared" si="19"/>
        <v>0</v>
      </c>
      <c r="AD75" s="79">
        <f t="shared" si="19"/>
        <v>0</v>
      </c>
      <c r="AE75" s="79">
        <f t="shared" si="19"/>
        <v>0</v>
      </c>
      <c r="AF75" s="79">
        <f t="shared" si="19"/>
        <v>0</v>
      </c>
      <c r="AG75" s="89"/>
      <c r="AH75" s="51">
        <f t="shared" si="5"/>
        <v>0</v>
      </c>
      <c r="AI75" s="52">
        <f t="shared" si="6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 t="shared" ref="B76:AF77" si="20">IF(B55&lt;0,B55*-1,0)</f>
        <v>0</v>
      </c>
      <c r="C76" s="79">
        <f t="shared" si="20"/>
        <v>0</v>
      </c>
      <c r="D76" s="79">
        <f t="shared" si="20"/>
        <v>0</v>
      </c>
      <c r="E76" s="79">
        <f t="shared" si="20"/>
        <v>0</v>
      </c>
      <c r="F76" s="79">
        <f t="shared" si="20"/>
        <v>0</v>
      </c>
      <c r="G76" s="79">
        <f t="shared" si="20"/>
        <v>0</v>
      </c>
      <c r="H76" s="79">
        <f t="shared" si="20"/>
        <v>0</v>
      </c>
      <c r="I76" s="79">
        <f t="shared" si="20"/>
        <v>0</v>
      </c>
      <c r="J76" s="79">
        <f t="shared" si="20"/>
        <v>0</v>
      </c>
      <c r="K76" s="79">
        <f t="shared" si="20"/>
        <v>0</v>
      </c>
      <c r="L76" s="79">
        <f t="shared" si="20"/>
        <v>0</v>
      </c>
      <c r="M76" s="79">
        <f t="shared" si="20"/>
        <v>0</v>
      </c>
      <c r="N76" s="79">
        <f t="shared" si="20"/>
        <v>0</v>
      </c>
      <c r="O76" s="79">
        <f t="shared" si="20"/>
        <v>0</v>
      </c>
      <c r="P76" s="79">
        <f t="shared" si="20"/>
        <v>0</v>
      </c>
      <c r="Q76" s="79">
        <f t="shared" si="20"/>
        <v>0</v>
      </c>
      <c r="R76" s="79">
        <f t="shared" si="20"/>
        <v>0</v>
      </c>
      <c r="S76" s="79">
        <f t="shared" si="20"/>
        <v>0</v>
      </c>
      <c r="T76" s="79">
        <f t="shared" si="20"/>
        <v>0</v>
      </c>
      <c r="U76" s="79">
        <f t="shared" si="20"/>
        <v>0</v>
      </c>
      <c r="V76" s="79">
        <f t="shared" si="20"/>
        <v>0</v>
      </c>
      <c r="W76" s="79">
        <f t="shared" si="20"/>
        <v>0</v>
      </c>
      <c r="X76" s="79">
        <f t="shared" si="20"/>
        <v>0</v>
      </c>
      <c r="Y76" s="79">
        <f t="shared" si="20"/>
        <v>0</v>
      </c>
      <c r="Z76" s="79">
        <f t="shared" si="20"/>
        <v>0</v>
      </c>
      <c r="AA76" s="79">
        <f t="shared" si="20"/>
        <v>0</v>
      </c>
      <c r="AB76" s="79">
        <f t="shared" si="20"/>
        <v>0</v>
      </c>
      <c r="AC76" s="79">
        <f t="shared" si="20"/>
        <v>0</v>
      </c>
      <c r="AD76" s="79">
        <f t="shared" si="20"/>
        <v>0</v>
      </c>
      <c r="AE76" s="79">
        <f t="shared" si="20"/>
        <v>0</v>
      </c>
      <c r="AF76" s="79">
        <f t="shared" si="20"/>
        <v>0</v>
      </c>
      <c r="AG76" s="89"/>
      <c r="AH76" s="51">
        <f t="shared" ref="AH76:AH88" si="21">MAX(B76:AF76)</f>
        <v>0</v>
      </c>
      <c r="AI76" s="52">
        <f t="shared" ref="AI76:AI88" si="22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f t="shared" si="20"/>
        <v>0</v>
      </c>
      <c r="C77" s="79">
        <f t="shared" si="20"/>
        <v>0</v>
      </c>
      <c r="D77" s="79">
        <f t="shared" si="20"/>
        <v>0</v>
      </c>
      <c r="E77" s="79">
        <f t="shared" si="20"/>
        <v>0</v>
      </c>
      <c r="F77" s="79">
        <f t="shared" si="20"/>
        <v>0</v>
      </c>
      <c r="G77" s="79">
        <f t="shared" si="20"/>
        <v>0</v>
      </c>
      <c r="H77" s="79">
        <f t="shared" si="20"/>
        <v>0</v>
      </c>
      <c r="I77" s="79">
        <f t="shared" si="20"/>
        <v>0</v>
      </c>
      <c r="J77" s="79">
        <f t="shared" si="20"/>
        <v>0</v>
      </c>
      <c r="K77" s="79">
        <f t="shared" si="20"/>
        <v>0</v>
      </c>
      <c r="L77" s="79">
        <f t="shared" si="20"/>
        <v>0</v>
      </c>
      <c r="M77" s="79">
        <f t="shared" si="20"/>
        <v>0</v>
      </c>
      <c r="N77" s="79">
        <f t="shared" si="20"/>
        <v>0</v>
      </c>
      <c r="O77" s="79">
        <f t="shared" si="20"/>
        <v>0</v>
      </c>
      <c r="P77" s="79">
        <f t="shared" si="20"/>
        <v>0</v>
      </c>
      <c r="Q77" s="79">
        <f t="shared" si="20"/>
        <v>0</v>
      </c>
      <c r="R77" s="79">
        <f t="shared" si="20"/>
        <v>0</v>
      </c>
      <c r="S77" s="79">
        <f t="shared" si="20"/>
        <v>0</v>
      </c>
      <c r="T77" s="79">
        <f t="shared" si="20"/>
        <v>0</v>
      </c>
      <c r="U77" s="79">
        <f t="shared" si="20"/>
        <v>0</v>
      </c>
      <c r="V77" s="79">
        <f t="shared" si="20"/>
        <v>0</v>
      </c>
      <c r="W77" s="79">
        <f t="shared" si="20"/>
        <v>0</v>
      </c>
      <c r="X77" s="79">
        <f t="shared" si="20"/>
        <v>0</v>
      </c>
      <c r="Y77" s="79">
        <f t="shared" si="20"/>
        <v>0</v>
      </c>
      <c r="Z77" s="79">
        <f t="shared" si="20"/>
        <v>0</v>
      </c>
      <c r="AA77" s="79">
        <f t="shared" si="20"/>
        <v>0</v>
      </c>
      <c r="AB77" s="79">
        <f t="shared" si="20"/>
        <v>0</v>
      </c>
      <c r="AC77" s="79">
        <f t="shared" si="20"/>
        <v>0</v>
      </c>
      <c r="AD77" s="79">
        <f t="shared" si="20"/>
        <v>0</v>
      </c>
      <c r="AE77" s="79">
        <f t="shared" si="20"/>
        <v>0</v>
      </c>
      <c r="AF77" s="79">
        <f t="shared" si="20"/>
        <v>0</v>
      </c>
      <c r="AG77" s="89"/>
      <c r="AH77" s="51">
        <f t="shared" si="21"/>
        <v>0</v>
      </c>
      <c r="AI77" s="52">
        <f t="shared" si="22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1"/>
        <v>0</v>
      </c>
      <c r="AI78" s="52">
        <f t="shared" si="22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3">SUM(B73:B78)</f>
        <v>0</v>
      </c>
      <c r="C79" s="66">
        <f t="shared" si="23"/>
        <v>0</v>
      </c>
      <c r="D79" s="66">
        <f t="shared" si="23"/>
        <v>0</v>
      </c>
      <c r="E79" s="66">
        <f t="shared" si="23"/>
        <v>0</v>
      </c>
      <c r="F79" s="66">
        <f t="shared" si="23"/>
        <v>0</v>
      </c>
      <c r="G79" s="66">
        <f t="shared" si="23"/>
        <v>0</v>
      </c>
      <c r="H79" s="66">
        <f t="shared" si="23"/>
        <v>0</v>
      </c>
      <c r="I79" s="66">
        <f t="shared" si="23"/>
        <v>0</v>
      </c>
      <c r="J79" s="66">
        <f t="shared" si="23"/>
        <v>0</v>
      </c>
      <c r="K79" s="66">
        <f t="shared" si="23"/>
        <v>0</v>
      </c>
      <c r="L79" s="66">
        <f t="shared" si="23"/>
        <v>0</v>
      </c>
      <c r="M79" s="66">
        <f t="shared" si="23"/>
        <v>0</v>
      </c>
      <c r="N79" s="66">
        <f t="shared" si="23"/>
        <v>0</v>
      </c>
      <c r="O79" s="66">
        <f t="shared" si="23"/>
        <v>0</v>
      </c>
      <c r="P79" s="66">
        <f t="shared" si="23"/>
        <v>0</v>
      </c>
      <c r="Q79" s="66">
        <f t="shared" si="23"/>
        <v>0</v>
      </c>
      <c r="R79" s="66">
        <f t="shared" si="23"/>
        <v>0</v>
      </c>
      <c r="S79" s="66">
        <f t="shared" si="23"/>
        <v>0</v>
      </c>
      <c r="T79" s="66">
        <f t="shared" si="23"/>
        <v>0</v>
      </c>
      <c r="U79" s="66">
        <f t="shared" si="23"/>
        <v>0</v>
      </c>
      <c r="V79" s="66">
        <f t="shared" si="23"/>
        <v>0</v>
      </c>
      <c r="W79" s="66">
        <f t="shared" si="23"/>
        <v>0</v>
      </c>
      <c r="X79" s="66">
        <f t="shared" si="23"/>
        <v>0</v>
      </c>
      <c r="Y79" s="66">
        <f t="shared" si="23"/>
        <v>0</v>
      </c>
      <c r="Z79" s="66">
        <f t="shared" si="23"/>
        <v>0</v>
      </c>
      <c r="AA79" s="66">
        <f t="shared" si="23"/>
        <v>0</v>
      </c>
      <c r="AB79" s="66">
        <f t="shared" si="23"/>
        <v>0</v>
      </c>
      <c r="AC79" s="66">
        <f t="shared" si="23"/>
        <v>0</v>
      </c>
      <c r="AD79" s="66">
        <f t="shared" si="23"/>
        <v>0</v>
      </c>
      <c r="AE79" s="66">
        <f t="shared" si="23"/>
        <v>0</v>
      </c>
      <c r="AF79" s="66">
        <f t="shared" si="23"/>
        <v>0</v>
      </c>
      <c r="AG79" s="71">
        <f t="shared" si="23"/>
        <v>0</v>
      </c>
      <c r="AH79" s="51">
        <f t="shared" si="21"/>
        <v>0</v>
      </c>
      <c r="AI79" s="52">
        <f t="shared" si="22"/>
        <v>0</v>
      </c>
      <c r="AK79" s="53"/>
    </row>
    <row r="80" spans="1:88" s="1" customFormat="1" ht="15.75" thickBot="1" x14ac:dyDescent="0.3">
      <c r="A80" s="65" t="s">
        <v>87</v>
      </c>
      <c r="B80" s="66">
        <f t="shared" ref="B80:AG80" si="24">SUM(B67:B79)</f>
        <v>2322.08</v>
      </c>
      <c r="C80" s="66">
        <f t="shared" si="24"/>
        <v>2310.16</v>
      </c>
      <c r="D80" s="66">
        <f t="shared" si="24"/>
        <v>2244.08</v>
      </c>
      <c r="E80" s="66">
        <f t="shared" si="24"/>
        <v>2290.5</v>
      </c>
      <c r="F80" s="66">
        <f t="shared" si="24"/>
        <v>2181.6800000000003</v>
      </c>
      <c r="G80" s="66">
        <f t="shared" si="24"/>
        <v>2173.58</v>
      </c>
      <c r="H80" s="66">
        <f t="shared" si="24"/>
        <v>2218.2800000000002</v>
      </c>
      <c r="I80" s="66">
        <f t="shared" si="24"/>
        <v>2228.08</v>
      </c>
      <c r="J80" s="66">
        <f t="shared" si="24"/>
        <v>2324.6799999999998</v>
      </c>
      <c r="K80" s="66">
        <f t="shared" si="24"/>
        <v>2377.08</v>
      </c>
      <c r="L80" s="66">
        <f t="shared" si="24"/>
        <v>2456.56</v>
      </c>
      <c r="M80" s="66">
        <f t="shared" si="24"/>
        <v>2518.48</v>
      </c>
      <c r="N80" s="66">
        <f t="shared" si="24"/>
        <v>2580.6800000000003</v>
      </c>
      <c r="O80" s="66">
        <f t="shared" si="24"/>
        <v>2676.48</v>
      </c>
      <c r="P80" s="66">
        <f t="shared" si="24"/>
        <v>2594.64</v>
      </c>
      <c r="Q80" s="66">
        <f t="shared" si="24"/>
        <v>2668.2799999999997</v>
      </c>
      <c r="R80" s="66">
        <f t="shared" si="24"/>
        <v>2693.68</v>
      </c>
      <c r="S80" s="66">
        <f t="shared" si="24"/>
        <v>2641.68</v>
      </c>
      <c r="T80" s="66">
        <f t="shared" si="24"/>
        <v>2594.3399999999997</v>
      </c>
      <c r="U80" s="66">
        <f t="shared" si="24"/>
        <v>2536.08</v>
      </c>
      <c r="V80" s="66">
        <f t="shared" si="24"/>
        <v>2414.08</v>
      </c>
      <c r="W80" s="66">
        <f t="shared" si="24"/>
        <v>2466.08</v>
      </c>
      <c r="X80" s="66">
        <f t="shared" si="24"/>
        <v>2469.1799999999998</v>
      </c>
      <c r="Y80" s="66">
        <f t="shared" si="24"/>
        <v>2477.88</v>
      </c>
      <c r="Z80" s="66">
        <f t="shared" si="24"/>
        <v>2517.6799999999998</v>
      </c>
      <c r="AA80" s="66">
        <f t="shared" si="24"/>
        <v>2713.88</v>
      </c>
      <c r="AB80" s="66">
        <f t="shared" si="24"/>
        <v>2686.3</v>
      </c>
      <c r="AC80" s="66">
        <f t="shared" si="24"/>
        <v>2594.38</v>
      </c>
      <c r="AD80" s="66">
        <f t="shared" si="24"/>
        <v>2490.6800000000003</v>
      </c>
      <c r="AE80" s="66">
        <f t="shared" si="24"/>
        <v>2340.2800000000002</v>
      </c>
      <c r="AF80" s="66">
        <f t="shared" si="24"/>
        <v>2217.08</v>
      </c>
      <c r="AG80" s="71">
        <f t="shared" si="24"/>
        <v>4208.08</v>
      </c>
      <c r="AH80" s="51">
        <f t="shared" si="21"/>
        <v>2713.88</v>
      </c>
      <c r="AI80" s="52">
        <f t="shared" si="22"/>
        <v>2173.58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50.000999999999998</v>
      </c>
      <c r="C81" s="91">
        <v>49.997999999999998</v>
      </c>
      <c r="D81" s="91">
        <v>49.997</v>
      </c>
      <c r="E81" s="91">
        <v>50.012999999999998</v>
      </c>
      <c r="F81" s="91">
        <v>50.005000000000003</v>
      </c>
      <c r="G81" s="91">
        <v>50.003399999999999</v>
      </c>
      <c r="H81" s="91">
        <v>50.027000000000001</v>
      </c>
      <c r="I81" s="91">
        <v>49.935000000000002</v>
      </c>
      <c r="J81" s="91">
        <v>49.988</v>
      </c>
      <c r="K81" s="91">
        <v>50.034999999999997</v>
      </c>
      <c r="L81" s="91">
        <v>50.04</v>
      </c>
      <c r="M81" s="91">
        <v>49.993000000000002</v>
      </c>
      <c r="N81" s="91">
        <v>49.962000000000003</v>
      </c>
      <c r="O81" s="91">
        <v>49.957000000000001</v>
      </c>
      <c r="P81" s="91">
        <v>49.853999999999999</v>
      </c>
      <c r="Q81" s="91">
        <v>50.029000000000003</v>
      </c>
      <c r="R81" s="91">
        <v>50.057000000000002</v>
      </c>
      <c r="S81" s="91">
        <v>49.972999999999999</v>
      </c>
      <c r="T81" s="91">
        <v>49.99</v>
      </c>
      <c r="U81" s="91">
        <v>50.048000000000002</v>
      </c>
      <c r="V81" s="91">
        <v>50.048000000000002</v>
      </c>
      <c r="W81" s="91">
        <v>49.965000000000003</v>
      </c>
      <c r="X81" s="91">
        <v>50.003</v>
      </c>
      <c r="Y81" s="91">
        <v>50.002000000000002</v>
      </c>
      <c r="Z81" s="91">
        <v>50.01</v>
      </c>
      <c r="AA81" s="91">
        <v>50.01</v>
      </c>
      <c r="AB81" s="91">
        <v>49.936999999999998</v>
      </c>
      <c r="AC81" s="91">
        <v>50.015999999999998</v>
      </c>
      <c r="AD81" s="91">
        <v>50.015999999999998</v>
      </c>
      <c r="AE81" s="91">
        <v>50.015999999999998</v>
      </c>
      <c r="AF81" s="92">
        <v>50.045000000000002</v>
      </c>
      <c r="AG81" s="93"/>
      <c r="AH81" s="51">
        <f t="shared" si="21"/>
        <v>50.057000000000002</v>
      </c>
      <c r="AI81" s="52">
        <f t="shared" si="22"/>
        <v>49.853999999999999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127.2</v>
      </c>
      <c r="C82" s="67">
        <v>126.8</v>
      </c>
      <c r="D82" s="67">
        <v>127.6</v>
      </c>
      <c r="E82" s="67">
        <v>127.5</v>
      </c>
      <c r="F82" s="67">
        <v>128</v>
      </c>
      <c r="G82" s="67">
        <v>128</v>
      </c>
      <c r="H82" s="67">
        <v>127</v>
      </c>
      <c r="I82" s="67">
        <v>126.3</v>
      </c>
      <c r="J82" s="67">
        <v>125.4</v>
      </c>
      <c r="K82" s="67">
        <v>123.2</v>
      </c>
      <c r="L82" s="67">
        <v>125.2</v>
      </c>
      <c r="M82" s="67">
        <v>125.7</v>
      </c>
      <c r="N82" s="67">
        <v>123.9</v>
      </c>
      <c r="O82" s="67">
        <v>125.2</v>
      </c>
      <c r="P82" s="67">
        <v>124.7</v>
      </c>
      <c r="Q82" s="67">
        <v>125.6</v>
      </c>
      <c r="R82" s="67">
        <v>125.5</v>
      </c>
      <c r="S82" s="95">
        <v>126.6</v>
      </c>
      <c r="T82" s="95">
        <v>125.9</v>
      </c>
      <c r="U82" s="95">
        <v>127.3</v>
      </c>
      <c r="V82" s="95">
        <v>127.3</v>
      </c>
      <c r="W82" s="95">
        <v>125.1</v>
      </c>
      <c r="X82" s="95">
        <v>125.4</v>
      </c>
      <c r="Y82" s="95">
        <v>127.7</v>
      </c>
      <c r="Z82" s="95">
        <v>127.2</v>
      </c>
      <c r="AA82" s="67">
        <v>126.4</v>
      </c>
      <c r="AB82" s="67">
        <v>126.5</v>
      </c>
      <c r="AC82" s="67">
        <v>125.8</v>
      </c>
      <c r="AD82" s="67">
        <v>126.6</v>
      </c>
      <c r="AE82" s="67">
        <v>126.6</v>
      </c>
      <c r="AF82" s="96">
        <v>128.80000000000001</v>
      </c>
      <c r="AG82" s="97"/>
      <c r="AH82" s="51">
        <f t="shared" si="21"/>
        <v>128.80000000000001</v>
      </c>
      <c r="AI82" s="52">
        <f t="shared" si="22"/>
        <v>123.2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130.80000000000001</v>
      </c>
      <c r="C83" s="67">
        <v>130.4</v>
      </c>
      <c r="D83" s="67">
        <v>131.1</v>
      </c>
      <c r="E83" s="67">
        <v>131.30000000000001</v>
      </c>
      <c r="F83" s="67">
        <v>131</v>
      </c>
      <c r="G83" s="67">
        <v>130.9</v>
      </c>
      <c r="H83" s="67">
        <v>129.69999999999999</v>
      </c>
      <c r="I83" s="67">
        <v>128.5</v>
      </c>
      <c r="J83" s="67">
        <v>127.8</v>
      </c>
      <c r="K83" s="67">
        <v>125.6</v>
      </c>
      <c r="L83" s="67">
        <v>127.5</v>
      </c>
      <c r="M83" s="67">
        <v>127.1</v>
      </c>
      <c r="N83" s="67">
        <v>126.1</v>
      </c>
      <c r="O83" s="67">
        <v>127.3</v>
      </c>
      <c r="P83" s="67">
        <v>126.6</v>
      </c>
      <c r="Q83" s="67">
        <v>127.2</v>
      </c>
      <c r="R83" s="67">
        <v>127.5</v>
      </c>
      <c r="S83" s="95">
        <v>128.19999999999999</v>
      </c>
      <c r="T83" s="95">
        <v>127.8</v>
      </c>
      <c r="U83" s="95">
        <v>129.4</v>
      </c>
      <c r="V83" s="95">
        <v>129.4</v>
      </c>
      <c r="W83" s="95">
        <v>128.19999999999999</v>
      </c>
      <c r="X83" s="95">
        <v>128.1</v>
      </c>
      <c r="Y83" s="95">
        <v>129.4</v>
      </c>
      <c r="Z83" s="95">
        <v>129.30000000000001</v>
      </c>
      <c r="AA83" s="67">
        <v>129.30000000000001</v>
      </c>
      <c r="AB83" s="67">
        <v>129.5</v>
      </c>
      <c r="AC83" s="67">
        <v>124.7</v>
      </c>
      <c r="AD83" s="67">
        <v>130.4</v>
      </c>
      <c r="AE83" s="67">
        <v>130.4</v>
      </c>
      <c r="AF83" s="96">
        <v>131.9</v>
      </c>
      <c r="AG83" s="97"/>
      <c r="AH83" s="51">
        <f t="shared" si="21"/>
        <v>131.9</v>
      </c>
      <c r="AI83" s="52">
        <f t="shared" si="22"/>
        <v>124.7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128.5</v>
      </c>
      <c r="C84" s="67">
        <v>128.1</v>
      </c>
      <c r="D84" s="67">
        <v>128.69999999999999</v>
      </c>
      <c r="E84" s="67">
        <v>128.30000000000001</v>
      </c>
      <c r="F84" s="67">
        <v>128.9</v>
      </c>
      <c r="G84" s="67">
        <v>130.19999999999999</v>
      </c>
      <c r="H84" s="67">
        <v>128.5</v>
      </c>
      <c r="I84" s="67">
        <v>12.2</v>
      </c>
      <c r="J84" s="67">
        <v>126.2</v>
      </c>
      <c r="K84" s="67">
        <v>126.8</v>
      </c>
      <c r="L84" s="67">
        <v>127.8</v>
      </c>
      <c r="M84" s="67">
        <v>126.8</v>
      </c>
      <c r="N84" s="67">
        <v>124.1</v>
      </c>
      <c r="O84" s="67">
        <v>125.1</v>
      </c>
      <c r="P84" s="67">
        <v>124.9</v>
      </c>
      <c r="Q84" s="67">
        <v>125.3</v>
      </c>
      <c r="R84" s="67">
        <v>128.30000000000001</v>
      </c>
      <c r="S84" s="67">
        <v>125.1</v>
      </c>
      <c r="T84" s="67">
        <v>124.7</v>
      </c>
      <c r="U84" s="67">
        <v>127.5</v>
      </c>
      <c r="V84" s="67">
        <v>127.5</v>
      </c>
      <c r="W84" s="67">
        <v>128.19999999999999</v>
      </c>
      <c r="X84" s="95">
        <v>127.3</v>
      </c>
      <c r="Y84" s="95">
        <v>125.3</v>
      </c>
      <c r="Z84" s="95">
        <v>123.5</v>
      </c>
      <c r="AA84" s="67">
        <v>122</v>
      </c>
      <c r="AB84" s="67">
        <v>122.8</v>
      </c>
      <c r="AC84" s="67">
        <v>130.80000000000001</v>
      </c>
      <c r="AD84" s="67">
        <v>127.5</v>
      </c>
      <c r="AE84" s="67">
        <v>127.5</v>
      </c>
      <c r="AF84" s="96">
        <v>126.4</v>
      </c>
      <c r="AG84" s="97"/>
      <c r="AH84" s="51">
        <f t="shared" si="21"/>
        <v>130.80000000000001</v>
      </c>
      <c r="AI84" s="52">
        <f t="shared" si="22"/>
        <v>12.2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133.19999999999999</v>
      </c>
      <c r="C85" s="67">
        <v>132.9</v>
      </c>
      <c r="D85" s="67">
        <v>133.6</v>
      </c>
      <c r="E85" s="67">
        <v>131.6</v>
      </c>
      <c r="F85" s="67">
        <v>133.6</v>
      </c>
      <c r="G85" s="67">
        <v>133.30000000000001</v>
      </c>
      <c r="H85" s="67">
        <v>133.1</v>
      </c>
      <c r="I85" s="67">
        <v>130.80000000000001</v>
      </c>
      <c r="J85" s="67">
        <v>129.19999999999999</v>
      </c>
      <c r="K85" s="67">
        <v>130.19999999999999</v>
      </c>
      <c r="L85" s="67">
        <v>130.80000000000001</v>
      </c>
      <c r="M85" s="67">
        <v>128.30000000000001</v>
      </c>
      <c r="N85" s="67">
        <v>127.1</v>
      </c>
      <c r="O85" s="67">
        <v>127</v>
      </c>
      <c r="P85" s="67">
        <v>129.30000000000001</v>
      </c>
      <c r="Q85" s="67">
        <v>129.4</v>
      </c>
      <c r="R85" s="67">
        <v>130.6</v>
      </c>
      <c r="S85" s="67">
        <v>127.4</v>
      </c>
      <c r="T85" s="67">
        <v>127.2</v>
      </c>
      <c r="U85" s="67">
        <v>130.9</v>
      </c>
      <c r="V85" s="67">
        <v>130.9</v>
      </c>
      <c r="W85" s="67">
        <v>131</v>
      </c>
      <c r="X85" s="95">
        <v>130.9</v>
      </c>
      <c r="Y85" s="95">
        <v>127.9</v>
      </c>
      <c r="Z85" s="95">
        <v>126.8</v>
      </c>
      <c r="AA85" s="67">
        <v>126.6</v>
      </c>
      <c r="AB85" s="67">
        <v>126.5</v>
      </c>
      <c r="AC85" s="67">
        <v>131.1</v>
      </c>
      <c r="AD85" s="67">
        <v>131.9</v>
      </c>
      <c r="AE85" s="67">
        <v>131.9</v>
      </c>
      <c r="AF85" s="96">
        <v>130.9</v>
      </c>
      <c r="AG85" s="97"/>
      <c r="AH85" s="51">
        <f t="shared" si="21"/>
        <v>133.6</v>
      </c>
      <c r="AI85" s="52">
        <f t="shared" si="22"/>
        <v>126.5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136.19999999999999</v>
      </c>
      <c r="C86" s="99">
        <v>135.1</v>
      </c>
      <c r="D86" s="99">
        <v>135.69999999999999</v>
      </c>
      <c r="E86" s="99">
        <v>133.5</v>
      </c>
      <c r="F86" s="99">
        <v>136.69999999999999</v>
      </c>
      <c r="G86" s="99">
        <v>135.6</v>
      </c>
      <c r="H86" s="99">
        <v>134.9</v>
      </c>
      <c r="I86" s="99">
        <v>133.30000000000001</v>
      </c>
      <c r="J86" s="99">
        <v>129.69999999999999</v>
      </c>
      <c r="K86" s="99">
        <v>131.1</v>
      </c>
      <c r="L86" s="99">
        <v>137</v>
      </c>
      <c r="M86" s="99">
        <v>131.69999999999999</v>
      </c>
      <c r="N86" s="99">
        <v>132</v>
      </c>
      <c r="O86" s="99">
        <v>136.6</v>
      </c>
      <c r="P86" s="99">
        <v>131.19999999999999</v>
      </c>
      <c r="Q86" s="99">
        <v>133.1</v>
      </c>
      <c r="R86" s="99">
        <v>130.6</v>
      </c>
      <c r="S86" s="99">
        <v>133.30000000000001</v>
      </c>
      <c r="T86" s="99">
        <v>132.1</v>
      </c>
      <c r="U86" s="99">
        <v>134.30000000000001</v>
      </c>
      <c r="V86" s="99">
        <v>134.30000000000001</v>
      </c>
      <c r="W86" s="99">
        <v>133.5</v>
      </c>
      <c r="X86" s="95">
        <v>133.5</v>
      </c>
      <c r="Y86" s="95">
        <v>134.4</v>
      </c>
      <c r="Z86" s="95">
        <v>134.69999999999999</v>
      </c>
      <c r="AA86" s="99">
        <v>132.1</v>
      </c>
      <c r="AB86" s="99">
        <v>135.19999999999999</v>
      </c>
      <c r="AC86" s="99">
        <v>138.6</v>
      </c>
      <c r="AD86" s="99">
        <v>132.69999999999999</v>
      </c>
      <c r="AE86" s="99">
        <v>132.69999999999999</v>
      </c>
      <c r="AF86" s="100">
        <v>130.19999999999999</v>
      </c>
      <c r="AG86" s="101"/>
      <c r="AH86" s="51">
        <f t="shared" si="21"/>
        <v>138.6</v>
      </c>
      <c r="AI86" s="52">
        <f t="shared" si="22"/>
        <v>129.69999999999999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132.4</v>
      </c>
      <c r="C87" s="67">
        <v>132.1</v>
      </c>
      <c r="D87" s="67">
        <v>133.30000000000001</v>
      </c>
      <c r="E87" s="67">
        <v>132.69999999999999</v>
      </c>
      <c r="F87" s="67">
        <v>134.69999999999999</v>
      </c>
      <c r="G87" s="67">
        <v>133.9</v>
      </c>
      <c r="H87" s="67">
        <v>132.6</v>
      </c>
      <c r="I87" s="67">
        <v>130.4</v>
      </c>
      <c r="J87" s="67">
        <v>133.30000000000001</v>
      </c>
      <c r="K87" s="67">
        <v>130.1</v>
      </c>
      <c r="L87" s="67">
        <v>129.6</v>
      </c>
      <c r="M87" s="67">
        <v>130.19999999999999</v>
      </c>
      <c r="N87" s="67">
        <v>126.3</v>
      </c>
      <c r="O87" s="67">
        <v>139.69999999999999</v>
      </c>
      <c r="P87" s="67">
        <v>122.4</v>
      </c>
      <c r="Q87" s="67">
        <v>128.30000000000001</v>
      </c>
      <c r="R87" s="67">
        <v>121.4</v>
      </c>
      <c r="S87" s="67">
        <v>131.19999999999999</v>
      </c>
      <c r="T87" s="67">
        <v>127.8</v>
      </c>
      <c r="U87" s="67">
        <v>132.19999999999999</v>
      </c>
      <c r="V87" s="67">
        <v>132.19999999999999</v>
      </c>
      <c r="W87" s="67">
        <v>133</v>
      </c>
      <c r="X87" s="95">
        <v>132.4</v>
      </c>
      <c r="Y87" s="95">
        <v>133.6</v>
      </c>
      <c r="Z87" s="95">
        <v>133.5</v>
      </c>
      <c r="AA87" s="67">
        <v>126.2</v>
      </c>
      <c r="AB87" s="67">
        <v>130.6</v>
      </c>
      <c r="AC87" s="67">
        <v>121.5</v>
      </c>
      <c r="AD87" s="67">
        <v>130.30000000000001</v>
      </c>
      <c r="AE87" s="67">
        <v>130.30000000000001</v>
      </c>
      <c r="AF87" s="96">
        <v>129.1</v>
      </c>
      <c r="AG87" s="97"/>
      <c r="AH87" s="51">
        <f t="shared" si="21"/>
        <v>139.69999999999999</v>
      </c>
      <c r="AI87" s="52">
        <f t="shared" si="22"/>
        <v>121.4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66.599999999999994</v>
      </c>
      <c r="C88" s="102">
        <v>66.5</v>
      </c>
      <c r="D88" s="102">
        <v>66.900000000000006</v>
      </c>
      <c r="E88" s="102">
        <v>66.8</v>
      </c>
      <c r="F88" s="102">
        <v>66.599999999999994</v>
      </c>
      <c r="G88" s="102">
        <v>66.3</v>
      </c>
      <c r="H88" s="102">
        <v>65.900000000000006</v>
      </c>
      <c r="I88" s="102">
        <v>65.2</v>
      </c>
      <c r="J88" s="102">
        <v>64.900000000000006</v>
      </c>
      <c r="K88" s="102">
        <v>64.2</v>
      </c>
      <c r="L88" s="102">
        <v>65.099999999999994</v>
      </c>
      <c r="M88" s="102">
        <v>64.7</v>
      </c>
      <c r="N88" s="102">
        <v>64.3</v>
      </c>
      <c r="O88" s="102">
        <v>64.599999999999994</v>
      </c>
      <c r="P88" s="102">
        <v>64.2</v>
      </c>
      <c r="Q88" s="102">
        <v>64.7</v>
      </c>
      <c r="R88" s="102">
        <v>64.8</v>
      </c>
      <c r="S88" s="102">
        <v>65.2</v>
      </c>
      <c r="T88" s="102">
        <v>65</v>
      </c>
      <c r="U88" s="102">
        <v>65.8</v>
      </c>
      <c r="V88" s="102">
        <v>65.8</v>
      </c>
      <c r="W88" s="102">
        <v>65.400000000000006</v>
      </c>
      <c r="X88" s="102">
        <v>65.400000000000006</v>
      </c>
      <c r="Y88" s="102">
        <v>66</v>
      </c>
      <c r="Z88" s="102">
        <v>65.8</v>
      </c>
      <c r="AA88" s="102">
        <v>66.099999999999994</v>
      </c>
      <c r="AB88" s="102">
        <v>66.099999999999994</v>
      </c>
      <c r="AC88" s="102">
        <v>65.7</v>
      </c>
      <c r="AD88" s="102">
        <v>66.599999999999994</v>
      </c>
      <c r="AE88" s="102">
        <v>66.599999999999994</v>
      </c>
      <c r="AF88" s="103">
        <v>66.8</v>
      </c>
      <c r="AG88" s="104"/>
      <c r="AH88" s="51">
        <f t="shared" si="21"/>
        <v>66.900000000000006</v>
      </c>
      <c r="AI88" s="52">
        <f t="shared" si="22"/>
        <v>64.2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SUM(B12,B14,B17,B20:B21,B39,B41:B42,B44,B46,B91:B94,B98,B104,B110,B119,B121,B133,B140,B143:B144,B151,B153,B155,B159:B161,B163:B165,B170,B176:B177,B179:B181,B189,B194)</f>
        <v>135.83999999999995</v>
      </c>
      <c r="C90" s="109">
        <f t="shared" ref="C90:AF90" si="25">SUM(C12,C14,C17,C20:C21,C39,C41:C42,C44,C46,C91:C94,C98,C104,C110,C119,C121,C133,C140,C143:C144,C151,C153,C155,C159:C161,C163:C165,C170,C176:C177,C179:C181,C189,C194)</f>
        <v>134.43999999999994</v>
      </c>
      <c r="D90" s="109">
        <f t="shared" si="25"/>
        <v>132.03999999999996</v>
      </c>
      <c r="E90" s="109">
        <f t="shared" si="25"/>
        <v>160.34</v>
      </c>
      <c r="F90" s="109">
        <f>SUM(F12,F14,F17,F20:F21,F39,F41:F42,F44,F46,F91:F94,F98,F104,F110,F119,F121,F133,F140,F143:F144,F151,F153,F155,F159:F161,F163:F165,F170,F176:F177,F179:F181,F189,F194)</f>
        <v>143.63999999999999</v>
      </c>
      <c r="G90" s="109">
        <f t="shared" si="25"/>
        <v>154.63999999999999</v>
      </c>
      <c r="H90" s="109">
        <f t="shared" si="25"/>
        <v>173.63999999999996</v>
      </c>
      <c r="I90" s="109">
        <f t="shared" si="25"/>
        <v>208.73999999999998</v>
      </c>
      <c r="J90" s="109">
        <f t="shared" si="25"/>
        <v>210.43999999999994</v>
      </c>
      <c r="K90" s="109">
        <f t="shared" si="25"/>
        <v>219.63999999999996</v>
      </c>
      <c r="L90" s="109">
        <f t="shared" si="25"/>
        <v>273.64</v>
      </c>
      <c r="M90" s="109">
        <f t="shared" si="25"/>
        <v>266.44</v>
      </c>
      <c r="N90" s="109">
        <f t="shared" si="25"/>
        <v>265.34000000000003</v>
      </c>
      <c r="O90" s="109">
        <f t="shared" si="25"/>
        <v>258.94000000000005</v>
      </c>
      <c r="P90" s="109">
        <f t="shared" si="25"/>
        <v>267.54000000000002</v>
      </c>
      <c r="Q90" s="109">
        <f t="shared" si="25"/>
        <v>265.64</v>
      </c>
      <c r="R90" s="109">
        <f t="shared" si="25"/>
        <v>268.14</v>
      </c>
      <c r="S90" s="109">
        <f t="shared" si="25"/>
        <v>266.44</v>
      </c>
      <c r="T90" s="109">
        <f t="shared" si="25"/>
        <v>270.03999999999996</v>
      </c>
      <c r="U90" s="109">
        <f t="shared" si="25"/>
        <v>223.63999999999996</v>
      </c>
      <c r="V90" s="109">
        <f t="shared" si="25"/>
        <v>248.63999999999996</v>
      </c>
      <c r="W90" s="109">
        <f t="shared" si="25"/>
        <v>271.83999999999997</v>
      </c>
      <c r="X90" s="109">
        <f t="shared" si="25"/>
        <v>284.24</v>
      </c>
      <c r="Y90" s="109">
        <f t="shared" si="25"/>
        <v>305.94</v>
      </c>
      <c r="Z90" s="109">
        <f t="shared" si="25"/>
        <v>307.64</v>
      </c>
      <c r="AA90" s="109">
        <f t="shared" si="25"/>
        <v>293.84000000000003</v>
      </c>
      <c r="AB90" s="109">
        <f t="shared" si="25"/>
        <v>274.24</v>
      </c>
      <c r="AC90" s="109">
        <f t="shared" si="25"/>
        <v>251.53999999999996</v>
      </c>
      <c r="AD90" s="109">
        <f t="shared" si="25"/>
        <v>195.73999999999995</v>
      </c>
      <c r="AE90" s="109">
        <f t="shared" si="25"/>
        <v>195.73999999999995</v>
      </c>
      <c r="AF90" s="109">
        <f t="shared" si="25"/>
        <v>145.24</v>
      </c>
      <c r="AG90" s="110"/>
      <c r="AH90" s="51">
        <f>MAX(B90:AF90)</f>
        <v>307.64</v>
      </c>
      <c r="AI90" s="52">
        <f>MIN(B90:AF90)</f>
        <v>132.03999999999996</v>
      </c>
    </row>
    <row r="91" spans="1:88" x14ac:dyDescent="0.25">
      <c r="A91" s="111" t="s">
        <v>58</v>
      </c>
      <c r="B91" s="79">
        <v>27.5</v>
      </c>
      <c r="C91" s="79">
        <v>34.200000000000003</v>
      </c>
      <c r="D91" s="79">
        <v>34.200000000000003</v>
      </c>
      <c r="E91" s="79">
        <v>44.8</v>
      </c>
      <c r="F91" s="112">
        <v>53.5</v>
      </c>
      <c r="G91" s="79">
        <v>45.5</v>
      </c>
      <c r="H91" s="79">
        <v>34.799999999999997</v>
      </c>
      <c r="I91" s="79">
        <v>34.799999999999997</v>
      </c>
      <c r="J91" s="79">
        <v>30.2</v>
      </c>
      <c r="K91" s="79">
        <v>33.4</v>
      </c>
      <c r="L91" s="79">
        <v>32.9</v>
      </c>
      <c r="M91" s="79">
        <v>39.200000000000003</v>
      </c>
      <c r="N91" s="79">
        <v>34.9</v>
      </c>
      <c r="O91" s="79">
        <v>22.7</v>
      </c>
      <c r="P91" s="79">
        <v>21.5</v>
      </c>
      <c r="Q91" s="79">
        <v>18</v>
      </c>
      <c r="R91" s="79">
        <v>12</v>
      </c>
      <c r="S91" s="79">
        <v>20</v>
      </c>
      <c r="T91" s="112">
        <v>20</v>
      </c>
      <c r="U91" s="112">
        <v>26</v>
      </c>
      <c r="V91" s="112">
        <v>26</v>
      </c>
      <c r="W91" s="112">
        <v>32.799999999999997</v>
      </c>
      <c r="X91" s="112">
        <v>34.200000000000003</v>
      </c>
      <c r="Y91" s="112">
        <v>27.5</v>
      </c>
      <c r="Z91" s="112">
        <v>44</v>
      </c>
      <c r="AA91" s="49">
        <v>38.799999999999997</v>
      </c>
      <c r="AB91" s="49">
        <v>27.2</v>
      </c>
      <c r="AC91" s="49">
        <v>32.200000000000003</v>
      </c>
      <c r="AD91" s="49">
        <v>28.9</v>
      </c>
      <c r="AE91" s="49">
        <v>28.9</v>
      </c>
      <c r="AF91" s="113">
        <v>4.3</v>
      </c>
      <c r="AG91" s="114">
        <v>75</v>
      </c>
      <c r="AH91" s="51">
        <f>IF(ABS(MAX(B91:AF91))&gt;ABS(MIN(B91:AF91)),MAX(B91:AF91),MIN(B91:AF91))</f>
        <v>53.5</v>
      </c>
      <c r="AI91" s="115">
        <f>INDEX($B$9:$AF$9,1,MATCH(AH91,B91:AF91,0))</f>
        <v>0.20833333333333301</v>
      </c>
    </row>
    <row r="92" spans="1:88" x14ac:dyDescent="0.25">
      <c r="A92" s="116" t="s">
        <v>59</v>
      </c>
      <c r="B92" s="80">
        <v>-63</v>
      </c>
      <c r="C92" s="80">
        <v>-65</v>
      </c>
      <c r="D92" s="80">
        <v>-65</v>
      </c>
      <c r="E92" s="80">
        <v>-67</v>
      </c>
      <c r="F92" s="80">
        <v>-59</v>
      </c>
      <c r="G92" s="80">
        <v>-50.6</v>
      </c>
      <c r="H92" s="80">
        <v>-55.5</v>
      </c>
      <c r="I92" s="80">
        <v>-41</v>
      </c>
      <c r="J92" s="80">
        <v>-45</v>
      </c>
      <c r="K92" s="80">
        <v>-74</v>
      </c>
      <c r="L92" s="80">
        <v>-20</v>
      </c>
      <c r="M92" s="80">
        <v>21</v>
      </c>
      <c r="N92" s="80">
        <v>-8.6</v>
      </c>
      <c r="O92" s="80">
        <v>11</v>
      </c>
      <c r="P92" s="80">
        <v>14</v>
      </c>
      <c r="Q92" s="80">
        <v>15</v>
      </c>
      <c r="R92" s="80">
        <v>16</v>
      </c>
      <c r="S92" s="80">
        <v>16</v>
      </c>
      <c r="T92" s="80">
        <v>17.899999999999999</v>
      </c>
      <c r="U92" s="80">
        <v>0</v>
      </c>
      <c r="V92" s="80">
        <v>0</v>
      </c>
      <c r="W92" s="80">
        <v>-2</v>
      </c>
      <c r="X92" s="80">
        <v>7.9</v>
      </c>
      <c r="Y92" s="80">
        <v>30</v>
      </c>
      <c r="Z92" s="80">
        <v>24</v>
      </c>
      <c r="AA92" s="67">
        <v>5</v>
      </c>
      <c r="AB92" s="67">
        <v>-1</v>
      </c>
      <c r="AC92" s="67">
        <v>-13</v>
      </c>
      <c r="AD92" s="67">
        <v>-33</v>
      </c>
      <c r="AE92" s="67">
        <v>-33</v>
      </c>
      <c r="AF92" s="117">
        <v>-31</v>
      </c>
      <c r="AG92" s="114">
        <v>240</v>
      </c>
      <c r="AH92" s="51">
        <f>IF(ABS(MAX(B92:AF92))&gt;ABS(MIN(B92:AF92)),MAX(B92:AF92),MIN(B92:AF92))</f>
        <v>-74</v>
      </c>
      <c r="AI92" s="115">
        <f>INDEX($B$9:$AF$9,1,MATCH(AH92,B92:AF92,0))</f>
        <v>0.3125</v>
      </c>
    </row>
    <row r="93" spans="1:88" x14ac:dyDescent="0.25">
      <c r="A93" s="116" t="s">
        <v>60</v>
      </c>
      <c r="B93" s="80">
        <v>9.1</v>
      </c>
      <c r="C93" s="80">
        <v>7.2</v>
      </c>
      <c r="D93" s="80">
        <v>7.2</v>
      </c>
      <c r="E93" s="80">
        <v>10.9</v>
      </c>
      <c r="F93" s="80">
        <v>14.9</v>
      </c>
      <c r="G93" s="80">
        <v>16</v>
      </c>
      <c r="H93" s="80">
        <v>17.600000000000001</v>
      </c>
      <c r="I93" s="80">
        <v>21.4</v>
      </c>
      <c r="J93" s="80">
        <v>37.9</v>
      </c>
      <c r="K93" s="80">
        <v>38</v>
      </c>
      <c r="L93" s="80">
        <v>40.6</v>
      </c>
      <c r="M93" s="80">
        <v>57</v>
      </c>
      <c r="N93" s="80">
        <v>43.9</v>
      </c>
      <c r="O93" s="80">
        <v>45</v>
      </c>
      <c r="P93" s="80">
        <v>49</v>
      </c>
      <c r="Q93" s="80">
        <v>47</v>
      </c>
      <c r="R93" s="80">
        <v>50</v>
      </c>
      <c r="S93" s="80">
        <v>43.8</v>
      </c>
      <c r="T93" s="80">
        <v>37.6</v>
      </c>
      <c r="U93" s="80">
        <v>35</v>
      </c>
      <c r="V93" s="80">
        <v>35</v>
      </c>
      <c r="W93" s="80">
        <v>36.299999999999997</v>
      </c>
      <c r="X93" s="80">
        <v>45.8</v>
      </c>
      <c r="Y93" s="80">
        <v>53.8</v>
      </c>
      <c r="Z93" s="80">
        <v>43</v>
      </c>
      <c r="AA93" s="67">
        <v>44</v>
      </c>
      <c r="AB93" s="67">
        <v>44.3</v>
      </c>
      <c r="AC93" s="67">
        <v>30.2</v>
      </c>
      <c r="AD93" s="67">
        <v>32.200000000000003</v>
      </c>
      <c r="AE93" s="67">
        <v>32.200000000000003</v>
      </c>
      <c r="AF93" s="117">
        <v>28.8</v>
      </c>
      <c r="AG93" s="114">
        <v>60</v>
      </c>
      <c r="AH93" s="51">
        <f>IF(ABS(MAX(B93:AF93))&gt;ABS(MIN(B93:AF93)),MAX(B93:AF93),MIN(B93:AF93))</f>
        <v>57</v>
      </c>
      <c r="AI93" s="115">
        <f>INDEX($B$9:$AF$9,1,MATCH(AH93,B93:AF93,0))</f>
        <v>0.375</v>
      </c>
    </row>
    <row r="94" spans="1:88" x14ac:dyDescent="0.25">
      <c r="A94" s="118" t="s">
        <v>61</v>
      </c>
      <c r="B94" s="82">
        <v>-60.6</v>
      </c>
      <c r="C94" s="82">
        <v>-62.7</v>
      </c>
      <c r="D94" s="82">
        <v>-62.7</v>
      </c>
      <c r="E94" s="82">
        <v>-47.2</v>
      </c>
      <c r="F94" s="82">
        <v>-41.7</v>
      </c>
      <c r="G94" s="82">
        <v>-30.7</v>
      </c>
      <c r="H94" s="82">
        <v>-43.5</v>
      </c>
      <c r="I94" s="82">
        <v>-28.8</v>
      </c>
      <c r="J94" s="82">
        <v>-35</v>
      </c>
      <c r="K94" s="82">
        <v>0</v>
      </c>
      <c r="L94" s="82">
        <v>0</v>
      </c>
      <c r="M94" s="82">
        <v>0</v>
      </c>
      <c r="N94" s="82">
        <v>0</v>
      </c>
      <c r="O94" s="82">
        <v>-14.9</v>
      </c>
      <c r="P94" s="82">
        <v>-11.6</v>
      </c>
      <c r="Q94" s="82">
        <v>-11</v>
      </c>
      <c r="R94" s="82">
        <v>-6.5</v>
      </c>
      <c r="S94" s="82">
        <v>-10</v>
      </c>
      <c r="T94" s="82">
        <v>-2.1</v>
      </c>
      <c r="U94" s="82">
        <v>-34</v>
      </c>
      <c r="V94" s="82">
        <v>-34</v>
      </c>
      <c r="W94" s="82">
        <v>-16.899999999999999</v>
      </c>
      <c r="X94" s="82">
        <v>-25.3</v>
      </c>
      <c r="Y94" s="82">
        <v>-27</v>
      </c>
      <c r="Z94" s="82">
        <v>-25</v>
      </c>
      <c r="AA94" s="119">
        <v>-19</v>
      </c>
      <c r="AB94" s="119">
        <v>-20.9</v>
      </c>
      <c r="AC94" s="119">
        <v>-23.2</v>
      </c>
      <c r="AD94" s="119">
        <v>-49</v>
      </c>
      <c r="AE94" s="119">
        <v>-49</v>
      </c>
      <c r="AF94" s="120">
        <v>-72.3</v>
      </c>
      <c r="AG94" s="121">
        <v>120</v>
      </c>
      <c r="AH94" s="51">
        <f>IF(ABS(MAX(B94:AF94))&gt;ABS(MIN(B94:AF94)),MAX(B94:AF94),MIN(B94:AF94))</f>
        <v>-72.3</v>
      </c>
      <c r="AI94" s="115">
        <f>INDEX($B$9:$AF$9,1,MATCH(AH94,B94:AF94,0))</f>
        <v>1</v>
      </c>
    </row>
    <row r="95" spans="1:88" ht="15.75" thickBot="1" x14ac:dyDescent="0.3">
      <c r="A95" s="118" t="s">
        <v>62</v>
      </c>
      <c r="B95" s="82">
        <v>44.5</v>
      </c>
      <c r="C95" s="82">
        <v>41.8</v>
      </c>
      <c r="D95" s="82">
        <v>41.8</v>
      </c>
      <c r="E95" s="82">
        <v>43.5</v>
      </c>
      <c r="F95" s="82">
        <v>44.5</v>
      </c>
      <c r="G95" s="82">
        <v>52.6</v>
      </c>
      <c r="H95" s="82">
        <v>52.6</v>
      </c>
      <c r="I95" s="82">
        <v>63.4</v>
      </c>
      <c r="J95" s="82">
        <v>54.3</v>
      </c>
      <c r="K95" s="82">
        <v>62.3</v>
      </c>
      <c r="L95" s="82">
        <v>88.6</v>
      </c>
      <c r="M95" s="82">
        <v>67.7</v>
      </c>
      <c r="N95" s="82">
        <v>62.3</v>
      </c>
      <c r="O95" s="82">
        <v>58.6</v>
      </c>
      <c r="P95" s="82">
        <v>59.5</v>
      </c>
      <c r="Q95" s="82">
        <v>60.8</v>
      </c>
      <c r="R95" s="82">
        <v>65</v>
      </c>
      <c r="S95" s="82">
        <v>55.5</v>
      </c>
      <c r="T95" s="82">
        <v>62.8</v>
      </c>
      <c r="U95" s="82">
        <v>40</v>
      </c>
      <c r="V95" s="82">
        <v>40</v>
      </c>
      <c r="W95" s="82">
        <v>62.6</v>
      </c>
      <c r="X95" s="82">
        <v>46.4</v>
      </c>
      <c r="Y95" s="82">
        <v>35</v>
      </c>
      <c r="Z95" s="82">
        <v>35</v>
      </c>
      <c r="AA95" s="119">
        <v>55</v>
      </c>
      <c r="AB95" s="119">
        <v>56.8</v>
      </c>
      <c r="AC95" s="119">
        <v>58.3</v>
      </c>
      <c r="AD95" s="119">
        <v>43</v>
      </c>
      <c r="AE95" s="119">
        <v>43</v>
      </c>
      <c r="AF95" s="120">
        <v>10.7</v>
      </c>
      <c r="AG95" s="121"/>
      <c r="AH95" s="51">
        <f>IF(ABS(MAX(B95:AF95))&gt;ABS(MIN(B95:AF95)),MAX(B95:AF95),MIN(B95:AF95))</f>
        <v>88.6</v>
      </c>
      <c r="AI95" s="115">
        <f>INDEX($B$9:$AF$9,1,MATCH(AH95,B95:AF95,0))</f>
        <v>0.33333333333333331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4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si="33"/>
        <v>1.48</v>
      </c>
      <c r="T124" s="129">
        <f t="shared" si="33"/>
        <v>1.48</v>
      </c>
      <c r="U124" s="129">
        <f t="shared" si="33"/>
        <v>1.48</v>
      </c>
      <c r="V124" s="129">
        <f t="shared" si="33"/>
        <v>1.48</v>
      </c>
      <c r="W124" s="129">
        <f t="shared" si="33"/>
        <v>1.48</v>
      </c>
      <c r="X124" s="129">
        <f t="shared" si="33"/>
        <v>1.48</v>
      </c>
      <c r="Y124" s="129">
        <f t="shared" si="33"/>
        <v>1.48</v>
      </c>
      <c r="Z124" s="129">
        <f t="shared" si="33"/>
        <v>1.48</v>
      </c>
      <c r="AA124" s="129">
        <f t="shared" si="33"/>
        <v>1.48</v>
      </c>
      <c r="AB124" s="129">
        <f t="shared" si="33"/>
        <v>1.48</v>
      </c>
      <c r="AC124" s="129">
        <f t="shared" si="33"/>
        <v>1.48</v>
      </c>
      <c r="AD124" s="129">
        <f t="shared" si="33"/>
        <v>1.48</v>
      </c>
      <c r="AE124" s="129">
        <f t="shared" si="33"/>
        <v>1.48</v>
      </c>
      <c r="AF124" s="129">
        <f t="shared" si="33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4">B126</f>
        <v>2.2000000000000002</v>
      </c>
      <c r="D126" s="129">
        <f t="shared" si="34"/>
        <v>2.2000000000000002</v>
      </c>
      <c r="E126" s="129">
        <f t="shared" si="34"/>
        <v>2.2000000000000002</v>
      </c>
      <c r="F126" s="129">
        <f t="shared" si="34"/>
        <v>2.2000000000000002</v>
      </c>
      <c r="G126" s="129">
        <f t="shared" si="34"/>
        <v>2.2000000000000002</v>
      </c>
      <c r="H126" s="129">
        <f t="shared" si="34"/>
        <v>2.2000000000000002</v>
      </c>
      <c r="I126" s="129">
        <f t="shared" si="34"/>
        <v>2.2000000000000002</v>
      </c>
      <c r="J126" s="129">
        <f t="shared" si="34"/>
        <v>2.2000000000000002</v>
      </c>
      <c r="K126" s="129">
        <f t="shared" si="34"/>
        <v>2.2000000000000002</v>
      </c>
      <c r="L126" s="129">
        <f t="shared" si="34"/>
        <v>2.2000000000000002</v>
      </c>
      <c r="M126" s="129">
        <f t="shared" si="34"/>
        <v>2.2000000000000002</v>
      </c>
      <c r="N126" s="129">
        <f t="shared" si="34"/>
        <v>2.2000000000000002</v>
      </c>
      <c r="O126" s="129">
        <f t="shared" si="34"/>
        <v>2.2000000000000002</v>
      </c>
      <c r="P126" s="129">
        <f t="shared" si="34"/>
        <v>2.2000000000000002</v>
      </c>
      <c r="Q126" s="129">
        <f t="shared" si="34"/>
        <v>2.2000000000000002</v>
      </c>
      <c r="R126" s="129">
        <f t="shared" si="34"/>
        <v>2.2000000000000002</v>
      </c>
      <c r="S126" s="129">
        <f t="shared" ref="S126:AF133" si="35">R126</f>
        <v>2.2000000000000002</v>
      </c>
      <c r="T126" s="129">
        <f t="shared" si="35"/>
        <v>2.2000000000000002</v>
      </c>
      <c r="U126" s="129">
        <f t="shared" si="35"/>
        <v>2.2000000000000002</v>
      </c>
      <c r="V126" s="129">
        <f t="shared" si="35"/>
        <v>2.2000000000000002</v>
      </c>
      <c r="W126" s="129">
        <f t="shared" si="35"/>
        <v>2.2000000000000002</v>
      </c>
      <c r="X126" s="129">
        <f t="shared" si="35"/>
        <v>2.2000000000000002</v>
      </c>
      <c r="Y126" s="129">
        <f t="shared" si="35"/>
        <v>2.2000000000000002</v>
      </c>
      <c r="Z126" s="129">
        <f t="shared" si="35"/>
        <v>2.2000000000000002</v>
      </c>
      <c r="AA126" s="129">
        <f t="shared" si="35"/>
        <v>2.2000000000000002</v>
      </c>
      <c r="AB126" s="129">
        <f t="shared" si="35"/>
        <v>2.2000000000000002</v>
      </c>
      <c r="AC126" s="129">
        <f t="shared" si="35"/>
        <v>2.2000000000000002</v>
      </c>
      <c r="AD126" s="129">
        <f t="shared" si="35"/>
        <v>2.2000000000000002</v>
      </c>
      <c r="AE126" s="129">
        <f t="shared" si="35"/>
        <v>2.2000000000000002</v>
      </c>
      <c r="AF126" s="129">
        <f t="shared" si="35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4"/>
        <v>2</v>
      </c>
      <c r="D127" s="129">
        <f t="shared" si="34"/>
        <v>2</v>
      </c>
      <c r="E127" s="129">
        <f t="shared" si="34"/>
        <v>2</v>
      </c>
      <c r="F127" s="129">
        <f t="shared" si="34"/>
        <v>2</v>
      </c>
      <c r="G127" s="129">
        <f t="shared" si="34"/>
        <v>2</v>
      </c>
      <c r="H127" s="129">
        <f t="shared" si="34"/>
        <v>2</v>
      </c>
      <c r="I127" s="129">
        <f t="shared" si="34"/>
        <v>2</v>
      </c>
      <c r="J127" s="129">
        <f t="shared" si="34"/>
        <v>2</v>
      </c>
      <c r="K127" s="129">
        <f t="shared" si="34"/>
        <v>2</v>
      </c>
      <c r="L127" s="129">
        <f t="shared" si="34"/>
        <v>2</v>
      </c>
      <c r="M127" s="129">
        <f t="shared" si="34"/>
        <v>2</v>
      </c>
      <c r="N127" s="129">
        <f t="shared" si="34"/>
        <v>2</v>
      </c>
      <c r="O127" s="129">
        <f t="shared" si="34"/>
        <v>2</v>
      </c>
      <c r="P127" s="129">
        <f t="shared" si="34"/>
        <v>2</v>
      </c>
      <c r="Q127" s="129">
        <f t="shared" si="34"/>
        <v>2</v>
      </c>
      <c r="R127" s="129">
        <f t="shared" si="34"/>
        <v>2</v>
      </c>
      <c r="S127" s="129">
        <f t="shared" si="35"/>
        <v>2</v>
      </c>
      <c r="T127" s="129">
        <f t="shared" si="35"/>
        <v>2</v>
      </c>
      <c r="U127" s="129">
        <f t="shared" si="35"/>
        <v>2</v>
      </c>
      <c r="V127" s="129">
        <f t="shared" si="35"/>
        <v>2</v>
      </c>
      <c r="W127" s="129">
        <f t="shared" si="35"/>
        <v>2</v>
      </c>
      <c r="X127" s="129">
        <f t="shared" si="35"/>
        <v>2</v>
      </c>
      <c r="Y127" s="129">
        <f t="shared" si="35"/>
        <v>2</v>
      </c>
      <c r="Z127" s="129">
        <f t="shared" si="35"/>
        <v>2</v>
      </c>
      <c r="AA127" s="129">
        <f t="shared" si="35"/>
        <v>2</v>
      </c>
      <c r="AB127" s="129">
        <f t="shared" si="35"/>
        <v>2</v>
      </c>
      <c r="AC127" s="129">
        <f t="shared" si="35"/>
        <v>2</v>
      </c>
      <c r="AD127" s="129">
        <f t="shared" si="35"/>
        <v>2</v>
      </c>
      <c r="AE127" s="129">
        <f t="shared" si="35"/>
        <v>2</v>
      </c>
      <c r="AF127" s="129">
        <f t="shared" si="35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4"/>
        <v>1.25</v>
      </c>
      <c r="D128" s="129">
        <f t="shared" si="34"/>
        <v>1.25</v>
      </c>
      <c r="E128" s="129">
        <f t="shared" si="34"/>
        <v>1.25</v>
      </c>
      <c r="F128" s="129">
        <f t="shared" si="34"/>
        <v>1.25</v>
      </c>
      <c r="G128" s="129">
        <f t="shared" si="34"/>
        <v>1.25</v>
      </c>
      <c r="H128" s="129">
        <f t="shared" si="34"/>
        <v>1.25</v>
      </c>
      <c r="I128" s="129">
        <f t="shared" si="34"/>
        <v>1.25</v>
      </c>
      <c r="J128" s="129">
        <f t="shared" si="34"/>
        <v>1.25</v>
      </c>
      <c r="K128" s="129">
        <f t="shared" si="34"/>
        <v>1.25</v>
      </c>
      <c r="L128" s="129">
        <f t="shared" si="34"/>
        <v>1.25</v>
      </c>
      <c r="M128" s="129">
        <f t="shared" si="34"/>
        <v>1.25</v>
      </c>
      <c r="N128" s="129">
        <f t="shared" si="34"/>
        <v>1.25</v>
      </c>
      <c r="O128" s="129">
        <f t="shared" si="34"/>
        <v>1.25</v>
      </c>
      <c r="P128" s="129">
        <f t="shared" si="34"/>
        <v>1.25</v>
      </c>
      <c r="Q128" s="129">
        <f t="shared" si="34"/>
        <v>1.25</v>
      </c>
      <c r="R128" s="129">
        <f t="shared" si="34"/>
        <v>1.25</v>
      </c>
      <c r="S128" s="129">
        <f t="shared" si="35"/>
        <v>1.25</v>
      </c>
      <c r="T128" s="129">
        <f t="shared" si="35"/>
        <v>1.25</v>
      </c>
      <c r="U128" s="129">
        <f t="shared" si="35"/>
        <v>1.25</v>
      </c>
      <c r="V128" s="129">
        <f t="shared" si="35"/>
        <v>1.25</v>
      </c>
      <c r="W128" s="129">
        <f t="shared" si="35"/>
        <v>1.25</v>
      </c>
      <c r="X128" s="129">
        <f t="shared" si="35"/>
        <v>1.25</v>
      </c>
      <c r="Y128" s="129">
        <f t="shared" si="35"/>
        <v>1.25</v>
      </c>
      <c r="Z128" s="129">
        <f t="shared" si="35"/>
        <v>1.25</v>
      </c>
      <c r="AA128" s="129">
        <f t="shared" si="35"/>
        <v>1.25</v>
      </c>
      <c r="AB128" s="129">
        <f t="shared" si="35"/>
        <v>1.25</v>
      </c>
      <c r="AC128" s="129">
        <f t="shared" si="35"/>
        <v>1.25</v>
      </c>
      <c r="AD128" s="129">
        <f t="shared" si="35"/>
        <v>1.25</v>
      </c>
      <c r="AE128" s="129">
        <f t="shared" si="35"/>
        <v>1.25</v>
      </c>
      <c r="AF128" s="129">
        <f t="shared" si="35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4"/>
        <v>1.1499999999999999</v>
      </c>
      <c r="D129" s="129">
        <f t="shared" si="34"/>
        <v>1.1499999999999999</v>
      </c>
      <c r="E129" s="129">
        <f t="shared" si="34"/>
        <v>1.1499999999999999</v>
      </c>
      <c r="F129" s="129">
        <f t="shared" si="34"/>
        <v>1.1499999999999999</v>
      </c>
      <c r="G129" s="129">
        <f t="shared" si="34"/>
        <v>1.1499999999999999</v>
      </c>
      <c r="H129" s="129">
        <f t="shared" si="34"/>
        <v>1.1499999999999999</v>
      </c>
      <c r="I129" s="129">
        <f t="shared" si="34"/>
        <v>1.1499999999999999</v>
      </c>
      <c r="J129" s="129">
        <f t="shared" si="34"/>
        <v>1.1499999999999999</v>
      </c>
      <c r="K129" s="129">
        <f t="shared" si="34"/>
        <v>1.1499999999999999</v>
      </c>
      <c r="L129" s="129">
        <f t="shared" si="34"/>
        <v>1.1499999999999999</v>
      </c>
      <c r="M129" s="129">
        <f t="shared" si="34"/>
        <v>1.1499999999999999</v>
      </c>
      <c r="N129" s="129">
        <f t="shared" si="34"/>
        <v>1.1499999999999999</v>
      </c>
      <c r="O129" s="129">
        <f t="shared" si="34"/>
        <v>1.1499999999999999</v>
      </c>
      <c r="P129" s="129">
        <f t="shared" si="34"/>
        <v>1.1499999999999999</v>
      </c>
      <c r="Q129" s="129">
        <f t="shared" si="34"/>
        <v>1.1499999999999999</v>
      </c>
      <c r="R129" s="129">
        <f t="shared" si="34"/>
        <v>1.1499999999999999</v>
      </c>
      <c r="S129" s="129">
        <f t="shared" si="35"/>
        <v>1.1499999999999999</v>
      </c>
      <c r="T129" s="129">
        <f t="shared" si="35"/>
        <v>1.1499999999999999</v>
      </c>
      <c r="U129" s="129">
        <f t="shared" si="35"/>
        <v>1.1499999999999999</v>
      </c>
      <c r="V129" s="129">
        <f t="shared" si="35"/>
        <v>1.1499999999999999</v>
      </c>
      <c r="W129" s="129">
        <f t="shared" si="35"/>
        <v>1.1499999999999999</v>
      </c>
      <c r="X129" s="129">
        <f t="shared" si="35"/>
        <v>1.1499999999999999</v>
      </c>
      <c r="Y129" s="129">
        <f t="shared" si="35"/>
        <v>1.1499999999999999</v>
      </c>
      <c r="Z129" s="129">
        <f t="shared" si="35"/>
        <v>1.1499999999999999</v>
      </c>
      <c r="AA129" s="129">
        <f t="shared" si="35"/>
        <v>1.1499999999999999</v>
      </c>
      <c r="AB129" s="129">
        <f t="shared" si="35"/>
        <v>1.1499999999999999</v>
      </c>
      <c r="AC129" s="129">
        <f t="shared" si="35"/>
        <v>1.1499999999999999</v>
      </c>
      <c r="AD129" s="129">
        <f t="shared" si="35"/>
        <v>1.1499999999999999</v>
      </c>
      <c r="AE129" s="129">
        <f t="shared" si="35"/>
        <v>1.1499999999999999</v>
      </c>
      <c r="AF129" s="129">
        <f t="shared" si="35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4"/>
        <v>2.133</v>
      </c>
      <c r="D130" s="129">
        <f t="shared" si="34"/>
        <v>2.133</v>
      </c>
      <c r="E130" s="129">
        <f t="shared" si="34"/>
        <v>2.133</v>
      </c>
      <c r="F130" s="129">
        <f t="shared" si="34"/>
        <v>2.133</v>
      </c>
      <c r="G130" s="129">
        <f t="shared" si="34"/>
        <v>2.133</v>
      </c>
      <c r="H130" s="129">
        <f t="shared" si="34"/>
        <v>2.133</v>
      </c>
      <c r="I130" s="129">
        <f t="shared" si="34"/>
        <v>2.133</v>
      </c>
      <c r="J130" s="129">
        <f t="shared" si="34"/>
        <v>2.133</v>
      </c>
      <c r="K130" s="129">
        <f t="shared" si="34"/>
        <v>2.133</v>
      </c>
      <c r="L130" s="129">
        <f t="shared" si="34"/>
        <v>2.133</v>
      </c>
      <c r="M130" s="129">
        <f t="shared" si="34"/>
        <v>2.133</v>
      </c>
      <c r="N130" s="129">
        <f t="shared" si="34"/>
        <v>2.133</v>
      </c>
      <c r="O130" s="129">
        <f t="shared" si="34"/>
        <v>2.133</v>
      </c>
      <c r="P130" s="129">
        <f t="shared" si="34"/>
        <v>2.133</v>
      </c>
      <c r="Q130" s="129">
        <f t="shared" si="34"/>
        <v>2.133</v>
      </c>
      <c r="R130" s="129">
        <f t="shared" si="34"/>
        <v>2.133</v>
      </c>
      <c r="S130" s="129">
        <f t="shared" si="35"/>
        <v>2.133</v>
      </c>
      <c r="T130" s="129">
        <f t="shared" si="35"/>
        <v>2.133</v>
      </c>
      <c r="U130" s="129">
        <f t="shared" si="35"/>
        <v>2.133</v>
      </c>
      <c r="V130" s="129">
        <f t="shared" si="35"/>
        <v>2.133</v>
      </c>
      <c r="W130" s="129">
        <f t="shared" si="35"/>
        <v>2.133</v>
      </c>
      <c r="X130" s="129">
        <f t="shared" si="35"/>
        <v>2.133</v>
      </c>
      <c r="Y130" s="129">
        <f t="shared" si="35"/>
        <v>2.133</v>
      </c>
      <c r="Z130" s="129">
        <f t="shared" si="35"/>
        <v>2.133</v>
      </c>
      <c r="AA130" s="129">
        <f t="shared" si="35"/>
        <v>2.133</v>
      </c>
      <c r="AB130" s="129">
        <f t="shared" si="35"/>
        <v>2.133</v>
      </c>
      <c r="AC130" s="129">
        <f t="shared" si="35"/>
        <v>2.133</v>
      </c>
      <c r="AD130" s="129">
        <f t="shared" si="35"/>
        <v>2.133</v>
      </c>
      <c r="AE130" s="129">
        <f t="shared" si="35"/>
        <v>2.133</v>
      </c>
      <c r="AF130" s="129">
        <f t="shared" si="35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4"/>
        <v>2.09</v>
      </c>
      <c r="D131" s="129">
        <f t="shared" si="34"/>
        <v>2.09</v>
      </c>
      <c r="E131" s="129">
        <f t="shared" si="34"/>
        <v>2.09</v>
      </c>
      <c r="F131" s="129">
        <f t="shared" si="34"/>
        <v>2.09</v>
      </c>
      <c r="G131" s="129">
        <f t="shared" si="34"/>
        <v>2.09</v>
      </c>
      <c r="H131" s="129">
        <f t="shared" si="34"/>
        <v>2.09</v>
      </c>
      <c r="I131" s="129">
        <f t="shared" si="34"/>
        <v>2.09</v>
      </c>
      <c r="J131" s="129">
        <f t="shared" si="34"/>
        <v>2.09</v>
      </c>
      <c r="K131" s="129">
        <f t="shared" si="34"/>
        <v>2.09</v>
      </c>
      <c r="L131" s="129">
        <f t="shared" si="34"/>
        <v>2.09</v>
      </c>
      <c r="M131" s="129">
        <f t="shared" si="34"/>
        <v>2.09</v>
      </c>
      <c r="N131" s="129">
        <f t="shared" si="34"/>
        <v>2.09</v>
      </c>
      <c r="O131" s="129">
        <f t="shared" si="34"/>
        <v>2.09</v>
      </c>
      <c r="P131" s="129">
        <f t="shared" si="34"/>
        <v>2.09</v>
      </c>
      <c r="Q131" s="129">
        <f t="shared" si="34"/>
        <v>2.09</v>
      </c>
      <c r="R131" s="129">
        <f t="shared" si="34"/>
        <v>2.09</v>
      </c>
      <c r="S131" s="129">
        <f t="shared" si="35"/>
        <v>2.09</v>
      </c>
      <c r="T131" s="129">
        <f t="shared" si="35"/>
        <v>2.09</v>
      </c>
      <c r="U131" s="129">
        <f t="shared" si="35"/>
        <v>2.09</v>
      </c>
      <c r="V131" s="129">
        <f t="shared" si="35"/>
        <v>2.09</v>
      </c>
      <c r="W131" s="129">
        <f t="shared" si="35"/>
        <v>2.09</v>
      </c>
      <c r="X131" s="129">
        <f t="shared" si="35"/>
        <v>2.09</v>
      </c>
      <c r="Y131" s="129">
        <f t="shared" si="35"/>
        <v>2.09</v>
      </c>
      <c r="Z131" s="129">
        <f t="shared" si="35"/>
        <v>2.09</v>
      </c>
      <c r="AA131" s="129">
        <f t="shared" si="35"/>
        <v>2.09</v>
      </c>
      <c r="AB131" s="129">
        <f t="shared" si="35"/>
        <v>2.09</v>
      </c>
      <c r="AC131" s="129">
        <f t="shared" si="35"/>
        <v>2.09</v>
      </c>
      <c r="AD131" s="129">
        <f t="shared" si="35"/>
        <v>2.09</v>
      </c>
      <c r="AE131" s="129">
        <f t="shared" si="35"/>
        <v>2.09</v>
      </c>
      <c r="AF131" s="129">
        <f t="shared" si="35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4"/>
        <v>1.1399999999999999</v>
      </c>
      <c r="D132" s="129">
        <f t="shared" si="34"/>
        <v>1.1399999999999999</v>
      </c>
      <c r="E132" s="129">
        <f t="shared" si="34"/>
        <v>1.1399999999999999</v>
      </c>
      <c r="F132" s="129">
        <f t="shared" si="34"/>
        <v>1.1399999999999999</v>
      </c>
      <c r="G132" s="129">
        <f t="shared" si="34"/>
        <v>1.1399999999999999</v>
      </c>
      <c r="H132" s="129">
        <f t="shared" si="34"/>
        <v>1.1399999999999999</v>
      </c>
      <c r="I132" s="129">
        <f t="shared" si="34"/>
        <v>1.1399999999999999</v>
      </c>
      <c r="J132" s="129">
        <f t="shared" si="34"/>
        <v>1.1399999999999999</v>
      </c>
      <c r="K132" s="129">
        <f t="shared" si="34"/>
        <v>1.1399999999999999</v>
      </c>
      <c r="L132" s="129">
        <f t="shared" si="34"/>
        <v>1.1399999999999999</v>
      </c>
      <c r="M132" s="129">
        <f t="shared" si="34"/>
        <v>1.1399999999999999</v>
      </c>
      <c r="N132" s="129">
        <f t="shared" si="34"/>
        <v>1.1399999999999999</v>
      </c>
      <c r="O132" s="129">
        <f t="shared" si="34"/>
        <v>1.1399999999999999</v>
      </c>
      <c r="P132" s="129">
        <f t="shared" si="34"/>
        <v>1.1399999999999999</v>
      </c>
      <c r="Q132" s="129">
        <f t="shared" si="34"/>
        <v>1.1399999999999999</v>
      </c>
      <c r="R132" s="129">
        <f t="shared" si="34"/>
        <v>1.1399999999999999</v>
      </c>
      <c r="S132" s="129">
        <f t="shared" si="35"/>
        <v>1.1399999999999999</v>
      </c>
      <c r="T132" s="129">
        <f t="shared" si="35"/>
        <v>1.1399999999999999</v>
      </c>
      <c r="U132" s="129">
        <f t="shared" si="35"/>
        <v>1.1399999999999999</v>
      </c>
      <c r="V132" s="129">
        <f t="shared" si="35"/>
        <v>1.1399999999999999</v>
      </c>
      <c r="W132" s="129">
        <f t="shared" si="35"/>
        <v>1.1399999999999999</v>
      </c>
      <c r="X132" s="129">
        <f t="shared" si="35"/>
        <v>1.1399999999999999</v>
      </c>
      <c r="Y132" s="129">
        <f t="shared" si="35"/>
        <v>1.1399999999999999</v>
      </c>
      <c r="Z132" s="129">
        <f t="shared" si="35"/>
        <v>1.1399999999999999</v>
      </c>
      <c r="AA132" s="129">
        <f t="shared" si="35"/>
        <v>1.1399999999999999</v>
      </c>
      <c r="AB132" s="129">
        <f t="shared" si="35"/>
        <v>1.1399999999999999</v>
      </c>
      <c r="AC132" s="129">
        <f t="shared" si="35"/>
        <v>1.1399999999999999</v>
      </c>
      <c r="AD132" s="129">
        <f t="shared" si="35"/>
        <v>1.1399999999999999</v>
      </c>
      <c r="AE132" s="129">
        <f t="shared" si="35"/>
        <v>1.1399999999999999</v>
      </c>
      <c r="AF132" s="129">
        <f t="shared" si="35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4"/>
        <v>0.82</v>
      </c>
      <c r="D133" s="129">
        <f t="shared" si="34"/>
        <v>0.82</v>
      </c>
      <c r="E133" s="129">
        <f t="shared" si="34"/>
        <v>0.82</v>
      </c>
      <c r="F133" s="129">
        <f t="shared" si="34"/>
        <v>0.82</v>
      </c>
      <c r="G133" s="129">
        <f t="shared" si="34"/>
        <v>0.82</v>
      </c>
      <c r="H133" s="129">
        <f t="shared" si="34"/>
        <v>0.82</v>
      </c>
      <c r="I133" s="129">
        <f t="shared" si="34"/>
        <v>0.82</v>
      </c>
      <c r="J133" s="129">
        <f t="shared" si="34"/>
        <v>0.82</v>
      </c>
      <c r="K133" s="129">
        <f t="shared" si="34"/>
        <v>0.82</v>
      </c>
      <c r="L133" s="129">
        <f t="shared" si="34"/>
        <v>0.82</v>
      </c>
      <c r="M133" s="129">
        <f t="shared" si="34"/>
        <v>0.82</v>
      </c>
      <c r="N133" s="129">
        <f t="shared" si="34"/>
        <v>0.82</v>
      </c>
      <c r="O133" s="129">
        <f t="shared" si="34"/>
        <v>0.82</v>
      </c>
      <c r="P133" s="129">
        <f t="shared" si="34"/>
        <v>0.82</v>
      </c>
      <c r="Q133" s="129">
        <f t="shared" si="34"/>
        <v>0.82</v>
      </c>
      <c r="R133" s="129">
        <f t="shared" si="34"/>
        <v>0.82</v>
      </c>
      <c r="S133" s="129">
        <f t="shared" si="35"/>
        <v>0.82</v>
      </c>
      <c r="T133" s="129">
        <f t="shared" si="35"/>
        <v>0.82</v>
      </c>
      <c r="U133" s="129">
        <f t="shared" si="35"/>
        <v>0.82</v>
      </c>
      <c r="V133" s="129">
        <f t="shared" si="35"/>
        <v>0.82</v>
      </c>
      <c r="W133" s="129">
        <f t="shared" si="35"/>
        <v>0.82</v>
      </c>
      <c r="X133" s="129">
        <f t="shared" si="35"/>
        <v>0.82</v>
      </c>
      <c r="Y133" s="129">
        <f t="shared" si="35"/>
        <v>0.82</v>
      </c>
      <c r="Z133" s="129">
        <f t="shared" si="35"/>
        <v>0.82</v>
      </c>
      <c r="AA133" s="129">
        <f t="shared" si="35"/>
        <v>0.82</v>
      </c>
      <c r="AB133" s="129">
        <f t="shared" si="35"/>
        <v>0.82</v>
      </c>
      <c r="AC133" s="129">
        <f t="shared" si="35"/>
        <v>0.82</v>
      </c>
      <c r="AD133" s="129">
        <f t="shared" si="35"/>
        <v>0.82</v>
      </c>
      <c r="AE133" s="129">
        <f t="shared" si="35"/>
        <v>0.82</v>
      </c>
      <c r="AF133" s="129">
        <f t="shared" si="35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6">B135</f>
        <v>2</v>
      </c>
      <c r="D135" s="129">
        <f t="shared" si="36"/>
        <v>2</v>
      </c>
      <c r="E135" s="129">
        <f t="shared" si="36"/>
        <v>2</v>
      </c>
      <c r="F135" s="129">
        <f t="shared" si="36"/>
        <v>2</v>
      </c>
      <c r="G135" s="129">
        <f t="shared" si="36"/>
        <v>2</v>
      </c>
      <c r="H135" s="129">
        <f t="shared" si="36"/>
        <v>2</v>
      </c>
      <c r="I135" s="129">
        <f t="shared" si="36"/>
        <v>2</v>
      </c>
      <c r="J135" s="129">
        <f t="shared" si="36"/>
        <v>2</v>
      </c>
      <c r="K135" s="129">
        <f t="shared" si="36"/>
        <v>2</v>
      </c>
      <c r="L135" s="129">
        <f t="shared" si="36"/>
        <v>2</v>
      </c>
      <c r="M135" s="129">
        <f t="shared" si="36"/>
        <v>2</v>
      </c>
      <c r="N135" s="129">
        <f t="shared" si="36"/>
        <v>2</v>
      </c>
      <c r="O135" s="129">
        <f t="shared" si="36"/>
        <v>2</v>
      </c>
      <c r="P135" s="129">
        <f t="shared" si="36"/>
        <v>2</v>
      </c>
      <c r="Q135" s="129">
        <f t="shared" si="36"/>
        <v>2</v>
      </c>
      <c r="R135" s="129">
        <f t="shared" si="36"/>
        <v>2</v>
      </c>
      <c r="S135" s="129">
        <f t="shared" ref="S135:AF141" si="37">R135</f>
        <v>2</v>
      </c>
      <c r="T135" s="129">
        <f t="shared" si="37"/>
        <v>2</v>
      </c>
      <c r="U135" s="129">
        <f t="shared" si="37"/>
        <v>2</v>
      </c>
      <c r="V135" s="129">
        <f t="shared" si="37"/>
        <v>2</v>
      </c>
      <c r="W135" s="129">
        <f t="shared" si="37"/>
        <v>2</v>
      </c>
      <c r="X135" s="129">
        <f t="shared" si="37"/>
        <v>2</v>
      </c>
      <c r="Y135" s="129">
        <f t="shared" si="37"/>
        <v>2</v>
      </c>
      <c r="Z135" s="129">
        <f t="shared" si="37"/>
        <v>2</v>
      </c>
      <c r="AA135" s="129">
        <f t="shared" si="37"/>
        <v>2</v>
      </c>
      <c r="AB135" s="129">
        <f t="shared" si="37"/>
        <v>2</v>
      </c>
      <c r="AC135" s="129">
        <f t="shared" si="37"/>
        <v>2</v>
      </c>
      <c r="AD135" s="129">
        <f t="shared" si="37"/>
        <v>2</v>
      </c>
      <c r="AE135" s="129">
        <f t="shared" si="37"/>
        <v>2</v>
      </c>
      <c r="AF135" s="129">
        <f t="shared" si="37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6"/>
        <v>5.61</v>
      </c>
      <c r="D136" s="129">
        <f t="shared" si="36"/>
        <v>5.61</v>
      </c>
      <c r="E136" s="129">
        <f t="shared" si="36"/>
        <v>5.61</v>
      </c>
      <c r="F136" s="129">
        <f t="shared" si="36"/>
        <v>5.61</v>
      </c>
      <c r="G136" s="129">
        <f t="shared" si="36"/>
        <v>5.61</v>
      </c>
      <c r="H136" s="129">
        <f t="shared" si="36"/>
        <v>5.61</v>
      </c>
      <c r="I136" s="129">
        <f t="shared" si="36"/>
        <v>5.61</v>
      </c>
      <c r="J136" s="129">
        <f t="shared" si="36"/>
        <v>5.61</v>
      </c>
      <c r="K136" s="129">
        <f t="shared" si="36"/>
        <v>5.61</v>
      </c>
      <c r="L136" s="129">
        <f t="shared" si="36"/>
        <v>5.61</v>
      </c>
      <c r="M136" s="129">
        <f t="shared" si="36"/>
        <v>5.61</v>
      </c>
      <c r="N136" s="129">
        <f t="shared" si="36"/>
        <v>5.61</v>
      </c>
      <c r="O136" s="129">
        <f t="shared" si="36"/>
        <v>5.61</v>
      </c>
      <c r="P136" s="129">
        <f t="shared" si="36"/>
        <v>5.61</v>
      </c>
      <c r="Q136" s="129">
        <f t="shared" si="36"/>
        <v>5.61</v>
      </c>
      <c r="R136" s="129">
        <f t="shared" si="36"/>
        <v>5.61</v>
      </c>
      <c r="S136" s="129">
        <f t="shared" si="37"/>
        <v>5.61</v>
      </c>
      <c r="T136" s="129">
        <f t="shared" si="37"/>
        <v>5.61</v>
      </c>
      <c r="U136" s="129">
        <f t="shared" si="37"/>
        <v>5.61</v>
      </c>
      <c r="V136" s="129">
        <f t="shared" si="37"/>
        <v>5.61</v>
      </c>
      <c r="W136" s="129">
        <f t="shared" si="37"/>
        <v>5.61</v>
      </c>
      <c r="X136" s="129">
        <f t="shared" si="37"/>
        <v>5.61</v>
      </c>
      <c r="Y136" s="129">
        <f t="shared" si="37"/>
        <v>5.61</v>
      </c>
      <c r="Z136" s="129">
        <f t="shared" si="37"/>
        <v>5.61</v>
      </c>
      <c r="AA136" s="129">
        <f t="shared" si="37"/>
        <v>5.61</v>
      </c>
      <c r="AB136" s="129">
        <f t="shared" si="37"/>
        <v>5.61</v>
      </c>
      <c r="AC136" s="129">
        <f t="shared" si="37"/>
        <v>5.61</v>
      </c>
      <c r="AD136" s="129">
        <f t="shared" si="37"/>
        <v>5.61</v>
      </c>
      <c r="AE136" s="129">
        <f t="shared" si="37"/>
        <v>5.61</v>
      </c>
      <c r="AF136" s="129">
        <f t="shared" si="37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6"/>
        <v>1.25</v>
      </c>
      <c r="D137" s="129">
        <f t="shared" si="36"/>
        <v>1.25</v>
      </c>
      <c r="E137" s="129">
        <f t="shared" si="36"/>
        <v>1.25</v>
      </c>
      <c r="F137" s="129">
        <f t="shared" si="36"/>
        <v>1.25</v>
      </c>
      <c r="G137" s="129">
        <f t="shared" si="36"/>
        <v>1.25</v>
      </c>
      <c r="H137" s="129">
        <f t="shared" si="36"/>
        <v>1.25</v>
      </c>
      <c r="I137" s="129">
        <f t="shared" si="36"/>
        <v>1.25</v>
      </c>
      <c r="J137" s="129">
        <f t="shared" si="36"/>
        <v>1.25</v>
      </c>
      <c r="K137" s="129">
        <f t="shared" si="36"/>
        <v>1.25</v>
      </c>
      <c r="L137" s="129">
        <f t="shared" si="36"/>
        <v>1.25</v>
      </c>
      <c r="M137" s="129">
        <f t="shared" si="36"/>
        <v>1.25</v>
      </c>
      <c r="N137" s="129">
        <f t="shared" si="36"/>
        <v>1.25</v>
      </c>
      <c r="O137" s="129">
        <f t="shared" si="36"/>
        <v>1.25</v>
      </c>
      <c r="P137" s="129">
        <f t="shared" si="36"/>
        <v>1.25</v>
      </c>
      <c r="Q137" s="129">
        <f t="shared" si="36"/>
        <v>1.25</v>
      </c>
      <c r="R137" s="129">
        <f t="shared" si="36"/>
        <v>1.25</v>
      </c>
      <c r="S137" s="129">
        <f t="shared" si="37"/>
        <v>1.25</v>
      </c>
      <c r="T137" s="129">
        <f t="shared" si="37"/>
        <v>1.25</v>
      </c>
      <c r="U137" s="129">
        <f t="shared" si="37"/>
        <v>1.25</v>
      </c>
      <c r="V137" s="129">
        <f t="shared" si="37"/>
        <v>1.25</v>
      </c>
      <c r="W137" s="129">
        <f t="shared" si="37"/>
        <v>1.25</v>
      </c>
      <c r="X137" s="129">
        <f t="shared" si="37"/>
        <v>1.25</v>
      </c>
      <c r="Y137" s="129">
        <f t="shared" si="37"/>
        <v>1.25</v>
      </c>
      <c r="Z137" s="129">
        <f t="shared" si="37"/>
        <v>1.25</v>
      </c>
      <c r="AA137" s="129">
        <f t="shared" si="37"/>
        <v>1.25</v>
      </c>
      <c r="AB137" s="129">
        <f t="shared" si="37"/>
        <v>1.25</v>
      </c>
      <c r="AC137" s="129">
        <f t="shared" si="37"/>
        <v>1.25</v>
      </c>
      <c r="AD137" s="129">
        <f t="shared" si="37"/>
        <v>1.25</v>
      </c>
      <c r="AE137" s="129">
        <f t="shared" si="37"/>
        <v>1.25</v>
      </c>
      <c r="AF137" s="129">
        <f t="shared" si="37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6"/>
        <v>1.25</v>
      </c>
      <c r="D138" s="129">
        <f t="shared" si="36"/>
        <v>1.25</v>
      </c>
      <c r="E138" s="129">
        <f t="shared" si="36"/>
        <v>1.25</v>
      </c>
      <c r="F138" s="129">
        <f t="shared" si="36"/>
        <v>1.25</v>
      </c>
      <c r="G138" s="129">
        <f t="shared" si="36"/>
        <v>1.25</v>
      </c>
      <c r="H138" s="129">
        <f t="shared" si="36"/>
        <v>1.25</v>
      </c>
      <c r="I138" s="129">
        <f t="shared" si="36"/>
        <v>1.25</v>
      </c>
      <c r="J138" s="129">
        <f t="shared" si="36"/>
        <v>1.25</v>
      </c>
      <c r="K138" s="129">
        <f t="shared" si="36"/>
        <v>1.25</v>
      </c>
      <c r="L138" s="129">
        <f t="shared" si="36"/>
        <v>1.25</v>
      </c>
      <c r="M138" s="129">
        <f t="shared" si="36"/>
        <v>1.25</v>
      </c>
      <c r="N138" s="129">
        <f t="shared" si="36"/>
        <v>1.25</v>
      </c>
      <c r="O138" s="129">
        <f t="shared" si="36"/>
        <v>1.25</v>
      </c>
      <c r="P138" s="129">
        <f t="shared" si="36"/>
        <v>1.25</v>
      </c>
      <c r="Q138" s="129">
        <f t="shared" si="36"/>
        <v>1.25</v>
      </c>
      <c r="R138" s="129">
        <f t="shared" si="36"/>
        <v>1.25</v>
      </c>
      <c r="S138" s="129">
        <f t="shared" si="37"/>
        <v>1.25</v>
      </c>
      <c r="T138" s="129">
        <f t="shared" si="37"/>
        <v>1.25</v>
      </c>
      <c r="U138" s="129">
        <f t="shared" si="37"/>
        <v>1.25</v>
      </c>
      <c r="V138" s="129">
        <f t="shared" si="37"/>
        <v>1.25</v>
      </c>
      <c r="W138" s="129">
        <f t="shared" si="37"/>
        <v>1.25</v>
      </c>
      <c r="X138" s="129">
        <f t="shared" si="37"/>
        <v>1.25</v>
      </c>
      <c r="Y138" s="129">
        <f t="shared" si="37"/>
        <v>1.25</v>
      </c>
      <c r="Z138" s="129">
        <f t="shared" si="37"/>
        <v>1.25</v>
      </c>
      <c r="AA138" s="129">
        <f t="shared" si="37"/>
        <v>1.25</v>
      </c>
      <c r="AB138" s="129">
        <f t="shared" si="37"/>
        <v>1.25</v>
      </c>
      <c r="AC138" s="129">
        <f t="shared" si="37"/>
        <v>1.25</v>
      </c>
      <c r="AD138" s="129">
        <f t="shared" si="37"/>
        <v>1.25</v>
      </c>
      <c r="AE138" s="129">
        <f t="shared" si="37"/>
        <v>1.25</v>
      </c>
      <c r="AF138" s="129">
        <f t="shared" si="37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6"/>
        <v>1.46</v>
      </c>
      <c r="D139" s="129">
        <f t="shared" si="36"/>
        <v>1.46</v>
      </c>
      <c r="E139" s="129">
        <f t="shared" si="36"/>
        <v>1.46</v>
      </c>
      <c r="F139" s="129">
        <f t="shared" si="36"/>
        <v>1.46</v>
      </c>
      <c r="G139" s="129">
        <f t="shared" si="36"/>
        <v>1.46</v>
      </c>
      <c r="H139" s="129">
        <f t="shared" si="36"/>
        <v>1.46</v>
      </c>
      <c r="I139" s="129">
        <f t="shared" si="36"/>
        <v>1.46</v>
      </c>
      <c r="J139" s="129">
        <f t="shared" si="36"/>
        <v>1.46</v>
      </c>
      <c r="K139" s="129">
        <f t="shared" si="36"/>
        <v>1.46</v>
      </c>
      <c r="L139" s="129">
        <f t="shared" si="36"/>
        <v>1.46</v>
      </c>
      <c r="M139" s="129">
        <f t="shared" si="36"/>
        <v>1.46</v>
      </c>
      <c r="N139" s="129">
        <f t="shared" si="36"/>
        <v>1.46</v>
      </c>
      <c r="O139" s="129">
        <f t="shared" si="36"/>
        <v>1.46</v>
      </c>
      <c r="P139" s="129">
        <f t="shared" si="36"/>
        <v>1.46</v>
      </c>
      <c r="Q139" s="129">
        <f t="shared" si="36"/>
        <v>1.46</v>
      </c>
      <c r="R139" s="129">
        <f t="shared" si="36"/>
        <v>1.46</v>
      </c>
      <c r="S139" s="129">
        <f t="shared" si="37"/>
        <v>1.46</v>
      </c>
      <c r="T139" s="129">
        <f t="shared" si="37"/>
        <v>1.46</v>
      </c>
      <c r="U139" s="129">
        <f t="shared" si="37"/>
        <v>1.46</v>
      </c>
      <c r="V139" s="129">
        <f t="shared" si="37"/>
        <v>1.46</v>
      </c>
      <c r="W139" s="129">
        <f t="shared" si="37"/>
        <v>1.46</v>
      </c>
      <c r="X139" s="129">
        <f t="shared" si="37"/>
        <v>1.46</v>
      </c>
      <c r="Y139" s="129">
        <f t="shared" si="37"/>
        <v>1.46</v>
      </c>
      <c r="Z139" s="129">
        <f t="shared" si="37"/>
        <v>1.46</v>
      </c>
      <c r="AA139" s="129">
        <f t="shared" si="37"/>
        <v>1.46</v>
      </c>
      <c r="AB139" s="129">
        <f t="shared" si="37"/>
        <v>1.46</v>
      </c>
      <c r="AC139" s="129">
        <f t="shared" si="37"/>
        <v>1.46</v>
      </c>
      <c r="AD139" s="129">
        <f t="shared" si="37"/>
        <v>1.46</v>
      </c>
      <c r="AE139" s="129">
        <f t="shared" si="37"/>
        <v>1.46</v>
      </c>
      <c r="AF139" s="129">
        <f t="shared" si="37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6"/>
        <v>3</v>
      </c>
      <c r="D140" s="129">
        <f t="shared" si="36"/>
        <v>3</v>
      </c>
      <c r="E140" s="129">
        <f t="shared" si="36"/>
        <v>3</v>
      </c>
      <c r="F140" s="129">
        <f t="shared" si="36"/>
        <v>3</v>
      </c>
      <c r="G140" s="129">
        <f t="shared" si="36"/>
        <v>3</v>
      </c>
      <c r="H140" s="129">
        <f t="shared" si="36"/>
        <v>3</v>
      </c>
      <c r="I140" s="129">
        <f t="shared" si="36"/>
        <v>3</v>
      </c>
      <c r="J140" s="129">
        <f t="shared" si="36"/>
        <v>3</v>
      </c>
      <c r="K140" s="129">
        <f t="shared" si="36"/>
        <v>3</v>
      </c>
      <c r="L140" s="129">
        <f t="shared" si="36"/>
        <v>3</v>
      </c>
      <c r="M140" s="129">
        <f t="shared" si="36"/>
        <v>3</v>
      </c>
      <c r="N140" s="129">
        <f t="shared" si="36"/>
        <v>3</v>
      </c>
      <c r="O140" s="129">
        <f t="shared" si="36"/>
        <v>3</v>
      </c>
      <c r="P140" s="129">
        <f t="shared" si="36"/>
        <v>3</v>
      </c>
      <c r="Q140" s="129">
        <f t="shared" si="36"/>
        <v>3</v>
      </c>
      <c r="R140" s="129">
        <f t="shared" si="36"/>
        <v>3</v>
      </c>
      <c r="S140" s="129">
        <f t="shared" si="37"/>
        <v>3</v>
      </c>
      <c r="T140" s="129">
        <f t="shared" si="37"/>
        <v>3</v>
      </c>
      <c r="U140" s="129">
        <f t="shared" si="37"/>
        <v>3</v>
      </c>
      <c r="V140" s="129">
        <f t="shared" si="37"/>
        <v>3</v>
      </c>
      <c r="W140" s="129">
        <f t="shared" si="37"/>
        <v>3</v>
      </c>
      <c r="X140" s="129">
        <f t="shared" si="37"/>
        <v>3</v>
      </c>
      <c r="Y140" s="129">
        <f t="shared" si="37"/>
        <v>3</v>
      </c>
      <c r="Z140" s="129">
        <f t="shared" si="37"/>
        <v>3</v>
      </c>
      <c r="AA140" s="129">
        <f t="shared" si="37"/>
        <v>3</v>
      </c>
      <c r="AB140" s="129">
        <f t="shared" si="37"/>
        <v>3</v>
      </c>
      <c r="AC140" s="129">
        <f t="shared" si="37"/>
        <v>3</v>
      </c>
      <c r="AD140" s="129">
        <f t="shared" si="37"/>
        <v>3</v>
      </c>
      <c r="AE140" s="129">
        <f t="shared" si="37"/>
        <v>3</v>
      </c>
      <c r="AF140" s="129">
        <f t="shared" si="37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6"/>
        <v>3.3</v>
      </c>
      <c r="D141" s="129">
        <f t="shared" si="36"/>
        <v>3.3</v>
      </c>
      <c r="E141" s="129">
        <f t="shared" si="36"/>
        <v>3.3</v>
      </c>
      <c r="F141" s="129">
        <f t="shared" si="36"/>
        <v>3.3</v>
      </c>
      <c r="G141" s="129">
        <f t="shared" si="36"/>
        <v>3.3</v>
      </c>
      <c r="H141" s="129">
        <f t="shared" si="36"/>
        <v>3.3</v>
      </c>
      <c r="I141" s="129">
        <f t="shared" si="36"/>
        <v>3.3</v>
      </c>
      <c r="J141" s="129">
        <f t="shared" si="36"/>
        <v>3.3</v>
      </c>
      <c r="K141" s="129">
        <f t="shared" si="36"/>
        <v>3.3</v>
      </c>
      <c r="L141" s="129">
        <f t="shared" si="36"/>
        <v>3.3</v>
      </c>
      <c r="M141" s="129">
        <f t="shared" si="36"/>
        <v>3.3</v>
      </c>
      <c r="N141" s="129">
        <f t="shared" si="36"/>
        <v>3.3</v>
      </c>
      <c r="O141" s="129">
        <f t="shared" si="36"/>
        <v>3.3</v>
      </c>
      <c r="P141" s="129">
        <f t="shared" si="36"/>
        <v>3.3</v>
      </c>
      <c r="Q141" s="129">
        <f t="shared" si="36"/>
        <v>3.3</v>
      </c>
      <c r="R141" s="129">
        <f t="shared" si="36"/>
        <v>3.3</v>
      </c>
      <c r="S141" s="129">
        <f t="shared" si="37"/>
        <v>3.3</v>
      </c>
      <c r="T141" s="129">
        <f t="shared" si="37"/>
        <v>3.3</v>
      </c>
      <c r="U141" s="129">
        <f t="shared" si="37"/>
        <v>3.3</v>
      </c>
      <c r="V141" s="129">
        <f t="shared" si="37"/>
        <v>3.3</v>
      </c>
      <c r="W141" s="129">
        <f t="shared" si="37"/>
        <v>3.3</v>
      </c>
      <c r="X141" s="129">
        <f t="shared" si="37"/>
        <v>3.3</v>
      </c>
      <c r="Y141" s="129">
        <f t="shared" si="37"/>
        <v>3.3</v>
      </c>
      <c r="Z141" s="129">
        <f t="shared" si="37"/>
        <v>3.3</v>
      </c>
      <c r="AA141" s="129">
        <f t="shared" si="37"/>
        <v>3.3</v>
      </c>
      <c r="AB141" s="129">
        <f t="shared" si="37"/>
        <v>3.3</v>
      </c>
      <c r="AC141" s="129">
        <f t="shared" si="37"/>
        <v>3.3</v>
      </c>
      <c r="AD141" s="129">
        <f t="shared" si="37"/>
        <v>3.3</v>
      </c>
      <c r="AE141" s="129">
        <f t="shared" si="37"/>
        <v>3.3</v>
      </c>
      <c r="AF141" s="129">
        <f t="shared" si="37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38">B143</f>
        <v>1.76</v>
      </c>
      <c r="D143" s="129">
        <f t="shared" si="38"/>
        <v>1.76</v>
      </c>
      <c r="E143" s="129">
        <f t="shared" si="38"/>
        <v>1.76</v>
      </c>
      <c r="F143" s="129">
        <f t="shared" si="38"/>
        <v>1.76</v>
      </c>
      <c r="G143" s="129">
        <f t="shared" si="38"/>
        <v>1.76</v>
      </c>
      <c r="H143" s="129">
        <f t="shared" si="38"/>
        <v>1.76</v>
      </c>
      <c r="I143" s="129">
        <f t="shared" si="38"/>
        <v>1.76</v>
      </c>
      <c r="J143" s="129">
        <f t="shared" si="38"/>
        <v>1.76</v>
      </c>
      <c r="K143" s="129">
        <f t="shared" si="38"/>
        <v>1.76</v>
      </c>
      <c r="L143" s="129">
        <f t="shared" si="38"/>
        <v>1.76</v>
      </c>
      <c r="M143" s="129">
        <f t="shared" si="38"/>
        <v>1.76</v>
      </c>
      <c r="N143" s="129">
        <f t="shared" si="38"/>
        <v>1.76</v>
      </c>
      <c r="O143" s="129">
        <f t="shared" si="38"/>
        <v>1.76</v>
      </c>
      <c r="P143" s="129">
        <f t="shared" si="38"/>
        <v>1.76</v>
      </c>
      <c r="Q143" s="129">
        <f t="shared" si="38"/>
        <v>1.76</v>
      </c>
      <c r="R143" s="129">
        <f t="shared" si="38"/>
        <v>1.76</v>
      </c>
      <c r="S143" s="129">
        <f t="shared" ref="S143:AF144" si="39">R143</f>
        <v>1.76</v>
      </c>
      <c r="T143" s="129">
        <f t="shared" si="39"/>
        <v>1.76</v>
      </c>
      <c r="U143" s="129">
        <f t="shared" si="39"/>
        <v>1.76</v>
      </c>
      <c r="V143" s="129">
        <f t="shared" si="39"/>
        <v>1.76</v>
      </c>
      <c r="W143" s="129">
        <f t="shared" si="39"/>
        <v>1.76</v>
      </c>
      <c r="X143" s="129">
        <f t="shared" si="39"/>
        <v>1.76</v>
      </c>
      <c r="Y143" s="129">
        <f t="shared" si="39"/>
        <v>1.76</v>
      </c>
      <c r="Z143" s="129">
        <f t="shared" si="39"/>
        <v>1.76</v>
      </c>
      <c r="AA143" s="129">
        <f t="shared" si="39"/>
        <v>1.76</v>
      </c>
      <c r="AB143" s="129">
        <f t="shared" si="39"/>
        <v>1.76</v>
      </c>
      <c r="AC143" s="129">
        <f t="shared" si="39"/>
        <v>1.76</v>
      </c>
      <c r="AD143" s="129">
        <f t="shared" si="39"/>
        <v>1.76</v>
      </c>
      <c r="AE143" s="129">
        <f t="shared" si="39"/>
        <v>1.76</v>
      </c>
      <c r="AF143" s="129">
        <f t="shared" si="39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8"/>
        <v>0</v>
      </c>
      <c r="D144" s="129">
        <f t="shared" si="38"/>
        <v>0</v>
      </c>
      <c r="E144" s="129">
        <f t="shared" si="38"/>
        <v>0</v>
      </c>
      <c r="F144" s="129">
        <f t="shared" si="38"/>
        <v>0</v>
      </c>
      <c r="G144" s="129">
        <f t="shared" si="38"/>
        <v>0</v>
      </c>
      <c r="H144" s="129">
        <f t="shared" si="38"/>
        <v>0</v>
      </c>
      <c r="I144" s="129">
        <f t="shared" si="38"/>
        <v>0</v>
      </c>
      <c r="J144" s="129">
        <f t="shared" si="38"/>
        <v>0</v>
      </c>
      <c r="K144" s="129">
        <f t="shared" si="38"/>
        <v>0</v>
      </c>
      <c r="L144" s="129">
        <f t="shared" si="38"/>
        <v>0</v>
      </c>
      <c r="M144" s="129">
        <f t="shared" si="38"/>
        <v>0</v>
      </c>
      <c r="N144" s="129">
        <f t="shared" si="38"/>
        <v>0</v>
      </c>
      <c r="O144" s="129">
        <f t="shared" si="38"/>
        <v>0</v>
      </c>
      <c r="P144" s="129">
        <f t="shared" si="38"/>
        <v>0</v>
      </c>
      <c r="Q144" s="129">
        <f t="shared" si="38"/>
        <v>0</v>
      </c>
      <c r="R144" s="129">
        <f t="shared" si="38"/>
        <v>0</v>
      </c>
      <c r="S144" s="129">
        <f t="shared" si="39"/>
        <v>0</v>
      </c>
      <c r="T144" s="129">
        <f t="shared" si="39"/>
        <v>0</v>
      </c>
      <c r="U144" s="129">
        <f t="shared" si="39"/>
        <v>0</v>
      </c>
      <c r="V144" s="129">
        <f t="shared" si="39"/>
        <v>0</v>
      </c>
      <c r="W144" s="129">
        <f t="shared" si="39"/>
        <v>0</v>
      </c>
      <c r="X144" s="129">
        <f t="shared" si="39"/>
        <v>0</v>
      </c>
      <c r="Y144" s="129">
        <f t="shared" si="39"/>
        <v>0</v>
      </c>
      <c r="Z144" s="129">
        <f t="shared" si="39"/>
        <v>0</v>
      </c>
      <c r="AA144" s="129">
        <f t="shared" si="39"/>
        <v>0</v>
      </c>
      <c r="AB144" s="129">
        <f t="shared" si="39"/>
        <v>0</v>
      </c>
      <c r="AC144" s="129">
        <f t="shared" si="39"/>
        <v>0</v>
      </c>
      <c r="AD144" s="129">
        <f t="shared" si="39"/>
        <v>0</v>
      </c>
      <c r="AE144" s="129">
        <f t="shared" si="39"/>
        <v>0</v>
      </c>
      <c r="AF144" s="129">
        <f t="shared" si="39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40">B146</f>
        <v>0.1</v>
      </c>
      <c r="D146" s="129">
        <f t="shared" si="40"/>
        <v>0.1</v>
      </c>
      <c r="E146" s="129">
        <f t="shared" si="40"/>
        <v>0.1</v>
      </c>
      <c r="F146" s="129">
        <f t="shared" si="40"/>
        <v>0.1</v>
      </c>
      <c r="G146" s="129">
        <f t="shared" si="40"/>
        <v>0.1</v>
      </c>
      <c r="H146" s="129">
        <f t="shared" si="40"/>
        <v>0.1</v>
      </c>
      <c r="I146" s="129">
        <f t="shared" si="40"/>
        <v>0.1</v>
      </c>
      <c r="J146" s="129">
        <f t="shared" si="40"/>
        <v>0.1</v>
      </c>
      <c r="K146" s="129">
        <f t="shared" si="40"/>
        <v>0.1</v>
      </c>
      <c r="L146" s="129">
        <f t="shared" si="40"/>
        <v>0.1</v>
      </c>
      <c r="M146" s="129">
        <f t="shared" si="40"/>
        <v>0.1</v>
      </c>
      <c r="N146" s="129">
        <f t="shared" si="40"/>
        <v>0.1</v>
      </c>
      <c r="O146" s="129">
        <f t="shared" si="40"/>
        <v>0.1</v>
      </c>
      <c r="P146" s="129">
        <f t="shared" si="40"/>
        <v>0.1</v>
      </c>
      <c r="Q146" s="129">
        <f t="shared" si="40"/>
        <v>0.1</v>
      </c>
      <c r="R146" s="129">
        <f t="shared" si="40"/>
        <v>0.1</v>
      </c>
      <c r="S146" s="129">
        <f t="shared" ref="S146:AF149" si="41">R146</f>
        <v>0.1</v>
      </c>
      <c r="T146" s="129">
        <f t="shared" si="41"/>
        <v>0.1</v>
      </c>
      <c r="U146" s="129">
        <f t="shared" si="41"/>
        <v>0.1</v>
      </c>
      <c r="V146" s="129">
        <f t="shared" si="41"/>
        <v>0.1</v>
      </c>
      <c r="W146" s="129">
        <f t="shared" si="41"/>
        <v>0.1</v>
      </c>
      <c r="X146" s="129">
        <f t="shared" si="41"/>
        <v>0.1</v>
      </c>
      <c r="Y146" s="129">
        <f t="shared" si="41"/>
        <v>0.1</v>
      </c>
      <c r="Z146" s="129">
        <f t="shared" si="41"/>
        <v>0.1</v>
      </c>
      <c r="AA146" s="129">
        <f t="shared" si="41"/>
        <v>0.1</v>
      </c>
      <c r="AB146" s="129">
        <f t="shared" si="41"/>
        <v>0.1</v>
      </c>
      <c r="AC146" s="129">
        <f t="shared" si="41"/>
        <v>0.1</v>
      </c>
      <c r="AD146" s="129">
        <f t="shared" si="41"/>
        <v>0.1</v>
      </c>
      <c r="AE146" s="129">
        <f t="shared" si="41"/>
        <v>0.1</v>
      </c>
      <c r="AF146" s="129">
        <f t="shared" si="41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40"/>
        <v>2.0499999999999998</v>
      </c>
      <c r="D147" s="129">
        <f t="shared" si="40"/>
        <v>2.0499999999999998</v>
      </c>
      <c r="E147" s="129">
        <f t="shared" si="40"/>
        <v>2.0499999999999998</v>
      </c>
      <c r="F147" s="129">
        <f t="shared" si="40"/>
        <v>2.0499999999999998</v>
      </c>
      <c r="G147" s="129">
        <f t="shared" si="40"/>
        <v>2.0499999999999998</v>
      </c>
      <c r="H147" s="129">
        <f t="shared" si="40"/>
        <v>2.0499999999999998</v>
      </c>
      <c r="I147" s="129">
        <f t="shared" si="40"/>
        <v>2.0499999999999998</v>
      </c>
      <c r="J147" s="129">
        <f t="shared" si="40"/>
        <v>2.0499999999999998</v>
      </c>
      <c r="K147" s="129">
        <f t="shared" si="40"/>
        <v>2.0499999999999998</v>
      </c>
      <c r="L147" s="129">
        <f t="shared" si="40"/>
        <v>2.0499999999999998</v>
      </c>
      <c r="M147" s="129">
        <f t="shared" si="40"/>
        <v>2.0499999999999998</v>
      </c>
      <c r="N147" s="129">
        <f t="shared" si="40"/>
        <v>2.0499999999999998</v>
      </c>
      <c r="O147" s="129">
        <f t="shared" si="40"/>
        <v>2.0499999999999998</v>
      </c>
      <c r="P147" s="129">
        <f t="shared" si="40"/>
        <v>2.0499999999999998</v>
      </c>
      <c r="Q147" s="129">
        <f t="shared" si="40"/>
        <v>2.0499999999999998</v>
      </c>
      <c r="R147" s="129">
        <f t="shared" si="40"/>
        <v>2.0499999999999998</v>
      </c>
      <c r="S147" s="129">
        <f t="shared" si="41"/>
        <v>2.0499999999999998</v>
      </c>
      <c r="T147" s="129">
        <f t="shared" si="41"/>
        <v>2.0499999999999998</v>
      </c>
      <c r="U147" s="129">
        <f t="shared" si="41"/>
        <v>2.0499999999999998</v>
      </c>
      <c r="V147" s="129">
        <f t="shared" si="41"/>
        <v>2.0499999999999998</v>
      </c>
      <c r="W147" s="129">
        <f t="shared" si="41"/>
        <v>2.0499999999999998</v>
      </c>
      <c r="X147" s="129">
        <f t="shared" si="41"/>
        <v>2.0499999999999998</v>
      </c>
      <c r="Y147" s="129">
        <f t="shared" si="41"/>
        <v>2.0499999999999998</v>
      </c>
      <c r="Z147" s="129">
        <f t="shared" si="41"/>
        <v>2.0499999999999998</v>
      </c>
      <c r="AA147" s="129">
        <f t="shared" si="41"/>
        <v>2.0499999999999998</v>
      </c>
      <c r="AB147" s="129">
        <f t="shared" si="41"/>
        <v>2.0499999999999998</v>
      </c>
      <c r="AC147" s="129">
        <f t="shared" si="41"/>
        <v>2.0499999999999998</v>
      </c>
      <c r="AD147" s="129">
        <f t="shared" si="41"/>
        <v>2.0499999999999998</v>
      </c>
      <c r="AE147" s="129">
        <f t="shared" si="41"/>
        <v>2.0499999999999998</v>
      </c>
      <c r="AF147" s="129">
        <f t="shared" si="41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40"/>
        <v>2.7</v>
      </c>
      <c r="D148" s="129">
        <f t="shared" si="40"/>
        <v>2.7</v>
      </c>
      <c r="E148" s="129">
        <f t="shared" si="40"/>
        <v>2.7</v>
      </c>
      <c r="F148" s="129">
        <f t="shared" si="40"/>
        <v>2.7</v>
      </c>
      <c r="G148" s="129">
        <f t="shared" si="40"/>
        <v>2.7</v>
      </c>
      <c r="H148" s="129">
        <f t="shared" si="40"/>
        <v>2.7</v>
      </c>
      <c r="I148" s="129">
        <f t="shared" si="40"/>
        <v>2.7</v>
      </c>
      <c r="J148" s="129">
        <f t="shared" si="40"/>
        <v>2.7</v>
      </c>
      <c r="K148" s="129">
        <f t="shared" si="40"/>
        <v>2.7</v>
      </c>
      <c r="L148" s="129">
        <f t="shared" si="40"/>
        <v>2.7</v>
      </c>
      <c r="M148" s="129">
        <f t="shared" si="40"/>
        <v>2.7</v>
      </c>
      <c r="N148" s="129">
        <f t="shared" si="40"/>
        <v>2.7</v>
      </c>
      <c r="O148" s="129">
        <f t="shared" si="40"/>
        <v>2.7</v>
      </c>
      <c r="P148" s="129">
        <f t="shared" si="40"/>
        <v>2.7</v>
      </c>
      <c r="Q148" s="129">
        <f t="shared" si="40"/>
        <v>2.7</v>
      </c>
      <c r="R148" s="129">
        <f t="shared" si="40"/>
        <v>2.7</v>
      </c>
      <c r="S148" s="129">
        <f t="shared" si="41"/>
        <v>2.7</v>
      </c>
      <c r="T148" s="129">
        <f t="shared" si="41"/>
        <v>2.7</v>
      </c>
      <c r="U148" s="129">
        <f t="shared" si="41"/>
        <v>2.7</v>
      </c>
      <c r="V148" s="129">
        <f t="shared" si="41"/>
        <v>2.7</v>
      </c>
      <c r="W148" s="129">
        <f t="shared" si="41"/>
        <v>2.7</v>
      </c>
      <c r="X148" s="129">
        <f t="shared" si="41"/>
        <v>2.7</v>
      </c>
      <c r="Y148" s="129">
        <f t="shared" si="41"/>
        <v>2.7</v>
      </c>
      <c r="Z148" s="129">
        <f t="shared" si="41"/>
        <v>2.7</v>
      </c>
      <c r="AA148" s="129">
        <f t="shared" si="41"/>
        <v>2.7</v>
      </c>
      <c r="AB148" s="129">
        <f t="shared" si="41"/>
        <v>2.7</v>
      </c>
      <c r="AC148" s="129">
        <f t="shared" si="41"/>
        <v>2.7</v>
      </c>
      <c r="AD148" s="129">
        <f t="shared" si="41"/>
        <v>2.7</v>
      </c>
      <c r="AE148" s="129">
        <f t="shared" si="41"/>
        <v>2.7</v>
      </c>
      <c r="AF148" s="129">
        <f t="shared" si="41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40"/>
        <v>2.15</v>
      </c>
      <c r="D149" s="129">
        <f t="shared" si="40"/>
        <v>2.15</v>
      </c>
      <c r="E149" s="129">
        <f t="shared" si="40"/>
        <v>2.15</v>
      </c>
      <c r="F149" s="129">
        <f t="shared" si="40"/>
        <v>2.15</v>
      </c>
      <c r="G149" s="129">
        <f t="shared" si="40"/>
        <v>2.15</v>
      </c>
      <c r="H149" s="129">
        <f t="shared" si="40"/>
        <v>2.15</v>
      </c>
      <c r="I149" s="129">
        <f t="shared" si="40"/>
        <v>2.15</v>
      </c>
      <c r="J149" s="129">
        <f t="shared" si="40"/>
        <v>2.15</v>
      </c>
      <c r="K149" s="129">
        <f t="shared" si="40"/>
        <v>2.15</v>
      </c>
      <c r="L149" s="129">
        <f t="shared" si="40"/>
        <v>2.15</v>
      </c>
      <c r="M149" s="129">
        <f t="shared" si="40"/>
        <v>2.15</v>
      </c>
      <c r="N149" s="129">
        <f t="shared" si="40"/>
        <v>2.15</v>
      </c>
      <c r="O149" s="129">
        <f t="shared" si="40"/>
        <v>2.15</v>
      </c>
      <c r="P149" s="129">
        <f t="shared" si="40"/>
        <v>2.15</v>
      </c>
      <c r="Q149" s="129">
        <f t="shared" si="40"/>
        <v>2.15</v>
      </c>
      <c r="R149" s="129">
        <f t="shared" si="40"/>
        <v>2.15</v>
      </c>
      <c r="S149" s="129">
        <f t="shared" si="41"/>
        <v>2.15</v>
      </c>
      <c r="T149" s="129">
        <f t="shared" si="41"/>
        <v>2.15</v>
      </c>
      <c r="U149" s="129">
        <f t="shared" si="41"/>
        <v>2.15</v>
      </c>
      <c r="V149" s="129">
        <f t="shared" si="41"/>
        <v>2.15</v>
      </c>
      <c r="W149" s="129">
        <f t="shared" si="41"/>
        <v>2.15</v>
      </c>
      <c r="X149" s="129">
        <f t="shared" si="41"/>
        <v>2.15</v>
      </c>
      <c r="Y149" s="129">
        <f t="shared" si="41"/>
        <v>2.15</v>
      </c>
      <c r="Z149" s="129">
        <f t="shared" si="41"/>
        <v>2.15</v>
      </c>
      <c r="AA149" s="129">
        <f t="shared" si="41"/>
        <v>2.15</v>
      </c>
      <c r="AB149" s="129">
        <f t="shared" si="41"/>
        <v>2.15</v>
      </c>
      <c r="AC149" s="129">
        <f t="shared" si="41"/>
        <v>2.15</v>
      </c>
      <c r="AD149" s="129">
        <f t="shared" si="41"/>
        <v>2.15</v>
      </c>
      <c r="AE149" s="129">
        <f t="shared" si="41"/>
        <v>2.15</v>
      </c>
      <c r="AF149" s="129">
        <f t="shared" si="41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2">B151</f>
        <v>0.9</v>
      </c>
      <c r="D151" s="129">
        <f t="shared" si="42"/>
        <v>0.9</v>
      </c>
      <c r="E151" s="129">
        <f t="shared" si="42"/>
        <v>0.9</v>
      </c>
      <c r="F151" s="129">
        <f t="shared" si="42"/>
        <v>0.9</v>
      </c>
      <c r="G151" s="129">
        <f t="shared" si="42"/>
        <v>0.9</v>
      </c>
      <c r="H151" s="129">
        <f t="shared" si="42"/>
        <v>0.9</v>
      </c>
      <c r="I151" s="129">
        <f t="shared" si="42"/>
        <v>0.9</v>
      </c>
      <c r="J151" s="129">
        <f t="shared" si="42"/>
        <v>0.9</v>
      </c>
      <c r="K151" s="129">
        <f t="shared" si="42"/>
        <v>0.9</v>
      </c>
      <c r="L151" s="129">
        <f t="shared" si="42"/>
        <v>0.9</v>
      </c>
      <c r="M151" s="129">
        <f t="shared" si="42"/>
        <v>0.9</v>
      </c>
      <c r="N151" s="129">
        <f t="shared" si="42"/>
        <v>0.9</v>
      </c>
      <c r="O151" s="129">
        <f t="shared" si="42"/>
        <v>0.9</v>
      </c>
      <c r="P151" s="129">
        <f t="shared" si="42"/>
        <v>0.9</v>
      </c>
      <c r="Q151" s="129">
        <f t="shared" si="42"/>
        <v>0.9</v>
      </c>
      <c r="R151" s="129">
        <f t="shared" si="42"/>
        <v>0.9</v>
      </c>
      <c r="S151" s="129">
        <f t="shared" ref="R151:AF163" si="43">R151</f>
        <v>0.9</v>
      </c>
      <c r="T151" s="129">
        <f t="shared" si="43"/>
        <v>0.9</v>
      </c>
      <c r="U151" s="129">
        <f t="shared" si="43"/>
        <v>0.9</v>
      </c>
      <c r="V151" s="129">
        <f t="shared" si="43"/>
        <v>0.9</v>
      </c>
      <c r="W151" s="129">
        <f t="shared" si="43"/>
        <v>0.9</v>
      </c>
      <c r="X151" s="129">
        <f t="shared" si="43"/>
        <v>0.9</v>
      </c>
      <c r="Y151" s="129">
        <f t="shared" si="43"/>
        <v>0.9</v>
      </c>
      <c r="Z151" s="129">
        <f t="shared" si="43"/>
        <v>0.9</v>
      </c>
      <c r="AA151" s="129">
        <f t="shared" si="43"/>
        <v>0.9</v>
      </c>
      <c r="AB151" s="129">
        <f t="shared" si="43"/>
        <v>0.9</v>
      </c>
      <c r="AC151" s="129">
        <f t="shared" si="43"/>
        <v>0.9</v>
      </c>
      <c r="AD151" s="129">
        <f t="shared" si="43"/>
        <v>0.9</v>
      </c>
      <c r="AE151" s="129">
        <f t="shared" si="43"/>
        <v>0.9</v>
      </c>
      <c r="AF151" s="129">
        <f t="shared" si="43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2"/>
        <v>1.08</v>
      </c>
      <c r="D152" s="129">
        <f t="shared" si="42"/>
        <v>1.08</v>
      </c>
      <c r="E152" s="129">
        <f t="shared" si="42"/>
        <v>1.08</v>
      </c>
      <c r="F152" s="129">
        <f t="shared" si="42"/>
        <v>1.08</v>
      </c>
      <c r="G152" s="129">
        <f t="shared" si="42"/>
        <v>1.08</v>
      </c>
      <c r="H152" s="129">
        <f t="shared" si="42"/>
        <v>1.08</v>
      </c>
      <c r="I152" s="129">
        <f t="shared" si="42"/>
        <v>1.08</v>
      </c>
      <c r="J152" s="129">
        <f t="shared" si="42"/>
        <v>1.08</v>
      </c>
      <c r="K152" s="129">
        <f t="shared" si="42"/>
        <v>1.08</v>
      </c>
      <c r="L152" s="129">
        <f t="shared" si="42"/>
        <v>1.08</v>
      </c>
      <c r="M152" s="129">
        <f t="shared" si="42"/>
        <v>1.08</v>
      </c>
      <c r="N152" s="129">
        <f t="shared" si="42"/>
        <v>1.08</v>
      </c>
      <c r="O152" s="129">
        <f t="shared" si="42"/>
        <v>1.08</v>
      </c>
      <c r="P152" s="129">
        <f t="shared" si="42"/>
        <v>1.08</v>
      </c>
      <c r="Q152" s="129">
        <f t="shared" si="42"/>
        <v>1.08</v>
      </c>
      <c r="R152" s="129">
        <f t="shared" si="42"/>
        <v>1.08</v>
      </c>
      <c r="S152" s="129">
        <f t="shared" si="43"/>
        <v>1.08</v>
      </c>
      <c r="T152" s="129">
        <f t="shared" si="43"/>
        <v>1.08</v>
      </c>
      <c r="U152" s="129">
        <f t="shared" si="43"/>
        <v>1.08</v>
      </c>
      <c r="V152" s="129">
        <f t="shared" si="43"/>
        <v>1.08</v>
      </c>
      <c r="W152" s="129">
        <f t="shared" si="43"/>
        <v>1.08</v>
      </c>
      <c r="X152" s="129">
        <f t="shared" si="43"/>
        <v>1.08</v>
      </c>
      <c r="Y152" s="129">
        <f t="shared" si="43"/>
        <v>1.08</v>
      </c>
      <c r="Z152" s="129">
        <f t="shared" si="43"/>
        <v>1.08</v>
      </c>
      <c r="AA152" s="129">
        <f t="shared" si="43"/>
        <v>1.08</v>
      </c>
      <c r="AB152" s="129">
        <f t="shared" si="43"/>
        <v>1.08</v>
      </c>
      <c r="AC152" s="129">
        <f t="shared" si="43"/>
        <v>1.08</v>
      </c>
      <c r="AD152" s="129">
        <f t="shared" si="43"/>
        <v>1.08</v>
      </c>
      <c r="AE152" s="129">
        <f t="shared" si="43"/>
        <v>1.08</v>
      </c>
      <c r="AF152" s="129">
        <f t="shared" si="43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2"/>
        <v>2.37</v>
      </c>
      <c r="D153" s="129">
        <f t="shared" si="42"/>
        <v>2.37</v>
      </c>
      <c r="E153" s="129">
        <f t="shared" si="42"/>
        <v>2.37</v>
      </c>
      <c r="F153" s="129">
        <f t="shared" si="42"/>
        <v>2.37</v>
      </c>
      <c r="G153" s="129">
        <f t="shared" si="42"/>
        <v>2.37</v>
      </c>
      <c r="H153" s="129">
        <f t="shared" si="42"/>
        <v>2.37</v>
      </c>
      <c r="I153" s="129">
        <f t="shared" si="42"/>
        <v>2.37</v>
      </c>
      <c r="J153" s="129">
        <f t="shared" si="42"/>
        <v>2.37</v>
      </c>
      <c r="K153" s="129">
        <f t="shared" si="42"/>
        <v>2.37</v>
      </c>
      <c r="L153" s="129">
        <f t="shared" si="42"/>
        <v>2.37</v>
      </c>
      <c r="M153" s="129">
        <f t="shared" si="42"/>
        <v>2.37</v>
      </c>
      <c r="N153" s="129">
        <f t="shared" si="42"/>
        <v>2.37</v>
      </c>
      <c r="O153" s="129">
        <f t="shared" si="42"/>
        <v>2.37</v>
      </c>
      <c r="P153" s="129">
        <f t="shared" si="42"/>
        <v>2.37</v>
      </c>
      <c r="Q153" s="129">
        <f t="shared" si="42"/>
        <v>2.37</v>
      </c>
      <c r="R153" s="129">
        <f t="shared" si="42"/>
        <v>2.37</v>
      </c>
      <c r="S153" s="129">
        <f t="shared" si="43"/>
        <v>2.37</v>
      </c>
      <c r="T153" s="129">
        <f t="shared" si="43"/>
        <v>2.37</v>
      </c>
      <c r="U153" s="129">
        <f t="shared" si="43"/>
        <v>2.37</v>
      </c>
      <c r="V153" s="129">
        <f t="shared" si="43"/>
        <v>2.37</v>
      </c>
      <c r="W153" s="129">
        <f t="shared" si="43"/>
        <v>2.37</v>
      </c>
      <c r="X153" s="129">
        <f t="shared" si="43"/>
        <v>2.37</v>
      </c>
      <c r="Y153" s="129">
        <f t="shared" si="43"/>
        <v>2.37</v>
      </c>
      <c r="Z153" s="129">
        <f t="shared" si="43"/>
        <v>2.37</v>
      </c>
      <c r="AA153" s="129">
        <f t="shared" si="43"/>
        <v>2.37</v>
      </c>
      <c r="AB153" s="129">
        <f t="shared" si="43"/>
        <v>2.37</v>
      </c>
      <c r="AC153" s="129">
        <f t="shared" si="43"/>
        <v>2.37</v>
      </c>
      <c r="AD153" s="129">
        <f t="shared" si="43"/>
        <v>2.37</v>
      </c>
      <c r="AE153" s="129">
        <f t="shared" si="43"/>
        <v>2.37</v>
      </c>
      <c r="AF153" s="129">
        <f t="shared" si="43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2"/>
        <v>1.81</v>
      </c>
      <c r="D154" s="129">
        <f t="shared" si="42"/>
        <v>1.81</v>
      </c>
      <c r="E154" s="129">
        <f t="shared" si="42"/>
        <v>1.81</v>
      </c>
      <c r="F154" s="129">
        <f t="shared" si="42"/>
        <v>1.81</v>
      </c>
      <c r="G154" s="129">
        <f t="shared" si="42"/>
        <v>1.81</v>
      </c>
      <c r="H154" s="129">
        <f t="shared" si="42"/>
        <v>1.81</v>
      </c>
      <c r="I154" s="129">
        <f t="shared" si="42"/>
        <v>1.81</v>
      </c>
      <c r="J154" s="129">
        <f t="shared" si="42"/>
        <v>1.81</v>
      </c>
      <c r="K154" s="129">
        <f t="shared" si="42"/>
        <v>1.81</v>
      </c>
      <c r="L154" s="129">
        <f t="shared" si="42"/>
        <v>1.81</v>
      </c>
      <c r="M154" s="129">
        <f t="shared" si="42"/>
        <v>1.81</v>
      </c>
      <c r="N154" s="129">
        <f t="shared" si="42"/>
        <v>1.81</v>
      </c>
      <c r="O154" s="129">
        <f t="shared" si="42"/>
        <v>1.81</v>
      </c>
      <c r="P154" s="129">
        <f t="shared" si="42"/>
        <v>1.81</v>
      </c>
      <c r="Q154" s="129">
        <f t="shared" si="42"/>
        <v>1.81</v>
      </c>
      <c r="R154" s="129">
        <f t="shared" si="42"/>
        <v>1.81</v>
      </c>
      <c r="S154" s="129">
        <f t="shared" si="43"/>
        <v>1.81</v>
      </c>
      <c r="T154" s="129">
        <f t="shared" si="43"/>
        <v>1.81</v>
      </c>
      <c r="U154" s="129">
        <f t="shared" si="43"/>
        <v>1.81</v>
      </c>
      <c r="V154" s="129">
        <f t="shared" si="43"/>
        <v>1.81</v>
      </c>
      <c r="W154" s="129">
        <f t="shared" si="43"/>
        <v>1.81</v>
      </c>
      <c r="X154" s="129">
        <f t="shared" si="43"/>
        <v>1.81</v>
      </c>
      <c r="Y154" s="129">
        <f t="shared" si="43"/>
        <v>1.81</v>
      </c>
      <c r="Z154" s="129">
        <f t="shared" si="43"/>
        <v>1.81</v>
      </c>
      <c r="AA154" s="129">
        <f t="shared" si="43"/>
        <v>1.81</v>
      </c>
      <c r="AB154" s="129">
        <f t="shared" si="43"/>
        <v>1.81</v>
      </c>
      <c r="AC154" s="129">
        <f t="shared" si="43"/>
        <v>1.81</v>
      </c>
      <c r="AD154" s="129">
        <f t="shared" si="43"/>
        <v>1.81</v>
      </c>
      <c r="AE154" s="129">
        <f t="shared" si="43"/>
        <v>1.81</v>
      </c>
      <c r="AF154" s="129">
        <f t="shared" si="43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2"/>
        <v>1.0900000000000001</v>
      </c>
      <c r="D155" s="129">
        <f t="shared" si="42"/>
        <v>1.0900000000000001</v>
      </c>
      <c r="E155" s="129">
        <f t="shared" si="42"/>
        <v>1.0900000000000001</v>
      </c>
      <c r="F155" s="129">
        <f t="shared" si="42"/>
        <v>1.0900000000000001</v>
      </c>
      <c r="G155" s="129">
        <f t="shared" si="42"/>
        <v>1.0900000000000001</v>
      </c>
      <c r="H155" s="129">
        <f t="shared" si="42"/>
        <v>1.0900000000000001</v>
      </c>
      <c r="I155" s="129">
        <f t="shared" si="42"/>
        <v>1.0900000000000001</v>
      </c>
      <c r="J155" s="129">
        <f t="shared" si="42"/>
        <v>1.0900000000000001</v>
      </c>
      <c r="K155" s="129">
        <f t="shared" si="42"/>
        <v>1.0900000000000001</v>
      </c>
      <c r="L155" s="129">
        <f t="shared" si="42"/>
        <v>1.0900000000000001</v>
      </c>
      <c r="M155" s="129">
        <f t="shared" si="42"/>
        <v>1.0900000000000001</v>
      </c>
      <c r="N155" s="129">
        <f t="shared" si="42"/>
        <v>1.0900000000000001</v>
      </c>
      <c r="O155" s="129">
        <f t="shared" si="42"/>
        <v>1.0900000000000001</v>
      </c>
      <c r="P155" s="129">
        <f t="shared" si="42"/>
        <v>1.0900000000000001</v>
      </c>
      <c r="Q155" s="129">
        <f t="shared" si="42"/>
        <v>1.0900000000000001</v>
      </c>
      <c r="R155" s="129">
        <f t="shared" si="42"/>
        <v>1.0900000000000001</v>
      </c>
      <c r="S155" s="129">
        <f t="shared" si="43"/>
        <v>1.0900000000000001</v>
      </c>
      <c r="T155" s="129">
        <f t="shared" si="43"/>
        <v>1.0900000000000001</v>
      </c>
      <c r="U155" s="129">
        <f t="shared" si="43"/>
        <v>1.0900000000000001</v>
      </c>
      <c r="V155" s="129">
        <f t="shared" si="43"/>
        <v>1.0900000000000001</v>
      </c>
      <c r="W155" s="129">
        <f t="shared" si="43"/>
        <v>1.0900000000000001</v>
      </c>
      <c r="X155" s="129">
        <f t="shared" si="43"/>
        <v>1.0900000000000001</v>
      </c>
      <c r="Y155" s="129">
        <f t="shared" si="43"/>
        <v>1.0900000000000001</v>
      </c>
      <c r="Z155" s="129">
        <f t="shared" si="43"/>
        <v>1.0900000000000001</v>
      </c>
      <c r="AA155" s="129">
        <f t="shared" si="43"/>
        <v>1.0900000000000001</v>
      </c>
      <c r="AB155" s="129">
        <f t="shared" si="43"/>
        <v>1.0900000000000001</v>
      </c>
      <c r="AC155" s="129">
        <f t="shared" si="43"/>
        <v>1.0900000000000001</v>
      </c>
      <c r="AD155" s="129">
        <f t="shared" si="43"/>
        <v>1.0900000000000001</v>
      </c>
      <c r="AE155" s="129">
        <f t="shared" si="43"/>
        <v>1.0900000000000001</v>
      </c>
      <c r="AF155" s="129">
        <f t="shared" si="43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2"/>
        <v>1.58</v>
      </c>
      <c r="D156" s="129">
        <f t="shared" si="42"/>
        <v>1.58</v>
      </c>
      <c r="E156" s="129">
        <f t="shared" si="42"/>
        <v>1.58</v>
      </c>
      <c r="F156" s="129">
        <f t="shared" si="42"/>
        <v>1.58</v>
      </c>
      <c r="G156" s="129">
        <f t="shared" si="42"/>
        <v>1.58</v>
      </c>
      <c r="H156" s="129">
        <f t="shared" si="42"/>
        <v>1.58</v>
      </c>
      <c r="I156" s="129">
        <f t="shared" si="42"/>
        <v>1.58</v>
      </c>
      <c r="J156" s="129">
        <f t="shared" si="42"/>
        <v>1.58</v>
      </c>
      <c r="K156" s="129">
        <f t="shared" si="42"/>
        <v>1.58</v>
      </c>
      <c r="L156" s="129">
        <f t="shared" si="42"/>
        <v>1.58</v>
      </c>
      <c r="M156" s="129">
        <f t="shared" si="42"/>
        <v>1.58</v>
      </c>
      <c r="N156" s="129">
        <f t="shared" si="42"/>
        <v>1.58</v>
      </c>
      <c r="O156" s="129">
        <f t="shared" si="42"/>
        <v>1.58</v>
      </c>
      <c r="P156" s="129">
        <f t="shared" si="42"/>
        <v>1.58</v>
      </c>
      <c r="Q156" s="129">
        <f t="shared" si="42"/>
        <v>1.58</v>
      </c>
      <c r="R156" s="129">
        <f t="shared" si="42"/>
        <v>1.58</v>
      </c>
      <c r="S156" s="129">
        <f t="shared" si="43"/>
        <v>1.58</v>
      </c>
      <c r="T156" s="129">
        <f t="shared" si="43"/>
        <v>1.58</v>
      </c>
      <c r="U156" s="129">
        <f t="shared" si="43"/>
        <v>1.58</v>
      </c>
      <c r="V156" s="129">
        <f t="shared" si="43"/>
        <v>1.58</v>
      </c>
      <c r="W156" s="129">
        <f t="shared" si="43"/>
        <v>1.58</v>
      </c>
      <c r="X156" s="129">
        <f t="shared" si="43"/>
        <v>1.58</v>
      </c>
      <c r="Y156" s="129">
        <f t="shared" si="43"/>
        <v>1.58</v>
      </c>
      <c r="Z156" s="129">
        <f t="shared" si="43"/>
        <v>1.58</v>
      </c>
      <c r="AA156" s="129">
        <f t="shared" si="43"/>
        <v>1.58</v>
      </c>
      <c r="AB156" s="129">
        <f t="shared" si="43"/>
        <v>1.58</v>
      </c>
      <c r="AC156" s="129">
        <f t="shared" si="43"/>
        <v>1.58</v>
      </c>
      <c r="AD156" s="129">
        <f t="shared" si="43"/>
        <v>1.58</v>
      </c>
      <c r="AE156" s="129">
        <f t="shared" si="43"/>
        <v>1.58</v>
      </c>
      <c r="AF156" s="129">
        <f t="shared" si="43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2"/>
        <v>2</v>
      </c>
      <c r="D157" s="129">
        <f t="shared" si="42"/>
        <v>2</v>
      </c>
      <c r="E157" s="129">
        <f t="shared" si="42"/>
        <v>2</v>
      </c>
      <c r="F157" s="129">
        <f t="shared" si="42"/>
        <v>2</v>
      </c>
      <c r="G157" s="129">
        <f t="shared" si="42"/>
        <v>2</v>
      </c>
      <c r="H157" s="129">
        <f t="shared" si="42"/>
        <v>2</v>
      </c>
      <c r="I157" s="129">
        <f t="shared" si="42"/>
        <v>2</v>
      </c>
      <c r="J157" s="129">
        <f t="shared" si="42"/>
        <v>2</v>
      </c>
      <c r="K157" s="129">
        <f t="shared" si="42"/>
        <v>2</v>
      </c>
      <c r="L157" s="129">
        <f t="shared" si="42"/>
        <v>2</v>
      </c>
      <c r="M157" s="129">
        <f t="shared" si="42"/>
        <v>2</v>
      </c>
      <c r="N157" s="129">
        <f t="shared" si="42"/>
        <v>2</v>
      </c>
      <c r="O157" s="129">
        <f t="shared" si="42"/>
        <v>2</v>
      </c>
      <c r="P157" s="129">
        <f t="shared" si="42"/>
        <v>2</v>
      </c>
      <c r="Q157" s="129">
        <f t="shared" si="42"/>
        <v>2</v>
      </c>
      <c r="R157" s="129">
        <f t="shared" si="42"/>
        <v>2</v>
      </c>
      <c r="S157" s="129">
        <f t="shared" si="43"/>
        <v>2</v>
      </c>
      <c r="T157" s="129">
        <f t="shared" si="43"/>
        <v>2</v>
      </c>
      <c r="U157" s="129">
        <f t="shared" si="43"/>
        <v>2</v>
      </c>
      <c r="V157" s="129">
        <f t="shared" si="43"/>
        <v>2</v>
      </c>
      <c r="W157" s="129">
        <f t="shared" si="43"/>
        <v>2</v>
      </c>
      <c r="X157" s="129">
        <f t="shared" si="43"/>
        <v>2</v>
      </c>
      <c r="Y157" s="129">
        <f t="shared" si="43"/>
        <v>2</v>
      </c>
      <c r="Z157" s="129">
        <f t="shared" si="43"/>
        <v>2</v>
      </c>
      <c r="AA157" s="129">
        <f t="shared" si="43"/>
        <v>2</v>
      </c>
      <c r="AB157" s="129">
        <f t="shared" si="43"/>
        <v>2</v>
      </c>
      <c r="AC157" s="129">
        <f t="shared" si="43"/>
        <v>2</v>
      </c>
      <c r="AD157" s="129">
        <f t="shared" si="43"/>
        <v>2</v>
      </c>
      <c r="AE157" s="129">
        <f t="shared" si="43"/>
        <v>2</v>
      </c>
      <c r="AF157" s="129">
        <f t="shared" si="43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2"/>
        <v>0.47</v>
      </c>
      <c r="D158" s="129">
        <f t="shared" si="42"/>
        <v>0.47</v>
      </c>
      <c r="E158" s="129">
        <f t="shared" si="42"/>
        <v>0.47</v>
      </c>
      <c r="F158" s="129">
        <f t="shared" si="42"/>
        <v>0.47</v>
      </c>
      <c r="G158" s="129">
        <f t="shared" si="42"/>
        <v>0.47</v>
      </c>
      <c r="H158" s="129">
        <f t="shared" si="42"/>
        <v>0.47</v>
      </c>
      <c r="I158" s="129">
        <f t="shared" si="42"/>
        <v>0.47</v>
      </c>
      <c r="J158" s="129">
        <f t="shared" si="42"/>
        <v>0.47</v>
      </c>
      <c r="K158" s="129">
        <f t="shared" si="42"/>
        <v>0.47</v>
      </c>
      <c r="L158" s="129">
        <f t="shared" si="42"/>
        <v>0.47</v>
      </c>
      <c r="M158" s="129">
        <f t="shared" si="42"/>
        <v>0.47</v>
      </c>
      <c r="N158" s="129">
        <f t="shared" si="42"/>
        <v>0.47</v>
      </c>
      <c r="O158" s="129">
        <f t="shared" si="42"/>
        <v>0.47</v>
      </c>
      <c r="P158" s="129">
        <f t="shared" si="42"/>
        <v>0.47</v>
      </c>
      <c r="Q158" s="129">
        <f t="shared" si="42"/>
        <v>0.47</v>
      </c>
      <c r="R158" s="129">
        <f t="shared" si="42"/>
        <v>0.47</v>
      </c>
      <c r="S158" s="129">
        <f t="shared" si="43"/>
        <v>0.47</v>
      </c>
      <c r="T158" s="129">
        <f t="shared" si="43"/>
        <v>0.47</v>
      </c>
      <c r="U158" s="129">
        <f t="shared" si="43"/>
        <v>0.47</v>
      </c>
      <c r="V158" s="129">
        <f t="shared" si="43"/>
        <v>0.47</v>
      </c>
      <c r="W158" s="129">
        <f t="shared" si="43"/>
        <v>0.47</v>
      </c>
      <c r="X158" s="129">
        <f t="shared" si="43"/>
        <v>0.47</v>
      </c>
      <c r="Y158" s="129">
        <f t="shared" si="43"/>
        <v>0.47</v>
      </c>
      <c r="Z158" s="129">
        <f t="shared" si="43"/>
        <v>0.47</v>
      </c>
      <c r="AA158" s="129">
        <f t="shared" si="43"/>
        <v>0.47</v>
      </c>
      <c r="AB158" s="129">
        <f t="shared" si="43"/>
        <v>0.47</v>
      </c>
      <c r="AC158" s="129">
        <f t="shared" si="43"/>
        <v>0.47</v>
      </c>
      <c r="AD158" s="129">
        <f t="shared" si="43"/>
        <v>0.47</v>
      </c>
      <c r="AE158" s="129">
        <f t="shared" si="43"/>
        <v>0.47</v>
      </c>
      <c r="AF158" s="129">
        <f t="shared" si="43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2"/>
        <v>0</v>
      </c>
      <c r="D159" s="129">
        <f t="shared" si="42"/>
        <v>0</v>
      </c>
      <c r="E159" s="129">
        <f t="shared" si="42"/>
        <v>0</v>
      </c>
      <c r="F159" s="129">
        <f t="shared" si="42"/>
        <v>0</v>
      </c>
      <c r="G159" s="129">
        <f t="shared" si="42"/>
        <v>0</v>
      </c>
      <c r="H159" s="129">
        <f t="shared" si="42"/>
        <v>0</v>
      </c>
      <c r="I159" s="129">
        <f t="shared" si="42"/>
        <v>0</v>
      </c>
      <c r="J159" s="129">
        <f t="shared" si="42"/>
        <v>0</v>
      </c>
      <c r="K159" s="129">
        <f t="shared" si="42"/>
        <v>0</v>
      </c>
      <c r="L159" s="129">
        <f t="shared" si="42"/>
        <v>0</v>
      </c>
      <c r="M159" s="129">
        <f t="shared" si="42"/>
        <v>0</v>
      </c>
      <c r="N159" s="129">
        <f t="shared" si="42"/>
        <v>0</v>
      </c>
      <c r="O159" s="129">
        <f t="shared" si="42"/>
        <v>0</v>
      </c>
      <c r="P159" s="129">
        <f t="shared" si="42"/>
        <v>0</v>
      </c>
      <c r="Q159" s="129">
        <f t="shared" si="42"/>
        <v>0</v>
      </c>
      <c r="R159" s="129">
        <f t="shared" si="42"/>
        <v>0</v>
      </c>
      <c r="S159" s="129">
        <f t="shared" si="43"/>
        <v>0</v>
      </c>
      <c r="T159" s="129">
        <f t="shared" si="43"/>
        <v>0</v>
      </c>
      <c r="U159" s="129">
        <f t="shared" si="43"/>
        <v>0</v>
      </c>
      <c r="V159" s="129">
        <f t="shared" si="43"/>
        <v>0</v>
      </c>
      <c r="W159" s="129">
        <f t="shared" si="43"/>
        <v>0</v>
      </c>
      <c r="X159" s="129">
        <f t="shared" si="43"/>
        <v>0</v>
      </c>
      <c r="Y159" s="129">
        <f t="shared" si="43"/>
        <v>0</v>
      </c>
      <c r="Z159" s="129">
        <f t="shared" si="43"/>
        <v>0</v>
      </c>
      <c r="AA159" s="129">
        <f t="shared" si="43"/>
        <v>0</v>
      </c>
      <c r="AB159" s="129">
        <f t="shared" si="43"/>
        <v>0</v>
      </c>
      <c r="AC159" s="129">
        <f t="shared" si="43"/>
        <v>0</v>
      </c>
      <c r="AD159" s="129">
        <f t="shared" si="43"/>
        <v>0</v>
      </c>
      <c r="AE159" s="129">
        <f t="shared" si="43"/>
        <v>0</v>
      </c>
      <c r="AF159" s="129">
        <f t="shared" si="43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2"/>
        <v>0</v>
      </c>
      <c r="D160" s="129">
        <f t="shared" si="42"/>
        <v>0</v>
      </c>
      <c r="E160" s="129">
        <f t="shared" si="42"/>
        <v>0</v>
      </c>
      <c r="F160" s="129">
        <f t="shared" si="42"/>
        <v>0</v>
      </c>
      <c r="G160" s="129">
        <f t="shared" si="42"/>
        <v>0</v>
      </c>
      <c r="H160" s="129">
        <f t="shared" si="42"/>
        <v>0</v>
      </c>
      <c r="I160" s="129">
        <f t="shared" si="42"/>
        <v>0</v>
      </c>
      <c r="J160" s="129">
        <f t="shared" si="42"/>
        <v>0</v>
      </c>
      <c r="K160" s="129">
        <f t="shared" si="42"/>
        <v>0</v>
      </c>
      <c r="L160" s="129">
        <f t="shared" si="42"/>
        <v>0</v>
      </c>
      <c r="M160" s="129">
        <f t="shared" si="42"/>
        <v>0</v>
      </c>
      <c r="N160" s="129">
        <f t="shared" si="42"/>
        <v>0</v>
      </c>
      <c r="O160" s="129">
        <f t="shared" si="42"/>
        <v>0</v>
      </c>
      <c r="P160" s="129">
        <f t="shared" si="42"/>
        <v>0</v>
      </c>
      <c r="Q160" s="129">
        <f t="shared" si="42"/>
        <v>0</v>
      </c>
      <c r="R160" s="129">
        <f t="shared" si="43"/>
        <v>0</v>
      </c>
      <c r="S160" s="129">
        <f t="shared" si="43"/>
        <v>0</v>
      </c>
      <c r="T160" s="129">
        <f t="shared" si="43"/>
        <v>0</v>
      </c>
      <c r="U160" s="129">
        <f t="shared" si="43"/>
        <v>0</v>
      </c>
      <c r="V160" s="129">
        <f t="shared" si="43"/>
        <v>0</v>
      </c>
      <c r="W160" s="129">
        <f t="shared" si="43"/>
        <v>0</v>
      </c>
      <c r="X160" s="129">
        <f t="shared" si="43"/>
        <v>0</v>
      </c>
      <c r="Y160" s="129">
        <f t="shared" si="43"/>
        <v>0</v>
      </c>
      <c r="Z160" s="129">
        <f t="shared" si="43"/>
        <v>0</v>
      </c>
      <c r="AA160" s="129">
        <f t="shared" si="43"/>
        <v>0</v>
      </c>
      <c r="AB160" s="129">
        <f t="shared" si="43"/>
        <v>0</v>
      </c>
      <c r="AC160" s="129">
        <f t="shared" si="43"/>
        <v>0</v>
      </c>
      <c r="AD160" s="129">
        <f t="shared" si="43"/>
        <v>0</v>
      </c>
      <c r="AE160" s="129">
        <f t="shared" si="43"/>
        <v>0</v>
      </c>
      <c r="AF160" s="129">
        <f t="shared" si="43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2"/>
        <v>0.8</v>
      </c>
      <c r="D161" s="129">
        <f t="shared" si="42"/>
        <v>0.8</v>
      </c>
      <c r="E161" s="129">
        <f t="shared" si="42"/>
        <v>0.8</v>
      </c>
      <c r="F161" s="129">
        <f t="shared" si="42"/>
        <v>0.8</v>
      </c>
      <c r="G161" s="129">
        <f t="shared" si="42"/>
        <v>0.8</v>
      </c>
      <c r="H161" s="129">
        <f t="shared" si="42"/>
        <v>0.8</v>
      </c>
      <c r="I161" s="129">
        <f t="shared" si="42"/>
        <v>0.8</v>
      </c>
      <c r="J161" s="129">
        <f t="shared" si="42"/>
        <v>0.8</v>
      </c>
      <c r="K161" s="129">
        <f t="shared" si="42"/>
        <v>0.8</v>
      </c>
      <c r="L161" s="129">
        <f t="shared" si="42"/>
        <v>0.8</v>
      </c>
      <c r="M161" s="129">
        <f t="shared" si="42"/>
        <v>0.8</v>
      </c>
      <c r="N161" s="129">
        <f t="shared" si="42"/>
        <v>0.8</v>
      </c>
      <c r="O161" s="129">
        <f t="shared" si="42"/>
        <v>0.8</v>
      </c>
      <c r="P161" s="129">
        <f t="shared" si="42"/>
        <v>0.8</v>
      </c>
      <c r="Q161" s="129">
        <f t="shared" si="42"/>
        <v>0.8</v>
      </c>
      <c r="R161" s="129">
        <f t="shared" si="43"/>
        <v>0.8</v>
      </c>
      <c r="S161" s="129">
        <f t="shared" si="43"/>
        <v>0.8</v>
      </c>
      <c r="T161" s="129">
        <f t="shared" si="43"/>
        <v>0.8</v>
      </c>
      <c r="U161" s="129">
        <f t="shared" si="43"/>
        <v>0.8</v>
      </c>
      <c r="V161" s="129">
        <f t="shared" si="43"/>
        <v>0.8</v>
      </c>
      <c r="W161" s="129">
        <f t="shared" si="43"/>
        <v>0.8</v>
      </c>
      <c r="X161" s="129">
        <f t="shared" si="43"/>
        <v>0.8</v>
      </c>
      <c r="Y161" s="129">
        <f t="shared" si="43"/>
        <v>0.8</v>
      </c>
      <c r="Z161" s="129">
        <f t="shared" si="43"/>
        <v>0.8</v>
      </c>
      <c r="AA161" s="129">
        <f t="shared" si="43"/>
        <v>0.8</v>
      </c>
      <c r="AB161" s="129">
        <f t="shared" si="43"/>
        <v>0.8</v>
      </c>
      <c r="AC161" s="129">
        <f t="shared" si="43"/>
        <v>0.8</v>
      </c>
      <c r="AD161" s="129">
        <f t="shared" si="43"/>
        <v>0.8</v>
      </c>
      <c r="AE161" s="129">
        <f t="shared" si="43"/>
        <v>0.8</v>
      </c>
      <c r="AF161" s="129">
        <f t="shared" si="43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2"/>
        <v>1.5</v>
      </c>
      <c r="D162" s="129">
        <f t="shared" si="42"/>
        <v>1.5</v>
      </c>
      <c r="E162" s="129">
        <f t="shared" si="42"/>
        <v>1.5</v>
      </c>
      <c r="F162" s="129">
        <f t="shared" si="42"/>
        <v>1.5</v>
      </c>
      <c r="G162" s="129">
        <f t="shared" si="42"/>
        <v>1.5</v>
      </c>
      <c r="H162" s="129">
        <f t="shared" si="42"/>
        <v>1.5</v>
      </c>
      <c r="I162" s="129">
        <f t="shared" si="42"/>
        <v>1.5</v>
      </c>
      <c r="J162" s="129">
        <f t="shared" si="42"/>
        <v>1.5</v>
      </c>
      <c r="K162" s="129">
        <f t="shared" si="42"/>
        <v>1.5</v>
      </c>
      <c r="L162" s="129">
        <f t="shared" si="42"/>
        <v>1.5</v>
      </c>
      <c r="M162" s="129">
        <f t="shared" si="42"/>
        <v>1.5</v>
      </c>
      <c r="N162" s="129">
        <f t="shared" si="42"/>
        <v>1.5</v>
      </c>
      <c r="O162" s="129">
        <f t="shared" si="42"/>
        <v>1.5</v>
      </c>
      <c r="P162" s="129">
        <f t="shared" si="42"/>
        <v>1.5</v>
      </c>
      <c r="Q162" s="129">
        <f t="shared" si="42"/>
        <v>1.5</v>
      </c>
      <c r="R162" s="129">
        <f t="shared" si="43"/>
        <v>1.5</v>
      </c>
      <c r="S162" s="129">
        <f t="shared" si="43"/>
        <v>1.5</v>
      </c>
      <c r="T162" s="129">
        <f t="shared" si="43"/>
        <v>1.5</v>
      </c>
      <c r="U162" s="129">
        <f t="shared" si="43"/>
        <v>1.5</v>
      </c>
      <c r="V162" s="129">
        <f t="shared" si="43"/>
        <v>1.5</v>
      </c>
      <c r="W162" s="129">
        <f t="shared" si="43"/>
        <v>1.5</v>
      </c>
      <c r="X162" s="129">
        <f t="shared" si="43"/>
        <v>1.5</v>
      </c>
      <c r="Y162" s="129">
        <f t="shared" si="43"/>
        <v>1.5</v>
      </c>
      <c r="Z162" s="129">
        <f t="shared" si="43"/>
        <v>1.5</v>
      </c>
      <c r="AA162" s="129">
        <f t="shared" si="43"/>
        <v>1.5</v>
      </c>
      <c r="AB162" s="129">
        <f t="shared" si="43"/>
        <v>1.5</v>
      </c>
      <c r="AC162" s="129">
        <f t="shared" si="43"/>
        <v>1.5</v>
      </c>
      <c r="AD162" s="129">
        <f t="shared" si="43"/>
        <v>1.5</v>
      </c>
      <c r="AE162" s="129">
        <f t="shared" si="43"/>
        <v>1.5</v>
      </c>
      <c r="AF162" s="129">
        <f t="shared" si="43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2"/>
        <v>1</v>
      </c>
      <c r="D163" s="129">
        <f t="shared" si="42"/>
        <v>1</v>
      </c>
      <c r="E163" s="129">
        <f t="shared" si="42"/>
        <v>1</v>
      </c>
      <c r="F163" s="129">
        <f t="shared" si="42"/>
        <v>1</v>
      </c>
      <c r="G163" s="129">
        <f t="shared" si="42"/>
        <v>1</v>
      </c>
      <c r="H163" s="129">
        <f t="shared" si="42"/>
        <v>1</v>
      </c>
      <c r="I163" s="129">
        <f t="shared" si="42"/>
        <v>1</v>
      </c>
      <c r="J163" s="129">
        <f t="shared" si="42"/>
        <v>1</v>
      </c>
      <c r="K163" s="129">
        <f t="shared" si="42"/>
        <v>1</v>
      </c>
      <c r="L163" s="129">
        <f t="shared" si="42"/>
        <v>1</v>
      </c>
      <c r="M163" s="129">
        <f t="shared" si="42"/>
        <v>1</v>
      </c>
      <c r="N163" s="129">
        <f t="shared" si="42"/>
        <v>1</v>
      </c>
      <c r="O163" s="129">
        <f t="shared" si="42"/>
        <v>1</v>
      </c>
      <c r="P163" s="129">
        <f t="shared" si="42"/>
        <v>1</v>
      </c>
      <c r="Q163" s="129">
        <f t="shared" si="42"/>
        <v>1</v>
      </c>
      <c r="R163" s="129">
        <f t="shared" si="43"/>
        <v>1</v>
      </c>
      <c r="S163" s="129">
        <f t="shared" si="43"/>
        <v>1</v>
      </c>
      <c r="T163" s="129">
        <f t="shared" si="43"/>
        <v>1</v>
      </c>
      <c r="U163" s="129">
        <f t="shared" si="43"/>
        <v>1</v>
      </c>
      <c r="V163" s="129">
        <f t="shared" si="43"/>
        <v>1</v>
      </c>
      <c r="W163" s="129">
        <f t="shared" si="43"/>
        <v>1</v>
      </c>
      <c r="X163" s="129">
        <f t="shared" si="43"/>
        <v>1</v>
      </c>
      <c r="Y163" s="129">
        <f t="shared" si="43"/>
        <v>1</v>
      </c>
      <c r="Z163" s="129">
        <f t="shared" si="43"/>
        <v>1</v>
      </c>
      <c r="AA163" s="129">
        <f t="shared" si="43"/>
        <v>1</v>
      </c>
      <c r="AB163" s="129">
        <f t="shared" si="43"/>
        <v>1</v>
      </c>
      <c r="AC163" s="129">
        <f t="shared" si="43"/>
        <v>1</v>
      </c>
      <c r="AD163" s="129">
        <f t="shared" si="43"/>
        <v>1</v>
      </c>
      <c r="AE163" s="129">
        <f t="shared" si="43"/>
        <v>1</v>
      </c>
      <c r="AF163" s="129">
        <f t="shared" si="43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4">B165</f>
        <v>1</v>
      </c>
      <c r="D165" s="129">
        <f t="shared" si="44"/>
        <v>1</v>
      </c>
      <c r="E165" s="129">
        <f t="shared" si="44"/>
        <v>1</v>
      </c>
      <c r="F165" s="129">
        <f t="shared" si="44"/>
        <v>1</v>
      </c>
      <c r="G165" s="129">
        <f t="shared" si="44"/>
        <v>1</v>
      </c>
      <c r="H165" s="129">
        <f t="shared" si="44"/>
        <v>1</v>
      </c>
      <c r="I165" s="129">
        <f t="shared" si="44"/>
        <v>1</v>
      </c>
      <c r="J165" s="129">
        <f t="shared" si="44"/>
        <v>1</v>
      </c>
      <c r="K165" s="129">
        <f t="shared" si="44"/>
        <v>1</v>
      </c>
      <c r="L165" s="129">
        <f t="shared" si="44"/>
        <v>1</v>
      </c>
      <c r="M165" s="129">
        <f t="shared" si="44"/>
        <v>1</v>
      </c>
      <c r="N165" s="129">
        <f t="shared" si="44"/>
        <v>1</v>
      </c>
      <c r="O165" s="129">
        <f t="shared" si="44"/>
        <v>1</v>
      </c>
      <c r="P165" s="129">
        <f t="shared" si="44"/>
        <v>1</v>
      </c>
      <c r="Q165" s="129">
        <f t="shared" si="44"/>
        <v>1</v>
      </c>
      <c r="R165" s="129">
        <f t="shared" si="44"/>
        <v>1</v>
      </c>
      <c r="S165" s="129">
        <f t="shared" ref="R165:AF172" si="45">R165</f>
        <v>1</v>
      </c>
      <c r="T165" s="129">
        <f t="shared" si="45"/>
        <v>1</v>
      </c>
      <c r="U165" s="129">
        <f t="shared" si="45"/>
        <v>1</v>
      </c>
      <c r="V165" s="129">
        <f t="shared" si="45"/>
        <v>1</v>
      </c>
      <c r="W165" s="129">
        <f t="shared" si="45"/>
        <v>1</v>
      </c>
      <c r="X165" s="129">
        <f t="shared" si="45"/>
        <v>1</v>
      </c>
      <c r="Y165" s="129">
        <f t="shared" si="45"/>
        <v>1</v>
      </c>
      <c r="Z165" s="129">
        <f t="shared" si="45"/>
        <v>1</v>
      </c>
      <c r="AA165" s="129">
        <f t="shared" si="45"/>
        <v>1</v>
      </c>
      <c r="AB165" s="129">
        <f t="shared" si="45"/>
        <v>1</v>
      </c>
      <c r="AC165" s="129">
        <f t="shared" si="45"/>
        <v>1</v>
      </c>
      <c r="AD165" s="129">
        <f t="shared" si="45"/>
        <v>1</v>
      </c>
      <c r="AE165" s="129">
        <f t="shared" si="45"/>
        <v>1</v>
      </c>
      <c r="AF165" s="129">
        <f t="shared" si="45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4"/>
        <v>0.42</v>
      </c>
      <c r="D166" s="129">
        <f t="shared" si="44"/>
        <v>0.42</v>
      </c>
      <c r="E166" s="129">
        <f t="shared" si="44"/>
        <v>0.42</v>
      </c>
      <c r="F166" s="129">
        <f t="shared" si="44"/>
        <v>0.42</v>
      </c>
      <c r="G166" s="129">
        <f t="shared" si="44"/>
        <v>0.42</v>
      </c>
      <c r="H166" s="129">
        <f t="shared" si="44"/>
        <v>0.42</v>
      </c>
      <c r="I166" s="129">
        <f t="shared" si="44"/>
        <v>0.42</v>
      </c>
      <c r="J166" s="129">
        <f t="shared" si="44"/>
        <v>0.42</v>
      </c>
      <c r="K166" s="129">
        <f t="shared" si="44"/>
        <v>0.42</v>
      </c>
      <c r="L166" s="129">
        <f t="shared" si="44"/>
        <v>0.42</v>
      </c>
      <c r="M166" s="129">
        <f t="shared" si="44"/>
        <v>0.42</v>
      </c>
      <c r="N166" s="129">
        <f t="shared" si="44"/>
        <v>0.42</v>
      </c>
      <c r="O166" s="129">
        <f t="shared" si="44"/>
        <v>0.42</v>
      </c>
      <c r="P166" s="129">
        <f t="shared" si="44"/>
        <v>0.42</v>
      </c>
      <c r="Q166" s="129">
        <f t="shared" si="44"/>
        <v>0.42</v>
      </c>
      <c r="R166" s="129">
        <f t="shared" si="45"/>
        <v>0.42</v>
      </c>
      <c r="S166" s="129">
        <f t="shared" si="45"/>
        <v>0.42</v>
      </c>
      <c r="T166" s="129">
        <f t="shared" si="45"/>
        <v>0.42</v>
      </c>
      <c r="U166" s="129">
        <f t="shared" si="45"/>
        <v>0.42</v>
      </c>
      <c r="V166" s="129">
        <f t="shared" si="45"/>
        <v>0.42</v>
      </c>
      <c r="W166" s="129">
        <f t="shared" si="45"/>
        <v>0.42</v>
      </c>
      <c r="X166" s="129">
        <f t="shared" si="45"/>
        <v>0.42</v>
      </c>
      <c r="Y166" s="129">
        <f t="shared" si="45"/>
        <v>0.42</v>
      </c>
      <c r="Z166" s="129">
        <f t="shared" si="45"/>
        <v>0.42</v>
      </c>
      <c r="AA166" s="129">
        <f t="shared" si="45"/>
        <v>0.42</v>
      </c>
      <c r="AB166" s="129">
        <f t="shared" si="45"/>
        <v>0.42</v>
      </c>
      <c r="AC166" s="129">
        <f t="shared" si="45"/>
        <v>0.42</v>
      </c>
      <c r="AD166" s="129">
        <f t="shared" si="45"/>
        <v>0.42</v>
      </c>
      <c r="AE166" s="129">
        <f t="shared" si="45"/>
        <v>0.42</v>
      </c>
      <c r="AF166" s="129">
        <f t="shared" si="45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4"/>
        <v>0.46</v>
      </c>
      <c r="D167" s="129">
        <f t="shared" si="44"/>
        <v>0.46</v>
      </c>
      <c r="E167" s="129">
        <f t="shared" si="44"/>
        <v>0.46</v>
      </c>
      <c r="F167" s="129">
        <f t="shared" si="44"/>
        <v>0.46</v>
      </c>
      <c r="G167" s="129">
        <f t="shared" si="44"/>
        <v>0.46</v>
      </c>
      <c r="H167" s="129">
        <f t="shared" si="44"/>
        <v>0.46</v>
      </c>
      <c r="I167" s="129">
        <f t="shared" si="44"/>
        <v>0.46</v>
      </c>
      <c r="J167" s="129">
        <f t="shared" si="44"/>
        <v>0.46</v>
      </c>
      <c r="K167" s="129">
        <f t="shared" si="44"/>
        <v>0.46</v>
      </c>
      <c r="L167" s="129">
        <f t="shared" si="44"/>
        <v>0.46</v>
      </c>
      <c r="M167" s="129">
        <f t="shared" si="44"/>
        <v>0.46</v>
      </c>
      <c r="N167" s="129">
        <f t="shared" si="44"/>
        <v>0.46</v>
      </c>
      <c r="O167" s="129">
        <f t="shared" si="44"/>
        <v>0.46</v>
      </c>
      <c r="P167" s="129">
        <f t="shared" si="44"/>
        <v>0.46</v>
      </c>
      <c r="Q167" s="129">
        <f t="shared" si="44"/>
        <v>0.46</v>
      </c>
      <c r="R167" s="129">
        <f t="shared" si="45"/>
        <v>0.46</v>
      </c>
      <c r="S167" s="129">
        <f t="shared" si="45"/>
        <v>0.46</v>
      </c>
      <c r="T167" s="129">
        <f t="shared" si="45"/>
        <v>0.46</v>
      </c>
      <c r="U167" s="129">
        <f t="shared" si="45"/>
        <v>0.46</v>
      </c>
      <c r="V167" s="129">
        <f t="shared" si="45"/>
        <v>0.46</v>
      </c>
      <c r="W167" s="129">
        <f t="shared" si="45"/>
        <v>0.46</v>
      </c>
      <c r="X167" s="129">
        <f t="shared" si="45"/>
        <v>0.46</v>
      </c>
      <c r="Y167" s="129">
        <f t="shared" si="45"/>
        <v>0.46</v>
      </c>
      <c r="Z167" s="129">
        <f t="shared" si="45"/>
        <v>0.46</v>
      </c>
      <c r="AA167" s="129">
        <f t="shared" si="45"/>
        <v>0.46</v>
      </c>
      <c r="AB167" s="129">
        <f t="shared" si="45"/>
        <v>0.46</v>
      </c>
      <c r="AC167" s="129">
        <f t="shared" si="45"/>
        <v>0.46</v>
      </c>
      <c r="AD167" s="129">
        <f t="shared" si="45"/>
        <v>0.46</v>
      </c>
      <c r="AE167" s="129">
        <f t="shared" si="45"/>
        <v>0.46</v>
      </c>
      <c r="AF167" s="129">
        <f t="shared" si="45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4"/>
        <v>0.85</v>
      </c>
      <c r="D168" s="129">
        <f t="shared" si="44"/>
        <v>0.85</v>
      </c>
      <c r="E168" s="129">
        <f t="shared" si="44"/>
        <v>0.85</v>
      </c>
      <c r="F168" s="129">
        <f t="shared" si="44"/>
        <v>0.85</v>
      </c>
      <c r="G168" s="129">
        <f t="shared" si="44"/>
        <v>0.85</v>
      </c>
      <c r="H168" s="129">
        <f t="shared" si="44"/>
        <v>0.85</v>
      </c>
      <c r="I168" s="129">
        <f t="shared" si="44"/>
        <v>0.85</v>
      </c>
      <c r="J168" s="129">
        <f t="shared" si="44"/>
        <v>0.85</v>
      </c>
      <c r="K168" s="129">
        <f t="shared" si="44"/>
        <v>0.85</v>
      </c>
      <c r="L168" s="129">
        <f t="shared" si="44"/>
        <v>0.85</v>
      </c>
      <c r="M168" s="129">
        <f t="shared" si="44"/>
        <v>0.85</v>
      </c>
      <c r="N168" s="129">
        <f t="shared" si="44"/>
        <v>0.85</v>
      </c>
      <c r="O168" s="129">
        <f t="shared" si="44"/>
        <v>0.85</v>
      </c>
      <c r="P168" s="129">
        <f t="shared" si="44"/>
        <v>0.85</v>
      </c>
      <c r="Q168" s="129">
        <f t="shared" si="44"/>
        <v>0.85</v>
      </c>
      <c r="R168" s="129">
        <f t="shared" si="45"/>
        <v>0.85</v>
      </c>
      <c r="S168" s="129">
        <f t="shared" si="45"/>
        <v>0.85</v>
      </c>
      <c r="T168" s="129">
        <f t="shared" si="45"/>
        <v>0.85</v>
      </c>
      <c r="U168" s="129">
        <f t="shared" si="45"/>
        <v>0.85</v>
      </c>
      <c r="V168" s="129">
        <f t="shared" si="45"/>
        <v>0.85</v>
      </c>
      <c r="W168" s="129">
        <f t="shared" si="45"/>
        <v>0.85</v>
      </c>
      <c r="X168" s="129">
        <f t="shared" si="45"/>
        <v>0.85</v>
      </c>
      <c r="Y168" s="129">
        <f t="shared" si="45"/>
        <v>0.85</v>
      </c>
      <c r="Z168" s="129">
        <f t="shared" si="45"/>
        <v>0.85</v>
      </c>
      <c r="AA168" s="129">
        <f t="shared" si="45"/>
        <v>0.85</v>
      </c>
      <c r="AB168" s="129">
        <f t="shared" si="45"/>
        <v>0.85</v>
      </c>
      <c r="AC168" s="129">
        <f t="shared" si="45"/>
        <v>0.85</v>
      </c>
      <c r="AD168" s="129">
        <f t="shared" si="45"/>
        <v>0.85</v>
      </c>
      <c r="AE168" s="129">
        <f t="shared" si="45"/>
        <v>0.85</v>
      </c>
      <c r="AF168" s="129">
        <f t="shared" si="45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4"/>
        <v>0.9</v>
      </c>
      <c r="D169" s="129">
        <f t="shared" si="44"/>
        <v>0.9</v>
      </c>
      <c r="E169" s="129">
        <f t="shared" si="44"/>
        <v>0.9</v>
      </c>
      <c r="F169" s="129">
        <f t="shared" si="44"/>
        <v>0.9</v>
      </c>
      <c r="G169" s="129">
        <f t="shared" si="44"/>
        <v>0.9</v>
      </c>
      <c r="H169" s="129">
        <f t="shared" si="44"/>
        <v>0.9</v>
      </c>
      <c r="I169" s="129">
        <f t="shared" si="44"/>
        <v>0.9</v>
      </c>
      <c r="J169" s="129">
        <f t="shared" si="44"/>
        <v>0.9</v>
      </c>
      <c r="K169" s="129">
        <f t="shared" si="44"/>
        <v>0.9</v>
      </c>
      <c r="L169" s="129">
        <f t="shared" si="44"/>
        <v>0.9</v>
      </c>
      <c r="M169" s="129">
        <f t="shared" si="44"/>
        <v>0.9</v>
      </c>
      <c r="N169" s="129">
        <f t="shared" si="44"/>
        <v>0.9</v>
      </c>
      <c r="O169" s="129">
        <f t="shared" si="44"/>
        <v>0.9</v>
      </c>
      <c r="P169" s="129">
        <f t="shared" si="44"/>
        <v>0.9</v>
      </c>
      <c r="Q169" s="129">
        <f t="shared" si="44"/>
        <v>0.9</v>
      </c>
      <c r="R169" s="129">
        <f t="shared" si="45"/>
        <v>0.9</v>
      </c>
      <c r="S169" s="129">
        <f t="shared" si="45"/>
        <v>0.9</v>
      </c>
      <c r="T169" s="129">
        <f t="shared" si="45"/>
        <v>0.9</v>
      </c>
      <c r="U169" s="129">
        <f t="shared" si="45"/>
        <v>0.9</v>
      </c>
      <c r="V169" s="129">
        <f t="shared" si="45"/>
        <v>0.9</v>
      </c>
      <c r="W169" s="129">
        <f t="shared" si="45"/>
        <v>0.9</v>
      </c>
      <c r="X169" s="129">
        <f t="shared" si="45"/>
        <v>0.9</v>
      </c>
      <c r="Y169" s="129">
        <f t="shared" si="45"/>
        <v>0.9</v>
      </c>
      <c r="Z169" s="129">
        <f t="shared" si="45"/>
        <v>0.9</v>
      </c>
      <c r="AA169" s="129">
        <f t="shared" si="45"/>
        <v>0.9</v>
      </c>
      <c r="AB169" s="129">
        <f t="shared" si="45"/>
        <v>0.9</v>
      </c>
      <c r="AC169" s="129">
        <f t="shared" si="45"/>
        <v>0.9</v>
      </c>
      <c r="AD169" s="129">
        <f t="shared" si="45"/>
        <v>0.9</v>
      </c>
      <c r="AE169" s="129">
        <f t="shared" si="45"/>
        <v>0.9</v>
      </c>
      <c r="AF169" s="129">
        <f t="shared" si="45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4"/>
        <v>0.44</v>
      </c>
      <c r="D170" s="129">
        <f t="shared" si="44"/>
        <v>0.44</v>
      </c>
      <c r="E170" s="129">
        <f t="shared" si="44"/>
        <v>0.44</v>
      </c>
      <c r="F170" s="129">
        <f t="shared" si="44"/>
        <v>0.44</v>
      </c>
      <c r="G170" s="129">
        <f t="shared" si="44"/>
        <v>0.44</v>
      </c>
      <c r="H170" s="129">
        <f t="shared" si="44"/>
        <v>0.44</v>
      </c>
      <c r="I170" s="129">
        <f t="shared" si="44"/>
        <v>0.44</v>
      </c>
      <c r="J170" s="129">
        <f t="shared" si="44"/>
        <v>0.44</v>
      </c>
      <c r="K170" s="129">
        <f t="shared" si="44"/>
        <v>0.44</v>
      </c>
      <c r="L170" s="129">
        <f t="shared" si="44"/>
        <v>0.44</v>
      </c>
      <c r="M170" s="129">
        <f t="shared" si="44"/>
        <v>0.44</v>
      </c>
      <c r="N170" s="129">
        <f t="shared" si="44"/>
        <v>0.44</v>
      </c>
      <c r="O170" s="129">
        <f t="shared" si="44"/>
        <v>0.44</v>
      </c>
      <c r="P170" s="129">
        <f t="shared" si="44"/>
        <v>0.44</v>
      </c>
      <c r="Q170" s="129">
        <f t="shared" si="44"/>
        <v>0.44</v>
      </c>
      <c r="R170" s="129">
        <f t="shared" si="45"/>
        <v>0.44</v>
      </c>
      <c r="S170" s="129">
        <f t="shared" si="45"/>
        <v>0.44</v>
      </c>
      <c r="T170" s="129">
        <f t="shared" si="45"/>
        <v>0.44</v>
      </c>
      <c r="U170" s="129">
        <f t="shared" si="45"/>
        <v>0.44</v>
      </c>
      <c r="V170" s="129">
        <f t="shared" si="45"/>
        <v>0.44</v>
      </c>
      <c r="W170" s="129">
        <f t="shared" si="45"/>
        <v>0.44</v>
      </c>
      <c r="X170" s="129">
        <f t="shared" si="45"/>
        <v>0.44</v>
      </c>
      <c r="Y170" s="129">
        <f t="shared" si="45"/>
        <v>0.44</v>
      </c>
      <c r="Z170" s="129">
        <f t="shared" si="45"/>
        <v>0.44</v>
      </c>
      <c r="AA170" s="129">
        <f t="shared" si="45"/>
        <v>0.44</v>
      </c>
      <c r="AB170" s="129">
        <f t="shared" si="45"/>
        <v>0.44</v>
      </c>
      <c r="AC170" s="129">
        <f t="shared" si="45"/>
        <v>0.44</v>
      </c>
      <c r="AD170" s="129">
        <f t="shared" si="45"/>
        <v>0.44</v>
      </c>
      <c r="AE170" s="129">
        <f t="shared" si="45"/>
        <v>0.44</v>
      </c>
      <c r="AF170" s="129">
        <f t="shared" si="45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4"/>
        <v>2.1</v>
      </c>
      <c r="D171" s="129">
        <f t="shared" si="44"/>
        <v>2.1</v>
      </c>
      <c r="E171" s="129">
        <f t="shared" si="44"/>
        <v>2.1</v>
      </c>
      <c r="F171" s="129">
        <f t="shared" si="44"/>
        <v>2.1</v>
      </c>
      <c r="G171" s="129">
        <f t="shared" si="44"/>
        <v>2.1</v>
      </c>
      <c r="H171" s="129">
        <f t="shared" si="44"/>
        <v>2.1</v>
      </c>
      <c r="I171" s="129">
        <f t="shared" si="44"/>
        <v>2.1</v>
      </c>
      <c r="J171" s="129">
        <f t="shared" si="44"/>
        <v>2.1</v>
      </c>
      <c r="K171" s="129">
        <f t="shared" si="44"/>
        <v>2.1</v>
      </c>
      <c r="L171" s="129">
        <f t="shared" si="44"/>
        <v>2.1</v>
      </c>
      <c r="M171" s="129">
        <f t="shared" si="44"/>
        <v>2.1</v>
      </c>
      <c r="N171" s="129">
        <f t="shared" si="44"/>
        <v>2.1</v>
      </c>
      <c r="O171" s="129">
        <f t="shared" si="44"/>
        <v>2.1</v>
      </c>
      <c r="P171" s="129">
        <f t="shared" si="44"/>
        <v>2.1</v>
      </c>
      <c r="Q171" s="129">
        <f t="shared" si="44"/>
        <v>2.1</v>
      </c>
      <c r="R171" s="129">
        <f t="shared" si="45"/>
        <v>2.1</v>
      </c>
      <c r="S171" s="129">
        <f t="shared" si="45"/>
        <v>2.1</v>
      </c>
      <c r="T171" s="129">
        <f t="shared" si="45"/>
        <v>2.1</v>
      </c>
      <c r="U171" s="129">
        <f t="shared" si="45"/>
        <v>2.1</v>
      </c>
      <c r="V171" s="129">
        <f t="shared" si="45"/>
        <v>2.1</v>
      </c>
      <c r="W171" s="129">
        <f t="shared" si="45"/>
        <v>2.1</v>
      </c>
      <c r="X171" s="129">
        <f t="shared" si="45"/>
        <v>2.1</v>
      </c>
      <c r="Y171" s="129">
        <f t="shared" si="45"/>
        <v>2.1</v>
      </c>
      <c r="Z171" s="129">
        <f t="shared" si="45"/>
        <v>2.1</v>
      </c>
      <c r="AA171" s="129">
        <f t="shared" si="45"/>
        <v>2.1</v>
      </c>
      <c r="AB171" s="129">
        <f t="shared" si="45"/>
        <v>2.1</v>
      </c>
      <c r="AC171" s="129">
        <f t="shared" si="45"/>
        <v>2.1</v>
      </c>
      <c r="AD171" s="129">
        <f t="shared" si="45"/>
        <v>2.1</v>
      </c>
      <c r="AE171" s="129">
        <f t="shared" si="45"/>
        <v>2.1</v>
      </c>
      <c r="AF171" s="129">
        <f t="shared" si="45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4"/>
        <v>0.9</v>
      </c>
      <c r="D172" s="129">
        <f t="shared" si="44"/>
        <v>0.9</v>
      </c>
      <c r="E172" s="129">
        <f t="shared" si="44"/>
        <v>0.9</v>
      </c>
      <c r="F172" s="129">
        <f t="shared" si="44"/>
        <v>0.9</v>
      </c>
      <c r="G172" s="129">
        <f t="shared" si="44"/>
        <v>0.9</v>
      </c>
      <c r="H172" s="129">
        <f t="shared" si="44"/>
        <v>0.9</v>
      </c>
      <c r="I172" s="129">
        <f t="shared" si="44"/>
        <v>0.9</v>
      </c>
      <c r="J172" s="129">
        <f t="shared" si="44"/>
        <v>0.9</v>
      </c>
      <c r="K172" s="129">
        <f t="shared" si="44"/>
        <v>0.9</v>
      </c>
      <c r="L172" s="129">
        <f t="shared" si="44"/>
        <v>0.9</v>
      </c>
      <c r="M172" s="129">
        <f t="shared" si="44"/>
        <v>0.9</v>
      </c>
      <c r="N172" s="129">
        <f t="shared" si="44"/>
        <v>0.9</v>
      </c>
      <c r="O172" s="129">
        <f t="shared" si="44"/>
        <v>0.9</v>
      </c>
      <c r="P172" s="129">
        <f t="shared" si="44"/>
        <v>0.9</v>
      </c>
      <c r="Q172" s="129">
        <f t="shared" si="44"/>
        <v>0.9</v>
      </c>
      <c r="R172" s="129">
        <f t="shared" si="45"/>
        <v>0.9</v>
      </c>
      <c r="S172" s="129">
        <f t="shared" si="45"/>
        <v>0.9</v>
      </c>
      <c r="T172" s="129">
        <f t="shared" si="45"/>
        <v>0.9</v>
      </c>
      <c r="U172" s="129">
        <f t="shared" si="45"/>
        <v>0.9</v>
      </c>
      <c r="V172" s="129">
        <f t="shared" si="45"/>
        <v>0.9</v>
      </c>
      <c r="W172" s="129">
        <f t="shared" si="45"/>
        <v>0.9</v>
      </c>
      <c r="X172" s="129">
        <f t="shared" si="45"/>
        <v>0.9</v>
      </c>
      <c r="Y172" s="129">
        <f t="shared" si="45"/>
        <v>0.9</v>
      </c>
      <c r="Z172" s="129">
        <f t="shared" si="45"/>
        <v>0.9</v>
      </c>
      <c r="AA172" s="129">
        <f t="shared" si="45"/>
        <v>0.9</v>
      </c>
      <c r="AB172" s="129">
        <f t="shared" si="45"/>
        <v>0.9</v>
      </c>
      <c r="AC172" s="129">
        <f t="shared" si="45"/>
        <v>0.9</v>
      </c>
      <c r="AD172" s="129">
        <f t="shared" si="45"/>
        <v>0.9</v>
      </c>
      <c r="AE172" s="129">
        <f t="shared" si="45"/>
        <v>0.9</v>
      </c>
      <c r="AF172" s="129">
        <f t="shared" si="45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6">B174</f>
        <v>0.57999999999999996</v>
      </c>
      <c r="D174" s="129">
        <f t="shared" si="46"/>
        <v>0.57999999999999996</v>
      </c>
      <c r="E174" s="129">
        <f t="shared" si="46"/>
        <v>0.57999999999999996</v>
      </c>
      <c r="F174" s="129">
        <f t="shared" si="46"/>
        <v>0.57999999999999996</v>
      </c>
      <c r="G174" s="129">
        <f t="shared" si="46"/>
        <v>0.57999999999999996</v>
      </c>
      <c r="H174" s="129">
        <f t="shared" si="46"/>
        <v>0.57999999999999996</v>
      </c>
      <c r="I174" s="129">
        <f t="shared" si="46"/>
        <v>0.57999999999999996</v>
      </c>
      <c r="J174" s="129">
        <f t="shared" si="46"/>
        <v>0.57999999999999996</v>
      </c>
      <c r="K174" s="129">
        <f t="shared" si="46"/>
        <v>0.57999999999999996</v>
      </c>
      <c r="L174" s="129">
        <f t="shared" si="46"/>
        <v>0.57999999999999996</v>
      </c>
      <c r="M174" s="129">
        <f t="shared" si="46"/>
        <v>0.57999999999999996</v>
      </c>
      <c r="N174" s="129">
        <f t="shared" si="46"/>
        <v>0.57999999999999996</v>
      </c>
      <c r="O174" s="129">
        <f t="shared" si="46"/>
        <v>0.57999999999999996</v>
      </c>
      <c r="P174" s="129">
        <f t="shared" si="46"/>
        <v>0.57999999999999996</v>
      </c>
      <c r="Q174" s="129">
        <f t="shared" si="46"/>
        <v>0.57999999999999996</v>
      </c>
      <c r="R174" s="129">
        <f t="shared" si="46"/>
        <v>0.57999999999999996</v>
      </c>
      <c r="S174" s="129">
        <f t="shared" ref="R174:AF186" si="47">R174</f>
        <v>0.57999999999999996</v>
      </c>
      <c r="T174" s="129">
        <f t="shared" si="47"/>
        <v>0.57999999999999996</v>
      </c>
      <c r="U174" s="129">
        <f t="shared" si="47"/>
        <v>0.57999999999999996</v>
      </c>
      <c r="V174" s="129">
        <f t="shared" si="47"/>
        <v>0.57999999999999996</v>
      </c>
      <c r="W174" s="129">
        <f t="shared" si="47"/>
        <v>0.57999999999999996</v>
      </c>
      <c r="X174" s="129">
        <f t="shared" si="47"/>
        <v>0.57999999999999996</v>
      </c>
      <c r="Y174" s="129">
        <f t="shared" si="47"/>
        <v>0.57999999999999996</v>
      </c>
      <c r="Z174" s="129">
        <f t="shared" si="47"/>
        <v>0.57999999999999996</v>
      </c>
      <c r="AA174" s="129">
        <f t="shared" si="47"/>
        <v>0.57999999999999996</v>
      </c>
      <c r="AB174" s="129">
        <f t="shared" si="47"/>
        <v>0.57999999999999996</v>
      </c>
      <c r="AC174" s="129">
        <f t="shared" si="47"/>
        <v>0.57999999999999996</v>
      </c>
      <c r="AD174" s="129">
        <f t="shared" si="47"/>
        <v>0.57999999999999996</v>
      </c>
      <c r="AE174" s="129">
        <f t="shared" si="47"/>
        <v>0.57999999999999996</v>
      </c>
      <c r="AF174" s="129">
        <f t="shared" si="47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6"/>
        <v>0.8</v>
      </c>
      <c r="D175" s="129">
        <f t="shared" si="46"/>
        <v>0.8</v>
      </c>
      <c r="E175" s="129">
        <f t="shared" si="46"/>
        <v>0.8</v>
      </c>
      <c r="F175" s="129">
        <f t="shared" si="46"/>
        <v>0.8</v>
      </c>
      <c r="G175" s="129">
        <f t="shared" si="46"/>
        <v>0.8</v>
      </c>
      <c r="H175" s="129">
        <f t="shared" si="46"/>
        <v>0.8</v>
      </c>
      <c r="I175" s="129">
        <f t="shared" si="46"/>
        <v>0.8</v>
      </c>
      <c r="J175" s="129">
        <f t="shared" si="46"/>
        <v>0.8</v>
      </c>
      <c r="K175" s="129">
        <f t="shared" si="46"/>
        <v>0.8</v>
      </c>
      <c r="L175" s="129">
        <f t="shared" si="46"/>
        <v>0.8</v>
      </c>
      <c r="M175" s="129">
        <f t="shared" si="46"/>
        <v>0.8</v>
      </c>
      <c r="N175" s="129">
        <f t="shared" si="46"/>
        <v>0.8</v>
      </c>
      <c r="O175" s="129">
        <f t="shared" si="46"/>
        <v>0.8</v>
      </c>
      <c r="P175" s="129">
        <f t="shared" si="46"/>
        <v>0.8</v>
      </c>
      <c r="Q175" s="129">
        <f t="shared" si="46"/>
        <v>0.8</v>
      </c>
      <c r="R175" s="129">
        <f t="shared" si="46"/>
        <v>0.8</v>
      </c>
      <c r="S175" s="129">
        <f t="shared" si="47"/>
        <v>0.8</v>
      </c>
      <c r="T175" s="129">
        <f t="shared" si="47"/>
        <v>0.8</v>
      </c>
      <c r="U175" s="129">
        <f t="shared" si="47"/>
        <v>0.8</v>
      </c>
      <c r="V175" s="129">
        <f t="shared" si="47"/>
        <v>0.8</v>
      </c>
      <c r="W175" s="129">
        <f t="shared" si="47"/>
        <v>0.8</v>
      </c>
      <c r="X175" s="129">
        <f t="shared" si="47"/>
        <v>0.8</v>
      </c>
      <c r="Y175" s="129">
        <f t="shared" si="47"/>
        <v>0.8</v>
      </c>
      <c r="Z175" s="129">
        <f t="shared" si="47"/>
        <v>0.8</v>
      </c>
      <c r="AA175" s="129">
        <f t="shared" si="47"/>
        <v>0.8</v>
      </c>
      <c r="AB175" s="129">
        <f t="shared" si="47"/>
        <v>0.8</v>
      </c>
      <c r="AC175" s="129">
        <f t="shared" si="47"/>
        <v>0.8</v>
      </c>
      <c r="AD175" s="129">
        <f t="shared" si="47"/>
        <v>0.8</v>
      </c>
      <c r="AE175" s="129">
        <f t="shared" si="47"/>
        <v>0.8</v>
      </c>
      <c r="AF175" s="129">
        <f t="shared" si="47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6"/>
        <v>0</v>
      </c>
      <c r="D176" s="129">
        <f t="shared" si="46"/>
        <v>0</v>
      </c>
      <c r="E176" s="129">
        <f t="shared" si="46"/>
        <v>0</v>
      </c>
      <c r="F176" s="129">
        <f t="shared" si="46"/>
        <v>0</v>
      </c>
      <c r="G176" s="129">
        <f t="shared" si="46"/>
        <v>0</v>
      </c>
      <c r="H176" s="129">
        <f t="shared" si="46"/>
        <v>0</v>
      </c>
      <c r="I176" s="129">
        <f t="shared" si="46"/>
        <v>0</v>
      </c>
      <c r="J176" s="129">
        <f t="shared" si="46"/>
        <v>0</v>
      </c>
      <c r="K176" s="129">
        <f t="shared" si="46"/>
        <v>0</v>
      </c>
      <c r="L176" s="129">
        <f t="shared" si="46"/>
        <v>0</v>
      </c>
      <c r="M176" s="129">
        <f t="shared" si="46"/>
        <v>0</v>
      </c>
      <c r="N176" s="129">
        <f t="shared" si="46"/>
        <v>0</v>
      </c>
      <c r="O176" s="129">
        <f t="shared" si="46"/>
        <v>0</v>
      </c>
      <c r="P176" s="129">
        <f t="shared" si="46"/>
        <v>0</v>
      </c>
      <c r="Q176" s="129">
        <f t="shared" si="46"/>
        <v>0</v>
      </c>
      <c r="R176" s="129">
        <f t="shared" si="46"/>
        <v>0</v>
      </c>
      <c r="S176" s="129">
        <f t="shared" si="47"/>
        <v>0</v>
      </c>
      <c r="T176" s="129">
        <f t="shared" si="47"/>
        <v>0</v>
      </c>
      <c r="U176" s="129">
        <f t="shared" si="47"/>
        <v>0</v>
      </c>
      <c r="V176" s="129">
        <f t="shared" si="47"/>
        <v>0</v>
      </c>
      <c r="W176" s="129">
        <f t="shared" si="47"/>
        <v>0</v>
      </c>
      <c r="X176" s="129">
        <f t="shared" si="47"/>
        <v>0</v>
      </c>
      <c r="Y176" s="129">
        <f t="shared" si="47"/>
        <v>0</v>
      </c>
      <c r="Z176" s="129">
        <f t="shared" si="47"/>
        <v>0</v>
      </c>
      <c r="AA176" s="129">
        <f t="shared" si="47"/>
        <v>0</v>
      </c>
      <c r="AB176" s="129">
        <f t="shared" si="47"/>
        <v>0</v>
      </c>
      <c r="AC176" s="129">
        <f t="shared" si="47"/>
        <v>0</v>
      </c>
      <c r="AD176" s="129">
        <f t="shared" si="47"/>
        <v>0</v>
      </c>
      <c r="AE176" s="129">
        <f t="shared" si="47"/>
        <v>0</v>
      </c>
      <c r="AF176" s="129">
        <f t="shared" si="47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6"/>
        <v>0.6</v>
      </c>
      <c r="D177" s="129">
        <f t="shared" si="46"/>
        <v>0.6</v>
      </c>
      <c r="E177" s="129">
        <f t="shared" si="46"/>
        <v>0.6</v>
      </c>
      <c r="F177" s="129">
        <f t="shared" si="46"/>
        <v>0.6</v>
      </c>
      <c r="G177" s="129">
        <f t="shared" si="46"/>
        <v>0.6</v>
      </c>
      <c r="H177" s="129">
        <f t="shared" si="46"/>
        <v>0.6</v>
      </c>
      <c r="I177" s="129">
        <f t="shared" si="46"/>
        <v>0.6</v>
      </c>
      <c r="J177" s="129">
        <f t="shared" si="46"/>
        <v>0.6</v>
      </c>
      <c r="K177" s="129">
        <f t="shared" si="46"/>
        <v>0.6</v>
      </c>
      <c r="L177" s="129">
        <f t="shared" si="46"/>
        <v>0.6</v>
      </c>
      <c r="M177" s="129">
        <f t="shared" si="46"/>
        <v>0.6</v>
      </c>
      <c r="N177" s="129">
        <f t="shared" si="46"/>
        <v>0.6</v>
      </c>
      <c r="O177" s="129">
        <f t="shared" si="46"/>
        <v>0.6</v>
      </c>
      <c r="P177" s="129">
        <f t="shared" si="46"/>
        <v>0.6</v>
      </c>
      <c r="Q177" s="129">
        <f t="shared" si="46"/>
        <v>0.6</v>
      </c>
      <c r="R177" s="129">
        <f t="shared" si="46"/>
        <v>0.6</v>
      </c>
      <c r="S177" s="129">
        <f t="shared" si="47"/>
        <v>0.6</v>
      </c>
      <c r="T177" s="129">
        <f t="shared" si="47"/>
        <v>0.6</v>
      </c>
      <c r="U177" s="129">
        <f t="shared" si="47"/>
        <v>0.6</v>
      </c>
      <c r="V177" s="129">
        <f t="shared" si="47"/>
        <v>0.6</v>
      </c>
      <c r="W177" s="129">
        <f t="shared" si="47"/>
        <v>0.6</v>
      </c>
      <c r="X177" s="129">
        <f t="shared" si="47"/>
        <v>0.6</v>
      </c>
      <c r="Y177" s="129">
        <f t="shared" si="47"/>
        <v>0.6</v>
      </c>
      <c r="Z177" s="129">
        <f t="shared" si="47"/>
        <v>0.6</v>
      </c>
      <c r="AA177" s="129">
        <f t="shared" si="47"/>
        <v>0.6</v>
      </c>
      <c r="AB177" s="129">
        <f t="shared" si="47"/>
        <v>0.6</v>
      </c>
      <c r="AC177" s="129">
        <f t="shared" si="47"/>
        <v>0.6</v>
      </c>
      <c r="AD177" s="129">
        <f t="shared" si="47"/>
        <v>0.6</v>
      </c>
      <c r="AE177" s="129">
        <f t="shared" si="47"/>
        <v>0.6</v>
      </c>
      <c r="AF177" s="129">
        <f t="shared" si="47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6"/>
        <v>0.6</v>
      </c>
      <c r="D178" s="129">
        <f t="shared" si="46"/>
        <v>0.6</v>
      </c>
      <c r="E178" s="129">
        <f t="shared" si="46"/>
        <v>0.6</v>
      </c>
      <c r="F178" s="129">
        <f t="shared" si="46"/>
        <v>0.6</v>
      </c>
      <c r="G178" s="129">
        <f t="shared" si="46"/>
        <v>0.6</v>
      </c>
      <c r="H178" s="129">
        <f t="shared" si="46"/>
        <v>0.6</v>
      </c>
      <c r="I178" s="129">
        <f t="shared" si="46"/>
        <v>0.6</v>
      </c>
      <c r="J178" s="129">
        <f t="shared" si="46"/>
        <v>0.6</v>
      </c>
      <c r="K178" s="129">
        <f t="shared" si="46"/>
        <v>0.6</v>
      </c>
      <c r="L178" s="129">
        <f t="shared" si="46"/>
        <v>0.6</v>
      </c>
      <c r="M178" s="129">
        <f t="shared" si="46"/>
        <v>0.6</v>
      </c>
      <c r="N178" s="129">
        <f t="shared" si="46"/>
        <v>0.6</v>
      </c>
      <c r="O178" s="129">
        <f t="shared" si="46"/>
        <v>0.6</v>
      </c>
      <c r="P178" s="129">
        <f t="shared" si="46"/>
        <v>0.6</v>
      </c>
      <c r="Q178" s="129">
        <f t="shared" si="46"/>
        <v>0.6</v>
      </c>
      <c r="R178" s="129">
        <f t="shared" si="46"/>
        <v>0.6</v>
      </c>
      <c r="S178" s="129">
        <f t="shared" si="47"/>
        <v>0.6</v>
      </c>
      <c r="T178" s="129">
        <f t="shared" si="47"/>
        <v>0.6</v>
      </c>
      <c r="U178" s="129">
        <f t="shared" si="47"/>
        <v>0.6</v>
      </c>
      <c r="V178" s="129">
        <f t="shared" si="47"/>
        <v>0.6</v>
      </c>
      <c r="W178" s="129">
        <f t="shared" si="47"/>
        <v>0.6</v>
      </c>
      <c r="X178" s="129">
        <f t="shared" si="47"/>
        <v>0.6</v>
      </c>
      <c r="Y178" s="129">
        <f t="shared" si="47"/>
        <v>0.6</v>
      </c>
      <c r="Z178" s="129">
        <f t="shared" si="47"/>
        <v>0.6</v>
      </c>
      <c r="AA178" s="129">
        <f t="shared" si="47"/>
        <v>0.6</v>
      </c>
      <c r="AB178" s="129">
        <f t="shared" si="47"/>
        <v>0.6</v>
      </c>
      <c r="AC178" s="129">
        <f t="shared" si="47"/>
        <v>0.6</v>
      </c>
      <c r="AD178" s="129">
        <f t="shared" si="47"/>
        <v>0.6</v>
      </c>
      <c r="AE178" s="129">
        <f t="shared" si="47"/>
        <v>0.6</v>
      </c>
      <c r="AF178" s="129">
        <f t="shared" si="47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6"/>
        <v>0.35</v>
      </c>
      <c r="D179" s="129">
        <f t="shared" si="46"/>
        <v>0.35</v>
      </c>
      <c r="E179" s="129">
        <f t="shared" si="46"/>
        <v>0.35</v>
      </c>
      <c r="F179" s="129">
        <f t="shared" si="46"/>
        <v>0.35</v>
      </c>
      <c r="G179" s="129">
        <f t="shared" si="46"/>
        <v>0.35</v>
      </c>
      <c r="H179" s="129">
        <f t="shared" si="46"/>
        <v>0.35</v>
      </c>
      <c r="I179" s="129">
        <f t="shared" si="46"/>
        <v>0.35</v>
      </c>
      <c r="J179" s="129">
        <f t="shared" si="46"/>
        <v>0.35</v>
      </c>
      <c r="K179" s="129">
        <f t="shared" si="46"/>
        <v>0.35</v>
      </c>
      <c r="L179" s="129">
        <f t="shared" si="46"/>
        <v>0.35</v>
      </c>
      <c r="M179" s="129">
        <f t="shared" si="46"/>
        <v>0.35</v>
      </c>
      <c r="N179" s="129">
        <f t="shared" si="46"/>
        <v>0.35</v>
      </c>
      <c r="O179" s="129">
        <f t="shared" si="46"/>
        <v>0.35</v>
      </c>
      <c r="P179" s="129">
        <f t="shared" si="46"/>
        <v>0.35</v>
      </c>
      <c r="Q179" s="129">
        <f t="shared" si="46"/>
        <v>0.35</v>
      </c>
      <c r="R179" s="129">
        <f t="shared" si="46"/>
        <v>0.35</v>
      </c>
      <c r="S179" s="129">
        <f t="shared" si="47"/>
        <v>0.35</v>
      </c>
      <c r="T179" s="129">
        <f t="shared" si="47"/>
        <v>0.35</v>
      </c>
      <c r="U179" s="129">
        <f t="shared" si="47"/>
        <v>0.35</v>
      </c>
      <c r="V179" s="129">
        <f t="shared" si="47"/>
        <v>0.35</v>
      </c>
      <c r="W179" s="129">
        <f t="shared" si="47"/>
        <v>0.35</v>
      </c>
      <c r="X179" s="129">
        <f t="shared" si="47"/>
        <v>0.35</v>
      </c>
      <c r="Y179" s="129">
        <f t="shared" si="47"/>
        <v>0.35</v>
      </c>
      <c r="Z179" s="129">
        <f t="shared" si="47"/>
        <v>0.35</v>
      </c>
      <c r="AA179" s="129">
        <f t="shared" si="47"/>
        <v>0.35</v>
      </c>
      <c r="AB179" s="129">
        <f t="shared" si="47"/>
        <v>0.35</v>
      </c>
      <c r="AC179" s="129">
        <f t="shared" si="47"/>
        <v>0.35</v>
      </c>
      <c r="AD179" s="129">
        <f t="shared" si="47"/>
        <v>0.35</v>
      </c>
      <c r="AE179" s="129">
        <f t="shared" si="47"/>
        <v>0.35</v>
      </c>
      <c r="AF179" s="129">
        <f t="shared" si="47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6"/>
        <v>0.28999999999999998</v>
      </c>
      <c r="D180" s="129">
        <f t="shared" si="46"/>
        <v>0.28999999999999998</v>
      </c>
      <c r="E180" s="129">
        <f t="shared" si="46"/>
        <v>0.28999999999999998</v>
      </c>
      <c r="F180" s="129">
        <f t="shared" si="46"/>
        <v>0.28999999999999998</v>
      </c>
      <c r="G180" s="129">
        <f t="shared" si="46"/>
        <v>0.28999999999999998</v>
      </c>
      <c r="H180" s="129">
        <f t="shared" si="46"/>
        <v>0.28999999999999998</v>
      </c>
      <c r="I180" s="129">
        <f t="shared" si="46"/>
        <v>0.28999999999999998</v>
      </c>
      <c r="J180" s="129">
        <f t="shared" si="46"/>
        <v>0.28999999999999998</v>
      </c>
      <c r="K180" s="129">
        <f t="shared" si="46"/>
        <v>0.28999999999999998</v>
      </c>
      <c r="L180" s="129">
        <f t="shared" si="46"/>
        <v>0.28999999999999998</v>
      </c>
      <c r="M180" s="129">
        <f t="shared" si="46"/>
        <v>0.28999999999999998</v>
      </c>
      <c r="N180" s="129">
        <f t="shared" si="46"/>
        <v>0.28999999999999998</v>
      </c>
      <c r="O180" s="129">
        <f t="shared" si="46"/>
        <v>0.28999999999999998</v>
      </c>
      <c r="P180" s="129">
        <f t="shared" si="46"/>
        <v>0.28999999999999998</v>
      </c>
      <c r="Q180" s="129">
        <f t="shared" si="46"/>
        <v>0.28999999999999998</v>
      </c>
      <c r="R180" s="129">
        <f t="shared" si="46"/>
        <v>0.28999999999999998</v>
      </c>
      <c r="S180" s="129">
        <f t="shared" si="47"/>
        <v>0.28999999999999998</v>
      </c>
      <c r="T180" s="129">
        <f t="shared" si="47"/>
        <v>0.28999999999999998</v>
      </c>
      <c r="U180" s="129">
        <f t="shared" si="47"/>
        <v>0.28999999999999998</v>
      </c>
      <c r="V180" s="129">
        <f t="shared" si="47"/>
        <v>0.28999999999999998</v>
      </c>
      <c r="W180" s="129">
        <f t="shared" si="47"/>
        <v>0.28999999999999998</v>
      </c>
      <c r="X180" s="129">
        <f t="shared" si="47"/>
        <v>0.28999999999999998</v>
      </c>
      <c r="Y180" s="129">
        <f t="shared" si="47"/>
        <v>0.28999999999999998</v>
      </c>
      <c r="Z180" s="129">
        <f t="shared" si="47"/>
        <v>0.28999999999999998</v>
      </c>
      <c r="AA180" s="129">
        <f t="shared" si="47"/>
        <v>0.28999999999999998</v>
      </c>
      <c r="AB180" s="129">
        <f t="shared" si="47"/>
        <v>0.28999999999999998</v>
      </c>
      <c r="AC180" s="129">
        <f t="shared" si="47"/>
        <v>0.28999999999999998</v>
      </c>
      <c r="AD180" s="129">
        <f t="shared" si="47"/>
        <v>0.28999999999999998</v>
      </c>
      <c r="AE180" s="129">
        <f t="shared" si="47"/>
        <v>0.28999999999999998</v>
      </c>
      <c r="AF180" s="129">
        <f t="shared" si="47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6"/>
        <v>0.06</v>
      </c>
      <c r="D181" s="129">
        <f t="shared" si="46"/>
        <v>0.06</v>
      </c>
      <c r="E181" s="129">
        <f t="shared" si="46"/>
        <v>0.06</v>
      </c>
      <c r="F181" s="129">
        <f t="shared" si="46"/>
        <v>0.06</v>
      </c>
      <c r="G181" s="129">
        <f t="shared" si="46"/>
        <v>0.06</v>
      </c>
      <c r="H181" s="129">
        <f t="shared" si="46"/>
        <v>0.06</v>
      </c>
      <c r="I181" s="129">
        <f t="shared" si="46"/>
        <v>0.06</v>
      </c>
      <c r="J181" s="129">
        <f t="shared" si="46"/>
        <v>0.06</v>
      </c>
      <c r="K181" s="129">
        <f t="shared" si="46"/>
        <v>0.06</v>
      </c>
      <c r="L181" s="129">
        <f t="shared" si="46"/>
        <v>0.06</v>
      </c>
      <c r="M181" s="129">
        <f t="shared" si="46"/>
        <v>0.06</v>
      </c>
      <c r="N181" s="129">
        <f t="shared" si="46"/>
        <v>0.06</v>
      </c>
      <c r="O181" s="129">
        <f t="shared" si="46"/>
        <v>0.06</v>
      </c>
      <c r="P181" s="129">
        <f t="shared" si="46"/>
        <v>0.06</v>
      </c>
      <c r="Q181" s="129">
        <f t="shared" si="46"/>
        <v>0.06</v>
      </c>
      <c r="R181" s="129">
        <f t="shared" si="46"/>
        <v>0.06</v>
      </c>
      <c r="S181" s="129">
        <f t="shared" si="47"/>
        <v>0.06</v>
      </c>
      <c r="T181" s="129">
        <f t="shared" si="47"/>
        <v>0.06</v>
      </c>
      <c r="U181" s="129">
        <f t="shared" si="47"/>
        <v>0.06</v>
      </c>
      <c r="V181" s="129">
        <f t="shared" si="47"/>
        <v>0.06</v>
      </c>
      <c r="W181" s="129">
        <f t="shared" si="47"/>
        <v>0.06</v>
      </c>
      <c r="X181" s="129">
        <f t="shared" si="47"/>
        <v>0.06</v>
      </c>
      <c r="Y181" s="129">
        <f t="shared" si="47"/>
        <v>0.06</v>
      </c>
      <c r="Z181" s="129">
        <f t="shared" si="47"/>
        <v>0.06</v>
      </c>
      <c r="AA181" s="129">
        <f t="shared" si="47"/>
        <v>0.06</v>
      </c>
      <c r="AB181" s="129">
        <f t="shared" si="47"/>
        <v>0.06</v>
      </c>
      <c r="AC181" s="129">
        <f t="shared" si="47"/>
        <v>0.06</v>
      </c>
      <c r="AD181" s="129">
        <f t="shared" si="47"/>
        <v>0.06</v>
      </c>
      <c r="AE181" s="129">
        <f t="shared" si="47"/>
        <v>0.06</v>
      </c>
      <c r="AF181" s="129">
        <f t="shared" si="47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6"/>
        <v>0.11</v>
      </c>
      <c r="D182" s="129">
        <f t="shared" si="46"/>
        <v>0.11</v>
      </c>
      <c r="E182" s="129">
        <f t="shared" si="46"/>
        <v>0.11</v>
      </c>
      <c r="F182" s="129">
        <f t="shared" si="46"/>
        <v>0.11</v>
      </c>
      <c r="G182" s="129">
        <f t="shared" si="46"/>
        <v>0.11</v>
      </c>
      <c r="H182" s="129">
        <f t="shared" si="46"/>
        <v>0.11</v>
      </c>
      <c r="I182" s="129">
        <f t="shared" si="46"/>
        <v>0.11</v>
      </c>
      <c r="J182" s="129">
        <f t="shared" si="46"/>
        <v>0.11</v>
      </c>
      <c r="K182" s="129">
        <f t="shared" si="46"/>
        <v>0.11</v>
      </c>
      <c r="L182" s="129">
        <f t="shared" si="46"/>
        <v>0.11</v>
      </c>
      <c r="M182" s="129">
        <f t="shared" si="46"/>
        <v>0.11</v>
      </c>
      <c r="N182" s="129">
        <f t="shared" si="46"/>
        <v>0.11</v>
      </c>
      <c r="O182" s="129">
        <f t="shared" si="46"/>
        <v>0.11</v>
      </c>
      <c r="P182" s="129">
        <f t="shared" si="46"/>
        <v>0.11</v>
      </c>
      <c r="Q182" s="129">
        <f t="shared" si="46"/>
        <v>0.11</v>
      </c>
      <c r="R182" s="129">
        <f t="shared" si="46"/>
        <v>0.11</v>
      </c>
      <c r="S182" s="129">
        <f t="shared" si="47"/>
        <v>0.11</v>
      </c>
      <c r="T182" s="129">
        <f t="shared" si="47"/>
        <v>0.11</v>
      </c>
      <c r="U182" s="129">
        <f t="shared" si="47"/>
        <v>0.11</v>
      </c>
      <c r="V182" s="129">
        <f t="shared" si="47"/>
        <v>0.11</v>
      </c>
      <c r="W182" s="129">
        <f t="shared" si="47"/>
        <v>0.11</v>
      </c>
      <c r="X182" s="129">
        <f t="shared" si="47"/>
        <v>0.11</v>
      </c>
      <c r="Y182" s="129">
        <f t="shared" si="47"/>
        <v>0.11</v>
      </c>
      <c r="Z182" s="129">
        <f t="shared" si="47"/>
        <v>0.11</v>
      </c>
      <c r="AA182" s="129">
        <f t="shared" si="47"/>
        <v>0.11</v>
      </c>
      <c r="AB182" s="129">
        <f t="shared" si="47"/>
        <v>0.11</v>
      </c>
      <c r="AC182" s="129">
        <f t="shared" si="47"/>
        <v>0.11</v>
      </c>
      <c r="AD182" s="129">
        <f t="shared" si="47"/>
        <v>0.11</v>
      </c>
      <c r="AE182" s="129">
        <f t="shared" si="47"/>
        <v>0.11</v>
      </c>
      <c r="AF182" s="129">
        <f t="shared" si="47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6"/>
        <v>0.1</v>
      </c>
      <c r="D183" s="129">
        <f t="shared" si="46"/>
        <v>0.1</v>
      </c>
      <c r="E183" s="129">
        <f t="shared" si="46"/>
        <v>0.1</v>
      </c>
      <c r="F183" s="129">
        <f t="shared" si="46"/>
        <v>0.1</v>
      </c>
      <c r="G183" s="129">
        <f t="shared" si="46"/>
        <v>0.1</v>
      </c>
      <c r="H183" s="129">
        <f t="shared" si="46"/>
        <v>0.1</v>
      </c>
      <c r="I183" s="129">
        <f t="shared" si="46"/>
        <v>0.1</v>
      </c>
      <c r="J183" s="129">
        <f t="shared" si="46"/>
        <v>0.1</v>
      </c>
      <c r="K183" s="129">
        <f t="shared" si="46"/>
        <v>0.1</v>
      </c>
      <c r="L183" s="129">
        <f t="shared" si="46"/>
        <v>0.1</v>
      </c>
      <c r="M183" s="129">
        <f t="shared" si="46"/>
        <v>0.1</v>
      </c>
      <c r="N183" s="129">
        <f t="shared" si="46"/>
        <v>0.1</v>
      </c>
      <c r="O183" s="129">
        <f t="shared" si="46"/>
        <v>0.1</v>
      </c>
      <c r="P183" s="129">
        <f t="shared" si="46"/>
        <v>0.1</v>
      </c>
      <c r="Q183" s="129">
        <f t="shared" si="46"/>
        <v>0.1</v>
      </c>
      <c r="R183" s="129">
        <f t="shared" si="47"/>
        <v>0.1</v>
      </c>
      <c r="S183" s="129">
        <f t="shared" si="47"/>
        <v>0.1</v>
      </c>
      <c r="T183" s="129">
        <f t="shared" si="47"/>
        <v>0.1</v>
      </c>
      <c r="U183" s="129">
        <f t="shared" si="47"/>
        <v>0.1</v>
      </c>
      <c r="V183" s="129">
        <f t="shared" si="47"/>
        <v>0.1</v>
      </c>
      <c r="W183" s="129">
        <f t="shared" si="47"/>
        <v>0.1</v>
      </c>
      <c r="X183" s="129">
        <f t="shared" si="47"/>
        <v>0.1</v>
      </c>
      <c r="Y183" s="129">
        <f t="shared" si="47"/>
        <v>0.1</v>
      </c>
      <c r="Z183" s="129">
        <f t="shared" si="47"/>
        <v>0.1</v>
      </c>
      <c r="AA183" s="129">
        <f t="shared" si="47"/>
        <v>0.1</v>
      </c>
      <c r="AB183" s="129">
        <f t="shared" si="47"/>
        <v>0.1</v>
      </c>
      <c r="AC183" s="129">
        <f t="shared" si="47"/>
        <v>0.1</v>
      </c>
      <c r="AD183" s="129">
        <f t="shared" si="47"/>
        <v>0.1</v>
      </c>
      <c r="AE183" s="129">
        <f t="shared" si="47"/>
        <v>0.1</v>
      </c>
      <c r="AF183" s="129">
        <f t="shared" si="47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6"/>
        <v>0.09</v>
      </c>
      <c r="D184" s="129">
        <f t="shared" si="46"/>
        <v>0.09</v>
      </c>
      <c r="E184" s="129">
        <f t="shared" si="46"/>
        <v>0.09</v>
      </c>
      <c r="F184" s="129">
        <f t="shared" si="46"/>
        <v>0.09</v>
      </c>
      <c r="G184" s="129">
        <f t="shared" si="46"/>
        <v>0.09</v>
      </c>
      <c r="H184" s="129">
        <f t="shared" si="46"/>
        <v>0.09</v>
      </c>
      <c r="I184" s="129">
        <f t="shared" si="46"/>
        <v>0.09</v>
      </c>
      <c r="J184" s="129">
        <f t="shared" si="46"/>
        <v>0.09</v>
      </c>
      <c r="K184" s="129">
        <f t="shared" si="46"/>
        <v>0.09</v>
      </c>
      <c r="L184" s="129">
        <f t="shared" si="46"/>
        <v>0.09</v>
      </c>
      <c r="M184" s="129">
        <f t="shared" si="46"/>
        <v>0.09</v>
      </c>
      <c r="N184" s="129">
        <f t="shared" si="46"/>
        <v>0.09</v>
      </c>
      <c r="O184" s="129">
        <f t="shared" si="46"/>
        <v>0.09</v>
      </c>
      <c r="P184" s="129">
        <f t="shared" si="46"/>
        <v>0.09</v>
      </c>
      <c r="Q184" s="129">
        <f t="shared" si="46"/>
        <v>0.09</v>
      </c>
      <c r="R184" s="129">
        <f t="shared" si="47"/>
        <v>0.09</v>
      </c>
      <c r="S184" s="129">
        <f t="shared" si="47"/>
        <v>0.09</v>
      </c>
      <c r="T184" s="129">
        <f t="shared" si="47"/>
        <v>0.09</v>
      </c>
      <c r="U184" s="129">
        <f t="shared" si="47"/>
        <v>0.09</v>
      </c>
      <c r="V184" s="129">
        <f t="shared" si="47"/>
        <v>0.09</v>
      </c>
      <c r="W184" s="129">
        <f t="shared" si="47"/>
        <v>0.09</v>
      </c>
      <c r="X184" s="129">
        <f t="shared" si="47"/>
        <v>0.09</v>
      </c>
      <c r="Y184" s="129">
        <f t="shared" si="47"/>
        <v>0.09</v>
      </c>
      <c r="Z184" s="129">
        <f t="shared" si="47"/>
        <v>0.09</v>
      </c>
      <c r="AA184" s="129">
        <f t="shared" si="47"/>
        <v>0.09</v>
      </c>
      <c r="AB184" s="129">
        <f t="shared" si="47"/>
        <v>0.09</v>
      </c>
      <c r="AC184" s="129">
        <f t="shared" si="47"/>
        <v>0.09</v>
      </c>
      <c r="AD184" s="129">
        <f t="shared" si="47"/>
        <v>0.09</v>
      </c>
      <c r="AE184" s="129">
        <f t="shared" si="47"/>
        <v>0.09</v>
      </c>
      <c r="AF184" s="129">
        <f t="shared" si="47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6"/>
        <v>0.04</v>
      </c>
      <c r="D185" s="129">
        <f t="shared" si="46"/>
        <v>0.04</v>
      </c>
      <c r="E185" s="129">
        <f t="shared" si="46"/>
        <v>0.04</v>
      </c>
      <c r="F185" s="129">
        <f t="shared" si="46"/>
        <v>0.04</v>
      </c>
      <c r="G185" s="129">
        <f t="shared" si="46"/>
        <v>0.04</v>
      </c>
      <c r="H185" s="129">
        <f t="shared" si="46"/>
        <v>0.04</v>
      </c>
      <c r="I185" s="129">
        <f t="shared" si="46"/>
        <v>0.04</v>
      </c>
      <c r="J185" s="129">
        <f t="shared" si="46"/>
        <v>0.04</v>
      </c>
      <c r="K185" s="129">
        <f t="shared" si="46"/>
        <v>0.04</v>
      </c>
      <c r="L185" s="129">
        <f t="shared" si="46"/>
        <v>0.04</v>
      </c>
      <c r="M185" s="129">
        <f t="shared" si="46"/>
        <v>0.04</v>
      </c>
      <c r="N185" s="129">
        <f t="shared" si="46"/>
        <v>0.04</v>
      </c>
      <c r="O185" s="129">
        <f t="shared" si="46"/>
        <v>0.04</v>
      </c>
      <c r="P185" s="129">
        <f t="shared" si="46"/>
        <v>0.04</v>
      </c>
      <c r="Q185" s="129">
        <f t="shared" si="46"/>
        <v>0.04</v>
      </c>
      <c r="R185" s="129">
        <f t="shared" si="47"/>
        <v>0.04</v>
      </c>
      <c r="S185" s="129">
        <f t="shared" si="47"/>
        <v>0.04</v>
      </c>
      <c r="T185" s="129">
        <f t="shared" si="47"/>
        <v>0.04</v>
      </c>
      <c r="U185" s="129">
        <f t="shared" si="47"/>
        <v>0.04</v>
      </c>
      <c r="V185" s="129">
        <f t="shared" si="47"/>
        <v>0.04</v>
      </c>
      <c r="W185" s="129">
        <f t="shared" si="47"/>
        <v>0.04</v>
      </c>
      <c r="X185" s="129">
        <f t="shared" si="47"/>
        <v>0.04</v>
      </c>
      <c r="Y185" s="129">
        <f t="shared" si="47"/>
        <v>0.04</v>
      </c>
      <c r="Z185" s="129">
        <f t="shared" si="47"/>
        <v>0.04</v>
      </c>
      <c r="AA185" s="129">
        <f t="shared" si="47"/>
        <v>0.04</v>
      </c>
      <c r="AB185" s="129">
        <f t="shared" si="47"/>
        <v>0.04</v>
      </c>
      <c r="AC185" s="129">
        <f t="shared" si="47"/>
        <v>0.04</v>
      </c>
      <c r="AD185" s="129">
        <f t="shared" si="47"/>
        <v>0.04</v>
      </c>
      <c r="AE185" s="129">
        <f t="shared" si="47"/>
        <v>0.04</v>
      </c>
      <c r="AF185" s="129">
        <f t="shared" si="47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6"/>
        <v>2.3E-2</v>
      </c>
      <c r="E186" s="129">
        <f t="shared" si="46"/>
        <v>2.3E-2</v>
      </c>
      <c r="F186" s="129">
        <f t="shared" si="46"/>
        <v>2.3E-2</v>
      </c>
      <c r="G186" s="129">
        <f t="shared" si="46"/>
        <v>2.3E-2</v>
      </c>
      <c r="H186" s="129">
        <f t="shared" si="46"/>
        <v>2.3E-2</v>
      </c>
      <c r="I186" s="129">
        <f t="shared" si="46"/>
        <v>2.3E-2</v>
      </c>
      <c r="J186" s="129">
        <f t="shared" si="46"/>
        <v>2.3E-2</v>
      </c>
      <c r="K186" s="129">
        <f t="shared" si="46"/>
        <v>2.3E-2</v>
      </c>
      <c r="L186" s="129">
        <f t="shared" si="46"/>
        <v>2.3E-2</v>
      </c>
      <c r="M186" s="129">
        <f t="shared" si="46"/>
        <v>2.3E-2</v>
      </c>
      <c r="N186" s="129">
        <f t="shared" si="46"/>
        <v>2.3E-2</v>
      </c>
      <c r="O186" s="129">
        <f t="shared" si="46"/>
        <v>2.3E-2</v>
      </c>
      <c r="P186" s="129">
        <f t="shared" si="46"/>
        <v>2.3E-2</v>
      </c>
      <c r="Q186" s="129">
        <f t="shared" si="46"/>
        <v>2.3E-2</v>
      </c>
      <c r="R186" s="129">
        <f t="shared" si="47"/>
        <v>2.3E-2</v>
      </c>
      <c r="S186" s="129">
        <f t="shared" si="47"/>
        <v>2.3E-2</v>
      </c>
      <c r="T186" s="129">
        <f t="shared" si="47"/>
        <v>2.3E-2</v>
      </c>
      <c r="U186" s="129">
        <f t="shared" si="47"/>
        <v>2.3E-2</v>
      </c>
      <c r="V186" s="129">
        <f t="shared" si="47"/>
        <v>2.3E-2</v>
      </c>
      <c r="W186" s="129">
        <f t="shared" si="47"/>
        <v>2.3E-2</v>
      </c>
      <c r="X186" s="129">
        <f t="shared" si="47"/>
        <v>2.3E-2</v>
      </c>
      <c r="Y186" s="129">
        <f t="shared" si="47"/>
        <v>2.3E-2</v>
      </c>
      <c r="Z186" s="129">
        <f t="shared" si="47"/>
        <v>2.3E-2</v>
      </c>
      <c r="AA186" s="129">
        <f t="shared" si="47"/>
        <v>2.3E-2</v>
      </c>
      <c r="AB186" s="129">
        <f t="shared" si="47"/>
        <v>2.3E-2</v>
      </c>
      <c r="AC186" s="129">
        <f t="shared" si="47"/>
        <v>2.3E-2</v>
      </c>
      <c r="AD186" s="129">
        <f t="shared" si="47"/>
        <v>2.3E-2</v>
      </c>
      <c r="AE186" s="129">
        <f t="shared" si="47"/>
        <v>2.3E-2</v>
      </c>
      <c r="AF186" s="129">
        <f t="shared" si="47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8">SUM(B97:B186)</f>
        <v>194.70600000000002</v>
      </c>
      <c r="C187" s="131">
        <f t="shared" si="48"/>
        <v>194.70600000000002</v>
      </c>
      <c r="D187" s="131">
        <f t="shared" si="48"/>
        <v>194.70600000000002</v>
      </c>
      <c r="E187" s="131">
        <f t="shared" si="48"/>
        <v>194.70600000000002</v>
      </c>
      <c r="F187" s="131">
        <f t="shared" si="48"/>
        <v>194.70600000000002</v>
      </c>
      <c r="G187" s="131">
        <f t="shared" si="48"/>
        <v>194.70600000000002</v>
      </c>
      <c r="H187" s="131">
        <f t="shared" si="48"/>
        <v>194.70600000000002</v>
      </c>
      <c r="I187" s="131">
        <f t="shared" si="48"/>
        <v>192.10600000000005</v>
      </c>
      <c r="J187" s="131">
        <f t="shared" si="48"/>
        <v>192.10600000000005</v>
      </c>
      <c r="K187" s="131">
        <f t="shared" si="48"/>
        <v>192.10600000000005</v>
      </c>
      <c r="L187" s="131">
        <f t="shared" si="48"/>
        <v>192.10600000000005</v>
      </c>
      <c r="M187" s="131">
        <f t="shared" si="48"/>
        <v>192.10600000000005</v>
      </c>
      <c r="N187" s="131">
        <f t="shared" si="48"/>
        <v>192.10600000000005</v>
      </c>
      <c r="O187" s="131">
        <f t="shared" si="48"/>
        <v>192.10600000000005</v>
      </c>
      <c r="P187" s="131">
        <f t="shared" si="48"/>
        <v>192.10600000000005</v>
      </c>
      <c r="Q187" s="131">
        <f t="shared" si="48"/>
        <v>192.10600000000005</v>
      </c>
      <c r="R187" s="131">
        <f t="shared" si="48"/>
        <v>192.10600000000005</v>
      </c>
      <c r="S187" s="131">
        <f t="shared" si="48"/>
        <v>192.10600000000005</v>
      </c>
      <c r="T187" s="131">
        <f t="shared" si="48"/>
        <v>192.10600000000005</v>
      </c>
      <c r="U187" s="131">
        <f t="shared" si="48"/>
        <v>192.10600000000005</v>
      </c>
      <c r="V187" s="131">
        <f t="shared" si="48"/>
        <v>192.10600000000005</v>
      </c>
      <c r="W187" s="131">
        <f t="shared" si="48"/>
        <v>192.10600000000005</v>
      </c>
      <c r="X187" s="131">
        <f t="shared" si="48"/>
        <v>192.10600000000005</v>
      </c>
      <c r="Y187" s="131">
        <f t="shared" si="48"/>
        <v>192.10600000000005</v>
      </c>
      <c r="Z187" s="131">
        <f t="shared" si="48"/>
        <v>192.10600000000005</v>
      </c>
      <c r="AA187" s="131">
        <f t="shared" si="48"/>
        <v>192.10600000000005</v>
      </c>
      <c r="AB187" s="131">
        <f t="shared" si="48"/>
        <v>192.10600000000005</v>
      </c>
      <c r="AC187" s="131">
        <f t="shared" si="48"/>
        <v>192.10600000000005</v>
      </c>
      <c r="AD187" s="131">
        <f t="shared" si="48"/>
        <v>192.10600000000005</v>
      </c>
      <c r="AE187" s="131">
        <f t="shared" si="48"/>
        <v>192.10600000000005</v>
      </c>
      <c r="AF187" s="131">
        <f t="shared" si="48"/>
        <v>192.10600000000005</v>
      </c>
      <c r="AG187" s="132">
        <f t="shared" si="48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49">B189</f>
        <v>0.3</v>
      </c>
      <c r="D189" s="133">
        <f t="shared" si="49"/>
        <v>0.3</v>
      </c>
      <c r="E189" s="133">
        <f t="shared" si="49"/>
        <v>0.3</v>
      </c>
      <c r="F189" s="133">
        <f t="shared" si="49"/>
        <v>0.3</v>
      </c>
      <c r="G189" s="133">
        <f t="shared" si="49"/>
        <v>0.3</v>
      </c>
      <c r="H189" s="133">
        <f t="shared" si="49"/>
        <v>0.3</v>
      </c>
      <c r="I189" s="133">
        <f t="shared" si="49"/>
        <v>0.3</v>
      </c>
      <c r="J189" s="133">
        <f t="shared" si="49"/>
        <v>0.3</v>
      </c>
      <c r="K189" s="133">
        <f t="shared" si="49"/>
        <v>0.3</v>
      </c>
      <c r="L189" s="133">
        <f t="shared" si="49"/>
        <v>0.3</v>
      </c>
      <c r="M189" s="133">
        <f t="shared" si="49"/>
        <v>0.3</v>
      </c>
      <c r="N189" s="133">
        <f t="shared" si="49"/>
        <v>0.3</v>
      </c>
      <c r="O189" s="133">
        <f t="shared" si="49"/>
        <v>0.3</v>
      </c>
      <c r="P189" s="133">
        <f t="shared" si="49"/>
        <v>0.3</v>
      </c>
      <c r="Q189" s="133">
        <f t="shared" si="49"/>
        <v>0.3</v>
      </c>
      <c r="R189" s="133">
        <f t="shared" si="49"/>
        <v>0.3</v>
      </c>
      <c r="S189" s="133">
        <f t="shared" ref="S189:AF194" si="50">R189</f>
        <v>0.3</v>
      </c>
      <c r="T189" s="133">
        <f t="shared" si="50"/>
        <v>0.3</v>
      </c>
      <c r="U189" s="133">
        <f t="shared" si="50"/>
        <v>0.3</v>
      </c>
      <c r="V189" s="133">
        <f t="shared" si="50"/>
        <v>0.3</v>
      </c>
      <c r="W189" s="133">
        <f t="shared" si="50"/>
        <v>0.3</v>
      </c>
      <c r="X189" s="133">
        <f t="shared" si="50"/>
        <v>0.3</v>
      </c>
      <c r="Y189" s="133">
        <f t="shared" si="50"/>
        <v>0.3</v>
      </c>
      <c r="Z189" s="133">
        <f t="shared" si="50"/>
        <v>0.3</v>
      </c>
      <c r="AA189" s="133">
        <f t="shared" si="50"/>
        <v>0.3</v>
      </c>
      <c r="AB189" s="133">
        <f t="shared" si="50"/>
        <v>0.3</v>
      </c>
      <c r="AC189" s="133">
        <f t="shared" si="50"/>
        <v>0.3</v>
      </c>
      <c r="AD189" s="133">
        <f t="shared" si="50"/>
        <v>0.3</v>
      </c>
      <c r="AE189" s="133">
        <f t="shared" si="50"/>
        <v>0.3</v>
      </c>
      <c r="AF189" s="133">
        <f t="shared" si="50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49"/>
        <v>0.4</v>
      </c>
      <c r="D190" s="129">
        <f t="shared" si="49"/>
        <v>0.4</v>
      </c>
      <c r="E190" s="129">
        <f t="shared" si="49"/>
        <v>0.4</v>
      </c>
      <c r="F190" s="129">
        <f t="shared" si="49"/>
        <v>0.4</v>
      </c>
      <c r="G190" s="129">
        <f t="shared" si="49"/>
        <v>0.4</v>
      </c>
      <c r="H190" s="129">
        <f t="shared" si="49"/>
        <v>0.4</v>
      </c>
      <c r="I190" s="129">
        <f t="shared" si="49"/>
        <v>0.4</v>
      </c>
      <c r="J190" s="129">
        <f t="shared" si="49"/>
        <v>0.4</v>
      </c>
      <c r="K190" s="129">
        <f t="shared" si="49"/>
        <v>0.4</v>
      </c>
      <c r="L190" s="129">
        <f t="shared" si="49"/>
        <v>0.4</v>
      </c>
      <c r="M190" s="129">
        <f t="shared" si="49"/>
        <v>0.4</v>
      </c>
      <c r="N190" s="129">
        <f t="shared" si="49"/>
        <v>0.4</v>
      </c>
      <c r="O190" s="129">
        <f t="shared" si="49"/>
        <v>0.4</v>
      </c>
      <c r="P190" s="129">
        <f t="shared" si="49"/>
        <v>0.4</v>
      </c>
      <c r="Q190" s="129">
        <f t="shared" si="49"/>
        <v>0.4</v>
      </c>
      <c r="R190" s="129">
        <f t="shared" si="49"/>
        <v>0.4</v>
      </c>
      <c r="S190" s="129">
        <f t="shared" si="50"/>
        <v>0.4</v>
      </c>
      <c r="T190" s="129">
        <f t="shared" si="50"/>
        <v>0.4</v>
      </c>
      <c r="U190" s="129">
        <f t="shared" si="50"/>
        <v>0.4</v>
      </c>
      <c r="V190" s="129">
        <f>U190</f>
        <v>0.4</v>
      </c>
      <c r="W190" s="129">
        <f>V190</f>
        <v>0.4</v>
      </c>
      <c r="X190" s="129">
        <f t="shared" si="50"/>
        <v>0.4</v>
      </c>
      <c r="Y190" s="129">
        <f t="shared" si="50"/>
        <v>0.4</v>
      </c>
      <c r="Z190" s="129">
        <f t="shared" si="50"/>
        <v>0.4</v>
      </c>
      <c r="AA190" s="129">
        <f t="shared" si="50"/>
        <v>0.4</v>
      </c>
      <c r="AB190" s="129">
        <f t="shared" si="50"/>
        <v>0.4</v>
      </c>
      <c r="AC190" s="129">
        <f t="shared" si="50"/>
        <v>0.4</v>
      </c>
      <c r="AD190" s="129">
        <f t="shared" si="50"/>
        <v>0.4</v>
      </c>
      <c r="AE190" s="129">
        <f t="shared" si="50"/>
        <v>0.4</v>
      </c>
      <c r="AF190" s="129">
        <f t="shared" si="50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49"/>
        <v>1.5</v>
      </c>
      <c r="D191" s="129">
        <f t="shared" si="49"/>
        <v>1.5</v>
      </c>
      <c r="E191" s="129">
        <f t="shared" si="49"/>
        <v>1.5</v>
      </c>
      <c r="F191" s="129">
        <f t="shared" si="49"/>
        <v>1.5</v>
      </c>
      <c r="G191" s="129">
        <f t="shared" si="49"/>
        <v>1.5</v>
      </c>
      <c r="H191" s="129">
        <f t="shared" si="49"/>
        <v>1.5</v>
      </c>
      <c r="I191" s="129">
        <f t="shared" si="49"/>
        <v>1.5</v>
      </c>
      <c r="J191" s="129">
        <f t="shared" si="49"/>
        <v>1.5</v>
      </c>
      <c r="K191" s="129">
        <f t="shared" si="49"/>
        <v>1.5</v>
      </c>
      <c r="L191" s="129">
        <f t="shared" si="49"/>
        <v>1.5</v>
      </c>
      <c r="M191" s="129">
        <f t="shared" si="49"/>
        <v>1.5</v>
      </c>
      <c r="N191" s="129">
        <f t="shared" si="49"/>
        <v>1.5</v>
      </c>
      <c r="O191" s="129">
        <f t="shared" si="49"/>
        <v>1.5</v>
      </c>
      <c r="P191" s="129">
        <f t="shared" si="49"/>
        <v>1.5</v>
      </c>
      <c r="Q191" s="129">
        <f t="shared" si="49"/>
        <v>1.5</v>
      </c>
      <c r="R191" s="129">
        <f t="shared" si="49"/>
        <v>1.5</v>
      </c>
      <c r="S191" s="129">
        <f t="shared" si="50"/>
        <v>1.5</v>
      </c>
      <c r="T191" s="129">
        <f t="shared" si="50"/>
        <v>1.5</v>
      </c>
      <c r="U191" s="129">
        <f t="shared" si="50"/>
        <v>1.5</v>
      </c>
      <c r="V191" s="129">
        <f t="shared" si="50"/>
        <v>1.5</v>
      </c>
      <c r="W191" s="129">
        <f t="shared" si="50"/>
        <v>1.5</v>
      </c>
      <c r="X191" s="129">
        <f t="shared" si="50"/>
        <v>1.5</v>
      </c>
      <c r="Y191" s="129">
        <f t="shared" si="50"/>
        <v>1.5</v>
      </c>
      <c r="Z191" s="129">
        <f t="shared" si="50"/>
        <v>1.5</v>
      </c>
      <c r="AA191" s="129">
        <f t="shared" si="50"/>
        <v>1.5</v>
      </c>
      <c r="AB191" s="129">
        <f t="shared" si="50"/>
        <v>1.5</v>
      </c>
      <c r="AC191" s="129">
        <f t="shared" si="50"/>
        <v>1.5</v>
      </c>
      <c r="AD191" s="129">
        <f t="shared" si="50"/>
        <v>1.5</v>
      </c>
      <c r="AE191" s="129">
        <f t="shared" si="50"/>
        <v>1.5</v>
      </c>
      <c r="AF191" s="129">
        <f t="shared" si="50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49"/>
        <v>0.3</v>
      </c>
      <c r="D192" s="129">
        <f t="shared" si="49"/>
        <v>0.3</v>
      </c>
      <c r="E192" s="129">
        <f t="shared" si="49"/>
        <v>0.3</v>
      </c>
      <c r="F192" s="129">
        <f t="shared" si="49"/>
        <v>0.3</v>
      </c>
      <c r="G192" s="129">
        <f t="shared" si="49"/>
        <v>0.3</v>
      </c>
      <c r="H192" s="129">
        <f t="shared" si="49"/>
        <v>0.3</v>
      </c>
      <c r="I192" s="129">
        <f t="shared" si="49"/>
        <v>0.3</v>
      </c>
      <c r="J192" s="129">
        <f t="shared" si="49"/>
        <v>0.3</v>
      </c>
      <c r="K192" s="129">
        <f t="shared" si="49"/>
        <v>0.3</v>
      </c>
      <c r="L192" s="129">
        <f t="shared" si="49"/>
        <v>0.3</v>
      </c>
      <c r="M192" s="129">
        <f t="shared" si="49"/>
        <v>0.3</v>
      </c>
      <c r="N192" s="129">
        <f t="shared" si="49"/>
        <v>0.3</v>
      </c>
      <c r="O192" s="129">
        <f t="shared" si="49"/>
        <v>0.3</v>
      </c>
      <c r="P192" s="129">
        <f t="shared" si="49"/>
        <v>0.3</v>
      </c>
      <c r="Q192" s="129">
        <f t="shared" si="49"/>
        <v>0.3</v>
      </c>
      <c r="R192" s="129">
        <f t="shared" si="49"/>
        <v>0.3</v>
      </c>
      <c r="S192" s="129">
        <f t="shared" si="50"/>
        <v>0.3</v>
      </c>
      <c r="T192" s="129">
        <f t="shared" si="50"/>
        <v>0.3</v>
      </c>
      <c r="U192" s="129">
        <f t="shared" si="50"/>
        <v>0.3</v>
      </c>
      <c r="V192" s="129">
        <f t="shared" si="50"/>
        <v>0.3</v>
      </c>
      <c r="W192" s="129">
        <f t="shared" si="50"/>
        <v>0.3</v>
      </c>
      <c r="X192" s="129">
        <f t="shared" si="50"/>
        <v>0.3</v>
      </c>
      <c r="Y192" s="129">
        <f t="shared" si="50"/>
        <v>0.3</v>
      </c>
      <c r="Z192" s="129">
        <f t="shared" si="50"/>
        <v>0.3</v>
      </c>
      <c r="AA192" s="129">
        <f t="shared" si="50"/>
        <v>0.3</v>
      </c>
      <c r="AB192" s="129">
        <f t="shared" si="50"/>
        <v>0.3</v>
      </c>
      <c r="AC192" s="129">
        <f t="shared" si="50"/>
        <v>0.3</v>
      </c>
      <c r="AD192" s="129">
        <f t="shared" si="50"/>
        <v>0.3</v>
      </c>
      <c r="AE192" s="129">
        <f t="shared" si="50"/>
        <v>0.3</v>
      </c>
      <c r="AF192" s="129">
        <f t="shared" si="50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49"/>
        <v>0.4</v>
      </c>
      <c r="D193" s="129">
        <f t="shared" si="49"/>
        <v>0.4</v>
      </c>
      <c r="E193" s="129">
        <f t="shared" si="49"/>
        <v>0.4</v>
      </c>
      <c r="F193" s="129">
        <f t="shared" si="49"/>
        <v>0.4</v>
      </c>
      <c r="G193" s="129">
        <f t="shared" si="49"/>
        <v>0.4</v>
      </c>
      <c r="H193" s="129">
        <f t="shared" si="49"/>
        <v>0.4</v>
      </c>
      <c r="I193" s="129">
        <f t="shared" si="49"/>
        <v>0.4</v>
      </c>
      <c r="J193" s="129">
        <f t="shared" si="49"/>
        <v>0.4</v>
      </c>
      <c r="K193" s="129">
        <f t="shared" si="49"/>
        <v>0.4</v>
      </c>
      <c r="L193" s="129">
        <f t="shared" si="49"/>
        <v>0.4</v>
      </c>
      <c r="M193" s="129">
        <f t="shared" si="49"/>
        <v>0.4</v>
      </c>
      <c r="N193" s="129">
        <f t="shared" si="49"/>
        <v>0.4</v>
      </c>
      <c r="O193" s="129">
        <f t="shared" si="49"/>
        <v>0.4</v>
      </c>
      <c r="P193" s="129">
        <f t="shared" si="49"/>
        <v>0.4</v>
      </c>
      <c r="Q193" s="129">
        <f t="shared" si="49"/>
        <v>0.4</v>
      </c>
      <c r="R193" s="129">
        <f t="shared" si="49"/>
        <v>0.4</v>
      </c>
      <c r="S193" s="129">
        <f t="shared" si="50"/>
        <v>0.4</v>
      </c>
      <c r="T193" s="129">
        <f t="shared" si="50"/>
        <v>0.4</v>
      </c>
      <c r="U193" s="129">
        <f t="shared" si="50"/>
        <v>0.4</v>
      </c>
      <c r="V193" s="129">
        <f t="shared" si="50"/>
        <v>0.4</v>
      </c>
      <c r="W193" s="129">
        <f t="shared" si="50"/>
        <v>0.4</v>
      </c>
      <c r="X193" s="129">
        <f t="shared" si="50"/>
        <v>0.4</v>
      </c>
      <c r="Y193" s="129">
        <f t="shared" si="50"/>
        <v>0.4</v>
      </c>
      <c r="Z193" s="129">
        <f t="shared" si="50"/>
        <v>0.4</v>
      </c>
      <c r="AA193" s="129">
        <f t="shared" si="50"/>
        <v>0.4</v>
      </c>
      <c r="AB193" s="129">
        <f t="shared" si="50"/>
        <v>0.4</v>
      </c>
      <c r="AC193" s="129">
        <f t="shared" si="50"/>
        <v>0.4</v>
      </c>
      <c r="AD193" s="129">
        <f t="shared" si="50"/>
        <v>0.4</v>
      </c>
      <c r="AE193" s="129">
        <f t="shared" si="50"/>
        <v>0.4</v>
      </c>
      <c r="AF193" s="129">
        <f t="shared" si="50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49"/>
        <v>0.64</v>
      </c>
      <c r="D194" s="136">
        <f t="shared" si="49"/>
        <v>0.64</v>
      </c>
      <c r="E194" s="136">
        <f t="shared" si="49"/>
        <v>0.64</v>
      </c>
      <c r="F194" s="136">
        <f t="shared" si="49"/>
        <v>0.64</v>
      </c>
      <c r="G194" s="136">
        <f t="shared" si="49"/>
        <v>0.64</v>
      </c>
      <c r="H194" s="136">
        <f t="shared" si="49"/>
        <v>0.64</v>
      </c>
      <c r="I194" s="136">
        <f t="shared" si="49"/>
        <v>0.64</v>
      </c>
      <c r="J194" s="136">
        <f t="shared" si="49"/>
        <v>0.64</v>
      </c>
      <c r="K194" s="136">
        <f t="shared" si="49"/>
        <v>0.64</v>
      </c>
      <c r="L194" s="136">
        <f t="shared" si="49"/>
        <v>0.64</v>
      </c>
      <c r="M194" s="136">
        <f t="shared" si="49"/>
        <v>0.64</v>
      </c>
      <c r="N194" s="136">
        <f t="shared" si="49"/>
        <v>0.64</v>
      </c>
      <c r="O194" s="136">
        <f t="shared" si="49"/>
        <v>0.64</v>
      </c>
      <c r="P194" s="136">
        <f t="shared" si="49"/>
        <v>0.64</v>
      </c>
      <c r="Q194" s="136">
        <f t="shared" si="49"/>
        <v>0.64</v>
      </c>
      <c r="R194" s="136">
        <f t="shared" si="49"/>
        <v>0.64</v>
      </c>
      <c r="S194" s="136">
        <f t="shared" si="50"/>
        <v>0.64</v>
      </c>
      <c r="T194" s="136">
        <f t="shared" si="50"/>
        <v>0.64</v>
      </c>
      <c r="U194" s="136">
        <f t="shared" si="50"/>
        <v>0.64</v>
      </c>
      <c r="V194" s="136">
        <f t="shared" si="50"/>
        <v>0.64</v>
      </c>
      <c r="W194" s="136">
        <f t="shared" si="50"/>
        <v>0.64</v>
      </c>
      <c r="X194" s="136">
        <f t="shared" si="50"/>
        <v>0.64</v>
      </c>
      <c r="Y194" s="136">
        <f t="shared" si="50"/>
        <v>0.64</v>
      </c>
      <c r="Z194" s="136">
        <f t="shared" si="50"/>
        <v>0.64</v>
      </c>
      <c r="AA194" s="136">
        <f t="shared" si="50"/>
        <v>0.64</v>
      </c>
      <c r="AB194" s="136">
        <f t="shared" si="50"/>
        <v>0.64</v>
      </c>
      <c r="AC194" s="136">
        <f t="shared" si="50"/>
        <v>0.64</v>
      </c>
      <c r="AD194" s="136">
        <f t="shared" si="50"/>
        <v>0.64</v>
      </c>
      <c r="AE194" s="136">
        <f t="shared" si="50"/>
        <v>0.64</v>
      </c>
      <c r="AF194" s="136">
        <f t="shared" si="50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1">SUM(C189:C194)</f>
        <v>3.54</v>
      </c>
      <c r="D195" s="139">
        <f t="shared" si="51"/>
        <v>3.54</v>
      </c>
      <c r="E195" s="139">
        <f t="shared" si="51"/>
        <v>3.54</v>
      </c>
      <c r="F195" s="139">
        <f t="shared" si="51"/>
        <v>3.54</v>
      </c>
      <c r="G195" s="139">
        <f t="shared" si="51"/>
        <v>3.54</v>
      </c>
      <c r="H195" s="139">
        <f t="shared" si="51"/>
        <v>3.54</v>
      </c>
      <c r="I195" s="139">
        <f t="shared" si="51"/>
        <v>3.54</v>
      </c>
      <c r="J195" s="139">
        <f t="shared" si="51"/>
        <v>3.54</v>
      </c>
      <c r="K195" s="139">
        <f t="shared" si="51"/>
        <v>3.54</v>
      </c>
      <c r="L195" s="139">
        <f>SUM(L189:L194)</f>
        <v>3.54</v>
      </c>
      <c r="M195" s="139">
        <f t="shared" ref="M195:R195" si="52">SUM(M189:M194)</f>
        <v>3.54</v>
      </c>
      <c r="N195" s="139">
        <f t="shared" si="52"/>
        <v>3.54</v>
      </c>
      <c r="O195" s="139">
        <f t="shared" si="52"/>
        <v>3.54</v>
      </c>
      <c r="P195" s="139">
        <f t="shared" si="52"/>
        <v>3.54</v>
      </c>
      <c r="Q195" s="139">
        <f t="shared" si="52"/>
        <v>3.54</v>
      </c>
      <c r="R195" s="139">
        <f t="shared" si="52"/>
        <v>3.54</v>
      </c>
      <c r="S195" s="139">
        <f>SUM(S189:S194)</f>
        <v>3.54</v>
      </c>
      <c r="T195" s="139">
        <f t="shared" ref="T195:AG195" si="53">SUM(T189:T194)</f>
        <v>3.54</v>
      </c>
      <c r="U195" s="139">
        <f t="shared" si="53"/>
        <v>3.54</v>
      </c>
      <c r="V195" s="139">
        <f t="shared" si="53"/>
        <v>3.54</v>
      </c>
      <c r="W195" s="139">
        <f t="shared" si="53"/>
        <v>3.54</v>
      </c>
      <c r="X195" s="139">
        <f t="shared" si="53"/>
        <v>3.54</v>
      </c>
      <c r="Y195" s="139">
        <f t="shared" si="53"/>
        <v>3.54</v>
      </c>
      <c r="Z195" s="139">
        <f t="shared" si="53"/>
        <v>3.54</v>
      </c>
      <c r="AA195" s="139">
        <f t="shared" si="53"/>
        <v>3.54</v>
      </c>
      <c r="AB195" s="139">
        <f t="shared" si="53"/>
        <v>3.54</v>
      </c>
      <c r="AC195" s="139">
        <f t="shared" si="53"/>
        <v>3.54</v>
      </c>
      <c r="AD195" s="139">
        <f t="shared" si="53"/>
        <v>3.54</v>
      </c>
      <c r="AE195" s="139">
        <f t="shared" si="53"/>
        <v>3.54</v>
      </c>
      <c r="AF195" s="139">
        <f t="shared" si="53"/>
        <v>3.54</v>
      </c>
      <c r="AG195" s="140">
        <f t="shared" si="53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1259.24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13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 ca="1">"Pie Chart of Daily Peak Demand(Inclusive of Export) of Nepal ("&amp;A4&amp;" "&amp;B4&amp;")"</f>
        <v>Pie Chart of Daily Peak Demand(Inclusive of Export) of Nepal (Nepali Date: 2078/04/13)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2078/04/13)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4">B72</f>
        <v>1161.04</v>
      </c>
      <c r="U209" s="163">
        <f t="shared" si="54"/>
        <v>1155.08</v>
      </c>
      <c r="V209" s="163">
        <f t="shared" si="54"/>
        <v>1122.04</v>
      </c>
      <c r="W209" s="163">
        <f t="shared" si="54"/>
        <v>1145.25</v>
      </c>
      <c r="X209" s="163">
        <f t="shared" si="54"/>
        <v>1090.8400000000001</v>
      </c>
      <c r="Y209" s="163">
        <f t="shared" si="54"/>
        <v>1086.79</v>
      </c>
      <c r="Z209" s="163">
        <f t="shared" si="54"/>
        <v>1109.1400000000001</v>
      </c>
      <c r="AA209" s="163">
        <f t="shared" si="54"/>
        <v>1114.04</v>
      </c>
      <c r="AB209" s="163">
        <f t="shared" si="54"/>
        <v>1162.3399999999999</v>
      </c>
      <c r="AC209" s="163">
        <f t="shared" si="54"/>
        <v>1188.54</v>
      </c>
      <c r="AD209" s="163">
        <f t="shared" si="54"/>
        <v>1228.28</v>
      </c>
      <c r="AE209" s="163">
        <f t="shared" si="54"/>
        <v>1259.24</v>
      </c>
      <c r="AF209" s="163">
        <f t="shared" si="54"/>
        <v>1290.3400000000001</v>
      </c>
      <c r="AG209" s="163">
        <f t="shared" si="54"/>
        <v>1338.24</v>
      </c>
      <c r="AH209" s="163">
        <f t="shared" si="54"/>
        <v>1297.32</v>
      </c>
      <c r="AI209" s="163">
        <f t="shared" si="54"/>
        <v>1334.1399999999999</v>
      </c>
      <c r="AJ209" s="163">
        <f t="shared" si="54"/>
        <v>1346.84</v>
      </c>
      <c r="AK209" s="163">
        <f t="shared" si="54"/>
        <v>1320.84</v>
      </c>
      <c r="AL209" s="163">
        <f t="shared" si="54"/>
        <v>1297.1699999999998</v>
      </c>
      <c r="AM209" s="163">
        <f t="shared" si="54"/>
        <v>1268.04</v>
      </c>
      <c r="AN209" s="163">
        <f t="shared" si="54"/>
        <v>1207.04</v>
      </c>
      <c r="AO209" s="163">
        <f t="shared" si="54"/>
        <v>1233.04</v>
      </c>
      <c r="AP209" s="163">
        <f t="shared" si="54"/>
        <v>1234.5899999999999</v>
      </c>
      <c r="AQ209" s="163">
        <f t="shared" si="54"/>
        <v>1238.94</v>
      </c>
      <c r="AR209" s="163">
        <f t="shared" si="54"/>
        <v>1258.8399999999999</v>
      </c>
      <c r="AS209" s="163">
        <f t="shared" si="54"/>
        <v>1356.94</v>
      </c>
      <c r="AT209" s="163">
        <f t="shared" si="54"/>
        <v>1343.15</v>
      </c>
      <c r="AU209" s="163">
        <f t="shared" si="54"/>
        <v>1297.19</v>
      </c>
      <c r="AV209" s="163">
        <f t="shared" si="54"/>
        <v>1245.3400000000001</v>
      </c>
      <c r="AW209" s="163">
        <f t="shared" si="54"/>
        <v>1170.1400000000001</v>
      </c>
      <c r="AX209" s="163">
        <f t="shared" si="54"/>
        <v>1108.54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5">B194</f>
        <v>0.64</v>
      </c>
      <c r="C230" s="166">
        <f t="shared" si="55"/>
        <v>0.64</v>
      </c>
      <c r="D230" s="166">
        <f t="shared" si="55"/>
        <v>0.64</v>
      </c>
      <c r="E230" s="166">
        <f t="shared" si="55"/>
        <v>0.64</v>
      </c>
      <c r="F230" s="166">
        <f t="shared" si="55"/>
        <v>0.64</v>
      </c>
      <c r="G230" s="166">
        <f t="shared" si="55"/>
        <v>0.64</v>
      </c>
      <c r="H230" s="166">
        <f t="shared" si="55"/>
        <v>0.64</v>
      </c>
      <c r="I230" s="166">
        <f t="shared" si="55"/>
        <v>0.64</v>
      </c>
      <c r="J230" s="166">
        <f t="shared" si="55"/>
        <v>0.64</v>
      </c>
      <c r="K230" s="166">
        <f t="shared" si="55"/>
        <v>0.64</v>
      </c>
      <c r="L230" s="166">
        <f t="shared" si="55"/>
        <v>0.64</v>
      </c>
      <c r="M230" s="166">
        <f t="shared" si="55"/>
        <v>0.64</v>
      </c>
      <c r="N230" s="166">
        <f t="shared" si="55"/>
        <v>0.64</v>
      </c>
      <c r="O230" s="166">
        <f t="shared" si="55"/>
        <v>0.64</v>
      </c>
      <c r="P230" s="166">
        <f t="shared" si="55"/>
        <v>0.64</v>
      </c>
      <c r="Q230" s="166">
        <f t="shared" si="55"/>
        <v>0.64</v>
      </c>
      <c r="R230" s="166">
        <f t="shared" si="55"/>
        <v>0.64</v>
      </c>
      <c r="S230" s="166">
        <f t="shared" si="55"/>
        <v>0.64</v>
      </c>
      <c r="T230" s="166">
        <f t="shared" si="55"/>
        <v>0.64</v>
      </c>
      <c r="U230" s="166">
        <f t="shared" si="55"/>
        <v>0.64</v>
      </c>
      <c r="V230" s="166">
        <f t="shared" si="55"/>
        <v>0.64</v>
      </c>
      <c r="W230" s="166">
        <f t="shared" si="55"/>
        <v>0.64</v>
      </c>
      <c r="X230" s="166">
        <f t="shared" si="55"/>
        <v>0.64</v>
      </c>
      <c r="Y230" s="166">
        <f t="shared" si="55"/>
        <v>0.64</v>
      </c>
      <c r="Z230" s="166">
        <f t="shared" si="55"/>
        <v>0.64</v>
      </c>
      <c r="AA230" s="166">
        <f t="shared" si="55"/>
        <v>0.64</v>
      </c>
      <c r="AB230" s="166">
        <f t="shared" si="55"/>
        <v>0.64</v>
      </c>
      <c r="AC230" s="166">
        <f t="shared" si="55"/>
        <v>0.64</v>
      </c>
      <c r="AD230" s="166">
        <f t="shared" si="55"/>
        <v>0.64</v>
      </c>
      <c r="AE230" s="166">
        <f t="shared" si="55"/>
        <v>0.64</v>
      </c>
      <c r="AF230" s="166">
        <f t="shared" si="55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6">IF(C198&lt;100,"",C198-520)</f>
        <v/>
      </c>
      <c r="D231" s="114" t="str">
        <f t="shared" si="56"/>
        <v/>
      </c>
      <c r="E231" s="114" t="str">
        <f t="shared" si="56"/>
        <v/>
      </c>
      <c r="F231" s="114" t="str">
        <f t="shared" si="56"/>
        <v/>
      </c>
      <c r="G231" s="114" t="str">
        <f t="shared" si="56"/>
        <v/>
      </c>
      <c r="H231" s="114" t="str">
        <f t="shared" si="56"/>
        <v/>
      </c>
      <c r="I231" s="114" t="str">
        <f t="shared" si="56"/>
        <v/>
      </c>
      <c r="J231" s="114" t="str">
        <f t="shared" si="56"/>
        <v/>
      </c>
      <c r="K231" s="114" t="str">
        <f t="shared" si="56"/>
        <v/>
      </c>
      <c r="L231" s="114" t="str">
        <f t="shared" si="56"/>
        <v/>
      </c>
      <c r="M231" s="114" t="str">
        <f t="shared" si="56"/>
        <v/>
      </c>
      <c r="N231" s="114" t="str">
        <f t="shared" si="56"/>
        <v/>
      </c>
      <c r="O231" s="114" t="str">
        <f t="shared" si="56"/>
        <v/>
      </c>
      <c r="P231" s="114" t="str">
        <f t="shared" si="56"/>
        <v/>
      </c>
      <c r="Q231" s="114" t="str">
        <f t="shared" si="56"/>
        <v/>
      </c>
      <c r="R231" s="114" t="str">
        <f t="shared" si="56"/>
        <v/>
      </c>
      <c r="S231" s="114" t="str">
        <f t="shared" si="56"/>
        <v/>
      </c>
      <c r="T231" s="114" t="str">
        <f t="shared" si="56"/>
        <v/>
      </c>
      <c r="U231" s="114" t="str">
        <f t="shared" si="56"/>
        <v/>
      </c>
      <c r="V231" s="114" t="str">
        <f t="shared" si="56"/>
        <v/>
      </c>
      <c r="W231" s="114" t="str">
        <f t="shared" si="56"/>
        <v/>
      </c>
      <c r="X231" s="114" t="str">
        <f t="shared" si="56"/>
        <v/>
      </c>
      <c r="Y231" s="114" t="str">
        <f t="shared" si="56"/>
        <v/>
      </c>
      <c r="Z231" s="114" t="str">
        <f t="shared" si="56"/>
        <v/>
      </c>
      <c r="AA231" s="114" t="str">
        <f t="shared" si="56"/>
        <v/>
      </c>
      <c r="AB231" s="114" t="str">
        <f t="shared" si="56"/>
        <v/>
      </c>
      <c r="AC231" s="114" t="str">
        <f t="shared" si="56"/>
        <v/>
      </c>
      <c r="AD231" s="114" t="str">
        <f t="shared" si="56"/>
        <v/>
      </c>
      <c r="AE231" s="114" t="str">
        <f t="shared" si="56"/>
        <v/>
      </c>
      <c r="AF231" s="114" t="str">
        <f t="shared" si="56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7">IF(B199&lt;100,"",B199-620)</f>
        <v/>
      </c>
      <c r="C232" s="114" t="str">
        <f t="shared" si="57"/>
        <v/>
      </c>
      <c r="D232" s="114" t="str">
        <f t="shared" si="57"/>
        <v/>
      </c>
      <c r="E232" s="114" t="str">
        <f t="shared" si="57"/>
        <v/>
      </c>
      <c r="F232" s="114" t="str">
        <f t="shared" si="57"/>
        <v/>
      </c>
      <c r="G232" s="114" t="str">
        <f t="shared" si="57"/>
        <v/>
      </c>
      <c r="H232" s="114" t="str">
        <f t="shared" si="57"/>
        <v/>
      </c>
      <c r="I232" s="114" t="str">
        <f t="shared" si="57"/>
        <v/>
      </c>
      <c r="J232" s="114" t="str">
        <f t="shared" si="57"/>
        <v/>
      </c>
      <c r="K232" s="114" t="str">
        <f t="shared" si="57"/>
        <v/>
      </c>
      <c r="L232" s="114" t="str">
        <f t="shared" si="57"/>
        <v/>
      </c>
      <c r="M232" s="114" t="str">
        <f t="shared" si="57"/>
        <v/>
      </c>
      <c r="N232" s="114" t="str">
        <f t="shared" si="57"/>
        <v/>
      </c>
      <c r="O232" s="114" t="str">
        <f t="shared" si="57"/>
        <v/>
      </c>
      <c r="P232" s="114" t="str">
        <f t="shared" si="57"/>
        <v/>
      </c>
      <c r="Q232" s="114" t="str">
        <f t="shared" si="57"/>
        <v/>
      </c>
      <c r="R232" s="114" t="str">
        <f t="shared" si="57"/>
        <v/>
      </c>
      <c r="S232" s="114" t="str">
        <f t="shared" si="57"/>
        <v/>
      </c>
      <c r="T232" s="114" t="str">
        <f t="shared" si="57"/>
        <v/>
      </c>
      <c r="U232" s="114" t="str">
        <f t="shared" si="57"/>
        <v/>
      </c>
      <c r="V232" s="114" t="str">
        <f t="shared" si="57"/>
        <v/>
      </c>
      <c r="W232" s="114" t="str">
        <f t="shared" si="57"/>
        <v/>
      </c>
      <c r="X232" s="114" t="str">
        <f t="shared" si="57"/>
        <v/>
      </c>
      <c r="Y232" s="114" t="str">
        <f t="shared" si="57"/>
        <v/>
      </c>
      <c r="Z232" s="114" t="str">
        <f t="shared" si="57"/>
        <v/>
      </c>
      <c r="AA232" s="114" t="str">
        <f t="shared" si="57"/>
        <v/>
      </c>
      <c r="AB232" s="114" t="str">
        <f t="shared" si="57"/>
        <v/>
      </c>
      <c r="AC232" s="114" t="str">
        <f t="shared" si="57"/>
        <v/>
      </c>
      <c r="AD232" s="114" t="str">
        <f t="shared" si="57"/>
        <v/>
      </c>
      <c r="AE232" s="114" t="str">
        <f t="shared" si="57"/>
        <v/>
      </c>
      <c r="AF232" s="114" t="str">
        <f t="shared" si="57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8">IF(B200&lt;100,"",B200-330)</f>
        <v/>
      </c>
      <c r="C233" s="114" t="str">
        <f t="shared" si="58"/>
        <v/>
      </c>
      <c r="D233" s="114" t="str">
        <f t="shared" si="58"/>
        <v/>
      </c>
      <c r="E233" s="114" t="str">
        <f t="shared" si="58"/>
        <v/>
      </c>
      <c r="F233" s="114" t="str">
        <f t="shared" si="58"/>
        <v/>
      </c>
      <c r="G233" s="114" t="str">
        <f t="shared" si="58"/>
        <v/>
      </c>
      <c r="H233" s="114" t="str">
        <f t="shared" si="58"/>
        <v/>
      </c>
      <c r="I233" s="114" t="str">
        <f t="shared" si="58"/>
        <v/>
      </c>
      <c r="J233" s="114" t="str">
        <f t="shared" si="58"/>
        <v/>
      </c>
      <c r="K233" s="114" t="str">
        <f t="shared" si="58"/>
        <v/>
      </c>
      <c r="L233" s="114" t="str">
        <f t="shared" si="58"/>
        <v/>
      </c>
      <c r="M233" s="114" t="str">
        <f t="shared" si="58"/>
        <v/>
      </c>
      <c r="N233" s="114" t="str">
        <f t="shared" si="58"/>
        <v/>
      </c>
      <c r="O233" s="114" t="str">
        <f t="shared" si="58"/>
        <v/>
      </c>
      <c r="P233" s="114" t="str">
        <f t="shared" si="58"/>
        <v/>
      </c>
      <c r="Q233" s="114" t="str">
        <f t="shared" si="58"/>
        <v/>
      </c>
      <c r="R233" s="114" t="str">
        <f t="shared" si="58"/>
        <v/>
      </c>
      <c r="S233" s="114" t="str">
        <f t="shared" si="58"/>
        <v/>
      </c>
      <c r="T233" s="114" t="str">
        <f t="shared" si="58"/>
        <v/>
      </c>
      <c r="U233" s="114" t="str">
        <f t="shared" si="58"/>
        <v/>
      </c>
      <c r="V233" s="114" t="str">
        <f t="shared" si="58"/>
        <v/>
      </c>
      <c r="W233" s="114" t="str">
        <f t="shared" si="58"/>
        <v/>
      </c>
      <c r="X233" s="114" t="str">
        <f t="shared" si="58"/>
        <v/>
      </c>
      <c r="Y233" s="114" t="str">
        <f t="shared" si="58"/>
        <v/>
      </c>
      <c r="Z233" s="114" t="str">
        <f t="shared" si="58"/>
        <v/>
      </c>
      <c r="AA233" s="114" t="str">
        <f t="shared" si="58"/>
        <v/>
      </c>
      <c r="AB233" s="114" t="str">
        <f t="shared" si="58"/>
        <v/>
      </c>
      <c r="AC233" s="114" t="str">
        <f t="shared" si="58"/>
        <v/>
      </c>
      <c r="AD233" s="114" t="str">
        <f t="shared" si="58"/>
        <v/>
      </c>
      <c r="AE233" s="114" t="str">
        <f t="shared" si="58"/>
        <v/>
      </c>
      <c r="AF233" s="114" t="str">
        <f t="shared" si="58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9">IF(C201&lt;100,"",C201-1500)</f>
        <v/>
      </c>
      <c r="D234" s="114" t="str">
        <f t="shared" si="59"/>
        <v/>
      </c>
      <c r="E234" s="114" t="str">
        <f t="shared" si="59"/>
        <v/>
      </c>
      <c r="F234" s="114" t="str">
        <f t="shared" si="59"/>
        <v/>
      </c>
      <c r="G234" s="114" t="str">
        <f t="shared" si="59"/>
        <v/>
      </c>
      <c r="H234" s="114" t="str">
        <f t="shared" si="59"/>
        <v/>
      </c>
      <c r="I234" s="114" t="str">
        <f t="shared" si="59"/>
        <v/>
      </c>
      <c r="J234" s="114" t="str">
        <f t="shared" si="59"/>
        <v/>
      </c>
      <c r="K234" s="114" t="str">
        <f t="shared" si="59"/>
        <v/>
      </c>
      <c r="L234" s="114" t="str">
        <f t="shared" si="59"/>
        <v/>
      </c>
      <c r="M234" s="114" t="str">
        <f t="shared" si="59"/>
        <v/>
      </c>
      <c r="N234" s="114" t="str">
        <f t="shared" si="59"/>
        <v/>
      </c>
      <c r="O234" s="114" t="str">
        <f t="shared" si="59"/>
        <v/>
      </c>
      <c r="P234" s="114" t="str">
        <f t="shared" si="59"/>
        <v/>
      </c>
      <c r="Q234" s="114" t="str">
        <f t="shared" si="59"/>
        <v/>
      </c>
      <c r="R234" s="114" t="str">
        <f t="shared" si="59"/>
        <v/>
      </c>
      <c r="S234" s="114" t="str">
        <f t="shared" si="59"/>
        <v/>
      </c>
      <c r="T234" s="114" t="str">
        <f t="shared" si="59"/>
        <v/>
      </c>
      <c r="U234" s="114" t="str">
        <f t="shared" si="59"/>
        <v/>
      </c>
      <c r="V234" s="114" t="str">
        <f t="shared" si="59"/>
        <v/>
      </c>
      <c r="W234" s="114" t="str">
        <f t="shared" si="59"/>
        <v/>
      </c>
      <c r="X234" s="114" t="str">
        <f t="shared" si="59"/>
        <v/>
      </c>
      <c r="Y234" s="114" t="str">
        <f t="shared" si="59"/>
        <v/>
      </c>
      <c r="Z234" s="114" t="str">
        <f t="shared" si="59"/>
        <v/>
      </c>
      <c r="AA234" s="114" t="str">
        <f t="shared" si="59"/>
        <v/>
      </c>
      <c r="AB234" s="114" t="str">
        <f t="shared" si="59"/>
        <v/>
      </c>
      <c r="AC234" s="114" t="str">
        <f t="shared" si="59"/>
        <v/>
      </c>
      <c r="AD234" s="114" t="str">
        <f t="shared" si="59"/>
        <v/>
      </c>
      <c r="AE234" s="114" t="str">
        <f t="shared" si="59"/>
        <v/>
      </c>
      <c r="AF234" s="114" t="str">
        <f t="shared" si="59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6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63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978" priority="259">
      <formula>S$9&gt;=20/24</formula>
    </cfRule>
    <cfRule type="expression" dxfId="5977" priority="260">
      <formula>AND(S$9&gt;=14/24,S$9&lt;20/24)</formula>
    </cfRule>
    <cfRule type="expression" dxfId="5976" priority="261">
      <formula>AND(S$9&gt;=8/24,S$9&lt;14/24)</formula>
    </cfRule>
    <cfRule type="expression" dxfId="5975" priority="262">
      <formula>S$9&lt;8/24</formula>
    </cfRule>
  </conditionalFormatting>
  <conditionalFormatting sqref="B8:AF10 AA78:AF78 B78:Q78 B53:AF53 B79:AF79 C189:AF195 AA81:AF88 AA54:AF57 B65:AF69 T208:AX208 B77:AF77 B71:AF75 X82:Z88 B60:D60 B62:D64 B54:K58 L57:M60 M58:M64 L34:Q34 L15:O24 L36:O38 P36:R40 L55:T56 N57:Q64 R59:S64 U82:W83 L11:Z13 P15:Z30 S37:Z40 P42:Z45 L50:AF52">
    <cfRule type="expression" dxfId="5974" priority="255">
      <formula>B$9&gt;=20/24</formula>
    </cfRule>
    <cfRule type="expression" dxfId="5973" priority="256">
      <formula>AND(B$9&gt;=14/24,B$9&lt;20/24)</formula>
    </cfRule>
    <cfRule type="expression" dxfId="5972" priority="257">
      <formula>AND(B$9&gt;=8/24,B$9&lt;14/24)</formula>
    </cfRule>
    <cfRule type="expression" dxfId="5971" priority="258">
      <formula>B$9&lt;8/24</formula>
    </cfRule>
  </conditionalFormatting>
  <conditionalFormatting sqref="B187:AF187">
    <cfRule type="expression" dxfId="5970" priority="251">
      <formula>B$9&gt;=20/24</formula>
    </cfRule>
    <cfRule type="expression" dxfId="5969" priority="252">
      <formula>AND(B$9&gt;=14/24,B$9&lt;20/24)</formula>
    </cfRule>
    <cfRule type="expression" dxfId="5968" priority="253">
      <formula>AND(B$9&gt;=8/24,B$9&lt;14/24)</formula>
    </cfRule>
    <cfRule type="expression" dxfId="5967" priority="254">
      <formula>B$9&lt;8/24</formula>
    </cfRule>
  </conditionalFormatting>
  <conditionalFormatting sqref="AL4:AL6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5966" priority="246">
      <formula>L$9&gt;=20/24</formula>
    </cfRule>
    <cfRule type="expression" dxfId="5965" priority="247">
      <formula>AND(L$9&gt;=14/24,L$9&lt;20/24)</formula>
    </cfRule>
    <cfRule type="expression" dxfId="5964" priority="248">
      <formula>AND(L$9&gt;=8/24,L$9&lt;14/24)</formula>
    </cfRule>
    <cfRule type="expression" dxfId="5963" priority="249">
      <formula>L$9&lt;8/24</formula>
    </cfRule>
  </conditionalFormatting>
  <conditionalFormatting sqref="S36:Z36">
    <cfRule type="expression" dxfId="5962" priority="234">
      <formula>S$9&gt;=20/24</formula>
    </cfRule>
    <cfRule type="expression" dxfId="5961" priority="235">
      <formula>AND(S$9&gt;=14/24,S$9&lt;20/24)</formula>
    </cfRule>
    <cfRule type="expression" dxfId="5960" priority="236">
      <formula>AND(S$9&gt;=8/24,S$9&lt;14/24)</formula>
    </cfRule>
    <cfRule type="expression" dxfId="5959" priority="237">
      <formula>S$9&lt;8/24</formula>
    </cfRule>
  </conditionalFormatting>
  <conditionalFormatting sqref="R54 T54:Z54">
    <cfRule type="expression" dxfId="5958" priority="230">
      <formula>R$9&gt;=20/24</formula>
    </cfRule>
    <cfRule type="expression" dxfId="5957" priority="231">
      <formula>AND(R$9&gt;=14/24,R$9&lt;20/24)</formula>
    </cfRule>
    <cfRule type="expression" dxfId="5956" priority="232">
      <formula>AND(R$9&gt;=8/24,R$9&lt;14/24)</formula>
    </cfRule>
    <cfRule type="expression" dxfId="5955" priority="233">
      <formula>R$9&lt;8/24</formula>
    </cfRule>
  </conditionalFormatting>
  <conditionalFormatting sqref="R78:Z78">
    <cfRule type="expression" dxfId="5954" priority="226">
      <formula>R$9&gt;=20/24</formula>
    </cfRule>
    <cfRule type="expression" dxfId="5953" priority="227">
      <formula>AND(R$9&gt;=14/24,R$9&lt;20/24)</formula>
    </cfRule>
    <cfRule type="expression" dxfId="5952" priority="228">
      <formula>AND(R$9&gt;=8/24,R$9&lt;14/24)</formula>
    </cfRule>
    <cfRule type="expression" dxfId="5951" priority="229">
      <formula>R$9&lt;8/24</formula>
    </cfRule>
  </conditionalFormatting>
  <conditionalFormatting sqref="T81:Z81">
    <cfRule type="expression" dxfId="5950" priority="222">
      <formula>T$9&gt;=20/24</formula>
    </cfRule>
    <cfRule type="expression" dxfId="5949" priority="223">
      <formula>AND(T$9&gt;=14/24,T$9&lt;20/24)</formula>
    </cfRule>
    <cfRule type="expression" dxfId="5948" priority="224">
      <formula>AND(T$9&gt;=8/24,T$9&lt;14/24)</formula>
    </cfRule>
    <cfRule type="expression" dxfId="5947" priority="225">
      <formula>T$9&lt;8/24</formula>
    </cfRule>
  </conditionalFormatting>
  <conditionalFormatting sqref="P32:Z32">
    <cfRule type="expression" dxfId="5946" priority="218">
      <formula>P$9&gt;=20/24</formula>
    </cfRule>
    <cfRule type="expression" dxfId="5945" priority="219">
      <formula>AND(P$9&gt;=14/24,P$9&lt;20/24)</formula>
    </cfRule>
    <cfRule type="expression" dxfId="5944" priority="220">
      <formula>AND(P$9&gt;=8/24,P$9&lt;14/24)</formula>
    </cfRule>
    <cfRule type="expression" dxfId="5943" priority="221">
      <formula>P$9&lt;8/24</formula>
    </cfRule>
  </conditionalFormatting>
  <conditionalFormatting sqref="P46:Z46">
    <cfRule type="expression" dxfId="5942" priority="214">
      <formula>P$9&gt;=20/24</formula>
    </cfRule>
    <cfRule type="expression" dxfId="5941" priority="215">
      <formula>AND(P$9&gt;=14/24,P$9&lt;20/24)</formula>
    </cfRule>
    <cfRule type="expression" dxfId="5940" priority="216">
      <formula>AND(P$9&gt;=8/24,P$9&lt;14/24)</formula>
    </cfRule>
    <cfRule type="expression" dxfId="5939" priority="217">
      <formula>P$9&lt;8/24</formula>
    </cfRule>
  </conditionalFormatting>
  <conditionalFormatting sqref="P47:Z47">
    <cfRule type="expression" dxfId="5938" priority="210">
      <formula>P$9&gt;=20/24</formula>
    </cfRule>
    <cfRule type="expression" dxfId="5937" priority="211">
      <formula>AND(P$9&gt;=14/24,P$9&lt;20/24)</formula>
    </cfRule>
    <cfRule type="expression" dxfId="5936" priority="212">
      <formula>AND(P$9&gt;=8/24,P$9&lt;14/24)</formula>
    </cfRule>
    <cfRule type="expression" dxfId="5935" priority="213">
      <formula>P$9&lt;8/24</formula>
    </cfRule>
  </conditionalFormatting>
  <conditionalFormatting sqref="R34:AE34">
    <cfRule type="expression" dxfId="5934" priority="202">
      <formula>R$9&gt;=20/24</formula>
    </cfRule>
    <cfRule type="expression" dxfId="5933" priority="203">
      <formula>AND(R$9&gt;=14/24,R$9&lt;20/24)</formula>
    </cfRule>
    <cfRule type="expression" dxfId="5932" priority="204">
      <formula>AND(R$9&gt;=8/24,R$9&lt;14/24)</formula>
    </cfRule>
    <cfRule type="expression" dxfId="5931" priority="205">
      <formula>R$9&lt;8/24</formula>
    </cfRule>
  </conditionalFormatting>
  <conditionalFormatting sqref="R57:S58 U57:Z58 AA58:AF64">
    <cfRule type="expression" dxfId="5930" priority="182">
      <formula>R$9&gt;=20/24</formula>
    </cfRule>
    <cfRule type="expression" dxfId="5929" priority="183">
      <formula>AND(R$9&gt;=14/24,R$9&lt;20/24)</formula>
    </cfRule>
    <cfRule type="expression" dxfId="5928" priority="184">
      <formula>AND(R$9&gt;=8/24,R$9&lt;14/24)</formula>
    </cfRule>
    <cfRule type="expression" dxfId="5927" priority="185">
      <formula>R$9&lt;8/24</formula>
    </cfRule>
  </conditionalFormatting>
  <conditionalFormatting sqref="AA91:AF94">
    <cfRule type="expression" dxfId="5926" priority="178">
      <formula>AA$9&gt;=20/24</formula>
    </cfRule>
    <cfRule type="expression" dxfId="5925" priority="179">
      <formula>AND(AA$9&gt;=14/24,AA$9&lt;20/24)</formula>
    </cfRule>
    <cfRule type="expression" dxfId="5924" priority="180">
      <formula>AND(AA$9&gt;=8/24,AA$9&lt;14/24)</formula>
    </cfRule>
    <cfRule type="expression" dxfId="5923" priority="181">
      <formula>AA$9&lt;8/24</formula>
    </cfRule>
  </conditionalFormatting>
  <conditionalFormatting sqref="I59:K64 B59:H59">
    <cfRule type="expression" dxfId="5922" priority="174">
      <formula>B$9&gt;=20/24</formula>
    </cfRule>
    <cfRule type="expression" dxfId="5921" priority="175">
      <formula>AND(B$9&gt;=14/24,B$9&lt;20/24)</formula>
    </cfRule>
    <cfRule type="expression" dxfId="5920" priority="176">
      <formula>AND(B$9&gt;=8/24,B$9&lt;14/24)</formula>
    </cfRule>
    <cfRule type="expression" dxfId="5919" priority="177">
      <formula>B$9&lt;8/24</formula>
    </cfRule>
  </conditionalFormatting>
  <conditionalFormatting sqref="T91:Z94">
    <cfRule type="expression" dxfId="5918" priority="170">
      <formula>T$9&gt;=20/24</formula>
    </cfRule>
    <cfRule type="expression" dxfId="5917" priority="171">
      <formula>AND(T$9&gt;=14/24,T$9&lt;20/24)</formula>
    </cfRule>
    <cfRule type="expression" dxfId="5916" priority="172">
      <formula>AND(T$9&gt;=8/24,T$9&lt;14/24)</formula>
    </cfRule>
    <cfRule type="expression" dxfId="5915" priority="173">
      <formula>T$9&lt;8/24</formula>
    </cfRule>
  </conditionalFormatting>
  <conditionalFormatting sqref="AG48 B32:K32 B25:K30 B42:K47 B39:K40 B15:O24 P39:T40 B36:T38 P42:AA47 U36:AA39 U40:Z40 AA40:AA41 AC36:AF36 AC42:AD47 AB36:AB47 AC40 AD40:AD41 B11:AF13 B33:AF35 AC37:AD39 B48:AF53 P32:AF32 P15:AF30 AE37:AF47">
    <cfRule type="expression" dxfId="5914" priority="169">
      <formula>B11&gt;$AG11</formula>
    </cfRule>
  </conditionalFormatting>
  <conditionalFormatting sqref="A96:A152 A81:A94 A11:A13 A15:A30 A42:A69 A77:A79 A71:A75 A32:A40 A165:A196">
    <cfRule type="expression" dxfId="5913" priority="168">
      <formula>$AH11=0</formula>
    </cfRule>
  </conditionalFormatting>
  <conditionalFormatting sqref="AA95:AF95">
    <cfRule type="expression" dxfId="5912" priority="164">
      <formula>AA$9&gt;=20/24</formula>
    </cfRule>
    <cfRule type="expression" dxfId="5911" priority="165">
      <formula>AND(AA$9&gt;=14/24,AA$9&lt;20/24)</formula>
    </cfRule>
    <cfRule type="expression" dxfId="5910" priority="166">
      <formula>AND(AA$9&gt;=8/24,AA$9&lt;14/24)</formula>
    </cfRule>
    <cfRule type="expression" dxfId="5909" priority="167">
      <formula>AA$9&lt;8/24</formula>
    </cfRule>
  </conditionalFormatting>
  <conditionalFormatting sqref="T95:Z95">
    <cfRule type="expression" dxfId="5908" priority="160">
      <formula>T$9&gt;=20/24</formula>
    </cfRule>
    <cfRule type="expression" dxfId="5907" priority="161">
      <formula>AND(T$9&gt;=14/24,T$9&lt;20/24)</formula>
    </cfRule>
    <cfRule type="expression" dxfId="5906" priority="162">
      <formula>AND(T$9&gt;=8/24,T$9&lt;14/24)</formula>
    </cfRule>
    <cfRule type="expression" dxfId="5905" priority="163">
      <formula>T$9&lt;8/24</formula>
    </cfRule>
  </conditionalFormatting>
  <conditionalFormatting sqref="A95">
    <cfRule type="expression" dxfId="5904" priority="159">
      <formula>$AH95=0</formula>
    </cfRule>
  </conditionalFormatting>
  <conditionalFormatting sqref="C33:AF33">
    <cfRule type="expression" dxfId="5903" priority="155">
      <formula>C$9&gt;=20/24</formula>
    </cfRule>
    <cfRule type="expression" dxfId="5902" priority="156">
      <formula>AND(C$9&gt;=14/24,C$9&lt;20/24)</formula>
    </cfRule>
    <cfRule type="expression" dxfId="5901" priority="157">
      <formula>AND(C$9&gt;=8/24,C$9&lt;14/24)</formula>
    </cfRule>
    <cfRule type="expression" dxfId="5900" priority="158">
      <formula>C$9&lt;8/24</formula>
    </cfRule>
  </conditionalFormatting>
  <conditionalFormatting sqref="R33:AF33">
    <cfRule type="expression" dxfId="5899" priority="151">
      <formula>R$9&gt;=20/24</formula>
    </cfRule>
    <cfRule type="expression" dxfId="5898" priority="152">
      <formula>AND(R$9&gt;=14/24,R$9&lt;20/24)</formula>
    </cfRule>
    <cfRule type="expression" dxfId="5897" priority="153">
      <formula>AND(R$9&gt;=8/24,R$9&lt;14/24)</formula>
    </cfRule>
    <cfRule type="expression" dxfId="5896" priority="154">
      <formula>R$9&lt;8/24</formula>
    </cfRule>
  </conditionalFormatting>
  <conditionalFormatting sqref="B33">
    <cfRule type="expression" dxfId="5895" priority="147">
      <formula>B$9&gt;=20/24</formula>
    </cfRule>
    <cfRule type="expression" dxfId="5894" priority="148">
      <formula>AND(B$9&gt;=14/24,B$9&lt;20/24)</formula>
    </cfRule>
    <cfRule type="expression" dxfId="5893" priority="149">
      <formula>AND(B$9&gt;=8/24,B$9&lt;14/24)</formula>
    </cfRule>
    <cfRule type="expression" dxfId="5892" priority="150">
      <formula>B$9&lt;8/24</formula>
    </cfRule>
  </conditionalFormatting>
  <conditionalFormatting sqref="B61:D61 E60:H64">
    <cfRule type="expression" dxfId="5891" priority="143">
      <formula>B$9&gt;=20/24</formula>
    </cfRule>
    <cfRule type="expression" dxfId="5890" priority="144">
      <formula>AND(B$9&gt;=14/24,B$9&lt;20/24)</formula>
    </cfRule>
    <cfRule type="expression" dxfId="5889" priority="145">
      <formula>AND(B$9&gt;=8/24,B$9&lt;14/24)</formula>
    </cfRule>
    <cfRule type="expression" dxfId="5888" priority="146">
      <formula>B$9&lt;8/24</formula>
    </cfRule>
  </conditionalFormatting>
  <conditionalFormatting sqref="L61:L64">
    <cfRule type="expression" dxfId="5887" priority="139">
      <formula>L$9&gt;=20/24</formula>
    </cfRule>
    <cfRule type="expression" dxfId="5886" priority="140">
      <formula>AND(L$9&gt;=14/24,L$9&lt;20/24)</formula>
    </cfRule>
    <cfRule type="expression" dxfId="5885" priority="141">
      <formula>AND(L$9&gt;=8/24,L$9&lt;14/24)</formula>
    </cfRule>
    <cfRule type="expression" dxfId="5884" priority="142">
      <formula>L$9&lt;8/24</formula>
    </cfRule>
  </conditionalFormatting>
  <conditionalFormatting sqref="AL30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P31:Z31">
    <cfRule type="expression" dxfId="5883" priority="130">
      <formula>P$9&gt;=20/24</formula>
    </cfRule>
    <cfRule type="expression" dxfId="5882" priority="131">
      <formula>AND(P$9&gt;=14/24,P$9&lt;20/24)</formula>
    </cfRule>
    <cfRule type="expression" dxfId="5881" priority="132">
      <formula>AND(P$9&gt;=8/24,P$9&lt;14/24)</formula>
    </cfRule>
    <cfRule type="expression" dxfId="5880" priority="133">
      <formula>P$9&lt;8/24</formula>
    </cfRule>
  </conditionalFormatting>
  <conditionalFormatting sqref="B31:K31 P31:AF31">
    <cfRule type="expression" dxfId="5879" priority="125">
      <formula>B31&gt;$AG31</formula>
    </cfRule>
  </conditionalFormatting>
  <conditionalFormatting sqref="A31">
    <cfRule type="expression" dxfId="5878" priority="124">
      <formula>$AH31=0</formula>
    </cfRule>
  </conditionalFormatting>
  <conditionalFormatting sqref="B80:AF80">
    <cfRule type="expression" dxfId="5877" priority="120">
      <formula>B$9&gt;=20/24</formula>
    </cfRule>
    <cfRule type="expression" dxfId="5876" priority="121">
      <formula>AND(B$9&gt;=14/24,B$9&lt;20/24)</formula>
    </cfRule>
    <cfRule type="expression" dxfId="5875" priority="122">
      <formula>AND(B$9&gt;=8/24,B$9&lt;14/24)</formula>
    </cfRule>
    <cfRule type="expression" dxfId="5874" priority="123">
      <formula>B$9&lt;8/24</formula>
    </cfRule>
  </conditionalFormatting>
  <conditionalFormatting sqref="A80">
    <cfRule type="expression" dxfId="5873" priority="119">
      <formula>$AH80=0</formula>
    </cfRule>
  </conditionalFormatting>
  <conditionalFormatting sqref="L14:Z14">
    <cfRule type="expression" dxfId="5872" priority="111">
      <formula>L$9&gt;=20/24</formula>
    </cfRule>
    <cfRule type="expression" dxfId="5871" priority="112">
      <formula>AND(L$9&gt;=14/24,L$9&lt;20/24)</formula>
    </cfRule>
    <cfRule type="expression" dxfId="5870" priority="113">
      <formula>AND(L$9&gt;=8/24,L$9&lt;14/24)</formula>
    </cfRule>
    <cfRule type="expression" dxfId="5869" priority="114">
      <formula>L$9&lt;8/24</formula>
    </cfRule>
  </conditionalFormatting>
  <conditionalFormatting sqref="B14:AF14">
    <cfRule type="expression" dxfId="5868" priority="106">
      <formula>B14&gt;$AG14</formula>
    </cfRule>
  </conditionalFormatting>
  <conditionalFormatting sqref="A14">
    <cfRule type="expression" dxfId="5867" priority="105">
      <formula>$AH14=0</formula>
    </cfRule>
  </conditionalFormatting>
  <conditionalFormatting sqref="A159:A164">
    <cfRule type="expression" dxfId="5866" priority="104">
      <formula>$AH159=0</formula>
    </cfRule>
  </conditionalFormatting>
  <conditionalFormatting sqref="A153:A158">
    <cfRule type="expression" dxfId="5865" priority="103">
      <formula>$AH153=0</formula>
    </cfRule>
  </conditionalFormatting>
  <conditionalFormatting sqref="P41:Z41">
    <cfRule type="expression" dxfId="5864" priority="99">
      <formula>P$9&gt;=20/24</formula>
    </cfRule>
    <cfRule type="expression" dxfId="5863" priority="100">
      <formula>AND(P$9&gt;=14/24,P$9&lt;20/24)</formula>
    </cfRule>
    <cfRule type="expression" dxfId="5862" priority="101">
      <formula>AND(P$9&gt;=8/24,P$9&lt;14/24)</formula>
    </cfRule>
    <cfRule type="expression" dxfId="5861" priority="102">
      <formula>P$9&lt;8/24</formula>
    </cfRule>
  </conditionalFormatting>
  <conditionalFormatting sqref="B41:K41 P41:Z41 AC41">
    <cfRule type="expression" dxfId="5860" priority="90">
      <formula>B41&gt;$AG41</formula>
    </cfRule>
  </conditionalFormatting>
  <conditionalFormatting sqref="A41">
    <cfRule type="expression" dxfId="5859" priority="89">
      <formula>$AH41=0</formula>
    </cfRule>
  </conditionalFormatting>
  <conditionalFormatting sqref="B76:AF76">
    <cfRule type="expression" dxfId="5858" priority="85">
      <formula>B$9&gt;=20/24</formula>
    </cfRule>
    <cfRule type="expression" dxfId="5857" priority="86">
      <formula>AND(B$9&gt;=14/24,B$9&lt;20/24)</formula>
    </cfRule>
    <cfRule type="expression" dxfId="5856" priority="87">
      <formula>AND(B$9&gt;=8/24,B$9&lt;14/24)</formula>
    </cfRule>
    <cfRule type="expression" dxfId="5855" priority="88">
      <formula>B$9&lt;8/24</formula>
    </cfRule>
  </conditionalFormatting>
  <conditionalFormatting sqref="A76">
    <cfRule type="expression" dxfId="5854" priority="84">
      <formula>$AH76=0</formula>
    </cfRule>
  </conditionalFormatting>
  <conditionalFormatting sqref="B70:AG70">
    <cfRule type="expression" dxfId="5853" priority="80">
      <formula>B$9&gt;=20/24</formula>
    </cfRule>
    <cfRule type="expression" dxfId="5852" priority="81">
      <formula>AND(B$9&gt;=14/24,B$9&lt;20/24)</formula>
    </cfRule>
    <cfRule type="expression" dxfId="5851" priority="82">
      <formula>AND(B$9&gt;=8/24,B$9&lt;14/24)</formula>
    </cfRule>
    <cfRule type="expression" dxfId="5850" priority="83">
      <formula>B$9&lt;8/24</formula>
    </cfRule>
  </conditionalFormatting>
  <conditionalFormatting sqref="A70">
    <cfRule type="expression" dxfId="5849" priority="79">
      <formula>$AH70=0</formula>
    </cfRule>
  </conditionalFormatting>
  <conditionalFormatting sqref="AL31:AL32 AL7:AL29">
    <cfRule type="iconSet" priority="265">
      <iconSet iconSet="3TrafficLights2" reverse="1">
        <cfvo type="percent" val="0"/>
        <cfvo type="num" val="1"/>
        <cfvo type="num" val="1"/>
      </iconSet>
    </cfRule>
  </conditionalFormatting>
  <conditionalFormatting sqref="S54">
    <cfRule type="expression" dxfId="5848" priority="71">
      <formula>S$9&gt;=20/24</formula>
    </cfRule>
    <cfRule type="expression" dxfId="5847" priority="72">
      <formula>AND(S$9&gt;=14/24,S$9&lt;20/24)</formula>
    </cfRule>
    <cfRule type="expression" dxfId="5846" priority="73">
      <formula>AND(S$9&gt;=8/24,S$9&lt;14/24)</formula>
    </cfRule>
    <cfRule type="expression" dxfId="5845" priority="74">
      <formula>S$9&lt;8/24</formula>
    </cfRule>
  </conditionalFormatting>
  <conditionalFormatting sqref="T57:T64 U59:Z64">
    <cfRule type="expression" dxfId="5844" priority="67">
      <formula>T$9&gt;=20/24</formula>
    </cfRule>
    <cfRule type="expression" dxfId="5843" priority="68">
      <formula>AND(T$9&gt;=14/24,T$9&lt;20/24)</formula>
    </cfRule>
    <cfRule type="expression" dxfId="5842" priority="69">
      <formula>AND(T$9&gt;=8/24,T$9&lt;14/24)</formula>
    </cfRule>
    <cfRule type="expression" dxfId="5841" priority="70">
      <formula>T$9&lt;8/24</formula>
    </cfRule>
  </conditionalFormatting>
  <conditionalFormatting sqref="S82:T88 U84:W88">
    <cfRule type="expression" dxfId="5840" priority="63">
      <formula>S$9&gt;=20/24</formula>
    </cfRule>
    <cfRule type="expression" dxfId="5839" priority="64">
      <formula>AND(S$9&gt;=14/24,S$9&lt;20/24)</formula>
    </cfRule>
    <cfRule type="expression" dxfId="5838" priority="65">
      <formula>AND(S$9&gt;=8/24,S$9&lt;14/24)</formula>
    </cfRule>
    <cfRule type="expression" dxfId="5837" priority="66">
      <formula>S$9&lt;8/24</formula>
    </cfRule>
  </conditionalFormatting>
  <conditionalFormatting sqref="S81">
    <cfRule type="expression" dxfId="5836" priority="59">
      <formula>S$9&gt;=20/24</formula>
    </cfRule>
    <cfRule type="expression" dxfId="5835" priority="60">
      <formula>AND(S$9&gt;=14/24,S$9&lt;20/24)</formula>
    </cfRule>
    <cfRule type="expression" dxfId="5834" priority="61">
      <formula>AND(S$9&gt;=8/24,S$9&lt;14/24)</formula>
    </cfRule>
    <cfRule type="expression" dxfId="5833" priority="62">
      <formula>S$9&lt;8/24</formula>
    </cfRule>
  </conditionalFormatting>
  <conditionalFormatting sqref="R82:R88 B81:Q88">
    <cfRule type="expression" dxfId="5832" priority="55">
      <formula>B$9&gt;=20/24</formula>
    </cfRule>
    <cfRule type="expression" dxfId="5831" priority="56">
      <formula>AND(B$9&gt;=14/24,B$9&lt;20/24)</formula>
    </cfRule>
    <cfRule type="expression" dxfId="5830" priority="57">
      <formula>AND(B$9&gt;=8/24,B$9&lt;14/24)</formula>
    </cfRule>
    <cfRule type="expression" dxfId="5829" priority="58">
      <formula>B$9&lt;8/24</formula>
    </cfRule>
  </conditionalFormatting>
  <conditionalFormatting sqref="R81">
    <cfRule type="expression" dxfId="5828" priority="51">
      <formula>R$9&gt;=20/24</formula>
    </cfRule>
    <cfRule type="expression" dxfId="5827" priority="52">
      <formula>AND(R$9&gt;=14/24,R$9&lt;20/24)</formula>
    </cfRule>
    <cfRule type="expression" dxfId="5826" priority="53">
      <formula>AND(R$9&gt;=8/24,R$9&lt;14/24)</formula>
    </cfRule>
    <cfRule type="expression" dxfId="5825" priority="54">
      <formula>R$9&lt;8/24</formula>
    </cfRule>
  </conditionalFormatting>
  <conditionalFormatting sqref="S91:S94">
    <cfRule type="expression" dxfId="5824" priority="47">
      <formula>S$9&gt;=20/24</formula>
    </cfRule>
    <cfRule type="expression" dxfId="5823" priority="48">
      <formula>AND(S$9&gt;=14/24,S$9&lt;20/24)</formula>
    </cfRule>
    <cfRule type="expression" dxfId="5822" priority="49">
      <formula>AND(S$9&gt;=8/24,S$9&lt;14/24)</formula>
    </cfRule>
    <cfRule type="expression" dxfId="5821" priority="50">
      <formula>S$9&lt;8/24</formula>
    </cfRule>
  </conditionalFormatting>
  <conditionalFormatting sqref="S95">
    <cfRule type="expression" dxfId="5820" priority="43">
      <formula>S$9&gt;=20/24</formula>
    </cfRule>
    <cfRule type="expression" dxfId="5819" priority="44">
      <formula>AND(S$9&gt;=14/24,S$9&lt;20/24)</formula>
    </cfRule>
    <cfRule type="expression" dxfId="5818" priority="45">
      <formula>AND(S$9&gt;=8/24,S$9&lt;14/24)</formula>
    </cfRule>
    <cfRule type="expression" dxfId="5817" priority="46">
      <formula>S$9&lt;8/24</formula>
    </cfRule>
  </conditionalFormatting>
  <conditionalFormatting sqref="G91:L94 B91:E94">
    <cfRule type="expression" dxfId="5816" priority="39">
      <formula>B$9&gt;=20/24</formula>
    </cfRule>
    <cfRule type="expression" dxfId="5815" priority="40">
      <formula>AND(B$9&gt;=14/24,B$9&lt;20/24)</formula>
    </cfRule>
    <cfRule type="expression" dxfId="5814" priority="41">
      <formula>AND(B$9&gt;=8/24,B$9&lt;14/24)</formula>
    </cfRule>
    <cfRule type="expression" dxfId="5813" priority="42">
      <formula>B$9&lt;8/24</formula>
    </cfRule>
  </conditionalFormatting>
  <conditionalFormatting sqref="M91:Q94">
    <cfRule type="expression" dxfId="5812" priority="35">
      <formula>M$9&gt;=20/24</formula>
    </cfRule>
    <cfRule type="expression" dxfId="5811" priority="36">
      <formula>AND(M$9&gt;=14/24,M$9&lt;20/24)</formula>
    </cfRule>
    <cfRule type="expression" dxfId="5810" priority="37">
      <formula>AND(M$9&gt;=8/24,M$9&lt;14/24)</formula>
    </cfRule>
    <cfRule type="expression" dxfId="5809" priority="38">
      <formula>M$9&lt;8/24</formula>
    </cfRule>
  </conditionalFormatting>
  <conditionalFormatting sqref="R91:R94">
    <cfRule type="expression" dxfId="5808" priority="31">
      <formula>R$9&gt;=20/24</formula>
    </cfRule>
    <cfRule type="expression" dxfId="5807" priority="32">
      <formula>AND(R$9&gt;=14/24,R$9&lt;20/24)</formula>
    </cfRule>
    <cfRule type="expression" dxfId="5806" priority="33">
      <formula>AND(R$9&gt;=8/24,R$9&lt;14/24)</formula>
    </cfRule>
    <cfRule type="expression" dxfId="5805" priority="34">
      <formula>R$9&lt;8/24</formula>
    </cfRule>
  </conditionalFormatting>
  <conditionalFormatting sqref="G95:L95 B95:E95">
    <cfRule type="expression" dxfId="5804" priority="27">
      <formula>B$9&gt;=20/24</formula>
    </cfRule>
    <cfRule type="expression" dxfId="5803" priority="28">
      <formula>AND(B$9&gt;=14/24,B$9&lt;20/24)</formula>
    </cfRule>
    <cfRule type="expression" dxfId="5802" priority="29">
      <formula>AND(B$9&gt;=8/24,B$9&lt;14/24)</formula>
    </cfRule>
    <cfRule type="expression" dxfId="5801" priority="30">
      <formula>B$9&lt;8/24</formula>
    </cfRule>
  </conditionalFormatting>
  <conditionalFormatting sqref="M95:Q95">
    <cfRule type="expression" dxfId="5800" priority="23">
      <formula>M$9&gt;=20/24</formula>
    </cfRule>
    <cfRule type="expression" dxfId="5799" priority="24">
      <formula>AND(M$9&gt;=14/24,M$9&lt;20/24)</formula>
    </cfRule>
    <cfRule type="expression" dxfId="5798" priority="25">
      <formula>AND(M$9&gt;=8/24,M$9&lt;14/24)</formula>
    </cfRule>
    <cfRule type="expression" dxfId="5797" priority="26">
      <formula>M$9&lt;8/24</formula>
    </cfRule>
  </conditionalFormatting>
  <conditionalFormatting sqref="R95">
    <cfRule type="expression" dxfId="5796" priority="19">
      <formula>R$9&gt;=20/24</formula>
    </cfRule>
    <cfRule type="expression" dxfId="5795" priority="20">
      <formula>AND(R$9&gt;=14/24,R$9&lt;20/24)</formula>
    </cfRule>
    <cfRule type="expression" dxfId="5794" priority="21">
      <formula>AND(R$9&gt;=8/24,R$9&lt;14/24)</formula>
    </cfRule>
    <cfRule type="expression" dxfId="5793" priority="22">
      <formula>R$9&lt;8/24</formula>
    </cfRule>
  </conditionalFormatting>
  <conditionalFormatting sqref="F91:F94">
    <cfRule type="expression" dxfId="5792" priority="15">
      <formula>F$9&gt;=20/24</formula>
    </cfRule>
    <cfRule type="expression" dxfId="5791" priority="16">
      <formula>AND(F$9&gt;=14/24,F$9&lt;20/24)</formula>
    </cfRule>
    <cfRule type="expression" dxfId="5790" priority="17">
      <formula>AND(F$9&gt;=8/24,F$9&lt;14/24)</formula>
    </cfRule>
    <cfRule type="expression" dxfId="5789" priority="18">
      <formula>F$9&lt;8/24</formula>
    </cfRule>
  </conditionalFormatting>
  <conditionalFormatting sqref="F95">
    <cfRule type="expression" dxfId="5788" priority="11">
      <formula>F$9&gt;=20/24</formula>
    </cfRule>
    <cfRule type="expression" dxfId="5787" priority="12">
      <formula>AND(F$9&gt;=14/24,F$9&lt;20/24)</formula>
    </cfRule>
    <cfRule type="expression" dxfId="5786" priority="13">
      <formula>AND(F$9&gt;=8/24,F$9&lt;14/24)</formula>
    </cfRule>
    <cfRule type="expression" dxfId="5785" priority="14">
      <formula>F$9&lt;8/24</formula>
    </cfRule>
  </conditionalFormatting>
  <conditionalFormatting sqref="L25:O32">
    <cfRule type="expression" dxfId="5784" priority="7">
      <formula>L$9&gt;=20/24</formula>
    </cfRule>
    <cfRule type="expression" dxfId="5783" priority="8">
      <formula>AND(L$9&gt;=14/24,L$9&lt;20/24)</formula>
    </cfRule>
    <cfRule type="expression" dxfId="5782" priority="9">
      <formula>AND(L$9&gt;=8/24,L$9&lt;14/24)</formula>
    </cfRule>
    <cfRule type="expression" dxfId="5781" priority="10">
      <formula>L$9&lt;8/24</formula>
    </cfRule>
  </conditionalFormatting>
  <conditionalFormatting sqref="L25:O32">
    <cfRule type="expression" dxfId="5780" priority="6">
      <formula>L25&gt;$AG25</formula>
    </cfRule>
  </conditionalFormatting>
  <conditionalFormatting sqref="L39:O47">
    <cfRule type="expression" dxfId="5779" priority="2">
      <formula>L$9&gt;=20/24</formula>
    </cfRule>
    <cfRule type="expression" dxfId="5778" priority="3">
      <formula>AND(L$9&gt;=14/24,L$9&lt;20/24)</formula>
    </cfRule>
    <cfRule type="expression" dxfId="5777" priority="4">
      <formula>AND(L$9&gt;=8/24,L$9&lt;14/24)</formula>
    </cfRule>
    <cfRule type="expression" dxfId="5776" priority="5">
      <formula>L$9&lt;8/24</formula>
    </cfRule>
  </conditionalFormatting>
  <conditionalFormatting sqref="L39:O47">
    <cfRule type="expression" dxfId="5775" priority="1">
      <formula>L39&gt;$AG39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B7" sqref="B7:F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2078/04/14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272</v>
      </c>
      <c r="C5" s="32">
        <f t="shared" ref="C5:AF5" si="0">C65</f>
        <v>233.32</v>
      </c>
      <c r="D5" s="32">
        <f t="shared" si="0"/>
        <v>236</v>
      </c>
      <c r="E5" s="32">
        <f t="shared" si="0"/>
        <v>254.7</v>
      </c>
      <c r="F5" s="32">
        <f t="shared" si="0"/>
        <v>275</v>
      </c>
      <c r="G5" s="32">
        <f t="shared" si="0"/>
        <v>251.76999999999998</v>
      </c>
      <c r="H5" s="32">
        <f t="shared" si="0"/>
        <v>237.02</v>
      </c>
      <c r="I5" s="32">
        <f t="shared" si="0"/>
        <v>264.09000000000003</v>
      </c>
      <c r="J5" s="32">
        <f t="shared" si="0"/>
        <v>264.95</v>
      </c>
      <c r="K5" s="32">
        <f t="shared" si="0"/>
        <v>281.17</v>
      </c>
      <c r="L5" s="32">
        <f t="shared" si="0"/>
        <v>315.5</v>
      </c>
      <c r="M5" s="32">
        <f t="shared" si="0"/>
        <v>280.39999999999998</v>
      </c>
      <c r="N5" s="32">
        <f t="shared" si="0"/>
        <v>255.4</v>
      </c>
      <c r="O5" s="32">
        <f t="shared" si="0"/>
        <v>305</v>
      </c>
      <c r="P5" s="32">
        <f t="shared" si="0"/>
        <v>335.64</v>
      </c>
      <c r="Q5" s="32">
        <f t="shared" si="0"/>
        <v>316.65000000000003</v>
      </c>
      <c r="R5" s="32">
        <f t="shared" si="0"/>
        <v>332.90999999999997</v>
      </c>
      <c r="S5" s="32">
        <f t="shared" si="0"/>
        <v>327.75</v>
      </c>
      <c r="T5" s="32">
        <f t="shared" si="0"/>
        <v>318.42</v>
      </c>
      <c r="U5" s="32">
        <f t="shared" si="0"/>
        <v>263.27</v>
      </c>
      <c r="V5" s="32">
        <f t="shared" si="0"/>
        <v>278.27</v>
      </c>
      <c r="W5" s="32">
        <f t="shared" si="0"/>
        <v>241.25</v>
      </c>
      <c r="X5" s="32">
        <f t="shared" si="0"/>
        <v>245.19</v>
      </c>
      <c r="Y5" s="32">
        <f t="shared" si="0"/>
        <v>332.82</v>
      </c>
      <c r="Z5" s="32">
        <f t="shared" si="0"/>
        <v>421.61</v>
      </c>
      <c r="AA5" s="32">
        <f t="shared" si="0"/>
        <v>417.3</v>
      </c>
      <c r="AB5" s="32">
        <f t="shared" si="0"/>
        <v>406.5</v>
      </c>
      <c r="AC5" s="32">
        <f t="shared" si="0"/>
        <v>341.7</v>
      </c>
      <c r="AD5" s="32">
        <f t="shared" si="0"/>
        <v>238</v>
      </c>
      <c r="AE5" s="32">
        <f t="shared" si="0"/>
        <v>168</v>
      </c>
      <c r="AF5" s="32">
        <f t="shared" si="0"/>
        <v>162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1293MW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Load=1089</v>
      </c>
      <c r="B7" s="35">
        <f t="shared" ref="B7:AF7" si="1">B72</f>
        <v>1088.94</v>
      </c>
      <c r="C7" s="35">
        <f t="shared" si="1"/>
        <v>1105.6599999999999</v>
      </c>
      <c r="D7" s="35">
        <f t="shared" si="1"/>
        <v>1096.44</v>
      </c>
      <c r="E7" s="35">
        <f t="shared" si="1"/>
        <v>1109.8399999999999</v>
      </c>
      <c r="F7" s="35">
        <f t="shared" si="1"/>
        <v>1135.44</v>
      </c>
      <c r="G7" s="35">
        <f t="shared" si="1"/>
        <v>1114.1100000000001</v>
      </c>
      <c r="H7" s="35">
        <f t="shared" si="1"/>
        <v>1108.6600000000001</v>
      </c>
      <c r="I7" s="35">
        <f t="shared" si="1"/>
        <v>1149.0300000000002</v>
      </c>
      <c r="J7" s="35">
        <f t="shared" si="1"/>
        <v>1176.8900000000001</v>
      </c>
      <c r="K7" s="35">
        <f t="shared" si="1"/>
        <v>1243.1100000000001</v>
      </c>
      <c r="L7" s="35">
        <f>L72</f>
        <v>1280.6399999999999</v>
      </c>
      <c r="M7" s="35">
        <f t="shared" si="1"/>
        <v>1292.8400000000001</v>
      </c>
      <c r="N7" s="35">
        <f t="shared" si="1"/>
        <v>1264.54</v>
      </c>
      <c r="O7" s="35">
        <f t="shared" si="1"/>
        <v>1317.8400000000001</v>
      </c>
      <c r="P7" s="35">
        <f t="shared" si="1"/>
        <v>1337.98</v>
      </c>
      <c r="Q7" s="35">
        <f t="shared" si="1"/>
        <v>1290.79</v>
      </c>
      <c r="R7" s="35">
        <f t="shared" si="1"/>
        <v>1323.75</v>
      </c>
      <c r="S7" s="35">
        <f t="shared" si="1"/>
        <v>1311.3899999999999</v>
      </c>
      <c r="T7" s="35">
        <f t="shared" si="1"/>
        <v>1302.56</v>
      </c>
      <c r="U7" s="35">
        <f t="shared" si="1"/>
        <v>1245.1100000000001</v>
      </c>
      <c r="V7" s="35">
        <f t="shared" si="1"/>
        <v>1260.1100000000001</v>
      </c>
      <c r="W7" s="35">
        <f t="shared" si="1"/>
        <v>1211.5900000000001</v>
      </c>
      <c r="X7" s="35">
        <f t="shared" si="1"/>
        <v>1220.1300000000001</v>
      </c>
      <c r="Y7" s="35">
        <f t="shared" si="1"/>
        <v>1313.3600000000001</v>
      </c>
      <c r="Z7" s="35">
        <f t="shared" si="1"/>
        <v>1416.25</v>
      </c>
      <c r="AA7" s="35">
        <f t="shared" si="1"/>
        <v>1405.3400000000001</v>
      </c>
      <c r="AB7" s="35">
        <f t="shared" si="1"/>
        <v>1394.7399999999998</v>
      </c>
      <c r="AC7" s="35">
        <f t="shared" si="1"/>
        <v>1329.94</v>
      </c>
      <c r="AD7" s="35">
        <f t="shared" si="1"/>
        <v>1181.3400000000001</v>
      </c>
      <c r="AE7" s="35">
        <f t="shared" si="1"/>
        <v>1155.1400000000001</v>
      </c>
      <c r="AF7" s="35">
        <f t="shared" si="1"/>
        <v>1134.24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>
        <v>0</v>
      </c>
      <c r="C11" s="47">
        <v>0</v>
      </c>
      <c r="D11" s="47">
        <v>0</v>
      </c>
      <c r="E11" s="47">
        <v>0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8">
        <v>0</v>
      </c>
      <c r="M11" s="48">
        <v>0</v>
      </c>
      <c r="N11" s="48">
        <v>0</v>
      </c>
      <c r="O11" s="48">
        <v>0</v>
      </c>
      <c r="P11" s="48">
        <v>0</v>
      </c>
      <c r="Q11" s="48">
        <v>0</v>
      </c>
      <c r="R11" s="49">
        <v>0</v>
      </c>
      <c r="S11" s="49">
        <v>0</v>
      </c>
      <c r="T11" s="49">
        <v>0</v>
      </c>
      <c r="U11" s="49">
        <v>0</v>
      </c>
      <c r="V11" s="49">
        <v>0</v>
      </c>
      <c r="W11" s="49">
        <v>0</v>
      </c>
      <c r="X11" s="49">
        <v>0</v>
      </c>
      <c r="Y11" s="49">
        <v>0</v>
      </c>
      <c r="Z11" s="49">
        <v>0</v>
      </c>
      <c r="AA11" s="49">
        <v>0</v>
      </c>
      <c r="AB11" s="49">
        <v>0</v>
      </c>
      <c r="AC11" s="49">
        <v>0</v>
      </c>
      <c r="AD11" s="47">
        <v>0</v>
      </c>
      <c r="AE11" s="47">
        <v>0</v>
      </c>
      <c r="AF11" s="47">
        <v>0</v>
      </c>
      <c r="AG11" s="50">
        <v>456</v>
      </c>
      <c r="AH11" s="51">
        <f>MAX(B11:AF11)</f>
        <v>0</v>
      </c>
      <c r="AI11" s="52">
        <f>MIN(B11:AF11)</f>
        <v>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7">
        <v>58.5</v>
      </c>
      <c r="C12" s="47">
        <v>58.5</v>
      </c>
      <c r="D12" s="47">
        <v>59.8</v>
      </c>
      <c r="E12" s="47">
        <v>59.8</v>
      </c>
      <c r="F12" s="47">
        <v>59.8</v>
      </c>
      <c r="G12" s="47">
        <v>59.8</v>
      </c>
      <c r="H12" s="47">
        <v>59.8</v>
      </c>
      <c r="I12" s="47">
        <v>59.8</v>
      </c>
      <c r="J12" s="47">
        <v>59.8</v>
      </c>
      <c r="K12" s="47">
        <v>59.8</v>
      </c>
      <c r="L12" s="48">
        <v>62</v>
      </c>
      <c r="M12" s="48">
        <v>61.9</v>
      </c>
      <c r="N12" s="48">
        <v>62.1</v>
      </c>
      <c r="O12" s="48">
        <v>62.1</v>
      </c>
      <c r="P12" s="48">
        <v>61.7</v>
      </c>
      <c r="Q12" s="48">
        <v>63.6</v>
      </c>
      <c r="R12" s="48">
        <v>62.9</v>
      </c>
      <c r="S12" s="48">
        <v>62.9</v>
      </c>
      <c r="T12" s="48">
        <v>62.9</v>
      </c>
      <c r="U12" s="48">
        <v>62.9</v>
      </c>
      <c r="V12" s="48">
        <v>62.9</v>
      </c>
      <c r="W12" s="48">
        <v>62.9</v>
      </c>
      <c r="X12" s="48">
        <v>62.9</v>
      </c>
      <c r="Y12" s="48">
        <v>62.9</v>
      </c>
      <c r="Z12" s="48">
        <v>62.9</v>
      </c>
      <c r="AA12" s="48">
        <v>62.9</v>
      </c>
      <c r="AB12" s="48">
        <v>62.9</v>
      </c>
      <c r="AC12" s="48">
        <v>62.9</v>
      </c>
      <c r="AD12" s="47">
        <v>60.7</v>
      </c>
      <c r="AE12" s="47">
        <v>58.4</v>
      </c>
      <c r="AF12" s="47">
        <v>58.6</v>
      </c>
      <c r="AG12" s="168">
        <v>60</v>
      </c>
      <c r="AH12" s="51">
        <f t="shared" ref="AH12:AH75" si="2">MAX(B12:AF12)</f>
        <v>63.6</v>
      </c>
      <c r="AI12" s="52">
        <f t="shared" ref="AI12:AI75" si="3">MIN(B12:AF12)</f>
        <v>58.4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55">
        <v>45.8</v>
      </c>
      <c r="C14" s="55">
        <v>45.8</v>
      </c>
      <c r="D14" s="55">
        <v>45.7</v>
      </c>
      <c r="E14" s="55">
        <v>45.7</v>
      </c>
      <c r="F14" s="55">
        <v>45.7</v>
      </c>
      <c r="G14" s="55">
        <v>45.7</v>
      </c>
      <c r="H14" s="55">
        <v>45.7</v>
      </c>
      <c r="I14" s="55">
        <v>45.7</v>
      </c>
      <c r="J14" s="55">
        <v>45.7</v>
      </c>
      <c r="K14" s="55">
        <v>45.7</v>
      </c>
      <c r="L14" s="48">
        <v>45.6</v>
      </c>
      <c r="M14" s="48">
        <v>45.6</v>
      </c>
      <c r="N14" s="48">
        <v>45.6</v>
      </c>
      <c r="O14" s="48">
        <v>45.6</v>
      </c>
      <c r="P14" s="48">
        <v>45.6</v>
      </c>
      <c r="Q14" s="48">
        <v>45.6</v>
      </c>
      <c r="R14" s="48">
        <v>45.5</v>
      </c>
      <c r="S14" s="48">
        <v>45.5</v>
      </c>
      <c r="T14" s="48">
        <v>45.5</v>
      </c>
      <c r="U14" s="48">
        <v>45.5</v>
      </c>
      <c r="V14" s="48">
        <v>45.5</v>
      </c>
      <c r="W14" s="48">
        <v>45.5</v>
      </c>
      <c r="X14" s="48">
        <v>45.5</v>
      </c>
      <c r="Y14" s="48">
        <v>45.5</v>
      </c>
      <c r="Z14" s="48">
        <v>45.5</v>
      </c>
      <c r="AA14" s="48">
        <v>45.5</v>
      </c>
      <c r="AB14" s="48">
        <v>45.5</v>
      </c>
      <c r="AC14" s="48">
        <v>45.5</v>
      </c>
      <c r="AD14" s="55">
        <v>45.7</v>
      </c>
      <c r="AE14" s="55">
        <v>45.6</v>
      </c>
      <c r="AF14" s="55">
        <v>45.7</v>
      </c>
      <c r="AG14" s="56">
        <v>50</v>
      </c>
      <c r="AH14" s="51">
        <f t="shared" si="2"/>
        <v>45.8</v>
      </c>
      <c r="AI14" s="52">
        <f t="shared" si="3"/>
        <v>45.5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7">
        <v>28</v>
      </c>
      <c r="C15" s="47">
        <v>28</v>
      </c>
      <c r="D15" s="47">
        <v>28</v>
      </c>
      <c r="E15" s="47">
        <v>28</v>
      </c>
      <c r="F15" s="47">
        <v>28</v>
      </c>
      <c r="G15" s="47">
        <v>28</v>
      </c>
      <c r="H15" s="47">
        <v>28</v>
      </c>
      <c r="I15" s="47">
        <v>28</v>
      </c>
      <c r="J15" s="47">
        <v>28</v>
      </c>
      <c r="K15" s="47">
        <v>28</v>
      </c>
      <c r="L15" s="48">
        <v>28</v>
      </c>
      <c r="M15" s="48">
        <v>28</v>
      </c>
      <c r="N15" s="48">
        <v>28</v>
      </c>
      <c r="O15" s="48">
        <v>28</v>
      </c>
      <c r="P15" s="48">
        <v>28</v>
      </c>
      <c r="Q15" s="48">
        <v>28</v>
      </c>
      <c r="R15" s="48">
        <v>27</v>
      </c>
      <c r="S15" s="48">
        <v>26</v>
      </c>
      <c r="T15" s="48">
        <v>30</v>
      </c>
      <c r="U15" s="48">
        <v>32</v>
      </c>
      <c r="V15" s="48">
        <v>32</v>
      </c>
      <c r="W15" s="48">
        <v>40</v>
      </c>
      <c r="X15" s="48">
        <v>35</v>
      </c>
      <c r="Y15" s="48">
        <v>28</v>
      </c>
      <c r="Z15" s="48">
        <v>30</v>
      </c>
      <c r="AA15" s="48">
        <v>29</v>
      </c>
      <c r="AB15" s="48">
        <v>29</v>
      </c>
      <c r="AC15" s="48">
        <v>29</v>
      </c>
      <c r="AD15" s="47">
        <v>27</v>
      </c>
      <c r="AE15" s="47">
        <v>27</v>
      </c>
      <c r="AF15" s="47">
        <v>27</v>
      </c>
      <c r="AG15" s="168">
        <v>45</v>
      </c>
      <c r="AH15" s="51">
        <f t="shared" si="2"/>
        <v>40</v>
      </c>
      <c r="AI15" s="52">
        <f t="shared" si="3"/>
        <v>26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7">
        <v>25</v>
      </c>
      <c r="AE16" s="47">
        <v>25</v>
      </c>
      <c r="AF16" s="47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7">
        <v>25</v>
      </c>
      <c r="AE17" s="47">
        <v>25</v>
      </c>
      <c r="AF17" s="47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7">
        <v>0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  <c r="Q18" s="48">
        <v>0</v>
      </c>
      <c r="R18" s="48">
        <v>0</v>
      </c>
      <c r="S18" s="48">
        <v>0</v>
      </c>
      <c r="T18" s="48">
        <v>0</v>
      </c>
      <c r="U18" s="48">
        <v>0</v>
      </c>
      <c r="V18" s="48">
        <v>0</v>
      </c>
      <c r="W18" s="48">
        <v>0</v>
      </c>
      <c r="X18" s="48">
        <v>0</v>
      </c>
      <c r="Y18" s="48">
        <v>0</v>
      </c>
      <c r="Z18" s="48">
        <v>0</v>
      </c>
      <c r="AA18" s="48">
        <v>0</v>
      </c>
      <c r="AB18" s="48">
        <v>0</v>
      </c>
      <c r="AC18" s="48">
        <v>0</v>
      </c>
      <c r="AD18" s="47">
        <v>0</v>
      </c>
      <c r="AE18" s="47">
        <v>0</v>
      </c>
      <c r="AF18" s="47">
        <v>0</v>
      </c>
      <c r="AG18" s="168">
        <v>30</v>
      </c>
      <c r="AH18" s="51">
        <f t="shared" si="2"/>
        <v>0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7">
        <v>6.2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7">
        <v>0</v>
      </c>
      <c r="AE20" s="47">
        <v>0</v>
      </c>
      <c r="AF20" s="47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7">
        <v>22</v>
      </c>
      <c r="AE21" s="47">
        <v>22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7">
        <v>22</v>
      </c>
      <c r="AE22" s="47">
        <v>22</v>
      </c>
      <c r="AF22" s="47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18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7">
        <v>22</v>
      </c>
      <c r="AE23" s="47">
        <v>22</v>
      </c>
      <c r="AF23" s="47">
        <v>22</v>
      </c>
      <c r="AG23" s="168">
        <v>25</v>
      </c>
      <c r="AH23" s="51">
        <f t="shared" si="2"/>
        <v>22</v>
      </c>
      <c r="AI23" s="52">
        <f t="shared" si="3"/>
        <v>18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7">
        <v>22</v>
      </c>
      <c r="AE24" s="47">
        <v>22</v>
      </c>
      <c r="AF24" s="47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7">
        <v>15</v>
      </c>
      <c r="C25" s="47">
        <v>15</v>
      </c>
      <c r="D25" s="47">
        <v>15</v>
      </c>
      <c r="E25" s="47">
        <v>15</v>
      </c>
      <c r="F25" s="47">
        <v>15</v>
      </c>
      <c r="G25" s="47">
        <v>15</v>
      </c>
      <c r="H25" s="47">
        <v>15</v>
      </c>
      <c r="I25" s="47">
        <v>15</v>
      </c>
      <c r="J25" s="47">
        <v>15</v>
      </c>
      <c r="K25" s="47">
        <v>15</v>
      </c>
      <c r="L25" s="48">
        <v>15</v>
      </c>
      <c r="M25" s="48">
        <v>15</v>
      </c>
      <c r="N25" s="48">
        <v>15</v>
      </c>
      <c r="O25" s="48">
        <v>15</v>
      </c>
      <c r="P25" s="48">
        <v>15</v>
      </c>
      <c r="Q25" s="48">
        <v>15</v>
      </c>
      <c r="R25" s="48">
        <v>15</v>
      </c>
      <c r="S25" s="48">
        <v>15</v>
      </c>
      <c r="T25" s="48">
        <v>15</v>
      </c>
      <c r="U25" s="48">
        <v>15</v>
      </c>
      <c r="V25" s="48">
        <v>15</v>
      </c>
      <c r="W25" s="48">
        <v>15</v>
      </c>
      <c r="X25" s="48">
        <v>15</v>
      </c>
      <c r="Y25" s="48">
        <v>15</v>
      </c>
      <c r="Z25" s="48">
        <v>15</v>
      </c>
      <c r="AA25" s="48">
        <v>15</v>
      </c>
      <c r="AB25" s="48">
        <v>15</v>
      </c>
      <c r="AC25" s="48">
        <v>15</v>
      </c>
      <c r="AD25" s="47">
        <v>15</v>
      </c>
      <c r="AE25" s="47">
        <v>15</v>
      </c>
      <c r="AF25" s="47">
        <v>15</v>
      </c>
      <c r="AG25" s="168">
        <v>23.5</v>
      </c>
      <c r="AH25" s="51">
        <f t="shared" si="2"/>
        <v>15</v>
      </c>
      <c r="AI25" s="52">
        <f t="shared" si="3"/>
        <v>15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7">
        <v>8</v>
      </c>
      <c r="C26" s="47">
        <v>8</v>
      </c>
      <c r="D26" s="47">
        <v>8</v>
      </c>
      <c r="E26" s="47">
        <v>8</v>
      </c>
      <c r="F26" s="47">
        <v>8</v>
      </c>
      <c r="G26" s="47">
        <v>8</v>
      </c>
      <c r="H26" s="47">
        <v>8</v>
      </c>
      <c r="I26" s="47">
        <v>8</v>
      </c>
      <c r="J26" s="47">
        <v>8</v>
      </c>
      <c r="K26" s="47">
        <v>8</v>
      </c>
      <c r="L26" s="48">
        <v>8</v>
      </c>
      <c r="M26" s="48">
        <v>8</v>
      </c>
      <c r="N26" s="48">
        <v>8</v>
      </c>
      <c r="O26" s="48">
        <v>8</v>
      </c>
      <c r="P26" s="48">
        <v>8</v>
      </c>
      <c r="Q26" s="48">
        <v>8</v>
      </c>
      <c r="R26" s="48">
        <v>8</v>
      </c>
      <c r="S26" s="48">
        <v>8</v>
      </c>
      <c r="T26" s="48">
        <v>8</v>
      </c>
      <c r="U26" s="48">
        <v>8</v>
      </c>
      <c r="V26" s="48">
        <v>8</v>
      </c>
      <c r="W26" s="48">
        <v>8</v>
      </c>
      <c r="X26" s="48">
        <v>8</v>
      </c>
      <c r="Y26" s="48">
        <v>8</v>
      </c>
      <c r="Z26" s="48">
        <v>8</v>
      </c>
      <c r="AA26" s="48">
        <v>8</v>
      </c>
      <c r="AB26" s="48">
        <v>8</v>
      </c>
      <c r="AC26" s="48">
        <v>8</v>
      </c>
      <c r="AD26" s="47">
        <v>8</v>
      </c>
      <c r="AE26" s="47">
        <v>8</v>
      </c>
      <c r="AF26" s="47">
        <v>8</v>
      </c>
      <c r="AG26" s="168">
        <v>22.2</v>
      </c>
      <c r="AH26" s="51">
        <f t="shared" si="2"/>
        <v>8</v>
      </c>
      <c r="AI26" s="52">
        <f t="shared" si="3"/>
        <v>8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7">
        <v>0</v>
      </c>
      <c r="AE27" s="47">
        <v>0</v>
      </c>
      <c r="AF27" s="47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7">
        <v>12</v>
      </c>
      <c r="C28" s="47">
        <v>12</v>
      </c>
      <c r="D28" s="47">
        <v>12</v>
      </c>
      <c r="E28" s="47">
        <v>12</v>
      </c>
      <c r="F28" s="47">
        <v>12</v>
      </c>
      <c r="G28" s="47">
        <v>12</v>
      </c>
      <c r="H28" s="47">
        <v>12</v>
      </c>
      <c r="I28" s="47">
        <v>12</v>
      </c>
      <c r="J28" s="47">
        <v>12</v>
      </c>
      <c r="K28" s="47">
        <v>12</v>
      </c>
      <c r="L28" s="47">
        <v>12</v>
      </c>
      <c r="M28" s="47">
        <v>12</v>
      </c>
      <c r="N28" s="47">
        <v>12</v>
      </c>
      <c r="O28" s="47">
        <v>12</v>
      </c>
      <c r="P28" s="47">
        <v>12</v>
      </c>
      <c r="Q28" s="47">
        <v>12</v>
      </c>
      <c r="R28" s="47">
        <v>12</v>
      </c>
      <c r="S28" s="47">
        <v>12</v>
      </c>
      <c r="T28" s="47">
        <v>12</v>
      </c>
      <c r="U28" s="47">
        <v>12</v>
      </c>
      <c r="V28" s="47">
        <v>12</v>
      </c>
      <c r="W28" s="47">
        <v>12</v>
      </c>
      <c r="X28" s="47">
        <v>8</v>
      </c>
      <c r="Y28" s="47">
        <v>8</v>
      </c>
      <c r="Z28" s="47">
        <v>8</v>
      </c>
      <c r="AA28" s="47">
        <v>0</v>
      </c>
      <c r="AB28" s="47">
        <v>0</v>
      </c>
      <c r="AC28" s="47">
        <v>0</v>
      </c>
      <c r="AD28" s="47">
        <v>0</v>
      </c>
      <c r="AE28" s="47">
        <v>8</v>
      </c>
      <c r="AF28" s="47">
        <v>8</v>
      </c>
      <c r="AG28" s="168">
        <v>22.1</v>
      </c>
      <c r="AH28" s="51">
        <f t="shared" si="2"/>
        <v>12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55">
        <v>12</v>
      </c>
      <c r="AE29" s="55">
        <v>12</v>
      </c>
      <c r="AF29" s="55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55">
        <v>0</v>
      </c>
      <c r="AE30" s="55">
        <v>0</v>
      </c>
      <c r="AF30" s="55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55">
        <v>9</v>
      </c>
      <c r="C31" s="55">
        <v>9</v>
      </c>
      <c r="D31" s="55">
        <v>9</v>
      </c>
      <c r="E31" s="55">
        <v>9</v>
      </c>
      <c r="F31" s="55">
        <v>9</v>
      </c>
      <c r="G31" s="55">
        <v>9</v>
      </c>
      <c r="H31" s="55">
        <v>9</v>
      </c>
      <c r="I31" s="55">
        <v>9</v>
      </c>
      <c r="J31" s="55">
        <v>9</v>
      </c>
      <c r="K31" s="55">
        <v>9</v>
      </c>
      <c r="L31" s="48">
        <v>9</v>
      </c>
      <c r="M31" s="48">
        <v>9</v>
      </c>
      <c r="N31" s="48">
        <v>9</v>
      </c>
      <c r="O31" s="48">
        <v>9</v>
      </c>
      <c r="P31" s="48">
        <v>9</v>
      </c>
      <c r="Q31" s="48">
        <v>9</v>
      </c>
      <c r="R31" s="48">
        <v>9</v>
      </c>
      <c r="S31" s="48">
        <v>9</v>
      </c>
      <c r="T31" s="48">
        <v>9</v>
      </c>
      <c r="U31" s="48">
        <v>9</v>
      </c>
      <c r="V31" s="48">
        <v>9</v>
      </c>
      <c r="W31" s="48">
        <v>9</v>
      </c>
      <c r="X31" s="48">
        <v>9</v>
      </c>
      <c r="Y31" s="48">
        <v>9</v>
      </c>
      <c r="Z31" s="48">
        <v>9</v>
      </c>
      <c r="AA31" s="48">
        <v>9</v>
      </c>
      <c r="AB31" s="48">
        <v>9</v>
      </c>
      <c r="AC31" s="48">
        <v>9</v>
      </c>
      <c r="AD31" s="55">
        <v>9</v>
      </c>
      <c r="AE31" s="55">
        <v>9</v>
      </c>
      <c r="AF31" s="55">
        <v>9</v>
      </c>
      <c r="AG31" s="58">
        <v>20</v>
      </c>
      <c r="AH31" s="51">
        <f t="shared" si="2"/>
        <v>9</v>
      </c>
      <c r="AI31" s="52">
        <f t="shared" si="3"/>
        <v>9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55">
        <v>0</v>
      </c>
      <c r="AE32" s="55">
        <v>0</v>
      </c>
      <c r="AF32" s="55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159.69999999999999</v>
      </c>
      <c r="C34" s="55">
        <v>159.69999999999999</v>
      </c>
      <c r="D34" s="55">
        <v>159.69999999999999</v>
      </c>
      <c r="E34" s="55">
        <v>159.5</v>
      </c>
      <c r="F34" s="55">
        <v>159.69999999999999</v>
      </c>
      <c r="G34" s="55">
        <v>159.19999999999999</v>
      </c>
      <c r="H34" s="55">
        <v>159.9</v>
      </c>
      <c r="I34" s="55">
        <v>159.69999999999999</v>
      </c>
      <c r="J34" s="55">
        <v>153.6</v>
      </c>
      <c r="K34" s="55">
        <v>157.5</v>
      </c>
      <c r="L34" s="64">
        <v>157.1</v>
      </c>
      <c r="M34" s="64">
        <v>166.3</v>
      </c>
      <c r="N34" s="64">
        <v>159.80000000000001</v>
      </c>
      <c r="O34" s="64">
        <v>160.1</v>
      </c>
      <c r="P34" s="64">
        <v>155.4</v>
      </c>
      <c r="Q34" s="64">
        <v>159.1</v>
      </c>
      <c r="R34" s="64">
        <v>161</v>
      </c>
      <c r="S34" s="64">
        <v>156.19999999999999</v>
      </c>
      <c r="T34" s="64">
        <v>155.5</v>
      </c>
      <c r="U34" s="64">
        <v>156.1</v>
      </c>
      <c r="V34" s="64">
        <v>142.5</v>
      </c>
      <c r="W34" s="64">
        <v>152</v>
      </c>
      <c r="X34" s="64">
        <v>153.69999999999999</v>
      </c>
      <c r="Y34" s="64">
        <v>149.91800000000001</v>
      </c>
      <c r="Z34" s="64">
        <v>158.9</v>
      </c>
      <c r="AA34" s="64">
        <v>159.5</v>
      </c>
      <c r="AB34" s="64">
        <v>159.5</v>
      </c>
      <c r="AC34" s="64">
        <v>160.6</v>
      </c>
      <c r="AD34" s="64">
        <v>161.9</v>
      </c>
      <c r="AE34" s="55">
        <v>155</v>
      </c>
      <c r="AF34" s="55">
        <v>156</v>
      </c>
      <c r="AG34" s="58">
        <v>240</v>
      </c>
      <c r="AH34" s="51">
        <f t="shared" si="2"/>
        <v>166.3</v>
      </c>
      <c r="AI34" s="52">
        <f t="shared" si="3"/>
        <v>142.5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552.5</v>
      </c>
      <c r="C35" s="66">
        <f t="shared" si="4"/>
        <v>552.5</v>
      </c>
      <c r="D35" s="66">
        <f t="shared" si="4"/>
        <v>553.70000000000005</v>
      </c>
      <c r="E35" s="66">
        <f t="shared" si="4"/>
        <v>553.70000000000005</v>
      </c>
      <c r="F35" s="66">
        <f t="shared" si="4"/>
        <v>553.70000000000005</v>
      </c>
      <c r="G35" s="66">
        <f t="shared" si="4"/>
        <v>553.70000000000005</v>
      </c>
      <c r="H35" s="66">
        <f t="shared" si="4"/>
        <v>553.70000000000005</v>
      </c>
      <c r="I35" s="66">
        <f t="shared" si="4"/>
        <v>553.70000000000005</v>
      </c>
      <c r="J35" s="66">
        <f t="shared" si="4"/>
        <v>553.70000000000005</v>
      </c>
      <c r="K35" s="66">
        <f t="shared" si="4"/>
        <v>553.70000000000005</v>
      </c>
      <c r="L35" s="66">
        <f>SUM(L11:L33)</f>
        <v>555.79999999999995</v>
      </c>
      <c r="M35" s="66">
        <f t="shared" si="4"/>
        <v>555.70000000000005</v>
      </c>
      <c r="N35" s="66">
        <f t="shared" si="4"/>
        <v>555.9</v>
      </c>
      <c r="O35" s="66">
        <f t="shared" si="4"/>
        <v>555.9</v>
      </c>
      <c r="P35" s="66">
        <f t="shared" si="4"/>
        <v>555.5</v>
      </c>
      <c r="Q35" s="66">
        <f t="shared" si="4"/>
        <v>557.4</v>
      </c>
      <c r="R35" s="66">
        <f t="shared" si="4"/>
        <v>555.6</v>
      </c>
      <c r="S35" s="66">
        <f t="shared" si="4"/>
        <v>554.6</v>
      </c>
      <c r="T35" s="66">
        <f t="shared" si="4"/>
        <v>554.6</v>
      </c>
      <c r="U35" s="66">
        <f t="shared" si="4"/>
        <v>560.6</v>
      </c>
      <c r="V35" s="66">
        <f t="shared" si="4"/>
        <v>560.6</v>
      </c>
      <c r="W35" s="66">
        <f t="shared" si="4"/>
        <v>568.6</v>
      </c>
      <c r="X35" s="66">
        <f t="shared" si="4"/>
        <v>559.6</v>
      </c>
      <c r="Y35" s="66">
        <f t="shared" si="4"/>
        <v>552.6</v>
      </c>
      <c r="Z35" s="66">
        <f t="shared" si="4"/>
        <v>554.6</v>
      </c>
      <c r="AA35" s="66">
        <f t="shared" si="4"/>
        <v>545.6</v>
      </c>
      <c r="AB35" s="66">
        <f t="shared" si="4"/>
        <v>545.6</v>
      </c>
      <c r="AC35" s="66">
        <f t="shared" si="4"/>
        <v>545.6</v>
      </c>
      <c r="AD35" s="66">
        <f t="shared" si="4"/>
        <v>541.6</v>
      </c>
      <c r="AE35" s="66">
        <f t="shared" si="4"/>
        <v>547.20000000000005</v>
      </c>
      <c r="AF35" s="66">
        <f t="shared" si="4"/>
        <v>547.5</v>
      </c>
      <c r="AG35" s="58">
        <f>SUM(AG11:AG34)</f>
        <v>1416.83</v>
      </c>
      <c r="AH35" s="51">
        <f t="shared" si="2"/>
        <v>568.6</v>
      </c>
      <c r="AI35" s="52">
        <f t="shared" si="3"/>
        <v>541.6</v>
      </c>
      <c r="AK35" s="53"/>
    </row>
    <row r="36" spans="1:41" x14ac:dyDescent="0.25">
      <c r="A36" s="54" t="s">
        <v>21</v>
      </c>
      <c r="B36" s="55">
        <v>66</v>
      </c>
      <c r="C36" s="55">
        <v>123.2</v>
      </c>
      <c r="D36" s="55">
        <v>106.3</v>
      </c>
      <c r="E36" s="55">
        <v>72.8</v>
      </c>
      <c r="F36" s="55">
        <v>72.8</v>
      </c>
      <c r="G36" s="55">
        <v>73.099999999999994</v>
      </c>
      <c r="H36" s="55">
        <v>116</v>
      </c>
      <c r="I36" s="55">
        <v>127.4</v>
      </c>
      <c r="J36" s="55">
        <v>127.3</v>
      </c>
      <c r="K36" s="55">
        <v>127.4</v>
      </c>
      <c r="L36" s="48">
        <v>122.3</v>
      </c>
      <c r="M36" s="48">
        <v>138.1</v>
      </c>
      <c r="N36" s="48">
        <v>136.6</v>
      </c>
      <c r="O36" s="48">
        <v>137.80000000000001</v>
      </c>
      <c r="P36" s="48">
        <v>137.4</v>
      </c>
      <c r="Q36" s="48">
        <v>136.4</v>
      </c>
      <c r="R36" s="48">
        <v>138.19999999999999</v>
      </c>
      <c r="S36" s="48">
        <v>138.19999999999999</v>
      </c>
      <c r="T36" s="48">
        <v>140.4</v>
      </c>
      <c r="U36" s="48">
        <v>140.4</v>
      </c>
      <c r="V36" s="48">
        <v>140.4</v>
      </c>
      <c r="W36" s="48">
        <v>140.4</v>
      </c>
      <c r="X36" s="48">
        <v>140.4</v>
      </c>
      <c r="Y36" s="48">
        <v>140.4</v>
      </c>
      <c r="Z36" s="48">
        <v>140.4</v>
      </c>
      <c r="AA36" s="48">
        <v>140.4</v>
      </c>
      <c r="AB36" s="48">
        <v>140.4</v>
      </c>
      <c r="AC36" s="48">
        <v>140.4</v>
      </c>
      <c r="AD36" s="47">
        <v>139.9</v>
      </c>
      <c r="AE36" s="47">
        <v>140</v>
      </c>
      <c r="AF36" s="47">
        <v>139.9</v>
      </c>
      <c r="AG36" s="56">
        <v>144</v>
      </c>
      <c r="AH36" s="51">
        <f t="shared" si="2"/>
        <v>140.4</v>
      </c>
      <c r="AI36" s="52">
        <f t="shared" si="3"/>
        <v>66</v>
      </c>
      <c r="AK36" s="53"/>
    </row>
    <row r="37" spans="1:41" x14ac:dyDescent="0.25">
      <c r="A37" s="57" t="s">
        <v>22</v>
      </c>
      <c r="B37" s="55">
        <v>71</v>
      </c>
      <c r="C37" s="55">
        <v>71</v>
      </c>
      <c r="D37" s="55">
        <v>71.099999999999994</v>
      </c>
      <c r="E37" s="55">
        <v>72.099999999999994</v>
      </c>
      <c r="F37" s="55">
        <v>72</v>
      </c>
      <c r="G37" s="55">
        <v>72.400000000000006</v>
      </c>
      <c r="H37" s="55">
        <v>71.3</v>
      </c>
      <c r="I37" s="55">
        <v>72.3</v>
      </c>
      <c r="J37" s="55">
        <v>69.599999999999994</v>
      </c>
      <c r="K37" s="55">
        <v>70.3</v>
      </c>
      <c r="L37" s="67">
        <v>70</v>
      </c>
      <c r="M37" s="67">
        <v>70</v>
      </c>
      <c r="N37" s="67">
        <v>70</v>
      </c>
      <c r="O37" s="67">
        <v>72</v>
      </c>
      <c r="P37" s="67">
        <v>70.599999999999994</v>
      </c>
      <c r="Q37" s="67">
        <v>70.8</v>
      </c>
      <c r="R37" s="67">
        <v>70.3</v>
      </c>
      <c r="S37" s="67">
        <v>70.3</v>
      </c>
      <c r="T37" s="67">
        <v>70.3</v>
      </c>
      <c r="U37" s="67">
        <v>70.3</v>
      </c>
      <c r="V37" s="67">
        <v>70.3</v>
      </c>
      <c r="W37" s="67">
        <v>70.3</v>
      </c>
      <c r="X37" s="67">
        <v>70.3</v>
      </c>
      <c r="Y37" s="67">
        <v>70.3</v>
      </c>
      <c r="Z37" s="67">
        <v>70.3</v>
      </c>
      <c r="AA37" s="67">
        <v>70.3</v>
      </c>
      <c r="AB37" s="67">
        <v>70.3</v>
      </c>
      <c r="AC37" s="67">
        <v>70.3</v>
      </c>
      <c r="AD37" s="55">
        <v>69.7</v>
      </c>
      <c r="AE37" s="55">
        <v>70.099999999999994</v>
      </c>
      <c r="AF37" s="55">
        <v>70.599999999999994</v>
      </c>
      <c r="AG37" s="58">
        <v>70</v>
      </c>
      <c r="AH37" s="51">
        <f t="shared" si="2"/>
        <v>72.400000000000006</v>
      </c>
      <c r="AI37" s="52">
        <f t="shared" si="3"/>
        <v>69.599999999999994</v>
      </c>
      <c r="AK37" s="53"/>
    </row>
    <row r="38" spans="1:41" x14ac:dyDescent="0.25">
      <c r="A38" s="57" t="s">
        <v>23</v>
      </c>
      <c r="B38" s="55">
        <v>0</v>
      </c>
      <c r="C38" s="55">
        <v>0</v>
      </c>
      <c r="D38" s="55">
        <v>0</v>
      </c>
      <c r="E38" s="55">
        <v>44.2</v>
      </c>
      <c r="F38" s="55">
        <v>60.8</v>
      </c>
      <c r="G38" s="55">
        <v>60.9</v>
      </c>
      <c r="H38" s="55">
        <v>60.9</v>
      </c>
      <c r="I38" s="55">
        <v>60.7</v>
      </c>
      <c r="J38" s="55">
        <v>61.1</v>
      </c>
      <c r="K38" s="55">
        <v>60.9</v>
      </c>
      <c r="L38" s="67">
        <v>60.6</v>
      </c>
      <c r="M38" s="67">
        <v>60.5</v>
      </c>
      <c r="N38" s="67">
        <v>60.8</v>
      </c>
      <c r="O38" s="67">
        <v>61</v>
      </c>
      <c r="P38" s="67">
        <v>60.6</v>
      </c>
      <c r="Q38" s="67">
        <v>61.3</v>
      </c>
      <c r="R38" s="67">
        <v>61</v>
      </c>
      <c r="S38" s="67">
        <v>61</v>
      </c>
      <c r="T38" s="67">
        <v>61.4</v>
      </c>
      <c r="U38" s="67">
        <v>61.4</v>
      </c>
      <c r="V38" s="67">
        <v>61.4</v>
      </c>
      <c r="W38" s="67">
        <v>61.4</v>
      </c>
      <c r="X38" s="67">
        <v>61.4</v>
      </c>
      <c r="Y38" s="67">
        <v>61.4</v>
      </c>
      <c r="Z38" s="67">
        <v>61.4</v>
      </c>
      <c r="AA38" s="67">
        <v>61.4</v>
      </c>
      <c r="AB38" s="67">
        <v>61.4</v>
      </c>
      <c r="AC38" s="67">
        <v>61.4</v>
      </c>
      <c r="AD38" s="55">
        <v>61</v>
      </c>
      <c r="AE38" s="55">
        <v>60.8</v>
      </c>
      <c r="AF38" s="55">
        <v>60.9</v>
      </c>
      <c r="AG38" s="58">
        <v>69</v>
      </c>
      <c r="AH38" s="51">
        <f t="shared" si="2"/>
        <v>61.4</v>
      </c>
      <c r="AI38" s="52">
        <f t="shared" si="3"/>
        <v>0</v>
      </c>
      <c r="AK38" s="53"/>
    </row>
    <row r="39" spans="1:41" x14ac:dyDescent="0.25">
      <c r="A39" s="57" t="s">
        <v>24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67">
        <v>0</v>
      </c>
      <c r="M39" s="67">
        <v>0</v>
      </c>
      <c r="N39" s="67">
        <v>0</v>
      </c>
      <c r="O39" s="67">
        <v>0</v>
      </c>
      <c r="P39" s="67">
        <v>0</v>
      </c>
      <c r="Q39" s="67">
        <v>0</v>
      </c>
      <c r="R39" s="67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67">
        <v>0</v>
      </c>
      <c r="AB39" s="67">
        <v>0</v>
      </c>
      <c r="AC39" s="67">
        <v>0</v>
      </c>
      <c r="AD39" s="55">
        <v>0</v>
      </c>
      <c r="AE39" s="55">
        <v>0</v>
      </c>
      <c r="AF39" s="55">
        <v>0</v>
      </c>
      <c r="AG39" s="58">
        <v>60</v>
      </c>
      <c r="AH39" s="51">
        <f t="shared" si="2"/>
        <v>0</v>
      </c>
      <c r="AI39" s="52">
        <f t="shared" si="3"/>
        <v>0</v>
      </c>
      <c r="AK39" s="53"/>
    </row>
    <row r="40" spans="1:41" x14ac:dyDescent="0.25">
      <c r="A40" s="57" t="s">
        <v>25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48">
        <v>0</v>
      </c>
      <c r="M40" s="48">
        <v>0</v>
      </c>
      <c r="N40" s="48">
        <v>0</v>
      </c>
      <c r="O40" s="48">
        <v>0</v>
      </c>
      <c r="P40" s="48">
        <v>0</v>
      </c>
      <c r="Q40" s="48">
        <v>0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48">
        <v>15</v>
      </c>
      <c r="Z40" s="48">
        <v>15</v>
      </c>
      <c r="AA40" s="48">
        <v>15</v>
      </c>
      <c r="AB40" s="48">
        <v>15</v>
      </c>
      <c r="AC40" s="48">
        <v>15</v>
      </c>
      <c r="AD40" s="55">
        <v>15</v>
      </c>
      <c r="AE40" s="55">
        <v>15</v>
      </c>
      <c r="AF40" s="55">
        <v>15</v>
      </c>
      <c r="AG40" s="58">
        <v>30</v>
      </c>
      <c r="AH40" s="51">
        <f t="shared" si="2"/>
        <v>15</v>
      </c>
      <c r="AI40" s="52">
        <f t="shared" si="3"/>
        <v>0</v>
      </c>
      <c r="AK40" s="53"/>
    </row>
    <row r="41" spans="1:41" x14ac:dyDescent="0.25">
      <c r="A41" s="57" t="s">
        <v>86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11</v>
      </c>
      <c r="C42" s="68">
        <v>11</v>
      </c>
      <c r="D42" s="68">
        <v>10.5</v>
      </c>
      <c r="E42" s="68">
        <v>10.6</v>
      </c>
      <c r="F42" s="68">
        <v>10.5</v>
      </c>
      <c r="G42" s="68">
        <v>10.5</v>
      </c>
      <c r="H42" s="68">
        <v>10.6</v>
      </c>
      <c r="I42" s="68">
        <v>10.6</v>
      </c>
      <c r="J42" s="68">
        <v>10.6</v>
      </c>
      <c r="K42" s="68">
        <v>10.8</v>
      </c>
      <c r="L42" s="48">
        <v>16.399999999999999</v>
      </c>
      <c r="M42" s="48">
        <v>16.399999999999999</v>
      </c>
      <c r="N42" s="48">
        <v>16.399999999999999</v>
      </c>
      <c r="O42" s="48">
        <v>14.5</v>
      </c>
      <c r="P42" s="48">
        <v>12.1</v>
      </c>
      <c r="Q42" s="48">
        <v>12</v>
      </c>
      <c r="R42" s="48">
        <v>11.9</v>
      </c>
      <c r="S42" s="48">
        <v>11.9</v>
      </c>
      <c r="T42" s="48">
        <v>9.8000000000000007</v>
      </c>
      <c r="U42" s="48">
        <v>9.8000000000000007</v>
      </c>
      <c r="V42" s="48">
        <v>9.8000000000000007</v>
      </c>
      <c r="W42" s="48">
        <v>9.8000000000000007</v>
      </c>
      <c r="X42" s="48">
        <v>9.8000000000000007</v>
      </c>
      <c r="Y42" s="48">
        <v>9.8000000000000007</v>
      </c>
      <c r="Z42" s="48">
        <v>9.8000000000000007</v>
      </c>
      <c r="AA42" s="48">
        <v>11.7</v>
      </c>
      <c r="AB42" s="48">
        <v>11.9</v>
      </c>
      <c r="AC42" s="48">
        <v>11.9</v>
      </c>
      <c r="AD42" s="55">
        <v>11.9</v>
      </c>
      <c r="AE42" s="55">
        <v>11.8</v>
      </c>
      <c r="AF42" s="55">
        <v>11.8</v>
      </c>
      <c r="AG42" s="58">
        <v>24</v>
      </c>
      <c r="AH42" s="51">
        <f t="shared" si="2"/>
        <v>16.399999999999999</v>
      </c>
      <c r="AI42" s="52">
        <f t="shared" si="3"/>
        <v>9.8000000000000007</v>
      </c>
      <c r="AK42" s="53"/>
    </row>
    <row r="43" spans="1:41" x14ac:dyDescent="0.25">
      <c r="A43" s="57" t="s">
        <v>27</v>
      </c>
      <c r="B43" s="55">
        <v>2</v>
      </c>
      <c r="C43" s="55">
        <v>2</v>
      </c>
      <c r="D43" s="55">
        <v>2</v>
      </c>
      <c r="E43" s="55">
        <v>2</v>
      </c>
      <c r="F43" s="55">
        <v>2</v>
      </c>
      <c r="G43" s="55">
        <v>2</v>
      </c>
      <c r="H43" s="55">
        <v>2</v>
      </c>
      <c r="I43" s="55">
        <v>2</v>
      </c>
      <c r="J43" s="55">
        <v>2</v>
      </c>
      <c r="K43" s="55">
        <v>2</v>
      </c>
      <c r="L43" s="48">
        <v>2.9</v>
      </c>
      <c r="M43" s="48">
        <v>2.9</v>
      </c>
      <c r="N43" s="48">
        <v>2.9</v>
      </c>
      <c r="O43" s="48">
        <v>2.9</v>
      </c>
      <c r="P43" s="48">
        <v>0</v>
      </c>
      <c r="Q43" s="48">
        <v>0</v>
      </c>
      <c r="R43" s="48">
        <v>2.9</v>
      </c>
      <c r="S43" s="48">
        <v>2.9</v>
      </c>
      <c r="T43" s="48">
        <v>2.9</v>
      </c>
      <c r="U43" s="48">
        <v>2.9</v>
      </c>
      <c r="V43" s="48">
        <v>2.9</v>
      </c>
      <c r="W43" s="48">
        <v>2.9</v>
      </c>
      <c r="X43" s="48">
        <v>2.9</v>
      </c>
      <c r="Y43" s="48">
        <v>2.9</v>
      </c>
      <c r="Z43" s="48">
        <v>2.9</v>
      </c>
      <c r="AA43" s="48">
        <v>2.9</v>
      </c>
      <c r="AB43" s="48">
        <v>2.9</v>
      </c>
      <c r="AC43" s="48">
        <v>2.9</v>
      </c>
      <c r="AD43" s="55">
        <v>2.5</v>
      </c>
      <c r="AE43" s="55">
        <v>2.5</v>
      </c>
      <c r="AF43" s="55">
        <v>2.5</v>
      </c>
      <c r="AG43" s="58">
        <v>15</v>
      </c>
      <c r="AH43" s="51">
        <f t="shared" si="2"/>
        <v>2.9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9</v>
      </c>
      <c r="C44" s="55">
        <v>9</v>
      </c>
      <c r="D44" s="55">
        <v>9</v>
      </c>
      <c r="E44" s="55">
        <v>9</v>
      </c>
      <c r="F44" s="55">
        <v>9</v>
      </c>
      <c r="G44" s="55">
        <v>9</v>
      </c>
      <c r="H44" s="55">
        <v>9</v>
      </c>
      <c r="I44" s="55">
        <v>9</v>
      </c>
      <c r="J44" s="55">
        <v>9</v>
      </c>
      <c r="K44" s="55">
        <v>9</v>
      </c>
      <c r="L44" s="55">
        <v>9</v>
      </c>
      <c r="M44" s="55">
        <v>9</v>
      </c>
      <c r="N44" s="55">
        <v>9</v>
      </c>
      <c r="O44" s="48">
        <v>9</v>
      </c>
      <c r="P44" s="48">
        <v>9</v>
      </c>
      <c r="Q44" s="48">
        <v>9</v>
      </c>
      <c r="R44" s="48">
        <v>9</v>
      </c>
      <c r="S44" s="48">
        <v>9</v>
      </c>
      <c r="T44" s="48">
        <v>9</v>
      </c>
      <c r="U44" s="48">
        <v>9</v>
      </c>
      <c r="V44" s="48">
        <v>9</v>
      </c>
      <c r="W44" s="48">
        <v>9</v>
      </c>
      <c r="X44" s="48">
        <v>9</v>
      </c>
      <c r="Y44" s="48">
        <v>9</v>
      </c>
      <c r="Z44" s="48">
        <v>9</v>
      </c>
      <c r="AA44" s="48">
        <v>9</v>
      </c>
      <c r="AB44" s="48">
        <v>9</v>
      </c>
      <c r="AC44" s="48">
        <v>9</v>
      </c>
      <c r="AD44" s="55">
        <v>9</v>
      </c>
      <c r="AE44" s="55">
        <v>9</v>
      </c>
      <c r="AF44" s="55">
        <v>9</v>
      </c>
      <c r="AG44" s="58">
        <v>14.1</v>
      </c>
      <c r="AH44" s="51">
        <f t="shared" si="2"/>
        <v>9</v>
      </c>
      <c r="AI44" s="52">
        <f t="shared" si="3"/>
        <v>9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13.5</v>
      </c>
      <c r="C45" s="68">
        <v>13.5</v>
      </c>
      <c r="D45" s="68">
        <v>13.5</v>
      </c>
      <c r="E45" s="68">
        <v>13.5</v>
      </c>
      <c r="F45" s="68">
        <v>13.5</v>
      </c>
      <c r="G45" s="68">
        <v>13.5</v>
      </c>
      <c r="H45" s="68">
        <v>13.5</v>
      </c>
      <c r="I45" s="68">
        <v>13.5</v>
      </c>
      <c r="J45" s="68">
        <v>13.5</v>
      </c>
      <c r="K45" s="68">
        <v>13.5</v>
      </c>
      <c r="L45" s="68">
        <v>13.5</v>
      </c>
      <c r="M45" s="68">
        <v>13.5</v>
      </c>
      <c r="N45" s="68">
        <v>13.5</v>
      </c>
      <c r="O45" s="48">
        <v>13.5</v>
      </c>
      <c r="P45" s="48">
        <v>13.5</v>
      </c>
      <c r="Q45" s="48">
        <v>13.5</v>
      </c>
      <c r="R45" s="48">
        <v>13.5</v>
      </c>
      <c r="S45" s="48">
        <v>13.5</v>
      </c>
      <c r="T45" s="48">
        <v>13.5</v>
      </c>
      <c r="U45" s="48">
        <v>13.5</v>
      </c>
      <c r="V45" s="48">
        <v>13.5</v>
      </c>
      <c r="W45" s="48">
        <v>13.5</v>
      </c>
      <c r="X45" s="48">
        <v>13.5</v>
      </c>
      <c r="Y45" s="48">
        <v>13.5</v>
      </c>
      <c r="Z45" s="48">
        <v>13.5</v>
      </c>
      <c r="AA45" s="48">
        <v>14</v>
      </c>
      <c r="AB45" s="48">
        <v>14</v>
      </c>
      <c r="AC45" s="48">
        <v>14</v>
      </c>
      <c r="AD45" s="55">
        <v>14</v>
      </c>
      <c r="AE45" s="55">
        <v>14</v>
      </c>
      <c r="AF45" s="55">
        <v>14</v>
      </c>
      <c r="AG45" s="58">
        <v>14</v>
      </c>
      <c r="AH45" s="51">
        <f t="shared" si="2"/>
        <v>14</v>
      </c>
      <c r="AI45" s="52">
        <f t="shared" si="3"/>
        <v>13.5</v>
      </c>
      <c r="AK45" s="53"/>
    </row>
    <row r="46" spans="1:41" x14ac:dyDescent="0.25">
      <c r="A46" s="57" t="s">
        <v>30</v>
      </c>
      <c r="B46" s="55">
        <v>6.2</v>
      </c>
      <c r="C46" s="55">
        <v>6.2</v>
      </c>
      <c r="D46" s="55">
        <v>6.2</v>
      </c>
      <c r="E46" s="55">
        <v>6.3</v>
      </c>
      <c r="F46" s="55">
        <v>6.3</v>
      </c>
      <c r="G46" s="55">
        <v>6.3</v>
      </c>
      <c r="H46" s="55">
        <v>6.3</v>
      </c>
      <c r="I46" s="55">
        <v>6.3</v>
      </c>
      <c r="J46" s="55">
        <v>6.3</v>
      </c>
      <c r="K46" s="55">
        <v>6.3</v>
      </c>
      <c r="L46" s="55">
        <v>6.3</v>
      </c>
      <c r="M46" s="55">
        <v>6.3</v>
      </c>
      <c r="N46" s="55">
        <v>6.3</v>
      </c>
      <c r="O46" s="48">
        <v>6.3</v>
      </c>
      <c r="P46" s="48">
        <v>6.3</v>
      </c>
      <c r="Q46" s="48">
        <v>6.3</v>
      </c>
      <c r="R46" s="48">
        <v>6.3</v>
      </c>
      <c r="S46" s="48">
        <v>6.3</v>
      </c>
      <c r="T46" s="48">
        <v>6.3</v>
      </c>
      <c r="U46" s="48">
        <v>6.3</v>
      </c>
      <c r="V46" s="48">
        <v>6.3</v>
      </c>
      <c r="W46" s="48">
        <v>6.3</v>
      </c>
      <c r="X46" s="48">
        <v>6.3</v>
      </c>
      <c r="Y46" s="48">
        <v>6.3</v>
      </c>
      <c r="Z46" s="48">
        <v>6.3</v>
      </c>
      <c r="AA46" s="48">
        <v>6.3</v>
      </c>
      <c r="AB46" s="48">
        <v>6.3</v>
      </c>
      <c r="AC46" s="48">
        <v>6.3</v>
      </c>
      <c r="AD46" s="55">
        <v>6.2</v>
      </c>
      <c r="AE46" s="55">
        <v>6.1</v>
      </c>
      <c r="AF46" s="55">
        <v>6</v>
      </c>
      <c r="AG46" s="58">
        <v>10.050000000000001</v>
      </c>
      <c r="AH46" s="51">
        <f t="shared" si="2"/>
        <v>6.3</v>
      </c>
      <c r="AI46" s="52">
        <f t="shared" si="3"/>
        <v>6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55">
        <v>6.2</v>
      </c>
      <c r="M47" s="55">
        <v>6.2</v>
      </c>
      <c r="N47" s="55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0</v>
      </c>
      <c r="T47" s="48">
        <v>0</v>
      </c>
      <c r="U47" s="48">
        <v>0</v>
      </c>
      <c r="V47" s="48">
        <v>0</v>
      </c>
      <c r="W47" s="48">
        <v>0</v>
      </c>
      <c r="X47" s="48">
        <v>0</v>
      </c>
      <c r="Y47" s="48">
        <v>0</v>
      </c>
      <c r="Z47" s="48">
        <v>6.2</v>
      </c>
      <c r="AA47" s="48">
        <v>6.2</v>
      </c>
      <c r="AB47" s="48">
        <v>6.2</v>
      </c>
      <c r="AC47" s="48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0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188.43999999999997</v>
      </c>
      <c r="C49" s="66">
        <f t="shared" si="6"/>
        <v>245.63999999999996</v>
      </c>
      <c r="D49" s="66">
        <f t="shared" si="6"/>
        <v>228.33999999999995</v>
      </c>
      <c r="E49" s="66">
        <f t="shared" si="6"/>
        <v>240.23999999999995</v>
      </c>
      <c r="F49" s="66">
        <f t="shared" si="6"/>
        <v>256.64000000000004</v>
      </c>
      <c r="G49" s="66">
        <f t="shared" si="6"/>
        <v>257.44</v>
      </c>
      <c r="H49" s="66">
        <f t="shared" si="6"/>
        <v>299.34000000000003</v>
      </c>
      <c r="I49" s="66">
        <f t="shared" si="6"/>
        <v>311.54000000000002</v>
      </c>
      <c r="J49" s="66">
        <f t="shared" si="6"/>
        <v>309.14000000000004</v>
      </c>
      <c r="K49" s="66">
        <f t="shared" si="6"/>
        <v>309.94</v>
      </c>
      <c r="L49" s="66">
        <f t="shared" si="6"/>
        <v>310.74</v>
      </c>
      <c r="M49" s="66">
        <f t="shared" si="6"/>
        <v>326.44</v>
      </c>
      <c r="N49" s="66">
        <f t="shared" si="6"/>
        <v>325.23999999999995</v>
      </c>
      <c r="O49" s="66">
        <f t="shared" si="6"/>
        <v>326.74</v>
      </c>
      <c r="P49" s="66">
        <f t="shared" si="6"/>
        <v>319.24000000000007</v>
      </c>
      <c r="Q49" s="66">
        <f t="shared" si="6"/>
        <v>319.04000000000002</v>
      </c>
      <c r="R49" s="66">
        <f t="shared" si="6"/>
        <v>337.84</v>
      </c>
      <c r="S49" s="66">
        <f t="shared" si="6"/>
        <v>331.64</v>
      </c>
      <c r="T49" s="66">
        <f t="shared" si="6"/>
        <v>332.14</v>
      </c>
      <c r="U49" s="66">
        <f t="shared" si="6"/>
        <v>332.14</v>
      </c>
      <c r="V49" s="66">
        <f t="shared" si="6"/>
        <v>332.14</v>
      </c>
      <c r="W49" s="66">
        <f t="shared" si="6"/>
        <v>332.14</v>
      </c>
      <c r="X49" s="66">
        <f t="shared" si="6"/>
        <v>332.14</v>
      </c>
      <c r="Y49" s="66">
        <f t="shared" si="6"/>
        <v>332.14</v>
      </c>
      <c r="Z49" s="66">
        <f t="shared" si="6"/>
        <v>338.34</v>
      </c>
      <c r="AA49" s="66">
        <f t="shared" si="6"/>
        <v>340.73999999999995</v>
      </c>
      <c r="AB49" s="66">
        <f t="shared" si="6"/>
        <v>340.93999999999994</v>
      </c>
      <c r="AC49" s="66">
        <f t="shared" si="6"/>
        <v>340.93999999999994</v>
      </c>
      <c r="AD49" s="66">
        <f t="shared" si="6"/>
        <v>338.94</v>
      </c>
      <c r="AE49" s="66">
        <f t="shared" si="6"/>
        <v>339.04</v>
      </c>
      <c r="AF49" s="66">
        <f t="shared" si="6"/>
        <v>339.44</v>
      </c>
      <c r="AG49" s="71">
        <f>SUM(AG36:AG48)</f>
        <v>489.91</v>
      </c>
      <c r="AH49" s="51">
        <f t="shared" si="2"/>
        <v>340.93999999999994</v>
      </c>
      <c r="AI49" s="52">
        <f t="shared" si="3"/>
        <v>188.43999999999997</v>
      </c>
      <c r="AK49" s="53"/>
    </row>
    <row r="50" spans="1:37" x14ac:dyDescent="0.25">
      <c r="A50" s="54" t="s">
        <v>34</v>
      </c>
      <c r="B50" s="55">
        <v>48</v>
      </c>
      <c r="C50" s="55">
        <v>46.5</v>
      </c>
      <c r="D50" s="55">
        <v>47.3</v>
      </c>
      <c r="E50" s="55">
        <v>40</v>
      </c>
      <c r="F50" s="55">
        <v>30.3</v>
      </c>
      <c r="G50" s="55">
        <v>30.3</v>
      </c>
      <c r="H50" s="55">
        <v>9.6999999999999993</v>
      </c>
      <c r="I50" s="55">
        <v>13</v>
      </c>
      <c r="J50" s="55">
        <v>29.7</v>
      </c>
      <c r="K50" s="55">
        <v>59.7</v>
      </c>
      <c r="L50" s="72">
        <v>60</v>
      </c>
      <c r="M50" s="72">
        <v>60</v>
      </c>
      <c r="N50" s="72">
        <v>59.4</v>
      </c>
      <c r="O50" s="72">
        <v>60</v>
      </c>
      <c r="P50" s="48">
        <v>59.1</v>
      </c>
      <c r="Q50" s="48">
        <v>59.2</v>
      </c>
      <c r="R50" s="48">
        <v>59.2</v>
      </c>
      <c r="S50" s="48">
        <v>59.2</v>
      </c>
      <c r="T50" s="48">
        <v>59.2</v>
      </c>
      <c r="U50" s="48">
        <v>59.4</v>
      </c>
      <c r="V50" s="48">
        <v>59.4</v>
      </c>
      <c r="W50" s="48">
        <v>39.6</v>
      </c>
      <c r="X50" s="48">
        <v>49.9</v>
      </c>
      <c r="Y50" s="48">
        <v>59.9</v>
      </c>
      <c r="Z50" s="48">
        <v>59.7</v>
      </c>
      <c r="AA50" s="48">
        <v>59.7</v>
      </c>
      <c r="AB50" s="48">
        <v>59.7</v>
      </c>
      <c r="AC50" s="48">
        <v>59.7</v>
      </c>
      <c r="AD50" s="48">
        <v>40.1</v>
      </c>
      <c r="AE50" s="48">
        <v>59.7</v>
      </c>
      <c r="AF50" s="48">
        <v>58.5</v>
      </c>
      <c r="AG50" s="56">
        <v>60</v>
      </c>
      <c r="AH50" s="51">
        <f t="shared" si="2"/>
        <v>60</v>
      </c>
      <c r="AI50" s="52">
        <f t="shared" si="3"/>
        <v>9.6999999999999993</v>
      </c>
      <c r="AK50" s="53"/>
    </row>
    <row r="51" spans="1:37" x14ac:dyDescent="0.25">
      <c r="A51" s="57" t="s">
        <v>35</v>
      </c>
      <c r="B51" s="55">
        <v>20</v>
      </c>
      <c r="C51" s="55">
        <v>20.3</v>
      </c>
      <c r="D51" s="55">
        <v>22.8</v>
      </c>
      <c r="E51" s="55">
        <v>15.5</v>
      </c>
      <c r="F51" s="55">
        <v>14.5</v>
      </c>
      <c r="G51" s="55">
        <v>15.3</v>
      </c>
      <c r="H51" s="55">
        <v>6.5</v>
      </c>
      <c r="I51" s="55">
        <v>4.9000000000000004</v>
      </c>
      <c r="J51" s="55">
        <v>14.2</v>
      </c>
      <c r="K51" s="55">
        <v>28.3</v>
      </c>
      <c r="L51" s="72">
        <v>28.3</v>
      </c>
      <c r="M51" s="72">
        <v>30</v>
      </c>
      <c r="N51" s="72">
        <v>28.3</v>
      </c>
      <c r="O51" s="72">
        <v>30</v>
      </c>
      <c r="P51" s="67">
        <v>28.2</v>
      </c>
      <c r="Q51" s="67">
        <v>28.2</v>
      </c>
      <c r="R51" s="48">
        <v>28</v>
      </c>
      <c r="S51" s="48">
        <v>28</v>
      </c>
      <c r="T51" s="48">
        <v>28</v>
      </c>
      <c r="U51" s="67">
        <v>21.8</v>
      </c>
      <c r="V51" s="67">
        <v>21.8</v>
      </c>
      <c r="W51" s="67">
        <v>22</v>
      </c>
      <c r="X51" s="67">
        <v>24.4</v>
      </c>
      <c r="Y51" s="67">
        <v>26.3</v>
      </c>
      <c r="Z51" s="67">
        <v>30.8</v>
      </c>
      <c r="AA51" s="67">
        <v>30.8</v>
      </c>
      <c r="AB51" s="67">
        <v>30.8</v>
      </c>
      <c r="AC51" s="67">
        <v>30.8</v>
      </c>
      <c r="AD51" s="67">
        <v>16.5</v>
      </c>
      <c r="AE51" s="67">
        <v>30.2</v>
      </c>
      <c r="AF51" s="67">
        <v>19.600000000000001</v>
      </c>
      <c r="AG51" s="58">
        <v>32</v>
      </c>
      <c r="AH51" s="51">
        <f t="shared" si="2"/>
        <v>30.8</v>
      </c>
      <c r="AI51" s="52">
        <f t="shared" si="3"/>
        <v>4.9000000000000004</v>
      </c>
      <c r="AK51" s="53"/>
    </row>
    <row r="52" spans="1:37" ht="15.75" thickBot="1" x14ac:dyDescent="0.3">
      <c r="A52" s="69" t="s">
        <v>36</v>
      </c>
      <c r="B52" s="68">
        <v>8</v>
      </c>
      <c r="C52" s="68">
        <v>7.4</v>
      </c>
      <c r="D52" s="68">
        <v>8.3000000000000007</v>
      </c>
      <c r="E52" s="68">
        <v>5.7</v>
      </c>
      <c r="F52" s="68">
        <v>5.3</v>
      </c>
      <c r="G52" s="68">
        <v>5.6</v>
      </c>
      <c r="H52" s="68">
        <v>2.4</v>
      </c>
      <c r="I52" s="68">
        <v>1.8</v>
      </c>
      <c r="J52" s="68">
        <v>5.2</v>
      </c>
      <c r="K52" s="68">
        <v>10.3</v>
      </c>
      <c r="L52" s="73">
        <v>10.3</v>
      </c>
      <c r="M52" s="73">
        <v>10.3</v>
      </c>
      <c r="N52" s="73">
        <v>10.3</v>
      </c>
      <c r="O52" s="73">
        <v>10.199999999999999</v>
      </c>
      <c r="P52" s="74">
        <v>10.3</v>
      </c>
      <c r="Q52" s="74">
        <v>10.3</v>
      </c>
      <c r="R52" s="48">
        <v>10.199999999999999</v>
      </c>
      <c r="S52" s="48">
        <v>10.199999999999999</v>
      </c>
      <c r="T52" s="48">
        <v>10.199999999999999</v>
      </c>
      <c r="U52" s="74">
        <v>7.9</v>
      </c>
      <c r="V52" s="74">
        <v>7.9</v>
      </c>
      <c r="W52" s="74">
        <v>8</v>
      </c>
      <c r="X52" s="74">
        <v>8.9</v>
      </c>
      <c r="Y52" s="74">
        <v>9.6</v>
      </c>
      <c r="Z52" s="74">
        <v>11.2</v>
      </c>
      <c r="AA52" s="74">
        <v>11.2</v>
      </c>
      <c r="AB52" s="74">
        <v>11.2</v>
      </c>
      <c r="AC52" s="74">
        <v>11.2</v>
      </c>
      <c r="AD52" s="74">
        <v>6.2</v>
      </c>
      <c r="AE52" s="74">
        <v>11</v>
      </c>
      <c r="AF52" s="74">
        <v>7.2</v>
      </c>
      <c r="AG52" s="75">
        <v>14</v>
      </c>
      <c r="AH52" s="51">
        <f t="shared" si="2"/>
        <v>11.2</v>
      </c>
      <c r="AI52" s="52">
        <f t="shared" si="3"/>
        <v>1.8</v>
      </c>
      <c r="AK52" s="53"/>
    </row>
    <row r="53" spans="1:37" ht="15.75" thickBot="1" x14ac:dyDescent="0.3">
      <c r="A53" s="65" t="s">
        <v>37</v>
      </c>
      <c r="B53" s="66">
        <f>SUM(B50:B52)</f>
        <v>76</v>
      </c>
      <c r="C53" s="66">
        <f t="shared" ref="C53:AF53" si="7">SUM(C50:C52)</f>
        <v>74.2</v>
      </c>
      <c r="D53" s="66">
        <f t="shared" si="7"/>
        <v>78.399999999999991</v>
      </c>
      <c r="E53" s="66">
        <f t="shared" si="7"/>
        <v>61.2</v>
      </c>
      <c r="F53" s="66">
        <f t="shared" si="7"/>
        <v>50.099999999999994</v>
      </c>
      <c r="G53" s="66">
        <f t="shared" si="7"/>
        <v>51.2</v>
      </c>
      <c r="H53" s="66">
        <f t="shared" si="7"/>
        <v>18.599999999999998</v>
      </c>
      <c r="I53" s="66">
        <f t="shared" si="7"/>
        <v>19.7</v>
      </c>
      <c r="J53" s="66">
        <f t="shared" si="7"/>
        <v>49.1</v>
      </c>
      <c r="K53" s="66">
        <f t="shared" si="7"/>
        <v>98.3</v>
      </c>
      <c r="L53" s="66">
        <f t="shared" si="7"/>
        <v>98.6</v>
      </c>
      <c r="M53" s="66">
        <f t="shared" si="7"/>
        <v>100.3</v>
      </c>
      <c r="N53" s="66">
        <f t="shared" si="7"/>
        <v>98</v>
      </c>
      <c r="O53" s="66">
        <f t="shared" si="7"/>
        <v>100.2</v>
      </c>
      <c r="P53" s="66">
        <f t="shared" si="7"/>
        <v>97.6</v>
      </c>
      <c r="Q53" s="66">
        <f t="shared" si="7"/>
        <v>97.7</v>
      </c>
      <c r="R53" s="66">
        <f t="shared" si="7"/>
        <v>97.4</v>
      </c>
      <c r="S53" s="66">
        <f t="shared" si="7"/>
        <v>97.4</v>
      </c>
      <c r="T53" s="66">
        <f t="shared" si="7"/>
        <v>97.4</v>
      </c>
      <c r="U53" s="66">
        <f t="shared" si="7"/>
        <v>89.100000000000009</v>
      </c>
      <c r="V53" s="66">
        <f t="shared" si="7"/>
        <v>89.100000000000009</v>
      </c>
      <c r="W53" s="66">
        <f t="shared" si="7"/>
        <v>69.599999999999994</v>
      </c>
      <c r="X53" s="66">
        <f t="shared" si="7"/>
        <v>83.2</v>
      </c>
      <c r="Y53" s="66">
        <f t="shared" si="7"/>
        <v>95.8</v>
      </c>
      <c r="Z53" s="66">
        <f t="shared" si="7"/>
        <v>101.7</v>
      </c>
      <c r="AA53" s="66">
        <f t="shared" si="7"/>
        <v>101.7</v>
      </c>
      <c r="AB53" s="66">
        <f t="shared" si="7"/>
        <v>101.7</v>
      </c>
      <c r="AC53" s="66">
        <f t="shared" si="7"/>
        <v>101.7</v>
      </c>
      <c r="AD53" s="66">
        <f t="shared" si="7"/>
        <v>62.800000000000004</v>
      </c>
      <c r="AE53" s="66">
        <f t="shared" si="7"/>
        <v>100.9</v>
      </c>
      <c r="AF53" s="66">
        <f t="shared" si="7"/>
        <v>85.3</v>
      </c>
      <c r="AG53" s="71">
        <f>SUM(AG50:AG52)</f>
        <v>106</v>
      </c>
      <c r="AH53" s="51">
        <f t="shared" si="2"/>
        <v>101.7</v>
      </c>
      <c r="AI53" s="52">
        <f t="shared" si="3"/>
        <v>18.599999999999998</v>
      </c>
      <c r="AK53" s="53"/>
    </row>
    <row r="54" spans="1:37" x14ac:dyDescent="0.25">
      <c r="A54" s="54" t="s">
        <v>206</v>
      </c>
      <c r="B54" s="48">
        <v>78</v>
      </c>
      <c r="C54" s="48">
        <v>74.319999999999993</v>
      </c>
      <c r="D54" s="48">
        <v>57</v>
      </c>
      <c r="E54" s="48">
        <v>69.7</v>
      </c>
      <c r="F54" s="48">
        <v>69</v>
      </c>
      <c r="G54" s="48">
        <v>66.77</v>
      </c>
      <c r="H54" s="48">
        <v>62.02</v>
      </c>
      <c r="I54" s="48">
        <v>58.09</v>
      </c>
      <c r="J54" s="48">
        <v>53.95</v>
      </c>
      <c r="K54" s="48">
        <v>55.17</v>
      </c>
      <c r="L54" s="48">
        <v>58.5</v>
      </c>
      <c r="M54" s="48">
        <v>62.4</v>
      </c>
      <c r="N54" s="48">
        <v>57.4</v>
      </c>
      <c r="O54" s="48">
        <v>76</v>
      </c>
      <c r="P54" s="48">
        <v>57.64</v>
      </c>
      <c r="Q54" s="48">
        <v>55.85</v>
      </c>
      <c r="R54" s="48">
        <v>47.41</v>
      </c>
      <c r="S54" s="48">
        <v>36.049999999999997</v>
      </c>
      <c r="T54" s="48">
        <v>41.22</v>
      </c>
      <c r="U54" s="48">
        <v>37.770000000000003</v>
      </c>
      <c r="V54" s="48">
        <v>38.770000000000003</v>
      </c>
      <c r="W54" s="48">
        <v>34.75</v>
      </c>
      <c r="X54" s="48">
        <v>38.69</v>
      </c>
      <c r="Y54" s="48">
        <v>40.32</v>
      </c>
      <c r="Z54" s="48">
        <v>53.11</v>
      </c>
      <c r="AA54" s="48">
        <v>69</v>
      </c>
      <c r="AB54" s="48">
        <v>71.5</v>
      </c>
      <c r="AC54" s="48">
        <v>73.7</v>
      </c>
      <c r="AD54" s="48">
        <v>45</v>
      </c>
      <c r="AE54" s="48">
        <v>46</v>
      </c>
      <c r="AF54" s="48">
        <v>37</v>
      </c>
      <c r="AG54" s="56"/>
      <c r="AH54" s="51">
        <f t="shared" si="2"/>
        <v>78</v>
      </c>
      <c r="AI54" s="52">
        <f t="shared" si="3"/>
        <v>34.75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45</v>
      </c>
      <c r="S55" s="48">
        <v>50.2</v>
      </c>
      <c r="T55" s="48">
        <v>57.7</v>
      </c>
      <c r="U55" s="76">
        <v>0</v>
      </c>
      <c r="V55" s="76">
        <v>0</v>
      </c>
      <c r="W55" s="76">
        <v>0</v>
      </c>
      <c r="X55" s="76">
        <v>0</v>
      </c>
      <c r="Y55" s="76">
        <v>45</v>
      </c>
      <c r="Z55" s="76">
        <v>50.7</v>
      </c>
      <c r="AA55" s="67">
        <v>16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57.7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90</v>
      </c>
      <c r="C56" s="67">
        <v>130</v>
      </c>
      <c r="D56" s="67">
        <v>150</v>
      </c>
      <c r="E56" s="67">
        <v>164</v>
      </c>
      <c r="F56" s="67">
        <v>185</v>
      </c>
      <c r="G56" s="48">
        <v>164</v>
      </c>
      <c r="H56" s="48">
        <v>154</v>
      </c>
      <c r="I56" s="48">
        <v>185</v>
      </c>
      <c r="J56" s="48">
        <v>190</v>
      </c>
      <c r="K56" s="48">
        <v>205</v>
      </c>
      <c r="L56" s="67">
        <v>240</v>
      </c>
      <c r="M56" s="67">
        <v>200</v>
      </c>
      <c r="N56" s="67">
        <v>180</v>
      </c>
      <c r="O56" s="67">
        <v>212</v>
      </c>
      <c r="P56" s="67">
        <v>258</v>
      </c>
      <c r="Q56" s="67">
        <v>232</v>
      </c>
      <c r="R56" s="67">
        <v>216</v>
      </c>
      <c r="S56" s="67">
        <v>217</v>
      </c>
      <c r="T56" s="67">
        <v>204</v>
      </c>
      <c r="U56" s="77">
        <v>210</v>
      </c>
      <c r="V56" s="77">
        <v>224</v>
      </c>
      <c r="W56" s="77">
        <v>191</v>
      </c>
      <c r="X56" s="77">
        <v>191</v>
      </c>
      <c r="Y56" s="77">
        <v>232</v>
      </c>
      <c r="Z56" s="77">
        <v>228</v>
      </c>
      <c r="AA56" s="67">
        <v>238</v>
      </c>
      <c r="AB56" s="67">
        <v>252</v>
      </c>
      <c r="AC56" s="67">
        <v>260</v>
      </c>
      <c r="AD56" s="67">
        <v>185</v>
      </c>
      <c r="AE56" s="67">
        <v>114</v>
      </c>
      <c r="AF56" s="67">
        <v>118</v>
      </c>
      <c r="AG56" s="78"/>
      <c r="AH56" s="51">
        <f t="shared" si="2"/>
        <v>260</v>
      </c>
      <c r="AI56" s="52">
        <f t="shared" si="3"/>
        <v>90</v>
      </c>
      <c r="AK56" s="53"/>
    </row>
    <row r="57" spans="1:37" x14ac:dyDescent="0.25">
      <c r="A57" s="57" t="s">
        <v>39</v>
      </c>
      <c r="B57" s="79">
        <v>15</v>
      </c>
      <c r="C57" s="79">
        <v>15</v>
      </c>
      <c r="D57" s="79">
        <v>15</v>
      </c>
      <c r="E57" s="79">
        <v>14</v>
      </c>
      <c r="F57" s="79">
        <v>14</v>
      </c>
      <c r="G57" s="79">
        <v>14</v>
      </c>
      <c r="H57" s="79">
        <v>14</v>
      </c>
      <c r="I57" s="79">
        <v>14</v>
      </c>
      <c r="J57" s="79">
        <v>14</v>
      </c>
      <c r="K57" s="79">
        <v>14</v>
      </c>
      <c r="L57" s="67">
        <v>9</v>
      </c>
      <c r="M57" s="67">
        <v>10</v>
      </c>
      <c r="N57" s="67">
        <v>10</v>
      </c>
      <c r="O57" s="67">
        <v>9</v>
      </c>
      <c r="P57" s="67">
        <v>12</v>
      </c>
      <c r="Q57" s="67">
        <v>12</v>
      </c>
      <c r="R57" s="67">
        <v>7.5</v>
      </c>
      <c r="S57" s="67">
        <v>7.5</v>
      </c>
      <c r="T57" s="67">
        <v>7.5</v>
      </c>
      <c r="U57" s="67">
        <v>7.5</v>
      </c>
      <c r="V57" s="67">
        <v>7.5</v>
      </c>
      <c r="W57" s="67">
        <v>7.5</v>
      </c>
      <c r="X57" s="67">
        <v>7.5</v>
      </c>
      <c r="Y57" s="67">
        <v>7.5</v>
      </c>
      <c r="Z57" s="67">
        <v>7.5</v>
      </c>
      <c r="AA57" s="67">
        <v>12</v>
      </c>
      <c r="AB57" s="79">
        <v>0</v>
      </c>
      <c r="AC57" s="79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15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75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74.3</v>
      </c>
      <c r="AA58" s="48">
        <v>74.3</v>
      </c>
      <c r="AB58" s="48">
        <v>75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75</v>
      </c>
      <c r="AI58" s="52">
        <f t="shared" si="3"/>
        <v>0</v>
      </c>
      <c r="AK58" s="53"/>
    </row>
    <row r="59" spans="1:37" x14ac:dyDescent="0.25">
      <c r="A59" s="57" t="s">
        <v>88</v>
      </c>
      <c r="B59" s="67">
        <v>7</v>
      </c>
      <c r="C59" s="67">
        <v>7</v>
      </c>
      <c r="D59" s="67">
        <v>7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80">
        <v>0</v>
      </c>
      <c r="N59" s="80">
        <v>0</v>
      </c>
      <c r="O59" s="80">
        <v>0</v>
      </c>
      <c r="P59" s="80">
        <v>0</v>
      </c>
      <c r="Q59" s="80">
        <v>8.8000000000000007</v>
      </c>
      <c r="R59" s="80">
        <v>9</v>
      </c>
      <c r="S59" s="80">
        <v>9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9</v>
      </c>
      <c r="AI59" s="52">
        <f t="shared" si="3"/>
        <v>0</v>
      </c>
      <c r="AK59" s="53"/>
    </row>
    <row r="60" spans="1:37" x14ac:dyDescent="0.25">
      <c r="A60" s="57" t="s">
        <v>89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>
        <v>7</v>
      </c>
      <c r="C61" s="79">
        <v>7</v>
      </c>
      <c r="D61" s="79">
        <v>7</v>
      </c>
      <c r="E61" s="79">
        <v>7</v>
      </c>
      <c r="F61" s="79">
        <v>7</v>
      </c>
      <c r="G61" s="79">
        <v>7</v>
      </c>
      <c r="H61" s="79">
        <v>7</v>
      </c>
      <c r="I61" s="79">
        <v>7</v>
      </c>
      <c r="J61" s="79">
        <v>7</v>
      </c>
      <c r="K61" s="79">
        <v>7</v>
      </c>
      <c r="L61" s="79">
        <v>8</v>
      </c>
      <c r="M61" s="79">
        <v>8</v>
      </c>
      <c r="N61" s="79">
        <v>8</v>
      </c>
      <c r="O61" s="79">
        <v>8</v>
      </c>
      <c r="P61" s="79">
        <v>8</v>
      </c>
      <c r="Q61" s="79">
        <v>8</v>
      </c>
      <c r="R61" s="79">
        <v>8</v>
      </c>
      <c r="S61" s="79">
        <v>8</v>
      </c>
      <c r="T61" s="79">
        <v>8</v>
      </c>
      <c r="U61" s="79">
        <v>8</v>
      </c>
      <c r="V61" s="79">
        <v>8</v>
      </c>
      <c r="W61" s="79">
        <v>8</v>
      </c>
      <c r="X61" s="79">
        <v>8</v>
      </c>
      <c r="Y61" s="79">
        <v>8</v>
      </c>
      <c r="Z61" s="79">
        <v>8</v>
      </c>
      <c r="AA61" s="79">
        <v>8</v>
      </c>
      <c r="AB61" s="79">
        <v>8</v>
      </c>
      <c r="AC61" s="79">
        <v>8</v>
      </c>
      <c r="AD61" s="79">
        <v>8</v>
      </c>
      <c r="AE61" s="79">
        <v>8</v>
      </c>
      <c r="AF61" s="79">
        <v>7</v>
      </c>
      <c r="AG61" s="78"/>
      <c r="AH61" s="51">
        <f t="shared" si="2"/>
        <v>8</v>
      </c>
      <c r="AI61" s="52">
        <f t="shared" si="3"/>
        <v>7</v>
      </c>
      <c r="AK61" s="53"/>
    </row>
    <row r="62" spans="1:37" x14ac:dyDescent="0.25">
      <c r="A62" s="57" t="s">
        <v>91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82">
        <v>0</v>
      </c>
      <c r="N64" s="82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272</v>
      </c>
      <c r="C65" s="66">
        <f t="shared" ref="C65:AF65" si="8">SUM(C54:C64)</f>
        <v>233.32</v>
      </c>
      <c r="D65" s="66">
        <f t="shared" si="8"/>
        <v>236</v>
      </c>
      <c r="E65" s="66">
        <f t="shared" si="8"/>
        <v>254.7</v>
      </c>
      <c r="F65" s="66">
        <f t="shared" si="8"/>
        <v>275</v>
      </c>
      <c r="G65" s="66">
        <f t="shared" si="8"/>
        <v>251.76999999999998</v>
      </c>
      <c r="H65" s="66">
        <f t="shared" si="8"/>
        <v>237.02</v>
      </c>
      <c r="I65" s="66">
        <f t="shared" si="8"/>
        <v>264.09000000000003</v>
      </c>
      <c r="J65" s="66">
        <f t="shared" si="8"/>
        <v>264.95</v>
      </c>
      <c r="K65" s="66">
        <f t="shared" si="8"/>
        <v>281.17</v>
      </c>
      <c r="L65" s="66">
        <f t="shared" si="8"/>
        <v>315.5</v>
      </c>
      <c r="M65" s="66">
        <f t="shared" si="8"/>
        <v>280.39999999999998</v>
      </c>
      <c r="N65" s="66">
        <f t="shared" si="8"/>
        <v>255.4</v>
      </c>
      <c r="O65" s="66">
        <f t="shared" si="8"/>
        <v>305</v>
      </c>
      <c r="P65" s="66">
        <f t="shared" si="8"/>
        <v>335.64</v>
      </c>
      <c r="Q65" s="66">
        <f t="shared" si="8"/>
        <v>316.65000000000003</v>
      </c>
      <c r="R65" s="66">
        <f t="shared" si="8"/>
        <v>332.90999999999997</v>
      </c>
      <c r="S65" s="66">
        <f t="shared" si="8"/>
        <v>327.75</v>
      </c>
      <c r="T65" s="66">
        <f t="shared" si="8"/>
        <v>318.42</v>
      </c>
      <c r="U65" s="66">
        <f t="shared" si="8"/>
        <v>263.27</v>
      </c>
      <c r="V65" s="66">
        <f t="shared" si="8"/>
        <v>278.27</v>
      </c>
      <c r="W65" s="66">
        <f t="shared" si="8"/>
        <v>241.25</v>
      </c>
      <c r="X65" s="66">
        <f t="shared" si="8"/>
        <v>245.19</v>
      </c>
      <c r="Y65" s="66">
        <f t="shared" si="8"/>
        <v>332.82</v>
      </c>
      <c r="Z65" s="66">
        <f t="shared" si="8"/>
        <v>421.61</v>
      </c>
      <c r="AA65" s="66">
        <f t="shared" si="8"/>
        <v>417.3</v>
      </c>
      <c r="AB65" s="66">
        <f t="shared" si="8"/>
        <v>406.5</v>
      </c>
      <c r="AC65" s="66">
        <f t="shared" si="8"/>
        <v>341.7</v>
      </c>
      <c r="AD65" s="66">
        <f t="shared" si="8"/>
        <v>238</v>
      </c>
      <c r="AE65" s="66">
        <f t="shared" si="8"/>
        <v>168</v>
      </c>
      <c r="AF65" s="66">
        <f t="shared" si="8"/>
        <v>162</v>
      </c>
      <c r="AG65" s="71">
        <f>SUM(AG54:AG64)</f>
        <v>0</v>
      </c>
      <c r="AH65" s="51">
        <f t="shared" si="2"/>
        <v>421.61</v>
      </c>
      <c r="AI65" s="52">
        <f t="shared" si="3"/>
        <v>162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>B65+B53+B49+B35+B69</f>
        <v>1088.94</v>
      </c>
      <c r="C70" s="88">
        <f t="shared" ref="C70:AG70" si="10">C65+C53+C49+C35+C69</f>
        <v>1105.6599999999999</v>
      </c>
      <c r="D70" s="88">
        <f t="shared" si="10"/>
        <v>1096.44</v>
      </c>
      <c r="E70" s="88">
        <f t="shared" si="10"/>
        <v>1109.8399999999999</v>
      </c>
      <c r="F70" s="88">
        <f t="shared" si="10"/>
        <v>1135.44</v>
      </c>
      <c r="G70" s="88">
        <f t="shared" si="10"/>
        <v>1114.1100000000001</v>
      </c>
      <c r="H70" s="88">
        <f t="shared" si="10"/>
        <v>1108.6600000000001</v>
      </c>
      <c r="I70" s="88">
        <f t="shared" si="10"/>
        <v>1149.0300000000002</v>
      </c>
      <c r="J70" s="88">
        <f t="shared" si="10"/>
        <v>1176.8900000000001</v>
      </c>
      <c r="K70" s="88">
        <f t="shared" si="10"/>
        <v>1243.1100000000001</v>
      </c>
      <c r="L70" s="88">
        <f t="shared" si="10"/>
        <v>1280.6399999999999</v>
      </c>
      <c r="M70" s="88">
        <f t="shared" si="10"/>
        <v>1262.8400000000001</v>
      </c>
      <c r="N70" s="88">
        <f t="shared" si="10"/>
        <v>1234.54</v>
      </c>
      <c r="O70" s="88">
        <f t="shared" si="10"/>
        <v>1287.8400000000001</v>
      </c>
      <c r="P70" s="88">
        <f t="shared" si="10"/>
        <v>1307.98</v>
      </c>
      <c r="Q70" s="88">
        <f t="shared" si="10"/>
        <v>1290.79</v>
      </c>
      <c r="R70" s="88">
        <f t="shared" si="10"/>
        <v>1323.75</v>
      </c>
      <c r="S70" s="88">
        <f t="shared" si="10"/>
        <v>1311.3899999999999</v>
      </c>
      <c r="T70" s="88">
        <f t="shared" si="10"/>
        <v>1302.56</v>
      </c>
      <c r="U70" s="88">
        <f t="shared" si="10"/>
        <v>1245.1100000000001</v>
      </c>
      <c r="V70" s="88">
        <f t="shared" si="10"/>
        <v>1260.1100000000001</v>
      </c>
      <c r="W70" s="88">
        <f t="shared" si="10"/>
        <v>1211.5900000000001</v>
      </c>
      <c r="X70" s="88">
        <f t="shared" si="10"/>
        <v>1220.1300000000001</v>
      </c>
      <c r="Y70" s="88">
        <f t="shared" si="10"/>
        <v>1313.3600000000001</v>
      </c>
      <c r="Z70" s="88">
        <f t="shared" si="10"/>
        <v>1416.25</v>
      </c>
      <c r="AA70" s="88">
        <f t="shared" si="10"/>
        <v>1405.3400000000001</v>
      </c>
      <c r="AB70" s="88">
        <f t="shared" si="10"/>
        <v>1394.7399999999998</v>
      </c>
      <c r="AC70" s="88">
        <f t="shared" si="10"/>
        <v>1329.94</v>
      </c>
      <c r="AD70" s="88">
        <f t="shared" si="10"/>
        <v>1181.3400000000001</v>
      </c>
      <c r="AE70" s="88">
        <f t="shared" si="10"/>
        <v>1155.1400000000001</v>
      </c>
      <c r="AF70" s="88">
        <f t="shared" si="10"/>
        <v>1134.24</v>
      </c>
      <c r="AG70" s="88">
        <f t="shared" si="10"/>
        <v>2068.14</v>
      </c>
      <c r="AH70" s="51">
        <f t="shared" si="2"/>
        <v>1416.25</v>
      </c>
      <c r="AI70" s="52">
        <f t="shared" si="3"/>
        <v>1088.94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>
        <v>30</v>
      </c>
      <c r="N71" s="86">
        <v>30</v>
      </c>
      <c r="O71" s="86">
        <v>30</v>
      </c>
      <c r="P71" s="86">
        <v>30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30</v>
      </c>
      <c r="AI71" s="52">
        <f t="shared" si="3"/>
        <v>30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>B70+B71</f>
        <v>1088.94</v>
      </c>
      <c r="C72" s="88">
        <f t="shared" ref="C72:AF72" si="11">C69+C65+C53+C49+C35+C71</f>
        <v>1105.6599999999999</v>
      </c>
      <c r="D72" s="88">
        <f t="shared" si="11"/>
        <v>1096.44</v>
      </c>
      <c r="E72" s="88">
        <f t="shared" si="11"/>
        <v>1109.8399999999999</v>
      </c>
      <c r="F72" s="88">
        <f t="shared" si="11"/>
        <v>1135.44</v>
      </c>
      <c r="G72" s="88">
        <f t="shared" si="11"/>
        <v>1114.1100000000001</v>
      </c>
      <c r="H72" s="88">
        <f t="shared" si="11"/>
        <v>1108.6600000000001</v>
      </c>
      <c r="I72" s="88">
        <f t="shared" si="11"/>
        <v>1149.0300000000002</v>
      </c>
      <c r="J72" s="88">
        <f t="shared" si="11"/>
        <v>1176.8900000000001</v>
      </c>
      <c r="K72" s="88">
        <f t="shared" si="11"/>
        <v>1243.1100000000001</v>
      </c>
      <c r="L72" s="88">
        <f t="shared" si="11"/>
        <v>1280.6399999999999</v>
      </c>
      <c r="M72" s="88">
        <f t="shared" si="11"/>
        <v>1292.8400000000001</v>
      </c>
      <c r="N72" s="88">
        <f t="shared" si="11"/>
        <v>1264.54</v>
      </c>
      <c r="O72" s="88">
        <f t="shared" si="11"/>
        <v>1317.8400000000001</v>
      </c>
      <c r="P72" s="88">
        <f t="shared" si="11"/>
        <v>1337.98</v>
      </c>
      <c r="Q72" s="88">
        <f t="shared" si="11"/>
        <v>1290.79</v>
      </c>
      <c r="R72" s="88">
        <f t="shared" si="11"/>
        <v>1323.75</v>
      </c>
      <c r="S72" s="88">
        <f t="shared" si="11"/>
        <v>1311.3899999999999</v>
      </c>
      <c r="T72" s="88">
        <f t="shared" si="11"/>
        <v>1302.56</v>
      </c>
      <c r="U72" s="88">
        <f t="shared" si="11"/>
        <v>1245.1100000000001</v>
      </c>
      <c r="V72" s="88">
        <f t="shared" si="11"/>
        <v>1260.1100000000001</v>
      </c>
      <c r="W72" s="88">
        <f t="shared" si="11"/>
        <v>1211.5900000000001</v>
      </c>
      <c r="X72" s="88">
        <f t="shared" si="11"/>
        <v>1220.1300000000001</v>
      </c>
      <c r="Y72" s="88">
        <f t="shared" si="11"/>
        <v>1313.3600000000001</v>
      </c>
      <c r="Z72" s="88">
        <f t="shared" si="11"/>
        <v>1416.25</v>
      </c>
      <c r="AA72" s="88">
        <f t="shared" si="11"/>
        <v>1405.3400000000001</v>
      </c>
      <c r="AB72" s="88">
        <f t="shared" si="11"/>
        <v>1394.7399999999998</v>
      </c>
      <c r="AC72" s="88">
        <f t="shared" si="11"/>
        <v>1329.94</v>
      </c>
      <c r="AD72" s="88">
        <f t="shared" si="11"/>
        <v>1181.3400000000001</v>
      </c>
      <c r="AE72" s="88">
        <f t="shared" si="11"/>
        <v>1155.1400000000001</v>
      </c>
      <c r="AF72" s="88">
        <f t="shared" si="11"/>
        <v>1134.24</v>
      </c>
      <c r="AG72" s="71">
        <f>AG69+AG65+AG53+AG49+AG35+AG71</f>
        <v>2068.14</v>
      </c>
      <c r="AH72" s="51">
        <f t="shared" si="2"/>
        <v>1416.25</v>
      </c>
      <c r="AI72" s="52">
        <f t="shared" si="3"/>
        <v>1088.94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 t="shared" ref="B76:AF77" si="18">IF(B55&lt;0,B55*-1,0)</f>
        <v>0</v>
      </c>
      <c r="C76" s="79">
        <f t="shared" si="18"/>
        <v>0</v>
      </c>
      <c r="D76" s="79">
        <f t="shared" si="18"/>
        <v>0</v>
      </c>
      <c r="E76" s="79">
        <f t="shared" si="18"/>
        <v>0</v>
      </c>
      <c r="F76" s="79">
        <f t="shared" si="18"/>
        <v>0</v>
      </c>
      <c r="G76" s="79">
        <f t="shared" si="18"/>
        <v>0</v>
      </c>
      <c r="H76" s="79">
        <f t="shared" si="18"/>
        <v>0</v>
      </c>
      <c r="I76" s="79">
        <f t="shared" si="18"/>
        <v>0</v>
      </c>
      <c r="J76" s="79">
        <f t="shared" si="18"/>
        <v>0</v>
      </c>
      <c r="K76" s="79">
        <f t="shared" si="18"/>
        <v>0</v>
      </c>
      <c r="L76" s="79">
        <f t="shared" si="18"/>
        <v>0</v>
      </c>
      <c r="M76" s="79">
        <f t="shared" si="18"/>
        <v>0</v>
      </c>
      <c r="N76" s="79">
        <f t="shared" si="18"/>
        <v>0</v>
      </c>
      <c r="O76" s="79">
        <f t="shared" si="18"/>
        <v>0</v>
      </c>
      <c r="P76" s="79">
        <f t="shared" si="18"/>
        <v>0</v>
      </c>
      <c r="Q76" s="79">
        <f t="shared" si="18"/>
        <v>0</v>
      </c>
      <c r="R76" s="79">
        <f t="shared" si="18"/>
        <v>0</v>
      </c>
      <c r="S76" s="79">
        <f t="shared" si="18"/>
        <v>0</v>
      </c>
      <c r="T76" s="79">
        <f t="shared" si="18"/>
        <v>0</v>
      </c>
      <c r="U76" s="79">
        <f t="shared" si="18"/>
        <v>0</v>
      </c>
      <c r="V76" s="79">
        <f t="shared" si="18"/>
        <v>0</v>
      </c>
      <c r="W76" s="79">
        <f t="shared" si="18"/>
        <v>0</v>
      </c>
      <c r="X76" s="79">
        <f t="shared" si="18"/>
        <v>0</v>
      </c>
      <c r="Y76" s="79">
        <f t="shared" si="18"/>
        <v>0</v>
      </c>
      <c r="Z76" s="79">
        <f t="shared" si="18"/>
        <v>0</v>
      </c>
      <c r="AA76" s="79">
        <f t="shared" si="18"/>
        <v>0</v>
      </c>
      <c r="AB76" s="79">
        <f t="shared" si="18"/>
        <v>0</v>
      </c>
      <c r="AC76" s="79">
        <f t="shared" si="18"/>
        <v>0</v>
      </c>
      <c r="AD76" s="79">
        <f t="shared" si="18"/>
        <v>0</v>
      </c>
      <c r="AE76" s="79">
        <f t="shared" si="18"/>
        <v>0</v>
      </c>
      <c r="AF76" s="79">
        <f t="shared" si="18"/>
        <v>0</v>
      </c>
      <c r="AG76" s="89"/>
      <c r="AH76" s="51">
        <f t="shared" ref="AH76:AH88" si="19">MAX(B76:AF76)</f>
        <v>0</v>
      </c>
      <c r="AI76" s="52">
        <f t="shared" ref="AI76:AI88" si="2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f t="shared" si="18"/>
        <v>0</v>
      </c>
      <c r="C77" s="79">
        <f t="shared" si="18"/>
        <v>0</v>
      </c>
      <c r="D77" s="79">
        <f t="shared" si="18"/>
        <v>0</v>
      </c>
      <c r="E77" s="79">
        <f t="shared" si="18"/>
        <v>0</v>
      </c>
      <c r="F77" s="79">
        <f t="shared" si="18"/>
        <v>0</v>
      </c>
      <c r="G77" s="79">
        <f t="shared" si="18"/>
        <v>0</v>
      </c>
      <c r="H77" s="79">
        <f t="shared" si="18"/>
        <v>0</v>
      </c>
      <c r="I77" s="79">
        <f t="shared" si="18"/>
        <v>0</v>
      </c>
      <c r="J77" s="79">
        <f t="shared" si="18"/>
        <v>0</v>
      </c>
      <c r="K77" s="79">
        <f t="shared" si="18"/>
        <v>0</v>
      </c>
      <c r="L77" s="79">
        <f t="shared" si="18"/>
        <v>0</v>
      </c>
      <c r="M77" s="79">
        <f t="shared" si="18"/>
        <v>0</v>
      </c>
      <c r="N77" s="79">
        <f t="shared" si="18"/>
        <v>0</v>
      </c>
      <c r="O77" s="79">
        <f t="shared" si="18"/>
        <v>0</v>
      </c>
      <c r="P77" s="79">
        <f t="shared" si="18"/>
        <v>0</v>
      </c>
      <c r="Q77" s="79">
        <f t="shared" si="18"/>
        <v>0</v>
      </c>
      <c r="R77" s="79">
        <f t="shared" si="18"/>
        <v>0</v>
      </c>
      <c r="S77" s="79">
        <f t="shared" si="18"/>
        <v>0</v>
      </c>
      <c r="T77" s="79">
        <f t="shared" si="18"/>
        <v>0</v>
      </c>
      <c r="U77" s="79">
        <f t="shared" si="18"/>
        <v>0</v>
      </c>
      <c r="V77" s="79">
        <f t="shared" si="18"/>
        <v>0</v>
      </c>
      <c r="W77" s="79">
        <f t="shared" si="18"/>
        <v>0</v>
      </c>
      <c r="X77" s="79">
        <f t="shared" si="18"/>
        <v>0</v>
      </c>
      <c r="Y77" s="79">
        <f t="shared" si="18"/>
        <v>0</v>
      </c>
      <c r="Z77" s="79">
        <f t="shared" si="18"/>
        <v>0</v>
      </c>
      <c r="AA77" s="79">
        <f t="shared" si="18"/>
        <v>0</v>
      </c>
      <c r="AB77" s="79">
        <f t="shared" si="18"/>
        <v>0</v>
      </c>
      <c r="AC77" s="79">
        <f t="shared" si="18"/>
        <v>0</v>
      </c>
      <c r="AD77" s="79">
        <f t="shared" si="18"/>
        <v>0</v>
      </c>
      <c r="AE77" s="79">
        <f t="shared" si="18"/>
        <v>0</v>
      </c>
      <c r="AF77" s="79">
        <f t="shared" si="18"/>
        <v>0</v>
      </c>
      <c r="AG77" s="89"/>
      <c r="AH77" s="51">
        <f t="shared" si="19"/>
        <v>0</v>
      </c>
      <c r="AI77" s="52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9"/>
        <v>0</v>
      </c>
      <c r="AI78" s="52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1">SUM(B73:B78)</f>
        <v>0</v>
      </c>
      <c r="C79" s="66">
        <f t="shared" si="21"/>
        <v>0</v>
      </c>
      <c r="D79" s="66">
        <f t="shared" si="21"/>
        <v>0</v>
      </c>
      <c r="E79" s="66">
        <f t="shared" si="21"/>
        <v>0</v>
      </c>
      <c r="F79" s="66">
        <f t="shared" si="21"/>
        <v>0</v>
      </c>
      <c r="G79" s="66">
        <f t="shared" si="21"/>
        <v>0</v>
      </c>
      <c r="H79" s="66">
        <f t="shared" si="21"/>
        <v>0</v>
      </c>
      <c r="I79" s="66">
        <f t="shared" si="21"/>
        <v>0</v>
      </c>
      <c r="J79" s="66">
        <f t="shared" si="21"/>
        <v>0</v>
      </c>
      <c r="K79" s="66">
        <f t="shared" si="21"/>
        <v>0</v>
      </c>
      <c r="L79" s="66">
        <f t="shared" si="21"/>
        <v>0</v>
      </c>
      <c r="M79" s="66">
        <f t="shared" si="21"/>
        <v>0</v>
      </c>
      <c r="N79" s="66">
        <f t="shared" si="21"/>
        <v>0</v>
      </c>
      <c r="O79" s="66">
        <f t="shared" si="21"/>
        <v>0</v>
      </c>
      <c r="P79" s="66">
        <f t="shared" si="21"/>
        <v>0</v>
      </c>
      <c r="Q79" s="66">
        <f t="shared" si="21"/>
        <v>0</v>
      </c>
      <c r="R79" s="66">
        <f t="shared" si="21"/>
        <v>0</v>
      </c>
      <c r="S79" s="66">
        <f t="shared" si="21"/>
        <v>0</v>
      </c>
      <c r="T79" s="66">
        <f t="shared" si="21"/>
        <v>0</v>
      </c>
      <c r="U79" s="66">
        <f t="shared" si="21"/>
        <v>0</v>
      </c>
      <c r="V79" s="66">
        <f t="shared" si="21"/>
        <v>0</v>
      </c>
      <c r="W79" s="66">
        <f t="shared" si="21"/>
        <v>0</v>
      </c>
      <c r="X79" s="66">
        <f t="shared" si="21"/>
        <v>0</v>
      </c>
      <c r="Y79" s="66">
        <f t="shared" si="21"/>
        <v>0</v>
      </c>
      <c r="Z79" s="66">
        <f t="shared" si="21"/>
        <v>0</v>
      </c>
      <c r="AA79" s="66">
        <f t="shared" si="21"/>
        <v>0</v>
      </c>
      <c r="AB79" s="66">
        <f t="shared" si="21"/>
        <v>0</v>
      </c>
      <c r="AC79" s="66">
        <f t="shared" si="21"/>
        <v>0</v>
      </c>
      <c r="AD79" s="66">
        <f t="shared" si="21"/>
        <v>0</v>
      </c>
      <c r="AE79" s="66">
        <f t="shared" si="21"/>
        <v>0</v>
      </c>
      <c r="AF79" s="66">
        <f t="shared" si="21"/>
        <v>0</v>
      </c>
      <c r="AG79" s="71">
        <f t="shared" si="21"/>
        <v>0</v>
      </c>
      <c r="AH79" s="51">
        <f t="shared" si="19"/>
        <v>0</v>
      </c>
      <c r="AI79" s="52">
        <f t="shared" si="20"/>
        <v>0</v>
      </c>
      <c r="AK79" s="53"/>
    </row>
    <row r="80" spans="1:88" s="1" customFormat="1" ht="15.75" thickBot="1" x14ac:dyDescent="0.3">
      <c r="A80" s="65" t="s">
        <v>87</v>
      </c>
      <c r="B80" s="66">
        <f t="shared" ref="B80:AG80" si="22">SUM(B67:B79)</f>
        <v>2177.88</v>
      </c>
      <c r="C80" s="66">
        <f t="shared" si="22"/>
        <v>2211.3199999999997</v>
      </c>
      <c r="D80" s="66">
        <f t="shared" si="22"/>
        <v>2192.88</v>
      </c>
      <c r="E80" s="66">
        <f t="shared" si="22"/>
        <v>2219.6799999999998</v>
      </c>
      <c r="F80" s="66">
        <f t="shared" si="22"/>
        <v>2270.88</v>
      </c>
      <c r="G80" s="66">
        <f t="shared" si="22"/>
        <v>2228.2200000000003</v>
      </c>
      <c r="H80" s="66">
        <f t="shared" si="22"/>
        <v>2217.3200000000002</v>
      </c>
      <c r="I80" s="66">
        <f t="shared" si="22"/>
        <v>2298.0600000000004</v>
      </c>
      <c r="J80" s="66">
        <f t="shared" si="22"/>
        <v>2353.7800000000002</v>
      </c>
      <c r="K80" s="66">
        <f t="shared" si="22"/>
        <v>2486.2200000000003</v>
      </c>
      <c r="L80" s="66">
        <f t="shared" si="22"/>
        <v>2561.2799999999997</v>
      </c>
      <c r="M80" s="66">
        <f t="shared" si="22"/>
        <v>2585.6800000000003</v>
      </c>
      <c r="N80" s="66">
        <f t="shared" si="22"/>
        <v>2529.08</v>
      </c>
      <c r="O80" s="66">
        <f t="shared" si="22"/>
        <v>2635.6800000000003</v>
      </c>
      <c r="P80" s="66">
        <f t="shared" si="22"/>
        <v>2675.96</v>
      </c>
      <c r="Q80" s="66">
        <f t="shared" si="22"/>
        <v>2581.58</v>
      </c>
      <c r="R80" s="66">
        <f t="shared" si="22"/>
        <v>2647.5</v>
      </c>
      <c r="S80" s="66">
        <f t="shared" si="22"/>
        <v>2622.7799999999997</v>
      </c>
      <c r="T80" s="66">
        <f t="shared" si="22"/>
        <v>2605.12</v>
      </c>
      <c r="U80" s="66">
        <f t="shared" si="22"/>
        <v>2490.2200000000003</v>
      </c>
      <c r="V80" s="66">
        <f t="shared" si="22"/>
        <v>2520.2200000000003</v>
      </c>
      <c r="W80" s="66">
        <f t="shared" si="22"/>
        <v>2423.1800000000003</v>
      </c>
      <c r="X80" s="66">
        <f t="shared" si="22"/>
        <v>2440.2600000000002</v>
      </c>
      <c r="Y80" s="66">
        <f t="shared" si="22"/>
        <v>2626.7200000000003</v>
      </c>
      <c r="Z80" s="66">
        <f t="shared" si="22"/>
        <v>2832.5</v>
      </c>
      <c r="AA80" s="66">
        <f t="shared" si="22"/>
        <v>2810.6800000000003</v>
      </c>
      <c r="AB80" s="66">
        <f t="shared" si="22"/>
        <v>2789.4799999999996</v>
      </c>
      <c r="AC80" s="66">
        <f t="shared" si="22"/>
        <v>2659.88</v>
      </c>
      <c r="AD80" s="66">
        <f t="shared" si="22"/>
        <v>2362.6800000000003</v>
      </c>
      <c r="AE80" s="66">
        <f t="shared" si="22"/>
        <v>2310.2800000000002</v>
      </c>
      <c r="AF80" s="66">
        <f t="shared" si="22"/>
        <v>2268.48</v>
      </c>
      <c r="AG80" s="71">
        <f t="shared" si="22"/>
        <v>4208.08</v>
      </c>
      <c r="AH80" s="51">
        <f t="shared" si="19"/>
        <v>2832.5</v>
      </c>
      <c r="AI80" s="52">
        <f t="shared" si="20"/>
        <v>2177.88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50.064</v>
      </c>
      <c r="C81" s="91">
        <v>50.064</v>
      </c>
      <c r="D81" s="91">
        <v>50.05</v>
      </c>
      <c r="E81" s="91">
        <v>50.006</v>
      </c>
      <c r="F81" s="91">
        <v>50.015000000000001</v>
      </c>
      <c r="G81" s="91">
        <v>49.987000000000002</v>
      </c>
      <c r="H81" s="91">
        <v>50.079000000000001</v>
      </c>
      <c r="I81" s="91">
        <v>50.009</v>
      </c>
      <c r="J81" s="91">
        <v>50.012</v>
      </c>
      <c r="K81" s="91">
        <v>49.975999999999999</v>
      </c>
      <c r="L81" s="91">
        <v>49.987000000000002</v>
      </c>
      <c r="M81" s="91">
        <v>50.036999999999999</v>
      </c>
      <c r="N81" s="91">
        <v>50.01</v>
      </c>
      <c r="O81" s="91">
        <v>49.976999999999997</v>
      </c>
      <c r="P81" s="91">
        <v>50.06</v>
      </c>
      <c r="Q81" s="91">
        <v>49.99</v>
      </c>
      <c r="R81" s="91">
        <v>50.018000000000001</v>
      </c>
      <c r="S81" s="91">
        <v>50.024999999999999</v>
      </c>
      <c r="T81" s="91">
        <v>50.000999999999998</v>
      </c>
      <c r="U81" s="91">
        <v>49.887999999999998</v>
      </c>
      <c r="V81" s="91">
        <v>49.856999999999999</v>
      </c>
      <c r="W81" s="91">
        <v>49.893999999999998</v>
      </c>
      <c r="X81" s="91">
        <v>49.999000000000002</v>
      </c>
      <c r="Y81" s="91">
        <v>49.924999999999997</v>
      </c>
      <c r="Z81" s="91">
        <v>50.006999999999998</v>
      </c>
      <c r="AA81" s="91">
        <v>50.036999999999999</v>
      </c>
      <c r="AB81" s="91">
        <v>50.012</v>
      </c>
      <c r="AC81" s="91">
        <v>49.970999999999997</v>
      </c>
      <c r="AD81" s="91">
        <v>50.067</v>
      </c>
      <c r="AE81" s="91">
        <v>50.01</v>
      </c>
      <c r="AF81" s="92">
        <v>50.03</v>
      </c>
      <c r="AG81" s="93"/>
      <c r="AH81" s="51">
        <f t="shared" si="19"/>
        <v>50.079000000000001</v>
      </c>
      <c r="AI81" s="52">
        <f t="shared" si="20"/>
        <v>49.856999999999999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127.7</v>
      </c>
      <c r="C82" s="67">
        <v>127.7</v>
      </c>
      <c r="D82" s="67">
        <v>127.7</v>
      </c>
      <c r="E82" s="67">
        <v>127</v>
      </c>
      <c r="F82" s="67">
        <v>126</v>
      </c>
      <c r="G82" s="67">
        <v>126.8</v>
      </c>
      <c r="H82" s="67">
        <v>127.2</v>
      </c>
      <c r="I82" s="67">
        <v>124.7</v>
      </c>
      <c r="J82" s="67">
        <v>125.5</v>
      </c>
      <c r="K82" s="67">
        <v>125.4</v>
      </c>
      <c r="L82" s="67">
        <v>126.2</v>
      </c>
      <c r="M82" s="67">
        <v>123.9</v>
      </c>
      <c r="N82" s="67">
        <v>124.1</v>
      </c>
      <c r="O82" s="67">
        <v>123.9</v>
      </c>
      <c r="P82" s="67">
        <v>123.1</v>
      </c>
      <c r="Q82" s="67">
        <v>123.8</v>
      </c>
      <c r="R82" s="67">
        <v>123.8</v>
      </c>
      <c r="S82" s="67">
        <v>123.8</v>
      </c>
      <c r="T82" s="95">
        <v>124.2</v>
      </c>
      <c r="U82" s="95">
        <v>124.7</v>
      </c>
      <c r="V82" s="95">
        <v>125.1</v>
      </c>
      <c r="W82" s="95">
        <v>125.4</v>
      </c>
      <c r="X82" s="95">
        <v>125.9</v>
      </c>
      <c r="Y82" s="95">
        <v>125.6</v>
      </c>
      <c r="Z82" s="95">
        <v>124.4</v>
      </c>
      <c r="AA82" s="67">
        <v>126.5</v>
      </c>
      <c r="AB82" s="67">
        <v>126.1</v>
      </c>
      <c r="AC82" s="67">
        <v>126.1</v>
      </c>
      <c r="AD82" s="67">
        <v>125.9</v>
      </c>
      <c r="AE82" s="67">
        <v>126.3</v>
      </c>
      <c r="AF82" s="96">
        <v>125.7</v>
      </c>
      <c r="AG82" s="97"/>
      <c r="AH82" s="51">
        <f t="shared" si="19"/>
        <v>127.7</v>
      </c>
      <c r="AI82" s="52">
        <f t="shared" si="20"/>
        <v>123.1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130.9</v>
      </c>
      <c r="C83" s="67">
        <v>130.9</v>
      </c>
      <c r="D83" s="67">
        <v>130.80000000000001</v>
      </c>
      <c r="E83" s="67">
        <v>130.4</v>
      </c>
      <c r="F83" s="67">
        <v>129.4</v>
      </c>
      <c r="G83" s="67">
        <v>129.6</v>
      </c>
      <c r="H83" s="67">
        <v>129.5</v>
      </c>
      <c r="I83" s="67">
        <v>127.1</v>
      </c>
      <c r="J83" s="67">
        <v>127.6</v>
      </c>
      <c r="K83" s="67">
        <v>128.1</v>
      </c>
      <c r="L83" s="67">
        <v>127.5</v>
      </c>
      <c r="M83" s="67">
        <v>126.7</v>
      </c>
      <c r="N83" s="67">
        <v>127</v>
      </c>
      <c r="O83" s="67">
        <v>126.6</v>
      </c>
      <c r="P83" s="67">
        <v>126.4</v>
      </c>
      <c r="Q83" s="67">
        <v>126.3</v>
      </c>
      <c r="R83" s="67">
        <v>126.4</v>
      </c>
      <c r="S83" s="67">
        <v>126.4</v>
      </c>
      <c r="T83" s="95">
        <v>127</v>
      </c>
      <c r="U83" s="95">
        <v>127.3</v>
      </c>
      <c r="V83" s="95">
        <v>127.7</v>
      </c>
      <c r="W83" s="95">
        <v>128</v>
      </c>
      <c r="X83" s="95">
        <v>128.19999999999999</v>
      </c>
      <c r="Y83" s="95">
        <v>127.8</v>
      </c>
      <c r="Z83" s="95">
        <v>126.8</v>
      </c>
      <c r="AA83" s="67">
        <v>129.1</v>
      </c>
      <c r="AB83" s="67">
        <v>128.5</v>
      </c>
      <c r="AC83" s="67">
        <v>128.5</v>
      </c>
      <c r="AD83" s="67">
        <v>128.69999999999999</v>
      </c>
      <c r="AE83" s="67">
        <v>129.5</v>
      </c>
      <c r="AF83" s="96">
        <v>129.5</v>
      </c>
      <c r="AG83" s="97"/>
      <c r="AH83" s="51">
        <f t="shared" si="19"/>
        <v>130.9</v>
      </c>
      <c r="AI83" s="52">
        <f t="shared" si="20"/>
        <v>126.3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126.6</v>
      </c>
      <c r="C84" s="67">
        <v>126.6</v>
      </c>
      <c r="D84" s="67">
        <v>127.7</v>
      </c>
      <c r="E84" s="67">
        <v>127.4</v>
      </c>
      <c r="F84" s="67">
        <v>127.3</v>
      </c>
      <c r="G84" s="67">
        <v>128.80000000000001</v>
      </c>
      <c r="H84" s="67">
        <v>130.19999999999999</v>
      </c>
      <c r="I84" s="67">
        <v>125.8</v>
      </c>
      <c r="J84" s="67">
        <v>130.4</v>
      </c>
      <c r="K84" s="67">
        <v>127</v>
      </c>
      <c r="L84" s="67">
        <v>124.9</v>
      </c>
      <c r="M84" s="67">
        <v>124.2</v>
      </c>
      <c r="N84" s="67">
        <v>123.3</v>
      </c>
      <c r="O84" s="67">
        <v>120.9</v>
      </c>
      <c r="P84" s="67">
        <v>126.2</v>
      </c>
      <c r="Q84" s="67">
        <v>128.4</v>
      </c>
      <c r="R84" s="67">
        <v>128</v>
      </c>
      <c r="S84" s="67">
        <v>128</v>
      </c>
      <c r="T84" s="67">
        <v>128.5</v>
      </c>
      <c r="U84" s="67">
        <v>127.3</v>
      </c>
      <c r="V84" s="67">
        <v>128.6</v>
      </c>
      <c r="W84" s="95">
        <v>126.1</v>
      </c>
      <c r="X84" s="95">
        <v>125.5</v>
      </c>
      <c r="Y84" s="95">
        <v>128.80000000000001</v>
      </c>
      <c r="Z84" s="95">
        <v>125.6</v>
      </c>
      <c r="AA84" s="67">
        <v>125.6</v>
      </c>
      <c r="AB84" s="67">
        <v>123.4</v>
      </c>
      <c r="AC84" s="67">
        <v>123.4</v>
      </c>
      <c r="AD84" s="67">
        <v>126.2</v>
      </c>
      <c r="AE84" s="67">
        <v>126.8</v>
      </c>
      <c r="AF84" s="96">
        <v>128.19999999999999</v>
      </c>
      <c r="AG84" s="97"/>
      <c r="AH84" s="51">
        <f t="shared" si="19"/>
        <v>130.4</v>
      </c>
      <c r="AI84" s="52">
        <f t="shared" si="20"/>
        <v>120.9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131.1</v>
      </c>
      <c r="C85" s="67">
        <v>131.1</v>
      </c>
      <c r="D85" s="67">
        <v>132.5</v>
      </c>
      <c r="E85" s="67">
        <v>132.19999999999999</v>
      </c>
      <c r="F85" s="67">
        <v>132.4</v>
      </c>
      <c r="G85" s="67">
        <v>133.4</v>
      </c>
      <c r="H85" s="67">
        <v>134.30000000000001</v>
      </c>
      <c r="I85" s="67">
        <v>130.19999999999999</v>
      </c>
      <c r="J85" s="67">
        <v>133.5</v>
      </c>
      <c r="K85" s="67">
        <v>129.9</v>
      </c>
      <c r="L85" s="67">
        <v>127.5</v>
      </c>
      <c r="M85" s="67">
        <v>127.9</v>
      </c>
      <c r="N85" s="67">
        <v>126.4</v>
      </c>
      <c r="O85" s="67">
        <v>124.7</v>
      </c>
      <c r="P85" s="67">
        <v>129.9</v>
      </c>
      <c r="Q85" s="67">
        <v>131.6</v>
      </c>
      <c r="R85" s="67">
        <v>130</v>
      </c>
      <c r="S85" s="67">
        <v>130</v>
      </c>
      <c r="T85" s="67">
        <v>131.19999999999999</v>
      </c>
      <c r="U85" s="67">
        <v>131.9</v>
      </c>
      <c r="V85" s="67">
        <v>133.1</v>
      </c>
      <c r="W85" s="95">
        <v>129.6</v>
      </c>
      <c r="X85" s="95">
        <v>129.1</v>
      </c>
      <c r="Y85" s="95">
        <v>132.30000000000001</v>
      </c>
      <c r="Z85" s="95">
        <v>130</v>
      </c>
      <c r="AA85" s="67">
        <v>129.9</v>
      </c>
      <c r="AB85" s="67">
        <v>128.1</v>
      </c>
      <c r="AC85" s="67">
        <v>128.1</v>
      </c>
      <c r="AD85" s="67">
        <v>131.19999999999999</v>
      </c>
      <c r="AE85" s="67">
        <v>131.30000000000001</v>
      </c>
      <c r="AF85" s="96">
        <v>133.1</v>
      </c>
      <c r="AG85" s="97"/>
      <c r="AH85" s="51">
        <f t="shared" si="19"/>
        <v>134.30000000000001</v>
      </c>
      <c r="AI85" s="52">
        <f t="shared" si="20"/>
        <v>124.7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135.80000000000001</v>
      </c>
      <c r="C86" s="99">
        <v>135.80000000000001</v>
      </c>
      <c r="D86" s="99">
        <v>137.9</v>
      </c>
      <c r="E86" s="99">
        <v>129.80000000000001</v>
      </c>
      <c r="F86" s="99">
        <v>132.80000000000001</v>
      </c>
      <c r="G86" s="99">
        <v>134.69999999999999</v>
      </c>
      <c r="H86" s="99">
        <v>135.19999999999999</v>
      </c>
      <c r="I86" s="99">
        <v>132.6</v>
      </c>
      <c r="J86" s="99">
        <v>131.80000000000001</v>
      </c>
      <c r="K86" s="99">
        <v>135.30000000000001</v>
      </c>
      <c r="L86" s="99">
        <v>127.3</v>
      </c>
      <c r="M86" s="99">
        <v>131.30000000000001</v>
      </c>
      <c r="N86" s="99">
        <v>134.1</v>
      </c>
      <c r="O86" s="99">
        <v>133.9</v>
      </c>
      <c r="P86" s="99">
        <v>134.1</v>
      </c>
      <c r="Q86" s="99">
        <v>132.6</v>
      </c>
      <c r="R86" s="99">
        <v>132.5</v>
      </c>
      <c r="S86" s="99">
        <v>132.5</v>
      </c>
      <c r="T86" s="99">
        <v>134.1</v>
      </c>
      <c r="U86" s="99">
        <v>133.5</v>
      </c>
      <c r="V86" s="99">
        <v>136.5</v>
      </c>
      <c r="W86" s="95">
        <v>135.4</v>
      </c>
      <c r="X86" s="95">
        <v>135.1</v>
      </c>
      <c r="Y86" s="95">
        <v>133.1</v>
      </c>
      <c r="Z86" s="95">
        <v>130.69999999999999</v>
      </c>
      <c r="AA86" s="99">
        <v>136.5</v>
      </c>
      <c r="AB86" s="99">
        <v>130.4</v>
      </c>
      <c r="AC86" s="99">
        <v>130.4</v>
      </c>
      <c r="AD86" s="99">
        <v>128.9</v>
      </c>
      <c r="AE86" s="99">
        <v>135.1</v>
      </c>
      <c r="AF86" s="100">
        <v>133.30000000000001</v>
      </c>
      <c r="AG86" s="101"/>
      <c r="AH86" s="51">
        <f t="shared" si="19"/>
        <v>137.9</v>
      </c>
      <c r="AI86" s="52">
        <f t="shared" si="20"/>
        <v>127.3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130.9</v>
      </c>
      <c r="C87" s="67">
        <v>130.9</v>
      </c>
      <c r="D87" s="67">
        <v>141</v>
      </c>
      <c r="E87" s="67">
        <v>130.4</v>
      </c>
      <c r="F87" s="67">
        <v>130.6</v>
      </c>
      <c r="G87" s="67">
        <v>131.4</v>
      </c>
      <c r="H87" s="67">
        <v>134.9</v>
      </c>
      <c r="I87" s="67">
        <v>135.30000000000001</v>
      </c>
      <c r="J87" s="67">
        <v>135.69999999999999</v>
      </c>
      <c r="K87" s="67">
        <v>134.19999999999999</v>
      </c>
      <c r="L87" s="67">
        <v>132.19999999999999</v>
      </c>
      <c r="M87" s="67">
        <v>122.5</v>
      </c>
      <c r="N87" s="67">
        <v>125.5</v>
      </c>
      <c r="O87" s="67">
        <v>125.6</v>
      </c>
      <c r="P87" s="67">
        <v>125.6</v>
      </c>
      <c r="Q87" s="67">
        <v>128.30000000000001</v>
      </c>
      <c r="R87" s="67">
        <v>128.9</v>
      </c>
      <c r="S87" s="67">
        <v>128.9</v>
      </c>
      <c r="T87" s="67">
        <v>126.2</v>
      </c>
      <c r="U87" s="67">
        <v>127.6</v>
      </c>
      <c r="V87" s="67">
        <v>128.80000000000001</v>
      </c>
      <c r="W87" s="95">
        <v>129.4</v>
      </c>
      <c r="X87" s="95">
        <v>130.19999999999999</v>
      </c>
      <c r="Y87" s="95">
        <v>130.5</v>
      </c>
      <c r="Z87" s="95">
        <v>124.6</v>
      </c>
      <c r="AA87" s="67">
        <v>135.5</v>
      </c>
      <c r="AB87" s="67">
        <v>126.4</v>
      </c>
      <c r="AC87" s="67">
        <v>126.4</v>
      </c>
      <c r="AD87" s="67">
        <v>118.1</v>
      </c>
      <c r="AE87" s="67">
        <v>131.4</v>
      </c>
      <c r="AF87" s="96">
        <v>132.6</v>
      </c>
      <c r="AG87" s="97"/>
      <c r="AH87" s="51">
        <f t="shared" si="19"/>
        <v>141</v>
      </c>
      <c r="AI87" s="52">
        <f t="shared" si="20"/>
        <v>118.1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66.5</v>
      </c>
      <c r="C88" s="102">
        <v>66.5</v>
      </c>
      <c r="D88" s="102">
        <v>66.599999999999994</v>
      </c>
      <c r="E88" s="102">
        <v>66.3</v>
      </c>
      <c r="F88" s="102">
        <v>65.599999999999994</v>
      </c>
      <c r="G88" s="102">
        <v>65.7</v>
      </c>
      <c r="H88" s="102">
        <v>65.7</v>
      </c>
      <c r="I88" s="102">
        <v>64.5</v>
      </c>
      <c r="J88" s="102">
        <v>65.2</v>
      </c>
      <c r="K88" s="102">
        <v>65.3</v>
      </c>
      <c r="L88" s="102">
        <v>65</v>
      </c>
      <c r="M88" s="102">
        <v>64.599999999999994</v>
      </c>
      <c r="N88" s="102">
        <v>64.599999999999994</v>
      </c>
      <c r="O88" s="102">
        <v>64.2</v>
      </c>
      <c r="P88" s="102">
        <v>63.9</v>
      </c>
      <c r="Q88" s="102">
        <v>64</v>
      </c>
      <c r="R88" s="102">
        <v>64.3</v>
      </c>
      <c r="S88" s="102">
        <v>64.3</v>
      </c>
      <c r="T88" s="102">
        <v>64.3</v>
      </c>
      <c r="U88" s="102">
        <v>64.599999999999994</v>
      </c>
      <c r="V88" s="102">
        <v>64.7</v>
      </c>
      <c r="W88" s="102">
        <v>65</v>
      </c>
      <c r="X88" s="102">
        <v>65.099999999999994</v>
      </c>
      <c r="Y88" s="102">
        <v>64.8</v>
      </c>
      <c r="Z88" s="102">
        <v>64.400000000000006</v>
      </c>
      <c r="AA88" s="102">
        <v>65.599999999999994</v>
      </c>
      <c r="AB88" s="102">
        <v>65.400000000000006</v>
      </c>
      <c r="AC88" s="102">
        <v>65.400000000000006</v>
      </c>
      <c r="AD88" s="102">
        <v>65.5</v>
      </c>
      <c r="AE88" s="102">
        <v>66</v>
      </c>
      <c r="AF88" s="103">
        <v>66</v>
      </c>
      <c r="AG88" s="104"/>
      <c r="AH88" s="51">
        <f t="shared" si="19"/>
        <v>66.599999999999994</v>
      </c>
      <c r="AI88" s="52">
        <f t="shared" si="20"/>
        <v>63.9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SUM(B12,B14,B17,B20:B21,B39,B41:B42,B44,B46,B91:B94,B98,B104,B110,B119,B121,B133,B140,B143:B144,B151,B153,B155,B159:B161,B163:B165,B170,B176:B177,B179:B181,B189,B194)</f>
        <v>130.14000000000001</v>
      </c>
      <c r="C90" s="109">
        <f t="shared" ref="C90:AF90" si="23">SUM(C12,C14,C17,C20:C21,C39,C41:C42,C44,C46,C91:C94,C98,C104,C110,C119,C121,C133,C140,C143:C144,C151,C153,C155,C159:C161,C163:C165,C170,C176:C177,C179:C181,C189,C194)</f>
        <v>130.14000000000001</v>
      </c>
      <c r="D90" s="109">
        <f t="shared" si="23"/>
        <v>139.23999999999998</v>
      </c>
      <c r="E90" s="109">
        <f t="shared" si="23"/>
        <v>133.43999999999997</v>
      </c>
      <c r="F90" s="109">
        <f t="shared" si="23"/>
        <v>148.33999999999997</v>
      </c>
      <c r="G90" s="109">
        <f t="shared" si="23"/>
        <v>165.04</v>
      </c>
      <c r="H90" s="109">
        <f t="shared" si="23"/>
        <v>190.73999999999998</v>
      </c>
      <c r="I90" s="109">
        <f t="shared" si="23"/>
        <v>219.44</v>
      </c>
      <c r="J90" s="109">
        <f t="shared" si="23"/>
        <v>238.64</v>
      </c>
      <c r="K90" s="109">
        <f t="shared" si="23"/>
        <v>255.84</v>
      </c>
      <c r="L90" s="112">
        <f t="shared" si="23"/>
        <v>237.14000000000001</v>
      </c>
      <c r="M90" s="112">
        <f t="shared" si="23"/>
        <v>239.24000000000004</v>
      </c>
      <c r="N90" s="112">
        <f t="shared" si="23"/>
        <v>217.63999999999993</v>
      </c>
      <c r="O90" s="112">
        <f t="shared" si="23"/>
        <v>227.23999999999998</v>
      </c>
      <c r="P90" s="112">
        <f t="shared" si="23"/>
        <v>263.84000000000003</v>
      </c>
      <c r="Q90" s="112">
        <f t="shared" si="23"/>
        <v>271.54000000000002</v>
      </c>
      <c r="R90" s="112">
        <f t="shared" si="23"/>
        <v>253.44</v>
      </c>
      <c r="S90" s="49">
        <f t="shared" si="23"/>
        <v>270.74000000000007</v>
      </c>
      <c r="T90" s="49">
        <f t="shared" si="23"/>
        <v>257.04000000000002</v>
      </c>
      <c r="U90" s="112">
        <f t="shared" si="23"/>
        <v>260.04000000000008</v>
      </c>
      <c r="V90" s="49">
        <f t="shared" si="23"/>
        <v>253.04000000000002</v>
      </c>
      <c r="W90" s="49">
        <f t="shared" si="23"/>
        <v>249.24</v>
      </c>
      <c r="X90" s="112">
        <f t="shared" si="23"/>
        <v>264.34000000000003</v>
      </c>
      <c r="Y90" s="49">
        <f t="shared" si="23"/>
        <v>289.94</v>
      </c>
      <c r="Z90" s="49">
        <f t="shared" si="23"/>
        <v>315.04000000000008</v>
      </c>
      <c r="AA90" s="109">
        <f t="shared" si="23"/>
        <v>278.74</v>
      </c>
      <c r="AB90" s="109">
        <f t="shared" si="23"/>
        <v>259.44000000000005</v>
      </c>
      <c r="AC90" s="109">
        <f t="shared" si="23"/>
        <v>225.04</v>
      </c>
      <c r="AD90" s="109">
        <f t="shared" si="23"/>
        <v>187.14</v>
      </c>
      <c r="AE90" s="109">
        <f t="shared" si="23"/>
        <v>151.43999999999997</v>
      </c>
      <c r="AF90" s="109">
        <f t="shared" si="23"/>
        <v>138.44000000000003</v>
      </c>
      <c r="AG90" s="110"/>
      <c r="AH90" s="51">
        <f>MAX(B90:AF90)</f>
        <v>315.04000000000008</v>
      </c>
      <c r="AI90" s="52">
        <f>MIN(B90:AF90)</f>
        <v>130.14000000000001</v>
      </c>
    </row>
    <row r="91" spans="1:88" x14ac:dyDescent="0.25">
      <c r="A91" s="111" t="s">
        <v>58</v>
      </c>
      <c r="B91" s="112">
        <v>16.3</v>
      </c>
      <c r="C91" s="112">
        <v>16.3</v>
      </c>
      <c r="D91" s="112">
        <v>12</v>
      </c>
      <c r="E91" s="112">
        <v>5</v>
      </c>
      <c r="F91" s="112">
        <v>12</v>
      </c>
      <c r="G91" s="112">
        <v>13.5</v>
      </c>
      <c r="H91" s="112">
        <v>33.6</v>
      </c>
      <c r="I91" s="49">
        <v>36.1</v>
      </c>
      <c r="J91" s="49">
        <v>31.8</v>
      </c>
      <c r="K91" s="112">
        <v>19.3</v>
      </c>
      <c r="L91" s="112">
        <v>18.899999999999999</v>
      </c>
      <c r="M91" s="112">
        <v>78</v>
      </c>
      <c r="N91" s="112">
        <v>77</v>
      </c>
      <c r="O91" s="112">
        <v>68.099999999999994</v>
      </c>
      <c r="P91" s="112">
        <v>42.5</v>
      </c>
      <c r="Q91" s="112">
        <v>20.8</v>
      </c>
      <c r="R91" s="112">
        <v>17</v>
      </c>
      <c r="S91" s="49">
        <v>28.5</v>
      </c>
      <c r="T91" s="49">
        <v>24.6</v>
      </c>
      <c r="U91" s="112">
        <v>33</v>
      </c>
      <c r="V91" s="112">
        <v>19.2</v>
      </c>
      <c r="W91" s="112">
        <v>34.5</v>
      </c>
      <c r="X91" s="112">
        <v>42.8</v>
      </c>
      <c r="Y91" s="112">
        <v>27.5</v>
      </c>
      <c r="Z91" s="112">
        <v>18.2</v>
      </c>
      <c r="AA91" s="49">
        <v>15</v>
      </c>
      <c r="AB91" s="49">
        <v>18</v>
      </c>
      <c r="AC91" s="49">
        <v>18.600000000000001</v>
      </c>
      <c r="AD91" s="49">
        <v>14.3</v>
      </c>
      <c r="AE91" s="49">
        <v>23.5</v>
      </c>
      <c r="AF91" s="113">
        <v>31.3</v>
      </c>
      <c r="AG91" s="114">
        <v>75</v>
      </c>
      <c r="AH91" s="51">
        <f>IF(ABS(MAX(B91:AF91))&gt;ABS(MIN(B91:AF91)),MAX(B91:AF91),MIN(B91:AF91))</f>
        <v>78</v>
      </c>
      <c r="AI91" s="115">
        <f>INDEX($B$9:$AF$9,1,MATCH(AH91,B91:AF91,0))</f>
        <v>0.375</v>
      </c>
    </row>
    <row r="92" spans="1:88" x14ac:dyDescent="0.25">
      <c r="A92" s="116" t="s">
        <v>59</v>
      </c>
      <c r="B92" s="80">
        <v>-55</v>
      </c>
      <c r="C92" s="80">
        <v>-55</v>
      </c>
      <c r="D92" s="80">
        <v>-52</v>
      </c>
      <c r="E92" s="80">
        <v>-55</v>
      </c>
      <c r="F92" s="80">
        <v>-50</v>
      </c>
      <c r="G92" s="80">
        <v>-38</v>
      </c>
      <c r="H92" s="80">
        <v>-32</v>
      </c>
      <c r="I92" s="80">
        <v>-23</v>
      </c>
      <c r="J92" s="80">
        <v>-12</v>
      </c>
      <c r="K92" s="80">
        <v>-5</v>
      </c>
      <c r="L92" s="80">
        <v>-37.799999999999997</v>
      </c>
      <c r="M92" s="80">
        <v>-70</v>
      </c>
      <c r="N92" s="80">
        <v>-86</v>
      </c>
      <c r="O92" s="80">
        <v>-72.599999999999994</v>
      </c>
      <c r="P92" s="80">
        <v>-20.8</v>
      </c>
      <c r="Q92" s="80">
        <v>-6</v>
      </c>
      <c r="R92" s="80">
        <v>-8.6</v>
      </c>
      <c r="S92" s="80">
        <v>-8</v>
      </c>
      <c r="T92" s="80">
        <v>-7</v>
      </c>
      <c r="U92" s="80">
        <v>-9</v>
      </c>
      <c r="V92" s="80">
        <v>-5</v>
      </c>
      <c r="W92" s="80">
        <v>-11</v>
      </c>
      <c r="X92" s="80">
        <v>-7</v>
      </c>
      <c r="Y92" s="80">
        <v>7.1</v>
      </c>
      <c r="Z92" s="80">
        <v>30</v>
      </c>
      <c r="AA92" s="67">
        <v>18</v>
      </c>
      <c r="AB92" s="67">
        <v>12</v>
      </c>
      <c r="AC92" s="67">
        <v>-12</v>
      </c>
      <c r="AD92" s="67">
        <f>-10-17</f>
        <v>-27</v>
      </c>
      <c r="AE92" s="67">
        <f>-15.2-26.3</f>
        <v>-41.5</v>
      </c>
      <c r="AF92" s="117">
        <f>-24.3-32.5</f>
        <v>-56.8</v>
      </c>
      <c r="AG92" s="114">
        <v>240</v>
      </c>
      <c r="AH92" s="51">
        <f>IF(ABS(MAX(B92:AF92))&gt;ABS(MIN(B92:AF92)),MAX(B92:AF92),MIN(B92:AF92))</f>
        <v>-86</v>
      </c>
      <c r="AI92" s="115">
        <f>INDEX($B$9:$AF$9,1,MATCH(AH92,B92:AF92,0))</f>
        <v>0.41666666666666702</v>
      </c>
    </row>
    <row r="93" spans="1:88" x14ac:dyDescent="0.25">
      <c r="A93" s="116" t="s">
        <v>60</v>
      </c>
      <c r="B93" s="80">
        <v>19.8</v>
      </c>
      <c r="C93" s="80">
        <v>19.8</v>
      </c>
      <c r="D93" s="80">
        <v>16.3</v>
      </c>
      <c r="E93" s="80">
        <v>17.7</v>
      </c>
      <c r="F93" s="80">
        <v>9.6</v>
      </c>
      <c r="G93" s="80">
        <v>14</v>
      </c>
      <c r="H93" s="80">
        <v>11.4</v>
      </c>
      <c r="I93" s="80">
        <v>17.8</v>
      </c>
      <c r="J93" s="80">
        <v>29.2</v>
      </c>
      <c r="K93" s="80">
        <v>45</v>
      </c>
      <c r="L93" s="80">
        <v>45</v>
      </c>
      <c r="M93" s="80">
        <v>40.299999999999997</v>
      </c>
      <c r="N93" s="80">
        <v>43.6</v>
      </c>
      <c r="O93" s="80">
        <v>47.3</v>
      </c>
      <c r="P93" s="80">
        <v>44.1</v>
      </c>
      <c r="Q93" s="80">
        <v>44.9</v>
      </c>
      <c r="R93" s="80">
        <v>42.1</v>
      </c>
      <c r="S93" s="80">
        <v>39.9</v>
      </c>
      <c r="T93" s="80">
        <v>42.9</v>
      </c>
      <c r="U93" s="80">
        <v>40.9</v>
      </c>
      <c r="V93" s="80">
        <v>40.200000000000003</v>
      </c>
      <c r="W93" s="80">
        <v>31.9</v>
      </c>
      <c r="X93" s="80">
        <v>39.700000000000003</v>
      </c>
      <c r="Y93" s="80">
        <v>45.9</v>
      </c>
      <c r="Z93" s="80">
        <v>45.5</v>
      </c>
      <c r="AA93" s="67">
        <v>41.5</v>
      </c>
      <c r="AB93" s="67">
        <v>39</v>
      </c>
      <c r="AC93" s="67">
        <v>41</v>
      </c>
      <c r="AD93" s="67">
        <v>32</v>
      </c>
      <c r="AE93" s="67">
        <v>31</v>
      </c>
      <c r="AF93" s="117">
        <v>18.8</v>
      </c>
      <c r="AG93" s="114">
        <v>60</v>
      </c>
      <c r="AH93" s="51">
        <f>IF(ABS(MAX(B93:AF93))&gt;ABS(MIN(B93:AF93)),MAX(B93:AF93),MIN(B93:AF93))</f>
        <v>47.3</v>
      </c>
      <c r="AI93" s="115">
        <f>INDEX($B$9:$AF$9,1,MATCH(AH93,B93:AF93,0))</f>
        <v>0.45833333333333298</v>
      </c>
    </row>
    <row r="94" spans="1:88" x14ac:dyDescent="0.25">
      <c r="A94" s="118" t="s">
        <v>61</v>
      </c>
      <c r="B94" s="82">
        <v>-63.3</v>
      </c>
      <c r="C94" s="82">
        <v>-63.3</v>
      </c>
      <c r="D94" s="82">
        <v>-50.1</v>
      </c>
      <c r="E94" s="82">
        <v>-47.5</v>
      </c>
      <c r="F94" s="82">
        <v>-36.4</v>
      </c>
      <c r="G94" s="82">
        <v>-37.6</v>
      </c>
      <c r="H94" s="82">
        <v>-35.5</v>
      </c>
      <c r="I94" s="82">
        <v>-24.7</v>
      </c>
      <c r="J94" s="82">
        <v>-23.6</v>
      </c>
      <c r="K94" s="82">
        <v>-16.899999999999999</v>
      </c>
      <c r="L94" s="82">
        <v>-10.1</v>
      </c>
      <c r="M94" s="82">
        <v>-30.1</v>
      </c>
      <c r="N94" s="82">
        <v>-38.200000000000003</v>
      </c>
      <c r="O94" s="82">
        <v>-34.9</v>
      </c>
      <c r="P94" s="82">
        <v>-18.5</v>
      </c>
      <c r="Q94" s="82">
        <v>-6.5</v>
      </c>
      <c r="R94" s="82">
        <v>-14.5</v>
      </c>
      <c r="S94" s="82">
        <v>-7.1</v>
      </c>
      <c r="T94" s="82">
        <v>-18.8</v>
      </c>
      <c r="U94" s="82">
        <v>-20.2</v>
      </c>
      <c r="V94" s="82">
        <v>-16.7</v>
      </c>
      <c r="W94" s="82">
        <v>-21.5</v>
      </c>
      <c r="X94" s="82">
        <v>-26.5</v>
      </c>
      <c r="Y94" s="82">
        <v>-5.9</v>
      </c>
      <c r="Z94" s="82">
        <v>6</v>
      </c>
      <c r="AA94" s="119">
        <v>-13</v>
      </c>
      <c r="AB94" s="119">
        <v>-27</v>
      </c>
      <c r="AC94" s="119">
        <v>-40</v>
      </c>
      <c r="AD94" s="119">
        <v>-47.5</v>
      </c>
      <c r="AE94" s="119">
        <v>-74.3</v>
      </c>
      <c r="AF94" s="120">
        <v>-67.8</v>
      </c>
      <c r="AG94" s="121">
        <v>120</v>
      </c>
      <c r="AH94" s="51">
        <f>IF(ABS(MAX(B94:AF94))&gt;ABS(MIN(B94:AF94)),MAX(B94:AF94),MIN(B94:AF94))</f>
        <v>-74.3</v>
      </c>
      <c r="AI94" s="115">
        <f>INDEX($B$9:$AF$9,1,MATCH(AH94,B94:AF94,0))</f>
        <v>0.95833333333333304</v>
      </c>
    </row>
    <row r="95" spans="1:88" ht="15.75" thickBot="1" x14ac:dyDescent="0.3">
      <c r="A95" s="118" t="s">
        <v>62</v>
      </c>
      <c r="B95" s="82">
        <v>37.4</v>
      </c>
      <c r="C95" s="82">
        <v>37.4</v>
      </c>
      <c r="D95" s="82">
        <v>51.8</v>
      </c>
      <c r="E95" s="82">
        <v>54.4</v>
      </c>
      <c r="F95" s="82">
        <v>65.2</v>
      </c>
      <c r="G95" s="82">
        <v>58.6</v>
      </c>
      <c r="H95" s="82">
        <v>57.2</v>
      </c>
      <c r="I95" s="82">
        <v>66.7</v>
      </c>
      <c r="J95" s="82">
        <v>63.8</v>
      </c>
      <c r="K95" s="82">
        <v>72</v>
      </c>
      <c r="L95" s="82">
        <v>74</v>
      </c>
      <c r="M95" s="82">
        <v>60</v>
      </c>
      <c r="N95" s="82">
        <v>58</v>
      </c>
      <c r="O95" s="82">
        <v>62</v>
      </c>
      <c r="P95" s="82">
        <v>76</v>
      </c>
      <c r="Q95" s="82">
        <v>84.7</v>
      </c>
      <c r="R95" s="82">
        <v>79.2</v>
      </c>
      <c r="S95" s="82">
        <v>85</v>
      </c>
      <c r="T95" s="82">
        <v>73.599999999999994</v>
      </c>
      <c r="U95" s="82">
        <v>70</v>
      </c>
      <c r="V95" s="82">
        <v>74.5</v>
      </c>
      <c r="W95" s="82">
        <v>68.099999999999994</v>
      </c>
      <c r="X95" s="82">
        <v>62.9</v>
      </c>
      <c r="Y95" s="82">
        <v>80.599999999999994</v>
      </c>
      <c r="Z95" s="82">
        <v>76.3</v>
      </c>
      <c r="AA95" s="119">
        <v>50</v>
      </c>
      <c r="AB95" s="119">
        <v>42</v>
      </c>
      <c r="AC95" s="119">
        <v>41</v>
      </c>
      <c r="AD95" s="119">
        <v>37.299999999999997</v>
      </c>
      <c r="AE95" s="119">
        <v>19.3</v>
      </c>
      <c r="AF95" s="120">
        <v>32.799999999999997</v>
      </c>
      <c r="AG95" s="121"/>
      <c r="AH95" s="51">
        <f>IF(ABS(MAX(B95:AF95))&gt;ABS(MIN(B95:AF95)),MAX(B95:AF95),MIN(B95:AF95))</f>
        <v>85</v>
      </c>
      <c r="AI95" s="115">
        <f>INDEX($B$9:$AF$9,1,MATCH(AH95,B95:AF95,0))</f>
        <v>0.625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4">B97</f>
        <v>9.9</v>
      </c>
      <c r="D97" s="127">
        <f t="shared" si="24"/>
        <v>9.9</v>
      </c>
      <c r="E97" s="127">
        <f t="shared" si="24"/>
        <v>9.9</v>
      </c>
      <c r="F97" s="127">
        <f t="shared" si="24"/>
        <v>9.9</v>
      </c>
      <c r="G97" s="127">
        <f t="shared" si="24"/>
        <v>9.9</v>
      </c>
      <c r="H97" s="127">
        <f t="shared" si="24"/>
        <v>9.9</v>
      </c>
      <c r="I97" s="127">
        <f t="shared" si="24"/>
        <v>9.9</v>
      </c>
      <c r="J97" s="127">
        <f t="shared" si="24"/>
        <v>9.9</v>
      </c>
      <c r="K97" s="127">
        <f t="shared" si="24"/>
        <v>9.9</v>
      </c>
      <c r="L97" s="127">
        <f t="shared" si="24"/>
        <v>9.9</v>
      </c>
      <c r="M97" s="127">
        <f t="shared" si="24"/>
        <v>9.9</v>
      </c>
      <c r="N97" s="127">
        <f t="shared" si="24"/>
        <v>9.9</v>
      </c>
      <c r="O97" s="127">
        <f t="shared" si="24"/>
        <v>9.9</v>
      </c>
      <c r="P97" s="127">
        <f t="shared" si="24"/>
        <v>9.9</v>
      </c>
      <c r="Q97" s="127">
        <f t="shared" si="24"/>
        <v>9.9</v>
      </c>
      <c r="R97" s="127">
        <f t="shared" si="24"/>
        <v>9.9</v>
      </c>
      <c r="S97" s="127">
        <f t="shared" ref="S97:AF102" si="25">R97</f>
        <v>9.9</v>
      </c>
      <c r="T97" s="127">
        <f t="shared" si="25"/>
        <v>9.9</v>
      </c>
      <c r="U97" s="127">
        <f t="shared" si="25"/>
        <v>9.9</v>
      </c>
      <c r="V97" s="127">
        <f t="shared" si="25"/>
        <v>9.9</v>
      </c>
      <c r="W97" s="127">
        <f t="shared" si="25"/>
        <v>9.9</v>
      </c>
      <c r="X97" s="127">
        <f t="shared" si="25"/>
        <v>9.9</v>
      </c>
      <c r="Y97" s="127">
        <f t="shared" si="25"/>
        <v>9.9</v>
      </c>
      <c r="Z97" s="127">
        <f t="shared" si="25"/>
        <v>9.9</v>
      </c>
      <c r="AA97" s="127">
        <f t="shared" si="25"/>
        <v>9.9</v>
      </c>
      <c r="AB97" s="127">
        <f t="shared" si="25"/>
        <v>9.9</v>
      </c>
      <c r="AC97" s="127">
        <f t="shared" si="25"/>
        <v>9.9</v>
      </c>
      <c r="AD97" s="127">
        <f t="shared" si="25"/>
        <v>9.9</v>
      </c>
      <c r="AE97" s="127">
        <f t="shared" si="25"/>
        <v>9.9</v>
      </c>
      <c r="AF97" s="127">
        <f t="shared" si="25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4"/>
        <v>9.6</v>
      </c>
      <c r="D98" s="129">
        <f t="shared" si="24"/>
        <v>9.6</v>
      </c>
      <c r="E98" s="129">
        <f t="shared" si="24"/>
        <v>9.6</v>
      </c>
      <c r="F98" s="129">
        <f t="shared" si="24"/>
        <v>9.6</v>
      </c>
      <c r="G98" s="129">
        <f t="shared" si="24"/>
        <v>9.6</v>
      </c>
      <c r="H98" s="129">
        <f t="shared" si="24"/>
        <v>9.6</v>
      </c>
      <c r="I98" s="129">
        <f t="shared" si="24"/>
        <v>9.6</v>
      </c>
      <c r="J98" s="129">
        <f t="shared" si="24"/>
        <v>9.6</v>
      </c>
      <c r="K98" s="129">
        <f t="shared" si="24"/>
        <v>9.6</v>
      </c>
      <c r="L98" s="129">
        <f t="shared" si="24"/>
        <v>9.6</v>
      </c>
      <c r="M98" s="129">
        <f t="shared" si="24"/>
        <v>9.6</v>
      </c>
      <c r="N98" s="129">
        <f t="shared" si="24"/>
        <v>9.6</v>
      </c>
      <c r="O98" s="129">
        <f t="shared" si="24"/>
        <v>9.6</v>
      </c>
      <c r="P98" s="129">
        <f t="shared" si="24"/>
        <v>9.6</v>
      </c>
      <c r="Q98" s="129">
        <f t="shared" si="24"/>
        <v>9.6</v>
      </c>
      <c r="R98" s="129">
        <f t="shared" si="24"/>
        <v>9.6</v>
      </c>
      <c r="S98" s="129">
        <f t="shared" si="25"/>
        <v>9.6</v>
      </c>
      <c r="T98" s="129">
        <f t="shared" si="25"/>
        <v>9.6</v>
      </c>
      <c r="U98" s="129">
        <f t="shared" si="25"/>
        <v>9.6</v>
      </c>
      <c r="V98" s="129">
        <f t="shared" si="25"/>
        <v>9.6</v>
      </c>
      <c r="W98" s="129">
        <f t="shared" si="25"/>
        <v>9.6</v>
      </c>
      <c r="X98" s="129">
        <f t="shared" si="25"/>
        <v>9.6</v>
      </c>
      <c r="Y98" s="129">
        <f t="shared" si="25"/>
        <v>9.6</v>
      </c>
      <c r="Z98" s="129">
        <f t="shared" si="25"/>
        <v>9.6</v>
      </c>
      <c r="AA98" s="129">
        <f t="shared" si="25"/>
        <v>9.6</v>
      </c>
      <c r="AB98" s="129">
        <f t="shared" si="25"/>
        <v>9.6</v>
      </c>
      <c r="AC98" s="129">
        <f t="shared" si="25"/>
        <v>9.6</v>
      </c>
      <c r="AD98" s="129">
        <f t="shared" si="25"/>
        <v>9.6</v>
      </c>
      <c r="AE98" s="129">
        <f t="shared" si="25"/>
        <v>9.6</v>
      </c>
      <c r="AF98" s="129">
        <f t="shared" si="25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4"/>
        <v>9.98</v>
      </c>
      <c r="D99" s="129">
        <f t="shared" si="24"/>
        <v>9.98</v>
      </c>
      <c r="E99" s="129">
        <f t="shared" si="24"/>
        <v>9.98</v>
      </c>
      <c r="F99" s="129">
        <f t="shared" si="24"/>
        <v>9.98</v>
      </c>
      <c r="G99" s="129">
        <f t="shared" si="24"/>
        <v>9.98</v>
      </c>
      <c r="H99" s="129">
        <f t="shared" si="24"/>
        <v>9.98</v>
      </c>
      <c r="I99" s="129">
        <f t="shared" si="24"/>
        <v>9.98</v>
      </c>
      <c r="J99" s="129">
        <f t="shared" si="24"/>
        <v>9.98</v>
      </c>
      <c r="K99" s="129">
        <f t="shared" si="24"/>
        <v>9.98</v>
      </c>
      <c r="L99" s="129">
        <f t="shared" si="24"/>
        <v>9.98</v>
      </c>
      <c r="M99" s="129">
        <f t="shared" si="24"/>
        <v>9.98</v>
      </c>
      <c r="N99" s="129">
        <f t="shared" si="24"/>
        <v>9.98</v>
      </c>
      <c r="O99" s="129">
        <f t="shared" si="24"/>
        <v>9.98</v>
      </c>
      <c r="P99" s="129">
        <f t="shared" si="24"/>
        <v>9.98</v>
      </c>
      <c r="Q99" s="129">
        <f t="shared" si="24"/>
        <v>9.98</v>
      </c>
      <c r="R99" s="129">
        <f t="shared" si="24"/>
        <v>9.98</v>
      </c>
      <c r="S99" s="129">
        <f t="shared" si="25"/>
        <v>9.98</v>
      </c>
      <c r="T99" s="129">
        <f t="shared" si="25"/>
        <v>9.98</v>
      </c>
      <c r="U99" s="129">
        <f t="shared" si="25"/>
        <v>9.98</v>
      </c>
      <c r="V99" s="129">
        <f t="shared" si="25"/>
        <v>9.98</v>
      </c>
      <c r="W99" s="129">
        <f t="shared" si="25"/>
        <v>9.98</v>
      </c>
      <c r="X99" s="129">
        <f t="shared" si="25"/>
        <v>9.98</v>
      </c>
      <c r="Y99" s="129">
        <f t="shared" si="25"/>
        <v>9.98</v>
      </c>
      <c r="Z99" s="129">
        <f t="shared" si="25"/>
        <v>9.98</v>
      </c>
      <c r="AA99" s="129">
        <f t="shared" si="25"/>
        <v>9.98</v>
      </c>
      <c r="AB99" s="129">
        <f t="shared" si="25"/>
        <v>9.98</v>
      </c>
      <c r="AC99" s="129">
        <f t="shared" si="25"/>
        <v>9.98</v>
      </c>
      <c r="AD99" s="129">
        <f t="shared" si="25"/>
        <v>9.98</v>
      </c>
      <c r="AE99" s="129">
        <f t="shared" si="25"/>
        <v>9.98</v>
      </c>
      <c r="AF99" s="129">
        <f t="shared" si="25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4"/>
        <v>9.1</v>
      </c>
      <c r="D100" s="129">
        <f t="shared" si="24"/>
        <v>9.1</v>
      </c>
      <c r="E100" s="129">
        <f t="shared" si="24"/>
        <v>9.1</v>
      </c>
      <c r="F100" s="129">
        <f t="shared" si="24"/>
        <v>9.1</v>
      </c>
      <c r="G100" s="129">
        <f t="shared" si="24"/>
        <v>9.1</v>
      </c>
      <c r="H100" s="129">
        <f t="shared" si="24"/>
        <v>9.1</v>
      </c>
      <c r="I100" s="129">
        <f t="shared" si="24"/>
        <v>9.1</v>
      </c>
      <c r="J100" s="129">
        <f t="shared" si="24"/>
        <v>9.1</v>
      </c>
      <c r="K100" s="129">
        <f t="shared" si="24"/>
        <v>9.1</v>
      </c>
      <c r="L100" s="129">
        <f t="shared" si="24"/>
        <v>9.1</v>
      </c>
      <c r="M100" s="129">
        <f t="shared" si="24"/>
        <v>9.1</v>
      </c>
      <c r="N100" s="129">
        <f t="shared" si="24"/>
        <v>9.1</v>
      </c>
      <c r="O100" s="129">
        <f t="shared" si="24"/>
        <v>9.1</v>
      </c>
      <c r="P100" s="129">
        <f t="shared" si="24"/>
        <v>9.1</v>
      </c>
      <c r="Q100" s="129">
        <f t="shared" si="24"/>
        <v>9.1</v>
      </c>
      <c r="R100" s="129">
        <f t="shared" si="24"/>
        <v>9.1</v>
      </c>
      <c r="S100" s="129">
        <f t="shared" si="25"/>
        <v>9.1</v>
      </c>
      <c r="T100" s="129">
        <f t="shared" si="25"/>
        <v>9.1</v>
      </c>
      <c r="U100" s="129">
        <f t="shared" si="25"/>
        <v>9.1</v>
      </c>
      <c r="V100" s="129">
        <f t="shared" si="25"/>
        <v>9.1</v>
      </c>
      <c r="W100" s="129">
        <f t="shared" si="25"/>
        <v>9.1</v>
      </c>
      <c r="X100" s="129">
        <f t="shared" si="25"/>
        <v>9.1</v>
      </c>
      <c r="Y100" s="129">
        <f t="shared" si="25"/>
        <v>9.1</v>
      </c>
      <c r="Z100" s="129">
        <f t="shared" si="25"/>
        <v>9.1</v>
      </c>
      <c r="AA100" s="129">
        <f t="shared" si="25"/>
        <v>9.1</v>
      </c>
      <c r="AB100" s="129">
        <f t="shared" si="25"/>
        <v>9.1</v>
      </c>
      <c r="AC100" s="129">
        <f t="shared" si="25"/>
        <v>9.1</v>
      </c>
      <c r="AD100" s="129">
        <f t="shared" si="25"/>
        <v>9.1</v>
      </c>
      <c r="AE100" s="129">
        <f t="shared" si="25"/>
        <v>9.1</v>
      </c>
      <c r="AF100" s="129">
        <f t="shared" si="25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4"/>
        <v>9.18</v>
      </c>
      <c r="D101" s="129">
        <f t="shared" si="24"/>
        <v>9.18</v>
      </c>
      <c r="E101" s="129">
        <f t="shared" si="24"/>
        <v>9.18</v>
      </c>
      <c r="F101" s="129">
        <f t="shared" si="24"/>
        <v>9.18</v>
      </c>
      <c r="G101" s="129">
        <f t="shared" si="24"/>
        <v>9.18</v>
      </c>
      <c r="H101" s="129">
        <f t="shared" si="24"/>
        <v>9.18</v>
      </c>
      <c r="I101" s="129">
        <f t="shared" si="24"/>
        <v>9.18</v>
      </c>
      <c r="J101" s="129">
        <f t="shared" si="24"/>
        <v>9.18</v>
      </c>
      <c r="K101" s="129">
        <f t="shared" si="24"/>
        <v>9.18</v>
      </c>
      <c r="L101" s="129">
        <f t="shared" si="24"/>
        <v>9.18</v>
      </c>
      <c r="M101" s="129">
        <f t="shared" si="24"/>
        <v>9.18</v>
      </c>
      <c r="N101" s="129">
        <f t="shared" si="24"/>
        <v>9.18</v>
      </c>
      <c r="O101" s="129">
        <f t="shared" si="24"/>
        <v>9.18</v>
      </c>
      <c r="P101" s="129">
        <f t="shared" si="24"/>
        <v>9.18</v>
      </c>
      <c r="Q101" s="129">
        <f t="shared" si="24"/>
        <v>9.18</v>
      </c>
      <c r="R101" s="129">
        <f t="shared" si="24"/>
        <v>9.18</v>
      </c>
      <c r="S101" s="129">
        <f t="shared" si="25"/>
        <v>9.18</v>
      </c>
      <c r="T101" s="129">
        <f t="shared" si="25"/>
        <v>9.18</v>
      </c>
      <c r="U101" s="129">
        <f t="shared" si="25"/>
        <v>9.18</v>
      </c>
      <c r="V101" s="129">
        <f t="shared" si="25"/>
        <v>9.18</v>
      </c>
      <c r="W101" s="129">
        <f t="shared" si="25"/>
        <v>9.18</v>
      </c>
      <c r="X101" s="129">
        <f t="shared" si="25"/>
        <v>9.18</v>
      </c>
      <c r="Y101" s="129">
        <f t="shared" si="25"/>
        <v>9.18</v>
      </c>
      <c r="Z101" s="129">
        <f t="shared" si="25"/>
        <v>9.18</v>
      </c>
      <c r="AA101" s="129">
        <f t="shared" si="25"/>
        <v>9.18</v>
      </c>
      <c r="AB101" s="129">
        <f t="shared" si="25"/>
        <v>9.18</v>
      </c>
      <c r="AC101" s="129">
        <f t="shared" si="25"/>
        <v>9.18</v>
      </c>
      <c r="AD101" s="129">
        <f t="shared" si="25"/>
        <v>9.18</v>
      </c>
      <c r="AE101" s="129">
        <f t="shared" si="25"/>
        <v>9.18</v>
      </c>
      <c r="AF101" s="129">
        <f t="shared" si="25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4"/>
        <v>7</v>
      </c>
      <c r="D102" s="129">
        <f t="shared" si="24"/>
        <v>7</v>
      </c>
      <c r="E102" s="129">
        <f t="shared" si="24"/>
        <v>7</v>
      </c>
      <c r="F102" s="129">
        <f t="shared" si="24"/>
        <v>7</v>
      </c>
      <c r="G102" s="129">
        <f t="shared" si="24"/>
        <v>7</v>
      </c>
      <c r="H102" s="129">
        <f t="shared" si="24"/>
        <v>7</v>
      </c>
      <c r="I102" s="129">
        <f t="shared" si="24"/>
        <v>7</v>
      </c>
      <c r="J102" s="129">
        <f t="shared" si="24"/>
        <v>7</v>
      </c>
      <c r="K102" s="129">
        <f t="shared" si="24"/>
        <v>7</v>
      </c>
      <c r="L102" s="129">
        <f t="shared" si="24"/>
        <v>7</v>
      </c>
      <c r="M102" s="129">
        <f t="shared" si="24"/>
        <v>7</v>
      </c>
      <c r="N102" s="129">
        <f t="shared" si="24"/>
        <v>7</v>
      </c>
      <c r="O102" s="129">
        <f t="shared" si="24"/>
        <v>7</v>
      </c>
      <c r="P102" s="129">
        <f t="shared" si="24"/>
        <v>7</v>
      </c>
      <c r="Q102" s="129">
        <f t="shared" si="24"/>
        <v>7</v>
      </c>
      <c r="R102" s="129">
        <f t="shared" si="24"/>
        <v>7</v>
      </c>
      <c r="S102" s="129">
        <f t="shared" si="25"/>
        <v>7</v>
      </c>
      <c r="T102" s="129">
        <f t="shared" si="25"/>
        <v>7</v>
      </c>
      <c r="U102" s="129">
        <f t="shared" si="25"/>
        <v>7</v>
      </c>
      <c r="V102" s="129">
        <f t="shared" si="25"/>
        <v>7</v>
      </c>
      <c r="W102" s="129">
        <f t="shared" si="25"/>
        <v>7</v>
      </c>
      <c r="X102" s="129">
        <f t="shared" si="25"/>
        <v>7</v>
      </c>
      <c r="Y102" s="129">
        <f t="shared" si="25"/>
        <v>7</v>
      </c>
      <c r="Z102" s="129">
        <f t="shared" si="25"/>
        <v>7</v>
      </c>
      <c r="AA102" s="129">
        <f t="shared" si="25"/>
        <v>7</v>
      </c>
      <c r="AB102" s="129">
        <f t="shared" si="25"/>
        <v>7</v>
      </c>
      <c r="AC102" s="129">
        <f t="shared" si="25"/>
        <v>7</v>
      </c>
      <c r="AD102" s="129">
        <f t="shared" si="25"/>
        <v>7</v>
      </c>
      <c r="AE102" s="129">
        <f t="shared" si="25"/>
        <v>7</v>
      </c>
      <c r="AF102" s="129">
        <f t="shared" si="25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6">B104</f>
        <v>2.25</v>
      </c>
      <c r="D104" s="129">
        <f t="shared" si="26"/>
        <v>2.25</v>
      </c>
      <c r="E104" s="129">
        <f t="shared" si="26"/>
        <v>2.25</v>
      </c>
      <c r="F104" s="129">
        <f t="shared" si="26"/>
        <v>2.25</v>
      </c>
      <c r="G104" s="129">
        <f t="shared" si="26"/>
        <v>2.25</v>
      </c>
      <c r="H104" s="129">
        <f t="shared" si="26"/>
        <v>2.25</v>
      </c>
      <c r="I104" s="129">
        <f t="shared" si="26"/>
        <v>2.25</v>
      </c>
      <c r="J104" s="129">
        <f t="shared" si="26"/>
        <v>2.25</v>
      </c>
      <c r="K104" s="129">
        <f t="shared" si="26"/>
        <v>2.25</v>
      </c>
      <c r="L104" s="129">
        <f t="shared" si="26"/>
        <v>2.25</v>
      </c>
      <c r="M104" s="129">
        <f t="shared" si="26"/>
        <v>2.25</v>
      </c>
      <c r="N104" s="129">
        <f t="shared" si="26"/>
        <v>2.25</v>
      </c>
      <c r="O104" s="129">
        <f t="shared" si="26"/>
        <v>2.25</v>
      </c>
      <c r="P104" s="129">
        <f t="shared" si="26"/>
        <v>2.25</v>
      </c>
      <c r="Q104" s="129">
        <f t="shared" si="26"/>
        <v>2.25</v>
      </c>
      <c r="R104" s="129">
        <f t="shared" si="26"/>
        <v>2.25</v>
      </c>
      <c r="S104" s="129">
        <f t="shared" ref="S104:AF105" si="27">R104</f>
        <v>2.25</v>
      </c>
      <c r="T104" s="129">
        <f t="shared" si="27"/>
        <v>2.25</v>
      </c>
      <c r="U104" s="129">
        <f t="shared" si="27"/>
        <v>2.25</v>
      </c>
      <c r="V104" s="129">
        <f t="shared" si="27"/>
        <v>2.25</v>
      </c>
      <c r="W104" s="129">
        <f t="shared" si="27"/>
        <v>2.25</v>
      </c>
      <c r="X104" s="129">
        <f t="shared" si="27"/>
        <v>2.25</v>
      </c>
      <c r="Y104" s="129">
        <f t="shared" si="27"/>
        <v>2.25</v>
      </c>
      <c r="Z104" s="129">
        <f t="shared" si="27"/>
        <v>2.25</v>
      </c>
      <c r="AA104" s="129">
        <f t="shared" si="27"/>
        <v>2.25</v>
      </c>
      <c r="AB104" s="129">
        <f t="shared" si="27"/>
        <v>2.25</v>
      </c>
      <c r="AC104" s="129">
        <f t="shared" si="27"/>
        <v>2.25</v>
      </c>
      <c r="AD104" s="129">
        <f t="shared" si="27"/>
        <v>2.25</v>
      </c>
      <c r="AE104" s="129">
        <f t="shared" si="27"/>
        <v>2.25</v>
      </c>
      <c r="AF104" s="129">
        <f t="shared" si="27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6"/>
        <v>1.64</v>
      </c>
      <c r="D105" s="129">
        <f t="shared" si="26"/>
        <v>1.64</v>
      </c>
      <c r="E105" s="129">
        <f t="shared" si="26"/>
        <v>1.64</v>
      </c>
      <c r="F105" s="129">
        <f t="shared" si="26"/>
        <v>1.64</v>
      </c>
      <c r="G105" s="129">
        <f t="shared" si="26"/>
        <v>1.64</v>
      </c>
      <c r="H105" s="129">
        <f t="shared" si="26"/>
        <v>1.64</v>
      </c>
      <c r="I105" s="129">
        <f t="shared" si="26"/>
        <v>1.64</v>
      </c>
      <c r="J105" s="129">
        <f t="shared" si="26"/>
        <v>1.64</v>
      </c>
      <c r="K105" s="129">
        <f t="shared" si="26"/>
        <v>1.64</v>
      </c>
      <c r="L105" s="129">
        <f t="shared" si="26"/>
        <v>1.64</v>
      </c>
      <c r="M105" s="129">
        <f t="shared" si="26"/>
        <v>1.64</v>
      </c>
      <c r="N105" s="129">
        <f t="shared" si="26"/>
        <v>1.64</v>
      </c>
      <c r="O105" s="129">
        <f t="shared" si="26"/>
        <v>1.64</v>
      </c>
      <c r="P105" s="129">
        <f t="shared" si="26"/>
        <v>1.64</v>
      </c>
      <c r="Q105" s="129">
        <f t="shared" si="26"/>
        <v>1.64</v>
      </c>
      <c r="R105" s="129">
        <f t="shared" si="26"/>
        <v>1.64</v>
      </c>
      <c r="S105" s="129">
        <f t="shared" si="27"/>
        <v>1.64</v>
      </c>
      <c r="T105" s="129">
        <f t="shared" si="27"/>
        <v>1.64</v>
      </c>
      <c r="U105" s="129">
        <f t="shared" si="27"/>
        <v>1.64</v>
      </c>
      <c r="V105" s="129">
        <f t="shared" si="27"/>
        <v>1.64</v>
      </c>
      <c r="W105" s="129">
        <f t="shared" si="27"/>
        <v>1.64</v>
      </c>
      <c r="X105" s="129">
        <f t="shared" si="27"/>
        <v>1.64</v>
      </c>
      <c r="Y105" s="129">
        <f t="shared" si="27"/>
        <v>1.64</v>
      </c>
      <c r="Z105" s="129">
        <f t="shared" si="27"/>
        <v>1.64</v>
      </c>
      <c r="AA105" s="129">
        <f t="shared" si="27"/>
        <v>1.64</v>
      </c>
      <c r="AB105" s="129">
        <f t="shared" si="27"/>
        <v>1.64</v>
      </c>
      <c r="AC105" s="129">
        <f t="shared" si="27"/>
        <v>1.64</v>
      </c>
      <c r="AD105" s="129">
        <f t="shared" si="27"/>
        <v>1.64</v>
      </c>
      <c r="AE105" s="129">
        <f t="shared" si="27"/>
        <v>1.64</v>
      </c>
      <c r="AF105" s="129">
        <f t="shared" si="27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28">B107</f>
        <v>1.62</v>
      </c>
      <c r="D107" s="129">
        <f t="shared" si="28"/>
        <v>1.62</v>
      </c>
      <c r="E107" s="129">
        <f t="shared" si="28"/>
        <v>1.62</v>
      </c>
      <c r="F107" s="129">
        <f t="shared" si="28"/>
        <v>1.62</v>
      </c>
      <c r="G107" s="129">
        <f t="shared" si="28"/>
        <v>1.62</v>
      </c>
      <c r="H107" s="129">
        <f t="shared" si="28"/>
        <v>1.62</v>
      </c>
      <c r="I107" s="129">
        <f t="shared" si="28"/>
        <v>1.62</v>
      </c>
      <c r="J107" s="129">
        <f t="shared" si="28"/>
        <v>1.62</v>
      </c>
      <c r="K107" s="129">
        <f t="shared" si="28"/>
        <v>1.62</v>
      </c>
      <c r="L107" s="129">
        <f t="shared" si="28"/>
        <v>1.62</v>
      </c>
      <c r="M107" s="129">
        <f t="shared" si="28"/>
        <v>1.62</v>
      </c>
      <c r="N107" s="129">
        <f t="shared" si="28"/>
        <v>1.62</v>
      </c>
      <c r="O107" s="129">
        <f t="shared" si="28"/>
        <v>1.62</v>
      </c>
      <c r="P107" s="129">
        <f t="shared" si="28"/>
        <v>1.62</v>
      </c>
      <c r="Q107" s="129">
        <f t="shared" si="28"/>
        <v>1.62</v>
      </c>
      <c r="R107" s="129">
        <f t="shared" si="28"/>
        <v>1.62</v>
      </c>
      <c r="S107" s="129">
        <f t="shared" ref="S107:AF122" si="29">R107</f>
        <v>1.62</v>
      </c>
      <c r="T107" s="129">
        <f t="shared" si="29"/>
        <v>1.62</v>
      </c>
      <c r="U107" s="129">
        <f t="shared" si="29"/>
        <v>1.62</v>
      </c>
      <c r="V107" s="129">
        <f t="shared" si="29"/>
        <v>1.62</v>
      </c>
      <c r="W107" s="129">
        <f t="shared" si="29"/>
        <v>1.62</v>
      </c>
      <c r="X107" s="129">
        <f t="shared" si="29"/>
        <v>1.62</v>
      </c>
      <c r="Y107" s="129">
        <f t="shared" si="29"/>
        <v>1.62</v>
      </c>
      <c r="Z107" s="129">
        <f t="shared" si="29"/>
        <v>1.62</v>
      </c>
      <c r="AA107" s="129">
        <f t="shared" si="29"/>
        <v>1.62</v>
      </c>
      <c r="AB107" s="129">
        <f t="shared" si="29"/>
        <v>1.62</v>
      </c>
      <c r="AC107" s="129">
        <f t="shared" si="29"/>
        <v>1.62</v>
      </c>
      <c r="AD107" s="129">
        <f t="shared" si="29"/>
        <v>1.62</v>
      </c>
      <c r="AE107" s="129">
        <f t="shared" si="29"/>
        <v>1.62</v>
      </c>
      <c r="AF107" s="129">
        <f t="shared" si="29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28"/>
        <v>8.36</v>
      </c>
      <c r="D108" s="129">
        <f t="shared" si="28"/>
        <v>8.36</v>
      </c>
      <c r="E108" s="129">
        <f t="shared" si="28"/>
        <v>8.36</v>
      </c>
      <c r="F108" s="129">
        <f t="shared" si="28"/>
        <v>8.36</v>
      </c>
      <c r="G108" s="129">
        <f t="shared" si="28"/>
        <v>8.36</v>
      </c>
      <c r="H108" s="129">
        <f t="shared" si="28"/>
        <v>8.36</v>
      </c>
      <c r="I108" s="129">
        <f t="shared" si="28"/>
        <v>8.36</v>
      </c>
      <c r="J108" s="129">
        <f t="shared" si="28"/>
        <v>8.36</v>
      </c>
      <c r="K108" s="129">
        <f t="shared" si="28"/>
        <v>8.36</v>
      </c>
      <c r="L108" s="129">
        <f t="shared" si="28"/>
        <v>8.36</v>
      </c>
      <c r="M108" s="129">
        <f t="shared" si="28"/>
        <v>8.36</v>
      </c>
      <c r="N108" s="129">
        <f t="shared" si="28"/>
        <v>8.36</v>
      </c>
      <c r="O108" s="129">
        <f t="shared" si="28"/>
        <v>8.36</v>
      </c>
      <c r="P108" s="129">
        <f t="shared" si="28"/>
        <v>8.36</v>
      </c>
      <c r="Q108" s="129">
        <f t="shared" si="28"/>
        <v>8.36</v>
      </c>
      <c r="R108" s="129">
        <f t="shared" si="28"/>
        <v>8.36</v>
      </c>
      <c r="S108" s="129">
        <f t="shared" si="29"/>
        <v>8.36</v>
      </c>
      <c r="T108" s="129">
        <f t="shared" si="29"/>
        <v>8.36</v>
      </c>
      <c r="U108" s="129">
        <f t="shared" si="29"/>
        <v>8.36</v>
      </c>
      <c r="V108" s="129">
        <f t="shared" si="29"/>
        <v>8.36</v>
      </c>
      <c r="W108" s="129">
        <f t="shared" si="29"/>
        <v>8.36</v>
      </c>
      <c r="X108" s="129">
        <f t="shared" si="29"/>
        <v>8.36</v>
      </c>
      <c r="Y108" s="129">
        <f t="shared" si="29"/>
        <v>8.36</v>
      </c>
      <c r="Z108" s="129">
        <f t="shared" si="29"/>
        <v>8.36</v>
      </c>
      <c r="AA108" s="129">
        <f t="shared" si="29"/>
        <v>8.36</v>
      </c>
      <c r="AB108" s="129">
        <f t="shared" si="29"/>
        <v>8.36</v>
      </c>
      <c r="AC108" s="129">
        <f t="shared" si="29"/>
        <v>8.36</v>
      </c>
      <c r="AD108" s="129">
        <f t="shared" si="29"/>
        <v>8.36</v>
      </c>
      <c r="AE108" s="129">
        <f t="shared" si="29"/>
        <v>8.36</v>
      </c>
      <c r="AF108" s="129">
        <f t="shared" si="29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28"/>
        <v>8</v>
      </c>
      <c r="D109" s="129">
        <f t="shared" si="28"/>
        <v>8</v>
      </c>
      <c r="E109" s="129">
        <f t="shared" si="28"/>
        <v>8</v>
      </c>
      <c r="F109" s="129">
        <f t="shared" si="28"/>
        <v>8</v>
      </c>
      <c r="G109" s="129">
        <f t="shared" si="28"/>
        <v>8</v>
      </c>
      <c r="H109" s="129">
        <f t="shared" si="28"/>
        <v>8</v>
      </c>
      <c r="I109" s="129">
        <v>5.4</v>
      </c>
      <c r="J109" s="129">
        <f t="shared" si="28"/>
        <v>5.4</v>
      </c>
      <c r="K109" s="129">
        <f t="shared" si="28"/>
        <v>5.4</v>
      </c>
      <c r="L109" s="129">
        <f t="shared" si="28"/>
        <v>5.4</v>
      </c>
      <c r="M109" s="129">
        <f t="shared" si="28"/>
        <v>5.4</v>
      </c>
      <c r="N109" s="129">
        <f t="shared" si="28"/>
        <v>5.4</v>
      </c>
      <c r="O109" s="129">
        <f t="shared" si="28"/>
        <v>5.4</v>
      </c>
      <c r="P109" s="129">
        <f t="shared" si="28"/>
        <v>5.4</v>
      </c>
      <c r="Q109" s="129">
        <f t="shared" si="28"/>
        <v>5.4</v>
      </c>
      <c r="R109" s="129">
        <f t="shared" si="28"/>
        <v>5.4</v>
      </c>
      <c r="S109" s="129">
        <f t="shared" si="29"/>
        <v>5.4</v>
      </c>
      <c r="T109" s="129">
        <f t="shared" si="29"/>
        <v>5.4</v>
      </c>
      <c r="U109" s="129">
        <f t="shared" si="29"/>
        <v>5.4</v>
      </c>
      <c r="V109" s="129">
        <f t="shared" si="29"/>
        <v>5.4</v>
      </c>
      <c r="W109" s="129">
        <f t="shared" si="29"/>
        <v>5.4</v>
      </c>
      <c r="X109" s="129">
        <f t="shared" si="29"/>
        <v>5.4</v>
      </c>
      <c r="Y109" s="129">
        <f t="shared" si="29"/>
        <v>5.4</v>
      </c>
      <c r="Z109" s="129">
        <f t="shared" si="29"/>
        <v>5.4</v>
      </c>
      <c r="AA109" s="129">
        <f t="shared" si="29"/>
        <v>5.4</v>
      </c>
      <c r="AB109" s="129">
        <f t="shared" si="29"/>
        <v>5.4</v>
      </c>
      <c r="AC109" s="129">
        <f t="shared" si="29"/>
        <v>5.4</v>
      </c>
      <c r="AD109" s="129">
        <f t="shared" si="29"/>
        <v>5.4</v>
      </c>
      <c r="AE109" s="129">
        <f t="shared" si="29"/>
        <v>5.4</v>
      </c>
      <c r="AF109" s="129">
        <f t="shared" si="29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28"/>
        <v>6.57</v>
      </c>
      <c r="D110" s="129">
        <f t="shared" si="28"/>
        <v>6.57</v>
      </c>
      <c r="E110" s="129">
        <f t="shared" si="28"/>
        <v>6.57</v>
      </c>
      <c r="F110" s="129">
        <f t="shared" si="28"/>
        <v>6.57</v>
      </c>
      <c r="G110" s="129">
        <f t="shared" si="28"/>
        <v>6.57</v>
      </c>
      <c r="H110" s="129">
        <f t="shared" si="28"/>
        <v>6.57</v>
      </c>
      <c r="I110" s="129">
        <f t="shared" si="28"/>
        <v>6.57</v>
      </c>
      <c r="J110" s="129">
        <f t="shared" si="28"/>
        <v>6.57</v>
      </c>
      <c r="K110" s="129">
        <f t="shared" si="28"/>
        <v>6.57</v>
      </c>
      <c r="L110" s="129">
        <f t="shared" si="28"/>
        <v>6.57</v>
      </c>
      <c r="M110" s="129">
        <f t="shared" si="28"/>
        <v>6.57</v>
      </c>
      <c r="N110" s="129">
        <f t="shared" si="28"/>
        <v>6.57</v>
      </c>
      <c r="O110" s="129">
        <f t="shared" si="28"/>
        <v>6.57</v>
      </c>
      <c r="P110" s="129">
        <f t="shared" si="28"/>
        <v>6.57</v>
      </c>
      <c r="Q110" s="129">
        <f t="shared" si="28"/>
        <v>6.57</v>
      </c>
      <c r="R110" s="129">
        <f t="shared" si="28"/>
        <v>6.57</v>
      </c>
      <c r="S110" s="129">
        <f t="shared" si="29"/>
        <v>6.57</v>
      </c>
      <c r="T110" s="129">
        <f t="shared" si="29"/>
        <v>6.57</v>
      </c>
      <c r="U110" s="129">
        <f t="shared" si="29"/>
        <v>6.57</v>
      </c>
      <c r="V110" s="129">
        <f t="shared" si="29"/>
        <v>6.57</v>
      </c>
      <c r="W110" s="129">
        <f t="shared" si="29"/>
        <v>6.57</v>
      </c>
      <c r="X110" s="129">
        <f t="shared" si="29"/>
        <v>6.57</v>
      </c>
      <c r="Y110" s="129">
        <f t="shared" si="29"/>
        <v>6.57</v>
      </c>
      <c r="Z110" s="129">
        <f t="shared" si="29"/>
        <v>6.57</v>
      </c>
      <c r="AA110" s="129">
        <f t="shared" si="29"/>
        <v>6.57</v>
      </c>
      <c r="AB110" s="129">
        <f t="shared" si="29"/>
        <v>6.57</v>
      </c>
      <c r="AC110" s="129">
        <f t="shared" si="29"/>
        <v>6.57</v>
      </c>
      <c r="AD110" s="129">
        <f t="shared" si="29"/>
        <v>6.57</v>
      </c>
      <c r="AE110" s="129">
        <f t="shared" si="29"/>
        <v>6.57</v>
      </c>
      <c r="AF110" s="129">
        <f t="shared" si="29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28"/>
        <v>3.43</v>
      </c>
      <c r="D111" s="129">
        <f t="shared" si="28"/>
        <v>3.43</v>
      </c>
      <c r="E111" s="129">
        <f t="shared" si="28"/>
        <v>3.43</v>
      </c>
      <c r="F111" s="129">
        <f t="shared" si="28"/>
        <v>3.43</v>
      </c>
      <c r="G111" s="129">
        <f t="shared" si="28"/>
        <v>3.43</v>
      </c>
      <c r="H111" s="129">
        <f t="shared" si="28"/>
        <v>3.43</v>
      </c>
      <c r="I111" s="129">
        <f t="shared" si="28"/>
        <v>3.43</v>
      </c>
      <c r="J111" s="129">
        <f t="shared" si="28"/>
        <v>3.43</v>
      </c>
      <c r="K111" s="129">
        <f t="shared" si="28"/>
        <v>3.43</v>
      </c>
      <c r="L111" s="129">
        <f t="shared" si="28"/>
        <v>3.43</v>
      </c>
      <c r="M111" s="129">
        <f t="shared" si="28"/>
        <v>3.43</v>
      </c>
      <c r="N111" s="129">
        <f t="shared" si="28"/>
        <v>3.43</v>
      </c>
      <c r="O111" s="129">
        <f t="shared" si="28"/>
        <v>3.43</v>
      </c>
      <c r="P111" s="129">
        <f t="shared" si="28"/>
        <v>3.43</v>
      </c>
      <c r="Q111" s="129">
        <f t="shared" si="28"/>
        <v>3.43</v>
      </c>
      <c r="R111" s="129">
        <f t="shared" si="28"/>
        <v>3.43</v>
      </c>
      <c r="S111" s="129">
        <f t="shared" si="29"/>
        <v>3.43</v>
      </c>
      <c r="T111" s="129">
        <f t="shared" si="29"/>
        <v>3.43</v>
      </c>
      <c r="U111" s="129">
        <f t="shared" si="29"/>
        <v>3.43</v>
      </c>
      <c r="V111" s="129">
        <f t="shared" si="29"/>
        <v>3.43</v>
      </c>
      <c r="W111" s="129">
        <f t="shared" si="29"/>
        <v>3.43</v>
      </c>
      <c r="X111" s="129">
        <f t="shared" si="29"/>
        <v>3.43</v>
      </c>
      <c r="Y111" s="129">
        <f t="shared" si="29"/>
        <v>3.43</v>
      </c>
      <c r="Z111" s="129">
        <f t="shared" si="29"/>
        <v>3.43</v>
      </c>
      <c r="AA111" s="129">
        <f t="shared" si="29"/>
        <v>3.43</v>
      </c>
      <c r="AB111" s="129">
        <f t="shared" si="29"/>
        <v>3.43</v>
      </c>
      <c r="AC111" s="129">
        <f t="shared" si="29"/>
        <v>3.43</v>
      </c>
      <c r="AD111" s="129">
        <f t="shared" si="29"/>
        <v>3.43</v>
      </c>
      <c r="AE111" s="129">
        <f t="shared" si="29"/>
        <v>3.43</v>
      </c>
      <c r="AF111" s="129">
        <f t="shared" si="29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28"/>
        <v>2.96</v>
      </c>
      <c r="D112" s="129">
        <f t="shared" si="28"/>
        <v>2.96</v>
      </c>
      <c r="E112" s="129">
        <f t="shared" si="28"/>
        <v>2.96</v>
      </c>
      <c r="F112" s="129">
        <f t="shared" si="28"/>
        <v>2.96</v>
      </c>
      <c r="G112" s="129">
        <f t="shared" si="28"/>
        <v>2.96</v>
      </c>
      <c r="H112" s="129">
        <f t="shared" si="28"/>
        <v>2.96</v>
      </c>
      <c r="I112" s="129">
        <f t="shared" si="28"/>
        <v>2.96</v>
      </c>
      <c r="J112" s="129">
        <f t="shared" si="28"/>
        <v>2.96</v>
      </c>
      <c r="K112" s="129">
        <f t="shared" si="28"/>
        <v>2.96</v>
      </c>
      <c r="L112" s="129">
        <f t="shared" si="28"/>
        <v>2.96</v>
      </c>
      <c r="M112" s="129">
        <f t="shared" si="28"/>
        <v>2.96</v>
      </c>
      <c r="N112" s="129">
        <f t="shared" si="28"/>
        <v>2.96</v>
      </c>
      <c r="O112" s="129">
        <f t="shared" si="28"/>
        <v>2.96</v>
      </c>
      <c r="P112" s="129">
        <f t="shared" si="28"/>
        <v>2.96</v>
      </c>
      <c r="Q112" s="129">
        <f t="shared" si="28"/>
        <v>2.96</v>
      </c>
      <c r="R112" s="129">
        <f t="shared" si="28"/>
        <v>2.96</v>
      </c>
      <c r="S112" s="129">
        <f t="shared" si="29"/>
        <v>2.96</v>
      </c>
      <c r="T112" s="129">
        <f t="shared" si="29"/>
        <v>2.96</v>
      </c>
      <c r="U112" s="129">
        <f t="shared" si="29"/>
        <v>2.96</v>
      </c>
      <c r="V112" s="129">
        <f t="shared" si="29"/>
        <v>2.96</v>
      </c>
      <c r="W112" s="129">
        <f t="shared" si="29"/>
        <v>2.96</v>
      </c>
      <c r="X112" s="129">
        <f t="shared" si="29"/>
        <v>2.96</v>
      </c>
      <c r="Y112" s="129">
        <f t="shared" si="29"/>
        <v>2.96</v>
      </c>
      <c r="Z112" s="129">
        <f t="shared" si="29"/>
        <v>2.96</v>
      </c>
      <c r="AA112" s="129">
        <f t="shared" si="29"/>
        <v>2.96</v>
      </c>
      <c r="AB112" s="129">
        <f t="shared" si="29"/>
        <v>2.96</v>
      </c>
      <c r="AC112" s="129">
        <f t="shared" si="29"/>
        <v>2.96</v>
      </c>
      <c r="AD112" s="129">
        <f t="shared" si="29"/>
        <v>2.96</v>
      </c>
      <c r="AE112" s="129">
        <f t="shared" si="29"/>
        <v>2.96</v>
      </c>
      <c r="AF112" s="129">
        <f t="shared" si="29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28"/>
        <v>8</v>
      </c>
      <c r="D113" s="129">
        <f t="shared" si="28"/>
        <v>8</v>
      </c>
      <c r="E113" s="129">
        <f t="shared" si="28"/>
        <v>8</v>
      </c>
      <c r="F113" s="129">
        <f t="shared" si="28"/>
        <v>8</v>
      </c>
      <c r="G113" s="129">
        <f t="shared" si="28"/>
        <v>8</v>
      </c>
      <c r="H113" s="129">
        <f t="shared" si="28"/>
        <v>8</v>
      </c>
      <c r="I113" s="129">
        <f t="shared" si="28"/>
        <v>8</v>
      </c>
      <c r="J113" s="129">
        <f t="shared" si="28"/>
        <v>8</v>
      </c>
      <c r="K113" s="129">
        <f t="shared" si="28"/>
        <v>8</v>
      </c>
      <c r="L113" s="129">
        <f t="shared" si="28"/>
        <v>8</v>
      </c>
      <c r="M113" s="129">
        <f t="shared" si="28"/>
        <v>8</v>
      </c>
      <c r="N113" s="129">
        <f t="shared" si="28"/>
        <v>8</v>
      </c>
      <c r="O113" s="129">
        <f t="shared" si="28"/>
        <v>8</v>
      </c>
      <c r="P113" s="129">
        <f t="shared" si="28"/>
        <v>8</v>
      </c>
      <c r="Q113" s="129">
        <f t="shared" si="28"/>
        <v>8</v>
      </c>
      <c r="R113" s="129">
        <f t="shared" si="28"/>
        <v>8</v>
      </c>
      <c r="S113" s="129">
        <f t="shared" si="29"/>
        <v>8</v>
      </c>
      <c r="T113" s="129">
        <f t="shared" si="29"/>
        <v>8</v>
      </c>
      <c r="U113" s="129">
        <f t="shared" si="29"/>
        <v>8</v>
      </c>
      <c r="V113" s="129">
        <f t="shared" si="29"/>
        <v>8</v>
      </c>
      <c r="W113" s="129">
        <f t="shared" si="29"/>
        <v>8</v>
      </c>
      <c r="X113" s="129">
        <f t="shared" si="29"/>
        <v>8</v>
      </c>
      <c r="Y113" s="129">
        <f t="shared" si="29"/>
        <v>8</v>
      </c>
      <c r="Z113" s="129">
        <f t="shared" si="29"/>
        <v>8</v>
      </c>
      <c r="AA113" s="129">
        <f t="shared" si="29"/>
        <v>8</v>
      </c>
      <c r="AB113" s="129">
        <f t="shared" si="29"/>
        <v>8</v>
      </c>
      <c r="AC113" s="129">
        <f t="shared" si="29"/>
        <v>8</v>
      </c>
      <c r="AD113" s="129">
        <f t="shared" si="29"/>
        <v>8</v>
      </c>
      <c r="AE113" s="129">
        <f t="shared" si="29"/>
        <v>8</v>
      </c>
      <c r="AF113" s="129">
        <f t="shared" si="29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28"/>
        <v>7</v>
      </c>
      <c r="E114" s="129">
        <f t="shared" si="28"/>
        <v>7</v>
      </c>
      <c r="F114" s="129">
        <f t="shared" si="28"/>
        <v>7</v>
      </c>
      <c r="G114" s="129">
        <f t="shared" si="28"/>
        <v>7</v>
      </c>
      <c r="H114" s="129">
        <f t="shared" si="28"/>
        <v>7</v>
      </c>
      <c r="I114" s="129">
        <f t="shared" si="28"/>
        <v>7</v>
      </c>
      <c r="J114" s="129">
        <f t="shared" si="28"/>
        <v>7</v>
      </c>
      <c r="K114" s="129">
        <f t="shared" si="28"/>
        <v>7</v>
      </c>
      <c r="L114" s="129">
        <f t="shared" si="28"/>
        <v>7</v>
      </c>
      <c r="M114" s="129">
        <f t="shared" si="28"/>
        <v>7</v>
      </c>
      <c r="N114" s="129">
        <f t="shared" si="28"/>
        <v>7</v>
      </c>
      <c r="O114" s="129">
        <f t="shared" si="28"/>
        <v>7</v>
      </c>
      <c r="P114" s="129">
        <f t="shared" si="28"/>
        <v>7</v>
      </c>
      <c r="Q114" s="129">
        <f t="shared" si="28"/>
        <v>7</v>
      </c>
      <c r="R114" s="129">
        <f t="shared" si="28"/>
        <v>7</v>
      </c>
      <c r="S114" s="129">
        <f t="shared" si="29"/>
        <v>7</v>
      </c>
      <c r="T114" s="129">
        <f t="shared" si="29"/>
        <v>7</v>
      </c>
      <c r="U114" s="129">
        <f t="shared" si="29"/>
        <v>7</v>
      </c>
      <c r="V114" s="129">
        <f t="shared" si="29"/>
        <v>7</v>
      </c>
      <c r="W114" s="129">
        <f t="shared" si="29"/>
        <v>7</v>
      </c>
      <c r="X114" s="129">
        <f t="shared" si="29"/>
        <v>7</v>
      </c>
      <c r="Y114" s="129">
        <f t="shared" si="29"/>
        <v>7</v>
      </c>
      <c r="Z114" s="129">
        <f t="shared" si="29"/>
        <v>7</v>
      </c>
      <c r="AA114" s="129">
        <f t="shared" si="29"/>
        <v>7</v>
      </c>
      <c r="AB114" s="129">
        <f t="shared" si="29"/>
        <v>7</v>
      </c>
      <c r="AC114" s="129">
        <f t="shared" si="29"/>
        <v>7</v>
      </c>
      <c r="AD114" s="129">
        <f t="shared" si="29"/>
        <v>7</v>
      </c>
      <c r="AE114" s="129">
        <f t="shared" si="29"/>
        <v>7</v>
      </c>
      <c r="AF114" s="129">
        <f t="shared" si="29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0">B115</f>
        <v>3.47</v>
      </c>
      <c r="D115" s="129">
        <f t="shared" si="30"/>
        <v>3.47</v>
      </c>
      <c r="E115" s="129">
        <f t="shared" si="30"/>
        <v>3.47</v>
      </c>
      <c r="F115" s="129">
        <f t="shared" si="30"/>
        <v>3.47</v>
      </c>
      <c r="G115" s="129">
        <f t="shared" si="30"/>
        <v>3.47</v>
      </c>
      <c r="H115" s="129">
        <f t="shared" si="30"/>
        <v>3.47</v>
      </c>
      <c r="I115" s="129">
        <f t="shared" si="30"/>
        <v>3.47</v>
      </c>
      <c r="J115" s="129">
        <f t="shared" si="30"/>
        <v>3.47</v>
      </c>
      <c r="K115" s="129">
        <f t="shared" si="30"/>
        <v>3.47</v>
      </c>
      <c r="L115" s="129">
        <f t="shared" si="30"/>
        <v>3.47</v>
      </c>
      <c r="M115" s="129">
        <f t="shared" si="30"/>
        <v>3.47</v>
      </c>
      <c r="N115" s="129">
        <f t="shared" si="30"/>
        <v>3.47</v>
      </c>
      <c r="O115" s="129">
        <f t="shared" si="30"/>
        <v>3.47</v>
      </c>
      <c r="P115" s="129">
        <f t="shared" si="30"/>
        <v>3.47</v>
      </c>
      <c r="Q115" s="129">
        <f t="shared" si="30"/>
        <v>3.47</v>
      </c>
      <c r="R115" s="129">
        <f t="shared" si="30"/>
        <v>3.47</v>
      </c>
      <c r="S115" s="129">
        <f t="shared" si="29"/>
        <v>3.47</v>
      </c>
      <c r="T115" s="129">
        <f t="shared" si="29"/>
        <v>3.47</v>
      </c>
      <c r="U115" s="129">
        <f t="shared" si="29"/>
        <v>3.47</v>
      </c>
      <c r="V115" s="129">
        <f t="shared" si="29"/>
        <v>3.47</v>
      </c>
      <c r="W115" s="129">
        <f t="shared" si="29"/>
        <v>3.47</v>
      </c>
      <c r="X115" s="129">
        <f t="shared" si="29"/>
        <v>3.47</v>
      </c>
      <c r="Y115" s="129">
        <f t="shared" si="29"/>
        <v>3.47</v>
      </c>
      <c r="Z115" s="129">
        <f t="shared" si="29"/>
        <v>3.47</v>
      </c>
      <c r="AA115" s="129">
        <f t="shared" si="29"/>
        <v>3.47</v>
      </c>
      <c r="AB115" s="129">
        <f t="shared" si="29"/>
        <v>3.47</v>
      </c>
      <c r="AC115" s="129">
        <f t="shared" si="29"/>
        <v>3.47</v>
      </c>
      <c r="AD115" s="129">
        <f t="shared" si="29"/>
        <v>3.47</v>
      </c>
      <c r="AE115" s="129">
        <f t="shared" si="29"/>
        <v>3.47</v>
      </c>
      <c r="AF115" s="129">
        <f t="shared" si="29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0"/>
        <v>2.1</v>
      </c>
      <c r="D116" s="129">
        <f t="shared" si="30"/>
        <v>2.1</v>
      </c>
      <c r="E116" s="129">
        <f t="shared" si="30"/>
        <v>2.1</v>
      </c>
      <c r="F116" s="129">
        <f t="shared" si="30"/>
        <v>2.1</v>
      </c>
      <c r="G116" s="129">
        <f t="shared" si="30"/>
        <v>2.1</v>
      </c>
      <c r="H116" s="129">
        <f t="shared" si="30"/>
        <v>2.1</v>
      </c>
      <c r="I116" s="129">
        <f t="shared" si="30"/>
        <v>2.1</v>
      </c>
      <c r="J116" s="129">
        <f t="shared" si="30"/>
        <v>2.1</v>
      </c>
      <c r="K116" s="129">
        <f t="shared" si="30"/>
        <v>2.1</v>
      </c>
      <c r="L116" s="129">
        <f t="shared" si="30"/>
        <v>2.1</v>
      </c>
      <c r="M116" s="129">
        <f t="shared" si="30"/>
        <v>2.1</v>
      </c>
      <c r="N116" s="129">
        <f t="shared" si="30"/>
        <v>2.1</v>
      </c>
      <c r="O116" s="129">
        <f t="shared" si="30"/>
        <v>2.1</v>
      </c>
      <c r="P116" s="129">
        <f t="shared" si="30"/>
        <v>2.1</v>
      </c>
      <c r="Q116" s="129">
        <f t="shared" si="30"/>
        <v>2.1</v>
      </c>
      <c r="R116" s="129">
        <f t="shared" si="30"/>
        <v>2.1</v>
      </c>
      <c r="S116" s="129">
        <f t="shared" si="29"/>
        <v>2.1</v>
      </c>
      <c r="T116" s="129">
        <f t="shared" si="29"/>
        <v>2.1</v>
      </c>
      <c r="U116" s="129">
        <f t="shared" si="29"/>
        <v>2.1</v>
      </c>
      <c r="V116" s="129">
        <f t="shared" si="29"/>
        <v>2.1</v>
      </c>
      <c r="W116" s="129">
        <f t="shared" si="29"/>
        <v>2.1</v>
      </c>
      <c r="X116" s="129">
        <f t="shared" si="29"/>
        <v>2.1</v>
      </c>
      <c r="Y116" s="129">
        <f t="shared" si="29"/>
        <v>2.1</v>
      </c>
      <c r="Z116" s="129">
        <f t="shared" si="29"/>
        <v>2.1</v>
      </c>
      <c r="AA116" s="129">
        <f t="shared" si="29"/>
        <v>2.1</v>
      </c>
      <c r="AB116" s="129">
        <f t="shared" si="29"/>
        <v>2.1</v>
      </c>
      <c r="AC116" s="129">
        <f t="shared" si="29"/>
        <v>2.1</v>
      </c>
      <c r="AD116" s="129">
        <f t="shared" si="29"/>
        <v>2.1</v>
      </c>
      <c r="AE116" s="129">
        <f t="shared" si="29"/>
        <v>2.1</v>
      </c>
      <c r="AF116" s="129">
        <f t="shared" si="29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0"/>
        <v>9.3000000000000007</v>
      </c>
      <c r="D117" s="129">
        <f t="shared" si="30"/>
        <v>9.3000000000000007</v>
      </c>
      <c r="E117" s="129">
        <f t="shared" si="30"/>
        <v>9.3000000000000007</v>
      </c>
      <c r="F117" s="129">
        <f t="shared" si="30"/>
        <v>9.3000000000000007</v>
      </c>
      <c r="G117" s="129">
        <f t="shared" si="30"/>
        <v>9.3000000000000007</v>
      </c>
      <c r="H117" s="129">
        <f t="shared" si="30"/>
        <v>9.3000000000000007</v>
      </c>
      <c r="I117" s="129">
        <f t="shared" si="30"/>
        <v>9.3000000000000007</v>
      </c>
      <c r="J117" s="129">
        <f t="shared" si="30"/>
        <v>9.3000000000000007</v>
      </c>
      <c r="K117" s="129">
        <f t="shared" si="30"/>
        <v>9.3000000000000007</v>
      </c>
      <c r="L117" s="129">
        <f t="shared" si="30"/>
        <v>9.3000000000000007</v>
      </c>
      <c r="M117" s="129">
        <f t="shared" si="30"/>
        <v>9.3000000000000007</v>
      </c>
      <c r="N117" s="129">
        <f t="shared" si="30"/>
        <v>9.3000000000000007</v>
      </c>
      <c r="O117" s="129">
        <f t="shared" si="30"/>
        <v>9.3000000000000007</v>
      </c>
      <c r="P117" s="129">
        <f t="shared" si="30"/>
        <v>9.3000000000000007</v>
      </c>
      <c r="Q117" s="129">
        <f t="shared" si="30"/>
        <v>9.3000000000000007</v>
      </c>
      <c r="R117" s="129">
        <f t="shared" si="30"/>
        <v>9.3000000000000007</v>
      </c>
      <c r="S117" s="129">
        <f t="shared" si="29"/>
        <v>9.3000000000000007</v>
      </c>
      <c r="T117" s="129">
        <f t="shared" si="29"/>
        <v>9.3000000000000007</v>
      </c>
      <c r="U117" s="129">
        <f t="shared" si="29"/>
        <v>9.3000000000000007</v>
      </c>
      <c r="V117" s="129">
        <f t="shared" si="29"/>
        <v>9.3000000000000007</v>
      </c>
      <c r="W117" s="129">
        <f t="shared" si="29"/>
        <v>9.3000000000000007</v>
      </c>
      <c r="X117" s="129">
        <f t="shared" si="29"/>
        <v>9.3000000000000007</v>
      </c>
      <c r="Y117" s="129">
        <f t="shared" si="29"/>
        <v>9.3000000000000007</v>
      </c>
      <c r="Z117" s="129">
        <f t="shared" si="29"/>
        <v>9.3000000000000007</v>
      </c>
      <c r="AA117" s="129">
        <f t="shared" si="29"/>
        <v>9.3000000000000007</v>
      </c>
      <c r="AB117" s="129">
        <f t="shared" si="29"/>
        <v>9.3000000000000007</v>
      </c>
      <c r="AC117" s="129">
        <f t="shared" si="29"/>
        <v>9.3000000000000007</v>
      </c>
      <c r="AD117" s="129">
        <f t="shared" si="29"/>
        <v>9.3000000000000007</v>
      </c>
      <c r="AE117" s="129">
        <f t="shared" si="29"/>
        <v>9.3000000000000007</v>
      </c>
      <c r="AF117" s="129">
        <f t="shared" si="29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0"/>
        <v>0</v>
      </c>
      <c r="D118" s="129">
        <f t="shared" si="30"/>
        <v>0</v>
      </c>
      <c r="E118" s="129">
        <f t="shared" si="30"/>
        <v>0</v>
      </c>
      <c r="F118" s="129">
        <f t="shared" si="30"/>
        <v>0</v>
      </c>
      <c r="G118" s="129">
        <f t="shared" si="30"/>
        <v>0</v>
      </c>
      <c r="H118" s="129">
        <f t="shared" si="30"/>
        <v>0</v>
      </c>
      <c r="I118" s="129">
        <f t="shared" si="30"/>
        <v>0</v>
      </c>
      <c r="J118" s="129">
        <f t="shared" si="30"/>
        <v>0</v>
      </c>
      <c r="K118" s="129">
        <f t="shared" si="30"/>
        <v>0</v>
      </c>
      <c r="L118" s="129">
        <f t="shared" si="30"/>
        <v>0</v>
      </c>
      <c r="M118" s="129">
        <f t="shared" si="30"/>
        <v>0</v>
      </c>
      <c r="N118" s="129">
        <f t="shared" si="30"/>
        <v>0</v>
      </c>
      <c r="O118" s="129">
        <f t="shared" si="30"/>
        <v>0</v>
      </c>
      <c r="P118" s="129">
        <f t="shared" si="30"/>
        <v>0</v>
      </c>
      <c r="Q118" s="129">
        <f t="shared" si="30"/>
        <v>0</v>
      </c>
      <c r="R118" s="129">
        <f t="shared" si="30"/>
        <v>0</v>
      </c>
      <c r="S118" s="129">
        <f t="shared" si="29"/>
        <v>0</v>
      </c>
      <c r="T118" s="129">
        <f t="shared" si="29"/>
        <v>0</v>
      </c>
      <c r="U118" s="129">
        <f t="shared" si="29"/>
        <v>0</v>
      </c>
      <c r="V118" s="129">
        <f t="shared" si="29"/>
        <v>0</v>
      </c>
      <c r="W118" s="129">
        <f t="shared" si="29"/>
        <v>0</v>
      </c>
      <c r="X118" s="129">
        <f t="shared" si="29"/>
        <v>0</v>
      </c>
      <c r="Y118" s="129">
        <f t="shared" si="29"/>
        <v>0</v>
      </c>
      <c r="Z118" s="129">
        <f t="shared" si="29"/>
        <v>0</v>
      </c>
      <c r="AA118" s="129">
        <f t="shared" si="29"/>
        <v>0</v>
      </c>
      <c r="AB118" s="129">
        <f t="shared" si="29"/>
        <v>0</v>
      </c>
      <c r="AC118" s="129">
        <f t="shared" si="29"/>
        <v>0</v>
      </c>
      <c r="AD118" s="129">
        <f t="shared" si="29"/>
        <v>0</v>
      </c>
      <c r="AE118" s="129">
        <f t="shared" si="29"/>
        <v>0</v>
      </c>
      <c r="AF118" s="129">
        <f t="shared" si="29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0"/>
        <v>0</v>
      </c>
      <c r="D119" s="129">
        <f t="shared" si="30"/>
        <v>0</v>
      </c>
      <c r="E119" s="129">
        <f t="shared" si="30"/>
        <v>0</v>
      </c>
      <c r="F119" s="129">
        <f t="shared" si="30"/>
        <v>0</v>
      </c>
      <c r="G119" s="129">
        <f t="shared" si="30"/>
        <v>0</v>
      </c>
      <c r="H119" s="129">
        <f t="shared" si="30"/>
        <v>0</v>
      </c>
      <c r="I119" s="129">
        <f t="shared" si="30"/>
        <v>0</v>
      </c>
      <c r="J119" s="129">
        <f t="shared" si="30"/>
        <v>0</v>
      </c>
      <c r="K119" s="129">
        <f t="shared" si="30"/>
        <v>0</v>
      </c>
      <c r="L119" s="129">
        <f t="shared" si="30"/>
        <v>0</v>
      </c>
      <c r="M119" s="129">
        <f t="shared" si="30"/>
        <v>0</v>
      </c>
      <c r="N119" s="129">
        <f t="shared" si="30"/>
        <v>0</v>
      </c>
      <c r="O119" s="129">
        <f t="shared" si="30"/>
        <v>0</v>
      </c>
      <c r="P119" s="129">
        <f t="shared" si="30"/>
        <v>0</v>
      </c>
      <c r="Q119" s="129">
        <f t="shared" si="30"/>
        <v>0</v>
      </c>
      <c r="R119" s="129">
        <f t="shared" si="30"/>
        <v>0</v>
      </c>
      <c r="S119" s="129">
        <f t="shared" si="29"/>
        <v>0</v>
      </c>
      <c r="T119" s="129">
        <f t="shared" si="29"/>
        <v>0</v>
      </c>
      <c r="U119" s="129">
        <f t="shared" si="29"/>
        <v>0</v>
      </c>
      <c r="V119" s="129">
        <f t="shared" si="29"/>
        <v>0</v>
      </c>
      <c r="W119" s="129">
        <f t="shared" si="29"/>
        <v>0</v>
      </c>
      <c r="X119" s="129">
        <f t="shared" si="29"/>
        <v>0</v>
      </c>
      <c r="Y119" s="129">
        <f t="shared" si="29"/>
        <v>0</v>
      </c>
      <c r="Z119" s="129">
        <f t="shared" si="29"/>
        <v>0</v>
      </c>
      <c r="AA119" s="129">
        <f t="shared" si="29"/>
        <v>0</v>
      </c>
      <c r="AB119" s="129">
        <f t="shared" si="29"/>
        <v>0</v>
      </c>
      <c r="AC119" s="129">
        <f t="shared" si="29"/>
        <v>0</v>
      </c>
      <c r="AD119" s="129">
        <f t="shared" si="29"/>
        <v>0</v>
      </c>
      <c r="AE119" s="129">
        <f t="shared" si="29"/>
        <v>0</v>
      </c>
      <c r="AF119" s="129">
        <f t="shared" si="29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0"/>
        <v>5</v>
      </c>
      <c r="D120" s="129">
        <f t="shared" si="30"/>
        <v>5</v>
      </c>
      <c r="E120" s="129">
        <f t="shared" si="30"/>
        <v>5</v>
      </c>
      <c r="F120" s="129">
        <f t="shared" si="30"/>
        <v>5</v>
      </c>
      <c r="G120" s="129">
        <f t="shared" si="30"/>
        <v>5</v>
      </c>
      <c r="H120" s="129">
        <f t="shared" si="30"/>
        <v>5</v>
      </c>
      <c r="I120" s="129">
        <f t="shared" si="30"/>
        <v>5</v>
      </c>
      <c r="J120" s="129">
        <f t="shared" si="30"/>
        <v>5</v>
      </c>
      <c r="K120" s="129">
        <f t="shared" si="30"/>
        <v>5</v>
      </c>
      <c r="L120" s="129">
        <f t="shared" si="30"/>
        <v>5</v>
      </c>
      <c r="M120" s="129">
        <f t="shared" si="30"/>
        <v>5</v>
      </c>
      <c r="N120" s="129">
        <f t="shared" si="30"/>
        <v>5</v>
      </c>
      <c r="O120" s="129">
        <f t="shared" si="30"/>
        <v>5</v>
      </c>
      <c r="P120" s="129">
        <f t="shared" si="30"/>
        <v>5</v>
      </c>
      <c r="Q120" s="129">
        <f t="shared" si="30"/>
        <v>5</v>
      </c>
      <c r="R120" s="129">
        <f t="shared" si="30"/>
        <v>5</v>
      </c>
      <c r="S120" s="129">
        <f t="shared" si="29"/>
        <v>5</v>
      </c>
      <c r="T120" s="129">
        <f t="shared" si="29"/>
        <v>5</v>
      </c>
      <c r="U120" s="129">
        <f t="shared" si="29"/>
        <v>5</v>
      </c>
      <c r="V120" s="129">
        <f t="shared" si="29"/>
        <v>5</v>
      </c>
      <c r="W120" s="129">
        <f t="shared" si="29"/>
        <v>5</v>
      </c>
      <c r="X120" s="129">
        <f t="shared" si="29"/>
        <v>5</v>
      </c>
      <c r="Y120" s="129">
        <f t="shared" si="29"/>
        <v>5</v>
      </c>
      <c r="Z120" s="129">
        <f t="shared" si="29"/>
        <v>5</v>
      </c>
      <c r="AA120" s="129">
        <f t="shared" si="29"/>
        <v>5</v>
      </c>
      <c r="AB120" s="129">
        <f t="shared" si="29"/>
        <v>5</v>
      </c>
      <c r="AC120" s="129">
        <f t="shared" si="29"/>
        <v>5</v>
      </c>
      <c r="AD120" s="129">
        <f t="shared" si="29"/>
        <v>5</v>
      </c>
      <c r="AE120" s="129">
        <f t="shared" si="29"/>
        <v>5</v>
      </c>
      <c r="AF120" s="129">
        <f t="shared" si="29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0"/>
        <v>1</v>
      </c>
      <c r="D121" s="129">
        <f t="shared" si="30"/>
        <v>1</v>
      </c>
      <c r="E121" s="129">
        <f t="shared" si="30"/>
        <v>1</v>
      </c>
      <c r="F121" s="129">
        <f t="shared" si="30"/>
        <v>1</v>
      </c>
      <c r="G121" s="129">
        <f t="shared" si="30"/>
        <v>1</v>
      </c>
      <c r="H121" s="129">
        <f t="shared" si="30"/>
        <v>1</v>
      </c>
      <c r="I121" s="129">
        <f t="shared" si="30"/>
        <v>1</v>
      </c>
      <c r="J121" s="129">
        <f t="shared" si="30"/>
        <v>1</v>
      </c>
      <c r="K121" s="129">
        <f t="shared" si="30"/>
        <v>1</v>
      </c>
      <c r="L121" s="129">
        <f t="shared" si="30"/>
        <v>1</v>
      </c>
      <c r="M121" s="129">
        <f t="shared" si="30"/>
        <v>1</v>
      </c>
      <c r="N121" s="129">
        <f t="shared" si="30"/>
        <v>1</v>
      </c>
      <c r="O121" s="129">
        <f t="shared" si="30"/>
        <v>1</v>
      </c>
      <c r="P121" s="129">
        <f t="shared" si="30"/>
        <v>1</v>
      </c>
      <c r="Q121" s="129">
        <f t="shared" si="30"/>
        <v>1</v>
      </c>
      <c r="R121" s="129">
        <f t="shared" si="30"/>
        <v>1</v>
      </c>
      <c r="S121" s="129">
        <f t="shared" si="29"/>
        <v>1</v>
      </c>
      <c r="T121" s="129">
        <f t="shared" si="29"/>
        <v>1</v>
      </c>
      <c r="U121" s="129">
        <f t="shared" si="29"/>
        <v>1</v>
      </c>
      <c r="V121" s="129">
        <f t="shared" si="29"/>
        <v>1</v>
      </c>
      <c r="W121" s="129">
        <f t="shared" si="29"/>
        <v>1</v>
      </c>
      <c r="X121" s="129">
        <f t="shared" si="29"/>
        <v>1</v>
      </c>
      <c r="Y121" s="129">
        <f t="shared" si="29"/>
        <v>1</v>
      </c>
      <c r="Z121" s="129">
        <f t="shared" si="29"/>
        <v>1</v>
      </c>
      <c r="AA121" s="129">
        <f t="shared" si="29"/>
        <v>1</v>
      </c>
      <c r="AB121" s="129">
        <f t="shared" si="29"/>
        <v>1</v>
      </c>
      <c r="AC121" s="129">
        <f t="shared" si="29"/>
        <v>1</v>
      </c>
      <c r="AD121" s="129">
        <f t="shared" si="29"/>
        <v>1</v>
      </c>
      <c r="AE121" s="129">
        <f t="shared" si="29"/>
        <v>1</v>
      </c>
      <c r="AF121" s="129">
        <f t="shared" si="29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0"/>
        <v>1.58</v>
      </c>
      <c r="D122" s="129">
        <f t="shared" si="30"/>
        <v>1.58</v>
      </c>
      <c r="E122" s="129">
        <f t="shared" si="30"/>
        <v>1.58</v>
      </c>
      <c r="F122" s="129">
        <f t="shared" si="30"/>
        <v>1.58</v>
      </c>
      <c r="G122" s="129">
        <f t="shared" si="30"/>
        <v>1.58</v>
      </c>
      <c r="H122" s="129">
        <f t="shared" si="30"/>
        <v>1.58</v>
      </c>
      <c r="I122" s="129">
        <f t="shared" si="30"/>
        <v>1.58</v>
      </c>
      <c r="J122" s="129">
        <f t="shared" si="30"/>
        <v>1.58</v>
      </c>
      <c r="K122" s="129">
        <f t="shared" si="30"/>
        <v>1.58</v>
      </c>
      <c r="L122" s="129">
        <f t="shared" si="30"/>
        <v>1.58</v>
      </c>
      <c r="M122" s="129">
        <f t="shared" si="30"/>
        <v>1.58</v>
      </c>
      <c r="N122" s="129">
        <f t="shared" si="30"/>
        <v>1.58</v>
      </c>
      <c r="O122" s="129">
        <f t="shared" si="30"/>
        <v>1.58</v>
      </c>
      <c r="P122" s="129">
        <f t="shared" si="30"/>
        <v>1.58</v>
      </c>
      <c r="Q122" s="129">
        <f t="shared" si="30"/>
        <v>1.58</v>
      </c>
      <c r="R122" s="129">
        <f t="shared" si="30"/>
        <v>1.58</v>
      </c>
      <c r="S122" s="129">
        <f t="shared" si="29"/>
        <v>1.58</v>
      </c>
      <c r="T122" s="129">
        <f t="shared" si="29"/>
        <v>1.58</v>
      </c>
      <c r="U122" s="129">
        <f t="shared" si="29"/>
        <v>1.58</v>
      </c>
      <c r="V122" s="129">
        <f t="shared" si="29"/>
        <v>1.58</v>
      </c>
      <c r="W122" s="129">
        <f t="shared" si="29"/>
        <v>1.58</v>
      </c>
      <c r="X122" s="129">
        <f t="shared" si="29"/>
        <v>1.58</v>
      </c>
      <c r="Y122" s="129">
        <f t="shared" si="29"/>
        <v>1.58</v>
      </c>
      <c r="Z122" s="129">
        <f t="shared" si="29"/>
        <v>1.58</v>
      </c>
      <c r="AA122" s="129">
        <f t="shared" si="29"/>
        <v>1.58</v>
      </c>
      <c r="AB122" s="129">
        <f t="shared" si="29"/>
        <v>1.58</v>
      </c>
      <c r="AC122" s="129">
        <f t="shared" si="29"/>
        <v>1.58</v>
      </c>
      <c r="AD122" s="129">
        <f t="shared" si="29"/>
        <v>1.58</v>
      </c>
      <c r="AE122" s="129">
        <f t="shared" si="29"/>
        <v>1.58</v>
      </c>
      <c r="AF122" s="129">
        <f t="shared" si="29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0"/>
        <v>1.46</v>
      </c>
      <c r="D123" s="129">
        <f t="shared" si="30"/>
        <v>1.46</v>
      </c>
      <c r="E123" s="129">
        <f t="shared" si="30"/>
        <v>1.46</v>
      </c>
      <c r="F123" s="129">
        <f t="shared" si="30"/>
        <v>1.46</v>
      </c>
      <c r="G123" s="129">
        <f t="shared" si="30"/>
        <v>1.46</v>
      </c>
      <c r="H123" s="129">
        <f t="shared" si="30"/>
        <v>1.46</v>
      </c>
      <c r="I123" s="129">
        <f t="shared" si="30"/>
        <v>1.46</v>
      </c>
      <c r="J123" s="129">
        <f t="shared" si="30"/>
        <v>1.46</v>
      </c>
      <c r="K123" s="129">
        <f t="shared" si="30"/>
        <v>1.46</v>
      </c>
      <c r="L123" s="129">
        <f t="shared" si="30"/>
        <v>1.46</v>
      </c>
      <c r="M123" s="129">
        <f t="shared" si="30"/>
        <v>1.46</v>
      </c>
      <c r="N123" s="129">
        <f t="shared" si="30"/>
        <v>1.46</v>
      </c>
      <c r="O123" s="129">
        <f t="shared" si="30"/>
        <v>1.46</v>
      </c>
      <c r="P123" s="129">
        <f t="shared" si="30"/>
        <v>1.46</v>
      </c>
      <c r="Q123" s="129">
        <f t="shared" si="30"/>
        <v>1.46</v>
      </c>
      <c r="R123" s="129">
        <f t="shared" si="30"/>
        <v>1.46</v>
      </c>
      <c r="S123" s="129">
        <f t="shared" ref="S123:AF124" si="31">R123</f>
        <v>1.46</v>
      </c>
      <c r="T123" s="129">
        <f t="shared" si="31"/>
        <v>1.46</v>
      </c>
      <c r="U123" s="129">
        <f t="shared" si="31"/>
        <v>1.46</v>
      </c>
      <c r="V123" s="129">
        <f t="shared" si="31"/>
        <v>1.46</v>
      </c>
      <c r="W123" s="129">
        <f t="shared" si="31"/>
        <v>1.46</v>
      </c>
      <c r="X123" s="129">
        <f t="shared" si="31"/>
        <v>1.46</v>
      </c>
      <c r="Y123" s="129">
        <f t="shared" si="31"/>
        <v>1.46</v>
      </c>
      <c r="Z123" s="129">
        <f t="shared" si="31"/>
        <v>1.46</v>
      </c>
      <c r="AA123" s="129">
        <f t="shared" si="31"/>
        <v>1.46</v>
      </c>
      <c r="AB123" s="129">
        <f t="shared" si="31"/>
        <v>1.46</v>
      </c>
      <c r="AC123" s="129">
        <f t="shared" si="31"/>
        <v>1.46</v>
      </c>
      <c r="AD123" s="129">
        <f t="shared" si="31"/>
        <v>1.46</v>
      </c>
      <c r="AE123" s="129">
        <f t="shared" si="31"/>
        <v>1.46</v>
      </c>
      <c r="AF123" s="129">
        <f t="shared" si="31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0"/>
        <v>1.48</v>
      </c>
      <c r="D124" s="129">
        <f t="shared" si="30"/>
        <v>1.48</v>
      </c>
      <c r="E124" s="129">
        <f t="shared" si="30"/>
        <v>1.48</v>
      </c>
      <c r="F124" s="129">
        <f t="shared" si="30"/>
        <v>1.48</v>
      </c>
      <c r="G124" s="129">
        <f t="shared" si="30"/>
        <v>1.48</v>
      </c>
      <c r="H124" s="129">
        <f t="shared" si="30"/>
        <v>1.48</v>
      </c>
      <c r="I124" s="129">
        <f t="shared" si="30"/>
        <v>1.48</v>
      </c>
      <c r="J124" s="129">
        <f t="shared" si="30"/>
        <v>1.48</v>
      </c>
      <c r="K124" s="129">
        <f t="shared" si="30"/>
        <v>1.48</v>
      </c>
      <c r="L124" s="129">
        <f t="shared" si="30"/>
        <v>1.48</v>
      </c>
      <c r="M124" s="129">
        <f t="shared" si="30"/>
        <v>1.48</v>
      </c>
      <c r="N124" s="129">
        <f t="shared" si="30"/>
        <v>1.48</v>
      </c>
      <c r="O124" s="129">
        <f t="shared" si="30"/>
        <v>1.48</v>
      </c>
      <c r="P124" s="129">
        <f t="shared" si="30"/>
        <v>1.48</v>
      </c>
      <c r="Q124" s="129">
        <f t="shared" si="30"/>
        <v>1.48</v>
      </c>
      <c r="R124" s="129">
        <f t="shared" si="30"/>
        <v>1.48</v>
      </c>
      <c r="S124" s="129">
        <f t="shared" si="31"/>
        <v>1.48</v>
      </c>
      <c r="T124" s="129">
        <f t="shared" si="31"/>
        <v>1.48</v>
      </c>
      <c r="U124" s="129">
        <f t="shared" si="31"/>
        <v>1.48</v>
      </c>
      <c r="V124" s="129">
        <f t="shared" si="31"/>
        <v>1.48</v>
      </c>
      <c r="W124" s="129">
        <f t="shared" si="31"/>
        <v>1.48</v>
      </c>
      <c r="X124" s="129">
        <f t="shared" si="31"/>
        <v>1.48</v>
      </c>
      <c r="Y124" s="129">
        <f t="shared" si="31"/>
        <v>1.48</v>
      </c>
      <c r="Z124" s="129">
        <f t="shared" si="31"/>
        <v>1.48</v>
      </c>
      <c r="AA124" s="129">
        <f t="shared" si="31"/>
        <v>1.48</v>
      </c>
      <c r="AB124" s="129">
        <f t="shared" si="31"/>
        <v>1.48</v>
      </c>
      <c r="AC124" s="129">
        <f t="shared" si="31"/>
        <v>1.48</v>
      </c>
      <c r="AD124" s="129">
        <f t="shared" si="31"/>
        <v>1.48</v>
      </c>
      <c r="AE124" s="129">
        <f t="shared" si="31"/>
        <v>1.48</v>
      </c>
      <c r="AF124" s="129">
        <f t="shared" si="31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2">B126</f>
        <v>2.2000000000000002</v>
      </c>
      <c r="D126" s="129">
        <f t="shared" si="32"/>
        <v>2.2000000000000002</v>
      </c>
      <c r="E126" s="129">
        <f t="shared" si="32"/>
        <v>2.2000000000000002</v>
      </c>
      <c r="F126" s="129">
        <f t="shared" si="32"/>
        <v>2.2000000000000002</v>
      </c>
      <c r="G126" s="129">
        <f t="shared" si="32"/>
        <v>2.2000000000000002</v>
      </c>
      <c r="H126" s="129">
        <f t="shared" si="32"/>
        <v>2.2000000000000002</v>
      </c>
      <c r="I126" s="129">
        <f t="shared" si="32"/>
        <v>2.2000000000000002</v>
      </c>
      <c r="J126" s="129">
        <f t="shared" si="32"/>
        <v>2.2000000000000002</v>
      </c>
      <c r="K126" s="129">
        <f t="shared" si="32"/>
        <v>2.2000000000000002</v>
      </c>
      <c r="L126" s="129">
        <f t="shared" si="32"/>
        <v>2.2000000000000002</v>
      </c>
      <c r="M126" s="129">
        <f t="shared" si="32"/>
        <v>2.2000000000000002</v>
      </c>
      <c r="N126" s="129">
        <f t="shared" si="32"/>
        <v>2.2000000000000002</v>
      </c>
      <c r="O126" s="129">
        <f t="shared" si="32"/>
        <v>2.2000000000000002</v>
      </c>
      <c r="P126" s="129">
        <f t="shared" si="32"/>
        <v>2.2000000000000002</v>
      </c>
      <c r="Q126" s="129">
        <f t="shared" si="32"/>
        <v>2.2000000000000002</v>
      </c>
      <c r="R126" s="129">
        <f t="shared" si="32"/>
        <v>2.2000000000000002</v>
      </c>
      <c r="S126" s="129">
        <f t="shared" ref="S126:AF133" si="33">R126</f>
        <v>2.2000000000000002</v>
      </c>
      <c r="T126" s="129">
        <f t="shared" si="33"/>
        <v>2.2000000000000002</v>
      </c>
      <c r="U126" s="129">
        <f t="shared" si="33"/>
        <v>2.2000000000000002</v>
      </c>
      <c r="V126" s="129">
        <f t="shared" si="33"/>
        <v>2.2000000000000002</v>
      </c>
      <c r="W126" s="129">
        <f t="shared" si="33"/>
        <v>2.2000000000000002</v>
      </c>
      <c r="X126" s="129">
        <f t="shared" si="33"/>
        <v>2.2000000000000002</v>
      </c>
      <c r="Y126" s="129">
        <f t="shared" si="33"/>
        <v>2.2000000000000002</v>
      </c>
      <c r="Z126" s="129">
        <f t="shared" si="33"/>
        <v>2.2000000000000002</v>
      </c>
      <c r="AA126" s="129">
        <f t="shared" si="33"/>
        <v>2.2000000000000002</v>
      </c>
      <c r="AB126" s="129">
        <f t="shared" si="33"/>
        <v>2.2000000000000002</v>
      </c>
      <c r="AC126" s="129">
        <f t="shared" si="33"/>
        <v>2.2000000000000002</v>
      </c>
      <c r="AD126" s="129">
        <f t="shared" si="33"/>
        <v>2.2000000000000002</v>
      </c>
      <c r="AE126" s="129">
        <f t="shared" si="33"/>
        <v>2.2000000000000002</v>
      </c>
      <c r="AF126" s="129">
        <f t="shared" si="33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2"/>
        <v>2</v>
      </c>
      <c r="D127" s="129">
        <f t="shared" si="32"/>
        <v>2</v>
      </c>
      <c r="E127" s="129">
        <f t="shared" si="32"/>
        <v>2</v>
      </c>
      <c r="F127" s="129">
        <f t="shared" si="32"/>
        <v>2</v>
      </c>
      <c r="G127" s="129">
        <f t="shared" si="32"/>
        <v>2</v>
      </c>
      <c r="H127" s="129">
        <f t="shared" si="32"/>
        <v>2</v>
      </c>
      <c r="I127" s="129">
        <f t="shared" si="32"/>
        <v>2</v>
      </c>
      <c r="J127" s="129">
        <f t="shared" si="32"/>
        <v>2</v>
      </c>
      <c r="K127" s="129">
        <f t="shared" si="32"/>
        <v>2</v>
      </c>
      <c r="L127" s="129">
        <f t="shared" si="32"/>
        <v>2</v>
      </c>
      <c r="M127" s="129">
        <f t="shared" si="32"/>
        <v>2</v>
      </c>
      <c r="N127" s="129">
        <f t="shared" si="32"/>
        <v>2</v>
      </c>
      <c r="O127" s="129">
        <f t="shared" si="32"/>
        <v>2</v>
      </c>
      <c r="P127" s="129">
        <f t="shared" si="32"/>
        <v>2</v>
      </c>
      <c r="Q127" s="129">
        <f t="shared" si="32"/>
        <v>2</v>
      </c>
      <c r="R127" s="129">
        <f t="shared" si="32"/>
        <v>2</v>
      </c>
      <c r="S127" s="129">
        <f t="shared" si="33"/>
        <v>2</v>
      </c>
      <c r="T127" s="129">
        <f t="shared" si="33"/>
        <v>2</v>
      </c>
      <c r="U127" s="129">
        <f t="shared" si="33"/>
        <v>2</v>
      </c>
      <c r="V127" s="129">
        <f t="shared" si="33"/>
        <v>2</v>
      </c>
      <c r="W127" s="129">
        <f t="shared" si="33"/>
        <v>2</v>
      </c>
      <c r="X127" s="129">
        <f t="shared" si="33"/>
        <v>2</v>
      </c>
      <c r="Y127" s="129">
        <f t="shared" si="33"/>
        <v>2</v>
      </c>
      <c r="Z127" s="129">
        <f t="shared" si="33"/>
        <v>2</v>
      </c>
      <c r="AA127" s="129">
        <f t="shared" si="33"/>
        <v>2</v>
      </c>
      <c r="AB127" s="129">
        <f t="shared" si="33"/>
        <v>2</v>
      </c>
      <c r="AC127" s="129">
        <f t="shared" si="33"/>
        <v>2</v>
      </c>
      <c r="AD127" s="129">
        <f t="shared" si="33"/>
        <v>2</v>
      </c>
      <c r="AE127" s="129">
        <f t="shared" si="33"/>
        <v>2</v>
      </c>
      <c r="AF127" s="129">
        <f t="shared" si="33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2"/>
        <v>1.25</v>
      </c>
      <c r="D128" s="129">
        <f t="shared" si="32"/>
        <v>1.25</v>
      </c>
      <c r="E128" s="129">
        <f t="shared" si="32"/>
        <v>1.25</v>
      </c>
      <c r="F128" s="129">
        <f t="shared" si="32"/>
        <v>1.25</v>
      </c>
      <c r="G128" s="129">
        <f t="shared" si="32"/>
        <v>1.25</v>
      </c>
      <c r="H128" s="129">
        <f t="shared" si="32"/>
        <v>1.25</v>
      </c>
      <c r="I128" s="129">
        <f t="shared" si="32"/>
        <v>1.25</v>
      </c>
      <c r="J128" s="129">
        <f t="shared" si="32"/>
        <v>1.25</v>
      </c>
      <c r="K128" s="129">
        <f t="shared" si="32"/>
        <v>1.25</v>
      </c>
      <c r="L128" s="129">
        <f t="shared" si="32"/>
        <v>1.25</v>
      </c>
      <c r="M128" s="129">
        <f t="shared" si="32"/>
        <v>1.25</v>
      </c>
      <c r="N128" s="129">
        <f t="shared" si="32"/>
        <v>1.25</v>
      </c>
      <c r="O128" s="129">
        <f t="shared" si="32"/>
        <v>1.25</v>
      </c>
      <c r="P128" s="129">
        <f t="shared" si="32"/>
        <v>1.25</v>
      </c>
      <c r="Q128" s="129">
        <f t="shared" si="32"/>
        <v>1.25</v>
      </c>
      <c r="R128" s="129">
        <f t="shared" si="32"/>
        <v>1.25</v>
      </c>
      <c r="S128" s="129">
        <f t="shared" si="33"/>
        <v>1.25</v>
      </c>
      <c r="T128" s="129">
        <f t="shared" si="33"/>
        <v>1.25</v>
      </c>
      <c r="U128" s="129">
        <f t="shared" si="33"/>
        <v>1.25</v>
      </c>
      <c r="V128" s="129">
        <f t="shared" si="33"/>
        <v>1.25</v>
      </c>
      <c r="W128" s="129">
        <f t="shared" si="33"/>
        <v>1.25</v>
      </c>
      <c r="X128" s="129">
        <f t="shared" si="33"/>
        <v>1.25</v>
      </c>
      <c r="Y128" s="129">
        <f t="shared" si="33"/>
        <v>1.25</v>
      </c>
      <c r="Z128" s="129">
        <f t="shared" si="33"/>
        <v>1.25</v>
      </c>
      <c r="AA128" s="129">
        <f t="shared" si="33"/>
        <v>1.25</v>
      </c>
      <c r="AB128" s="129">
        <f t="shared" si="33"/>
        <v>1.25</v>
      </c>
      <c r="AC128" s="129">
        <f t="shared" si="33"/>
        <v>1.25</v>
      </c>
      <c r="AD128" s="129">
        <f t="shared" si="33"/>
        <v>1.25</v>
      </c>
      <c r="AE128" s="129">
        <f t="shared" si="33"/>
        <v>1.25</v>
      </c>
      <c r="AF128" s="129">
        <f t="shared" si="33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2"/>
        <v>1.1499999999999999</v>
      </c>
      <c r="D129" s="129">
        <f t="shared" si="32"/>
        <v>1.1499999999999999</v>
      </c>
      <c r="E129" s="129">
        <f t="shared" si="32"/>
        <v>1.1499999999999999</v>
      </c>
      <c r="F129" s="129">
        <f t="shared" si="32"/>
        <v>1.1499999999999999</v>
      </c>
      <c r="G129" s="129">
        <f t="shared" si="32"/>
        <v>1.1499999999999999</v>
      </c>
      <c r="H129" s="129">
        <f t="shared" si="32"/>
        <v>1.1499999999999999</v>
      </c>
      <c r="I129" s="129">
        <f t="shared" si="32"/>
        <v>1.1499999999999999</v>
      </c>
      <c r="J129" s="129">
        <f t="shared" si="32"/>
        <v>1.1499999999999999</v>
      </c>
      <c r="K129" s="129">
        <f t="shared" si="32"/>
        <v>1.1499999999999999</v>
      </c>
      <c r="L129" s="129">
        <f t="shared" si="32"/>
        <v>1.1499999999999999</v>
      </c>
      <c r="M129" s="129">
        <f t="shared" si="32"/>
        <v>1.1499999999999999</v>
      </c>
      <c r="N129" s="129">
        <f t="shared" si="32"/>
        <v>1.1499999999999999</v>
      </c>
      <c r="O129" s="129">
        <f t="shared" si="32"/>
        <v>1.1499999999999999</v>
      </c>
      <c r="P129" s="129">
        <f t="shared" si="32"/>
        <v>1.1499999999999999</v>
      </c>
      <c r="Q129" s="129">
        <f t="shared" si="32"/>
        <v>1.1499999999999999</v>
      </c>
      <c r="R129" s="129">
        <f t="shared" si="32"/>
        <v>1.1499999999999999</v>
      </c>
      <c r="S129" s="129">
        <f t="shared" si="33"/>
        <v>1.1499999999999999</v>
      </c>
      <c r="T129" s="129">
        <f t="shared" si="33"/>
        <v>1.1499999999999999</v>
      </c>
      <c r="U129" s="129">
        <f t="shared" si="33"/>
        <v>1.1499999999999999</v>
      </c>
      <c r="V129" s="129">
        <f t="shared" si="33"/>
        <v>1.1499999999999999</v>
      </c>
      <c r="W129" s="129">
        <f t="shared" si="33"/>
        <v>1.1499999999999999</v>
      </c>
      <c r="X129" s="129">
        <f t="shared" si="33"/>
        <v>1.1499999999999999</v>
      </c>
      <c r="Y129" s="129">
        <f t="shared" si="33"/>
        <v>1.1499999999999999</v>
      </c>
      <c r="Z129" s="129">
        <f t="shared" si="33"/>
        <v>1.1499999999999999</v>
      </c>
      <c r="AA129" s="129">
        <f t="shared" si="33"/>
        <v>1.1499999999999999</v>
      </c>
      <c r="AB129" s="129">
        <f t="shared" si="33"/>
        <v>1.1499999999999999</v>
      </c>
      <c r="AC129" s="129">
        <f t="shared" si="33"/>
        <v>1.1499999999999999</v>
      </c>
      <c r="AD129" s="129">
        <f t="shared" si="33"/>
        <v>1.1499999999999999</v>
      </c>
      <c r="AE129" s="129">
        <f t="shared" si="33"/>
        <v>1.1499999999999999</v>
      </c>
      <c r="AF129" s="129">
        <f t="shared" si="33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2"/>
        <v>2.133</v>
      </c>
      <c r="D130" s="129">
        <f t="shared" si="32"/>
        <v>2.133</v>
      </c>
      <c r="E130" s="129">
        <f t="shared" si="32"/>
        <v>2.133</v>
      </c>
      <c r="F130" s="129">
        <f t="shared" si="32"/>
        <v>2.133</v>
      </c>
      <c r="G130" s="129">
        <f t="shared" si="32"/>
        <v>2.133</v>
      </c>
      <c r="H130" s="129">
        <f t="shared" si="32"/>
        <v>2.133</v>
      </c>
      <c r="I130" s="129">
        <f t="shared" si="32"/>
        <v>2.133</v>
      </c>
      <c r="J130" s="129">
        <f t="shared" si="32"/>
        <v>2.133</v>
      </c>
      <c r="K130" s="129">
        <f t="shared" si="32"/>
        <v>2.133</v>
      </c>
      <c r="L130" s="129">
        <f t="shared" si="32"/>
        <v>2.133</v>
      </c>
      <c r="M130" s="129">
        <f t="shared" si="32"/>
        <v>2.133</v>
      </c>
      <c r="N130" s="129">
        <f t="shared" si="32"/>
        <v>2.133</v>
      </c>
      <c r="O130" s="129">
        <f t="shared" si="32"/>
        <v>2.133</v>
      </c>
      <c r="P130" s="129">
        <f t="shared" si="32"/>
        <v>2.133</v>
      </c>
      <c r="Q130" s="129">
        <f t="shared" si="32"/>
        <v>2.133</v>
      </c>
      <c r="R130" s="129">
        <f t="shared" si="32"/>
        <v>2.133</v>
      </c>
      <c r="S130" s="129">
        <f t="shared" si="33"/>
        <v>2.133</v>
      </c>
      <c r="T130" s="129">
        <f t="shared" si="33"/>
        <v>2.133</v>
      </c>
      <c r="U130" s="129">
        <f t="shared" si="33"/>
        <v>2.133</v>
      </c>
      <c r="V130" s="129">
        <f t="shared" si="33"/>
        <v>2.133</v>
      </c>
      <c r="W130" s="129">
        <f t="shared" si="33"/>
        <v>2.133</v>
      </c>
      <c r="X130" s="129">
        <f t="shared" si="33"/>
        <v>2.133</v>
      </c>
      <c r="Y130" s="129">
        <f t="shared" si="33"/>
        <v>2.133</v>
      </c>
      <c r="Z130" s="129">
        <f t="shared" si="33"/>
        <v>2.133</v>
      </c>
      <c r="AA130" s="129">
        <f t="shared" si="33"/>
        <v>2.133</v>
      </c>
      <c r="AB130" s="129">
        <f t="shared" si="33"/>
        <v>2.133</v>
      </c>
      <c r="AC130" s="129">
        <f t="shared" si="33"/>
        <v>2.133</v>
      </c>
      <c r="AD130" s="129">
        <f t="shared" si="33"/>
        <v>2.133</v>
      </c>
      <c r="AE130" s="129">
        <f t="shared" si="33"/>
        <v>2.133</v>
      </c>
      <c r="AF130" s="129">
        <f t="shared" si="33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2"/>
        <v>2.09</v>
      </c>
      <c r="D131" s="129">
        <f t="shared" si="32"/>
        <v>2.09</v>
      </c>
      <c r="E131" s="129">
        <f t="shared" si="32"/>
        <v>2.09</v>
      </c>
      <c r="F131" s="129">
        <f t="shared" si="32"/>
        <v>2.09</v>
      </c>
      <c r="G131" s="129">
        <f t="shared" si="32"/>
        <v>2.09</v>
      </c>
      <c r="H131" s="129">
        <f t="shared" si="32"/>
        <v>2.09</v>
      </c>
      <c r="I131" s="129">
        <f t="shared" si="32"/>
        <v>2.09</v>
      </c>
      <c r="J131" s="129">
        <f t="shared" si="32"/>
        <v>2.09</v>
      </c>
      <c r="K131" s="129">
        <f t="shared" si="32"/>
        <v>2.09</v>
      </c>
      <c r="L131" s="129">
        <f t="shared" si="32"/>
        <v>2.09</v>
      </c>
      <c r="M131" s="129">
        <f t="shared" si="32"/>
        <v>2.09</v>
      </c>
      <c r="N131" s="129">
        <f t="shared" si="32"/>
        <v>2.09</v>
      </c>
      <c r="O131" s="129">
        <f t="shared" si="32"/>
        <v>2.09</v>
      </c>
      <c r="P131" s="129">
        <f t="shared" si="32"/>
        <v>2.09</v>
      </c>
      <c r="Q131" s="129">
        <f t="shared" si="32"/>
        <v>2.09</v>
      </c>
      <c r="R131" s="129">
        <f t="shared" si="32"/>
        <v>2.09</v>
      </c>
      <c r="S131" s="129">
        <f t="shared" si="33"/>
        <v>2.09</v>
      </c>
      <c r="T131" s="129">
        <f t="shared" si="33"/>
        <v>2.09</v>
      </c>
      <c r="U131" s="129">
        <f t="shared" si="33"/>
        <v>2.09</v>
      </c>
      <c r="V131" s="129">
        <f t="shared" si="33"/>
        <v>2.09</v>
      </c>
      <c r="W131" s="129">
        <f t="shared" si="33"/>
        <v>2.09</v>
      </c>
      <c r="X131" s="129">
        <f t="shared" si="33"/>
        <v>2.09</v>
      </c>
      <c r="Y131" s="129">
        <f t="shared" si="33"/>
        <v>2.09</v>
      </c>
      <c r="Z131" s="129">
        <f t="shared" si="33"/>
        <v>2.09</v>
      </c>
      <c r="AA131" s="129">
        <f t="shared" si="33"/>
        <v>2.09</v>
      </c>
      <c r="AB131" s="129">
        <f t="shared" si="33"/>
        <v>2.09</v>
      </c>
      <c r="AC131" s="129">
        <f t="shared" si="33"/>
        <v>2.09</v>
      </c>
      <c r="AD131" s="129">
        <f t="shared" si="33"/>
        <v>2.09</v>
      </c>
      <c r="AE131" s="129">
        <f t="shared" si="33"/>
        <v>2.09</v>
      </c>
      <c r="AF131" s="129">
        <f t="shared" si="33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2"/>
        <v>1.1399999999999999</v>
      </c>
      <c r="D132" s="129">
        <f t="shared" si="32"/>
        <v>1.1399999999999999</v>
      </c>
      <c r="E132" s="129">
        <f t="shared" si="32"/>
        <v>1.1399999999999999</v>
      </c>
      <c r="F132" s="129">
        <f t="shared" si="32"/>
        <v>1.1399999999999999</v>
      </c>
      <c r="G132" s="129">
        <f t="shared" si="32"/>
        <v>1.1399999999999999</v>
      </c>
      <c r="H132" s="129">
        <f t="shared" si="32"/>
        <v>1.1399999999999999</v>
      </c>
      <c r="I132" s="129">
        <f t="shared" si="32"/>
        <v>1.1399999999999999</v>
      </c>
      <c r="J132" s="129">
        <f t="shared" si="32"/>
        <v>1.1399999999999999</v>
      </c>
      <c r="K132" s="129">
        <f t="shared" si="32"/>
        <v>1.1399999999999999</v>
      </c>
      <c r="L132" s="129">
        <f t="shared" si="32"/>
        <v>1.1399999999999999</v>
      </c>
      <c r="M132" s="129">
        <f t="shared" si="32"/>
        <v>1.1399999999999999</v>
      </c>
      <c r="N132" s="129">
        <f t="shared" si="32"/>
        <v>1.1399999999999999</v>
      </c>
      <c r="O132" s="129">
        <f t="shared" si="32"/>
        <v>1.1399999999999999</v>
      </c>
      <c r="P132" s="129">
        <f t="shared" si="32"/>
        <v>1.1399999999999999</v>
      </c>
      <c r="Q132" s="129">
        <f t="shared" si="32"/>
        <v>1.1399999999999999</v>
      </c>
      <c r="R132" s="129">
        <f t="shared" si="32"/>
        <v>1.1399999999999999</v>
      </c>
      <c r="S132" s="129">
        <f t="shared" si="33"/>
        <v>1.1399999999999999</v>
      </c>
      <c r="T132" s="129">
        <f t="shared" si="33"/>
        <v>1.1399999999999999</v>
      </c>
      <c r="U132" s="129">
        <f t="shared" si="33"/>
        <v>1.1399999999999999</v>
      </c>
      <c r="V132" s="129">
        <f t="shared" si="33"/>
        <v>1.1399999999999999</v>
      </c>
      <c r="W132" s="129">
        <f t="shared" si="33"/>
        <v>1.1399999999999999</v>
      </c>
      <c r="X132" s="129">
        <f t="shared" si="33"/>
        <v>1.1399999999999999</v>
      </c>
      <c r="Y132" s="129">
        <f t="shared" si="33"/>
        <v>1.1399999999999999</v>
      </c>
      <c r="Z132" s="129">
        <f t="shared" si="33"/>
        <v>1.1399999999999999</v>
      </c>
      <c r="AA132" s="129">
        <f t="shared" si="33"/>
        <v>1.1399999999999999</v>
      </c>
      <c r="AB132" s="129">
        <f t="shared" si="33"/>
        <v>1.1399999999999999</v>
      </c>
      <c r="AC132" s="129">
        <f t="shared" si="33"/>
        <v>1.1399999999999999</v>
      </c>
      <c r="AD132" s="129">
        <f t="shared" si="33"/>
        <v>1.1399999999999999</v>
      </c>
      <c r="AE132" s="129">
        <f t="shared" si="33"/>
        <v>1.1399999999999999</v>
      </c>
      <c r="AF132" s="129">
        <f t="shared" si="33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2"/>
        <v>0.82</v>
      </c>
      <c r="D133" s="129">
        <f t="shared" si="32"/>
        <v>0.82</v>
      </c>
      <c r="E133" s="129">
        <f t="shared" si="32"/>
        <v>0.82</v>
      </c>
      <c r="F133" s="129">
        <f t="shared" si="32"/>
        <v>0.82</v>
      </c>
      <c r="G133" s="129">
        <f t="shared" si="32"/>
        <v>0.82</v>
      </c>
      <c r="H133" s="129">
        <f t="shared" si="32"/>
        <v>0.82</v>
      </c>
      <c r="I133" s="129">
        <f t="shared" si="32"/>
        <v>0.82</v>
      </c>
      <c r="J133" s="129">
        <f t="shared" si="32"/>
        <v>0.82</v>
      </c>
      <c r="K133" s="129">
        <f t="shared" si="32"/>
        <v>0.82</v>
      </c>
      <c r="L133" s="129">
        <f t="shared" si="32"/>
        <v>0.82</v>
      </c>
      <c r="M133" s="129">
        <f t="shared" si="32"/>
        <v>0.82</v>
      </c>
      <c r="N133" s="129">
        <f t="shared" si="32"/>
        <v>0.82</v>
      </c>
      <c r="O133" s="129">
        <f t="shared" si="32"/>
        <v>0.82</v>
      </c>
      <c r="P133" s="129">
        <f t="shared" si="32"/>
        <v>0.82</v>
      </c>
      <c r="Q133" s="129">
        <f t="shared" si="32"/>
        <v>0.82</v>
      </c>
      <c r="R133" s="129">
        <f t="shared" si="32"/>
        <v>0.82</v>
      </c>
      <c r="S133" s="129">
        <f t="shared" si="33"/>
        <v>0.82</v>
      </c>
      <c r="T133" s="129">
        <f t="shared" si="33"/>
        <v>0.82</v>
      </c>
      <c r="U133" s="129">
        <f t="shared" si="33"/>
        <v>0.82</v>
      </c>
      <c r="V133" s="129">
        <f t="shared" si="33"/>
        <v>0.82</v>
      </c>
      <c r="W133" s="129">
        <f t="shared" si="33"/>
        <v>0.82</v>
      </c>
      <c r="X133" s="129">
        <f t="shared" si="33"/>
        <v>0.82</v>
      </c>
      <c r="Y133" s="129">
        <f t="shared" si="33"/>
        <v>0.82</v>
      </c>
      <c r="Z133" s="129">
        <f t="shared" si="33"/>
        <v>0.82</v>
      </c>
      <c r="AA133" s="129">
        <f t="shared" si="33"/>
        <v>0.82</v>
      </c>
      <c r="AB133" s="129">
        <f t="shared" si="33"/>
        <v>0.82</v>
      </c>
      <c r="AC133" s="129">
        <f t="shared" si="33"/>
        <v>0.82</v>
      </c>
      <c r="AD133" s="129">
        <f t="shared" si="33"/>
        <v>0.82</v>
      </c>
      <c r="AE133" s="129">
        <f t="shared" si="33"/>
        <v>0.82</v>
      </c>
      <c r="AF133" s="129">
        <f t="shared" si="33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4">B135</f>
        <v>2</v>
      </c>
      <c r="D135" s="129">
        <f t="shared" si="34"/>
        <v>2</v>
      </c>
      <c r="E135" s="129">
        <f t="shared" si="34"/>
        <v>2</v>
      </c>
      <c r="F135" s="129">
        <f t="shared" si="34"/>
        <v>2</v>
      </c>
      <c r="G135" s="129">
        <f t="shared" si="34"/>
        <v>2</v>
      </c>
      <c r="H135" s="129">
        <f t="shared" si="34"/>
        <v>2</v>
      </c>
      <c r="I135" s="129">
        <f t="shared" si="34"/>
        <v>2</v>
      </c>
      <c r="J135" s="129">
        <f t="shared" si="34"/>
        <v>2</v>
      </c>
      <c r="K135" s="129">
        <f t="shared" si="34"/>
        <v>2</v>
      </c>
      <c r="L135" s="129">
        <f t="shared" si="34"/>
        <v>2</v>
      </c>
      <c r="M135" s="129">
        <f t="shared" si="34"/>
        <v>2</v>
      </c>
      <c r="N135" s="129">
        <f t="shared" si="34"/>
        <v>2</v>
      </c>
      <c r="O135" s="129">
        <f t="shared" si="34"/>
        <v>2</v>
      </c>
      <c r="P135" s="129">
        <f t="shared" si="34"/>
        <v>2</v>
      </c>
      <c r="Q135" s="129">
        <f t="shared" si="34"/>
        <v>2</v>
      </c>
      <c r="R135" s="129">
        <f t="shared" si="34"/>
        <v>2</v>
      </c>
      <c r="S135" s="129">
        <f t="shared" ref="S135:AF141" si="35">R135</f>
        <v>2</v>
      </c>
      <c r="T135" s="129">
        <f t="shared" si="35"/>
        <v>2</v>
      </c>
      <c r="U135" s="129">
        <f t="shared" si="35"/>
        <v>2</v>
      </c>
      <c r="V135" s="129">
        <f t="shared" si="35"/>
        <v>2</v>
      </c>
      <c r="W135" s="129">
        <f t="shared" si="35"/>
        <v>2</v>
      </c>
      <c r="X135" s="129">
        <f t="shared" si="35"/>
        <v>2</v>
      </c>
      <c r="Y135" s="129">
        <f t="shared" si="35"/>
        <v>2</v>
      </c>
      <c r="Z135" s="129">
        <f t="shared" si="35"/>
        <v>2</v>
      </c>
      <c r="AA135" s="129">
        <f t="shared" si="35"/>
        <v>2</v>
      </c>
      <c r="AB135" s="129">
        <f t="shared" si="35"/>
        <v>2</v>
      </c>
      <c r="AC135" s="129">
        <f t="shared" si="35"/>
        <v>2</v>
      </c>
      <c r="AD135" s="129">
        <f t="shared" si="35"/>
        <v>2</v>
      </c>
      <c r="AE135" s="129">
        <f t="shared" si="35"/>
        <v>2</v>
      </c>
      <c r="AF135" s="129">
        <f t="shared" si="35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4"/>
        <v>5.61</v>
      </c>
      <c r="D136" s="129">
        <f t="shared" si="34"/>
        <v>5.61</v>
      </c>
      <c r="E136" s="129">
        <f t="shared" si="34"/>
        <v>5.61</v>
      </c>
      <c r="F136" s="129">
        <f t="shared" si="34"/>
        <v>5.61</v>
      </c>
      <c r="G136" s="129">
        <f t="shared" si="34"/>
        <v>5.61</v>
      </c>
      <c r="H136" s="129">
        <f t="shared" si="34"/>
        <v>5.61</v>
      </c>
      <c r="I136" s="129">
        <f t="shared" si="34"/>
        <v>5.61</v>
      </c>
      <c r="J136" s="129">
        <f t="shared" si="34"/>
        <v>5.61</v>
      </c>
      <c r="K136" s="129">
        <f t="shared" si="34"/>
        <v>5.61</v>
      </c>
      <c r="L136" s="129">
        <f t="shared" si="34"/>
        <v>5.61</v>
      </c>
      <c r="M136" s="129">
        <f t="shared" si="34"/>
        <v>5.61</v>
      </c>
      <c r="N136" s="129">
        <f t="shared" si="34"/>
        <v>5.61</v>
      </c>
      <c r="O136" s="129">
        <f t="shared" si="34"/>
        <v>5.61</v>
      </c>
      <c r="P136" s="129">
        <f t="shared" si="34"/>
        <v>5.61</v>
      </c>
      <c r="Q136" s="129">
        <f t="shared" si="34"/>
        <v>5.61</v>
      </c>
      <c r="R136" s="129">
        <f t="shared" si="34"/>
        <v>5.61</v>
      </c>
      <c r="S136" s="129">
        <f t="shared" si="35"/>
        <v>5.61</v>
      </c>
      <c r="T136" s="129">
        <f t="shared" si="35"/>
        <v>5.61</v>
      </c>
      <c r="U136" s="129">
        <f t="shared" si="35"/>
        <v>5.61</v>
      </c>
      <c r="V136" s="129">
        <f t="shared" si="35"/>
        <v>5.61</v>
      </c>
      <c r="W136" s="129">
        <f t="shared" si="35"/>
        <v>5.61</v>
      </c>
      <c r="X136" s="129">
        <f t="shared" si="35"/>
        <v>5.61</v>
      </c>
      <c r="Y136" s="129">
        <f t="shared" si="35"/>
        <v>5.61</v>
      </c>
      <c r="Z136" s="129">
        <f t="shared" si="35"/>
        <v>5.61</v>
      </c>
      <c r="AA136" s="129">
        <f t="shared" si="35"/>
        <v>5.61</v>
      </c>
      <c r="AB136" s="129">
        <f t="shared" si="35"/>
        <v>5.61</v>
      </c>
      <c r="AC136" s="129">
        <f t="shared" si="35"/>
        <v>5.61</v>
      </c>
      <c r="AD136" s="129">
        <f t="shared" si="35"/>
        <v>5.61</v>
      </c>
      <c r="AE136" s="129">
        <f t="shared" si="35"/>
        <v>5.61</v>
      </c>
      <c r="AF136" s="129">
        <f t="shared" si="35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4"/>
        <v>1.25</v>
      </c>
      <c r="D137" s="129">
        <f t="shared" si="34"/>
        <v>1.25</v>
      </c>
      <c r="E137" s="129">
        <f t="shared" si="34"/>
        <v>1.25</v>
      </c>
      <c r="F137" s="129">
        <f t="shared" si="34"/>
        <v>1.25</v>
      </c>
      <c r="G137" s="129">
        <f t="shared" si="34"/>
        <v>1.25</v>
      </c>
      <c r="H137" s="129">
        <f t="shared" si="34"/>
        <v>1.25</v>
      </c>
      <c r="I137" s="129">
        <f t="shared" si="34"/>
        <v>1.25</v>
      </c>
      <c r="J137" s="129">
        <f t="shared" si="34"/>
        <v>1.25</v>
      </c>
      <c r="K137" s="129">
        <f t="shared" si="34"/>
        <v>1.25</v>
      </c>
      <c r="L137" s="129">
        <f t="shared" si="34"/>
        <v>1.25</v>
      </c>
      <c r="M137" s="129">
        <f t="shared" si="34"/>
        <v>1.25</v>
      </c>
      <c r="N137" s="129">
        <f t="shared" si="34"/>
        <v>1.25</v>
      </c>
      <c r="O137" s="129">
        <f t="shared" si="34"/>
        <v>1.25</v>
      </c>
      <c r="P137" s="129">
        <f t="shared" si="34"/>
        <v>1.25</v>
      </c>
      <c r="Q137" s="129">
        <f t="shared" si="34"/>
        <v>1.25</v>
      </c>
      <c r="R137" s="129">
        <f t="shared" si="34"/>
        <v>1.25</v>
      </c>
      <c r="S137" s="129">
        <f t="shared" si="35"/>
        <v>1.25</v>
      </c>
      <c r="T137" s="129">
        <f t="shared" si="35"/>
        <v>1.25</v>
      </c>
      <c r="U137" s="129">
        <f t="shared" si="35"/>
        <v>1.25</v>
      </c>
      <c r="V137" s="129">
        <f t="shared" si="35"/>
        <v>1.25</v>
      </c>
      <c r="W137" s="129">
        <f t="shared" si="35"/>
        <v>1.25</v>
      </c>
      <c r="X137" s="129">
        <f t="shared" si="35"/>
        <v>1.25</v>
      </c>
      <c r="Y137" s="129">
        <f t="shared" si="35"/>
        <v>1.25</v>
      </c>
      <c r="Z137" s="129">
        <f t="shared" si="35"/>
        <v>1.25</v>
      </c>
      <c r="AA137" s="129">
        <f t="shared" si="35"/>
        <v>1.25</v>
      </c>
      <c r="AB137" s="129">
        <f t="shared" si="35"/>
        <v>1.25</v>
      </c>
      <c r="AC137" s="129">
        <f t="shared" si="35"/>
        <v>1.25</v>
      </c>
      <c r="AD137" s="129">
        <f t="shared" si="35"/>
        <v>1.25</v>
      </c>
      <c r="AE137" s="129">
        <f t="shared" si="35"/>
        <v>1.25</v>
      </c>
      <c r="AF137" s="129">
        <f t="shared" si="35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4"/>
        <v>1.25</v>
      </c>
      <c r="D138" s="129">
        <f t="shared" si="34"/>
        <v>1.25</v>
      </c>
      <c r="E138" s="129">
        <f t="shared" si="34"/>
        <v>1.25</v>
      </c>
      <c r="F138" s="129">
        <f t="shared" si="34"/>
        <v>1.25</v>
      </c>
      <c r="G138" s="129">
        <f t="shared" si="34"/>
        <v>1.25</v>
      </c>
      <c r="H138" s="129">
        <f t="shared" si="34"/>
        <v>1.25</v>
      </c>
      <c r="I138" s="129">
        <f t="shared" si="34"/>
        <v>1.25</v>
      </c>
      <c r="J138" s="129">
        <f t="shared" si="34"/>
        <v>1.25</v>
      </c>
      <c r="K138" s="129">
        <f t="shared" si="34"/>
        <v>1.25</v>
      </c>
      <c r="L138" s="129">
        <f t="shared" si="34"/>
        <v>1.25</v>
      </c>
      <c r="M138" s="129">
        <f t="shared" si="34"/>
        <v>1.25</v>
      </c>
      <c r="N138" s="129">
        <f t="shared" si="34"/>
        <v>1.25</v>
      </c>
      <c r="O138" s="129">
        <f t="shared" si="34"/>
        <v>1.25</v>
      </c>
      <c r="P138" s="129">
        <f t="shared" si="34"/>
        <v>1.25</v>
      </c>
      <c r="Q138" s="129">
        <f t="shared" si="34"/>
        <v>1.25</v>
      </c>
      <c r="R138" s="129">
        <f t="shared" si="34"/>
        <v>1.25</v>
      </c>
      <c r="S138" s="129">
        <f t="shared" si="35"/>
        <v>1.25</v>
      </c>
      <c r="T138" s="129">
        <f t="shared" si="35"/>
        <v>1.25</v>
      </c>
      <c r="U138" s="129">
        <f t="shared" si="35"/>
        <v>1.25</v>
      </c>
      <c r="V138" s="129">
        <f t="shared" si="35"/>
        <v>1.25</v>
      </c>
      <c r="W138" s="129">
        <f t="shared" si="35"/>
        <v>1.25</v>
      </c>
      <c r="X138" s="129">
        <f t="shared" si="35"/>
        <v>1.25</v>
      </c>
      <c r="Y138" s="129">
        <f t="shared" si="35"/>
        <v>1.25</v>
      </c>
      <c r="Z138" s="129">
        <f t="shared" si="35"/>
        <v>1.25</v>
      </c>
      <c r="AA138" s="129">
        <f t="shared" si="35"/>
        <v>1.25</v>
      </c>
      <c r="AB138" s="129">
        <f t="shared" si="35"/>
        <v>1.25</v>
      </c>
      <c r="AC138" s="129">
        <f t="shared" si="35"/>
        <v>1.25</v>
      </c>
      <c r="AD138" s="129">
        <f t="shared" si="35"/>
        <v>1.25</v>
      </c>
      <c r="AE138" s="129">
        <f t="shared" si="35"/>
        <v>1.25</v>
      </c>
      <c r="AF138" s="129">
        <f t="shared" si="35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4"/>
        <v>1.46</v>
      </c>
      <c r="D139" s="129">
        <f t="shared" si="34"/>
        <v>1.46</v>
      </c>
      <c r="E139" s="129">
        <f t="shared" si="34"/>
        <v>1.46</v>
      </c>
      <c r="F139" s="129">
        <f t="shared" si="34"/>
        <v>1.46</v>
      </c>
      <c r="G139" s="129">
        <f t="shared" si="34"/>
        <v>1.46</v>
      </c>
      <c r="H139" s="129">
        <f t="shared" si="34"/>
        <v>1.46</v>
      </c>
      <c r="I139" s="129">
        <f t="shared" si="34"/>
        <v>1.46</v>
      </c>
      <c r="J139" s="129">
        <f t="shared" si="34"/>
        <v>1.46</v>
      </c>
      <c r="K139" s="129">
        <f t="shared" si="34"/>
        <v>1.46</v>
      </c>
      <c r="L139" s="129">
        <f t="shared" si="34"/>
        <v>1.46</v>
      </c>
      <c r="M139" s="129">
        <f t="shared" si="34"/>
        <v>1.46</v>
      </c>
      <c r="N139" s="129">
        <f t="shared" si="34"/>
        <v>1.46</v>
      </c>
      <c r="O139" s="129">
        <f t="shared" si="34"/>
        <v>1.46</v>
      </c>
      <c r="P139" s="129">
        <f t="shared" si="34"/>
        <v>1.46</v>
      </c>
      <c r="Q139" s="129">
        <f t="shared" si="34"/>
        <v>1.46</v>
      </c>
      <c r="R139" s="129">
        <f t="shared" si="34"/>
        <v>1.46</v>
      </c>
      <c r="S139" s="129">
        <f t="shared" si="35"/>
        <v>1.46</v>
      </c>
      <c r="T139" s="129">
        <f t="shared" si="35"/>
        <v>1.46</v>
      </c>
      <c r="U139" s="129">
        <f t="shared" si="35"/>
        <v>1.46</v>
      </c>
      <c r="V139" s="129">
        <f t="shared" si="35"/>
        <v>1.46</v>
      </c>
      <c r="W139" s="129">
        <f t="shared" si="35"/>
        <v>1.46</v>
      </c>
      <c r="X139" s="129">
        <f t="shared" si="35"/>
        <v>1.46</v>
      </c>
      <c r="Y139" s="129">
        <f t="shared" si="35"/>
        <v>1.46</v>
      </c>
      <c r="Z139" s="129">
        <f t="shared" si="35"/>
        <v>1.46</v>
      </c>
      <c r="AA139" s="129">
        <f t="shared" si="35"/>
        <v>1.46</v>
      </c>
      <c r="AB139" s="129">
        <f t="shared" si="35"/>
        <v>1.46</v>
      </c>
      <c r="AC139" s="129">
        <f t="shared" si="35"/>
        <v>1.46</v>
      </c>
      <c r="AD139" s="129">
        <f t="shared" si="35"/>
        <v>1.46</v>
      </c>
      <c r="AE139" s="129">
        <f t="shared" si="35"/>
        <v>1.46</v>
      </c>
      <c r="AF139" s="129">
        <f t="shared" si="35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4"/>
        <v>3</v>
      </c>
      <c r="D140" s="129">
        <f t="shared" si="34"/>
        <v>3</v>
      </c>
      <c r="E140" s="129">
        <f t="shared" si="34"/>
        <v>3</v>
      </c>
      <c r="F140" s="129">
        <f t="shared" si="34"/>
        <v>3</v>
      </c>
      <c r="G140" s="129">
        <f t="shared" si="34"/>
        <v>3</v>
      </c>
      <c r="H140" s="129">
        <f t="shared" si="34"/>
        <v>3</v>
      </c>
      <c r="I140" s="129">
        <f t="shared" si="34"/>
        <v>3</v>
      </c>
      <c r="J140" s="129">
        <f t="shared" si="34"/>
        <v>3</v>
      </c>
      <c r="K140" s="129">
        <f t="shared" si="34"/>
        <v>3</v>
      </c>
      <c r="L140" s="129">
        <f t="shared" si="34"/>
        <v>3</v>
      </c>
      <c r="M140" s="129">
        <f t="shared" si="34"/>
        <v>3</v>
      </c>
      <c r="N140" s="129">
        <f t="shared" si="34"/>
        <v>3</v>
      </c>
      <c r="O140" s="129">
        <f t="shared" si="34"/>
        <v>3</v>
      </c>
      <c r="P140" s="129">
        <f t="shared" si="34"/>
        <v>3</v>
      </c>
      <c r="Q140" s="129">
        <f t="shared" si="34"/>
        <v>3</v>
      </c>
      <c r="R140" s="129">
        <f t="shared" si="34"/>
        <v>3</v>
      </c>
      <c r="S140" s="129">
        <f t="shared" si="35"/>
        <v>3</v>
      </c>
      <c r="T140" s="129">
        <f t="shared" si="35"/>
        <v>3</v>
      </c>
      <c r="U140" s="129">
        <f t="shared" si="35"/>
        <v>3</v>
      </c>
      <c r="V140" s="129">
        <f t="shared" si="35"/>
        <v>3</v>
      </c>
      <c r="W140" s="129">
        <f t="shared" si="35"/>
        <v>3</v>
      </c>
      <c r="X140" s="129">
        <f t="shared" si="35"/>
        <v>3</v>
      </c>
      <c r="Y140" s="129">
        <f t="shared" si="35"/>
        <v>3</v>
      </c>
      <c r="Z140" s="129">
        <f t="shared" si="35"/>
        <v>3</v>
      </c>
      <c r="AA140" s="129">
        <f t="shared" si="35"/>
        <v>3</v>
      </c>
      <c r="AB140" s="129">
        <f t="shared" si="35"/>
        <v>3</v>
      </c>
      <c r="AC140" s="129">
        <f t="shared" si="35"/>
        <v>3</v>
      </c>
      <c r="AD140" s="129">
        <f t="shared" si="35"/>
        <v>3</v>
      </c>
      <c r="AE140" s="129">
        <f t="shared" si="35"/>
        <v>3</v>
      </c>
      <c r="AF140" s="129">
        <f t="shared" si="35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4"/>
        <v>3.3</v>
      </c>
      <c r="D141" s="129">
        <f t="shared" si="34"/>
        <v>3.3</v>
      </c>
      <c r="E141" s="129">
        <f t="shared" si="34"/>
        <v>3.3</v>
      </c>
      <c r="F141" s="129">
        <f t="shared" si="34"/>
        <v>3.3</v>
      </c>
      <c r="G141" s="129">
        <f t="shared" si="34"/>
        <v>3.3</v>
      </c>
      <c r="H141" s="129">
        <f t="shared" si="34"/>
        <v>3.3</v>
      </c>
      <c r="I141" s="129">
        <f t="shared" si="34"/>
        <v>3.3</v>
      </c>
      <c r="J141" s="129">
        <f t="shared" si="34"/>
        <v>3.3</v>
      </c>
      <c r="K141" s="129">
        <f t="shared" si="34"/>
        <v>3.3</v>
      </c>
      <c r="L141" s="129">
        <f t="shared" si="34"/>
        <v>3.3</v>
      </c>
      <c r="M141" s="129">
        <f t="shared" si="34"/>
        <v>3.3</v>
      </c>
      <c r="N141" s="129">
        <f t="shared" si="34"/>
        <v>3.3</v>
      </c>
      <c r="O141" s="129">
        <f t="shared" si="34"/>
        <v>3.3</v>
      </c>
      <c r="P141" s="129">
        <f t="shared" si="34"/>
        <v>3.3</v>
      </c>
      <c r="Q141" s="129">
        <f t="shared" si="34"/>
        <v>3.3</v>
      </c>
      <c r="R141" s="129">
        <f t="shared" si="34"/>
        <v>3.3</v>
      </c>
      <c r="S141" s="129">
        <f t="shared" si="35"/>
        <v>3.3</v>
      </c>
      <c r="T141" s="129">
        <f t="shared" si="35"/>
        <v>3.3</v>
      </c>
      <c r="U141" s="129">
        <f t="shared" si="35"/>
        <v>3.3</v>
      </c>
      <c r="V141" s="129">
        <f t="shared" si="35"/>
        <v>3.3</v>
      </c>
      <c r="W141" s="129">
        <f t="shared" si="35"/>
        <v>3.3</v>
      </c>
      <c r="X141" s="129">
        <f t="shared" si="35"/>
        <v>3.3</v>
      </c>
      <c r="Y141" s="129">
        <f t="shared" si="35"/>
        <v>3.3</v>
      </c>
      <c r="Z141" s="129">
        <f t="shared" si="35"/>
        <v>3.3</v>
      </c>
      <c r="AA141" s="129">
        <f t="shared" si="35"/>
        <v>3.3</v>
      </c>
      <c r="AB141" s="129">
        <f t="shared" si="35"/>
        <v>3.3</v>
      </c>
      <c r="AC141" s="129">
        <f t="shared" si="35"/>
        <v>3.3</v>
      </c>
      <c r="AD141" s="129">
        <f t="shared" si="35"/>
        <v>3.3</v>
      </c>
      <c r="AE141" s="129">
        <f t="shared" si="35"/>
        <v>3.3</v>
      </c>
      <c r="AF141" s="129">
        <f t="shared" si="35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36">B143</f>
        <v>1.76</v>
      </c>
      <c r="D143" s="129">
        <f t="shared" si="36"/>
        <v>1.76</v>
      </c>
      <c r="E143" s="129">
        <f t="shared" si="36"/>
        <v>1.76</v>
      </c>
      <c r="F143" s="129">
        <f t="shared" si="36"/>
        <v>1.76</v>
      </c>
      <c r="G143" s="129">
        <f t="shared" si="36"/>
        <v>1.76</v>
      </c>
      <c r="H143" s="129">
        <f t="shared" si="36"/>
        <v>1.76</v>
      </c>
      <c r="I143" s="129">
        <f t="shared" si="36"/>
        <v>1.76</v>
      </c>
      <c r="J143" s="129">
        <f t="shared" si="36"/>
        <v>1.76</v>
      </c>
      <c r="K143" s="129">
        <f t="shared" si="36"/>
        <v>1.76</v>
      </c>
      <c r="L143" s="129">
        <f t="shared" si="36"/>
        <v>1.76</v>
      </c>
      <c r="M143" s="129">
        <f t="shared" si="36"/>
        <v>1.76</v>
      </c>
      <c r="N143" s="129">
        <f t="shared" si="36"/>
        <v>1.76</v>
      </c>
      <c r="O143" s="129">
        <f t="shared" si="36"/>
        <v>1.76</v>
      </c>
      <c r="P143" s="129">
        <f t="shared" si="36"/>
        <v>1.76</v>
      </c>
      <c r="Q143" s="129">
        <f t="shared" si="36"/>
        <v>1.76</v>
      </c>
      <c r="R143" s="129">
        <f t="shared" si="36"/>
        <v>1.76</v>
      </c>
      <c r="S143" s="129">
        <f t="shared" ref="S143:AF144" si="37">R143</f>
        <v>1.76</v>
      </c>
      <c r="T143" s="129">
        <f t="shared" si="37"/>
        <v>1.76</v>
      </c>
      <c r="U143" s="129">
        <f t="shared" si="37"/>
        <v>1.76</v>
      </c>
      <c r="V143" s="129">
        <f t="shared" si="37"/>
        <v>1.76</v>
      </c>
      <c r="W143" s="129">
        <f t="shared" si="37"/>
        <v>1.76</v>
      </c>
      <c r="X143" s="129">
        <f t="shared" si="37"/>
        <v>1.76</v>
      </c>
      <c r="Y143" s="129">
        <f t="shared" si="37"/>
        <v>1.76</v>
      </c>
      <c r="Z143" s="129">
        <f t="shared" si="37"/>
        <v>1.76</v>
      </c>
      <c r="AA143" s="129">
        <f t="shared" si="37"/>
        <v>1.76</v>
      </c>
      <c r="AB143" s="129">
        <f t="shared" si="37"/>
        <v>1.76</v>
      </c>
      <c r="AC143" s="129">
        <f t="shared" si="37"/>
        <v>1.76</v>
      </c>
      <c r="AD143" s="129">
        <f t="shared" si="37"/>
        <v>1.76</v>
      </c>
      <c r="AE143" s="129">
        <f t="shared" si="37"/>
        <v>1.76</v>
      </c>
      <c r="AF143" s="129">
        <f t="shared" si="37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6"/>
        <v>0</v>
      </c>
      <c r="D144" s="129">
        <f t="shared" si="36"/>
        <v>0</v>
      </c>
      <c r="E144" s="129">
        <f t="shared" si="36"/>
        <v>0</v>
      </c>
      <c r="F144" s="129">
        <f t="shared" si="36"/>
        <v>0</v>
      </c>
      <c r="G144" s="129">
        <f t="shared" si="36"/>
        <v>0</v>
      </c>
      <c r="H144" s="129">
        <f t="shared" si="36"/>
        <v>0</v>
      </c>
      <c r="I144" s="129">
        <f t="shared" si="36"/>
        <v>0</v>
      </c>
      <c r="J144" s="129">
        <f t="shared" si="36"/>
        <v>0</v>
      </c>
      <c r="K144" s="129">
        <f t="shared" si="36"/>
        <v>0</v>
      </c>
      <c r="L144" s="129">
        <f t="shared" si="36"/>
        <v>0</v>
      </c>
      <c r="M144" s="129">
        <f t="shared" si="36"/>
        <v>0</v>
      </c>
      <c r="N144" s="129">
        <f t="shared" si="36"/>
        <v>0</v>
      </c>
      <c r="O144" s="129">
        <f t="shared" si="36"/>
        <v>0</v>
      </c>
      <c r="P144" s="129">
        <f t="shared" si="36"/>
        <v>0</v>
      </c>
      <c r="Q144" s="129">
        <f t="shared" si="36"/>
        <v>0</v>
      </c>
      <c r="R144" s="129">
        <f t="shared" si="36"/>
        <v>0</v>
      </c>
      <c r="S144" s="129">
        <f t="shared" si="37"/>
        <v>0</v>
      </c>
      <c r="T144" s="129">
        <f t="shared" si="37"/>
        <v>0</v>
      </c>
      <c r="U144" s="129">
        <f t="shared" si="37"/>
        <v>0</v>
      </c>
      <c r="V144" s="129">
        <f t="shared" si="37"/>
        <v>0</v>
      </c>
      <c r="W144" s="129">
        <f t="shared" si="37"/>
        <v>0</v>
      </c>
      <c r="X144" s="129">
        <f t="shared" si="37"/>
        <v>0</v>
      </c>
      <c r="Y144" s="129">
        <f t="shared" si="37"/>
        <v>0</v>
      </c>
      <c r="Z144" s="129">
        <f t="shared" si="37"/>
        <v>0</v>
      </c>
      <c r="AA144" s="129">
        <f t="shared" si="37"/>
        <v>0</v>
      </c>
      <c r="AB144" s="129">
        <f t="shared" si="37"/>
        <v>0</v>
      </c>
      <c r="AC144" s="129">
        <f t="shared" si="37"/>
        <v>0</v>
      </c>
      <c r="AD144" s="129">
        <f t="shared" si="37"/>
        <v>0</v>
      </c>
      <c r="AE144" s="129">
        <f t="shared" si="37"/>
        <v>0</v>
      </c>
      <c r="AF144" s="129">
        <f t="shared" si="37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38">B146</f>
        <v>0.1</v>
      </c>
      <c r="D146" s="129">
        <f t="shared" si="38"/>
        <v>0.1</v>
      </c>
      <c r="E146" s="129">
        <f t="shared" si="38"/>
        <v>0.1</v>
      </c>
      <c r="F146" s="129">
        <f t="shared" si="38"/>
        <v>0.1</v>
      </c>
      <c r="G146" s="129">
        <f t="shared" si="38"/>
        <v>0.1</v>
      </c>
      <c r="H146" s="129">
        <f t="shared" si="38"/>
        <v>0.1</v>
      </c>
      <c r="I146" s="129">
        <f t="shared" si="38"/>
        <v>0.1</v>
      </c>
      <c r="J146" s="129">
        <f t="shared" si="38"/>
        <v>0.1</v>
      </c>
      <c r="K146" s="129">
        <f t="shared" si="38"/>
        <v>0.1</v>
      </c>
      <c r="L146" s="129">
        <f t="shared" si="38"/>
        <v>0.1</v>
      </c>
      <c r="M146" s="129">
        <f t="shared" si="38"/>
        <v>0.1</v>
      </c>
      <c r="N146" s="129">
        <f t="shared" si="38"/>
        <v>0.1</v>
      </c>
      <c r="O146" s="129">
        <f t="shared" si="38"/>
        <v>0.1</v>
      </c>
      <c r="P146" s="129">
        <f t="shared" si="38"/>
        <v>0.1</v>
      </c>
      <c r="Q146" s="129">
        <f t="shared" si="38"/>
        <v>0.1</v>
      </c>
      <c r="R146" s="129">
        <f t="shared" si="38"/>
        <v>0.1</v>
      </c>
      <c r="S146" s="129">
        <f t="shared" ref="S146:AF149" si="39">R146</f>
        <v>0.1</v>
      </c>
      <c r="T146" s="129">
        <f t="shared" si="39"/>
        <v>0.1</v>
      </c>
      <c r="U146" s="129">
        <f t="shared" si="39"/>
        <v>0.1</v>
      </c>
      <c r="V146" s="129">
        <f t="shared" si="39"/>
        <v>0.1</v>
      </c>
      <c r="W146" s="129">
        <f t="shared" si="39"/>
        <v>0.1</v>
      </c>
      <c r="X146" s="129">
        <f t="shared" si="39"/>
        <v>0.1</v>
      </c>
      <c r="Y146" s="129">
        <f t="shared" si="39"/>
        <v>0.1</v>
      </c>
      <c r="Z146" s="129">
        <f t="shared" si="39"/>
        <v>0.1</v>
      </c>
      <c r="AA146" s="129">
        <f t="shared" si="39"/>
        <v>0.1</v>
      </c>
      <c r="AB146" s="129">
        <f t="shared" si="39"/>
        <v>0.1</v>
      </c>
      <c r="AC146" s="129">
        <f t="shared" si="39"/>
        <v>0.1</v>
      </c>
      <c r="AD146" s="129">
        <f t="shared" si="39"/>
        <v>0.1</v>
      </c>
      <c r="AE146" s="129">
        <f t="shared" si="39"/>
        <v>0.1</v>
      </c>
      <c r="AF146" s="129">
        <f t="shared" si="39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38"/>
        <v>2.0499999999999998</v>
      </c>
      <c r="D147" s="129">
        <f t="shared" si="38"/>
        <v>2.0499999999999998</v>
      </c>
      <c r="E147" s="129">
        <f t="shared" si="38"/>
        <v>2.0499999999999998</v>
      </c>
      <c r="F147" s="129">
        <f t="shared" si="38"/>
        <v>2.0499999999999998</v>
      </c>
      <c r="G147" s="129">
        <f t="shared" si="38"/>
        <v>2.0499999999999998</v>
      </c>
      <c r="H147" s="129">
        <f t="shared" si="38"/>
        <v>2.0499999999999998</v>
      </c>
      <c r="I147" s="129">
        <f t="shared" si="38"/>
        <v>2.0499999999999998</v>
      </c>
      <c r="J147" s="129">
        <f t="shared" si="38"/>
        <v>2.0499999999999998</v>
      </c>
      <c r="K147" s="129">
        <f t="shared" si="38"/>
        <v>2.0499999999999998</v>
      </c>
      <c r="L147" s="129">
        <f t="shared" si="38"/>
        <v>2.0499999999999998</v>
      </c>
      <c r="M147" s="129">
        <f t="shared" si="38"/>
        <v>2.0499999999999998</v>
      </c>
      <c r="N147" s="129">
        <f t="shared" si="38"/>
        <v>2.0499999999999998</v>
      </c>
      <c r="O147" s="129">
        <f t="shared" si="38"/>
        <v>2.0499999999999998</v>
      </c>
      <c r="P147" s="129">
        <f t="shared" si="38"/>
        <v>2.0499999999999998</v>
      </c>
      <c r="Q147" s="129">
        <f t="shared" si="38"/>
        <v>2.0499999999999998</v>
      </c>
      <c r="R147" s="129">
        <f t="shared" si="38"/>
        <v>2.0499999999999998</v>
      </c>
      <c r="S147" s="129">
        <f t="shared" si="39"/>
        <v>2.0499999999999998</v>
      </c>
      <c r="T147" s="129">
        <f t="shared" si="39"/>
        <v>2.0499999999999998</v>
      </c>
      <c r="U147" s="129">
        <f t="shared" si="39"/>
        <v>2.0499999999999998</v>
      </c>
      <c r="V147" s="129">
        <f t="shared" si="39"/>
        <v>2.0499999999999998</v>
      </c>
      <c r="W147" s="129">
        <f t="shared" si="39"/>
        <v>2.0499999999999998</v>
      </c>
      <c r="X147" s="129">
        <f t="shared" si="39"/>
        <v>2.0499999999999998</v>
      </c>
      <c r="Y147" s="129">
        <f t="shared" si="39"/>
        <v>2.0499999999999998</v>
      </c>
      <c r="Z147" s="129">
        <f t="shared" si="39"/>
        <v>2.0499999999999998</v>
      </c>
      <c r="AA147" s="129">
        <f t="shared" si="39"/>
        <v>2.0499999999999998</v>
      </c>
      <c r="AB147" s="129">
        <f t="shared" si="39"/>
        <v>2.0499999999999998</v>
      </c>
      <c r="AC147" s="129">
        <f t="shared" si="39"/>
        <v>2.0499999999999998</v>
      </c>
      <c r="AD147" s="129">
        <f t="shared" si="39"/>
        <v>2.0499999999999998</v>
      </c>
      <c r="AE147" s="129">
        <f t="shared" si="39"/>
        <v>2.0499999999999998</v>
      </c>
      <c r="AF147" s="129">
        <f t="shared" si="39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38"/>
        <v>2.7</v>
      </c>
      <c r="D148" s="129">
        <f t="shared" si="38"/>
        <v>2.7</v>
      </c>
      <c r="E148" s="129">
        <f t="shared" si="38"/>
        <v>2.7</v>
      </c>
      <c r="F148" s="129">
        <f t="shared" si="38"/>
        <v>2.7</v>
      </c>
      <c r="G148" s="129">
        <f t="shared" si="38"/>
        <v>2.7</v>
      </c>
      <c r="H148" s="129">
        <f t="shared" si="38"/>
        <v>2.7</v>
      </c>
      <c r="I148" s="129">
        <f t="shared" si="38"/>
        <v>2.7</v>
      </c>
      <c r="J148" s="129">
        <f t="shared" si="38"/>
        <v>2.7</v>
      </c>
      <c r="K148" s="129">
        <f t="shared" si="38"/>
        <v>2.7</v>
      </c>
      <c r="L148" s="129">
        <f t="shared" si="38"/>
        <v>2.7</v>
      </c>
      <c r="M148" s="129">
        <f t="shared" si="38"/>
        <v>2.7</v>
      </c>
      <c r="N148" s="129">
        <f t="shared" si="38"/>
        <v>2.7</v>
      </c>
      <c r="O148" s="129">
        <f t="shared" si="38"/>
        <v>2.7</v>
      </c>
      <c r="P148" s="129">
        <f t="shared" si="38"/>
        <v>2.7</v>
      </c>
      <c r="Q148" s="129">
        <f t="shared" si="38"/>
        <v>2.7</v>
      </c>
      <c r="R148" s="129">
        <f t="shared" si="38"/>
        <v>2.7</v>
      </c>
      <c r="S148" s="129">
        <f t="shared" si="39"/>
        <v>2.7</v>
      </c>
      <c r="T148" s="129">
        <f t="shared" si="39"/>
        <v>2.7</v>
      </c>
      <c r="U148" s="129">
        <f t="shared" si="39"/>
        <v>2.7</v>
      </c>
      <c r="V148" s="129">
        <f t="shared" si="39"/>
        <v>2.7</v>
      </c>
      <c r="W148" s="129">
        <f t="shared" si="39"/>
        <v>2.7</v>
      </c>
      <c r="X148" s="129">
        <f t="shared" si="39"/>
        <v>2.7</v>
      </c>
      <c r="Y148" s="129">
        <f t="shared" si="39"/>
        <v>2.7</v>
      </c>
      <c r="Z148" s="129">
        <f t="shared" si="39"/>
        <v>2.7</v>
      </c>
      <c r="AA148" s="129">
        <f t="shared" si="39"/>
        <v>2.7</v>
      </c>
      <c r="AB148" s="129">
        <f t="shared" si="39"/>
        <v>2.7</v>
      </c>
      <c r="AC148" s="129">
        <f t="shared" si="39"/>
        <v>2.7</v>
      </c>
      <c r="AD148" s="129">
        <f t="shared" si="39"/>
        <v>2.7</v>
      </c>
      <c r="AE148" s="129">
        <f t="shared" si="39"/>
        <v>2.7</v>
      </c>
      <c r="AF148" s="129">
        <f t="shared" si="39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38"/>
        <v>2.15</v>
      </c>
      <c r="D149" s="129">
        <f t="shared" si="38"/>
        <v>2.15</v>
      </c>
      <c r="E149" s="129">
        <f t="shared" si="38"/>
        <v>2.15</v>
      </c>
      <c r="F149" s="129">
        <f t="shared" si="38"/>
        <v>2.15</v>
      </c>
      <c r="G149" s="129">
        <f t="shared" si="38"/>
        <v>2.15</v>
      </c>
      <c r="H149" s="129">
        <f t="shared" si="38"/>
        <v>2.15</v>
      </c>
      <c r="I149" s="129">
        <f t="shared" si="38"/>
        <v>2.15</v>
      </c>
      <c r="J149" s="129">
        <f t="shared" si="38"/>
        <v>2.15</v>
      </c>
      <c r="K149" s="129">
        <f t="shared" si="38"/>
        <v>2.15</v>
      </c>
      <c r="L149" s="129">
        <f t="shared" si="38"/>
        <v>2.15</v>
      </c>
      <c r="M149" s="129">
        <f t="shared" si="38"/>
        <v>2.15</v>
      </c>
      <c r="N149" s="129">
        <f t="shared" si="38"/>
        <v>2.15</v>
      </c>
      <c r="O149" s="129">
        <f t="shared" si="38"/>
        <v>2.15</v>
      </c>
      <c r="P149" s="129">
        <f t="shared" si="38"/>
        <v>2.15</v>
      </c>
      <c r="Q149" s="129">
        <f t="shared" si="38"/>
        <v>2.15</v>
      </c>
      <c r="R149" s="129">
        <f t="shared" si="38"/>
        <v>2.15</v>
      </c>
      <c r="S149" s="129">
        <f t="shared" si="39"/>
        <v>2.15</v>
      </c>
      <c r="T149" s="129">
        <f t="shared" si="39"/>
        <v>2.15</v>
      </c>
      <c r="U149" s="129">
        <f t="shared" si="39"/>
        <v>2.15</v>
      </c>
      <c r="V149" s="129">
        <f t="shared" si="39"/>
        <v>2.15</v>
      </c>
      <c r="W149" s="129">
        <f t="shared" si="39"/>
        <v>2.15</v>
      </c>
      <c r="X149" s="129">
        <f t="shared" si="39"/>
        <v>2.15</v>
      </c>
      <c r="Y149" s="129">
        <f t="shared" si="39"/>
        <v>2.15</v>
      </c>
      <c r="Z149" s="129">
        <f t="shared" si="39"/>
        <v>2.15</v>
      </c>
      <c r="AA149" s="129">
        <f t="shared" si="39"/>
        <v>2.15</v>
      </c>
      <c r="AB149" s="129">
        <f t="shared" si="39"/>
        <v>2.15</v>
      </c>
      <c r="AC149" s="129">
        <f t="shared" si="39"/>
        <v>2.15</v>
      </c>
      <c r="AD149" s="129">
        <f t="shared" si="39"/>
        <v>2.15</v>
      </c>
      <c r="AE149" s="129">
        <f t="shared" si="39"/>
        <v>2.15</v>
      </c>
      <c r="AF149" s="129">
        <f t="shared" si="39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0">B151</f>
        <v>0.9</v>
      </c>
      <c r="D151" s="129">
        <f t="shared" si="40"/>
        <v>0.9</v>
      </c>
      <c r="E151" s="129">
        <f t="shared" si="40"/>
        <v>0.9</v>
      </c>
      <c r="F151" s="129">
        <f t="shared" si="40"/>
        <v>0.9</v>
      </c>
      <c r="G151" s="129">
        <f t="shared" si="40"/>
        <v>0.9</v>
      </c>
      <c r="H151" s="129">
        <f t="shared" si="40"/>
        <v>0.9</v>
      </c>
      <c r="I151" s="129">
        <f t="shared" si="40"/>
        <v>0.9</v>
      </c>
      <c r="J151" s="129">
        <f t="shared" si="40"/>
        <v>0.9</v>
      </c>
      <c r="K151" s="129">
        <f t="shared" si="40"/>
        <v>0.9</v>
      </c>
      <c r="L151" s="129">
        <f t="shared" si="40"/>
        <v>0.9</v>
      </c>
      <c r="M151" s="129">
        <f t="shared" si="40"/>
        <v>0.9</v>
      </c>
      <c r="N151" s="129">
        <f t="shared" si="40"/>
        <v>0.9</v>
      </c>
      <c r="O151" s="129">
        <f t="shared" si="40"/>
        <v>0.9</v>
      </c>
      <c r="P151" s="129">
        <f t="shared" si="40"/>
        <v>0.9</v>
      </c>
      <c r="Q151" s="129">
        <f t="shared" si="40"/>
        <v>0.9</v>
      </c>
      <c r="R151" s="129">
        <f t="shared" si="40"/>
        <v>0.9</v>
      </c>
      <c r="S151" s="129">
        <f t="shared" ref="R151:AF163" si="41">R151</f>
        <v>0.9</v>
      </c>
      <c r="T151" s="129">
        <f t="shared" si="41"/>
        <v>0.9</v>
      </c>
      <c r="U151" s="129">
        <f t="shared" si="41"/>
        <v>0.9</v>
      </c>
      <c r="V151" s="129">
        <f t="shared" si="41"/>
        <v>0.9</v>
      </c>
      <c r="W151" s="129">
        <f t="shared" si="41"/>
        <v>0.9</v>
      </c>
      <c r="X151" s="129">
        <f t="shared" si="41"/>
        <v>0.9</v>
      </c>
      <c r="Y151" s="129">
        <f t="shared" si="41"/>
        <v>0.9</v>
      </c>
      <c r="Z151" s="129">
        <f t="shared" si="41"/>
        <v>0.9</v>
      </c>
      <c r="AA151" s="129">
        <f t="shared" si="41"/>
        <v>0.9</v>
      </c>
      <c r="AB151" s="129">
        <f t="shared" si="41"/>
        <v>0.9</v>
      </c>
      <c r="AC151" s="129">
        <f t="shared" si="41"/>
        <v>0.9</v>
      </c>
      <c r="AD151" s="129">
        <f t="shared" si="41"/>
        <v>0.9</v>
      </c>
      <c r="AE151" s="129">
        <f t="shared" si="41"/>
        <v>0.9</v>
      </c>
      <c r="AF151" s="129">
        <f t="shared" si="41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0"/>
        <v>1.08</v>
      </c>
      <c r="D152" s="129">
        <f t="shared" si="40"/>
        <v>1.08</v>
      </c>
      <c r="E152" s="129">
        <f t="shared" si="40"/>
        <v>1.08</v>
      </c>
      <c r="F152" s="129">
        <f t="shared" si="40"/>
        <v>1.08</v>
      </c>
      <c r="G152" s="129">
        <f t="shared" si="40"/>
        <v>1.08</v>
      </c>
      <c r="H152" s="129">
        <f t="shared" si="40"/>
        <v>1.08</v>
      </c>
      <c r="I152" s="129">
        <f t="shared" si="40"/>
        <v>1.08</v>
      </c>
      <c r="J152" s="129">
        <f t="shared" si="40"/>
        <v>1.08</v>
      </c>
      <c r="K152" s="129">
        <f t="shared" si="40"/>
        <v>1.08</v>
      </c>
      <c r="L152" s="129">
        <f t="shared" si="40"/>
        <v>1.08</v>
      </c>
      <c r="M152" s="129">
        <f t="shared" si="40"/>
        <v>1.08</v>
      </c>
      <c r="N152" s="129">
        <f t="shared" si="40"/>
        <v>1.08</v>
      </c>
      <c r="O152" s="129">
        <f t="shared" si="40"/>
        <v>1.08</v>
      </c>
      <c r="P152" s="129">
        <f t="shared" si="40"/>
        <v>1.08</v>
      </c>
      <c r="Q152" s="129">
        <f t="shared" si="40"/>
        <v>1.08</v>
      </c>
      <c r="R152" s="129">
        <f t="shared" si="40"/>
        <v>1.08</v>
      </c>
      <c r="S152" s="129">
        <f t="shared" si="41"/>
        <v>1.08</v>
      </c>
      <c r="T152" s="129">
        <f t="shared" si="41"/>
        <v>1.08</v>
      </c>
      <c r="U152" s="129">
        <f t="shared" si="41"/>
        <v>1.08</v>
      </c>
      <c r="V152" s="129">
        <f t="shared" si="41"/>
        <v>1.08</v>
      </c>
      <c r="W152" s="129">
        <f t="shared" si="41"/>
        <v>1.08</v>
      </c>
      <c r="X152" s="129">
        <f t="shared" si="41"/>
        <v>1.08</v>
      </c>
      <c r="Y152" s="129">
        <f t="shared" si="41"/>
        <v>1.08</v>
      </c>
      <c r="Z152" s="129">
        <f t="shared" si="41"/>
        <v>1.08</v>
      </c>
      <c r="AA152" s="129">
        <f t="shared" si="41"/>
        <v>1.08</v>
      </c>
      <c r="AB152" s="129">
        <f t="shared" si="41"/>
        <v>1.08</v>
      </c>
      <c r="AC152" s="129">
        <f t="shared" si="41"/>
        <v>1.08</v>
      </c>
      <c r="AD152" s="129">
        <f t="shared" si="41"/>
        <v>1.08</v>
      </c>
      <c r="AE152" s="129">
        <f t="shared" si="41"/>
        <v>1.08</v>
      </c>
      <c r="AF152" s="129">
        <f t="shared" si="41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0"/>
        <v>2.37</v>
      </c>
      <c r="D153" s="129">
        <f t="shared" si="40"/>
        <v>2.37</v>
      </c>
      <c r="E153" s="129">
        <f t="shared" si="40"/>
        <v>2.37</v>
      </c>
      <c r="F153" s="129">
        <f t="shared" si="40"/>
        <v>2.37</v>
      </c>
      <c r="G153" s="129">
        <f t="shared" si="40"/>
        <v>2.37</v>
      </c>
      <c r="H153" s="129">
        <f t="shared" si="40"/>
        <v>2.37</v>
      </c>
      <c r="I153" s="129">
        <f t="shared" si="40"/>
        <v>2.37</v>
      </c>
      <c r="J153" s="129">
        <f t="shared" si="40"/>
        <v>2.37</v>
      </c>
      <c r="K153" s="129">
        <f t="shared" si="40"/>
        <v>2.37</v>
      </c>
      <c r="L153" s="129">
        <f t="shared" si="40"/>
        <v>2.37</v>
      </c>
      <c r="M153" s="129">
        <f t="shared" si="40"/>
        <v>2.37</v>
      </c>
      <c r="N153" s="129">
        <f t="shared" si="40"/>
        <v>2.37</v>
      </c>
      <c r="O153" s="129">
        <f t="shared" si="40"/>
        <v>2.37</v>
      </c>
      <c r="P153" s="129">
        <f t="shared" si="40"/>
        <v>2.37</v>
      </c>
      <c r="Q153" s="129">
        <f t="shared" si="40"/>
        <v>2.37</v>
      </c>
      <c r="R153" s="129">
        <f t="shared" si="40"/>
        <v>2.37</v>
      </c>
      <c r="S153" s="129">
        <f t="shared" si="41"/>
        <v>2.37</v>
      </c>
      <c r="T153" s="129">
        <f t="shared" si="41"/>
        <v>2.37</v>
      </c>
      <c r="U153" s="129">
        <f t="shared" si="41"/>
        <v>2.37</v>
      </c>
      <c r="V153" s="129">
        <f t="shared" si="41"/>
        <v>2.37</v>
      </c>
      <c r="W153" s="129">
        <f t="shared" si="41"/>
        <v>2.37</v>
      </c>
      <c r="X153" s="129">
        <f t="shared" si="41"/>
        <v>2.37</v>
      </c>
      <c r="Y153" s="129">
        <f t="shared" si="41"/>
        <v>2.37</v>
      </c>
      <c r="Z153" s="129">
        <f t="shared" si="41"/>
        <v>2.37</v>
      </c>
      <c r="AA153" s="129">
        <f t="shared" si="41"/>
        <v>2.37</v>
      </c>
      <c r="AB153" s="129">
        <f t="shared" si="41"/>
        <v>2.37</v>
      </c>
      <c r="AC153" s="129">
        <f t="shared" si="41"/>
        <v>2.37</v>
      </c>
      <c r="AD153" s="129">
        <f t="shared" si="41"/>
        <v>2.37</v>
      </c>
      <c r="AE153" s="129">
        <f t="shared" si="41"/>
        <v>2.37</v>
      </c>
      <c r="AF153" s="129">
        <f t="shared" si="41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0"/>
        <v>1.81</v>
      </c>
      <c r="D154" s="129">
        <f t="shared" si="40"/>
        <v>1.81</v>
      </c>
      <c r="E154" s="129">
        <f t="shared" si="40"/>
        <v>1.81</v>
      </c>
      <c r="F154" s="129">
        <f t="shared" si="40"/>
        <v>1.81</v>
      </c>
      <c r="G154" s="129">
        <f t="shared" si="40"/>
        <v>1.81</v>
      </c>
      <c r="H154" s="129">
        <f t="shared" si="40"/>
        <v>1.81</v>
      </c>
      <c r="I154" s="129">
        <f t="shared" si="40"/>
        <v>1.81</v>
      </c>
      <c r="J154" s="129">
        <f t="shared" si="40"/>
        <v>1.81</v>
      </c>
      <c r="K154" s="129">
        <f t="shared" si="40"/>
        <v>1.81</v>
      </c>
      <c r="L154" s="129">
        <f t="shared" si="40"/>
        <v>1.81</v>
      </c>
      <c r="M154" s="129">
        <f t="shared" si="40"/>
        <v>1.81</v>
      </c>
      <c r="N154" s="129">
        <f t="shared" si="40"/>
        <v>1.81</v>
      </c>
      <c r="O154" s="129">
        <f t="shared" si="40"/>
        <v>1.81</v>
      </c>
      <c r="P154" s="129">
        <f t="shared" si="40"/>
        <v>1.81</v>
      </c>
      <c r="Q154" s="129">
        <f t="shared" si="40"/>
        <v>1.81</v>
      </c>
      <c r="R154" s="129">
        <f t="shared" si="40"/>
        <v>1.81</v>
      </c>
      <c r="S154" s="129">
        <f t="shared" si="41"/>
        <v>1.81</v>
      </c>
      <c r="T154" s="129">
        <f t="shared" si="41"/>
        <v>1.81</v>
      </c>
      <c r="U154" s="129">
        <f t="shared" si="41"/>
        <v>1.81</v>
      </c>
      <c r="V154" s="129">
        <f t="shared" si="41"/>
        <v>1.81</v>
      </c>
      <c r="W154" s="129">
        <f t="shared" si="41"/>
        <v>1.81</v>
      </c>
      <c r="X154" s="129">
        <f t="shared" si="41"/>
        <v>1.81</v>
      </c>
      <c r="Y154" s="129">
        <f t="shared" si="41"/>
        <v>1.81</v>
      </c>
      <c r="Z154" s="129">
        <f t="shared" si="41"/>
        <v>1.81</v>
      </c>
      <c r="AA154" s="129">
        <f t="shared" si="41"/>
        <v>1.81</v>
      </c>
      <c r="AB154" s="129">
        <f t="shared" si="41"/>
        <v>1.81</v>
      </c>
      <c r="AC154" s="129">
        <f t="shared" si="41"/>
        <v>1.81</v>
      </c>
      <c r="AD154" s="129">
        <f t="shared" si="41"/>
        <v>1.81</v>
      </c>
      <c r="AE154" s="129">
        <f t="shared" si="41"/>
        <v>1.81</v>
      </c>
      <c r="AF154" s="129">
        <f t="shared" si="41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0"/>
        <v>1.0900000000000001</v>
      </c>
      <c r="D155" s="129">
        <f t="shared" si="40"/>
        <v>1.0900000000000001</v>
      </c>
      <c r="E155" s="129">
        <f t="shared" si="40"/>
        <v>1.0900000000000001</v>
      </c>
      <c r="F155" s="129">
        <f t="shared" si="40"/>
        <v>1.0900000000000001</v>
      </c>
      <c r="G155" s="129">
        <f t="shared" si="40"/>
        <v>1.0900000000000001</v>
      </c>
      <c r="H155" s="129">
        <f t="shared" si="40"/>
        <v>1.0900000000000001</v>
      </c>
      <c r="I155" s="129">
        <f t="shared" si="40"/>
        <v>1.0900000000000001</v>
      </c>
      <c r="J155" s="129">
        <f t="shared" si="40"/>
        <v>1.0900000000000001</v>
      </c>
      <c r="K155" s="129">
        <f t="shared" si="40"/>
        <v>1.0900000000000001</v>
      </c>
      <c r="L155" s="129">
        <f t="shared" si="40"/>
        <v>1.0900000000000001</v>
      </c>
      <c r="M155" s="129">
        <f t="shared" si="40"/>
        <v>1.0900000000000001</v>
      </c>
      <c r="N155" s="129">
        <f t="shared" si="40"/>
        <v>1.0900000000000001</v>
      </c>
      <c r="O155" s="129">
        <f t="shared" si="40"/>
        <v>1.0900000000000001</v>
      </c>
      <c r="P155" s="129">
        <f t="shared" si="40"/>
        <v>1.0900000000000001</v>
      </c>
      <c r="Q155" s="129">
        <f t="shared" si="40"/>
        <v>1.0900000000000001</v>
      </c>
      <c r="R155" s="129">
        <f t="shared" si="40"/>
        <v>1.0900000000000001</v>
      </c>
      <c r="S155" s="129">
        <f t="shared" si="41"/>
        <v>1.0900000000000001</v>
      </c>
      <c r="T155" s="129">
        <f t="shared" si="41"/>
        <v>1.0900000000000001</v>
      </c>
      <c r="U155" s="129">
        <f t="shared" si="41"/>
        <v>1.0900000000000001</v>
      </c>
      <c r="V155" s="129">
        <f t="shared" si="41"/>
        <v>1.0900000000000001</v>
      </c>
      <c r="W155" s="129">
        <f t="shared" si="41"/>
        <v>1.0900000000000001</v>
      </c>
      <c r="X155" s="129">
        <f t="shared" si="41"/>
        <v>1.0900000000000001</v>
      </c>
      <c r="Y155" s="129">
        <f t="shared" si="41"/>
        <v>1.0900000000000001</v>
      </c>
      <c r="Z155" s="129">
        <f t="shared" si="41"/>
        <v>1.0900000000000001</v>
      </c>
      <c r="AA155" s="129">
        <f t="shared" si="41"/>
        <v>1.0900000000000001</v>
      </c>
      <c r="AB155" s="129">
        <f t="shared" si="41"/>
        <v>1.0900000000000001</v>
      </c>
      <c r="AC155" s="129">
        <f t="shared" si="41"/>
        <v>1.0900000000000001</v>
      </c>
      <c r="AD155" s="129">
        <f t="shared" si="41"/>
        <v>1.0900000000000001</v>
      </c>
      <c r="AE155" s="129">
        <f t="shared" si="41"/>
        <v>1.0900000000000001</v>
      </c>
      <c r="AF155" s="129">
        <f t="shared" si="41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0"/>
        <v>1.58</v>
      </c>
      <c r="D156" s="129">
        <f t="shared" si="40"/>
        <v>1.58</v>
      </c>
      <c r="E156" s="129">
        <f t="shared" si="40"/>
        <v>1.58</v>
      </c>
      <c r="F156" s="129">
        <f t="shared" si="40"/>
        <v>1.58</v>
      </c>
      <c r="G156" s="129">
        <f t="shared" si="40"/>
        <v>1.58</v>
      </c>
      <c r="H156" s="129">
        <f t="shared" si="40"/>
        <v>1.58</v>
      </c>
      <c r="I156" s="129">
        <f t="shared" si="40"/>
        <v>1.58</v>
      </c>
      <c r="J156" s="129">
        <f t="shared" si="40"/>
        <v>1.58</v>
      </c>
      <c r="K156" s="129">
        <f t="shared" si="40"/>
        <v>1.58</v>
      </c>
      <c r="L156" s="129">
        <f t="shared" si="40"/>
        <v>1.58</v>
      </c>
      <c r="M156" s="129">
        <f t="shared" si="40"/>
        <v>1.58</v>
      </c>
      <c r="N156" s="129">
        <f t="shared" si="40"/>
        <v>1.58</v>
      </c>
      <c r="O156" s="129">
        <f t="shared" si="40"/>
        <v>1.58</v>
      </c>
      <c r="P156" s="129">
        <f t="shared" si="40"/>
        <v>1.58</v>
      </c>
      <c r="Q156" s="129">
        <f t="shared" si="40"/>
        <v>1.58</v>
      </c>
      <c r="R156" s="129">
        <f t="shared" si="40"/>
        <v>1.58</v>
      </c>
      <c r="S156" s="129">
        <f t="shared" si="41"/>
        <v>1.58</v>
      </c>
      <c r="T156" s="129">
        <f t="shared" si="41"/>
        <v>1.58</v>
      </c>
      <c r="U156" s="129">
        <f t="shared" si="41"/>
        <v>1.58</v>
      </c>
      <c r="V156" s="129">
        <f t="shared" si="41"/>
        <v>1.58</v>
      </c>
      <c r="W156" s="129">
        <f t="shared" si="41"/>
        <v>1.58</v>
      </c>
      <c r="X156" s="129">
        <f t="shared" si="41"/>
        <v>1.58</v>
      </c>
      <c r="Y156" s="129">
        <f t="shared" si="41"/>
        <v>1.58</v>
      </c>
      <c r="Z156" s="129">
        <f t="shared" si="41"/>
        <v>1.58</v>
      </c>
      <c r="AA156" s="129">
        <f t="shared" si="41"/>
        <v>1.58</v>
      </c>
      <c r="AB156" s="129">
        <f t="shared" si="41"/>
        <v>1.58</v>
      </c>
      <c r="AC156" s="129">
        <f t="shared" si="41"/>
        <v>1.58</v>
      </c>
      <c r="AD156" s="129">
        <f t="shared" si="41"/>
        <v>1.58</v>
      </c>
      <c r="AE156" s="129">
        <f t="shared" si="41"/>
        <v>1.58</v>
      </c>
      <c r="AF156" s="129">
        <f t="shared" si="41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0"/>
        <v>2</v>
      </c>
      <c r="D157" s="129">
        <f t="shared" si="40"/>
        <v>2</v>
      </c>
      <c r="E157" s="129">
        <f t="shared" si="40"/>
        <v>2</v>
      </c>
      <c r="F157" s="129">
        <f t="shared" si="40"/>
        <v>2</v>
      </c>
      <c r="G157" s="129">
        <f t="shared" si="40"/>
        <v>2</v>
      </c>
      <c r="H157" s="129">
        <f t="shared" si="40"/>
        <v>2</v>
      </c>
      <c r="I157" s="129">
        <f t="shared" si="40"/>
        <v>2</v>
      </c>
      <c r="J157" s="129">
        <f t="shared" si="40"/>
        <v>2</v>
      </c>
      <c r="K157" s="129">
        <f t="shared" si="40"/>
        <v>2</v>
      </c>
      <c r="L157" s="129">
        <f t="shared" si="40"/>
        <v>2</v>
      </c>
      <c r="M157" s="129">
        <f t="shared" si="40"/>
        <v>2</v>
      </c>
      <c r="N157" s="129">
        <f t="shared" si="40"/>
        <v>2</v>
      </c>
      <c r="O157" s="129">
        <f t="shared" si="40"/>
        <v>2</v>
      </c>
      <c r="P157" s="129">
        <f t="shared" si="40"/>
        <v>2</v>
      </c>
      <c r="Q157" s="129">
        <f t="shared" si="40"/>
        <v>2</v>
      </c>
      <c r="R157" s="129">
        <f t="shared" si="40"/>
        <v>2</v>
      </c>
      <c r="S157" s="129">
        <f t="shared" si="41"/>
        <v>2</v>
      </c>
      <c r="T157" s="129">
        <f t="shared" si="41"/>
        <v>2</v>
      </c>
      <c r="U157" s="129">
        <f t="shared" si="41"/>
        <v>2</v>
      </c>
      <c r="V157" s="129">
        <f t="shared" si="41"/>
        <v>2</v>
      </c>
      <c r="W157" s="129">
        <f t="shared" si="41"/>
        <v>2</v>
      </c>
      <c r="X157" s="129">
        <f t="shared" si="41"/>
        <v>2</v>
      </c>
      <c r="Y157" s="129">
        <f t="shared" si="41"/>
        <v>2</v>
      </c>
      <c r="Z157" s="129">
        <f t="shared" si="41"/>
        <v>2</v>
      </c>
      <c r="AA157" s="129">
        <f t="shared" si="41"/>
        <v>2</v>
      </c>
      <c r="AB157" s="129">
        <f t="shared" si="41"/>
        <v>2</v>
      </c>
      <c r="AC157" s="129">
        <f t="shared" si="41"/>
        <v>2</v>
      </c>
      <c r="AD157" s="129">
        <f t="shared" si="41"/>
        <v>2</v>
      </c>
      <c r="AE157" s="129">
        <f t="shared" si="41"/>
        <v>2</v>
      </c>
      <c r="AF157" s="129">
        <f t="shared" si="41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0"/>
        <v>0.47</v>
      </c>
      <c r="D158" s="129">
        <f t="shared" si="40"/>
        <v>0.47</v>
      </c>
      <c r="E158" s="129">
        <f t="shared" si="40"/>
        <v>0.47</v>
      </c>
      <c r="F158" s="129">
        <f t="shared" si="40"/>
        <v>0.47</v>
      </c>
      <c r="G158" s="129">
        <f t="shared" si="40"/>
        <v>0.47</v>
      </c>
      <c r="H158" s="129">
        <f t="shared" si="40"/>
        <v>0.47</v>
      </c>
      <c r="I158" s="129">
        <f t="shared" si="40"/>
        <v>0.47</v>
      </c>
      <c r="J158" s="129">
        <f t="shared" si="40"/>
        <v>0.47</v>
      </c>
      <c r="K158" s="129">
        <f t="shared" si="40"/>
        <v>0.47</v>
      </c>
      <c r="L158" s="129">
        <f t="shared" si="40"/>
        <v>0.47</v>
      </c>
      <c r="M158" s="129">
        <f t="shared" si="40"/>
        <v>0.47</v>
      </c>
      <c r="N158" s="129">
        <f t="shared" si="40"/>
        <v>0.47</v>
      </c>
      <c r="O158" s="129">
        <f t="shared" si="40"/>
        <v>0.47</v>
      </c>
      <c r="P158" s="129">
        <f t="shared" si="40"/>
        <v>0.47</v>
      </c>
      <c r="Q158" s="129">
        <f t="shared" si="40"/>
        <v>0.47</v>
      </c>
      <c r="R158" s="129">
        <f t="shared" si="40"/>
        <v>0.47</v>
      </c>
      <c r="S158" s="129">
        <f t="shared" si="41"/>
        <v>0.47</v>
      </c>
      <c r="T158" s="129">
        <f t="shared" si="41"/>
        <v>0.47</v>
      </c>
      <c r="U158" s="129">
        <f t="shared" si="41"/>
        <v>0.47</v>
      </c>
      <c r="V158" s="129">
        <f t="shared" si="41"/>
        <v>0.47</v>
      </c>
      <c r="W158" s="129">
        <f t="shared" si="41"/>
        <v>0.47</v>
      </c>
      <c r="X158" s="129">
        <f t="shared" si="41"/>
        <v>0.47</v>
      </c>
      <c r="Y158" s="129">
        <f t="shared" si="41"/>
        <v>0.47</v>
      </c>
      <c r="Z158" s="129">
        <f t="shared" si="41"/>
        <v>0.47</v>
      </c>
      <c r="AA158" s="129">
        <f t="shared" si="41"/>
        <v>0.47</v>
      </c>
      <c r="AB158" s="129">
        <f t="shared" si="41"/>
        <v>0.47</v>
      </c>
      <c r="AC158" s="129">
        <f t="shared" si="41"/>
        <v>0.47</v>
      </c>
      <c r="AD158" s="129">
        <f t="shared" si="41"/>
        <v>0.47</v>
      </c>
      <c r="AE158" s="129">
        <f t="shared" si="41"/>
        <v>0.47</v>
      </c>
      <c r="AF158" s="129">
        <f t="shared" si="41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0"/>
        <v>0</v>
      </c>
      <c r="D159" s="129">
        <f t="shared" si="40"/>
        <v>0</v>
      </c>
      <c r="E159" s="129">
        <f t="shared" si="40"/>
        <v>0</v>
      </c>
      <c r="F159" s="129">
        <f t="shared" si="40"/>
        <v>0</v>
      </c>
      <c r="G159" s="129">
        <f t="shared" si="40"/>
        <v>0</v>
      </c>
      <c r="H159" s="129">
        <f t="shared" si="40"/>
        <v>0</v>
      </c>
      <c r="I159" s="129">
        <f t="shared" si="40"/>
        <v>0</v>
      </c>
      <c r="J159" s="129">
        <f t="shared" si="40"/>
        <v>0</v>
      </c>
      <c r="K159" s="129">
        <f t="shared" si="40"/>
        <v>0</v>
      </c>
      <c r="L159" s="129">
        <f t="shared" si="40"/>
        <v>0</v>
      </c>
      <c r="M159" s="129">
        <f t="shared" si="40"/>
        <v>0</v>
      </c>
      <c r="N159" s="129">
        <f t="shared" si="40"/>
        <v>0</v>
      </c>
      <c r="O159" s="129">
        <f t="shared" si="40"/>
        <v>0</v>
      </c>
      <c r="P159" s="129">
        <f t="shared" si="40"/>
        <v>0</v>
      </c>
      <c r="Q159" s="129">
        <f t="shared" si="40"/>
        <v>0</v>
      </c>
      <c r="R159" s="129">
        <f t="shared" si="40"/>
        <v>0</v>
      </c>
      <c r="S159" s="129">
        <f t="shared" si="41"/>
        <v>0</v>
      </c>
      <c r="T159" s="129">
        <f t="shared" si="41"/>
        <v>0</v>
      </c>
      <c r="U159" s="129">
        <f t="shared" si="41"/>
        <v>0</v>
      </c>
      <c r="V159" s="129">
        <f t="shared" si="41"/>
        <v>0</v>
      </c>
      <c r="W159" s="129">
        <f t="shared" si="41"/>
        <v>0</v>
      </c>
      <c r="X159" s="129">
        <f t="shared" si="41"/>
        <v>0</v>
      </c>
      <c r="Y159" s="129">
        <f t="shared" si="41"/>
        <v>0</v>
      </c>
      <c r="Z159" s="129">
        <f t="shared" si="41"/>
        <v>0</v>
      </c>
      <c r="AA159" s="129">
        <f t="shared" si="41"/>
        <v>0</v>
      </c>
      <c r="AB159" s="129">
        <f t="shared" si="41"/>
        <v>0</v>
      </c>
      <c r="AC159" s="129">
        <f t="shared" si="41"/>
        <v>0</v>
      </c>
      <c r="AD159" s="129">
        <f t="shared" si="41"/>
        <v>0</v>
      </c>
      <c r="AE159" s="129">
        <f t="shared" si="41"/>
        <v>0</v>
      </c>
      <c r="AF159" s="129">
        <f t="shared" si="41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0"/>
        <v>0</v>
      </c>
      <c r="D160" s="129">
        <f t="shared" si="40"/>
        <v>0</v>
      </c>
      <c r="E160" s="129">
        <f t="shared" si="40"/>
        <v>0</v>
      </c>
      <c r="F160" s="129">
        <f t="shared" si="40"/>
        <v>0</v>
      </c>
      <c r="G160" s="129">
        <f t="shared" si="40"/>
        <v>0</v>
      </c>
      <c r="H160" s="129">
        <f t="shared" si="40"/>
        <v>0</v>
      </c>
      <c r="I160" s="129">
        <f t="shared" si="40"/>
        <v>0</v>
      </c>
      <c r="J160" s="129">
        <f t="shared" si="40"/>
        <v>0</v>
      </c>
      <c r="K160" s="129">
        <f t="shared" si="40"/>
        <v>0</v>
      </c>
      <c r="L160" s="129">
        <f t="shared" si="40"/>
        <v>0</v>
      </c>
      <c r="M160" s="129">
        <f t="shared" si="40"/>
        <v>0</v>
      </c>
      <c r="N160" s="129">
        <f t="shared" si="40"/>
        <v>0</v>
      </c>
      <c r="O160" s="129">
        <f t="shared" si="40"/>
        <v>0</v>
      </c>
      <c r="P160" s="129">
        <f t="shared" si="40"/>
        <v>0</v>
      </c>
      <c r="Q160" s="129">
        <f t="shared" si="40"/>
        <v>0</v>
      </c>
      <c r="R160" s="129">
        <f t="shared" si="41"/>
        <v>0</v>
      </c>
      <c r="S160" s="129">
        <f t="shared" si="41"/>
        <v>0</v>
      </c>
      <c r="T160" s="129">
        <f t="shared" si="41"/>
        <v>0</v>
      </c>
      <c r="U160" s="129">
        <f t="shared" si="41"/>
        <v>0</v>
      </c>
      <c r="V160" s="129">
        <f t="shared" si="41"/>
        <v>0</v>
      </c>
      <c r="W160" s="129">
        <f t="shared" si="41"/>
        <v>0</v>
      </c>
      <c r="X160" s="129">
        <f t="shared" si="41"/>
        <v>0</v>
      </c>
      <c r="Y160" s="129">
        <f t="shared" si="41"/>
        <v>0</v>
      </c>
      <c r="Z160" s="129">
        <f t="shared" si="41"/>
        <v>0</v>
      </c>
      <c r="AA160" s="129">
        <f t="shared" si="41"/>
        <v>0</v>
      </c>
      <c r="AB160" s="129">
        <f t="shared" si="41"/>
        <v>0</v>
      </c>
      <c r="AC160" s="129">
        <f t="shared" si="41"/>
        <v>0</v>
      </c>
      <c r="AD160" s="129">
        <f t="shared" si="41"/>
        <v>0</v>
      </c>
      <c r="AE160" s="129">
        <f t="shared" si="41"/>
        <v>0</v>
      </c>
      <c r="AF160" s="129">
        <f t="shared" si="41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0"/>
        <v>0.8</v>
      </c>
      <c r="D161" s="129">
        <f t="shared" si="40"/>
        <v>0.8</v>
      </c>
      <c r="E161" s="129">
        <f t="shared" si="40"/>
        <v>0.8</v>
      </c>
      <c r="F161" s="129">
        <f t="shared" si="40"/>
        <v>0.8</v>
      </c>
      <c r="G161" s="129">
        <f t="shared" si="40"/>
        <v>0.8</v>
      </c>
      <c r="H161" s="129">
        <f t="shared" si="40"/>
        <v>0.8</v>
      </c>
      <c r="I161" s="129">
        <f t="shared" si="40"/>
        <v>0.8</v>
      </c>
      <c r="J161" s="129">
        <f t="shared" si="40"/>
        <v>0.8</v>
      </c>
      <c r="K161" s="129">
        <f t="shared" si="40"/>
        <v>0.8</v>
      </c>
      <c r="L161" s="129">
        <f t="shared" si="40"/>
        <v>0.8</v>
      </c>
      <c r="M161" s="129">
        <f t="shared" si="40"/>
        <v>0.8</v>
      </c>
      <c r="N161" s="129">
        <f t="shared" si="40"/>
        <v>0.8</v>
      </c>
      <c r="O161" s="129">
        <f t="shared" si="40"/>
        <v>0.8</v>
      </c>
      <c r="P161" s="129">
        <f t="shared" si="40"/>
        <v>0.8</v>
      </c>
      <c r="Q161" s="129">
        <f t="shared" si="40"/>
        <v>0.8</v>
      </c>
      <c r="R161" s="129">
        <f t="shared" si="41"/>
        <v>0.8</v>
      </c>
      <c r="S161" s="129">
        <f t="shared" si="41"/>
        <v>0.8</v>
      </c>
      <c r="T161" s="129">
        <f t="shared" si="41"/>
        <v>0.8</v>
      </c>
      <c r="U161" s="129">
        <f t="shared" si="41"/>
        <v>0.8</v>
      </c>
      <c r="V161" s="129">
        <f t="shared" si="41"/>
        <v>0.8</v>
      </c>
      <c r="W161" s="129">
        <f t="shared" si="41"/>
        <v>0.8</v>
      </c>
      <c r="X161" s="129">
        <f t="shared" si="41"/>
        <v>0.8</v>
      </c>
      <c r="Y161" s="129">
        <f t="shared" si="41"/>
        <v>0.8</v>
      </c>
      <c r="Z161" s="129">
        <f t="shared" si="41"/>
        <v>0.8</v>
      </c>
      <c r="AA161" s="129">
        <f t="shared" si="41"/>
        <v>0.8</v>
      </c>
      <c r="AB161" s="129">
        <f t="shared" si="41"/>
        <v>0.8</v>
      </c>
      <c r="AC161" s="129">
        <f t="shared" si="41"/>
        <v>0.8</v>
      </c>
      <c r="AD161" s="129">
        <f t="shared" si="41"/>
        <v>0.8</v>
      </c>
      <c r="AE161" s="129">
        <f t="shared" si="41"/>
        <v>0.8</v>
      </c>
      <c r="AF161" s="129">
        <f t="shared" si="41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0"/>
        <v>1.5</v>
      </c>
      <c r="D162" s="129">
        <f t="shared" si="40"/>
        <v>1.5</v>
      </c>
      <c r="E162" s="129">
        <f t="shared" si="40"/>
        <v>1.5</v>
      </c>
      <c r="F162" s="129">
        <f t="shared" si="40"/>
        <v>1.5</v>
      </c>
      <c r="G162" s="129">
        <f t="shared" si="40"/>
        <v>1.5</v>
      </c>
      <c r="H162" s="129">
        <f t="shared" si="40"/>
        <v>1.5</v>
      </c>
      <c r="I162" s="129">
        <f t="shared" si="40"/>
        <v>1.5</v>
      </c>
      <c r="J162" s="129">
        <f t="shared" si="40"/>
        <v>1.5</v>
      </c>
      <c r="K162" s="129">
        <f t="shared" si="40"/>
        <v>1.5</v>
      </c>
      <c r="L162" s="129">
        <f t="shared" si="40"/>
        <v>1.5</v>
      </c>
      <c r="M162" s="129">
        <f t="shared" si="40"/>
        <v>1.5</v>
      </c>
      <c r="N162" s="129">
        <f t="shared" si="40"/>
        <v>1.5</v>
      </c>
      <c r="O162" s="129">
        <f t="shared" si="40"/>
        <v>1.5</v>
      </c>
      <c r="P162" s="129">
        <f t="shared" si="40"/>
        <v>1.5</v>
      </c>
      <c r="Q162" s="129">
        <f t="shared" si="40"/>
        <v>1.5</v>
      </c>
      <c r="R162" s="129">
        <f t="shared" si="41"/>
        <v>1.5</v>
      </c>
      <c r="S162" s="129">
        <f t="shared" si="41"/>
        <v>1.5</v>
      </c>
      <c r="T162" s="129">
        <f t="shared" si="41"/>
        <v>1.5</v>
      </c>
      <c r="U162" s="129">
        <f t="shared" si="41"/>
        <v>1.5</v>
      </c>
      <c r="V162" s="129">
        <f t="shared" si="41"/>
        <v>1.5</v>
      </c>
      <c r="W162" s="129">
        <f t="shared" si="41"/>
        <v>1.5</v>
      </c>
      <c r="X162" s="129">
        <f t="shared" si="41"/>
        <v>1.5</v>
      </c>
      <c r="Y162" s="129">
        <f t="shared" si="41"/>
        <v>1.5</v>
      </c>
      <c r="Z162" s="129">
        <f t="shared" si="41"/>
        <v>1.5</v>
      </c>
      <c r="AA162" s="129">
        <f t="shared" si="41"/>
        <v>1.5</v>
      </c>
      <c r="AB162" s="129">
        <f t="shared" si="41"/>
        <v>1.5</v>
      </c>
      <c r="AC162" s="129">
        <f t="shared" si="41"/>
        <v>1.5</v>
      </c>
      <c r="AD162" s="129">
        <f t="shared" si="41"/>
        <v>1.5</v>
      </c>
      <c r="AE162" s="129">
        <f t="shared" si="41"/>
        <v>1.5</v>
      </c>
      <c r="AF162" s="129">
        <f t="shared" si="41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0"/>
        <v>1</v>
      </c>
      <c r="D163" s="129">
        <f t="shared" si="40"/>
        <v>1</v>
      </c>
      <c r="E163" s="129">
        <f t="shared" si="40"/>
        <v>1</v>
      </c>
      <c r="F163" s="129">
        <f t="shared" si="40"/>
        <v>1</v>
      </c>
      <c r="G163" s="129">
        <f t="shared" si="40"/>
        <v>1</v>
      </c>
      <c r="H163" s="129">
        <f t="shared" si="40"/>
        <v>1</v>
      </c>
      <c r="I163" s="129">
        <f t="shared" si="40"/>
        <v>1</v>
      </c>
      <c r="J163" s="129">
        <f t="shared" si="40"/>
        <v>1</v>
      </c>
      <c r="K163" s="129">
        <f t="shared" si="40"/>
        <v>1</v>
      </c>
      <c r="L163" s="129">
        <f t="shared" si="40"/>
        <v>1</v>
      </c>
      <c r="M163" s="129">
        <f t="shared" si="40"/>
        <v>1</v>
      </c>
      <c r="N163" s="129">
        <f t="shared" si="40"/>
        <v>1</v>
      </c>
      <c r="O163" s="129">
        <f t="shared" si="40"/>
        <v>1</v>
      </c>
      <c r="P163" s="129">
        <f t="shared" si="40"/>
        <v>1</v>
      </c>
      <c r="Q163" s="129">
        <f t="shared" si="40"/>
        <v>1</v>
      </c>
      <c r="R163" s="129">
        <f t="shared" si="41"/>
        <v>1</v>
      </c>
      <c r="S163" s="129">
        <f t="shared" si="41"/>
        <v>1</v>
      </c>
      <c r="T163" s="129">
        <f t="shared" si="41"/>
        <v>1</v>
      </c>
      <c r="U163" s="129">
        <f t="shared" si="41"/>
        <v>1</v>
      </c>
      <c r="V163" s="129">
        <f t="shared" si="41"/>
        <v>1</v>
      </c>
      <c r="W163" s="129">
        <f t="shared" si="41"/>
        <v>1</v>
      </c>
      <c r="X163" s="129">
        <f t="shared" si="41"/>
        <v>1</v>
      </c>
      <c r="Y163" s="129">
        <f t="shared" si="41"/>
        <v>1</v>
      </c>
      <c r="Z163" s="129">
        <f t="shared" si="41"/>
        <v>1</v>
      </c>
      <c r="AA163" s="129">
        <f t="shared" si="41"/>
        <v>1</v>
      </c>
      <c r="AB163" s="129">
        <f t="shared" si="41"/>
        <v>1</v>
      </c>
      <c r="AC163" s="129">
        <f t="shared" si="41"/>
        <v>1</v>
      </c>
      <c r="AD163" s="129">
        <f t="shared" si="41"/>
        <v>1</v>
      </c>
      <c r="AE163" s="129">
        <f t="shared" si="41"/>
        <v>1</v>
      </c>
      <c r="AF163" s="129">
        <f t="shared" si="41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2">B165</f>
        <v>1</v>
      </c>
      <c r="D165" s="129">
        <f t="shared" si="42"/>
        <v>1</v>
      </c>
      <c r="E165" s="129">
        <f t="shared" si="42"/>
        <v>1</v>
      </c>
      <c r="F165" s="129">
        <f t="shared" si="42"/>
        <v>1</v>
      </c>
      <c r="G165" s="129">
        <f t="shared" si="42"/>
        <v>1</v>
      </c>
      <c r="H165" s="129">
        <f t="shared" si="42"/>
        <v>1</v>
      </c>
      <c r="I165" s="129">
        <f t="shared" si="42"/>
        <v>1</v>
      </c>
      <c r="J165" s="129">
        <f t="shared" si="42"/>
        <v>1</v>
      </c>
      <c r="K165" s="129">
        <f t="shared" si="42"/>
        <v>1</v>
      </c>
      <c r="L165" s="129">
        <f t="shared" si="42"/>
        <v>1</v>
      </c>
      <c r="M165" s="129">
        <f t="shared" si="42"/>
        <v>1</v>
      </c>
      <c r="N165" s="129">
        <f t="shared" si="42"/>
        <v>1</v>
      </c>
      <c r="O165" s="129">
        <f t="shared" si="42"/>
        <v>1</v>
      </c>
      <c r="P165" s="129">
        <f t="shared" si="42"/>
        <v>1</v>
      </c>
      <c r="Q165" s="129">
        <f t="shared" si="42"/>
        <v>1</v>
      </c>
      <c r="R165" s="129">
        <f t="shared" si="42"/>
        <v>1</v>
      </c>
      <c r="S165" s="129">
        <f t="shared" ref="R165:AF172" si="43">R165</f>
        <v>1</v>
      </c>
      <c r="T165" s="129">
        <f t="shared" si="43"/>
        <v>1</v>
      </c>
      <c r="U165" s="129">
        <f t="shared" si="43"/>
        <v>1</v>
      </c>
      <c r="V165" s="129">
        <f t="shared" si="43"/>
        <v>1</v>
      </c>
      <c r="W165" s="129">
        <f t="shared" si="43"/>
        <v>1</v>
      </c>
      <c r="X165" s="129">
        <f t="shared" si="43"/>
        <v>1</v>
      </c>
      <c r="Y165" s="129">
        <f t="shared" si="43"/>
        <v>1</v>
      </c>
      <c r="Z165" s="129">
        <f t="shared" si="43"/>
        <v>1</v>
      </c>
      <c r="AA165" s="129">
        <f t="shared" si="43"/>
        <v>1</v>
      </c>
      <c r="AB165" s="129">
        <f t="shared" si="43"/>
        <v>1</v>
      </c>
      <c r="AC165" s="129">
        <f t="shared" si="43"/>
        <v>1</v>
      </c>
      <c r="AD165" s="129">
        <f t="shared" si="43"/>
        <v>1</v>
      </c>
      <c r="AE165" s="129">
        <f t="shared" si="43"/>
        <v>1</v>
      </c>
      <c r="AF165" s="129">
        <f t="shared" si="43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2"/>
        <v>0.42</v>
      </c>
      <c r="D166" s="129">
        <f t="shared" si="42"/>
        <v>0.42</v>
      </c>
      <c r="E166" s="129">
        <f t="shared" si="42"/>
        <v>0.42</v>
      </c>
      <c r="F166" s="129">
        <f t="shared" si="42"/>
        <v>0.42</v>
      </c>
      <c r="G166" s="129">
        <f t="shared" si="42"/>
        <v>0.42</v>
      </c>
      <c r="H166" s="129">
        <f t="shared" si="42"/>
        <v>0.42</v>
      </c>
      <c r="I166" s="129">
        <f t="shared" si="42"/>
        <v>0.42</v>
      </c>
      <c r="J166" s="129">
        <f t="shared" si="42"/>
        <v>0.42</v>
      </c>
      <c r="K166" s="129">
        <f t="shared" si="42"/>
        <v>0.42</v>
      </c>
      <c r="L166" s="129">
        <f t="shared" si="42"/>
        <v>0.42</v>
      </c>
      <c r="M166" s="129">
        <f t="shared" si="42"/>
        <v>0.42</v>
      </c>
      <c r="N166" s="129">
        <f t="shared" si="42"/>
        <v>0.42</v>
      </c>
      <c r="O166" s="129">
        <f t="shared" si="42"/>
        <v>0.42</v>
      </c>
      <c r="P166" s="129">
        <f t="shared" si="42"/>
        <v>0.42</v>
      </c>
      <c r="Q166" s="129">
        <f t="shared" si="42"/>
        <v>0.42</v>
      </c>
      <c r="R166" s="129">
        <f t="shared" si="43"/>
        <v>0.42</v>
      </c>
      <c r="S166" s="129">
        <f t="shared" si="43"/>
        <v>0.42</v>
      </c>
      <c r="T166" s="129">
        <f t="shared" si="43"/>
        <v>0.42</v>
      </c>
      <c r="U166" s="129">
        <f t="shared" si="43"/>
        <v>0.42</v>
      </c>
      <c r="V166" s="129">
        <f t="shared" si="43"/>
        <v>0.42</v>
      </c>
      <c r="W166" s="129">
        <f t="shared" si="43"/>
        <v>0.42</v>
      </c>
      <c r="X166" s="129">
        <f t="shared" si="43"/>
        <v>0.42</v>
      </c>
      <c r="Y166" s="129">
        <f t="shared" si="43"/>
        <v>0.42</v>
      </c>
      <c r="Z166" s="129">
        <f t="shared" si="43"/>
        <v>0.42</v>
      </c>
      <c r="AA166" s="129">
        <f t="shared" si="43"/>
        <v>0.42</v>
      </c>
      <c r="AB166" s="129">
        <f t="shared" si="43"/>
        <v>0.42</v>
      </c>
      <c r="AC166" s="129">
        <f t="shared" si="43"/>
        <v>0.42</v>
      </c>
      <c r="AD166" s="129">
        <f t="shared" si="43"/>
        <v>0.42</v>
      </c>
      <c r="AE166" s="129">
        <f t="shared" si="43"/>
        <v>0.42</v>
      </c>
      <c r="AF166" s="129">
        <f t="shared" si="43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2"/>
        <v>0.46</v>
      </c>
      <c r="D167" s="129">
        <f t="shared" si="42"/>
        <v>0.46</v>
      </c>
      <c r="E167" s="129">
        <f t="shared" si="42"/>
        <v>0.46</v>
      </c>
      <c r="F167" s="129">
        <f t="shared" si="42"/>
        <v>0.46</v>
      </c>
      <c r="G167" s="129">
        <f t="shared" si="42"/>
        <v>0.46</v>
      </c>
      <c r="H167" s="129">
        <f t="shared" si="42"/>
        <v>0.46</v>
      </c>
      <c r="I167" s="129">
        <f t="shared" si="42"/>
        <v>0.46</v>
      </c>
      <c r="J167" s="129">
        <f t="shared" si="42"/>
        <v>0.46</v>
      </c>
      <c r="K167" s="129">
        <f t="shared" si="42"/>
        <v>0.46</v>
      </c>
      <c r="L167" s="129">
        <f t="shared" si="42"/>
        <v>0.46</v>
      </c>
      <c r="M167" s="129">
        <f t="shared" si="42"/>
        <v>0.46</v>
      </c>
      <c r="N167" s="129">
        <f t="shared" si="42"/>
        <v>0.46</v>
      </c>
      <c r="O167" s="129">
        <f t="shared" si="42"/>
        <v>0.46</v>
      </c>
      <c r="P167" s="129">
        <f t="shared" si="42"/>
        <v>0.46</v>
      </c>
      <c r="Q167" s="129">
        <f t="shared" si="42"/>
        <v>0.46</v>
      </c>
      <c r="R167" s="129">
        <f t="shared" si="43"/>
        <v>0.46</v>
      </c>
      <c r="S167" s="129">
        <f t="shared" si="43"/>
        <v>0.46</v>
      </c>
      <c r="T167" s="129">
        <f t="shared" si="43"/>
        <v>0.46</v>
      </c>
      <c r="U167" s="129">
        <f t="shared" si="43"/>
        <v>0.46</v>
      </c>
      <c r="V167" s="129">
        <f t="shared" si="43"/>
        <v>0.46</v>
      </c>
      <c r="W167" s="129">
        <f t="shared" si="43"/>
        <v>0.46</v>
      </c>
      <c r="X167" s="129">
        <f t="shared" si="43"/>
        <v>0.46</v>
      </c>
      <c r="Y167" s="129">
        <f t="shared" si="43"/>
        <v>0.46</v>
      </c>
      <c r="Z167" s="129">
        <f t="shared" si="43"/>
        <v>0.46</v>
      </c>
      <c r="AA167" s="129">
        <f t="shared" si="43"/>
        <v>0.46</v>
      </c>
      <c r="AB167" s="129">
        <f t="shared" si="43"/>
        <v>0.46</v>
      </c>
      <c r="AC167" s="129">
        <f t="shared" si="43"/>
        <v>0.46</v>
      </c>
      <c r="AD167" s="129">
        <f t="shared" si="43"/>
        <v>0.46</v>
      </c>
      <c r="AE167" s="129">
        <f t="shared" si="43"/>
        <v>0.46</v>
      </c>
      <c r="AF167" s="129">
        <f t="shared" si="43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2"/>
        <v>0.85</v>
      </c>
      <c r="D168" s="129">
        <f t="shared" si="42"/>
        <v>0.85</v>
      </c>
      <c r="E168" s="129">
        <f t="shared" si="42"/>
        <v>0.85</v>
      </c>
      <c r="F168" s="129">
        <f t="shared" si="42"/>
        <v>0.85</v>
      </c>
      <c r="G168" s="129">
        <f t="shared" si="42"/>
        <v>0.85</v>
      </c>
      <c r="H168" s="129">
        <f t="shared" si="42"/>
        <v>0.85</v>
      </c>
      <c r="I168" s="129">
        <f t="shared" si="42"/>
        <v>0.85</v>
      </c>
      <c r="J168" s="129">
        <f t="shared" si="42"/>
        <v>0.85</v>
      </c>
      <c r="K168" s="129">
        <f t="shared" si="42"/>
        <v>0.85</v>
      </c>
      <c r="L168" s="129">
        <f t="shared" si="42"/>
        <v>0.85</v>
      </c>
      <c r="M168" s="129">
        <f t="shared" si="42"/>
        <v>0.85</v>
      </c>
      <c r="N168" s="129">
        <f t="shared" si="42"/>
        <v>0.85</v>
      </c>
      <c r="O168" s="129">
        <f t="shared" si="42"/>
        <v>0.85</v>
      </c>
      <c r="P168" s="129">
        <f t="shared" si="42"/>
        <v>0.85</v>
      </c>
      <c r="Q168" s="129">
        <f t="shared" si="42"/>
        <v>0.85</v>
      </c>
      <c r="R168" s="129">
        <f t="shared" si="43"/>
        <v>0.85</v>
      </c>
      <c r="S168" s="129">
        <f t="shared" si="43"/>
        <v>0.85</v>
      </c>
      <c r="T168" s="129">
        <f t="shared" si="43"/>
        <v>0.85</v>
      </c>
      <c r="U168" s="129">
        <f t="shared" si="43"/>
        <v>0.85</v>
      </c>
      <c r="V168" s="129">
        <f t="shared" si="43"/>
        <v>0.85</v>
      </c>
      <c r="W168" s="129">
        <f t="shared" si="43"/>
        <v>0.85</v>
      </c>
      <c r="X168" s="129">
        <f t="shared" si="43"/>
        <v>0.85</v>
      </c>
      <c r="Y168" s="129">
        <f t="shared" si="43"/>
        <v>0.85</v>
      </c>
      <c r="Z168" s="129">
        <f t="shared" si="43"/>
        <v>0.85</v>
      </c>
      <c r="AA168" s="129">
        <f t="shared" si="43"/>
        <v>0.85</v>
      </c>
      <c r="AB168" s="129">
        <f t="shared" si="43"/>
        <v>0.85</v>
      </c>
      <c r="AC168" s="129">
        <f t="shared" si="43"/>
        <v>0.85</v>
      </c>
      <c r="AD168" s="129">
        <f t="shared" si="43"/>
        <v>0.85</v>
      </c>
      <c r="AE168" s="129">
        <f t="shared" si="43"/>
        <v>0.85</v>
      </c>
      <c r="AF168" s="129">
        <f t="shared" si="43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2"/>
        <v>0.9</v>
      </c>
      <c r="D169" s="129">
        <f t="shared" si="42"/>
        <v>0.9</v>
      </c>
      <c r="E169" s="129">
        <f t="shared" si="42"/>
        <v>0.9</v>
      </c>
      <c r="F169" s="129">
        <f t="shared" si="42"/>
        <v>0.9</v>
      </c>
      <c r="G169" s="129">
        <f t="shared" si="42"/>
        <v>0.9</v>
      </c>
      <c r="H169" s="129">
        <f t="shared" si="42"/>
        <v>0.9</v>
      </c>
      <c r="I169" s="129">
        <f t="shared" si="42"/>
        <v>0.9</v>
      </c>
      <c r="J169" s="129">
        <f t="shared" si="42"/>
        <v>0.9</v>
      </c>
      <c r="K169" s="129">
        <f t="shared" si="42"/>
        <v>0.9</v>
      </c>
      <c r="L169" s="129">
        <f t="shared" si="42"/>
        <v>0.9</v>
      </c>
      <c r="M169" s="129">
        <f t="shared" si="42"/>
        <v>0.9</v>
      </c>
      <c r="N169" s="129">
        <f t="shared" si="42"/>
        <v>0.9</v>
      </c>
      <c r="O169" s="129">
        <f t="shared" si="42"/>
        <v>0.9</v>
      </c>
      <c r="P169" s="129">
        <f t="shared" si="42"/>
        <v>0.9</v>
      </c>
      <c r="Q169" s="129">
        <f t="shared" si="42"/>
        <v>0.9</v>
      </c>
      <c r="R169" s="129">
        <f t="shared" si="43"/>
        <v>0.9</v>
      </c>
      <c r="S169" s="129">
        <f t="shared" si="43"/>
        <v>0.9</v>
      </c>
      <c r="T169" s="129">
        <f t="shared" si="43"/>
        <v>0.9</v>
      </c>
      <c r="U169" s="129">
        <f t="shared" si="43"/>
        <v>0.9</v>
      </c>
      <c r="V169" s="129">
        <f t="shared" si="43"/>
        <v>0.9</v>
      </c>
      <c r="W169" s="129">
        <f t="shared" si="43"/>
        <v>0.9</v>
      </c>
      <c r="X169" s="129">
        <f t="shared" si="43"/>
        <v>0.9</v>
      </c>
      <c r="Y169" s="129">
        <f t="shared" si="43"/>
        <v>0.9</v>
      </c>
      <c r="Z169" s="129">
        <f t="shared" si="43"/>
        <v>0.9</v>
      </c>
      <c r="AA169" s="129">
        <f t="shared" si="43"/>
        <v>0.9</v>
      </c>
      <c r="AB169" s="129">
        <f t="shared" si="43"/>
        <v>0.9</v>
      </c>
      <c r="AC169" s="129">
        <f t="shared" si="43"/>
        <v>0.9</v>
      </c>
      <c r="AD169" s="129">
        <f t="shared" si="43"/>
        <v>0.9</v>
      </c>
      <c r="AE169" s="129">
        <f t="shared" si="43"/>
        <v>0.9</v>
      </c>
      <c r="AF169" s="129">
        <f t="shared" si="43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2"/>
        <v>0.44</v>
      </c>
      <c r="D170" s="129">
        <f t="shared" si="42"/>
        <v>0.44</v>
      </c>
      <c r="E170" s="129">
        <f t="shared" si="42"/>
        <v>0.44</v>
      </c>
      <c r="F170" s="129">
        <f t="shared" si="42"/>
        <v>0.44</v>
      </c>
      <c r="G170" s="129">
        <f t="shared" si="42"/>
        <v>0.44</v>
      </c>
      <c r="H170" s="129">
        <f t="shared" si="42"/>
        <v>0.44</v>
      </c>
      <c r="I170" s="129">
        <f t="shared" si="42"/>
        <v>0.44</v>
      </c>
      <c r="J170" s="129">
        <f t="shared" si="42"/>
        <v>0.44</v>
      </c>
      <c r="K170" s="129">
        <f t="shared" si="42"/>
        <v>0.44</v>
      </c>
      <c r="L170" s="129">
        <f t="shared" si="42"/>
        <v>0.44</v>
      </c>
      <c r="M170" s="129">
        <f t="shared" si="42"/>
        <v>0.44</v>
      </c>
      <c r="N170" s="129">
        <f t="shared" si="42"/>
        <v>0.44</v>
      </c>
      <c r="O170" s="129">
        <f t="shared" si="42"/>
        <v>0.44</v>
      </c>
      <c r="P170" s="129">
        <f t="shared" si="42"/>
        <v>0.44</v>
      </c>
      <c r="Q170" s="129">
        <f t="shared" si="42"/>
        <v>0.44</v>
      </c>
      <c r="R170" s="129">
        <f t="shared" si="43"/>
        <v>0.44</v>
      </c>
      <c r="S170" s="129">
        <f t="shared" si="43"/>
        <v>0.44</v>
      </c>
      <c r="T170" s="129">
        <f t="shared" si="43"/>
        <v>0.44</v>
      </c>
      <c r="U170" s="129">
        <f t="shared" si="43"/>
        <v>0.44</v>
      </c>
      <c r="V170" s="129">
        <f t="shared" si="43"/>
        <v>0.44</v>
      </c>
      <c r="W170" s="129">
        <f t="shared" si="43"/>
        <v>0.44</v>
      </c>
      <c r="X170" s="129">
        <f t="shared" si="43"/>
        <v>0.44</v>
      </c>
      <c r="Y170" s="129">
        <f t="shared" si="43"/>
        <v>0.44</v>
      </c>
      <c r="Z170" s="129">
        <f t="shared" si="43"/>
        <v>0.44</v>
      </c>
      <c r="AA170" s="129">
        <f t="shared" si="43"/>
        <v>0.44</v>
      </c>
      <c r="AB170" s="129">
        <f t="shared" si="43"/>
        <v>0.44</v>
      </c>
      <c r="AC170" s="129">
        <f t="shared" si="43"/>
        <v>0.44</v>
      </c>
      <c r="AD170" s="129">
        <f t="shared" si="43"/>
        <v>0.44</v>
      </c>
      <c r="AE170" s="129">
        <f t="shared" si="43"/>
        <v>0.44</v>
      </c>
      <c r="AF170" s="129">
        <f t="shared" si="43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2"/>
        <v>2.1</v>
      </c>
      <c r="D171" s="129">
        <f t="shared" si="42"/>
        <v>2.1</v>
      </c>
      <c r="E171" s="129">
        <f t="shared" si="42"/>
        <v>2.1</v>
      </c>
      <c r="F171" s="129">
        <f t="shared" si="42"/>
        <v>2.1</v>
      </c>
      <c r="G171" s="129">
        <f t="shared" si="42"/>
        <v>2.1</v>
      </c>
      <c r="H171" s="129">
        <f t="shared" si="42"/>
        <v>2.1</v>
      </c>
      <c r="I171" s="129">
        <f t="shared" si="42"/>
        <v>2.1</v>
      </c>
      <c r="J171" s="129">
        <f t="shared" si="42"/>
        <v>2.1</v>
      </c>
      <c r="K171" s="129">
        <f t="shared" si="42"/>
        <v>2.1</v>
      </c>
      <c r="L171" s="129">
        <f t="shared" si="42"/>
        <v>2.1</v>
      </c>
      <c r="M171" s="129">
        <f t="shared" si="42"/>
        <v>2.1</v>
      </c>
      <c r="N171" s="129">
        <f t="shared" si="42"/>
        <v>2.1</v>
      </c>
      <c r="O171" s="129">
        <f t="shared" si="42"/>
        <v>2.1</v>
      </c>
      <c r="P171" s="129">
        <f t="shared" si="42"/>
        <v>2.1</v>
      </c>
      <c r="Q171" s="129">
        <f t="shared" si="42"/>
        <v>2.1</v>
      </c>
      <c r="R171" s="129">
        <f t="shared" si="43"/>
        <v>2.1</v>
      </c>
      <c r="S171" s="129">
        <f t="shared" si="43"/>
        <v>2.1</v>
      </c>
      <c r="T171" s="129">
        <f t="shared" si="43"/>
        <v>2.1</v>
      </c>
      <c r="U171" s="129">
        <f t="shared" si="43"/>
        <v>2.1</v>
      </c>
      <c r="V171" s="129">
        <f t="shared" si="43"/>
        <v>2.1</v>
      </c>
      <c r="W171" s="129">
        <f t="shared" si="43"/>
        <v>2.1</v>
      </c>
      <c r="X171" s="129">
        <f t="shared" si="43"/>
        <v>2.1</v>
      </c>
      <c r="Y171" s="129">
        <f t="shared" si="43"/>
        <v>2.1</v>
      </c>
      <c r="Z171" s="129">
        <f t="shared" si="43"/>
        <v>2.1</v>
      </c>
      <c r="AA171" s="129">
        <f t="shared" si="43"/>
        <v>2.1</v>
      </c>
      <c r="AB171" s="129">
        <f t="shared" si="43"/>
        <v>2.1</v>
      </c>
      <c r="AC171" s="129">
        <f t="shared" si="43"/>
        <v>2.1</v>
      </c>
      <c r="AD171" s="129">
        <f t="shared" si="43"/>
        <v>2.1</v>
      </c>
      <c r="AE171" s="129">
        <f t="shared" si="43"/>
        <v>2.1</v>
      </c>
      <c r="AF171" s="129">
        <f t="shared" si="43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2"/>
        <v>0.9</v>
      </c>
      <c r="D172" s="129">
        <f t="shared" si="42"/>
        <v>0.9</v>
      </c>
      <c r="E172" s="129">
        <f t="shared" si="42"/>
        <v>0.9</v>
      </c>
      <c r="F172" s="129">
        <f t="shared" si="42"/>
        <v>0.9</v>
      </c>
      <c r="G172" s="129">
        <f t="shared" si="42"/>
        <v>0.9</v>
      </c>
      <c r="H172" s="129">
        <f t="shared" si="42"/>
        <v>0.9</v>
      </c>
      <c r="I172" s="129">
        <f t="shared" si="42"/>
        <v>0.9</v>
      </c>
      <c r="J172" s="129">
        <f t="shared" si="42"/>
        <v>0.9</v>
      </c>
      <c r="K172" s="129">
        <f t="shared" si="42"/>
        <v>0.9</v>
      </c>
      <c r="L172" s="129">
        <f t="shared" si="42"/>
        <v>0.9</v>
      </c>
      <c r="M172" s="129">
        <f t="shared" si="42"/>
        <v>0.9</v>
      </c>
      <c r="N172" s="129">
        <f t="shared" si="42"/>
        <v>0.9</v>
      </c>
      <c r="O172" s="129">
        <f t="shared" si="42"/>
        <v>0.9</v>
      </c>
      <c r="P172" s="129">
        <f t="shared" si="42"/>
        <v>0.9</v>
      </c>
      <c r="Q172" s="129">
        <f t="shared" si="42"/>
        <v>0.9</v>
      </c>
      <c r="R172" s="129">
        <f t="shared" si="43"/>
        <v>0.9</v>
      </c>
      <c r="S172" s="129">
        <f t="shared" si="43"/>
        <v>0.9</v>
      </c>
      <c r="T172" s="129">
        <f t="shared" si="43"/>
        <v>0.9</v>
      </c>
      <c r="U172" s="129">
        <f t="shared" si="43"/>
        <v>0.9</v>
      </c>
      <c r="V172" s="129">
        <f t="shared" si="43"/>
        <v>0.9</v>
      </c>
      <c r="W172" s="129">
        <f t="shared" si="43"/>
        <v>0.9</v>
      </c>
      <c r="X172" s="129">
        <f t="shared" si="43"/>
        <v>0.9</v>
      </c>
      <c r="Y172" s="129">
        <f t="shared" si="43"/>
        <v>0.9</v>
      </c>
      <c r="Z172" s="129">
        <f t="shared" si="43"/>
        <v>0.9</v>
      </c>
      <c r="AA172" s="129">
        <f t="shared" si="43"/>
        <v>0.9</v>
      </c>
      <c r="AB172" s="129">
        <f t="shared" si="43"/>
        <v>0.9</v>
      </c>
      <c r="AC172" s="129">
        <f t="shared" si="43"/>
        <v>0.9</v>
      </c>
      <c r="AD172" s="129">
        <f t="shared" si="43"/>
        <v>0.9</v>
      </c>
      <c r="AE172" s="129">
        <f t="shared" si="43"/>
        <v>0.9</v>
      </c>
      <c r="AF172" s="129">
        <f t="shared" si="43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4">B174</f>
        <v>0.57999999999999996</v>
      </c>
      <c r="D174" s="129">
        <f t="shared" si="44"/>
        <v>0.57999999999999996</v>
      </c>
      <c r="E174" s="129">
        <f t="shared" si="44"/>
        <v>0.57999999999999996</v>
      </c>
      <c r="F174" s="129">
        <f t="shared" si="44"/>
        <v>0.57999999999999996</v>
      </c>
      <c r="G174" s="129">
        <f t="shared" si="44"/>
        <v>0.57999999999999996</v>
      </c>
      <c r="H174" s="129">
        <f t="shared" si="44"/>
        <v>0.57999999999999996</v>
      </c>
      <c r="I174" s="129">
        <f t="shared" si="44"/>
        <v>0.57999999999999996</v>
      </c>
      <c r="J174" s="129">
        <f t="shared" si="44"/>
        <v>0.57999999999999996</v>
      </c>
      <c r="K174" s="129">
        <f t="shared" si="44"/>
        <v>0.57999999999999996</v>
      </c>
      <c r="L174" s="129">
        <f t="shared" si="44"/>
        <v>0.57999999999999996</v>
      </c>
      <c r="M174" s="129">
        <f t="shared" si="44"/>
        <v>0.57999999999999996</v>
      </c>
      <c r="N174" s="129">
        <f t="shared" si="44"/>
        <v>0.57999999999999996</v>
      </c>
      <c r="O174" s="129">
        <f t="shared" si="44"/>
        <v>0.57999999999999996</v>
      </c>
      <c r="P174" s="129">
        <f t="shared" si="44"/>
        <v>0.57999999999999996</v>
      </c>
      <c r="Q174" s="129">
        <f t="shared" si="44"/>
        <v>0.57999999999999996</v>
      </c>
      <c r="R174" s="129">
        <f t="shared" si="44"/>
        <v>0.57999999999999996</v>
      </c>
      <c r="S174" s="129">
        <f t="shared" ref="R174:AF186" si="45">R174</f>
        <v>0.57999999999999996</v>
      </c>
      <c r="T174" s="129">
        <f t="shared" si="45"/>
        <v>0.57999999999999996</v>
      </c>
      <c r="U174" s="129">
        <f t="shared" si="45"/>
        <v>0.57999999999999996</v>
      </c>
      <c r="V174" s="129">
        <f t="shared" si="45"/>
        <v>0.57999999999999996</v>
      </c>
      <c r="W174" s="129">
        <f t="shared" si="45"/>
        <v>0.57999999999999996</v>
      </c>
      <c r="X174" s="129">
        <f t="shared" si="45"/>
        <v>0.57999999999999996</v>
      </c>
      <c r="Y174" s="129">
        <f t="shared" si="45"/>
        <v>0.57999999999999996</v>
      </c>
      <c r="Z174" s="129">
        <f t="shared" si="45"/>
        <v>0.57999999999999996</v>
      </c>
      <c r="AA174" s="129">
        <f t="shared" si="45"/>
        <v>0.57999999999999996</v>
      </c>
      <c r="AB174" s="129">
        <f t="shared" si="45"/>
        <v>0.57999999999999996</v>
      </c>
      <c r="AC174" s="129">
        <f t="shared" si="45"/>
        <v>0.57999999999999996</v>
      </c>
      <c r="AD174" s="129">
        <f t="shared" si="45"/>
        <v>0.57999999999999996</v>
      </c>
      <c r="AE174" s="129">
        <f t="shared" si="45"/>
        <v>0.57999999999999996</v>
      </c>
      <c r="AF174" s="129">
        <f t="shared" si="45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4"/>
        <v>0.8</v>
      </c>
      <c r="D175" s="129">
        <f t="shared" si="44"/>
        <v>0.8</v>
      </c>
      <c r="E175" s="129">
        <f t="shared" si="44"/>
        <v>0.8</v>
      </c>
      <c r="F175" s="129">
        <f t="shared" si="44"/>
        <v>0.8</v>
      </c>
      <c r="G175" s="129">
        <f t="shared" si="44"/>
        <v>0.8</v>
      </c>
      <c r="H175" s="129">
        <f t="shared" si="44"/>
        <v>0.8</v>
      </c>
      <c r="I175" s="129">
        <f t="shared" si="44"/>
        <v>0.8</v>
      </c>
      <c r="J175" s="129">
        <f t="shared" si="44"/>
        <v>0.8</v>
      </c>
      <c r="K175" s="129">
        <f t="shared" si="44"/>
        <v>0.8</v>
      </c>
      <c r="L175" s="129">
        <f t="shared" si="44"/>
        <v>0.8</v>
      </c>
      <c r="M175" s="129">
        <f t="shared" si="44"/>
        <v>0.8</v>
      </c>
      <c r="N175" s="129">
        <f t="shared" si="44"/>
        <v>0.8</v>
      </c>
      <c r="O175" s="129">
        <f t="shared" si="44"/>
        <v>0.8</v>
      </c>
      <c r="P175" s="129">
        <f t="shared" si="44"/>
        <v>0.8</v>
      </c>
      <c r="Q175" s="129">
        <f t="shared" si="44"/>
        <v>0.8</v>
      </c>
      <c r="R175" s="129">
        <f t="shared" si="44"/>
        <v>0.8</v>
      </c>
      <c r="S175" s="129">
        <f t="shared" si="45"/>
        <v>0.8</v>
      </c>
      <c r="T175" s="129">
        <f t="shared" si="45"/>
        <v>0.8</v>
      </c>
      <c r="U175" s="129">
        <f t="shared" si="45"/>
        <v>0.8</v>
      </c>
      <c r="V175" s="129">
        <f t="shared" si="45"/>
        <v>0.8</v>
      </c>
      <c r="W175" s="129">
        <f t="shared" si="45"/>
        <v>0.8</v>
      </c>
      <c r="X175" s="129">
        <f t="shared" si="45"/>
        <v>0.8</v>
      </c>
      <c r="Y175" s="129">
        <f t="shared" si="45"/>
        <v>0.8</v>
      </c>
      <c r="Z175" s="129">
        <f t="shared" si="45"/>
        <v>0.8</v>
      </c>
      <c r="AA175" s="129">
        <f t="shared" si="45"/>
        <v>0.8</v>
      </c>
      <c r="AB175" s="129">
        <f t="shared" si="45"/>
        <v>0.8</v>
      </c>
      <c r="AC175" s="129">
        <f t="shared" si="45"/>
        <v>0.8</v>
      </c>
      <c r="AD175" s="129">
        <f t="shared" si="45"/>
        <v>0.8</v>
      </c>
      <c r="AE175" s="129">
        <f t="shared" si="45"/>
        <v>0.8</v>
      </c>
      <c r="AF175" s="129">
        <f t="shared" si="45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4"/>
        <v>0</v>
      </c>
      <c r="D176" s="129">
        <f t="shared" si="44"/>
        <v>0</v>
      </c>
      <c r="E176" s="129">
        <f t="shared" si="44"/>
        <v>0</v>
      </c>
      <c r="F176" s="129">
        <f t="shared" si="44"/>
        <v>0</v>
      </c>
      <c r="G176" s="129">
        <f t="shared" si="44"/>
        <v>0</v>
      </c>
      <c r="H176" s="129">
        <f t="shared" si="44"/>
        <v>0</v>
      </c>
      <c r="I176" s="129">
        <f t="shared" si="44"/>
        <v>0</v>
      </c>
      <c r="J176" s="129">
        <f t="shared" si="44"/>
        <v>0</v>
      </c>
      <c r="K176" s="129">
        <f t="shared" si="44"/>
        <v>0</v>
      </c>
      <c r="L176" s="129">
        <f t="shared" si="44"/>
        <v>0</v>
      </c>
      <c r="M176" s="129">
        <f t="shared" si="44"/>
        <v>0</v>
      </c>
      <c r="N176" s="129">
        <f t="shared" si="44"/>
        <v>0</v>
      </c>
      <c r="O176" s="129">
        <f t="shared" si="44"/>
        <v>0</v>
      </c>
      <c r="P176" s="129">
        <f t="shared" si="44"/>
        <v>0</v>
      </c>
      <c r="Q176" s="129">
        <f t="shared" si="44"/>
        <v>0</v>
      </c>
      <c r="R176" s="129">
        <f t="shared" si="44"/>
        <v>0</v>
      </c>
      <c r="S176" s="129">
        <f t="shared" si="45"/>
        <v>0</v>
      </c>
      <c r="T176" s="129">
        <f t="shared" si="45"/>
        <v>0</v>
      </c>
      <c r="U176" s="129">
        <f t="shared" si="45"/>
        <v>0</v>
      </c>
      <c r="V176" s="129">
        <f t="shared" si="45"/>
        <v>0</v>
      </c>
      <c r="W176" s="129">
        <f t="shared" si="45"/>
        <v>0</v>
      </c>
      <c r="X176" s="129">
        <f t="shared" si="45"/>
        <v>0</v>
      </c>
      <c r="Y176" s="129">
        <f t="shared" si="45"/>
        <v>0</v>
      </c>
      <c r="Z176" s="129">
        <f t="shared" si="45"/>
        <v>0</v>
      </c>
      <c r="AA176" s="129">
        <f t="shared" si="45"/>
        <v>0</v>
      </c>
      <c r="AB176" s="129">
        <f t="shared" si="45"/>
        <v>0</v>
      </c>
      <c r="AC176" s="129">
        <f t="shared" si="45"/>
        <v>0</v>
      </c>
      <c r="AD176" s="129">
        <f t="shared" si="45"/>
        <v>0</v>
      </c>
      <c r="AE176" s="129">
        <f t="shared" si="45"/>
        <v>0</v>
      </c>
      <c r="AF176" s="129">
        <f t="shared" si="45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4"/>
        <v>0.6</v>
      </c>
      <c r="D177" s="129">
        <f t="shared" si="44"/>
        <v>0.6</v>
      </c>
      <c r="E177" s="129">
        <f t="shared" si="44"/>
        <v>0.6</v>
      </c>
      <c r="F177" s="129">
        <f t="shared" si="44"/>
        <v>0.6</v>
      </c>
      <c r="G177" s="129">
        <f t="shared" si="44"/>
        <v>0.6</v>
      </c>
      <c r="H177" s="129">
        <f t="shared" si="44"/>
        <v>0.6</v>
      </c>
      <c r="I177" s="129">
        <f t="shared" si="44"/>
        <v>0.6</v>
      </c>
      <c r="J177" s="129">
        <f t="shared" si="44"/>
        <v>0.6</v>
      </c>
      <c r="K177" s="129">
        <f t="shared" si="44"/>
        <v>0.6</v>
      </c>
      <c r="L177" s="129">
        <f t="shared" si="44"/>
        <v>0.6</v>
      </c>
      <c r="M177" s="129">
        <f t="shared" si="44"/>
        <v>0.6</v>
      </c>
      <c r="N177" s="129">
        <f t="shared" si="44"/>
        <v>0.6</v>
      </c>
      <c r="O177" s="129">
        <f t="shared" si="44"/>
        <v>0.6</v>
      </c>
      <c r="P177" s="129">
        <f t="shared" si="44"/>
        <v>0.6</v>
      </c>
      <c r="Q177" s="129">
        <f t="shared" si="44"/>
        <v>0.6</v>
      </c>
      <c r="R177" s="129">
        <f t="shared" si="44"/>
        <v>0.6</v>
      </c>
      <c r="S177" s="129">
        <f t="shared" si="45"/>
        <v>0.6</v>
      </c>
      <c r="T177" s="129">
        <f t="shared" si="45"/>
        <v>0.6</v>
      </c>
      <c r="U177" s="129">
        <f t="shared" si="45"/>
        <v>0.6</v>
      </c>
      <c r="V177" s="129">
        <f t="shared" si="45"/>
        <v>0.6</v>
      </c>
      <c r="W177" s="129">
        <f t="shared" si="45"/>
        <v>0.6</v>
      </c>
      <c r="X177" s="129">
        <f t="shared" si="45"/>
        <v>0.6</v>
      </c>
      <c r="Y177" s="129">
        <f t="shared" si="45"/>
        <v>0.6</v>
      </c>
      <c r="Z177" s="129">
        <f t="shared" si="45"/>
        <v>0.6</v>
      </c>
      <c r="AA177" s="129">
        <f t="shared" si="45"/>
        <v>0.6</v>
      </c>
      <c r="AB177" s="129">
        <f t="shared" si="45"/>
        <v>0.6</v>
      </c>
      <c r="AC177" s="129">
        <f t="shared" si="45"/>
        <v>0.6</v>
      </c>
      <c r="AD177" s="129">
        <f t="shared" si="45"/>
        <v>0.6</v>
      </c>
      <c r="AE177" s="129">
        <f t="shared" si="45"/>
        <v>0.6</v>
      </c>
      <c r="AF177" s="129">
        <f t="shared" si="45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4"/>
        <v>0.6</v>
      </c>
      <c r="D178" s="129">
        <f t="shared" si="44"/>
        <v>0.6</v>
      </c>
      <c r="E178" s="129">
        <f t="shared" si="44"/>
        <v>0.6</v>
      </c>
      <c r="F178" s="129">
        <f t="shared" si="44"/>
        <v>0.6</v>
      </c>
      <c r="G178" s="129">
        <f t="shared" si="44"/>
        <v>0.6</v>
      </c>
      <c r="H178" s="129">
        <f t="shared" si="44"/>
        <v>0.6</v>
      </c>
      <c r="I178" s="129">
        <f t="shared" si="44"/>
        <v>0.6</v>
      </c>
      <c r="J178" s="129">
        <f t="shared" si="44"/>
        <v>0.6</v>
      </c>
      <c r="K178" s="129">
        <f t="shared" si="44"/>
        <v>0.6</v>
      </c>
      <c r="L178" s="129">
        <f t="shared" si="44"/>
        <v>0.6</v>
      </c>
      <c r="M178" s="129">
        <f t="shared" si="44"/>
        <v>0.6</v>
      </c>
      <c r="N178" s="129">
        <f t="shared" si="44"/>
        <v>0.6</v>
      </c>
      <c r="O178" s="129">
        <f t="shared" si="44"/>
        <v>0.6</v>
      </c>
      <c r="P178" s="129">
        <f t="shared" si="44"/>
        <v>0.6</v>
      </c>
      <c r="Q178" s="129">
        <f t="shared" si="44"/>
        <v>0.6</v>
      </c>
      <c r="R178" s="129">
        <f t="shared" si="44"/>
        <v>0.6</v>
      </c>
      <c r="S178" s="129">
        <f t="shared" si="45"/>
        <v>0.6</v>
      </c>
      <c r="T178" s="129">
        <f t="shared" si="45"/>
        <v>0.6</v>
      </c>
      <c r="U178" s="129">
        <f t="shared" si="45"/>
        <v>0.6</v>
      </c>
      <c r="V178" s="129">
        <f t="shared" si="45"/>
        <v>0.6</v>
      </c>
      <c r="W178" s="129">
        <f t="shared" si="45"/>
        <v>0.6</v>
      </c>
      <c r="X178" s="129">
        <f t="shared" si="45"/>
        <v>0.6</v>
      </c>
      <c r="Y178" s="129">
        <f t="shared" si="45"/>
        <v>0.6</v>
      </c>
      <c r="Z178" s="129">
        <f t="shared" si="45"/>
        <v>0.6</v>
      </c>
      <c r="AA178" s="129">
        <f t="shared" si="45"/>
        <v>0.6</v>
      </c>
      <c r="AB178" s="129">
        <f t="shared" si="45"/>
        <v>0.6</v>
      </c>
      <c r="AC178" s="129">
        <f t="shared" si="45"/>
        <v>0.6</v>
      </c>
      <c r="AD178" s="129">
        <f t="shared" si="45"/>
        <v>0.6</v>
      </c>
      <c r="AE178" s="129">
        <f t="shared" si="45"/>
        <v>0.6</v>
      </c>
      <c r="AF178" s="129">
        <f t="shared" si="45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4"/>
        <v>0.35</v>
      </c>
      <c r="D179" s="129">
        <f t="shared" si="44"/>
        <v>0.35</v>
      </c>
      <c r="E179" s="129">
        <f t="shared" si="44"/>
        <v>0.35</v>
      </c>
      <c r="F179" s="129">
        <f t="shared" si="44"/>
        <v>0.35</v>
      </c>
      <c r="G179" s="129">
        <f t="shared" si="44"/>
        <v>0.35</v>
      </c>
      <c r="H179" s="129">
        <f t="shared" si="44"/>
        <v>0.35</v>
      </c>
      <c r="I179" s="129">
        <f t="shared" si="44"/>
        <v>0.35</v>
      </c>
      <c r="J179" s="129">
        <f t="shared" si="44"/>
        <v>0.35</v>
      </c>
      <c r="K179" s="129">
        <f t="shared" si="44"/>
        <v>0.35</v>
      </c>
      <c r="L179" s="129">
        <f t="shared" si="44"/>
        <v>0.35</v>
      </c>
      <c r="M179" s="129">
        <f t="shared" si="44"/>
        <v>0.35</v>
      </c>
      <c r="N179" s="129">
        <f t="shared" si="44"/>
        <v>0.35</v>
      </c>
      <c r="O179" s="129">
        <f t="shared" si="44"/>
        <v>0.35</v>
      </c>
      <c r="P179" s="129">
        <f t="shared" si="44"/>
        <v>0.35</v>
      </c>
      <c r="Q179" s="129">
        <f t="shared" si="44"/>
        <v>0.35</v>
      </c>
      <c r="R179" s="129">
        <f t="shared" si="44"/>
        <v>0.35</v>
      </c>
      <c r="S179" s="129">
        <f t="shared" si="45"/>
        <v>0.35</v>
      </c>
      <c r="T179" s="129">
        <f t="shared" si="45"/>
        <v>0.35</v>
      </c>
      <c r="U179" s="129">
        <f t="shared" si="45"/>
        <v>0.35</v>
      </c>
      <c r="V179" s="129">
        <f t="shared" si="45"/>
        <v>0.35</v>
      </c>
      <c r="W179" s="129">
        <f t="shared" si="45"/>
        <v>0.35</v>
      </c>
      <c r="X179" s="129">
        <f t="shared" si="45"/>
        <v>0.35</v>
      </c>
      <c r="Y179" s="129">
        <f t="shared" si="45"/>
        <v>0.35</v>
      </c>
      <c r="Z179" s="129">
        <f t="shared" si="45"/>
        <v>0.35</v>
      </c>
      <c r="AA179" s="129">
        <f t="shared" si="45"/>
        <v>0.35</v>
      </c>
      <c r="AB179" s="129">
        <f t="shared" si="45"/>
        <v>0.35</v>
      </c>
      <c r="AC179" s="129">
        <f t="shared" si="45"/>
        <v>0.35</v>
      </c>
      <c r="AD179" s="129">
        <f t="shared" si="45"/>
        <v>0.35</v>
      </c>
      <c r="AE179" s="129">
        <f t="shared" si="45"/>
        <v>0.35</v>
      </c>
      <c r="AF179" s="129">
        <f t="shared" si="45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4"/>
        <v>0.28999999999999998</v>
      </c>
      <c r="D180" s="129">
        <f t="shared" si="44"/>
        <v>0.28999999999999998</v>
      </c>
      <c r="E180" s="129">
        <f t="shared" si="44"/>
        <v>0.28999999999999998</v>
      </c>
      <c r="F180" s="129">
        <f t="shared" si="44"/>
        <v>0.28999999999999998</v>
      </c>
      <c r="G180" s="129">
        <f t="shared" si="44"/>
        <v>0.28999999999999998</v>
      </c>
      <c r="H180" s="129">
        <f t="shared" si="44"/>
        <v>0.28999999999999998</v>
      </c>
      <c r="I180" s="129">
        <f t="shared" si="44"/>
        <v>0.28999999999999998</v>
      </c>
      <c r="J180" s="129">
        <f t="shared" si="44"/>
        <v>0.28999999999999998</v>
      </c>
      <c r="K180" s="129">
        <f t="shared" si="44"/>
        <v>0.28999999999999998</v>
      </c>
      <c r="L180" s="129">
        <f t="shared" si="44"/>
        <v>0.28999999999999998</v>
      </c>
      <c r="M180" s="129">
        <f t="shared" si="44"/>
        <v>0.28999999999999998</v>
      </c>
      <c r="N180" s="129">
        <f t="shared" si="44"/>
        <v>0.28999999999999998</v>
      </c>
      <c r="O180" s="129">
        <f t="shared" si="44"/>
        <v>0.28999999999999998</v>
      </c>
      <c r="P180" s="129">
        <f t="shared" si="44"/>
        <v>0.28999999999999998</v>
      </c>
      <c r="Q180" s="129">
        <f t="shared" si="44"/>
        <v>0.28999999999999998</v>
      </c>
      <c r="R180" s="129">
        <f t="shared" si="44"/>
        <v>0.28999999999999998</v>
      </c>
      <c r="S180" s="129">
        <f t="shared" si="45"/>
        <v>0.28999999999999998</v>
      </c>
      <c r="T180" s="129">
        <f t="shared" si="45"/>
        <v>0.28999999999999998</v>
      </c>
      <c r="U180" s="129">
        <f t="shared" si="45"/>
        <v>0.28999999999999998</v>
      </c>
      <c r="V180" s="129">
        <f t="shared" si="45"/>
        <v>0.28999999999999998</v>
      </c>
      <c r="W180" s="129">
        <f t="shared" si="45"/>
        <v>0.28999999999999998</v>
      </c>
      <c r="X180" s="129">
        <f t="shared" si="45"/>
        <v>0.28999999999999998</v>
      </c>
      <c r="Y180" s="129">
        <f t="shared" si="45"/>
        <v>0.28999999999999998</v>
      </c>
      <c r="Z180" s="129">
        <f t="shared" si="45"/>
        <v>0.28999999999999998</v>
      </c>
      <c r="AA180" s="129">
        <f t="shared" si="45"/>
        <v>0.28999999999999998</v>
      </c>
      <c r="AB180" s="129">
        <f t="shared" si="45"/>
        <v>0.28999999999999998</v>
      </c>
      <c r="AC180" s="129">
        <f t="shared" si="45"/>
        <v>0.28999999999999998</v>
      </c>
      <c r="AD180" s="129">
        <f t="shared" si="45"/>
        <v>0.28999999999999998</v>
      </c>
      <c r="AE180" s="129">
        <f t="shared" si="45"/>
        <v>0.28999999999999998</v>
      </c>
      <c r="AF180" s="129">
        <f t="shared" si="45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4"/>
        <v>0.06</v>
      </c>
      <c r="D181" s="129">
        <f t="shared" si="44"/>
        <v>0.06</v>
      </c>
      <c r="E181" s="129">
        <f t="shared" si="44"/>
        <v>0.06</v>
      </c>
      <c r="F181" s="129">
        <f t="shared" si="44"/>
        <v>0.06</v>
      </c>
      <c r="G181" s="129">
        <f t="shared" si="44"/>
        <v>0.06</v>
      </c>
      <c r="H181" s="129">
        <f t="shared" si="44"/>
        <v>0.06</v>
      </c>
      <c r="I181" s="129">
        <f t="shared" si="44"/>
        <v>0.06</v>
      </c>
      <c r="J181" s="129">
        <f t="shared" si="44"/>
        <v>0.06</v>
      </c>
      <c r="K181" s="129">
        <f t="shared" si="44"/>
        <v>0.06</v>
      </c>
      <c r="L181" s="129">
        <f t="shared" si="44"/>
        <v>0.06</v>
      </c>
      <c r="M181" s="129">
        <f t="shared" si="44"/>
        <v>0.06</v>
      </c>
      <c r="N181" s="129">
        <f t="shared" si="44"/>
        <v>0.06</v>
      </c>
      <c r="O181" s="129">
        <f t="shared" si="44"/>
        <v>0.06</v>
      </c>
      <c r="P181" s="129">
        <f t="shared" si="44"/>
        <v>0.06</v>
      </c>
      <c r="Q181" s="129">
        <f t="shared" si="44"/>
        <v>0.06</v>
      </c>
      <c r="R181" s="129">
        <f t="shared" si="44"/>
        <v>0.06</v>
      </c>
      <c r="S181" s="129">
        <f t="shared" si="45"/>
        <v>0.06</v>
      </c>
      <c r="T181" s="129">
        <f t="shared" si="45"/>
        <v>0.06</v>
      </c>
      <c r="U181" s="129">
        <f t="shared" si="45"/>
        <v>0.06</v>
      </c>
      <c r="V181" s="129">
        <f t="shared" si="45"/>
        <v>0.06</v>
      </c>
      <c r="W181" s="129">
        <f t="shared" si="45"/>
        <v>0.06</v>
      </c>
      <c r="X181" s="129">
        <f t="shared" si="45"/>
        <v>0.06</v>
      </c>
      <c r="Y181" s="129">
        <f t="shared" si="45"/>
        <v>0.06</v>
      </c>
      <c r="Z181" s="129">
        <f t="shared" si="45"/>
        <v>0.06</v>
      </c>
      <c r="AA181" s="129">
        <f t="shared" si="45"/>
        <v>0.06</v>
      </c>
      <c r="AB181" s="129">
        <f t="shared" si="45"/>
        <v>0.06</v>
      </c>
      <c r="AC181" s="129">
        <f t="shared" si="45"/>
        <v>0.06</v>
      </c>
      <c r="AD181" s="129">
        <f t="shared" si="45"/>
        <v>0.06</v>
      </c>
      <c r="AE181" s="129">
        <f t="shared" si="45"/>
        <v>0.06</v>
      </c>
      <c r="AF181" s="129">
        <f t="shared" si="45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4"/>
        <v>0.11</v>
      </c>
      <c r="D182" s="129">
        <f t="shared" si="44"/>
        <v>0.11</v>
      </c>
      <c r="E182" s="129">
        <f t="shared" si="44"/>
        <v>0.11</v>
      </c>
      <c r="F182" s="129">
        <f t="shared" si="44"/>
        <v>0.11</v>
      </c>
      <c r="G182" s="129">
        <f t="shared" si="44"/>
        <v>0.11</v>
      </c>
      <c r="H182" s="129">
        <f t="shared" si="44"/>
        <v>0.11</v>
      </c>
      <c r="I182" s="129">
        <f t="shared" si="44"/>
        <v>0.11</v>
      </c>
      <c r="J182" s="129">
        <f t="shared" si="44"/>
        <v>0.11</v>
      </c>
      <c r="K182" s="129">
        <f t="shared" si="44"/>
        <v>0.11</v>
      </c>
      <c r="L182" s="129">
        <f t="shared" si="44"/>
        <v>0.11</v>
      </c>
      <c r="M182" s="129">
        <f t="shared" si="44"/>
        <v>0.11</v>
      </c>
      <c r="N182" s="129">
        <f t="shared" si="44"/>
        <v>0.11</v>
      </c>
      <c r="O182" s="129">
        <f t="shared" si="44"/>
        <v>0.11</v>
      </c>
      <c r="P182" s="129">
        <f t="shared" si="44"/>
        <v>0.11</v>
      </c>
      <c r="Q182" s="129">
        <f t="shared" si="44"/>
        <v>0.11</v>
      </c>
      <c r="R182" s="129">
        <f t="shared" si="44"/>
        <v>0.11</v>
      </c>
      <c r="S182" s="129">
        <f t="shared" si="45"/>
        <v>0.11</v>
      </c>
      <c r="T182" s="129">
        <f t="shared" si="45"/>
        <v>0.11</v>
      </c>
      <c r="U182" s="129">
        <f t="shared" si="45"/>
        <v>0.11</v>
      </c>
      <c r="V182" s="129">
        <f t="shared" si="45"/>
        <v>0.11</v>
      </c>
      <c r="W182" s="129">
        <f t="shared" si="45"/>
        <v>0.11</v>
      </c>
      <c r="X182" s="129">
        <f t="shared" si="45"/>
        <v>0.11</v>
      </c>
      <c r="Y182" s="129">
        <f t="shared" si="45"/>
        <v>0.11</v>
      </c>
      <c r="Z182" s="129">
        <f t="shared" si="45"/>
        <v>0.11</v>
      </c>
      <c r="AA182" s="129">
        <f t="shared" si="45"/>
        <v>0.11</v>
      </c>
      <c r="AB182" s="129">
        <f t="shared" si="45"/>
        <v>0.11</v>
      </c>
      <c r="AC182" s="129">
        <f t="shared" si="45"/>
        <v>0.11</v>
      </c>
      <c r="AD182" s="129">
        <f t="shared" si="45"/>
        <v>0.11</v>
      </c>
      <c r="AE182" s="129">
        <f t="shared" si="45"/>
        <v>0.11</v>
      </c>
      <c r="AF182" s="129">
        <f t="shared" si="45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4"/>
        <v>0.1</v>
      </c>
      <c r="D183" s="129">
        <f t="shared" si="44"/>
        <v>0.1</v>
      </c>
      <c r="E183" s="129">
        <f t="shared" si="44"/>
        <v>0.1</v>
      </c>
      <c r="F183" s="129">
        <f t="shared" si="44"/>
        <v>0.1</v>
      </c>
      <c r="G183" s="129">
        <f t="shared" si="44"/>
        <v>0.1</v>
      </c>
      <c r="H183" s="129">
        <f t="shared" si="44"/>
        <v>0.1</v>
      </c>
      <c r="I183" s="129">
        <f t="shared" si="44"/>
        <v>0.1</v>
      </c>
      <c r="J183" s="129">
        <f t="shared" si="44"/>
        <v>0.1</v>
      </c>
      <c r="K183" s="129">
        <f t="shared" si="44"/>
        <v>0.1</v>
      </c>
      <c r="L183" s="129">
        <f t="shared" si="44"/>
        <v>0.1</v>
      </c>
      <c r="M183" s="129">
        <f t="shared" si="44"/>
        <v>0.1</v>
      </c>
      <c r="N183" s="129">
        <f t="shared" si="44"/>
        <v>0.1</v>
      </c>
      <c r="O183" s="129">
        <f t="shared" si="44"/>
        <v>0.1</v>
      </c>
      <c r="P183" s="129">
        <f t="shared" si="44"/>
        <v>0.1</v>
      </c>
      <c r="Q183" s="129">
        <f t="shared" si="44"/>
        <v>0.1</v>
      </c>
      <c r="R183" s="129">
        <f t="shared" si="45"/>
        <v>0.1</v>
      </c>
      <c r="S183" s="129">
        <f t="shared" si="45"/>
        <v>0.1</v>
      </c>
      <c r="T183" s="129">
        <f t="shared" si="45"/>
        <v>0.1</v>
      </c>
      <c r="U183" s="129">
        <f t="shared" si="45"/>
        <v>0.1</v>
      </c>
      <c r="V183" s="129">
        <f t="shared" si="45"/>
        <v>0.1</v>
      </c>
      <c r="W183" s="129">
        <f t="shared" si="45"/>
        <v>0.1</v>
      </c>
      <c r="X183" s="129">
        <f t="shared" si="45"/>
        <v>0.1</v>
      </c>
      <c r="Y183" s="129">
        <f t="shared" si="45"/>
        <v>0.1</v>
      </c>
      <c r="Z183" s="129">
        <f t="shared" si="45"/>
        <v>0.1</v>
      </c>
      <c r="AA183" s="129">
        <f t="shared" si="45"/>
        <v>0.1</v>
      </c>
      <c r="AB183" s="129">
        <f t="shared" si="45"/>
        <v>0.1</v>
      </c>
      <c r="AC183" s="129">
        <f t="shared" si="45"/>
        <v>0.1</v>
      </c>
      <c r="AD183" s="129">
        <f t="shared" si="45"/>
        <v>0.1</v>
      </c>
      <c r="AE183" s="129">
        <f t="shared" si="45"/>
        <v>0.1</v>
      </c>
      <c r="AF183" s="129">
        <f t="shared" si="45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4"/>
        <v>0.09</v>
      </c>
      <c r="D184" s="129">
        <f t="shared" si="44"/>
        <v>0.09</v>
      </c>
      <c r="E184" s="129">
        <f t="shared" si="44"/>
        <v>0.09</v>
      </c>
      <c r="F184" s="129">
        <f t="shared" si="44"/>
        <v>0.09</v>
      </c>
      <c r="G184" s="129">
        <f t="shared" si="44"/>
        <v>0.09</v>
      </c>
      <c r="H184" s="129">
        <f t="shared" si="44"/>
        <v>0.09</v>
      </c>
      <c r="I184" s="129">
        <f t="shared" si="44"/>
        <v>0.09</v>
      </c>
      <c r="J184" s="129">
        <f t="shared" si="44"/>
        <v>0.09</v>
      </c>
      <c r="K184" s="129">
        <f t="shared" si="44"/>
        <v>0.09</v>
      </c>
      <c r="L184" s="129">
        <f t="shared" si="44"/>
        <v>0.09</v>
      </c>
      <c r="M184" s="129">
        <f t="shared" si="44"/>
        <v>0.09</v>
      </c>
      <c r="N184" s="129">
        <f t="shared" si="44"/>
        <v>0.09</v>
      </c>
      <c r="O184" s="129">
        <f t="shared" si="44"/>
        <v>0.09</v>
      </c>
      <c r="P184" s="129">
        <f t="shared" si="44"/>
        <v>0.09</v>
      </c>
      <c r="Q184" s="129">
        <f t="shared" si="44"/>
        <v>0.09</v>
      </c>
      <c r="R184" s="129">
        <f t="shared" si="45"/>
        <v>0.09</v>
      </c>
      <c r="S184" s="129">
        <f t="shared" si="45"/>
        <v>0.09</v>
      </c>
      <c r="T184" s="129">
        <f t="shared" si="45"/>
        <v>0.09</v>
      </c>
      <c r="U184" s="129">
        <f t="shared" si="45"/>
        <v>0.09</v>
      </c>
      <c r="V184" s="129">
        <f t="shared" si="45"/>
        <v>0.09</v>
      </c>
      <c r="W184" s="129">
        <f t="shared" si="45"/>
        <v>0.09</v>
      </c>
      <c r="X184" s="129">
        <f t="shared" si="45"/>
        <v>0.09</v>
      </c>
      <c r="Y184" s="129">
        <f t="shared" si="45"/>
        <v>0.09</v>
      </c>
      <c r="Z184" s="129">
        <f t="shared" si="45"/>
        <v>0.09</v>
      </c>
      <c r="AA184" s="129">
        <f t="shared" si="45"/>
        <v>0.09</v>
      </c>
      <c r="AB184" s="129">
        <f t="shared" si="45"/>
        <v>0.09</v>
      </c>
      <c r="AC184" s="129">
        <f t="shared" si="45"/>
        <v>0.09</v>
      </c>
      <c r="AD184" s="129">
        <f t="shared" si="45"/>
        <v>0.09</v>
      </c>
      <c r="AE184" s="129">
        <f t="shared" si="45"/>
        <v>0.09</v>
      </c>
      <c r="AF184" s="129">
        <f t="shared" si="45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4"/>
        <v>0.04</v>
      </c>
      <c r="D185" s="129">
        <f t="shared" si="44"/>
        <v>0.04</v>
      </c>
      <c r="E185" s="129">
        <f t="shared" si="44"/>
        <v>0.04</v>
      </c>
      <c r="F185" s="129">
        <f t="shared" si="44"/>
        <v>0.04</v>
      </c>
      <c r="G185" s="129">
        <f t="shared" si="44"/>
        <v>0.04</v>
      </c>
      <c r="H185" s="129">
        <f t="shared" si="44"/>
        <v>0.04</v>
      </c>
      <c r="I185" s="129">
        <f t="shared" si="44"/>
        <v>0.04</v>
      </c>
      <c r="J185" s="129">
        <f t="shared" si="44"/>
        <v>0.04</v>
      </c>
      <c r="K185" s="129">
        <f t="shared" si="44"/>
        <v>0.04</v>
      </c>
      <c r="L185" s="129">
        <f t="shared" si="44"/>
        <v>0.04</v>
      </c>
      <c r="M185" s="129">
        <f t="shared" si="44"/>
        <v>0.04</v>
      </c>
      <c r="N185" s="129">
        <f t="shared" si="44"/>
        <v>0.04</v>
      </c>
      <c r="O185" s="129">
        <f t="shared" si="44"/>
        <v>0.04</v>
      </c>
      <c r="P185" s="129">
        <f t="shared" si="44"/>
        <v>0.04</v>
      </c>
      <c r="Q185" s="129">
        <f t="shared" si="44"/>
        <v>0.04</v>
      </c>
      <c r="R185" s="129">
        <f t="shared" si="45"/>
        <v>0.04</v>
      </c>
      <c r="S185" s="129">
        <f t="shared" si="45"/>
        <v>0.04</v>
      </c>
      <c r="T185" s="129">
        <f t="shared" si="45"/>
        <v>0.04</v>
      </c>
      <c r="U185" s="129">
        <f t="shared" si="45"/>
        <v>0.04</v>
      </c>
      <c r="V185" s="129">
        <f t="shared" si="45"/>
        <v>0.04</v>
      </c>
      <c r="W185" s="129">
        <f t="shared" si="45"/>
        <v>0.04</v>
      </c>
      <c r="X185" s="129">
        <f t="shared" si="45"/>
        <v>0.04</v>
      </c>
      <c r="Y185" s="129">
        <f t="shared" si="45"/>
        <v>0.04</v>
      </c>
      <c r="Z185" s="129">
        <f t="shared" si="45"/>
        <v>0.04</v>
      </c>
      <c r="AA185" s="129">
        <f t="shared" si="45"/>
        <v>0.04</v>
      </c>
      <c r="AB185" s="129">
        <f t="shared" si="45"/>
        <v>0.04</v>
      </c>
      <c r="AC185" s="129">
        <f t="shared" si="45"/>
        <v>0.04</v>
      </c>
      <c r="AD185" s="129">
        <f t="shared" si="45"/>
        <v>0.04</v>
      </c>
      <c r="AE185" s="129">
        <f t="shared" si="45"/>
        <v>0.04</v>
      </c>
      <c r="AF185" s="129">
        <f t="shared" si="45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4"/>
        <v>2.3E-2</v>
      </c>
      <c r="E186" s="129">
        <f t="shared" si="44"/>
        <v>2.3E-2</v>
      </c>
      <c r="F186" s="129">
        <f t="shared" si="44"/>
        <v>2.3E-2</v>
      </c>
      <c r="G186" s="129">
        <f t="shared" si="44"/>
        <v>2.3E-2</v>
      </c>
      <c r="H186" s="129">
        <f t="shared" si="44"/>
        <v>2.3E-2</v>
      </c>
      <c r="I186" s="129">
        <f t="shared" si="44"/>
        <v>2.3E-2</v>
      </c>
      <c r="J186" s="129">
        <f t="shared" si="44"/>
        <v>2.3E-2</v>
      </c>
      <c r="K186" s="129">
        <f t="shared" si="44"/>
        <v>2.3E-2</v>
      </c>
      <c r="L186" s="129">
        <f t="shared" si="44"/>
        <v>2.3E-2</v>
      </c>
      <c r="M186" s="129">
        <f t="shared" si="44"/>
        <v>2.3E-2</v>
      </c>
      <c r="N186" s="129">
        <f t="shared" si="44"/>
        <v>2.3E-2</v>
      </c>
      <c r="O186" s="129">
        <f t="shared" si="44"/>
        <v>2.3E-2</v>
      </c>
      <c r="P186" s="129">
        <f t="shared" si="44"/>
        <v>2.3E-2</v>
      </c>
      <c r="Q186" s="129">
        <f t="shared" si="44"/>
        <v>2.3E-2</v>
      </c>
      <c r="R186" s="129">
        <f t="shared" si="45"/>
        <v>2.3E-2</v>
      </c>
      <c r="S186" s="129">
        <f t="shared" si="45"/>
        <v>2.3E-2</v>
      </c>
      <c r="T186" s="129">
        <f t="shared" si="45"/>
        <v>2.3E-2</v>
      </c>
      <c r="U186" s="129">
        <f t="shared" si="45"/>
        <v>2.3E-2</v>
      </c>
      <c r="V186" s="129">
        <f t="shared" si="45"/>
        <v>2.3E-2</v>
      </c>
      <c r="W186" s="129">
        <f t="shared" si="45"/>
        <v>2.3E-2</v>
      </c>
      <c r="X186" s="129">
        <f t="shared" si="45"/>
        <v>2.3E-2</v>
      </c>
      <c r="Y186" s="129">
        <f t="shared" si="45"/>
        <v>2.3E-2</v>
      </c>
      <c r="Z186" s="129">
        <f t="shared" si="45"/>
        <v>2.3E-2</v>
      </c>
      <c r="AA186" s="129">
        <f t="shared" si="45"/>
        <v>2.3E-2</v>
      </c>
      <c r="AB186" s="129">
        <f t="shared" si="45"/>
        <v>2.3E-2</v>
      </c>
      <c r="AC186" s="129">
        <f t="shared" si="45"/>
        <v>2.3E-2</v>
      </c>
      <c r="AD186" s="129">
        <f t="shared" si="45"/>
        <v>2.3E-2</v>
      </c>
      <c r="AE186" s="129">
        <f t="shared" si="45"/>
        <v>2.3E-2</v>
      </c>
      <c r="AF186" s="129">
        <f t="shared" si="45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6">SUM(B97:B186)</f>
        <v>194.70600000000002</v>
      </c>
      <c r="C187" s="131">
        <f t="shared" si="46"/>
        <v>194.70600000000002</v>
      </c>
      <c r="D187" s="131">
        <f t="shared" si="46"/>
        <v>194.70600000000002</v>
      </c>
      <c r="E187" s="131">
        <f t="shared" si="46"/>
        <v>194.70600000000002</v>
      </c>
      <c r="F187" s="131">
        <f t="shared" si="46"/>
        <v>194.70600000000002</v>
      </c>
      <c r="G187" s="131">
        <f t="shared" si="46"/>
        <v>194.70600000000002</v>
      </c>
      <c r="H187" s="131">
        <f t="shared" si="46"/>
        <v>194.70600000000002</v>
      </c>
      <c r="I187" s="131">
        <f t="shared" si="46"/>
        <v>192.10600000000005</v>
      </c>
      <c r="J187" s="131">
        <f t="shared" si="46"/>
        <v>192.10600000000005</v>
      </c>
      <c r="K187" s="131">
        <f t="shared" si="46"/>
        <v>192.10600000000005</v>
      </c>
      <c r="L187" s="131">
        <f t="shared" si="46"/>
        <v>192.10600000000005</v>
      </c>
      <c r="M187" s="131">
        <f t="shared" si="46"/>
        <v>192.10600000000005</v>
      </c>
      <c r="N187" s="131">
        <f t="shared" si="46"/>
        <v>192.10600000000005</v>
      </c>
      <c r="O187" s="131">
        <f t="shared" si="46"/>
        <v>192.10600000000005</v>
      </c>
      <c r="P187" s="131">
        <f t="shared" si="46"/>
        <v>192.10600000000005</v>
      </c>
      <c r="Q187" s="131">
        <f t="shared" si="46"/>
        <v>192.10600000000005</v>
      </c>
      <c r="R187" s="131">
        <f t="shared" si="46"/>
        <v>192.10600000000005</v>
      </c>
      <c r="S187" s="131">
        <f t="shared" si="46"/>
        <v>192.10600000000005</v>
      </c>
      <c r="T187" s="131">
        <f t="shared" si="46"/>
        <v>192.10600000000005</v>
      </c>
      <c r="U187" s="131">
        <f t="shared" si="46"/>
        <v>192.10600000000005</v>
      </c>
      <c r="V187" s="131">
        <f t="shared" si="46"/>
        <v>192.10600000000005</v>
      </c>
      <c r="W187" s="131">
        <f t="shared" si="46"/>
        <v>192.10600000000005</v>
      </c>
      <c r="X187" s="131">
        <f t="shared" si="46"/>
        <v>192.10600000000005</v>
      </c>
      <c r="Y187" s="131">
        <f t="shared" si="46"/>
        <v>192.10600000000005</v>
      </c>
      <c r="Z187" s="131">
        <f t="shared" si="46"/>
        <v>192.10600000000005</v>
      </c>
      <c r="AA187" s="131">
        <f t="shared" si="46"/>
        <v>192.10600000000005</v>
      </c>
      <c r="AB187" s="131">
        <f t="shared" si="46"/>
        <v>192.10600000000005</v>
      </c>
      <c r="AC187" s="131">
        <f t="shared" si="46"/>
        <v>192.10600000000005</v>
      </c>
      <c r="AD187" s="131">
        <f t="shared" si="46"/>
        <v>192.10600000000005</v>
      </c>
      <c r="AE187" s="131">
        <f t="shared" si="46"/>
        <v>192.10600000000005</v>
      </c>
      <c r="AF187" s="131">
        <f t="shared" si="46"/>
        <v>192.10600000000005</v>
      </c>
      <c r="AG187" s="132">
        <f t="shared" si="46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47">B189</f>
        <v>0.3</v>
      </c>
      <c r="D189" s="133">
        <f t="shared" si="47"/>
        <v>0.3</v>
      </c>
      <c r="E189" s="133">
        <f t="shared" si="47"/>
        <v>0.3</v>
      </c>
      <c r="F189" s="133">
        <f t="shared" si="47"/>
        <v>0.3</v>
      </c>
      <c r="G189" s="133">
        <f t="shared" si="47"/>
        <v>0.3</v>
      </c>
      <c r="H189" s="133">
        <f t="shared" si="47"/>
        <v>0.3</v>
      </c>
      <c r="I189" s="133">
        <f t="shared" si="47"/>
        <v>0.3</v>
      </c>
      <c r="J189" s="133">
        <f t="shared" si="47"/>
        <v>0.3</v>
      </c>
      <c r="K189" s="133">
        <f t="shared" si="47"/>
        <v>0.3</v>
      </c>
      <c r="L189" s="133">
        <f t="shared" si="47"/>
        <v>0.3</v>
      </c>
      <c r="M189" s="133">
        <f t="shared" si="47"/>
        <v>0.3</v>
      </c>
      <c r="N189" s="133">
        <f t="shared" si="47"/>
        <v>0.3</v>
      </c>
      <c r="O189" s="133">
        <f t="shared" si="47"/>
        <v>0.3</v>
      </c>
      <c r="P189" s="133">
        <f t="shared" si="47"/>
        <v>0.3</v>
      </c>
      <c r="Q189" s="133">
        <f t="shared" si="47"/>
        <v>0.3</v>
      </c>
      <c r="R189" s="133">
        <f t="shared" si="47"/>
        <v>0.3</v>
      </c>
      <c r="S189" s="133">
        <f t="shared" ref="S189:AF194" si="48">R189</f>
        <v>0.3</v>
      </c>
      <c r="T189" s="133">
        <f t="shared" si="48"/>
        <v>0.3</v>
      </c>
      <c r="U189" s="133">
        <f t="shared" si="48"/>
        <v>0.3</v>
      </c>
      <c r="V189" s="133">
        <f t="shared" si="48"/>
        <v>0.3</v>
      </c>
      <c r="W189" s="133">
        <f t="shared" si="48"/>
        <v>0.3</v>
      </c>
      <c r="X189" s="133">
        <f t="shared" si="48"/>
        <v>0.3</v>
      </c>
      <c r="Y189" s="133">
        <f t="shared" si="48"/>
        <v>0.3</v>
      </c>
      <c r="Z189" s="133">
        <f t="shared" si="48"/>
        <v>0.3</v>
      </c>
      <c r="AA189" s="133">
        <f t="shared" si="48"/>
        <v>0.3</v>
      </c>
      <c r="AB189" s="133">
        <f t="shared" si="48"/>
        <v>0.3</v>
      </c>
      <c r="AC189" s="133">
        <f t="shared" si="48"/>
        <v>0.3</v>
      </c>
      <c r="AD189" s="133">
        <f t="shared" si="48"/>
        <v>0.3</v>
      </c>
      <c r="AE189" s="133">
        <f t="shared" si="48"/>
        <v>0.3</v>
      </c>
      <c r="AF189" s="133">
        <f t="shared" si="48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47"/>
        <v>0.4</v>
      </c>
      <c r="D190" s="129">
        <f t="shared" si="47"/>
        <v>0.4</v>
      </c>
      <c r="E190" s="129">
        <f t="shared" si="47"/>
        <v>0.4</v>
      </c>
      <c r="F190" s="129">
        <f t="shared" si="47"/>
        <v>0.4</v>
      </c>
      <c r="G190" s="129">
        <f t="shared" si="47"/>
        <v>0.4</v>
      </c>
      <c r="H190" s="129">
        <f t="shared" si="47"/>
        <v>0.4</v>
      </c>
      <c r="I190" s="129">
        <f t="shared" si="47"/>
        <v>0.4</v>
      </c>
      <c r="J190" s="129">
        <f t="shared" si="47"/>
        <v>0.4</v>
      </c>
      <c r="K190" s="129">
        <f t="shared" si="47"/>
        <v>0.4</v>
      </c>
      <c r="L190" s="129">
        <f t="shared" si="47"/>
        <v>0.4</v>
      </c>
      <c r="M190" s="129">
        <f t="shared" si="47"/>
        <v>0.4</v>
      </c>
      <c r="N190" s="129">
        <f t="shared" si="47"/>
        <v>0.4</v>
      </c>
      <c r="O190" s="129">
        <f t="shared" si="47"/>
        <v>0.4</v>
      </c>
      <c r="P190" s="129">
        <f t="shared" si="47"/>
        <v>0.4</v>
      </c>
      <c r="Q190" s="129">
        <f t="shared" si="47"/>
        <v>0.4</v>
      </c>
      <c r="R190" s="129">
        <f t="shared" si="47"/>
        <v>0.4</v>
      </c>
      <c r="S190" s="129">
        <f t="shared" si="48"/>
        <v>0.4</v>
      </c>
      <c r="T190" s="129">
        <f t="shared" si="48"/>
        <v>0.4</v>
      </c>
      <c r="U190" s="129">
        <f t="shared" si="48"/>
        <v>0.4</v>
      </c>
      <c r="V190" s="129">
        <f>U190</f>
        <v>0.4</v>
      </c>
      <c r="W190" s="129">
        <f>V190</f>
        <v>0.4</v>
      </c>
      <c r="X190" s="129">
        <f t="shared" si="48"/>
        <v>0.4</v>
      </c>
      <c r="Y190" s="129">
        <f t="shared" si="48"/>
        <v>0.4</v>
      </c>
      <c r="Z190" s="129">
        <f t="shared" si="48"/>
        <v>0.4</v>
      </c>
      <c r="AA190" s="129">
        <f t="shared" si="48"/>
        <v>0.4</v>
      </c>
      <c r="AB190" s="129">
        <f t="shared" si="48"/>
        <v>0.4</v>
      </c>
      <c r="AC190" s="129">
        <f t="shared" si="48"/>
        <v>0.4</v>
      </c>
      <c r="AD190" s="129">
        <f t="shared" si="48"/>
        <v>0.4</v>
      </c>
      <c r="AE190" s="129">
        <f t="shared" si="48"/>
        <v>0.4</v>
      </c>
      <c r="AF190" s="129">
        <f t="shared" si="48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47"/>
        <v>1.5</v>
      </c>
      <c r="D191" s="129">
        <f t="shared" si="47"/>
        <v>1.5</v>
      </c>
      <c r="E191" s="129">
        <f t="shared" si="47"/>
        <v>1.5</v>
      </c>
      <c r="F191" s="129">
        <f t="shared" si="47"/>
        <v>1.5</v>
      </c>
      <c r="G191" s="129">
        <f t="shared" si="47"/>
        <v>1.5</v>
      </c>
      <c r="H191" s="129">
        <f t="shared" si="47"/>
        <v>1.5</v>
      </c>
      <c r="I191" s="129">
        <f t="shared" si="47"/>
        <v>1.5</v>
      </c>
      <c r="J191" s="129">
        <f t="shared" si="47"/>
        <v>1.5</v>
      </c>
      <c r="K191" s="129">
        <f t="shared" si="47"/>
        <v>1.5</v>
      </c>
      <c r="L191" s="129">
        <f t="shared" si="47"/>
        <v>1.5</v>
      </c>
      <c r="M191" s="129">
        <f t="shared" si="47"/>
        <v>1.5</v>
      </c>
      <c r="N191" s="129">
        <f t="shared" si="47"/>
        <v>1.5</v>
      </c>
      <c r="O191" s="129">
        <f t="shared" si="47"/>
        <v>1.5</v>
      </c>
      <c r="P191" s="129">
        <f t="shared" si="47"/>
        <v>1.5</v>
      </c>
      <c r="Q191" s="129">
        <f t="shared" si="47"/>
        <v>1.5</v>
      </c>
      <c r="R191" s="129">
        <f t="shared" si="47"/>
        <v>1.5</v>
      </c>
      <c r="S191" s="129">
        <f t="shared" si="48"/>
        <v>1.5</v>
      </c>
      <c r="T191" s="129">
        <f t="shared" si="48"/>
        <v>1.5</v>
      </c>
      <c r="U191" s="129">
        <f t="shared" si="48"/>
        <v>1.5</v>
      </c>
      <c r="V191" s="129">
        <f t="shared" si="48"/>
        <v>1.5</v>
      </c>
      <c r="W191" s="129">
        <f t="shared" si="48"/>
        <v>1.5</v>
      </c>
      <c r="X191" s="129">
        <f t="shared" si="48"/>
        <v>1.5</v>
      </c>
      <c r="Y191" s="129">
        <f t="shared" si="48"/>
        <v>1.5</v>
      </c>
      <c r="Z191" s="129">
        <f t="shared" si="48"/>
        <v>1.5</v>
      </c>
      <c r="AA191" s="129">
        <f t="shared" si="48"/>
        <v>1.5</v>
      </c>
      <c r="AB191" s="129">
        <f t="shared" si="48"/>
        <v>1.5</v>
      </c>
      <c r="AC191" s="129">
        <f t="shared" si="48"/>
        <v>1.5</v>
      </c>
      <c r="AD191" s="129">
        <f t="shared" si="48"/>
        <v>1.5</v>
      </c>
      <c r="AE191" s="129">
        <f t="shared" si="48"/>
        <v>1.5</v>
      </c>
      <c r="AF191" s="129">
        <f t="shared" si="48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47"/>
        <v>0.3</v>
      </c>
      <c r="D192" s="129">
        <f t="shared" si="47"/>
        <v>0.3</v>
      </c>
      <c r="E192" s="129">
        <f t="shared" si="47"/>
        <v>0.3</v>
      </c>
      <c r="F192" s="129">
        <f t="shared" si="47"/>
        <v>0.3</v>
      </c>
      <c r="G192" s="129">
        <f t="shared" si="47"/>
        <v>0.3</v>
      </c>
      <c r="H192" s="129">
        <f t="shared" si="47"/>
        <v>0.3</v>
      </c>
      <c r="I192" s="129">
        <f t="shared" si="47"/>
        <v>0.3</v>
      </c>
      <c r="J192" s="129">
        <f t="shared" si="47"/>
        <v>0.3</v>
      </c>
      <c r="K192" s="129">
        <f t="shared" si="47"/>
        <v>0.3</v>
      </c>
      <c r="L192" s="129">
        <f t="shared" si="47"/>
        <v>0.3</v>
      </c>
      <c r="M192" s="129">
        <f t="shared" si="47"/>
        <v>0.3</v>
      </c>
      <c r="N192" s="129">
        <f t="shared" si="47"/>
        <v>0.3</v>
      </c>
      <c r="O192" s="129">
        <f t="shared" si="47"/>
        <v>0.3</v>
      </c>
      <c r="P192" s="129">
        <f t="shared" si="47"/>
        <v>0.3</v>
      </c>
      <c r="Q192" s="129">
        <f t="shared" si="47"/>
        <v>0.3</v>
      </c>
      <c r="R192" s="129">
        <f t="shared" si="47"/>
        <v>0.3</v>
      </c>
      <c r="S192" s="129">
        <f t="shared" si="48"/>
        <v>0.3</v>
      </c>
      <c r="T192" s="129">
        <f t="shared" si="48"/>
        <v>0.3</v>
      </c>
      <c r="U192" s="129">
        <f t="shared" si="48"/>
        <v>0.3</v>
      </c>
      <c r="V192" s="129">
        <f t="shared" si="48"/>
        <v>0.3</v>
      </c>
      <c r="W192" s="129">
        <f t="shared" si="48"/>
        <v>0.3</v>
      </c>
      <c r="X192" s="129">
        <f t="shared" si="48"/>
        <v>0.3</v>
      </c>
      <c r="Y192" s="129">
        <f t="shared" si="48"/>
        <v>0.3</v>
      </c>
      <c r="Z192" s="129">
        <f t="shared" si="48"/>
        <v>0.3</v>
      </c>
      <c r="AA192" s="129">
        <f t="shared" si="48"/>
        <v>0.3</v>
      </c>
      <c r="AB192" s="129">
        <f t="shared" si="48"/>
        <v>0.3</v>
      </c>
      <c r="AC192" s="129">
        <f t="shared" si="48"/>
        <v>0.3</v>
      </c>
      <c r="AD192" s="129">
        <f t="shared" si="48"/>
        <v>0.3</v>
      </c>
      <c r="AE192" s="129">
        <f t="shared" si="48"/>
        <v>0.3</v>
      </c>
      <c r="AF192" s="129">
        <f t="shared" si="48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47"/>
        <v>0.4</v>
      </c>
      <c r="D193" s="129">
        <f t="shared" si="47"/>
        <v>0.4</v>
      </c>
      <c r="E193" s="129">
        <f t="shared" si="47"/>
        <v>0.4</v>
      </c>
      <c r="F193" s="129">
        <f t="shared" si="47"/>
        <v>0.4</v>
      </c>
      <c r="G193" s="129">
        <f t="shared" si="47"/>
        <v>0.4</v>
      </c>
      <c r="H193" s="129">
        <f t="shared" si="47"/>
        <v>0.4</v>
      </c>
      <c r="I193" s="129">
        <f t="shared" si="47"/>
        <v>0.4</v>
      </c>
      <c r="J193" s="129">
        <f t="shared" si="47"/>
        <v>0.4</v>
      </c>
      <c r="K193" s="129">
        <f t="shared" si="47"/>
        <v>0.4</v>
      </c>
      <c r="L193" s="129">
        <f t="shared" si="47"/>
        <v>0.4</v>
      </c>
      <c r="M193" s="129">
        <f t="shared" si="47"/>
        <v>0.4</v>
      </c>
      <c r="N193" s="129">
        <f t="shared" si="47"/>
        <v>0.4</v>
      </c>
      <c r="O193" s="129">
        <f t="shared" si="47"/>
        <v>0.4</v>
      </c>
      <c r="P193" s="129">
        <f t="shared" si="47"/>
        <v>0.4</v>
      </c>
      <c r="Q193" s="129">
        <f t="shared" si="47"/>
        <v>0.4</v>
      </c>
      <c r="R193" s="129">
        <f t="shared" si="47"/>
        <v>0.4</v>
      </c>
      <c r="S193" s="129">
        <f t="shared" si="48"/>
        <v>0.4</v>
      </c>
      <c r="T193" s="129">
        <f t="shared" si="48"/>
        <v>0.4</v>
      </c>
      <c r="U193" s="129">
        <f t="shared" si="48"/>
        <v>0.4</v>
      </c>
      <c r="V193" s="129">
        <f t="shared" si="48"/>
        <v>0.4</v>
      </c>
      <c r="W193" s="129">
        <f t="shared" si="48"/>
        <v>0.4</v>
      </c>
      <c r="X193" s="129">
        <f t="shared" si="48"/>
        <v>0.4</v>
      </c>
      <c r="Y193" s="129">
        <f t="shared" si="48"/>
        <v>0.4</v>
      </c>
      <c r="Z193" s="129">
        <f t="shared" si="48"/>
        <v>0.4</v>
      </c>
      <c r="AA193" s="129">
        <f t="shared" si="48"/>
        <v>0.4</v>
      </c>
      <c r="AB193" s="129">
        <f t="shared" si="48"/>
        <v>0.4</v>
      </c>
      <c r="AC193" s="129">
        <f t="shared" si="48"/>
        <v>0.4</v>
      </c>
      <c r="AD193" s="129">
        <f t="shared" si="48"/>
        <v>0.4</v>
      </c>
      <c r="AE193" s="129">
        <f t="shared" si="48"/>
        <v>0.4</v>
      </c>
      <c r="AF193" s="129">
        <f t="shared" si="48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47"/>
        <v>0.64</v>
      </c>
      <c r="D194" s="136">
        <f t="shared" si="47"/>
        <v>0.64</v>
      </c>
      <c r="E194" s="136">
        <f t="shared" si="47"/>
        <v>0.64</v>
      </c>
      <c r="F194" s="136">
        <f t="shared" si="47"/>
        <v>0.64</v>
      </c>
      <c r="G194" s="136">
        <f t="shared" si="47"/>
        <v>0.64</v>
      </c>
      <c r="H194" s="136">
        <f t="shared" si="47"/>
        <v>0.64</v>
      </c>
      <c r="I194" s="136">
        <f t="shared" si="47"/>
        <v>0.64</v>
      </c>
      <c r="J194" s="136">
        <f t="shared" si="47"/>
        <v>0.64</v>
      </c>
      <c r="K194" s="136">
        <f t="shared" si="47"/>
        <v>0.64</v>
      </c>
      <c r="L194" s="136">
        <f t="shared" si="47"/>
        <v>0.64</v>
      </c>
      <c r="M194" s="136">
        <f t="shared" si="47"/>
        <v>0.64</v>
      </c>
      <c r="N194" s="136">
        <f t="shared" si="47"/>
        <v>0.64</v>
      </c>
      <c r="O194" s="136">
        <f t="shared" si="47"/>
        <v>0.64</v>
      </c>
      <c r="P194" s="136">
        <f t="shared" si="47"/>
        <v>0.64</v>
      </c>
      <c r="Q194" s="136">
        <f t="shared" si="47"/>
        <v>0.64</v>
      </c>
      <c r="R194" s="136">
        <f t="shared" si="47"/>
        <v>0.64</v>
      </c>
      <c r="S194" s="136">
        <f t="shared" si="48"/>
        <v>0.64</v>
      </c>
      <c r="T194" s="136">
        <f t="shared" si="48"/>
        <v>0.64</v>
      </c>
      <c r="U194" s="136">
        <f t="shared" si="48"/>
        <v>0.64</v>
      </c>
      <c r="V194" s="136">
        <f t="shared" si="48"/>
        <v>0.64</v>
      </c>
      <c r="W194" s="136">
        <f t="shared" si="48"/>
        <v>0.64</v>
      </c>
      <c r="X194" s="136">
        <f t="shared" si="48"/>
        <v>0.64</v>
      </c>
      <c r="Y194" s="136">
        <f t="shared" si="48"/>
        <v>0.64</v>
      </c>
      <c r="Z194" s="136">
        <f t="shared" si="48"/>
        <v>0.64</v>
      </c>
      <c r="AA194" s="136">
        <f t="shared" si="48"/>
        <v>0.64</v>
      </c>
      <c r="AB194" s="136">
        <f t="shared" si="48"/>
        <v>0.64</v>
      </c>
      <c r="AC194" s="136">
        <f t="shared" si="48"/>
        <v>0.64</v>
      </c>
      <c r="AD194" s="136">
        <f t="shared" si="48"/>
        <v>0.64</v>
      </c>
      <c r="AE194" s="136">
        <f t="shared" si="48"/>
        <v>0.64</v>
      </c>
      <c r="AF194" s="136">
        <f t="shared" si="48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49">SUM(C189:C194)</f>
        <v>3.54</v>
      </c>
      <c r="D195" s="139">
        <f t="shared" si="49"/>
        <v>3.54</v>
      </c>
      <c r="E195" s="139">
        <f t="shared" si="49"/>
        <v>3.54</v>
      </c>
      <c r="F195" s="139">
        <f t="shared" si="49"/>
        <v>3.54</v>
      </c>
      <c r="G195" s="139">
        <f t="shared" si="49"/>
        <v>3.54</v>
      </c>
      <c r="H195" s="139">
        <f t="shared" si="49"/>
        <v>3.54</v>
      </c>
      <c r="I195" s="139">
        <f t="shared" si="49"/>
        <v>3.54</v>
      </c>
      <c r="J195" s="139">
        <f t="shared" si="49"/>
        <v>3.54</v>
      </c>
      <c r="K195" s="139">
        <f t="shared" si="49"/>
        <v>3.54</v>
      </c>
      <c r="L195" s="139">
        <f>SUM(L189:L194)</f>
        <v>3.54</v>
      </c>
      <c r="M195" s="139">
        <f t="shared" ref="M195:R195" si="50">SUM(M189:M194)</f>
        <v>3.54</v>
      </c>
      <c r="N195" s="139">
        <f t="shared" si="50"/>
        <v>3.54</v>
      </c>
      <c r="O195" s="139">
        <f t="shared" si="50"/>
        <v>3.54</v>
      </c>
      <c r="P195" s="139">
        <f t="shared" si="50"/>
        <v>3.54</v>
      </c>
      <c r="Q195" s="139">
        <f t="shared" si="50"/>
        <v>3.54</v>
      </c>
      <c r="R195" s="139">
        <f t="shared" si="50"/>
        <v>3.54</v>
      </c>
      <c r="S195" s="139">
        <f>SUM(S189:S194)</f>
        <v>3.54</v>
      </c>
      <c r="T195" s="139">
        <f t="shared" ref="T195:AG195" si="51">SUM(T189:T194)</f>
        <v>3.54</v>
      </c>
      <c r="U195" s="139">
        <f t="shared" si="51"/>
        <v>3.54</v>
      </c>
      <c r="V195" s="139">
        <f t="shared" si="51"/>
        <v>3.54</v>
      </c>
      <c r="W195" s="139">
        <f t="shared" si="51"/>
        <v>3.54</v>
      </c>
      <c r="X195" s="139">
        <f t="shared" si="51"/>
        <v>3.54</v>
      </c>
      <c r="Y195" s="139">
        <f t="shared" si="51"/>
        <v>3.54</v>
      </c>
      <c r="Z195" s="139">
        <f t="shared" si="51"/>
        <v>3.54</v>
      </c>
      <c r="AA195" s="139">
        <f t="shared" si="51"/>
        <v>3.54</v>
      </c>
      <c r="AB195" s="139">
        <f t="shared" si="51"/>
        <v>3.54</v>
      </c>
      <c r="AC195" s="139">
        <f t="shared" si="51"/>
        <v>3.54</v>
      </c>
      <c r="AD195" s="139">
        <f t="shared" si="51"/>
        <v>3.54</v>
      </c>
      <c r="AE195" s="139">
        <f t="shared" si="51"/>
        <v>3.54</v>
      </c>
      <c r="AF195" s="139">
        <f t="shared" si="51"/>
        <v>3.54</v>
      </c>
      <c r="AG195" s="140">
        <f t="shared" si="51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1292.8400000000001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14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 ca="1">"Pie Chart of Daily Peak Demand(Inclusive of Export) of Nepal ("&amp;A4&amp;" "&amp;B4&amp;")"</f>
        <v>Pie Chart of Daily Peak Demand(Inclusive of Export) of Nepal (Nepali Date: 2078/04/14)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2078/04/14)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2">B72</f>
        <v>1088.94</v>
      </c>
      <c r="U209" s="163">
        <f t="shared" si="52"/>
        <v>1105.6599999999999</v>
      </c>
      <c r="V209" s="163">
        <f t="shared" si="52"/>
        <v>1096.44</v>
      </c>
      <c r="W209" s="163">
        <f t="shared" si="52"/>
        <v>1109.8399999999999</v>
      </c>
      <c r="X209" s="163">
        <f t="shared" si="52"/>
        <v>1135.44</v>
      </c>
      <c r="Y209" s="163">
        <f t="shared" si="52"/>
        <v>1114.1100000000001</v>
      </c>
      <c r="Z209" s="163">
        <f t="shared" si="52"/>
        <v>1108.6600000000001</v>
      </c>
      <c r="AA209" s="163">
        <f t="shared" si="52"/>
        <v>1149.0300000000002</v>
      </c>
      <c r="AB209" s="163">
        <f t="shared" si="52"/>
        <v>1176.8900000000001</v>
      </c>
      <c r="AC209" s="163">
        <f t="shared" si="52"/>
        <v>1243.1100000000001</v>
      </c>
      <c r="AD209" s="163">
        <f t="shared" si="52"/>
        <v>1280.6399999999999</v>
      </c>
      <c r="AE209" s="163">
        <f t="shared" si="52"/>
        <v>1292.8400000000001</v>
      </c>
      <c r="AF209" s="163">
        <f t="shared" si="52"/>
        <v>1264.54</v>
      </c>
      <c r="AG209" s="163">
        <f t="shared" si="52"/>
        <v>1317.8400000000001</v>
      </c>
      <c r="AH209" s="163">
        <f t="shared" si="52"/>
        <v>1337.98</v>
      </c>
      <c r="AI209" s="163">
        <f t="shared" si="52"/>
        <v>1290.79</v>
      </c>
      <c r="AJ209" s="163">
        <f t="shared" si="52"/>
        <v>1323.75</v>
      </c>
      <c r="AK209" s="163">
        <f t="shared" si="52"/>
        <v>1311.3899999999999</v>
      </c>
      <c r="AL209" s="163">
        <f t="shared" si="52"/>
        <v>1302.56</v>
      </c>
      <c r="AM209" s="163">
        <f t="shared" si="52"/>
        <v>1245.1100000000001</v>
      </c>
      <c r="AN209" s="163">
        <f t="shared" si="52"/>
        <v>1260.1100000000001</v>
      </c>
      <c r="AO209" s="163">
        <f t="shared" si="52"/>
        <v>1211.5900000000001</v>
      </c>
      <c r="AP209" s="163">
        <f t="shared" si="52"/>
        <v>1220.1300000000001</v>
      </c>
      <c r="AQ209" s="163">
        <f t="shared" si="52"/>
        <v>1313.3600000000001</v>
      </c>
      <c r="AR209" s="163">
        <f t="shared" si="52"/>
        <v>1416.25</v>
      </c>
      <c r="AS209" s="163">
        <f t="shared" si="52"/>
        <v>1405.3400000000001</v>
      </c>
      <c r="AT209" s="163">
        <f t="shared" si="52"/>
        <v>1394.7399999999998</v>
      </c>
      <c r="AU209" s="163">
        <f t="shared" si="52"/>
        <v>1329.94</v>
      </c>
      <c r="AV209" s="163">
        <f t="shared" si="52"/>
        <v>1181.3400000000001</v>
      </c>
      <c r="AW209" s="163">
        <f t="shared" si="52"/>
        <v>1155.1400000000001</v>
      </c>
      <c r="AX209" s="163">
        <f t="shared" si="52"/>
        <v>1134.24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3">B194</f>
        <v>0.64</v>
      </c>
      <c r="C230" s="166">
        <f t="shared" si="53"/>
        <v>0.64</v>
      </c>
      <c r="D230" s="166">
        <f t="shared" si="53"/>
        <v>0.64</v>
      </c>
      <c r="E230" s="166">
        <f t="shared" si="53"/>
        <v>0.64</v>
      </c>
      <c r="F230" s="166">
        <f t="shared" si="53"/>
        <v>0.64</v>
      </c>
      <c r="G230" s="166">
        <f t="shared" si="53"/>
        <v>0.64</v>
      </c>
      <c r="H230" s="166">
        <f t="shared" si="53"/>
        <v>0.64</v>
      </c>
      <c r="I230" s="166">
        <f t="shared" si="53"/>
        <v>0.64</v>
      </c>
      <c r="J230" s="166">
        <f t="shared" si="53"/>
        <v>0.64</v>
      </c>
      <c r="K230" s="166">
        <f t="shared" si="53"/>
        <v>0.64</v>
      </c>
      <c r="L230" s="166">
        <f t="shared" si="53"/>
        <v>0.64</v>
      </c>
      <c r="M230" s="166">
        <f t="shared" si="53"/>
        <v>0.64</v>
      </c>
      <c r="N230" s="166">
        <f t="shared" si="53"/>
        <v>0.64</v>
      </c>
      <c r="O230" s="166">
        <f t="shared" si="53"/>
        <v>0.64</v>
      </c>
      <c r="P230" s="166">
        <f t="shared" si="53"/>
        <v>0.64</v>
      </c>
      <c r="Q230" s="166">
        <f t="shared" si="53"/>
        <v>0.64</v>
      </c>
      <c r="R230" s="166">
        <f t="shared" si="53"/>
        <v>0.64</v>
      </c>
      <c r="S230" s="166">
        <f t="shared" si="53"/>
        <v>0.64</v>
      </c>
      <c r="T230" s="166">
        <f t="shared" si="53"/>
        <v>0.64</v>
      </c>
      <c r="U230" s="166">
        <f t="shared" si="53"/>
        <v>0.64</v>
      </c>
      <c r="V230" s="166">
        <f t="shared" si="53"/>
        <v>0.64</v>
      </c>
      <c r="W230" s="166">
        <f t="shared" si="53"/>
        <v>0.64</v>
      </c>
      <c r="X230" s="166">
        <f t="shared" si="53"/>
        <v>0.64</v>
      </c>
      <c r="Y230" s="166">
        <f t="shared" si="53"/>
        <v>0.64</v>
      </c>
      <c r="Z230" s="166">
        <f t="shared" si="53"/>
        <v>0.64</v>
      </c>
      <c r="AA230" s="166">
        <f t="shared" si="53"/>
        <v>0.64</v>
      </c>
      <c r="AB230" s="166">
        <f t="shared" si="53"/>
        <v>0.64</v>
      </c>
      <c r="AC230" s="166">
        <f t="shared" si="53"/>
        <v>0.64</v>
      </c>
      <c r="AD230" s="166">
        <f t="shared" si="53"/>
        <v>0.64</v>
      </c>
      <c r="AE230" s="166">
        <f t="shared" si="53"/>
        <v>0.64</v>
      </c>
      <c r="AF230" s="166">
        <f t="shared" si="53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4">IF(C198&lt;100,"",C198-520)</f>
        <v/>
      </c>
      <c r="D231" s="114" t="str">
        <f t="shared" si="54"/>
        <v/>
      </c>
      <c r="E231" s="114" t="str">
        <f t="shared" si="54"/>
        <v/>
      </c>
      <c r="F231" s="114" t="str">
        <f t="shared" si="54"/>
        <v/>
      </c>
      <c r="G231" s="114" t="str">
        <f t="shared" si="54"/>
        <v/>
      </c>
      <c r="H231" s="114" t="str">
        <f t="shared" si="54"/>
        <v/>
      </c>
      <c r="I231" s="114" t="str">
        <f t="shared" si="54"/>
        <v/>
      </c>
      <c r="J231" s="114" t="str">
        <f t="shared" si="54"/>
        <v/>
      </c>
      <c r="K231" s="114" t="str">
        <f t="shared" si="54"/>
        <v/>
      </c>
      <c r="L231" s="114" t="str">
        <f t="shared" si="54"/>
        <v/>
      </c>
      <c r="M231" s="114" t="str">
        <f t="shared" si="54"/>
        <v/>
      </c>
      <c r="N231" s="114" t="str">
        <f t="shared" si="54"/>
        <v/>
      </c>
      <c r="O231" s="114" t="str">
        <f t="shared" si="54"/>
        <v/>
      </c>
      <c r="P231" s="114" t="str">
        <f t="shared" si="54"/>
        <v/>
      </c>
      <c r="Q231" s="114" t="str">
        <f t="shared" si="54"/>
        <v/>
      </c>
      <c r="R231" s="114" t="str">
        <f t="shared" si="54"/>
        <v/>
      </c>
      <c r="S231" s="114" t="str">
        <f t="shared" si="54"/>
        <v/>
      </c>
      <c r="T231" s="114" t="str">
        <f t="shared" si="54"/>
        <v/>
      </c>
      <c r="U231" s="114" t="str">
        <f t="shared" si="54"/>
        <v/>
      </c>
      <c r="V231" s="114" t="str">
        <f t="shared" si="54"/>
        <v/>
      </c>
      <c r="W231" s="114" t="str">
        <f t="shared" si="54"/>
        <v/>
      </c>
      <c r="X231" s="114" t="str">
        <f t="shared" si="54"/>
        <v/>
      </c>
      <c r="Y231" s="114" t="str">
        <f t="shared" si="54"/>
        <v/>
      </c>
      <c r="Z231" s="114" t="str">
        <f t="shared" si="54"/>
        <v/>
      </c>
      <c r="AA231" s="114" t="str">
        <f t="shared" si="54"/>
        <v/>
      </c>
      <c r="AB231" s="114" t="str">
        <f t="shared" si="54"/>
        <v/>
      </c>
      <c r="AC231" s="114" t="str">
        <f t="shared" si="54"/>
        <v/>
      </c>
      <c r="AD231" s="114" t="str">
        <f t="shared" si="54"/>
        <v/>
      </c>
      <c r="AE231" s="114" t="str">
        <f t="shared" si="54"/>
        <v/>
      </c>
      <c r="AF231" s="114" t="str">
        <f t="shared" si="54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5">IF(B199&lt;100,"",B199-620)</f>
        <v/>
      </c>
      <c r="C232" s="114" t="str">
        <f t="shared" si="55"/>
        <v/>
      </c>
      <c r="D232" s="114" t="str">
        <f t="shared" si="55"/>
        <v/>
      </c>
      <c r="E232" s="114" t="str">
        <f t="shared" si="55"/>
        <v/>
      </c>
      <c r="F232" s="114" t="str">
        <f t="shared" si="55"/>
        <v/>
      </c>
      <c r="G232" s="114" t="str">
        <f t="shared" si="55"/>
        <v/>
      </c>
      <c r="H232" s="114" t="str">
        <f t="shared" si="55"/>
        <v/>
      </c>
      <c r="I232" s="114" t="str">
        <f t="shared" si="55"/>
        <v/>
      </c>
      <c r="J232" s="114" t="str">
        <f t="shared" si="55"/>
        <v/>
      </c>
      <c r="K232" s="114" t="str">
        <f t="shared" si="55"/>
        <v/>
      </c>
      <c r="L232" s="114" t="str">
        <f t="shared" si="55"/>
        <v/>
      </c>
      <c r="M232" s="114" t="str">
        <f t="shared" si="55"/>
        <v/>
      </c>
      <c r="N232" s="114" t="str">
        <f t="shared" si="55"/>
        <v/>
      </c>
      <c r="O232" s="114" t="str">
        <f t="shared" si="55"/>
        <v/>
      </c>
      <c r="P232" s="114" t="str">
        <f t="shared" si="55"/>
        <v/>
      </c>
      <c r="Q232" s="114" t="str">
        <f t="shared" si="55"/>
        <v/>
      </c>
      <c r="R232" s="114" t="str">
        <f t="shared" si="55"/>
        <v/>
      </c>
      <c r="S232" s="114" t="str">
        <f t="shared" si="55"/>
        <v/>
      </c>
      <c r="T232" s="114" t="str">
        <f t="shared" si="55"/>
        <v/>
      </c>
      <c r="U232" s="114" t="str">
        <f t="shared" si="55"/>
        <v/>
      </c>
      <c r="V232" s="114" t="str">
        <f t="shared" si="55"/>
        <v/>
      </c>
      <c r="W232" s="114" t="str">
        <f t="shared" si="55"/>
        <v/>
      </c>
      <c r="X232" s="114" t="str">
        <f t="shared" si="55"/>
        <v/>
      </c>
      <c r="Y232" s="114" t="str">
        <f t="shared" si="55"/>
        <v/>
      </c>
      <c r="Z232" s="114" t="str">
        <f t="shared" si="55"/>
        <v/>
      </c>
      <c r="AA232" s="114" t="str">
        <f t="shared" si="55"/>
        <v/>
      </c>
      <c r="AB232" s="114" t="str">
        <f t="shared" si="55"/>
        <v/>
      </c>
      <c r="AC232" s="114" t="str">
        <f t="shared" si="55"/>
        <v/>
      </c>
      <c r="AD232" s="114" t="str">
        <f t="shared" si="55"/>
        <v/>
      </c>
      <c r="AE232" s="114" t="str">
        <f t="shared" si="55"/>
        <v/>
      </c>
      <c r="AF232" s="114" t="str">
        <f t="shared" si="55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6">IF(B200&lt;100,"",B200-330)</f>
        <v/>
      </c>
      <c r="C233" s="114" t="str">
        <f t="shared" si="56"/>
        <v/>
      </c>
      <c r="D233" s="114" t="str">
        <f t="shared" si="56"/>
        <v/>
      </c>
      <c r="E233" s="114" t="str">
        <f t="shared" si="56"/>
        <v/>
      </c>
      <c r="F233" s="114" t="str">
        <f t="shared" si="56"/>
        <v/>
      </c>
      <c r="G233" s="114" t="str">
        <f t="shared" si="56"/>
        <v/>
      </c>
      <c r="H233" s="114" t="str">
        <f t="shared" si="56"/>
        <v/>
      </c>
      <c r="I233" s="114" t="str">
        <f t="shared" si="56"/>
        <v/>
      </c>
      <c r="J233" s="114" t="str">
        <f t="shared" si="56"/>
        <v/>
      </c>
      <c r="K233" s="114" t="str">
        <f t="shared" si="56"/>
        <v/>
      </c>
      <c r="L233" s="114" t="str">
        <f t="shared" si="56"/>
        <v/>
      </c>
      <c r="M233" s="114" t="str">
        <f t="shared" si="56"/>
        <v/>
      </c>
      <c r="N233" s="114" t="str">
        <f t="shared" si="56"/>
        <v/>
      </c>
      <c r="O233" s="114" t="str">
        <f t="shared" si="56"/>
        <v/>
      </c>
      <c r="P233" s="114" t="str">
        <f t="shared" si="56"/>
        <v/>
      </c>
      <c r="Q233" s="114" t="str">
        <f t="shared" si="56"/>
        <v/>
      </c>
      <c r="R233" s="114" t="str">
        <f t="shared" si="56"/>
        <v/>
      </c>
      <c r="S233" s="114" t="str">
        <f t="shared" si="56"/>
        <v/>
      </c>
      <c r="T233" s="114" t="str">
        <f t="shared" si="56"/>
        <v/>
      </c>
      <c r="U233" s="114" t="str">
        <f t="shared" si="56"/>
        <v/>
      </c>
      <c r="V233" s="114" t="str">
        <f t="shared" si="56"/>
        <v/>
      </c>
      <c r="W233" s="114" t="str">
        <f t="shared" si="56"/>
        <v/>
      </c>
      <c r="X233" s="114" t="str">
        <f t="shared" si="56"/>
        <v/>
      </c>
      <c r="Y233" s="114" t="str">
        <f t="shared" si="56"/>
        <v/>
      </c>
      <c r="Z233" s="114" t="str">
        <f t="shared" si="56"/>
        <v/>
      </c>
      <c r="AA233" s="114" t="str">
        <f t="shared" si="56"/>
        <v/>
      </c>
      <c r="AB233" s="114" t="str">
        <f t="shared" si="56"/>
        <v/>
      </c>
      <c r="AC233" s="114" t="str">
        <f t="shared" si="56"/>
        <v/>
      </c>
      <c r="AD233" s="114" t="str">
        <f t="shared" si="56"/>
        <v/>
      </c>
      <c r="AE233" s="114" t="str">
        <f t="shared" si="56"/>
        <v/>
      </c>
      <c r="AF233" s="114" t="str">
        <f t="shared" si="56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7">IF(C201&lt;100,"",C201-1500)</f>
        <v/>
      </c>
      <c r="D234" s="114" t="str">
        <f t="shared" si="57"/>
        <v/>
      </c>
      <c r="E234" s="114" t="str">
        <f t="shared" si="57"/>
        <v/>
      </c>
      <c r="F234" s="114" t="str">
        <f t="shared" si="57"/>
        <v/>
      </c>
      <c r="G234" s="114" t="str">
        <f t="shared" si="57"/>
        <v/>
      </c>
      <c r="H234" s="114" t="str">
        <f t="shared" si="57"/>
        <v/>
      </c>
      <c r="I234" s="114" t="str">
        <f t="shared" si="57"/>
        <v/>
      </c>
      <c r="J234" s="114" t="str">
        <f t="shared" si="57"/>
        <v/>
      </c>
      <c r="K234" s="114" t="str">
        <f t="shared" si="57"/>
        <v/>
      </c>
      <c r="L234" s="114" t="str">
        <f t="shared" si="57"/>
        <v/>
      </c>
      <c r="M234" s="114" t="str">
        <f t="shared" si="57"/>
        <v/>
      </c>
      <c r="N234" s="114" t="str">
        <f t="shared" si="57"/>
        <v/>
      </c>
      <c r="O234" s="114" t="str">
        <f t="shared" si="57"/>
        <v/>
      </c>
      <c r="P234" s="114" t="str">
        <f t="shared" si="57"/>
        <v/>
      </c>
      <c r="Q234" s="114" t="str">
        <f t="shared" si="57"/>
        <v/>
      </c>
      <c r="R234" s="114" t="str">
        <f t="shared" si="57"/>
        <v/>
      </c>
      <c r="S234" s="114" t="str">
        <f t="shared" si="57"/>
        <v/>
      </c>
      <c r="T234" s="114" t="str">
        <f t="shared" si="57"/>
        <v/>
      </c>
      <c r="U234" s="114" t="str">
        <f t="shared" si="57"/>
        <v/>
      </c>
      <c r="V234" s="114" t="str">
        <f t="shared" si="57"/>
        <v/>
      </c>
      <c r="W234" s="114" t="str">
        <f t="shared" si="57"/>
        <v/>
      </c>
      <c r="X234" s="114" t="str">
        <f t="shared" si="57"/>
        <v/>
      </c>
      <c r="Y234" s="114" t="str">
        <f t="shared" si="57"/>
        <v/>
      </c>
      <c r="Z234" s="114" t="str">
        <f t="shared" si="57"/>
        <v/>
      </c>
      <c r="AA234" s="114" t="str">
        <f t="shared" si="57"/>
        <v/>
      </c>
      <c r="AB234" s="114" t="str">
        <f t="shared" si="57"/>
        <v/>
      </c>
      <c r="AC234" s="114" t="str">
        <f t="shared" si="57"/>
        <v/>
      </c>
      <c r="AD234" s="114" t="str">
        <f t="shared" si="57"/>
        <v/>
      </c>
      <c r="AE234" s="114" t="str">
        <f t="shared" si="57"/>
        <v/>
      </c>
      <c r="AF234" s="114" t="str">
        <f t="shared" si="57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1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774" priority="305">
      <formula>S$9&gt;=20/24</formula>
    </cfRule>
    <cfRule type="expression" dxfId="5773" priority="306">
      <formula>AND(S$9&gt;=14/24,S$9&lt;20/24)</formula>
    </cfRule>
    <cfRule type="expression" dxfId="5772" priority="307">
      <formula>AND(S$9&gt;=8/24,S$9&lt;14/24)</formula>
    </cfRule>
    <cfRule type="expression" dxfId="5771" priority="308">
      <formula>S$9&lt;8/24</formula>
    </cfRule>
  </conditionalFormatting>
  <conditionalFormatting sqref="B8:AF10 AA78:AF78 B78:Q78 B53:AF53 B79:AF79 C189:AF195 N40:O40 L34:Q34 L36:O39 L55:O58 AB54:AF57 B60:B64 B65:AF69 B54:K58 M59:O64 T208:AX208 B77:AF77 B71:AF75 T55:T56 W82:Z88 U82:V83 R55:R56 L15:Q30 P36:Q40 M42:Q45 P55:Q64 R15:X28 V23:Z23 L11:AC13 R37:AC38 L50:AF52 Y15:AC29 AA81:AF88">
    <cfRule type="expression" dxfId="5770" priority="301">
      <formula>B$9&gt;=20/24</formula>
    </cfRule>
    <cfRule type="expression" dxfId="5769" priority="302">
      <formula>AND(B$9&gt;=14/24,B$9&lt;20/24)</formula>
    </cfRule>
    <cfRule type="expression" dxfId="5768" priority="303">
      <formula>AND(B$9&gt;=8/24,B$9&lt;14/24)</formula>
    </cfRule>
    <cfRule type="expression" dxfId="5767" priority="304">
      <formula>B$9&lt;8/24</formula>
    </cfRule>
  </conditionalFormatting>
  <conditionalFormatting sqref="B187:AF187">
    <cfRule type="expression" dxfId="5766" priority="297">
      <formula>B$9&gt;=20/24</formula>
    </cfRule>
    <cfRule type="expression" dxfId="5765" priority="298">
      <formula>AND(B$9&gt;=14/24,B$9&lt;20/24)</formula>
    </cfRule>
    <cfRule type="expression" dxfId="5764" priority="299">
      <formula>AND(B$9&gt;=8/24,B$9&lt;14/24)</formula>
    </cfRule>
    <cfRule type="expression" dxfId="5763" priority="300">
      <formula>B$9&lt;8/24</formula>
    </cfRule>
  </conditionalFormatting>
  <conditionalFormatting sqref="AL4:AL6">
    <cfRule type="iconSet" priority="296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5762" priority="292">
      <formula>L$9&gt;=20/24</formula>
    </cfRule>
    <cfRule type="expression" dxfId="5761" priority="293">
      <formula>AND(L$9&gt;=14/24,L$9&lt;20/24)</formula>
    </cfRule>
    <cfRule type="expression" dxfId="5760" priority="294">
      <formula>AND(L$9&gt;=8/24,L$9&lt;14/24)</formula>
    </cfRule>
    <cfRule type="expression" dxfId="5759" priority="295">
      <formula>L$9&lt;8/24</formula>
    </cfRule>
  </conditionalFormatting>
  <conditionalFormatting sqref="L40:M40">
    <cfRule type="expression" dxfId="5758" priority="288">
      <formula>L$9&gt;=20/24</formula>
    </cfRule>
    <cfRule type="expression" dxfId="5757" priority="289">
      <formula>AND(L$9&gt;=14/24,L$9&lt;20/24)</formula>
    </cfRule>
    <cfRule type="expression" dxfId="5756" priority="290">
      <formula>AND(L$9&gt;=8/24,L$9&lt;14/24)</formula>
    </cfRule>
    <cfRule type="expression" dxfId="5755" priority="291">
      <formula>L$9&lt;8/24</formula>
    </cfRule>
  </conditionalFormatting>
  <conditionalFormatting sqref="R36:AC36">
    <cfRule type="expression" dxfId="5754" priority="280">
      <formula>R$9&gt;=20/24</formula>
    </cfRule>
    <cfRule type="expression" dxfId="5753" priority="281">
      <formula>AND(R$9&gt;=14/24,R$9&lt;20/24)</formula>
    </cfRule>
    <cfRule type="expression" dxfId="5752" priority="282">
      <formula>AND(R$9&gt;=8/24,R$9&lt;14/24)</formula>
    </cfRule>
    <cfRule type="expression" dxfId="5751" priority="283">
      <formula>R$9&lt;8/24</formula>
    </cfRule>
  </conditionalFormatting>
  <conditionalFormatting sqref="R54 T54:AA54">
    <cfRule type="expression" dxfId="5750" priority="276">
      <formula>R$9&gt;=20/24</formula>
    </cfRule>
    <cfRule type="expression" dxfId="5749" priority="277">
      <formula>AND(R$9&gt;=14/24,R$9&lt;20/24)</formula>
    </cfRule>
    <cfRule type="expression" dxfId="5748" priority="278">
      <formula>AND(R$9&gt;=8/24,R$9&lt;14/24)</formula>
    </cfRule>
    <cfRule type="expression" dxfId="5747" priority="279">
      <formula>R$9&lt;8/24</formula>
    </cfRule>
  </conditionalFormatting>
  <conditionalFormatting sqref="R78:Z78">
    <cfRule type="expression" dxfId="5746" priority="272">
      <formula>R$9&gt;=20/24</formula>
    </cfRule>
    <cfRule type="expression" dxfId="5745" priority="273">
      <formula>AND(R$9&gt;=14/24,R$9&lt;20/24)</formula>
    </cfRule>
    <cfRule type="expression" dxfId="5744" priority="274">
      <formula>AND(R$9&gt;=8/24,R$9&lt;14/24)</formula>
    </cfRule>
    <cfRule type="expression" dxfId="5743" priority="275">
      <formula>R$9&lt;8/24</formula>
    </cfRule>
  </conditionalFormatting>
  <conditionalFormatting sqref="T81:Z81">
    <cfRule type="expression" dxfId="5742" priority="268">
      <formula>T$9&gt;=20/24</formula>
    </cfRule>
    <cfRule type="expression" dxfId="5741" priority="269">
      <formula>AND(T$9&gt;=14/24,T$9&lt;20/24)</formula>
    </cfRule>
    <cfRule type="expression" dxfId="5740" priority="270">
      <formula>AND(T$9&gt;=8/24,T$9&lt;14/24)</formula>
    </cfRule>
    <cfRule type="expression" dxfId="5739" priority="271">
      <formula>T$9&lt;8/24</formula>
    </cfRule>
  </conditionalFormatting>
  <conditionalFormatting sqref="L32:Q32">
    <cfRule type="expression" dxfId="5738" priority="264">
      <formula>L$9&gt;=20/24</formula>
    </cfRule>
    <cfRule type="expression" dxfId="5737" priority="265">
      <formula>AND(L$9&gt;=14/24,L$9&lt;20/24)</formula>
    </cfRule>
    <cfRule type="expression" dxfId="5736" priority="266">
      <formula>AND(L$9&gt;=8/24,L$9&lt;14/24)</formula>
    </cfRule>
    <cfRule type="expression" dxfId="5735" priority="267">
      <formula>L$9&lt;8/24</formula>
    </cfRule>
  </conditionalFormatting>
  <conditionalFormatting sqref="L46:Q46">
    <cfRule type="expression" dxfId="5734" priority="260">
      <formula>L$9&gt;=20/24</formula>
    </cfRule>
    <cfRule type="expression" dxfId="5733" priority="261">
      <formula>AND(L$9&gt;=14/24,L$9&lt;20/24)</formula>
    </cfRule>
    <cfRule type="expression" dxfId="5732" priority="262">
      <formula>AND(L$9&gt;=8/24,L$9&lt;14/24)</formula>
    </cfRule>
    <cfRule type="expression" dxfId="5731" priority="263">
      <formula>L$9&lt;8/24</formula>
    </cfRule>
  </conditionalFormatting>
  <conditionalFormatting sqref="L47:Q47">
    <cfRule type="expression" dxfId="5730" priority="256">
      <formula>L$9&gt;=20/24</formula>
    </cfRule>
    <cfRule type="expression" dxfId="5729" priority="257">
      <formula>AND(L$9&gt;=14/24,L$9&lt;20/24)</formula>
    </cfRule>
    <cfRule type="expression" dxfId="5728" priority="258">
      <formula>AND(L$9&gt;=8/24,L$9&lt;14/24)</formula>
    </cfRule>
    <cfRule type="expression" dxfId="5727" priority="259">
      <formula>L$9&lt;8/24</formula>
    </cfRule>
  </conditionalFormatting>
  <conditionalFormatting sqref="L42:N45">
    <cfRule type="expression" dxfId="5726" priority="252">
      <formula>L$9&gt;=20/24</formula>
    </cfRule>
    <cfRule type="expression" dxfId="5725" priority="253">
      <formula>AND(L$9&gt;=14/24,L$9&lt;20/24)</formula>
    </cfRule>
    <cfRule type="expression" dxfId="5724" priority="254">
      <formula>AND(L$9&gt;=8/24,L$9&lt;14/24)</formula>
    </cfRule>
    <cfRule type="expression" dxfId="5723" priority="255">
      <formula>L$9&lt;8/24</formula>
    </cfRule>
  </conditionalFormatting>
  <conditionalFormatting sqref="R34:AD34">
    <cfRule type="expression" dxfId="5722" priority="248">
      <formula>R$9&gt;=20/24</formula>
    </cfRule>
    <cfRule type="expression" dxfId="5721" priority="249">
      <formula>AND(R$9&gt;=14/24,R$9&lt;20/24)</formula>
    </cfRule>
    <cfRule type="expression" dxfId="5720" priority="250">
      <formula>AND(R$9&gt;=8/24,R$9&lt;14/24)</formula>
    </cfRule>
    <cfRule type="expression" dxfId="5719" priority="251">
      <formula>R$9&lt;8/24</formula>
    </cfRule>
  </conditionalFormatting>
  <conditionalFormatting sqref="R29:X30 Y30:Z30 X29:Z29 R32:AC32 AA29:AC30">
    <cfRule type="expression" dxfId="5718" priority="244">
      <formula>R$9&gt;=20/24</formula>
    </cfRule>
    <cfRule type="expression" dxfId="5717" priority="245">
      <formula>AND(R$9&gt;=14/24,R$9&lt;20/24)</formula>
    </cfRule>
    <cfRule type="expression" dxfId="5716" priority="246">
      <formula>AND(R$9&gt;=8/24,R$9&lt;14/24)</formula>
    </cfRule>
    <cfRule type="expression" dxfId="5715" priority="247">
      <formula>R$9&lt;8/24</formula>
    </cfRule>
  </conditionalFormatting>
  <conditionalFormatting sqref="R39:AC40 R42:AC45">
    <cfRule type="expression" dxfId="5714" priority="240">
      <formula>R$9&gt;=20/24</formula>
    </cfRule>
    <cfRule type="expression" dxfId="5713" priority="241">
      <formula>AND(R$9&gt;=14/24,R$9&lt;20/24)</formula>
    </cfRule>
    <cfRule type="expression" dxfId="5712" priority="242">
      <formula>AND(R$9&gt;=8/24,R$9&lt;14/24)</formula>
    </cfRule>
    <cfRule type="expression" dxfId="5711" priority="243">
      <formula>R$9&lt;8/24</formula>
    </cfRule>
  </conditionalFormatting>
  <conditionalFormatting sqref="R46:AC46">
    <cfRule type="expression" dxfId="5710" priority="236">
      <formula>R$9&gt;=20/24</formula>
    </cfRule>
    <cfRule type="expression" dxfId="5709" priority="237">
      <formula>AND(R$9&gt;=14/24,R$9&lt;20/24)</formula>
    </cfRule>
    <cfRule type="expression" dxfId="5708" priority="238">
      <formula>AND(R$9&gt;=8/24,R$9&lt;14/24)</formula>
    </cfRule>
    <cfRule type="expression" dxfId="5707" priority="239">
      <formula>R$9&lt;8/24</formula>
    </cfRule>
  </conditionalFormatting>
  <conditionalFormatting sqref="R47:AC47">
    <cfRule type="expression" dxfId="5706" priority="232">
      <formula>R$9&gt;=20/24</formula>
    </cfRule>
    <cfRule type="expression" dxfId="5705" priority="233">
      <formula>AND(R$9&gt;=14/24,R$9&lt;20/24)</formula>
    </cfRule>
    <cfRule type="expression" dxfId="5704" priority="234">
      <formula>AND(R$9&gt;=8/24,R$9&lt;14/24)</formula>
    </cfRule>
    <cfRule type="expression" dxfId="5703" priority="235">
      <formula>R$9&lt;8/24</formula>
    </cfRule>
  </conditionalFormatting>
  <conditionalFormatting sqref="R57:R64 AB58:AF58 Z57:AA58 AD59:AF64">
    <cfRule type="expression" dxfId="5702" priority="228">
      <formula>R$9&gt;=20/24</formula>
    </cfRule>
    <cfRule type="expression" dxfId="5701" priority="229">
      <formula>AND(R$9&gt;=14/24,R$9&lt;20/24)</formula>
    </cfRule>
    <cfRule type="expression" dxfId="5700" priority="230">
      <formula>AND(R$9&gt;=8/24,R$9&lt;14/24)</formula>
    </cfRule>
    <cfRule type="expression" dxfId="5699" priority="231">
      <formula>R$9&lt;8/24</formula>
    </cfRule>
  </conditionalFormatting>
  <conditionalFormatting sqref="AA91:AF94">
    <cfRule type="expression" dxfId="5698" priority="224">
      <formula>AA$9&gt;=20/24</formula>
    </cfRule>
    <cfRule type="expression" dxfId="5697" priority="225">
      <formula>AND(AA$9&gt;=14/24,AA$9&lt;20/24)</formula>
    </cfRule>
    <cfRule type="expression" dxfId="5696" priority="226">
      <formula>AND(AA$9&gt;=8/24,AA$9&lt;14/24)</formula>
    </cfRule>
    <cfRule type="expression" dxfId="5695" priority="227">
      <formula>AA$9&lt;8/24</formula>
    </cfRule>
  </conditionalFormatting>
  <conditionalFormatting sqref="B59:H59 H60:H64 I59:K64">
    <cfRule type="expression" dxfId="5694" priority="220">
      <formula>B$9&gt;=20/24</formula>
    </cfRule>
    <cfRule type="expression" dxfId="5693" priority="221">
      <formula>AND(B$9&gt;=14/24,B$9&lt;20/24)</formula>
    </cfRule>
    <cfRule type="expression" dxfId="5692" priority="222">
      <formula>AND(B$9&gt;=8/24,B$9&lt;14/24)</formula>
    </cfRule>
    <cfRule type="expression" dxfId="5691" priority="223">
      <formula>B$9&lt;8/24</formula>
    </cfRule>
  </conditionalFormatting>
  <conditionalFormatting sqref="T91:Z94">
    <cfRule type="expression" dxfId="5690" priority="216">
      <formula>T$9&gt;=20/24</formula>
    </cfRule>
    <cfRule type="expression" dxfId="5689" priority="217">
      <formula>AND(T$9&gt;=14/24,T$9&lt;20/24)</formula>
    </cfRule>
    <cfRule type="expression" dxfId="5688" priority="218">
      <formula>AND(T$9&gt;=8/24,T$9&lt;14/24)</formula>
    </cfRule>
    <cfRule type="expression" dxfId="5687" priority="219">
      <formula>T$9&lt;8/24</formula>
    </cfRule>
  </conditionalFormatting>
  <conditionalFormatting sqref="AG48 B39:C40 D39:D41 E39:O40 B36:O38 P36:AF40 B42:AF53 B11:AF13 B15:AF30 B32:AF35">
    <cfRule type="expression" dxfId="5686" priority="215">
      <formula>B11&gt;$AG11</formula>
    </cfRule>
  </conditionalFormatting>
  <conditionalFormatting sqref="A96:A152 A81:A94 A11:A13 A15:A30 A42:A69 A77:A79 A71:A75 A32:A40 A165:A196">
    <cfRule type="expression" dxfId="5685" priority="214">
      <formula>$AH11=0</formula>
    </cfRule>
  </conditionalFormatting>
  <conditionalFormatting sqref="AA95:AF95">
    <cfRule type="expression" dxfId="5684" priority="210">
      <formula>AA$9&gt;=20/24</formula>
    </cfRule>
    <cfRule type="expression" dxfId="5683" priority="211">
      <formula>AND(AA$9&gt;=14/24,AA$9&lt;20/24)</formula>
    </cfRule>
    <cfRule type="expression" dxfId="5682" priority="212">
      <formula>AND(AA$9&gt;=8/24,AA$9&lt;14/24)</formula>
    </cfRule>
    <cfRule type="expression" dxfId="5681" priority="213">
      <formula>AA$9&lt;8/24</formula>
    </cfRule>
  </conditionalFormatting>
  <conditionalFormatting sqref="T95:Z95">
    <cfRule type="expression" dxfId="5680" priority="206">
      <formula>T$9&gt;=20/24</formula>
    </cfRule>
    <cfRule type="expression" dxfId="5679" priority="207">
      <formula>AND(T$9&gt;=14/24,T$9&lt;20/24)</formula>
    </cfRule>
    <cfRule type="expression" dxfId="5678" priority="208">
      <formula>AND(T$9&gt;=8/24,T$9&lt;14/24)</formula>
    </cfRule>
    <cfRule type="expression" dxfId="5677" priority="209">
      <formula>T$9&lt;8/24</formula>
    </cfRule>
  </conditionalFormatting>
  <conditionalFormatting sqref="A95">
    <cfRule type="expression" dxfId="5676" priority="205">
      <formula>$AH95=0</formula>
    </cfRule>
  </conditionalFormatting>
  <conditionalFormatting sqref="C33:AF33">
    <cfRule type="expression" dxfId="5675" priority="201">
      <formula>C$9&gt;=20/24</formula>
    </cfRule>
    <cfRule type="expression" dxfId="5674" priority="202">
      <formula>AND(C$9&gt;=14/24,C$9&lt;20/24)</formula>
    </cfRule>
    <cfRule type="expression" dxfId="5673" priority="203">
      <formula>AND(C$9&gt;=8/24,C$9&lt;14/24)</formula>
    </cfRule>
    <cfRule type="expression" dxfId="5672" priority="204">
      <formula>C$9&lt;8/24</formula>
    </cfRule>
  </conditionalFormatting>
  <conditionalFormatting sqref="R33:AF33">
    <cfRule type="expression" dxfId="5671" priority="197">
      <formula>R$9&gt;=20/24</formula>
    </cfRule>
    <cfRule type="expression" dxfId="5670" priority="198">
      <formula>AND(R$9&gt;=14/24,R$9&lt;20/24)</formula>
    </cfRule>
    <cfRule type="expression" dxfId="5669" priority="199">
      <formula>AND(R$9&gt;=8/24,R$9&lt;14/24)</formula>
    </cfRule>
    <cfRule type="expression" dxfId="5668" priority="200">
      <formula>R$9&lt;8/24</formula>
    </cfRule>
  </conditionalFormatting>
  <conditionalFormatting sqref="B33">
    <cfRule type="expression" dxfId="5667" priority="193">
      <formula>B$9&gt;=20/24</formula>
    </cfRule>
    <cfRule type="expression" dxfId="5666" priority="194">
      <formula>AND(B$9&gt;=14/24,B$9&lt;20/24)</formula>
    </cfRule>
    <cfRule type="expression" dxfId="5665" priority="195">
      <formula>AND(B$9&gt;=8/24,B$9&lt;14/24)</formula>
    </cfRule>
    <cfRule type="expression" dxfId="5664" priority="196">
      <formula>B$9&lt;8/24</formula>
    </cfRule>
  </conditionalFormatting>
  <conditionalFormatting sqref="C60:G64">
    <cfRule type="expression" dxfId="5663" priority="189">
      <formula>C$9&gt;=20/24</formula>
    </cfRule>
    <cfRule type="expression" dxfId="5662" priority="190">
      <formula>AND(C$9&gt;=14/24,C$9&lt;20/24)</formula>
    </cfRule>
    <cfRule type="expression" dxfId="5661" priority="191">
      <formula>AND(C$9&gt;=8/24,C$9&lt;14/24)</formula>
    </cfRule>
    <cfRule type="expression" dxfId="5660" priority="192">
      <formula>C$9&lt;8/24</formula>
    </cfRule>
  </conditionalFormatting>
  <conditionalFormatting sqref="L59:L64">
    <cfRule type="expression" dxfId="5659" priority="185">
      <formula>L$9&gt;=20/24</formula>
    </cfRule>
    <cfRule type="expression" dxfId="5658" priority="186">
      <formula>AND(L$9&gt;=14/24,L$9&lt;20/24)</formula>
    </cfRule>
    <cfRule type="expression" dxfId="5657" priority="187">
      <formula>AND(L$9&gt;=8/24,L$9&lt;14/24)</formula>
    </cfRule>
    <cfRule type="expression" dxfId="5656" priority="188">
      <formula>L$9&lt;8/24</formula>
    </cfRule>
  </conditionalFormatting>
  <conditionalFormatting sqref="AL30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L31:Q31">
    <cfRule type="expression" dxfId="5655" priority="176">
      <formula>L$9&gt;=20/24</formula>
    </cfRule>
    <cfRule type="expression" dxfId="5654" priority="177">
      <formula>AND(L$9&gt;=14/24,L$9&lt;20/24)</formula>
    </cfRule>
    <cfRule type="expression" dxfId="5653" priority="178">
      <formula>AND(L$9&gt;=8/24,L$9&lt;14/24)</formula>
    </cfRule>
    <cfRule type="expression" dxfId="5652" priority="179">
      <formula>L$9&lt;8/24</formula>
    </cfRule>
  </conditionalFormatting>
  <conditionalFormatting sqref="R31:AC31">
    <cfRule type="expression" dxfId="5651" priority="172">
      <formula>R$9&gt;=20/24</formula>
    </cfRule>
    <cfRule type="expression" dxfId="5650" priority="173">
      <formula>AND(R$9&gt;=14/24,R$9&lt;20/24)</formula>
    </cfRule>
    <cfRule type="expression" dxfId="5649" priority="174">
      <formula>AND(R$9&gt;=8/24,R$9&lt;14/24)</formula>
    </cfRule>
    <cfRule type="expression" dxfId="5648" priority="175">
      <formula>R$9&lt;8/24</formula>
    </cfRule>
  </conditionalFormatting>
  <conditionalFormatting sqref="B31:AF31">
    <cfRule type="expression" dxfId="5647" priority="171">
      <formula>B31&gt;$AG31</formula>
    </cfRule>
  </conditionalFormatting>
  <conditionalFormatting sqref="A31">
    <cfRule type="expression" dxfId="5646" priority="170">
      <formula>$AH31=0</formula>
    </cfRule>
  </conditionalFormatting>
  <conditionalFormatting sqref="B80:AF80">
    <cfRule type="expression" dxfId="5645" priority="166">
      <formula>B$9&gt;=20/24</formula>
    </cfRule>
    <cfRule type="expression" dxfId="5644" priority="167">
      <formula>AND(B$9&gt;=14/24,B$9&lt;20/24)</formula>
    </cfRule>
    <cfRule type="expression" dxfId="5643" priority="168">
      <formula>AND(B$9&gt;=8/24,B$9&lt;14/24)</formula>
    </cfRule>
    <cfRule type="expression" dxfId="5642" priority="169">
      <formula>B$9&lt;8/24</formula>
    </cfRule>
  </conditionalFormatting>
  <conditionalFormatting sqref="A80">
    <cfRule type="expression" dxfId="5641" priority="165">
      <formula>$AH80=0</formula>
    </cfRule>
  </conditionalFormatting>
  <conditionalFormatting sqref="L14:Q14">
    <cfRule type="expression" dxfId="5640" priority="157">
      <formula>L$9&gt;=20/24</formula>
    </cfRule>
    <cfRule type="expression" dxfId="5639" priority="158">
      <formula>AND(L$9&gt;=14/24,L$9&lt;20/24)</formula>
    </cfRule>
    <cfRule type="expression" dxfId="5638" priority="159">
      <formula>AND(L$9&gt;=8/24,L$9&lt;14/24)</formula>
    </cfRule>
    <cfRule type="expression" dxfId="5637" priority="160">
      <formula>L$9&lt;8/24</formula>
    </cfRule>
  </conditionalFormatting>
  <conditionalFormatting sqref="R14:AC14">
    <cfRule type="expression" dxfId="5636" priority="153">
      <formula>R$9&gt;=20/24</formula>
    </cfRule>
    <cfRule type="expression" dxfId="5635" priority="154">
      <formula>AND(R$9&gt;=14/24,R$9&lt;20/24)</formula>
    </cfRule>
    <cfRule type="expression" dxfId="5634" priority="155">
      <formula>AND(R$9&gt;=8/24,R$9&lt;14/24)</formula>
    </cfRule>
    <cfRule type="expression" dxfId="5633" priority="156">
      <formula>R$9&lt;8/24</formula>
    </cfRule>
  </conditionalFormatting>
  <conditionalFormatting sqref="B14:AF14">
    <cfRule type="expression" dxfId="5632" priority="152">
      <formula>B14&gt;$AG14</formula>
    </cfRule>
  </conditionalFormatting>
  <conditionalFormatting sqref="A14">
    <cfRule type="expression" dxfId="5631" priority="151">
      <formula>$AH14=0</formula>
    </cfRule>
  </conditionalFormatting>
  <conditionalFormatting sqref="A159:A164">
    <cfRule type="expression" dxfId="5630" priority="150">
      <formula>$AH159=0</formula>
    </cfRule>
  </conditionalFormatting>
  <conditionalFormatting sqref="A153:A158">
    <cfRule type="expression" dxfId="5629" priority="149">
      <formula>$AH153=0</formula>
    </cfRule>
  </conditionalFormatting>
  <conditionalFormatting sqref="N41:Q41">
    <cfRule type="expression" dxfId="5628" priority="145">
      <formula>N$9&gt;=20/24</formula>
    </cfRule>
    <cfRule type="expression" dxfId="5627" priority="146">
      <formula>AND(N$9&gt;=14/24,N$9&lt;20/24)</formula>
    </cfRule>
    <cfRule type="expression" dxfId="5626" priority="147">
      <formula>AND(N$9&gt;=8/24,N$9&lt;14/24)</formula>
    </cfRule>
    <cfRule type="expression" dxfId="5625" priority="148">
      <formula>N$9&lt;8/24</formula>
    </cfRule>
  </conditionalFormatting>
  <conditionalFormatting sqref="L41:M41">
    <cfRule type="expression" dxfId="5624" priority="141">
      <formula>L$9&gt;=20/24</formula>
    </cfRule>
    <cfRule type="expression" dxfId="5623" priority="142">
      <formula>AND(L$9&gt;=14/24,L$9&lt;20/24)</formula>
    </cfRule>
    <cfRule type="expression" dxfId="5622" priority="143">
      <formula>AND(L$9&gt;=8/24,L$9&lt;14/24)</formula>
    </cfRule>
    <cfRule type="expression" dxfId="5621" priority="144">
      <formula>L$9&lt;8/24</formula>
    </cfRule>
  </conditionalFormatting>
  <conditionalFormatting sqref="R41:AC41">
    <cfRule type="expression" dxfId="5620" priority="137">
      <formula>R$9&gt;=20/24</formula>
    </cfRule>
    <cfRule type="expression" dxfId="5619" priority="138">
      <formula>AND(R$9&gt;=14/24,R$9&lt;20/24)</formula>
    </cfRule>
    <cfRule type="expression" dxfId="5618" priority="139">
      <formula>AND(R$9&gt;=8/24,R$9&lt;14/24)</formula>
    </cfRule>
    <cfRule type="expression" dxfId="5617" priority="140">
      <formula>R$9&lt;8/24</formula>
    </cfRule>
  </conditionalFormatting>
  <conditionalFormatting sqref="B41:C41 E41:AF41">
    <cfRule type="expression" dxfId="5616" priority="136">
      <formula>B41&gt;$AG41</formula>
    </cfRule>
  </conditionalFormatting>
  <conditionalFormatting sqref="A41">
    <cfRule type="expression" dxfId="5615" priority="135">
      <formula>$AH41=0</formula>
    </cfRule>
  </conditionalFormatting>
  <conditionalFormatting sqref="B76:AF76">
    <cfRule type="expression" dxfId="5614" priority="131">
      <formula>B$9&gt;=20/24</formula>
    </cfRule>
    <cfRule type="expression" dxfId="5613" priority="132">
      <formula>AND(B$9&gt;=14/24,B$9&lt;20/24)</formula>
    </cfRule>
    <cfRule type="expression" dxfId="5612" priority="133">
      <formula>AND(B$9&gt;=8/24,B$9&lt;14/24)</formula>
    </cfRule>
    <cfRule type="expression" dxfId="5611" priority="134">
      <formula>B$9&lt;8/24</formula>
    </cfRule>
  </conditionalFormatting>
  <conditionalFormatting sqref="A76">
    <cfRule type="expression" dxfId="5610" priority="130">
      <formula>$AH76=0</formula>
    </cfRule>
  </conditionalFormatting>
  <conditionalFormatting sqref="B70:AG70">
    <cfRule type="expression" dxfId="5609" priority="126">
      <formula>B$9&gt;=20/24</formula>
    </cfRule>
    <cfRule type="expression" dxfId="5608" priority="127">
      <formula>AND(B$9&gt;=14/24,B$9&lt;20/24)</formula>
    </cfRule>
    <cfRule type="expression" dxfId="5607" priority="128">
      <formula>AND(B$9&gt;=8/24,B$9&lt;14/24)</formula>
    </cfRule>
    <cfRule type="expression" dxfId="5606" priority="129">
      <formula>B$9&lt;8/24</formula>
    </cfRule>
  </conditionalFormatting>
  <conditionalFormatting sqref="A70">
    <cfRule type="expression" dxfId="5605" priority="125">
      <formula>$AH70=0</formula>
    </cfRule>
  </conditionalFormatting>
  <conditionalFormatting sqref="AL31:AL32 AL7:AL29">
    <cfRule type="iconSet" priority="311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5604" priority="121">
      <formula>S$9&gt;=20/24</formula>
    </cfRule>
    <cfRule type="expression" dxfId="5603" priority="122">
      <formula>AND(S$9&gt;=14/24,S$9&lt;20/24)</formula>
    </cfRule>
    <cfRule type="expression" dxfId="5602" priority="123">
      <formula>AND(S$9&gt;=8/24,S$9&lt;14/24)</formula>
    </cfRule>
    <cfRule type="expression" dxfId="5601" priority="124">
      <formula>S$9&lt;8/24</formula>
    </cfRule>
  </conditionalFormatting>
  <conditionalFormatting sqref="S54">
    <cfRule type="expression" dxfId="5600" priority="117">
      <formula>S$9&gt;=20/24</formula>
    </cfRule>
    <cfRule type="expression" dxfId="5599" priority="118">
      <formula>AND(S$9&gt;=14/24,S$9&lt;20/24)</formula>
    </cfRule>
    <cfRule type="expression" dxfId="5598" priority="119">
      <formula>AND(S$9&gt;=8/24,S$9&lt;14/24)</formula>
    </cfRule>
    <cfRule type="expression" dxfId="5597" priority="120">
      <formula>S$9&lt;8/24</formula>
    </cfRule>
  </conditionalFormatting>
  <conditionalFormatting sqref="S57:Y64 Z59:AC64">
    <cfRule type="expression" dxfId="5596" priority="113">
      <formula>S$9&gt;=20/24</formula>
    </cfRule>
    <cfRule type="expression" dxfId="5595" priority="114">
      <formula>AND(S$9&gt;=14/24,S$9&lt;20/24)</formula>
    </cfRule>
    <cfRule type="expression" dxfId="5594" priority="115">
      <formula>AND(S$9&gt;=8/24,S$9&lt;14/24)</formula>
    </cfRule>
    <cfRule type="expression" dxfId="5593" priority="116">
      <formula>S$9&lt;8/24</formula>
    </cfRule>
  </conditionalFormatting>
  <conditionalFormatting sqref="T82:T88 U84:V88">
    <cfRule type="expression" dxfId="5592" priority="109">
      <formula>T$9&gt;=20/24</formula>
    </cfRule>
    <cfRule type="expression" dxfId="5591" priority="110">
      <formula>AND(T$9&gt;=14/24,T$9&lt;20/24)</formula>
    </cfRule>
    <cfRule type="expression" dxfId="5590" priority="111">
      <formula>AND(T$9&gt;=8/24,T$9&lt;14/24)</formula>
    </cfRule>
    <cfRule type="expression" dxfId="5589" priority="112">
      <formula>T$9&lt;8/24</formula>
    </cfRule>
  </conditionalFormatting>
  <conditionalFormatting sqref="S81">
    <cfRule type="expression" dxfId="5588" priority="105">
      <formula>S$9&gt;=20/24</formula>
    </cfRule>
    <cfRule type="expression" dxfId="5587" priority="106">
      <formula>AND(S$9&gt;=14/24,S$9&lt;20/24)</formula>
    </cfRule>
    <cfRule type="expression" dxfId="5586" priority="107">
      <formula>AND(S$9&gt;=8/24,S$9&lt;14/24)</formula>
    </cfRule>
    <cfRule type="expression" dxfId="5585" priority="108">
      <formula>S$9&lt;8/24</formula>
    </cfRule>
  </conditionalFormatting>
  <conditionalFormatting sqref="B81:Q88 R82:S88">
    <cfRule type="expression" dxfId="5584" priority="101">
      <formula>B$9&gt;=20/24</formula>
    </cfRule>
    <cfRule type="expression" dxfId="5583" priority="102">
      <formula>AND(B$9&gt;=14/24,B$9&lt;20/24)</formula>
    </cfRule>
    <cfRule type="expression" dxfId="5582" priority="103">
      <formula>AND(B$9&gt;=8/24,B$9&lt;14/24)</formula>
    </cfRule>
    <cfRule type="expression" dxfId="5581" priority="104">
      <formula>B$9&lt;8/24</formula>
    </cfRule>
  </conditionalFormatting>
  <conditionalFormatting sqref="R81">
    <cfRule type="expression" dxfId="5580" priority="97">
      <formula>R$9&gt;=20/24</formula>
    </cfRule>
    <cfRule type="expression" dxfId="5579" priority="98">
      <formula>AND(R$9&gt;=14/24,R$9&lt;20/24)</formula>
    </cfRule>
    <cfRule type="expression" dxfId="5578" priority="99">
      <formula>AND(R$9&gt;=8/24,R$9&lt;14/24)</formula>
    </cfRule>
    <cfRule type="expression" dxfId="5577" priority="100">
      <formula>R$9&lt;8/24</formula>
    </cfRule>
  </conditionalFormatting>
  <conditionalFormatting sqref="S91:S94">
    <cfRule type="expression" dxfId="5576" priority="93">
      <formula>S$9&gt;=20/24</formula>
    </cfRule>
    <cfRule type="expression" dxfId="5575" priority="94">
      <formula>AND(S$9&gt;=14/24,S$9&lt;20/24)</formula>
    </cfRule>
    <cfRule type="expression" dxfId="5574" priority="95">
      <formula>AND(S$9&gt;=8/24,S$9&lt;14/24)</formula>
    </cfRule>
    <cfRule type="expression" dxfId="5573" priority="96">
      <formula>S$9&lt;8/24</formula>
    </cfRule>
  </conditionalFormatting>
  <conditionalFormatting sqref="S95">
    <cfRule type="expression" dxfId="5572" priority="89">
      <formula>S$9&gt;=20/24</formula>
    </cfRule>
    <cfRule type="expression" dxfId="5571" priority="90">
      <formula>AND(S$9&gt;=14/24,S$9&lt;20/24)</formula>
    </cfRule>
    <cfRule type="expression" dxfId="5570" priority="91">
      <formula>AND(S$9&gt;=8/24,S$9&lt;14/24)</formula>
    </cfRule>
    <cfRule type="expression" dxfId="5569" priority="92">
      <formula>S$9&lt;8/24</formula>
    </cfRule>
  </conditionalFormatting>
  <conditionalFormatting sqref="B92:L94 L91">
    <cfRule type="expression" dxfId="5568" priority="85">
      <formula>B$9&gt;=20/24</formula>
    </cfRule>
    <cfRule type="expression" dxfId="5567" priority="86">
      <formula>AND(B$9&gt;=14/24,B$9&lt;20/24)</formula>
    </cfRule>
    <cfRule type="expression" dxfId="5566" priority="87">
      <formula>AND(B$9&gt;=8/24,B$9&lt;14/24)</formula>
    </cfRule>
    <cfRule type="expression" dxfId="5565" priority="88">
      <formula>B$9&lt;8/24</formula>
    </cfRule>
  </conditionalFormatting>
  <conditionalFormatting sqref="M91:Q94">
    <cfRule type="expression" dxfId="5564" priority="81">
      <formula>M$9&gt;=20/24</formula>
    </cfRule>
    <cfRule type="expression" dxfId="5563" priority="82">
      <formula>AND(M$9&gt;=14/24,M$9&lt;20/24)</formula>
    </cfRule>
    <cfRule type="expression" dxfId="5562" priority="83">
      <formula>AND(M$9&gt;=8/24,M$9&lt;14/24)</formula>
    </cfRule>
    <cfRule type="expression" dxfId="5561" priority="84">
      <formula>M$9&lt;8/24</formula>
    </cfRule>
  </conditionalFormatting>
  <conditionalFormatting sqref="R91:R94">
    <cfRule type="expression" dxfId="5560" priority="77">
      <formula>R$9&gt;=20/24</formula>
    </cfRule>
    <cfRule type="expression" dxfId="5559" priority="78">
      <formula>AND(R$9&gt;=14/24,R$9&lt;20/24)</formula>
    </cfRule>
    <cfRule type="expression" dxfId="5558" priority="79">
      <formula>AND(R$9&gt;=8/24,R$9&lt;14/24)</formula>
    </cfRule>
    <cfRule type="expression" dxfId="5557" priority="80">
      <formula>R$9&lt;8/24</formula>
    </cfRule>
  </conditionalFormatting>
  <conditionalFormatting sqref="B95:L95">
    <cfRule type="expression" dxfId="5556" priority="73">
      <formula>B$9&gt;=20/24</formula>
    </cfRule>
    <cfRule type="expression" dxfId="5555" priority="74">
      <formula>AND(B$9&gt;=14/24,B$9&lt;20/24)</formula>
    </cfRule>
    <cfRule type="expression" dxfId="5554" priority="75">
      <formula>AND(B$9&gt;=8/24,B$9&lt;14/24)</formula>
    </cfRule>
    <cfRule type="expression" dxfId="5553" priority="76">
      <formula>B$9&lt;8/24</formula>
    </cfRule>
  </conditionalFormatting>
  <conditionalFormatting sqref="M95:Q95">
    <cfRule type="expression" dxfId="5552" priority="69">
      <formula>M$9&gt;=20/24</formula>
    </cfRule>
    <cfRule type="expression" dxfId="5551" priority="70">
      <formula>AND(M$9&gt;=14/24,M$9&lt;20/24)</formula>
    </cfRule>
    <cfRule type="expression" dxfId="5550" priority="71">
      <formula>AND(M$9&gt;=8/24,M$9&lt;14/24)</formula>
    </cfRule>
    <cfRule type="expression" dxfId="5549" priority="72">
      <formula>M$9&lt;8/24</formula>
    </cfRule>
  </conditionalFormatting>
  <conditionalFormatting sqref="R95">
    <cfRule type="expression" dxfId="5548" priority="65">
      <formula>R$9&gt;=20/24</formula>
    </cfRule>
    <cfRule type="expression" dxfId="5547" priority="66">
      <formula>AND(R$9&gt;=14/24,R$9&lt;20/24)</formula>
    </cfRule>
    <cfRule type="expression" dxfId="5546" priority="67">
      <formula>AND(R$9&gt;=8/24,R$9&lt;14/24)</formula>
    </cfRule>
    <cfRule type="expression" dxfId="5545" priority="68">
      <formula>R$9&lt;8/24</formula>
    </cfRule>
  </conditionalFormatting>
  <conditionalFormatting sqref="S90:T90">
    <cfRule type="expression" dxfId="5544" priority="61">
      <formula>S$9&gt;=20/24</formula>
    </cfRule>
    <cfRule type="expression" dxfId="5543" priority="62">
      <formula>AND(S$9&gt;=14/24,S$9&lt;20/24)</formula>
    </cfRule>
    <cfRule type="expression" dxfId="5542" priority="63">
      <formula>AND(S$9&gt;=8/24,S$9&lt;14/24)</formula>
    </cfRule>
    <cfRule type="expression" dxfId="5541" priority="64">
      <formula>S$9&lt;8/24</formula>
    </cfRule>
  </conditionalFormatting>
  <conditionalFormatting sqref="L90:R90">
    <cfRule type="expression" dxfId="5540" priority="57">
      <formula>L$9&gt;=20/24</formula>
    </cfRule>
    <cfRule type="expression" dxfId="5539" priority="58">
      <formula>AND(L$9&gt;=14/24,L$9&lt;20/24)</formula>
    </cfRule>
    <cfRule type="expression" dxfId="5538" priority="59">
      <formula>AND(L$9&gt;=8/24,L$9&lt;14/24)</formula>
    </cfRule>
    <cfRule type="expression" dxfId="5537" priority="60">
      <formula>L$9&lt;8/24</formula>
    </cfRule>
  </conditionalFormatting>
  <conditionalFormatting sqref="S91:T91">
    <cfRule type="expression" dxfId="5536" priority="53">
      <formula>S$9&gt;=20/24</formula>
    </cfRule>
    <cfRule type="expression" dxfId="5535" priority="54">
      <formula>AND(S$9&gt;=14/24,S$9&lt;20/24)</formula>
    </cfRule>
    <cfRule type="expression" dxfId="5534" priority="55">
      <formula>AND(S$9&gt;=8/24,S$9&lt;14/24)</formula>
    </cfRule>
    <cfRule type="expression" dxfId="5533" priority="56">
      <formula>S$9&lt;8/24</formula>
    </cfRule>
  </conditionalFormatting>
  <conditionalFormatting sqref="L91:R91">
    <cfRule type="expression" dxfId="5532" priority="49">
      <formula>L$9&gt;=20/24</formula>
    </cfRule>
    <cfRule type="expression" dxfId="5531" priority="50">
      <formula>AND(L$9&gt;=14/24,L$9&lt;20/24)</formula>
    </cfRule>
    <cfRule type="expression" dxfId="5530" priority="51">
      <formula>AND(L$9&gt;=8/24,L$9&lt;14/24)</formula>
    </cfRule>
    <cfRule type="expression" dxfId="5529" priority="52">
      <formula>L$9&lt;8/24</formula>
    </cfRule>
  </conditionalFormatting>
  <conditionalFormatting sqref="J91">
    <cfRule type="expression" dxfId="5528" priority="45">
      <formula>J$9&gt;=20/24</formula>
    </cfRule>
    <cfRule type="expression" dxfId="5527" priority="46">
      <formula>AND(J$9&gt;=14/24,J$9&lt;20/24)</formula>
    </cfRule>
    <cfRule type="expression" dxfId="5526" priority="47">
      <formula>AND(J$9&gt;=8/24,J$9&lt;14/24)</formula>
    </cfRule>
    <cfRule type="expression" dxfId="5525" priority="48">
      <formula>J$9&lt;8/24</formula>
    </cfRule>
  </conditionalFormatting>
  <conditionalFormatting sqref="I91">
    <cfRule type="expression" dxfId="5524" priority="41">
      <formula>I$9&gt;=20/24</formula>
    </cfRule>
    <cfRule type="expression" dxfId="5523" priority="42">
      <formula>AND(I$9&gt;=14/24,I$9&lt;20/24)</formula>
    </cfRule>
    <cfRule type="expression" dxfId="5522" priority="43">
      <formula>AND(I$9&gt;=8/24,I$9&lt;14/24)</formula>
    </cfRule>
    <cfRule type="expression" dxfId="5521" priority="44">
      <formula>I$9&lt;8/24</formula>
    </cfRule>
  </conditionalFormatting>
  <conditionalFormatting sqref="B91 K91">
    <cfRule type="expression" dxfId="5520" priority="37">
      <formula>B$9&gt;=20/24</formula>
    </cfRule>
    <cfRule type="expression" dxfId="5519" priority="38">
      <formula>AND(B$9&gt;=14/24,B$9&lt;20/24)</formula>
    </cfRule>
    <cfRule type="expression" dxfId="5518" priority="39">
      <formula>AND(B$9&gt;=8/24,B$9&lt;14/24)</formula>
    </cfRule>
    <cfRule type="expression" dxfId="5517" priority="40">
      <formula>B$9&lt;8/24</formula>
    </cfRule>
  </conditionalFormatting>
  <conditionalFormatting sqref="C91:G91">
    <cfRule type="expression" dxfId="5516" priority="33">
      <formula>C$9&gt;=20/24</formula>
    </cfRule>
    <cfRule type="expression" dxfId="5515" priority="34">
      <formula>AND(C$9&gt;=14/24,C$9&lt;20/24)</formula>
    </cfRule>
    <cfRule type="expression" dxfId="5514" priority="35">
      <formula>AND(C$9&gt;=8/24,C$9&lt;14/24)</formula>
    </cfRule>
    <cfRule type="expression" dxfId="5513" priority="36">
      <formula>C$9&lt;8/24</formula>
    </cfRule>
  </conditionalFormatting>
  <conditionalFormatting sqref="H91">
    <cfRule type="expression" dxfId="5512" priority="29">
      <formula>H$9&gt;=20/24</formula>
    </cfRule>
    <cfRule type="expression" dxfId="5511" priority="30">
      <formula>AND(H$9&gt;=14/24,H$9&lt;20/24)</formula>
    </cfRule>
    <cfRule type="expression" dxfId="5510" priority="31">
      <formula>AND(H$9&gt;=8/24,H$9&lt;14/24)</formula>
    </cfRule>
    <cfRule type="expression" dxfId="5509" priority="32">
      <formula>H$9&lt;8/24</formula>
    </cfRule>
  </conditionalFormatting>
  <conditionalFormatting sqref="I91:J91">
    <cfRule type="expression" dxfId="5508" priority="25">
      <formula>I$9&gt;=20/24</formula>
    </cfRule>
    <cfRule type="expression" dxfId="5507" priority="26">
      <formula>AND(I$9&gt;=14/24,I$9&lt;20/24)</formula>
    </cfRule>
    <cfRule type="expression" dxfId="5506" priority="27">
      <formula>AND(I$9&gt;=8/24,I$9&lt;14/24)</formula>
    </cfRule>
    <cfRule type="expression" dxfId="5505" priority="28">
      <formula>I$9&lt;8/24</formula>
    </cfRule>
  </conditionalFormatting>
  <conditionalFormatting sqref="B91:H91 K91">
    <cfRule type="expression" dxfId="5504" priority="21">
      <formula>B$9&gt;=20/24</formula>
    </cfRule>
    <cfRule type="expression" dxfId="5503" priority="22">
      <formula>AND(B$9&gt;=14/24,B$9&lt;20/24)</formula>
    </cfRule>
    <cfRule type="expression" dxfId="5502" priority="23">
      <formula>AND(B$9&gt;=8/24,B$9&lt;14/24)</formula>
    </cfRule>
    <cfRule type="expression" dxfId="5501" priority="24">
      <formula>B$9&lt;8/24</formula>
    </cfRule>
  </conditionalFormatting>
  <conditionalFormatting sqref="AA55:AA56">
    <cfRule type="expression" dxfId="5500" priority="17">
      <formula>AA$9&gt;=20/24</formula>
    </cfRule>
    <cfRule type="expression" dxfId="5499" priority="18">
      <formula>AND(AA$9&gt;=14/24,AA$9&lt;20/24)</formula>
    </cfRule>
    <cfRule type="expression" dxfId="5498" priority="19">
      <formula>AND(AA$9&gt;=8/24,AA$9&lt;14/24)</formula>
    </cfRule>
    <cfRule type="expression" dxfId="5497" priority="20">
      <formula>AA$9&lt;8/24</formula>
    </cfRule>
  </conditionalFormatting>
  <conditionalFormatting sqref="V90:W90">
    <cfRule type="expression" dxfId="5496" priority="13">
      <formula>V$9&gt;=20/24</formula>
    </cfRule>
    <cfRule type="expression" dxfId="5495" priority="14">
      <formula>AND(V$9&gt;=14/24,V$9&lt;20/24)</formula>
    </cfRule>
    <cfRule type="expression" dxfId="5494" priority="15">
      <formula>AND(V$9&gt;=8/24,V$9&lt;14/24)</formula>
    </cfRule>
    <cfRule type="expression" dxfId="5493" priority="16">
      <formula>V$9&lt;8/24</formula>
    </cfRule>
  </conditionalFormatting>
  <conditionalFormatting sqref="U90">
    <cfRule type="expression" dxfId="5492" priority="9">
      <formula>U$9&gt;=20/24</formula>
    </cfRule>
    <cfRule type="expression" dxfId="5491" priority="10">
      <formula>AND(U$9&gt;=14/24,U$9&lt;20/24)</formula>
    </cfRule>
    <cfRule type="expression" dxfId="5490" priority="11">
      <formula>AND(U$9&gt;=8/24,U$9&lt;14/24)</formula>
    </cfRule>
    <cfRule type="expression" dxfId="5489" priority="12">
      <formula>U$9&lt;8/24</formula>
    </cfRule>
  </conditionalFormatting>
  <conditionalFormatting sqref="Y90:Z90">
    <cfRule type="expression" dxfId="5488" priority="5">
      <formula>Y$9&gt;=20/24</formula>
    </cfRule>
    <cfRule type="expression" dxfId="5487" priority="6">
      <formula>AND(Y$9&gt;=14/24,Y$9&lt;20/24)</formula>
    </cfRule>
    <cfRule type="expression" dxfId="5486" priority="7">
      <formula>AND(Y$9&gt;=8/24,Y$9&lt;14/24)</formula>
    </cfRule>
    <cfRule type="expression" dxfId="5485" priority="8">
      <formula>Y$9&lt;8/24</formula>
    </cfRule>
  </conditionalFormatting>
  <conditionalFormatting sqref="X90">
    <cfRule type="expression" dxfId="5484" priority="1">
      <formula>X$9&gt;=20/24</formula>
    </cfRule>
    <cfRule type="expression" dxfId="5483" priority="2">
      <formula>AND(X$9&gt;=14/24,X$9&lt;20/24)</formula>
    </cfRule>
    <cfRule type="expression" dxfId="5482" priority="3">
      <formula>AND(X$9&gt;=8/24,X$9&lt;14/24)</formula>
    </cfRule>
    <cfRule type="expression" dxfId="5481" priority="4">
      <formula>X$9&lt;8/24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E14" sqref="E1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2078/04/15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126.3</v>
      </c>
      <c r="C5" s="32">
        <f t="shared" ref="C5:AF5" si="0">C65</f>
        <v>150</v>
      </c>
      <c r="D5" s="32">
        <f t="shared" si="0"/>
        <v>133.69999999999999</v>
      </c>
      <c r="E5" s="32">
        <f t="shared" si="0"/>
        <v>133.69999999999999</v>
      </c>
      <c r="F5" s="32">
        <f t="shared" si="0"/>
        <v>109</v>
      </c>
      <c r="G5" s="32">
        <f t="shared" si="0"/>
        <v>189</v>
      </c>
      <c r="H5" s="32">
        <f t="shared" si="0"/>
        <v>129</v>
      </c>
      <c r="I5" s="32">
        <f t="shared" si="0"/>
        <v>72</v>
      </c>
      <c r="J5" s="32">
        <f t="shared" si="0"/>
        <v>92</v>
      </c>
      <c r="K5" s="32">
        <f t="shared" si="0"/>
        <v>133</v>
      </c>
      <c r="L5" s="32">
        <f t="shared" si="0"/>
        <v>228.13</v>
      </c>
      <c r="M5" s="32">
        <f t="shared" si="0"/>
        <v>196.70999999999998</v>
      </c>
      <c r="N5" s="32">
        <f t="shared" si="0"/>
        <v>207.74</v>
      </c>
      <c r="O5" s="32">
        <f t="shared" si="0"/>
        <v>251.5</v>
      </c>
      <c r="P5" s="32">
        <f t="shared" si="0"/>
        <v>229.79999999999998</v>
      </c>
      <c r="Q5" s="32">
        <f t="shared" si="0"/>
        <v>150.91</v>
      </c>
      <c r="R5" s="32">
        <f t="shared" si="0"/>
        <v>107.2</v>
      </c>
      <c r="S5" s="32">
        <f t="shared" si="0"/>
        <v>67.8</v>
      </c>
      <c r="T5" s="32">
        <f t="shared" si="0"/>
        <v>61.8</v>
      </c>
      <c r="U5" s="32">
        <f t="shared" si="0"/>
        <v>51.5</v>
      </c>
      <c r="V5" s="32">
        <f t="shared" si="0"/>
        <v>40</v>
      </c>
      <c r="W5" s="32">
        <f t="shared" si="0"/>
        <v>9.3999999999999986</v>
      </c>
      <c r="X5" s="32">
        <f t="shared" si="0"/>
        <v>50.33</v>
      </c>
      <c r="Y5" s="32">
        <f t="shared" si="0"/>
        <v>82</v>
      </c>
      <c r="Z5" s="32">
        <f t="shared" si="0"/>
        <v>143</v>
      </c>
      <c r="AA5" s="32">
        <f t="shared" si="0"/>
        <v>131.01</v>
      </c>
      <c r="AB5" s="32">
        <f t="shared" si="0"/>
        <v>159.76</v>
      </c>
      <c r="AC5" s="32">
        <f t="shared" si="0"/>
        <v>128.63</v>
      </c>
      <c r="AD5" s="32">
        <f t="shared" si="0"/>
        <v>82.59</v>
      </c>
      <c r="AE5" s="32">
        <f t="shared" si="0"/>
        <v>49.93</v>
      </c>
      <c r="AF5" s="32">
        <f t="shared" si="0"/>
        <v>20.45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1203MW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Load=1069</v>
      </c>
      <c r="B7" s="35">
        <f t="shared" ref="B7:AF7" si="1">B72</f>
        <v>1114.1399999999999</v>
      </c>
      <c r="C7" s="35">
        <f t="shared" si="1"/>
        <v>1122.2399999999998</v>
      </c>
      <c r="D7" s="35">
        <f t="shared" si="1"/>
        <v>1114.8400000000001</v>
      </c>
      <c r="E7" s="35">
        <f t="shared" si="1"/>
        <v>1114.8400000000001</v>
      </c>
      <c r="F7" s="35">
        <f t="shared" si="1"/>
        <v>1091.1399999999999</v>
      </c>
      <c r="G7" s="35">
        <f t="shared" si="1"/>
        <v>1071.44</v>
      </c>
      <c r="H7" s="35">
        <f t="shared" si="1"/>
        <v>1075.1399999999999</v>
      </c>
      <c r="I7" s="35">
        <f t="shared" si="1"/>
        <v>1068.6399999999999</v>
      </c>
      <c r="J7" s="35">
        <f t="shared" si="1"/>
        <v>1073.1399999999999</v>
      </c>
      <c r="K7" s="35">
        <f t="shared" si="1"/>
        <v>1114.1399999999999</v>
      </c>
      <c r="L7" s="35">
        <f>L72</f>
        <v>1202.67</v>
      </c>
      <c r="M7" s="35">
        <f t="shared" si="1"/>
        <v>1173.1500000000001</v>
      </c>
      <c r="N7" s="35">
        <f t="shared" si="1"/>
        <v>1198.98</v>
      </c>
      <c r="O7" s="35">
        <f t="shared" si="1"/>
        <v>1233.44</v>
      </c>
      <c r="P7" s="35">
        <f t="shared" si="1"/>
        <v>1209.04</v>
      </c>
      <c r="Q7" s="35">
        <f t="shared" si="1"/>
        <v>1217.25</v>
      </c>
      <c r="R7" s="35">
        <f t="shared" si="1"/>
        <v>1252.44</v>
      </c>
      <c r="S7" s="35">
        <f t="shared" si="1"/>
        <v>1203.3400000000001</v>
      </c>
      <c r="T7" s="35">
        <f t="shared" si="1"/>
        <v>1219.24</v>
      </c>
      <c r="U7" s="35">
        <f t="shared" si="1"/>
        <v>1169.44</v>
      </c>
      <c r="V7" s="35">
        <f t="shared" si="1"/>
        <v>1160.54</v>
      </c>
      <c r="W7" s="35">
        <f t="shared" si="1"/>
        <v>1110.3400000000001</v>
      </c>
      <c r="X7" s="35">
        <f t="shared" si="1"/>
        <v>1151.17</v>
      </c>
      <c r="Y7" s="35">
        <f t="shared" si="1"/>
        <v>1167.3399999999999</v>
      </c>
      <c r="Z7" s="35">
        <f t="shared" si="1"/>
        <v>1316.34</v>
      </c>
      <c r="AA7" s="35">
        <f t="shared" si="1"/>
        <v>1322.81</v>
      </c>
      <c r="AB7" s="35">
        <f t="shared" si="1"/>
        <v>1353.1</v>
      </c>
      <c r="AC7" s="35">
        <f t="shared" si="1"/>
        <v>1309.77</v>
      </c>
      <c r="AD7" s="35">
        <f t="shared" si="1"/>
        <v>1259.83</v>
      </c>
      <c r="AE7" s="35">
        <f t="shared" si="1"/>
        <v>1191.67</v>
      </c>
      <c r="AF7" s="35">
        <f t="shared" si="1"/>
        <v>1152.5899999999999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>
        <v>0</v>
      </c>
      <c r="C11" s="47">
        <v>0</v>
      </c>
      <c r="D11" s="47">
        <v>0</v>
      </c>
      <c r="E11" s="47">
        <v>0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112">
        <v>0</v>
      </c>
      <c r="M11" s="112">
        <v>0</v>
      </c>
      <c r="N11" s="112">
        <v>0</v>
      </c>
      <c r="O11" s="112">
        <v>0</v>
      </c>
      <c r="P11" s="112">
        <v>0</v>
      </c>
      <c r="Q11" s="112">
        <v>75.400000000000006</v>
      </c>
      <c r="R11" s="112">
        <v>223.2</v>
      </c>
      <c r="S11" s="112">
        <v>221.8</v>
      </c>
      <c r="T11" s="49">
        <v>223.2</v>
      </c>
      <c r="U11" s="49">
        <v>223.3</v>
      </c>
      <c r="V11" s="49">
        <v>223</v>
      </c>
      <c r="W11" s="49">
        <v>190</v>
      </c>
      <c r="X11" s="49">
        <v>190</v>
      </c>
      <c r="Y11" s="49">
        <v>175</v>
      </c>
      <c r="Z11" s="49">
        <v>150</v>
      </c>
      <c r="AA11" s="49">
        <v>223</v>
      </c>
      <c r="AB11" s="49">
        <v>223</v>
      </c>
      <c r="AC11" s="49">
        <v>223</v>
      </c>
      <c r="AD11" s="49">
        <v>223</v>
      </c>
      <c r="AE11" s="49">
        <v>223</v>
      </c>
      <c r="AF11" s="49">
        <v>213.4</v>
      </c>
      <c r="AG11" s="50">
        <v>456</v>
      </c>
      <c r="AH11" s="51">
        <f>MAX(B11:AF11)</f>
        <v>223.3</v>
      </c>
      <c r="AI11" s="52">
        <f>MIN(B11:AF11)</f>
        <v>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30</v>
      </c>
      <c r="H12" s="47">
        <v>60</v>
      </c>
      <c r="I12" s="47">
        <v>60</v>
      </c>
      <c r="J12" s="47">
        <v>60</v>
      </c>
      <c r="K12" s="47">
        <v>60</v>
      </c>
      <c r="L12" s="80">
        <v>61.9</v>
      </c>
      <c r="M12" s="80">
        <v>59.9</v>
      </c>
      <c r="N12" s="80">
        <v>60.1</v>
      </c>
      <c r="O12" s="80">
        <v>58.8</v>
      </c>
      <c r="P12" s="80">
        <v>56.8</v>
      </c>
      <c r="Q12" s="80">
        <v>59.8</v>
      </c>
      <c r="R12" s="80">
        <v>62</v>
      </c>
      <c r="S12" s="80">
        <v>59.9</v>
      </c>
      <c r="T12" s="48">
        <v>60</v>
      </c>
      <c r="U12" s="48">
        <v>60</v>
      </c>
      <c r="V12" s="48">
        <v>60.2</v>
      </c>
      <c r="W12" s="48">
        <v>60.2</v>
      </c>
      <c r="X12" s="48">
        <v>60.2</v>
      </c>
      <c r="Y12" s="48">
        <v>60</v>
      </c>
      <c r="Z12" s="48">
        <v>60.6</v>
      </c>
      <c r="AA12" s="48">
        <v>60.6</v>
      </c>
      <c r="AB12" s="48">
        <v>63.5</v>
      </c>
      <c r="AC12" s="48">
        <v>63.5</v>
      </c>
      <c r="AD12" s="48">
        <v>63.5</v>
      </c>
      <c r="AE12" s="48">
        <v>63.5</v>
      </c>
      <c r="AF12" s="48">
        <v>63.5</v>
      </c>
      <c r="AG12" s="168">
        <v>60</v>
      </c>
      <c r="AH12" s="51">
        <f t="shared" ref="AH12:AH75" si="2">MAX(B12:AF12)</f>
        <v>63.5</v>
      </c>
      <c r="AI12" s="52">
        <f t="shared" ref="AI12:AI75" si="3">MIN(B12:AF12)</f>
        <v>30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80">
        <v>0</v>
      </c>
      <c r="M13" s="80">
        <v>0</v>
      </c>
      <c r="N13" s="80">
        <v>0</v>
      </c>
      <c r="O13" s="80">
        <v>0</v>
      </c>
      <c r="P13" s="80">
        <v>0</v>
      </c>
      <c r="Q13" s="80">
        <v>0</v>
      </c>
      <c r="R13" s="80">
        <v>0</v>
      </c>
      <c r="S13" s="80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55">
        <v>45.8</v>
      </c>
      <c r="C14" s="55">
        <v>45.7</v>
      </c>
      <c r="D14" s="55">
        <v>45.7</v>
      </c>
      <c r="E14" s="55">
        <v>45.7</v>
      </c>
      <c r="F14" s="55">
        <v>45.7</v>
      </c>
      <c r="G14" s="55">
        <v>30</v>
      </c>
      <c r="H14" s="55">
        <v>45.7</v>
      </c>
      <c r="I14" s="55">
        <v>45.7</v>
      </c>
      <c r="J14" s="55">
        <v>45.7</v>
      </c>
      <c r="K14" s="55">
        <v>45.7</v>
      </c>
      <c r="L14" s="82">
        <v>45.6</v>
      </c>
      <c r="M14" s="82">
        <v>45.9</v>
      </c>
      <c r="N14" s="82">
        <v>45.9</v>
      </c>
      <c r="O14" s="82">
        <v>45.9</v>
      </c>
      <c r="P14" s="82">
        <v>45.8</v>
      </c>
      <c r="Q14" s="82">
        <v>45.8</v>
      </c>
      <c r="R14" s="82">
        <v>45.9</v>
      </c>
      <c r="S14" s="82">
        <v>45.8</v>
      </c>
      <c r="T14" s="48">
        <v>45.6</v>
      </c>
      <c r="U14" s="48">
        <v>45.6</v>
      </c>
      <c r="V14" s="48">
        <v>45.6</v>
      </c>
      <c r="W14" s="48">
        <v>45.6</v>
      </c>
      <c r="X14" s="48">
        <v>45.6</v>
      </c>
      <c r="Y14" s="48">
        <v>45.8</v>
      </c>
      <c r="Z14" s="48">
        <v>45.8</v>
      </c>
      <c r="AA14" s="48">
        <v>45.8</v>
      </c>
      <c r="AB14" s="48">
        <v>45.8</v>
      </c>
      <c r="AC14" s="48">
        <v>45.8</v>
      </c>
      <c r="AD14" s="48">
        <v>45.8</v>
      </c>
      <c r="AE14" s="48">
        <v>45.8</v>
      </c>
      <c r="AF14" s="48">
        <v>45.8</v>
      </c>
      <c r="AG14" s="56">
        <v>50</v>
      </c>
      <c r="AH14" s="51">
        <f t="shared" si="2"/>
        <v>45.9</v>
      </c>
      <c r="AI14" s="52">
        <f t="shared" si="3"/>
        <v>30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7">
        <v>27</v>
      </c>
      <c r="C15" s="47">
        <v>27</v>
      </c>
      <c r="D15" s="47">
        <v>28</v>
      </c>
      <c r="E15" s="47">
        <v>28</v>
      </c>
      <c r="F15" s="47">
        <v>28</v>
      </c>
      <c r="G15" s="47">
        <v>28</v>
      </c>
      <c r="H15" s="47">
        <v>28</v>
      </c>
      <c r="I15" s="47">
        <v>28</v>
      </c>
      <c r="J15" s="47">
        <v>28</v>
      </c>
      <c r="K15" s="47">
        <v>28</v>
      </c>
      <c r="L15" s="82">
        <v>28</v>
      </c>
      <c r="M15" s="82">
        <v>28</v>
      </c>
      <c r="N15" s="82">
        <v>28</v>
      </c>
      <c r="O15" s="82">
        <v>28</v>
      </c>
      <c r="P15" s="82">
        <v>28</v>
      </c>
      <c r="Q15" s="82">
        <v>32</v>
      </c>
      <c r="R15" s="82">
        <v>30</v>
      </c>
      <c r="S15" s="82">
        <v>26</v>
      </c>
      <c r="T15" s="48">
        <v>26</v>
      </c>
      <c r="U15" s="48">
        <v>26</v>
      </c>
      <c r="V15" s="48">
        <v>26</v>
      </c>
      <c r="W15" s="48">
        <v>26</v>
      </c>
      <c r="X15" s="48">
        <v>26</v>
      </c>
      <c r="Y15" s="48">
        <v>26</v>
      </c>
      <c r="Z15" s="48">
        <v>26</v>
      </c>
      <c r="AA15" s="48">
        <v>30</v>
      </c>
      <c r="AB15" s="48">
        <v>30</v>
      </c>
      <c r="AC15" s="47">
        <v>29</v>
      </c>
      <c r="AD15" s="47">
        <v>29</v>
      </c>
      <c r="AE15" s="47">
        <v>29</v>
      </c>
      <c r="AF15" s="47">
        <v>29</v>
      </c>
      <c r="AG15" s="168">
        <v>45</v>
      </c>
      <c r="AH15" s="51">
        <f t="shared" si="2"/>
        <v>32</v>
      </c>
      <c r="AI15" s="52">
        <f t="shared" si="3"/>
        <v>26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0</v>
      </c>
      <c r="H17" s="47">
        <v>0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0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7">
        <v>0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  <c r="Q18" s="48">
        <v>0</v>
      </c>
      <c r="R18" s="48">
        <v>0</v>
      </c>
      <c r="S18" s="48">
        <v>0</v>
      </c>
      <c r="T18" s="48">
        <v>0</v>
      </c>
      <c r="U18" s="48">
        <v>0</v>
      </c>
      <c r="V18" s="48">
        <v>0</v>
      </c>
      <c r="W18" s="48">
        <v>0</v>
      </c>
      <c r="X18" s="48">
        <v>0</v>
      </c>
      <c r="Y18" s="48">
        <v>0</v>
      </c>
      <c r="Z18" s="48">
        <v>0</v>
      </c>
      <c r="AA18" s="48">
        <v>0</v>
      </c>
      <c r="AB18" s="48">
        <v>0</v>
      </c>
      <c r="AC18" s="48">
        <v>0</v>
      </c>
      <c r="AD18" s="48">
        <v>0</v>
      </c>
      <c r="AE18" s="48">
        <v>0</v>
      </c>
      <c r="AF18" s="48">
        <v>0</v>
      </c>
      <c r="AG18" s="168">
        <v>30</v>
      </c>
      <c r="AH18" s="51">
        <f t="shared" si="2"/>
        <v>0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7">
        <v>15</v>
      </c>
      <c r="C25" s="47">
        <v>2.2000000000000002</v>
      </c>
      <c r="D25" s="47">
        <v>15.5</v>
      </c>
      <c r="E25" s="47">
        <v>15.5</v>
      </c>
      <c r="F25" s="47">
        <v>15.5</v>
      </c>
      <c r="G25" s="47">
        <v>15.5</v>
      </c>
      <c r="H25" s="47">
        <v>15.5</v>
      </c>
      <c r="I25" s="47">
        <v>15.5</v>
      </c>
      <c r="J25" s="47">
        <v>0</v>
      </c>
      <c r="K25" s="47">
        <v>0</v>
      </c>
      <c r="L25" s="48">
        <v>0</v>
      </c>
      <c r="M25" s="48">
        <v>0</v>
      </c>
      <c r="N25" s="48">
        <v>15.5</v>
      </c>
      <c r="O25" s="48">
        <v>15.5</v>
      </c>
      <c r="P25" s="48">
        <v>15.5</v>
      </c>
      <c r="Q25" s="48">
        <v>15.5</v>
      </c>
      <c r="R25" s="48">
        <v>15.5</v>
      </c>
      <c r="S25" s="48">
        <v>15.5</v>
      </c>
      <c r="T25" s="48">
        <v>15.5</v>
      </c>
      <c r="U25" s="48">
        <v>0</v>
      </c>
      <c r="V25" s="48">
        <v>15</v>
      </c>
      <c r="W25" s="48">
        <v>15</v>
      </c>
      <c r="X25" s="48">
        <v>15</v>
      </c>
      <c r="Y25" s="48">
        <v>15</v>
      </c>
      <c r="Z25" s="48">
        <v>15</v>
      </c>
      <c r="AA25" s="48">
        <v>15</v>
      </c>
      <c r="AB25" s="48">
        <v>15</v>
      </c>
      <c r="AC25" s="48">
        <v>15</v>
      </c>
      <c r="AD25" s="47">
        <v>5</v>
      </c>
      <c r="AE25" s="47">
        <v>5</v>
      </c>
      <c r="AF25" s="47">
        <v>5</v>
      </c>
      <c r="AG25" s="168">
        <v>23.5</v>
      </c>
      <c r="AH25" s="51">
        <f t="shared" si="2"/>
        <v>15.5</v>
      </c>
      <c r="AI25" s="52">
        <f t="shared" si="3"/>
        <v>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7">
        <v>8</v>
      </c>
      <c r="C26" s="47">
        <v>8</v>
      </c>
      <c r="D26" s="47">
        <v>8</v>
      </c>
      <c r="E26" s="47">
        <v>8</v>
      </c>
      <c r="F26" s="47">
        <v>8</v>
      </c>
      <c r="G26" s="47">
        <v>8</v>
      </c>
      <c r="H26" s="47">
        <v>8</v>
      </c>
      <c r="I26" s="47">
        <v>8</v>
      </c>
      <c r="J26" s="47">
        <v>8</v>
      </c>
      <c r="K26" s="47">
        <v>8</v>
      </c>
      <c r="L26" s="48">
        <v>8</v>
      </c>
      <c r="M26" s="48">
        <v>8</v>
      </c>
      <c r="N26" s="48">
        <v>8</v>
      </c>
      <c r="O26" s="48">
        <v>8</v>
      </c>
      <c r="P26" s="48">
        <v>8</v>
      </c>
      <c r="Q26" s="48">
        <v>8</v>
      </c>
      <c r="R26" s="48">
        <v>8</v>
      </c>
      <c r="S26" s="48">
        <v>8</v>
      </c>
      <c r="T26" s="48">
        <v>8</v>
      </c>
      <c r="U26" s="48">
        <v>8</v>
      </c>
      <c r="V26" s="48">
        <v>8</v>
      </c>
      <c r="W26" s="48">
        <v>8</v>
      </c>
      <c r="X26" s="48">
        <v>8</v>
      </c>
      <c r="Y26" s="48">
        <v>8</v>
      </c>
      <c r="Z26" s="48">
        <v>8</v>
      </c>
      <c r="AA26" s="48">
        <v>8</v>
      </c>
      <c r="AB26" s="48">
        <v>8</v>
      </c>
      <c r="AC26" s="48">
        <v>8</v>
      </c>
      <c r="AD26" s="48">
        <v>8</v>
      </c>
      <c r="AE26" s="48">
        <v>8</v>
      </c>
      <c r="AF26" s="48">
        <v>8</v>
      </c>
      <c r="AG26" s="168">
        <v>22.2</v>
      </c>
      <c r="AH26" s="51">
        <f t="shared" si="2"/>
        <v>8</v>
      </c>
      <c r="AI26" s="52">
        <f t="shared" si="3"/>
        <v>8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7">
        <v>8</v>
      </c>
      <c r="C28" s="47">
        <v>8</v>
      </c>
      <c r="D28" s="47">
        <v>8</v>
      </c>
      <c r="E28" s="47">
        <v>8</v>
      </c>
      <c r="F28" s="47">
        <v>12</v>
      </c>
      <c r="G28" s="47">
        <v>12</v>
      </c>
      <c r="H28" s="47">
        <v>12</v>
      </c>
      <c r="I28" s="47">
        <v>12</v>
      </c>
      <c r="J28" s="47">
        <v>12</v>
      </c>
      <c r="K28" s="47">
        <v>12</v>
      </c>
      <c r="L28" s="47">
        <v>12</v>
      </c>
      <c r="M28" s="48">
        <v>12</v>
      </c>
      <c r="N28" s="48">
        <v>12</v>
      </c>
      <c r="O28" s="48">
        <v>12</v>
      </c>
      <c r="P28" s="48">
        <v>12</v>
      </c>
      <c r="Q28" s="48">
        <v>12</v>
      </c>
      <c r="R28" s="48">
        <v>12</v>
      </c>
      <c r="S28" s="48">
        <v>12</v>
      </c>
      <c r="T28" s="48">
        <v>12</v>
      </c>
      <c r="U28" s="48">
        <v>12</v>
      </c>
      <c r="V28" s="48">
        <v>12</v>
      </c>
      <c r="W28" s="48">
        <v>12</v>
      </c>
      <c r="X28" s="48">
        <v>12</v>
      </c>
      <c r="Y28" s="48">
        <v>12</v>
      </c>
      <c r="Z28" s="48">
        <v>12</v>
      </c>
      <c r="AA28" s="48">
        <v>12</v>
      </c>
      <c r="AB28" s="48">
        <v>12</v>
      </c>
      <c r="AC28" s="48">
        <v>12</v>
      </c>
      <c r="AD28" s="48">
        <v>12</v>
      </c>
      <c r="AE28" s="48">
        <v>12</v>
      </c>
      <c r="AF28" s="48">
        <v>12</v>
      </c>
      <c r="AG28" s="168">
        <v>22.1</v>
      </c>
      <c r="AH28" s="51">
        <f t="shared" si="2"/>
        <v>12</v>
      </c>
      <c r="AI28" s="52">
        <f t="shared" si="3"/>
        <v>8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55">
        <v>9</v>
      </c>
      <c r="C31" s="55">
        <v>9</v>
      </c>
      <c r="D31" s="55">
        <v>9</v>
      </c>
      <c r="E31" s="55">
        <v>9</v>
      </c>
      <c r="F31" s="55">
        <v>9</v>
      </c>
      <c r="G31" s="55">
        <v>9</v>
      </c>
      <c r="H31" s="55">
        <v>9</v>
      </c>
      <c r="I31" s="55">
        <v>9</v>
      </c>
      <c r="J31" s="55">
        <v>9</v>
      </c>
      <c r="K31" s="55">
        <v>9</v>
      </c>
      <c r="L31" s="48">
        <v>9</v>
      </c>
      <c r="M31" s="48">
        <v>9</v>
      </c>
      <c r="N31" s="48">
        <v>9</v>
      </c>
      <c r="O31" s="48">
        <v>9</v>
      </c>
      <c r="P31" s="48">
        <v>9</v>
      </c>
      <c r="Q31" s="48">
        <v>9</v>
      </c>
      <c r="R31" s="48">
        <v>9</v>
      </c>
      <c r="S31" s="48">
        <v>9</v>
      </c>
      <c r="T31" s="48">
        <v>9</v>
      </c>
      <c r="U31" s="48">
        <v>9</v>
      </c>
      <c r="V31" s="48">
        <v>9</v>
      </c>
      <c r="W31" s="48">
        <v>9</v>
      </c>
      <c r="X31" s="48">
        <v>9</v>
      </c>
      <c r="Y31" s="48">
        <v>9</v>
      </c>
      <c r="Z31" s="48">
        <v>9</v>
      </c>
      <c r="AA31" s="48">
        <v>9</v>
      </c>
      <c r="AB31" s="48">
        <v>9</v>
      </c>
      <c r="AC31" s="48">
        <v>9</v>
      </c>
      <c r="AD31" s="48">
        <v>9</v>
      </c>
      <c r="AE31" s="48">
        <v>9</v>
      </c>
      <c r="AF31" s="48">
        <v>9</v>
      </c>
      <c r="AG31" s="58">
        <v>20</v>
      </c>
      <c r="AH31" s="51">
        <f t="shared" si="2"/>
        <v>9</v>
      </c>
      <c r="AI31" s="52">
        <f t="shared" si="3"/>
        <v>9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161.30000000000001</v>
      </c>
      <c r="C34" s="55">
        <v>141.1</v>
      </c>
      <c r="D34" s="55">
        <v>150.4</v>
      </c>
      <c r="E34" s="55">
        <v>149</v>
      </c>
      <c r="F34" s="55">
        <v>147.5</v>
      </c>
      <c r="G34" s="55">
        <v>155</v>
      </c>
      <c r="H34" s="55">
        <v>159.9</v>
      </c>
      <c r="I34" s="55">
        <v>155</v>
      </c>
      <c r="J34" s="55">
        <v>150</v>
      </c>
      <c r="K34" s="55">
        <v>146.19999999999999</v>
      </c>
      <c r="L34" s="64">
        <v>145.4</v>
      </c>
      <c r="M34" s="64">
        <v>147.9</v>
      </c>
      <c r="N34" s="64">
        <v>160.4</v>
      </c>
      <c r="O34" s="64">
        <v>162.30000000000001</v>
      </c>
      <c r="P34" s="64">
        <v>163.4</v>
      </c>
      <c r="Q34" s="64">
        <v>164.1</v>
      </c>
      <c r="R34" s="64">
        <v>163.1</v>
      </c>
      <c r="S34" s="64">
        <v>162.19999999999999</v>
      </c>
      <c r="T34" s="64">
        <v>160</v>
      </c>
      <c r="U34" s="64">
        <v>146.30000000000001</v>
      </c>
      <c r="V34" s="64">
        <v>159.6</v>
      </c>
      <c r="W34" s="64">
        <v>160.19999999999999</v>
      </c>
      <c r="X34" s="64">
        <v>162.5</v>
      </c>
      <c r="Y34" s="64">
        <v>159.1</v>
      </c>
      <c r="Z34" s="64">
        <v>159.6</v>
      </c>
      <c r="AA34" s="64">
        <v>160.1</v>
      </c>
      <c r="AB34" s="64">
        <v>159.19999999999999</v>
      </c>
      <c r="AC34" s="64">
        <v>159.5</v>
      </c>
      <c r="AD34" s="64">
        <v>153.19999999999999</v>
      </c>
      <c r="AE34" s="55">
        <v>155.6</v>
      </c>
      <c r="AF34" s="55">
        <v>162.69999999999999</v>
      </c>
      <c r="AG34" s="58">
        <v>240</v>
      </c>
      <c r="AH34" s="51">
        <f t="shared" si="2"/>
        <v>164.1</v>
      </c>
      <c r="AI34" s="52">
        <f t="shared" si="3"/>
        <v>141.1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549</v>
      </c>
      <c r="C35" s="66">
        <f t="shared" si="4"/>
        <v>536.09999999999991</v>
      </c>
      <c r="D35" s="66">
        <f t="shared" si="4"/>
        <v>550.4</v>
      </c>
      <c r="E35" s="66">
        <f t="shared" si="4"/>
        <v>550.4</v>
      </c>
      <c r="F35" s="66">
        <f t="shared" si="4"/>
        <v>554.4</v>
      </c>
      <c r="G35" s="66">
        <f t="shared" si="4"/>
        <v>483.7</v>
      </c>
      <c r="H35" s="66">
        <f t="shared" si="4"/>
        <v>529.4</v>
      </c>
      <c r="I35" s="66">
        <f t="shared" si="4"/>
        <v>554.4</v>
      </c>
      <c r="J35" s="66">
        <f t="shared" si="4"/>
        <v>538.9</v>
      </c>
      <c r="K35" s="66">
        <f t="shared" si="4"/>
        <v>538.9</v>
      </c>
      <c r="L35" s="66">
        <f t="shared" si="4"/>
        <v>540.70000000000005</v>
      </c>
      <c r="M35" s="66">
        <f t="shared" si="4"/>
        <v>539</v>
      </c>
      <c r="N35" s="66">
        <f t="shared" si="4"/>
        <v>554.70000000000005</v>
      </c>
      <c r="O35" s="66">
        <f t="shared" si="4"/>
        <v>553.4</v>
      </c>
      <c r="P35" s="66">
        <f t="shared" si="4"/>
        <v>551.29999999999995</v>
      </c>
      <c r="Q35" s="66">
        <f t="shared" si="4"/>
        <v>633.70000000000005</v>
      </c>
      <c r="R35" s="66">
        <f t="shared" si="4"/>
        <v>781.8</v>
      </c>
      <c r="S35" s="66">
        <f t="shared" si="4"/>
        <v>774.2</v>
      </c>
      <c r="T35" s="66">
        <f t="shared" si="4"/>
        <v>775.5</v>
      </c>
      <c r="U35" s="66">
        <f t="shared" si="4"/>
        <v>760.1</v>
      </c>
      <c r="V35" s="66">
        <f t="shared" si="4"/>
        <v>775</v>
      </c>
      <c r="W35" s="66">
        <f t="shared" si="4"/>
        <v>742</v>
      </c>
      <c r="X35" s="66">
        <f t="shared" si="4"/>
        <v>742</v>
      </c>
      <c r="Y35" s="66">
        <f>SUM(Y11:Y33)</f>
        <v>727</v>
      </c>
      <c r="Z35" s="66">
        <f t="shared" si="4"/>
        <v>702.59999999999991</v>
      </c>
      <c r="AA35" s="66">
        <f t="shared" si="4"/>
        <v>779.6</v>
      </c>
      <c r="AB35" s="66">
        <f t="shared" si="4"/>
        <v>782.5</v>
      </c>
      <c r="AC35" s="66">
        <f t="shared" si="4"/>
        <v>781.5</v>
      </c>
      <c r="AD35" s="66">
        <f t="shared" si="4"/>
        <v>771.5</v>
      </c>
      <c r="AE35" s="66">
        <f t="shared" si="4"/>
        <v>771.5</v>
      </c>
      <c r="AF35" s="66">
        <f t="shared" si="4"/>
        <v>761.9</v>
      </c>
      <c r="AG35" s="58">
        <f>SUM(AG11:AG34)</f>
        <v>1416.83</v>
      </c>
      <c r="AH35" s="51">
        <f t="shared" si="2"/>
        <v>782.5</v>
      </c>
      <c r="AI35" s="52">
        <f t="shared" si="3"/>
        <v>483.7</v>
      </c>
      <c r="AK35" s="53"/>
    </row>
    <row r="36" spans="1:41" x14ac:dyDescent="0.25">
      <c r="A36" s="54" t="s">
        <v>21</v>
      </c>
      <c r="B36" s="55">
        <v>139.69999999999999</v>
      </c>
      <c r="C36" s="55">
        <v>139.19999999999999</v>
      </c>
      <c r="D36" s="55">
        <v>139.19999999999999</v>
      </c>
      <c r="E36" s="55">
        <v>139.19999999999999</v>
      </c>
      <c r="F36" s="55">
        <v>139.19999999999999</v>
      </c>
      <c r="G36" s="55">
        <v>139.19999999999999</v>
      </c>
      <c r="H36" s="55">
        <v>139.19999999999999</v>
      </c>
      <c r="I36" s="55">
        <v>139.19999999999999</v>
      </c>
      <c r="J36" s="55">
        <v>139.19999999999999</v>
      </c>
      <c r="K36" s="55">
        <v>139.19999999999999</v>
      </c>
      <c r="L36" s="48">
        <v>136.19999999999999</v>
      </c>
      <c r="M36" s="48">
        <v>137.4</v>
      </c>
      <c r="N36" s="48">
        <v>138</v>
      </c>
      <c r="O36" s="48">
        <v>137.9</v>
      </c>
      <c r="P36" s="48">
        <v>137.69999999999999</v>
      </c>
      <c r="Q36" s="48">
        <v>137</v>
      </c>
      <c r="R36" s="48">
        <v>139.6</v>
      </c>
      <c r="S36" s="48">
        <v>140.80000000000001</v>
      </c>
      <c r="T36" s="48">
        <v>141.19999999999999</v>
      </c>
      <c r="U36" s="48">
        <v>141.30000000000001</v>
      </c>
      <c r="V36" s="48">
        <v>141.1</v>
      </c>
      <c r="W36" s="48">
        <v>141.1</v>
      </c>
      <c r="X36" s="48">
        <v>140.5</v>
      </c>
      <c r="Y36" s="48">
        <v>140.19999999999999</v>
      </c>
      <c r="Z36" s="48">
        <v>140</v>
      </c>
      <c r="AA36" s="47">
        <v>140</v>
      </c>
      <c r="AB36" s="47">
        <v>140</v>
      </c>
      <c r="AC36" s="47">
        <v>140</v>
      </c>
      <c r="AD36" s="47">
        <v>140</v>
      </c>
      <c r="AE36" s="47">
        <v>140</v>
      </c>
      <c r="AF36" s="47">
        <v>140</v>
      </c>
      <c r="AG36" s="56">
        <v>144</v>
      </c>
      <c r="AH36" s="51">
        <f t="shared" si="2"/>
        <v>141.30000000000001</v>
      </c>
      <c r="AI36" s="52">
        <f t="shared" si="3"/>
        <v>136.19999999999999</v>
      </c>
      <c r="AK36" s="53"/>
    </row>
    <row r="37" spans="1:41" x14ac:dyDescent="0.25">
      <c r="A37" s="57" t="s">
        <v>22</v>
      </c>
      <c r="B37" s="55">
        <v>70.3</v>
      </c>
      <c r="C37" s="55">
        <v>70.599999999999994</v>
      </c>
      <c r="D37" s="55">
        <v>70.599999999999994</v>
      </c>
      <c r="E37" s="55">
        <v>70.599999999999994</v>
      </c>
      <c r="F37" s="55">
        <v>70.599999999999994</v>
      </c>
      <c r="G37" s="55">
        <v>70.599999999999994</v>
      </c>
      <c r="H37" s="55">
        <v>70.599999999999994</v>
      </c>
      <c r="I37" s="55">
        <v>70.599999999999994</v>
      </c>
      <c r="J37" s="55">
        <v>70.599999999999994</v>
      </c>
      <c r="K37" s="55">
        <v>70.599999999999994</v>
      </c>
      <c r="L37" s="67">
        <v>69.7</v>
      </c>
      <c r="M37" s="67">
        <v>70.2</v>
      </c>
      <c r="N37" s="67">
        <v>70.2</v>
      </c>
      <c r="O37" s="67">
        <v>70.2</v>
      </c>
      <c r="P37" s="67">
        <v>70.2</v>
      </c>
      <c r="Q37" s="67">
        <v>69.5</v>
      </c>
      <c r="R37" s="67">
        <v>70.400000000000006</v>
      </c>
      <c r="S37" s="67">
        <v>70.5</v>
      </c>
      <c r="T37" s="67">
        <v>70</v>
      </c>
      <c r="U37" s="67">
        <v>70</v>
      </c>
      <c r="V37" s="67">
        <v>70</v>
      </c>
      <c r="W37" s="67">
        <v>70</v>
      </c>
      <c r="X37" s="67">
        <v>70.900000000000006</v>
      </c>
      <c r="Y37" s="67">
        <v>70.599999999999994</v>
      </c>
      <c r="Z37" s="67">
        <v>70</v>
      </c>
      <c r="AA37" s="55">
        <v>70</v>
      </c>
      <c r="AB37" s="55">
        <v>70</v>
      </c>
      <c r="AC37" s="55">
        <v>70</v>
      </c>
      <c r="AD37" s="55">
        <v>70</v>
      </c>
      <c r="AE37" s="55">
        <v>70</v>
      </c>
      <c r="AF37" s="55">
        <v>70</v>
      </c>
      <c r="AG37" s="58">
        <v>70</v>
      </c>
      <c r="AH37" s="51">
        <f t="shared" si="2"/>
        <v>70.900000000000006</v>
      </c>
      <c r="AI37" s="52">
        <f t="shared" si="3"/>
        <v>69.5</v>
      </c>
      <c r="AK37" s="53"/>
    </row>
    <row r="38" spans="1:41" x14ac:dyDescent="0.25">
      <c r="A38" s="57" t="s">
        <v>23</v>
      </c>
      <c r="B38" s="55">
        <v>60.9</v>
      </c>
      <c r="C38" s="55">
        <v>61.2</v>
      </c>
      <c r="D38" s="55">
        <v>61.2</v>
      </c>
      <c r="E38" s="55">
        <v>61.2</v>
      </c>
      <c r="F38" s="55">
        <v>61.2</v>
      </c>
      <c r="G38" s="55">
        <v>61.2</v>
      </c>
      <c r="H38" s="55">
        <v>61.2</v>
      </c>
      <c r="I38" s="55">
        <v>61.2</v>
      </c>
      <c r="J38" s="55">
        <v>61.2</v>
      </c>
      <c r="K38" s="55">
        <v>61.2</v>
      </c>
      <c r="L38" s="67">
        <v>61.2</v>
      </c>
      <c r="M38" s="67">
        <v>61.2</v>
      </c>
      <c r="N38" s="67">
        <v>61.2</v>
      </c>
      <c r="O38" s="67">
        <v>61.1</v>
      </c>
      <c r="P38" s="67">
        <v>61.1</v>
      </c>
      <c r="Q38" s="67">
        <v>61.2</v>
      </c>
      <c r="R38" s="67">
        <v>61.5</v>
      </c>
      <c r="S38" s="67">
        <v>61.5</v>
      </c>
      <c r="T38" s="67">
        <v>61.5</v>
      </c>
      <c r="U38" s="67">
        <v>62</v>
      </c>
      <c r="V38" s="67">
        <v>62.3</v>
      </c>
      <c r="W38" s="67">
        <v>62</v>
      </c>
      <c r="X38" s="67">
        <v>61.6</v>
      </c>
      <c r="Y38" s="67">
        <v>61.6</v>
      </c>
      <c r="Z38" s="67">
        <v>61.6</v>
      </c>
      <c r="AA38" s="55">
        <v>62</v>
      </c>
      <c r="AB38" s="55">
        <v>62</v>
      </c>
      <c r="AC38" s="55">
        <v>62</v>
      </c>
      <c r="AD38" s="55">
        <v>62</v>
      </c>
      <c r="AE38" s="55">
        <v>62</v>
      </c>
      <c r="AF38" s="55">
        <v>62</v>
      </c>
      <c r="AG38" s="58">
        <v>69</v>
      </c>
      <c r="AH38" s="51">
        <f t="shared" si="2"/>
        <v>62.3</v>
      </c>
      <c r="AI38" s="52">
        <f t="shared" si="3"/>
        <v>60.9</v>
      </c>
      <c r="AK38" s="53"/>
    </row>
    <row r="39" spans="1:41" x14ac:dyDescent="0.25">
      <c r="A39" s="57" t="s">
        <v>24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67">
        <v>0</v>
      </c>
      <c r="M39" s="67">
        <v>0</v>
      </c>
      <c r="N39" s="67">
        <v>0</v>
      </c>
      <c r="O39" s="67">
        <v>0</v>
      </c>
      <c r="P39" s="67">
        <v>0</v>
      </c>
      <c r="Q39" s="67">
        <v>0</v>
      </c>
      <c r="R39" s="67">
        <v>0</v>
      </c>
      <c r="S39" s="67">
        <v>0</v>
      </c>
      <c r="T39" s="67">
        <v>0</v>
      </c>
      <c r="U39" s="67">
        <v>0</v>
      </c>
      <c r="V39" s="67">
        <v>0</v>
      </c>
      <c r="W39" s="67">
        <v>20</v>
      </c>
      <c r="X39" s="67">
        <v>20</v>
      </c>
      <c r="Y39" s="67">
        <v>20</v>
      </c>
      <c r="Z39" s="67">
        <v>30</v>
      </c>
      <c r="AA39" s="55">
        <v>30</v>
      </c>
      <c r="AB39" s="55">
        <v>30</v>
      </c>
      <c r="AC39" s="55">
        <v>30</v>
      </c>
      <c r="AD39" s="55">
        <v>30</v>
      </c>
      <c r="AE39" s="55">
        <v>30</v>
      </c>
      <c r="AF39" s="55">
        <v>30</v>
      </c>
      <c r="AG39" s="58">
        <v>60</v>
      </c>
      <c r="AH39" s="51">
        <f t="shared" si="2"/>
        <v>30</v>
      </c>
      <c r="AI39" s="52">
        <f t="shared" si="3"/>
        <v>0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67">
        <v>15</v>
      </c>
      <c r="Z40" s="67">
        <v>15</v>
      </c>
      <c r="AA40" s="55">
        <v>15</v>
      </c>
      <c r="AB40" s="55">
        <v>15</v>
      </c>
      <c r="AC40" s="55">
        <v>15</v>
      </c>
      <c r="AD40" s="55">
        <v>15</v>
      </c>
      <c r="AE40" s="55">
        <v>15</v>
      </c>
      <c r="AF40" s="55">
        <v>15</v>
      </c>
      <c r="AG40" s="58">
        <v>30</v>
      </c>
      <c r="AH40" s="51">
        <f t="shared" si="2"/>
        <v>15</v>
      </c>
      <c r="AI40" s="52">
        <f t="shared" si="3"/>
        <v>15</v>
      </c>
      <c r="AK40" s="53"/>
    </row>
    <row r="41" spans="1:41" x14ac:dyDescent="0.25">
      <c r="A41" s="57" t="s">
        <v>86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11.8</v>
      </c>
      <c r="C42" s="68">
        <v>11.7</v>
      </c>
      <c r="D42" s="68">
        <v>11.7</v>
      </c>
      <c r="E42" s="68">
        <v>11.7</v>
      </c>
      <c r="F42" s="68">
        <v>11.7</v>
      </c>
      <c r="G42" s="68">
        <v>11.7</v>
      </c>
      <c r="H42" s="68">
        <v>11.7</v>
      </c>
      <c r="I42" s="68">
        <v>11.7</v>
      </c>
      <c r="J42" s="68">
        <v>11.7</v>
      </c>
      <c r="K42" s="68">
        <v>11.7</v>
      </c>
      <c r="L42" s="48">
        <v>12.5</v>
      </c>
      <c r="M42" s="48">
        <v>12.3</v>
      </c>
      <c r="N42" s="48">
        <v>12.3</v>
      </c>
      <c r="O42" s="48">
        <v>12.6</v>
      </c>
      <c r="P42" s="48">
        <v>12.6</v>
      </c>
      <c r="Q42" s="48">
        <v>12.4</v>
      </c>
      <c r="R42" s="48">
        <v>12.7</v>
      </c>
      <c r="S42" s="48">
        <v>12.6</v>
      </c>
      <c r="T42" s="48">
        <v>12.6</v>
      </c>
      <c r="U42" s="48">
        <v>12.6</v>
      </c>
      <c r="V42" s="48">
        <v>12.6</v>
      </c>
      <c r="W42" s="48">
        <v>12.6</v>
      </c>
      <c r="X42" s="48">
        <v>12.6</v>
      </c>
      <c r="Y42" s="48">
        <v>12.7</v>
      </c>
      <c r="Z42" s="48">
        <v>13</v>
      </c>
      <c r="AA42" s="55">
        <v>13</v>
      </c>
      <c r="AB42" s="55">
        <v>13</v>
      </c>
      <c r="AC42" s="55">
        <v>13</v>
      </c>
      <c r="AD42" s="55">
        <v>13</v>
      </c>
      <c r="AE42" s="55">
        <v>13</v>
      </c>
      <c r="AF42" s="55">
        <v>13</v>
      </c>
      <c r="AG42" s="58">
        <v>24</v>
      </c>
      <c r="AH42" s="51">
        <f t="shared" si="2"/>
        <v>13</v>
      </c>
      <c r="AI42" s="52">
        <f t="shared" si="3"/>
        <v>11.7</v>
      </c>
      <c r="AK42" s="53"/>
    </row>
    <row r="43" spans="1:41" x14ac:dyDescent="0.25">
      <c r="A43" s="57" t="s">
        <v>27</v>
      </c>
      <c r="B43" s="55">
        <v>2.5</v>
      </c>
      <c r="C43" s="55">
        <v>2.5</v>
      </c>
      <c r="D43" s="55">
        <v>2.5</v>
      </c>
      <c r="E43" s="55">
        <v>2.5</v>
      </c>
      <c r="F43" s="55">
        <v>2.5</v>
      </c>
      <c r="G43" s="55">
        <v>2.5</v>
      </c>
      <c r="H43" s="55">
        <v>2.5</v>
      </c>
      <c r="I43" s="55">
        <v>2.5</v>
      </c>
      <c r="J43" s="55">
        <v>2.5</v>
      </c>
      <c r="K43" s="55">
        <v>2.5</v>
      </c>
      <c r="L43" s="48">
        <v>2.5</v>
      </c>
      <c r="M43" s="48">
        <v>2.5</v>
      </c>
      <c r="N43" s="48">
        <v>2.5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3</v>
      </c>
      <c r="U43" s="48">
        <v>3</v>
      </c>
      <c r="V43" s="48">
        <v>3</v>
      </c>
      <c r="W43" s="48">
        <v>3</v>
      </c>
      <c r="X43" s="48">
        <v>3</v>
      </c>
      <c r="Y43" s="48">
        <v>3</v>
      </c>
      <c r="Z43" s="48">
        <v>3</v>
      </c>
      <c r="AA43" s="55">
        <v>3</v>
      </c>
      <c r="AB43" s="55">
        <v>3</v>
      </c>
      <c r="AC43" s="55">
        <v>3</v>
      </c>
      <c r="AD43" s="55">
        <v>3</v>
      </c>
      <c r="AE43" s="55">
        <v>3</v>
      </c>
      <c r="AF43" s="55">
        <v>3</v>
      </c>
      <c r="AG43" s="58">
        <v>15</v>
      </c>
      <c r="AH43" s="51">
        <f t="shared" si="2"/>
        <v>3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9</v>
      </c>
      <c r="C44" s="55">
        <v>9</v>
      </c>
      <c r="D44" s="55">
        <v>9</v>
      </c>
      <c r="E44" s="55">
        <v>9</v>
      </c>
      <c r="F44" s="55">
        <v>9</v>
      </c>
      <c r="G44" s="55">
        <v>9</v>
      </c>
      <c r="H44" s="55">
        <v>9</v>
      </c>
      <c r="I44" s="55">
        <v>9</v>
      </c>
      <c r="J44" s="55">
        <v>9</v>
      </c>
      <c r="K44" s="55">
        <v>9</v>
      </c>
      <c r="L44" s="48">
        <v>9</v>
      </c>
      <c r="M44" s="48">
        <v>9</v>
      </c>
      <c r="N44" s="48">
        <v>9</v>
      </c>
      <c r="O44" s="48">
        <v>9</v>
      </c>
      <c r="P44" s="48">
        <v>9</v>
      </c>
      <c r="Q44" s="48">
        <v>9</v>
      </c>
      <c r="R44" s="48">
        <v>9</v>
      </c>
      <c r="S44" s="48">
        <v>9</v>
      </c>
      <c r="T44" s="48">
        <v>9</v>
      </c>
      <c r="U44" s="48">
        <v>9</v>
      </c>
      <c r="V44" s="48">
        <v>9</v>
      </c>
      <c r="W44" s="48">
        <v>9</v>
      </c>
      <c r="X44" s="48">
        <v>9</v>
      </c>
      <c r="Y44" s="48">
        <v>9</v>
      </c>
      <c r="Z44" s="48">
        <v>9</v>
      </c>
      <c r="AA44" s="55">
        <v>9</v>
      </c>
      <c r="AB44" s="55">
        <v>9</v>
      </c>
      <c r="AC44" s="55">
        <v>9</v>
      </c>
      <c r="AD44" s="55">
        <v>9</v>
      </c>
      <c r="AE44" s="55">
        <v>9</v>
      </c>
      <c r="AF44" s="55">
        <v>9</v>
      </c>
      <c r="AG44" s="58">
        <v>14.1</v>
      </c>
      <c r="AH44" s="51">
        <f t="shared" si="2"/>
        <v>9</v>
      </c>
      <c r="AI44" s="52">
        <f t="shared" si="3"/>
        <v>9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14</v>
      </c>
      <c r="C45" s="68">
        <v>12</v>
      </c>
      <c r="D45" s="68">
        <v>12</v>
      </c>
      <c r="E45" s="68">
        <v>12</v>
      </c>
      <c r="F45" s="68">
        <v>14</v>
      </c>
      <c r="G45" s="68">
        <v>14</v>
      </c>
      <c r="H45" s="68">
        <v>14</v>
      </c>
      <c r="I45" s="68">
        <v>14</v>
      </c>
      <c r="J45" s="68">
        <v>14</v>
      </c>
      <c r="K45" s="68">
        <v>14</v>
      </c>
      <c r="L45" s="48">
        <v>14</v>
      </c>
      <c r="M45" s="48">
        <v>14</v>
      </c>
      <c r="N45" s="48">
        <v>14</v>
      </c>
      <c r="O45" s="48">
        <v>12</v>
      </c>
      <c r="P45" s="48">
        <v>12</v>
      </c>
      <c r="Q45" s="48">
        <v>13</v>
      </c>
      <c r="R45" s="48">
        <v>14</v>
      </c>
      <c r="S45" s="48">
        <v>12</v>
      </c>
      <c r="T45" s="48">
        <v>12</v>
      </c>
      <c r="U45" s="48">
        <v>12</v>
      </c>
      <c r="V45" s="48">
        <v>12</v>
      </c>
      <c r="W45" s="48">
        <v>12</v>
      </c>
      <c r="X45" s="48">
        <v>12</v>
      </c>
      <c r="Y45" s="48">
        <v>12</v>
      </c>
      <c r="Z45" s="48">
        <v>14</v>
      </c>
      <c r="AA45" s="55">
        <v>14</v>
      </c>
      <c r="AB45" s="55">
        <v>14</v>
      </c>
      <c r="AC45" s="55">
        <v>14</v>
      </c>
      <c r="AD45" s="55">
        <v>14</v>
      </c>
      <c r="AE45" s="55">
        <v>14</v>
      </c>
      <c r="AF45" s="55">
        <v>14</v>
      </c>
      <c r="AG45" s="58">
        <v>14</v>
      </c>
      <c r="AH45" s="51">
        <f t="shared" si="2"/>
        <v>14</v>
      </c>
      <c r="AI45" s="52">
        <f t="shared" si="3"/>
        <v>12</v>
      </c>
      <c r="AK45" s="53"/>
    </row>
    <row r="46" spans="1:41" x14ac:dyDescent="0.25">
      <c r="A46" s="57" t="s">
        <v>30</v>
      </c>
      <c r="B46" s="55">
        <v>5.8</v>
      </c>
      <c r="C46" s="55">
        <v>5.8</v>
      </c>
      <c r="D46" s="55">
        <v>5.8</v>
      </c>
      <c r="E46" s="55">
        <v>5.8</v>
      </c>
      <c r="F46" s="55">
        <v>5.8</v>
      </c>
      <c r="G46" s="55">
        <v>5.8</v>
      </c>
      <c r="H46" s="55">
        <v>5.8</v>
      </c>
      <c r="I46" s="55">
        <v>5.8</v>
      </c>
      <c r="J46" s="55">
        <v>5.8</v>
      </c>
      <c r="K46" s="55">
        <v>5.8</v>
      </c>
      <c r="L46" s="48">
        <v>5.8</v>
      </c>
      <c r="M46" s="48">
        <v>5.8</v>
      </c>
      <c r="N46" s="48">
        <v>5.8</v>
      </c>
      <c r="O46" s="48">
        <v>0</v>
      </c>
      <c r="P46" s="48">
        <v>0</v>
      </c>
      <c r="Q46" s="48">
        <v>4.5</v>
      </c>
      <c r="R46" s="48">
        <v>4.5</v>
      </c>
      <c r="S46" s="48">
        <v>4.5</v>
      </c>
      <c r="T46" s="48">
        <v>4.5</v>
      </c>
      <c r="U46" s="48">
        <v>4.5</v>
      </c>
      <c r="V46" s="48">
        <v>4.5</v>
      </c>
      <c r="W46" s="48">
        <v>4.5</v>
      </c>
      <c r="X46" s="48">
        <v>4.5</v>
      </c>
      <c r="Y46" s="48">
        <v>4.5</v>
      </c>
      <c r="Z46" s="48">
        <v>4.5</v>
      </c>
      <c r="AA46" s="55">
        <v>4.5</v>
      </c>
      <c r="AB46" s="55">
        <v>4.5</v>
      </c>
      <c r="AC46" s="55">
        <v>4.5</v>
      </c>
      <c r="AD46" s="55">
        <v>4.5</v>
      </c>
      <c r="AE46" s="55">
        <v>4.5</v>
      </c>
      <c r="AF46" s="55">
        <v>4.5</v>
      </c>
      <c r="AG46" s="58">
        <v>10.050000000000001</v>
      </c>
      <c r="AH46" s="51">
        <f t="shared" si="2"/>
        <v>5.8</v>
      </c>
      <c r="AI46" s="52">
        <f t="shared" si="3"/>
        <v>0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55">
        <v>6.2</v>
      </c>
      <c r="AB47" s="55">
        <v>6.2</v>
      </c>
      <c r="AC47" s="55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f>F195</f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v>3.5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338.74</v>
      </c>
      <c r="C49" s="66">
        <f t="shared" si="6"/>
        <v>336.74</v>
      </c>
      <c r="D49" s="66">
        <f t="shared" si="6"/>
        <v>336.74</v>
      </c>
      <c r="E49" s="66">
        <f t="shared" si="6"/>
        <v>336.74</v>
      </c>
      <c r="F49" s="66">
        <f t="shared" si="6"/>
        <v>338.74</v>
      </c>
      <c r="G49" s="66">
        <f t="shared" si="6"/>
        <v>338.74</v>
      </c>
      <c r="H49" s="66">
        <f t="shared" si="6"/>
        <v>338.74</v>
      </c>
      <c r="I49" s="66">
        <f t="shared" si="6"/>
        <v>338.74</v>
      </c>
      <c r="J49" s="66">
        <f t="shared" si="6"/>
        <v>338.74</v>
      </c>
      <c r="K49" s="66">
        <f t="shared" si="6"/>
        <v>338.74</v>
      </c>
      <c r="L49" s="66">
        <f t="shared" si="6"/>
        <v>335.64</v>
      </c>
      <c r="M49" s="66">
        <f t="shared" si="6"/>
        <v>337.14000000000004</v>
      </c>
      <c r="N49" s="66">
        <f t="shared" si="6"/>
        <v>337.74</v>
      </c>
      <c r="O49" s="66">
        <f t="shared" si="6"/>
        <v>327.54000000000008</v>
      </c>
      <c r="P49" s="66">
        <f t="shared" si="6"/>
        <v>327.34000000000003</v>
      </c>
      <c r="Q49" s="66">
        <f t="shared" si="6"/>
        <v>331.34</v>
      </c>
      <c r="R49" s="66">
        <f t="shared" si="6"/>
        <v>336.44</v>
      </c>
      <c r="S49" s="66">
        <f t="shared" si="6"/>
        <v>335.64000000000004</v>
      </c>
      <c r="T49" s="66">
        <f t="shared" si="6"/>
        <v>338.54</v>
      </c>
      <c r="U49" s="66">
        <f t="shared" si="6"/>
        <v>339.14000000000004</v>
      </c>
      <c r="V49" s="66">
        <f t="shared" si="6"/>
        <v>339.24</v>
      </c>
      <c r="W49" s="66">
        <f t="shared" si="6"/>
        <v>358.94000000000005</v>
      </c>
      <c r="X49" s="66">
        <f t="shared" si="6"/>
        <v>358.84000000000003</v>
      </c>
      <c r="Y49" s="66">
        <f t="shared" si="6"/>
        <v>358.34</v>
      </c>
      <c r="Z49" s="66">
        <f t="shared" si="6"/>
        <v>369.84000000000003</v>
      </c>
      <c r="AA49" s="66">
        <f t="shared" si="6"/>
        <v>370.2</v>
      </c>
      <c r="AB49" s="66">
        <f t="shared" si="6"/>
        <v>370.24</v>
      </c>
      <c r="AC49" s="66">
        <f t="shared" si="6"/>
        <v>370.24</v>
      </c>
      <c r="AD49" s="66">
        <f t="shared" si="6"/>
        <v>370.24</v>
      </c>
      <c r="AE49" s="66">
        <f t="shared" si="6"/>
        <v>370.24</v>
      </c>
      <c r="AF49" s="66">
        <f t="shared" si="6"/>
        <v>370.24</v>
      </c>
      <c r="AG49" s="71">
        <f>SUM(AG36:AG48)</f>
        <v>489.91</v>
      </c>
      <c r="AH49" s="51">
        <f t="shared" si="2"/>
        <v>370.24</v>
      </c>
      <c r="AI49" s="52">
        <f t="shared" si="3"/>
        <v>327.34000000000003</v>
      </c>
      <c r="AK49" s="53"/>
    </row>
    <row r="50" spans="1:37" x14ac:dyDescent="0.25">
      <c r="A50" s="54" t="s">
        <v>34</v>
      </c>
      <c r="B50" s="55">
        <v>59.7</v>
      </c>
      <c r="C50" s="55">
        <v>59.3</v>
      </c>
      <c r="D50" s="55">
        <v>55</v>
      </c>
      <c r="E50" s="55">
        <v>55</v>
      </c>
      <c r="F50" s="55">
        <v>55</v>
      </c>
      <c r="G50" s="55">
        <v>30</v>
      </c>
      <c r="H50" s="55">
        <v>50</v>
      </c>
      <c r="I50" s="55">
        <v>60</v>
      </c>
      <c r="J50" s="55">
        <v>60</v>
      </c>
      <c r="K50" s="55">
        <v>60</v>
      </c>
      <c r="L50" s="72">
        <v>59.8</v>
      </c>
      <c r="M50" s="72">
        <v>59.5</v>
      </c>
      <c r="N50" s="72">
        <v>60</v>
      </c>
      <c r="O50" s="72">
        <v>59.8</v>
      </c>
      <c r="P50" s="48">
        <v>59.5</v>
      </c>
      <c r="Q50" s="48">
        <v>59.9</v>
      </c>
      <c r="R50" s="48">
        <v>15</v>
      </c>
      <c r="S50" s="48">
        <v>15.7</v>
      </c>
      <c r="T50" s="48">
        <v>25.1</v>
      </c>
      <c r="U50" s="48">
        <v>10</v>
      </c>
      <c r="V50" s="48">
        <v>0</v>
      </c>
      <c r="W50" s="48">
        <v>0</v>
      </c>
      <c r="X50" s="48">
        <v>0</v>
      </c>
      <c r="Y50" s="48">
        <v>0</v>
      </c>
      <c r="Z50" s="48">
        <v>60</v>
      </c>
      <c r="AA50" s="48">
        <v>24.3</v>
      </c>
      <c r="AB50" s="48">
        <v>29.8</v>
      </c>
      <c r="AC50" s="48">
        <v>13.2</v>
      </c>
      <c r="AD50" s="48">
        <v>14.2</v>
      </c>
      <c r="AE50" s="48">
        <v>0</v>
      </c>
      <c r="AF50" s="48">
        <v>0</v>
      </c>
      <c r="AG50" s="56">
        <v>60</v>
      </c>
      <c r="AH50" s="51">
        <f t="shared" si="2"/>
        <v>60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29.6</v>
      </c>
      <c r="C51" s="55">
        <v>29.4</v>
      </c>
      <c r="D51" s="55">
        <v>28.7</v>
      </c>
      <c r="E51" s="55">
        <v>28.7</v>
      </c>
      <c r="F51" s="55">
        <v>24</v>
      </c>
      <c r="G51" s="55">
        <v>20</v>
      </c>
      <c r="H51" s="55">
        <v>20</v>
      </c>
      <c r="I51" s="55">
        <v>30.5</v>
      </c>
      <c r="J51" s="55">
        <v>30.5</v>
      </c>
      <c r="K51" s="55">
        <v>30.5</v>
      </c>
      <c r="L51" s="72">
        <v>28.1</v>
      </c>
      <c r="M51" s="72">
        <v>29.9</v>
      </c>
      <c r="N51" s="72">
        <v>28.4</v>
      </c>
      <c r="O51" s="72">
        <v>30.2</v>
      </c>
      <c r="P51" s="67">
        <v>30.1</v>
      </c>
      <c r="Q51" s="67">
        <v>30.3</v>
      </c>
      <c r="R51" s="48">
        <v>8.8000000000000007</v>
      </c>
      <c r="S51" s="48">
        <v>7.3</v>
      </c>
      <c r="T51" s="48">
        <v>13.4</v>
      </c>
      <c r="U51" s="67">
        <v>6.4</v>
      </c>
      <c r="V51" s="67">
        <v>4.5999999999999996</v>
      </c>
      <c r="W51" s="67">
        <v>0</v>
      </c>
      <c r="X51" s="67">
        <v>0</v>
      </c>
      <c r="Y51" s="67">
        <v>0</v>
      </c>
      <c r="Z51" s="67">
        <v>30</v>
      </c>
      <c r="AA51" s="67">
        <v>13</v>
      </c>
      <c r="AB51" s="67">
        <v>7.9</v>
      </c>
      <c r="AC51" s="67">
        <v>11.9</v>
      </c>
      <c r="AD51" s="67">
        <v>15.6</v>
      </c>
      <c r="AE51" s="67">
        <v>0</v>
      </c>
      <c r="AF51" s="67">
        <v>0</v>
      </c>
      <c r="AG51" s="58">
        <v>32</v>
      </c>
      <c r="AH51" s="51">
        <f t="shared" si="2"/>
        <v>30.5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10.8</v>
      </c>
      <c r="C52" s="68">
        <v>10.7</v>
      </c>
      <c r="D52" s="68">
        <v>10.3</v>
      </c>
      <c r="E52" s="68">
        <v>10.3</v>
      </c>
      <c r="F52" s="68">
        <v>10</v>
      </c>
      <c r="G52" s="68">
        <v>10</v>
      </c>
      <c r="H52" s="68">
        <v>8</v>
      </c>
      <c r="I52" s="68">
        <v>13</v>
      </c>
      <c r="J52" s="68">
        <v>13</v>
      </c>
      <c r="K52" s="68">
        <v>13</v>
      </c>
      <c r="L52" s="73">
        <v>10.3</v>
      </c>
      <c r="M52" s="73">
        <v>10.9</v>
      </c>
      <c r="N52" s="73">
        <v>10.4</v>
      </c>
      <c r="O52" s="73">
        <v>11</v>
      </c>
      <c r="P52" s="74">
        <v>11</v>
      </c>
      <c r="Q52" s="74">
        <v>11.1</v>
      </c>
      <c r="R52" s="48">
        <v>3.2</v>
      </c>
      <c r="S52" s="48">
        <v>2.7</v>
      </c>
      <c r="T52" s="48">
        <v>4.9000000000000004</v>
      </c>
      <c r="U52" s="74">
        <v>2.2999999999999998</v>
      </c>
      <c r="V52" s="74">
        <v>1.7</v>
      </c>
      <c r="W52" s="74">
        <v>0</v>
      </c>
      <c r="X52" s="74">
        <v>0</v>
      </c>
      <c r="Y52" s="74">
        <v>0</v>
      </c>
      <c r="Z52" s="74">
        <v>10.9</v>
      </c>
      <c r="AA52" s="74">
        <v>4.7</v>
      </c>
      <c r="AB52" s="74">
        <v>2.9</v>
      </c>
      <c r="AC52" s="74">
        <v>4.3</v>
      </c>
      <c r="AD52" s="74">
        <v>5.7</v>
      </c>
      <c r="AE52" s="74">
        <v>0</v>
      </c>
      <c r="AF52" s="74">
        <v>0</v>
      </c>
      <c r="AG52" s="75">
        <v>14</v>
      </c>
      <c r="AH52" s="51">
        <f t="shared" si="2"/>
        <v>13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100.10000000000001</v>
      </c>
      <c r="C53" s="66">
        <f t="shared" ref="C53:AF53" si="7">SUM(C50:C52)</f>
        <v>99.399999999999991</v>
      </c>
      <c r="D53" s="66">
        <f t="shared" si="7"/>
        <v>94</v>
      </c>
      <c r="E53" s="66">
        <f t="shared" si="7"/>
        <v>94</v>
      </c>
      <c r="F53" s="66">
        <f t="shared" si="7"/>
        <v>89</v>
      </c>
      <c r="G53" s="66">
        <f t="shared" si="7"/>
        <v>60</v>
      </c>
      <c r="H53" s="66">
        <f t="shared" si="7"/>
        <v>78</v>
      </c>
      <c r="I53" s="66">
        <f t="shared" si="7"/>
        <v>103.5</v>
      </c>
      <c r="J53" s="66">
        <f t="shared" si="7"/>
        <v>103.5</v>
      </c>
      <c r="K53" s="66">
        <f t="shared" si="7"/>
        <v>103.5</v>
      </c>
      <c r="L53" s="66">
        <f t="shared" si="7"/>
        <v>98.2</v>
      </c>
      <c r="M53" s="66">
        <f t="shared" si="7"/>
        <v>100.30000000000001</v>
      </c>
      <c r="N53" s="66">
        <f t="shared" si="7"/>
        <v>98.800000000000011</v>
      </c>
      <c r="O53" s="66">
        <f t="shared" si="7"/>
        <v>101</v>
      </c>
      <c r="P53" s="66">
        <f t="shared" si="7"/>
        <v>100.6</v>
      </c>
      <c r="Q53" s="66">
        <f t="shared" si="7"/>
        <v>101.3</v>
      </c>
      <c r="R53" s="66">
        <f t="shared" si="7"/>
        <v>27</v>
      </c>
      <c r="S53" s="66">
        <f t="shared" si="7"/>
        <v>25.7</v>
      </c>
      <c r="T53" s="66">
        <f t="shared" si="7"/>
        <v>43.4</v>
      </c>
      <c r="U53" s="66">
        <f t="shared" si="7"/>
        <v>18.7</v>
      </c>
      <c r="V53" s="66">
        <f t="shared" si="7"/>
        <v>6.3</v>
      </c>
      <c r="W53" s="66">
        <f t="shared" si="7"/>
        <v>0</v>
      </c>
      <c r="X53" s="66">
        <f t="shared" si="7"/>
        <v>0</v>
      </c>
      <c r="Y53" s="66">
        <f t="shared" si="7"/>
        <v>0</v>
      </c>
      <c r="Z53" s="66">
        <f t="shared" si="7"/>
        <v>100.9</v>
      </c>
      <c r="AA53" s="66">
        <f t="shared" si="7"/>
        <v>42</v>
      </c>
      <c r="AB53" s="66">
        <f t="shared" si="7"/>
        <v>40.6</v>
      </c>
      <c r="AC53" s="66">
        <f t="shared" si="7"/>
        <v>29.400000000000002</v>
      </c>
      <c r="AD53" s="66">
        <f t="shared" si="7"/>
        <v>35.5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103.5</v>
      </c>
      <c r="AI53" s="52">
        <f t="shared" si="3"/>
        <v>0</v>
      </c>
      <c r="AK53" s="53"/>
    </row>
    <row r="54" spans="1:37" x14ac:dyDescent="0.25">
      <c r="A54" s="54" t="s">
        <v>206</v>
      </c>
      <c r="B54" s="48">
        <v>36</v>
      </c>
      <c r="C54" s="48">
        <v>35</v>
      </c>
      <c r="D54" s="48">
        <v>33</v>
      </c>
      <c r="E54" s="48">
        <v>33</v>
      </c>
      <c r="F54" s="48">
        <v>30</v>
      </c>
      <c r="G54" s="48">
        <v>30</v>
      </c>
      <c r="H54" s="48">
        <v>28</v>
      </c>
      <c r="I54" s="48">
        <v>28</v>
      </c>
      <c r="J54" s="48">
        <v>28</v>
      </c>
      <c r="K54" s="48">
        <v>33</v>
      </c>
      <c r="L54" s="48">
        <v>46.73</v>
      </c>
      <c r="M54" s="48">
        <v>54.51</v>
      </c>
      <c r="N54" s="48">
        <v>38.340000000000003</v>
      </c>
      <c r="O54" s="48">
        <v>44.2</v>
      </c>
      <c r="P54" s="48">
        <v>44.2</v>
      </c>
      <c r="Q54" s="48">
        <v>41.41</v>
      </c>
      <c r="R54" s="48">
        <v>45.6</v>
      </c>
      <c r="S54" s="48">
        <v>40.799999999999997</v>
      </c>
      <c r="T54" s="48">
        <v>38.799999999999997</v>
      </c>
      <c r="U54" s="48">
        <v>29.5</v>
      </c>
      <c r="V54" s="48">
        <v>45</v>
      </c>
      <c r="W54" s="48">
        <v>30</v>
      </c>
      <c r="X54" s="48">
        <v>29.33</v>
      </c>
      <c r="Y54" s="48">
        <v>26</v>
      </c>
      <c r="Z54" s="48">
        <v>40</v>
      </c>
      <c r="AA54" s="48">
        <v>50.31</v>
      </c>
      <c r="AB54" s="48">
        <v>52.96</v>
      </c>
      <c r="AC54" s="48">
        <v>52.63</v>
      </c>
      <c r="AD54" s="48">
        <v>55.59</v>
      </c>
      <c r="AE54" s="48">
        <v>36.43</v>
      </c>
      <c r="AF54" s="48">
        <v>32.75</v>
      </c>
      <c r="AG54" s="56"/>
      <c r="AH54" s="51">
        <f t="shared" si="2"/>
        <v>55.59</v>
      </c>
      <c r="AI54" s="52">
        <f t="shared" si="3"/>
        <v>26</v>
      </c>
      <c r="AK54" s="53"/>
    </row>
    <row r="55" spans="1:37" x14ac:dyDescent="0.25">
      <c r="A55" s="57" t="s">
        <v>45</v>
      </c>
      <c r="B55" s="67">
        <v>62.3</v>
      </c>
      <c r="C55" s="67">
        <v>75</v>
      </c>
      <c r="D55" s="67">
        <v>59.7</v>
      </c>
      <c r="E55" s="67">
        <v>59.7</v>
      </c>
      <c r="F55" s="67">
        <v>38</v>
      </c>
      <c r="G55" s="67">
        <v>38</v>
      </c>
      <c r="H55" s="67">
        <v>3</v>
      </c>
      <c r="I55" s="67">
        <v>3</v>
      </c>
      <c r="J55" s="67">
        <v>3</v>
      </c>
      <c r="K55" s="67">
        <v>65</v>
      </c>
      <c r="L55" s="48">
        <v>70.400000000000006</v>
      </c>
      <c r="M55" s="48">
        <v>0</v>
      </c>
      <c r="N55" s="48">
        <v>0</v>
      </c>
      <c r="O55" s="48">
        <v>15.7</v>
      </c>
      <c r="P55" s="48">
        <v>15.4</v>
      </c>
      <c r="Q55" s="48">
        <v>25.8</v>
      </c>
      <c r="R55" s="48">
        <v>0</v>
      </c>
      <c r="S55" s="48">
        <v>0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75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21</v>
      </c>
      <c r="C56" s="67">
        <v>18</v>
      </c>
      <c r="D56" s="67">
        <v>20</v>
      </c>
      <c r="E56" s="67">
        <v>20</v>
      </c>
      <c r="F56" s="67">
        <v>20</v>
      </c>
      <c r="G56" s="67">
        <v>100</v>
      </c>
      <c r="H56" s="67">
        <v>12</v>
      </c>
      <c r="I56" s="67">
        <v>20</v>
      </c>
      <c r="J56" s="67">
        <v>40</v>
      </c>
      <c r="K56" s="67">
        <v>14</v>
      </c>
      <c r="L56" s="67">
        <v>31</v>
      </c>
      <c r="M56" s="67">
        <v>60</v>
      </c>
      <c r="N56" s="67">
        <v>98</v>
      </c>
      <c r="O56" s="67">
        <v>112</v>
      </c>
      <c r="P56" s="67">
        <v>91.1</v>
      </c>
      <c r="Q56" s="67">
        <v>76.7</v>
      </c>
      <c r="R56" s="67">
        <v>54.6</v>
      </c>
      <c r="S56" s="67">
        <v>20</v>
      </c>
      <c r="T56" s="67">
        <v>16</v>
      </c>
      <c r="U56" s="77">
        <v>15</v>
      </c>
      <c r="V56" s="77">
        <v>-12</v>
      </c>
      <c r="W56" s="77">
        <v>-28.6</v>
      </c>
      <c r="X56" s="77">
        <v>13</v>
      </c>
      <c r="Y56" s="77">
        <v>46</v>
      </c>
      <c r="Z56" s="77">
        <v>92</v>
      </c>
      <c r="AA56" s="67">
        <v>69.7</v>
      </c>
      <c r="AB56" s="67">
        <v>95.8</v>
      </c>
      <c r="AC56" s="67">
        <v>65</v>
      </c>
      <c r="AD56" s="67">
        <v>16</v>
      </c>
      <c r="AE56" s="67">
        <v>2.5</v>
      </c>
      <c r="AF56" s="67">
        <v>-23.3</v>
      </c>
      <c r="AG56" s="78"/>
      <c r="AH56" s="51">
        <f t="shared" si="2"/>
        <v>112</v>
      </c>
      <c r="AI56" s="52">
        <f t="shared" si="3"/>
        <v>-28.6</v>
      </c>
      <c r="AK56" s="53"/>
    </row>
    <row r="57" spans="1:37" x14ac:dyDescent="0.25">
      <c r="A57" s="57" t="s">
        <v>39</v>
      </c>
      <c r="B57" s="79">
        <v>0</v>
      </c>
      <c r="C57" s="79">
        <v>15</v>
      </c>
      <c r="D57" s="79">
        <v>14</v>
      </c>
      <c r="E57" s="79">
        <v>14</v>
      </c>
      <c r="F57" s="79">
        <v>14</v>
      </c>
      <c r="G57" s="79">
        <v>14</v>
      </c>
      <c r="H57" s="79">
        <v>14</v>
      </c>
      <c r="I57" s="79">
        <v>14</v>
      </c>
      <c r="J57" s="79">
        <v>14</v>
      </c>
      <c r="K57" s="79">
        <v>14</v>
      </c>
      <c r="L57" s="67">
        <v>16</v>
      </c>
      <c r="M57" s="67">
        <v>10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79">
        <v>0</v>
      </c>
      <c r="AB57" s="79">
        <v>0</v>
      </c>
      <c r="AC57" s="79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16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65</v>
      </c>
      <c r="I58" s="79">
        <v>0</v>
      </c>
      <c r="J58" s="79">
        <v>0</v>
      </c>
      <c r="K58" s="79">
        <v>0</v>
      </c>
      <c r="L58" s="48">
        <v>57</v>
      </c>
      <c r="M58" s="48">
        <v>65.2</v>
      </c>
      <c r="N58" s="48">
        <v>64.400000000000006</v>
      </c>
      <c r="O58" s="48">
        <v>72.599999999999994</v>
      </c>
      <c r="P58" s="48">
        <v>72.099999999999994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72.599999999999994</v>
      </c>
      <c r="AI58" s="52">
        <f t="shared" si="3"/>
        <v>0</v>
      </c>
      <c r="AK58" s="53"/>
    </row>
    <row r="59" spans="1:37" x14ac:dyDescent="0.25">
      <c r="A59" s="57" t="s">
        <v>88</v>
      </c>
      <c r="B59" s="67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67">
        <v>0</v>
      </c>
      <c r="Q59" s="67">
        <v>0</v>
      </c>
      <c r="R59" s="67">
        <v>0</v>
      </c>
      <c r="S59" s="67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89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  <c r="L60" s="48">
        <v>0</v>
      </c>
      <c r="M60" s="48">
        <v>0</v>
      </c>
      <c r="N60" s="48">
        <v>0</v>
      </c>
      <c r="O60" s="48">
        <v>0</v>
      </c>
      <c r="P60" s="48">
        <v>0</v>
      </c>
      <c r="Q60" s="48">
        <v>0</v>
      </c>
      <c r="R60" s="48">
        <v>0</v>
      </c>
      <c r="S60" s="48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>
        <v>7</v>
      </c>
      <c r="C61" s="79">
        <v>7</v>
      </c>
      <c r="D61" s="79">
        <v>7</v>
      </c>
      <c r="E61" s="79">
        <v>7</v>
      </c>
      <c r="F61" s="79">
        <v>7</v>
      </c>
      <c r="G61" s="79">
        <v>7</v>
      </c>
      <c r="H61" s="79">
        <v>7</v>
      </c>
      <c r="I61" s="79">
        <v>7</v>
      </c>
      <c r="J61" s="79">
        <v>7</v>
      </c>
      <c r="K61" s="79">
        <v>7</v>
      </c>
      <c r="L61" s="79">
        <v>7</v>
      </c>
      <c r="M61" s="79">
        <v>7</v>
      </c>
      <c r="N61" s="79">
        <v>7</v>
      </c>
      <c r="O61" s="79">
        <v>7</v>
      </c>
      <c r="P61" s="79">
        <v>7</v>
      </c>
      <c r="Q61" s="79">
        <v>7</v>
      </c>
      <c r="R61" s="79">
        <v>7</v>
      </c>
      <c r="S61" s="79">
        <v>7</v>
      </c>
      <c r="T61" s="79">
        <v>7</v>
      </c>
      <c r="U61" s="79">
        <v>7</v>
      </c>
      <c r="V61" s="79">
        <v>7</v>
      </c>
      <c r="W61" s="79">
        <v>8</v>
      </c>
      <c r="X61" s="79">
        <v>8</v>
      </c>
      <c r="Y61" s="79">
        <v>10</v>
      </c>
      <c r="Z61" s="79">
        <v>11</v>
      </c>
      <c r="AA61" s="79">
        <v>11</v>
      </c>
      <c r="AB61" s="79">
        <v>11</v>
      </c>
      <c r="AC61" s="79">
        <v>11</v>
      </c>
      <c r="AD61" s="79">
        <v>11</v>
      </c>
      <c r="AE61" s="79">
        <v>11</v>
      </c>
      <c r="AF61" s="79">
        <v>11</v>
      </c>
      <c r="AG61" s="78"/>
      <c r="AH61" s="51">
        <f t="shared" si="2"/>
        <v>11</v>
      </c>
      <c r="AI61" s="52">
        <f t="shared" si="3"/>
        <v>7</v>
      </c>
      <c r="AK61" s="53"/>
    </row>
    <row r="62" spans="1:37" x14ac:dyDescent="0.25">
      <c r="A62" s="57" t="s">
        <v>91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67">
        <v>0</v>
      </c>
      <c r="R63" s="67">
        <v>0</v>
      </c>
      <c r="S63" s="67">
        <v>0</v>
      </c>
      <c r="T63" s="67">
        <v>0</v>
      </c>
      <c r="U63" s="67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48">
        <v>0</v>
      </c>
      <c r="R64" s="48">
        <v>0</v>
      </c>
      <c r="S64" s="48">
        <v>0</v>
      </c>
      <c r="T64" s="48">
        <v>0</v>
      </c>
      <c r="U64" s="48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126.3</v>
      </c>
      <c r="C65" s="66">
        <f t="shared" ref="C65:AF65" si="8">SUM(C54:C64)</f>
        <v>150</v>
      </c>
      <c r="D65" s="66">
        <f t="shared" si="8"/>
        <v>133.69999999999999</v>
      </c>
      <c r="E65" s="66">
        <f t="shared" si="8"/>
        <v>133.69999999999999</v>
      </c>
      <c r="F65" s="66">
        <f t="shared" si="8"/>
        <v>109</v>
      </c>
      <c r="G65" s="66">
        <f t="shared" si="8"/>
        <v>189</v>
      </c>
      <c r="H65" s="66">
        <f t="shared" si="8"/>
        <v>129</v>
      </c>
      <c r="I65" s="66">
        <f t="shared" si="8"/>
        <v>72</v>
      </c>
      <c r="J65" s="66">
        <f t="shared" si="8"/>
        <v>92</v>
      </c>
      <c r="K65" s="66">
        <f t="shared" si="8"/>
        <v>133</v>
      </c>
      <c r="L65" s="66">
        <f t="shared" si="8"/>
        <v>228.13</v>
      </c>
      <c r="M65" s="66">
        <f t="shared" si="8"/>
        <v>196.70999999999998</v>
      </c>
      <c r="N65" s="66">
        <f t="shared" si="8"/>
        <v>207.74</v>
      </c>
      <c r="O65" s="66">
        <f t="shared" si="8"/>
        <v>251.5</v>
      </c>
      <c r="P65" s="66">
        <f t="shared" si="8"/>
        <v>229.79999999999998</v>
      </c>
      <c r="Q65" s="66">
        <f t="shared" si="8"/>
        <v>150.91</v>
      </c>
      <c r="R65" s="66">
        <f t="shared" si="8"/>
        <v>107.2</v>
      </c>
      <c r="S65" s="66">
        <f t="shared" si="8"/>
        <v>67.8</v>
      </c>
      <c r="T65" s="66">
        <f t="shared" si="8"/>
        <v>61.8</v>
      </c>
      <c r="U65" s="66">
        <f t="shared" si="8"/>
        <v>51.5</v>
      </c>
      <c r="V65" s="66">
        <f t="shared" si="8"/>
        <v>40</v>
      </c>
      <c r="W65" s="66">
        <f t="shared" si="8"/>
        <v>9.3999999999999986</v>
      </c>
      <c r="X65" s="66">
        <f t="shared" si="8"/>
        <v>50.33</v>
      </c>
      <c r="Y65" s="66">
        <f t="shared" si="8"/>
        <v>82</v>
      </c>
      <c r="Z65" s="66">
        <f t="shared" si="8"/>
        <v>143</v>
      </c>
      <c r="AA65" s="66">
        <f t="shared" si="8"/>
        <v>131.01</v>
      </c>
      <c r="AB65" s="66">
        <f t="shared" si="8"/>
        <v>159.76</v>
      </c>
      <c r="AC65" s="66">
        <f t="shared" si="8"/>
        <v>128.63</v>
      </c>
      <c r="AD65" s="66">
        <f t="shared" si="8"/>
        <v>82.59</v>
      </c>
      <c r="AE65" s="66">
        <f t="shared" si="8"/>
        <v>49.93</v>
      </c>
      <c r="AF65" s="66">
        <f t="shared" si="8"/>
        <v>20.45</v>
      </c>
      <c r="AG65" s="71">
        <f>SUM(AG54:AG64)</f>
        <v>0</v>
      </c>
      <c r="AH65" s="51">
        <f t="shared" si="2"/>
        <v>251.5</v>
      </c>
      <c r="AI65" s="52">
        <f t="shared" si="3"/>
        <v>9.3999999999999986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82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>B65+B53+B49+B35+B69</f>
        <v>1114.1399999999999</v>
      </c>
      <c r="C70" s="88">
        <f t="shared" ref="C70:AG70" si="10">C65+C53+C49+C35+C69</f>
        <v>1122.2399999999998</v>
      </c>
      <c r="D70" s="88">
        <f t="shared" si="10"/>
        <v>1114.8400000000001</v>
      </c>
      <c r="E70" s="88">
        <f t="shared" si="10"/>
        <v>1114.8400000000001</v>
      </c>
      <c r="F70" s="88">
        <f t="shared" si="10"/>
        <v>1091.1399999999999</v>
      </c>
      <c r="G70" s="88">
        <f t="shared" si="10"/>
        <v>1071.44</v>
      </c>
      <c r="H70" s="88">
        <f t="shared" si="10"/>
        <v>1075.1399999999999</v>
      </c>
      <c r="I70" s="88">
        <f t="shared" si="10"/>
        <v>1068.6399999999999</v>
      </c>
      <c r="J70" s="88">
        <f t="shared" si="10"/>
        <v>1073.1399999999999</v>
      </c>
      <c r="K70" s="88">
        <f t="shared" si="10"/>
        <v>1114.1399999999999</v>
      </c>
      <c r="L70" s="88">
        <f t="shared" si="10"/>
        <v>1202.67</v>
      </c>
      <c r="M70" s="88">
        <f t="shared" si="10"/>
        <v>1173.1500000000001</v>
      </c>
      <c r="N70" s="88">
        <f t="shared" si="10"/>
        <v>1198.98</v>
      </c>
      <c r="O70" s="88">
        <f t="shared" si="10"/>
        <v>1233.44</v>
      </c>
      <c r="P70" s="88">
        <f t="shared" si="10"/>
        <v>1209.04</v>
      </c>
      <c r="Q70" s="88">
        <f t="shared" si="10"/>
        <v>1217.25</v>
      </c>
      <c r="R70" s="88">
        <f t="shared" si="10"/>
        <v>1252.44</v>
      </c>
      <c r="S70" s="88">
        <f t="shared" si="10"/>
        <v>1203.3400000000001</v>
      </c>
      <c r="T70" s="88">
        <f t="shared" si="10"/>
        <v>1219.24</v>
      </c>
      <c r="U70" s="88">
        <f t="shared" si="10"/>
        <v>1169.44</v>
      </c>
      <c r="V70" s="88">
        <f t="shared" si="10"/>
        <v>1160.54</v>
      </c>
      <c r="W70" s="88">
        <f t="shared" si="10"/>
        <v>1110.3400000000001</v>
      </c>
      <c r="X70" s="88">
        <f t="shared" si="10"/>
        <v>1151.17</v>
      </c>
      <c r="Y70" s="88">
        <f t="shared" si="10"/>
        <v>1167.3399999999999</v>
      </c>
      <c r="Z70" s="88">
        <f t="shared" si="10"/>
        <v>1316.34</v>
      </c>
      <c r="AA70" s="88">
        <f t="shared" si="10"/>
        <v>1322.81</v>
      </c>
      <c r="AB70" s="88">
        <f t="shared" si="10"/>
        <v>1353.1</v>
      </c>
      <c r="AC70" s="88">
        <f t="shared" si="10"/>
        <v>1309.77</v>
      </c>
      <c r="AD70" s="88">
        <f t="shared" si="10"/>
        <v>1259.83</v>
      </c>
      <c r="AE70" s="88">
        <f t="shared" si="10"/>
        <v>1191.67</v>
      </c>
      <c r="AF70" s="88">
        <f t="shared" si="10"/>
        <v>1152.5899999999999</v>
      </c>
      <c r="AG70" s="88">
        <f t="shared" si="10"/>
        <v>2068.14</v>
      </c>
      <c r="AH70" s="51">
        <f t="shared" si="2"/>
        <v>1353.1</v>
      </c>
      <c r="AI70" s="52">
        <f t="shared" si="3"/>
        <v>1068.6399999999999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>B70+B71</f>
        <v>1114.1399999999999</v>
      </c>
      <c r="C72" s="88">
        <f t="shared" ref="C72:AF72" si="11">C69+C65+C53+C49+C35+C71</f>
        <v>1122.2399999999998</v>
      </c>
      <c r="D72" s="88">
        <f t="shared" si="11"/>
        <v>1114.8400000000001</v>
      </c>
      <c r="E72" s="88">
        <f t="shared" si="11"/>
        <v>1114.8400000000001</v>
      </c>
      <c r="F72" s="88">
        <f t="shared" si="11"/>
        <v>1091.1399999999999</v>
      </c>
      <c r="G72" s="88">
        <f t="shared" si="11"/>
        <v>1071.44</v>
      </c>
      <c r="H72" s="88">
        <f t="shared" si="11"/>
        <v>1075.1399999999999</v>
      </c>
      <c r="I72" s="88">
        <f t="shared" si="11"/>
        <v>1068.6399999999999</v>
      </c>
      <c r="J72" s="88">
        <f t="shared" si="11"/>
        <v>1073.1399999999999</v>
      </c>
      <c r="K72" s="88">
        <f t="shared" si="11"/>
        <v>1114.1399999999999</v>
      </c>
      <c r="L72" s="88">
        <f t="shared" si="11"/>
        <v>1202.67</v>
      </c>
      <c r="M72" s="88">
        <f t="shared" si="11"/>
        <v>1173.1500000000001</v>
      </c>
      <c r="N72" s="88">
        <f t="shared" si="11"/>
        <v>1198.98</v>
      </c>
      <c r="O72" s="88">
        <f t="shared" si="11"/>
        <v>1233.44</v>
      </c>
      <c r="P72" s="88">
        <f t="shared" si="11"/>
        <v>1209.04</v>
      </c>
      <c r="Q72" s="88">
        <f t="shared" si="11"/>
        <v>1217.25</v>
      </c>
      <c r="R72" s="88">
        <f t="shared" si="11"/>
        <v>1252.44</v>
      </c>
      <c r="S72" s="88">
        <f t="shared" si="11"/>
        <v>1203.3400000000001</v>
      </c>
      <c r="T72" s="88">
        <f t="shared" si="11"/>
        <v>1219.24</v>
      </c>
      <c r="U72" s="88">
        <f t="shared" si="11"/>
        <v>1169.44</v>
      </c>
      <c r="V72" s="88">
        <f t="shared" si="11"/>
        <v>1160.54</v>
      </c>
      <c r="W72" s="88">
        <f t="shared" si="11"/>
        <v>1110.3400000000001</v>
      </c>
      <c r="X72" s="88">
        <f t="shared" si="11"/>
        <v>1151.17</v>
      </c>
      <c r="Y72" s="88">
        <f t="shared" si="11"/>
        <v>1167.3399999999999</v>
      </c>
      <c r="Z72" s="88">
        <f t="shared" si="11"/>
        <v>1316.34</v>
      </c>
      <c r="AA72" s="88">
        <f t="shared" si="11"/>
        <v>1322.81</v>
      </c>
      <c r="AB72" s="88">
        <f t="shared" si="11"/>
        <v>1353.1</v>
      </c>
      <c r="AC72" s="88">
        <f t="shared" si="11"/>
        <v>1309.77</v>
      </c>
      <c r="AD72" s="88">
        <f t="shared" si="11"/>
        <v>1259.83</v>
      </c>
      <c r="AE72" s="88">
        <f t="shared" si="11"/>
        <v>1191.67</v>
      </c>
      <c r="AF72" s="88">
        <f t="shared" si="11"/>
        <v>1152.5899999999999</v>
      </c>
      <c r="AG72" s="71">
        <f>AG69+AG65+AG53+AG49+AG35+AG71</f>
        <v>2068.14</v>
      </c>
      <c r="AH72" s="51">
        <f t="shared" si="2"/>
        <v>1353.1</v>
      </c>
      <c r="AI72" s="52">
        <f t="shared" si="3"/>
        <v>1068.6399999999999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 t="shared" ref="B76:AF77" si="18">IF(B55&lt;0,B55*-1,0)</f>
        <v>0</v>
      </c>
      <c r="C76" s="79">
        <f t="shared" si="18"/>
        <v>0</v>
      </c>
      <c r="D76" s="79">
        <f t="shared" si="18"/>
        <v>0</v>
      </c>
      <c r="E76" s="79">
        <f t="shared" si="18"/>
        <v>0</v>
      </c>
      <c r="F76" s="79">
        <f t="shared" si="18"/>
        <v>0</v>
      </c>
      <c r="G76" s="79">
        <f t="shared" si="18"/>
        <v>0</v>
      </c>
      <c r="H76" s="79">
        <f t="shared" si="18"/>
        <v>0</v>
      </c>
      <c r="I76" s="79">
        <f t="shared" si="18"/>
        <v>0</v>
      </c>
      <c r="J76" s="79">
        <f t="shared" si="18"/>
        <v>0</v>
      </c>
      <c r="K76" s="79">
        <f t="shared" si="18"/>
        <v>0</v>
      </c>
      <c r="L76" s="79">
        <f t="shared" si="18"/>
        <v>0</v>
      </c>
      <c r="M76" s="79">
        <f t="shared" si="18"/>
        <v>0</v>
      </c>
      <c r="N76" s="79">
        <f t="shared" si="18"/>
        <v>0</v>
      </c>
      <c r="O76" s="79">
        <f t="shared" si="18"/>
        <v>0</v>
      </c>
      <c r="P76" s="79">
        <f t="shared" si="18"/>
        <v>0</v>
      </c>
      <c r="Q76" s="79">
        <f t="shared" si="18"/>
        <v>0</v>
      </c>
      <c r="R76" s="79">
        <f t="shared" si="18"/>
        <v>0</v>
      </c>
      <c r="S76" s="79">
        <f t="shared" si="18"/>
        <v>0</v>
      </c>
      <c r="T76" s="79">
        <f t="shared" si="18"/>
        <v>0</v>
      </c>
      <c r="U76" s="79">
        <f t="shared" si="18"/>
        <v>0</v>
      </c>
      <c r="V76" s="79">
        <f t="shared" si="18"/>
        <v>0</v>
      </c>
      <c r="W76" s="79">
        <f t="shared" si="18"/>
        <v>0</v>
      </c>
      <c r="X76" s="79">
        <f t="shared" si="18"/>
        <v>0</v>
      </c>
      <c r="Y76" s="79">
        <f t="shared" si="18"/>
        <v>0</v>
      </c>
      <c r="Z76" s="79">
        <f t="shared" si="18"/>
        <v>0</v>
      </c>
      <c r="AA76" s="79">
        <f t="shared" si="18"/>
        <v>0</v>
      </c>
      <c r="AB76" s="79">
        <f t="shared" si="18"/>
        <v>0</v>
      </c>
      <c r="AC76" s="79">
        <f t="shared" si="18"/>
        <v>0</v>
      </c>
      <c r="AD76" s="79">
        <f t="shared" si="18"/>
        <v>0</v>
      </c>
      <c r="AE76" s="79">
        <f t="shared" si="18"/>
        <v>0</v>
      </c>
      <c r="AF76" s="79">
        <f t="shared" si="18"/>
        <v>0</v>
      </c>
      <c r="AG76" s="89"/>
      <c r="AH76" s="51">
        <f t="shared" ref="AH76:AH88" si="19">MAX(B76:AF76)</f>
        <v>0</v>
      </c>
      <c r="AI76" s="52">
        <f t="shared" ref="AI76:AI88" si="2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f t="shared" si="18"/>
        <v>0</v>
      </c>
      <c r="C77" s="79">
        <f t="shared" si="18"/>
        <v>0</v>
      </c>
      <c r="D77" s="79">
        <f t="shared" si="18"/>
        <v>0</v>
      </c>
      <c r="E77" s="79">
        <f t="shared" si="18"/>
        <v>0</v>
      </c>
      <c r="F77" s="79">
        <f t="shared" si="18"/>
        <v>0</v>
      </c>
      <c r="G77" s="79">
        <f t="shared" si="18"/>
        <v>0</v>
      </c>
      <c r="H77" s="79">
        <f t="shared" si="18"/>
        <v>0</v>
      </c>
      <c r="I77" s="79">
        <f t="shared" si="18"/>
        <v>0</v>
      </c>
      <c r="J77" s="79">
        <f t="shared" si="18"/>
        <v>0</v>
      </c>
      <c r="K77" s="79">
        <f t="shared" si="18"/>
        <v>0</v>
      </c>
      <c r="L77" s="79">
        <f t="shared" si="18"/>
        <v>0</v>
      </c>
      <c r="M77" s="79">
        <f t="shared" si="18"/>
        <v>0</v>
      </c>
      <c r="N77" s="79">
        <f t="shared" si="18"/>
        <v>0</v>
      </c>
      <c r="O77" s="79">
        <f t="shared" si="18"/>
        <v>0</v>
      </c>
      <c r="P77" s="79">
        <f t="shared" si="18"/>
        <v>0</v>
      </c>
      <c r="Q77" s="79">
        <f t="shared" si="18"/>
        <v>0</v>
      </c>
      <c r="R77" s="79">
        <f t="shared" si="18"/>
        <v>0</v>
      </c>
      <c r="S77" s="79">
        <f t="shared" si="18"/>
        <v>0</v>
      </c>
      <c r="T77" s="79">
        <f t="shared" si="18"/>
        <v>0</v>
      </c>
      <c r="U77" s="79">
        <f t="shared" si="18"/>
        <v>0</v>
      </c>
      <c r="V77" s="79">
        <f t="shared" si="18"/>
        <v>12</v>
      </c>
      <c r="W77" s="79">
        <f t="shared" si="18"/>
        <v>28.6</v>
      </c>
      <c r="X77" s="79">
        <f t="shared" si="18"/>
        <v>0</v>
      </c>
      <c r="Y77" s="79">
        <f t="shared" si="18"/>
        <v>0</v>
      </c>
      <c r="Z77" s="79">
        <f t="shared" si="18"/>
        <v>0</v>
      </c>
      <c r="AA77" s="79">
        <f t="shared" si="18"/>
        <v>0</v>
      </c>
      <c r="AB77" s="79">
        <f t="shared" si="18"/>
        <v>0</v>
      </c>
      <c r="AC77" s="79">
        <f t="shared" si="18"/>
        <v>0</v>
      </c>
      <c r="AD77" s="79">
        <f t="shared" si="18"/>
        <v>0</v>
      </c>
      <c r="AE77" s="79">
        <f t="shared" si="18"/>
        <v>0</v>
      </c>
      <c r="AF77" s="79">
        <f t="shared" si="18"/>
        <v>23.3</v>
      </c>
      <c r="AG77" s="89"/>
      <c r="AH77" s="51">
        <f t="shared" si="19"/>
        <v>28.6</v>
      </c>
      <c r="AI77" s="52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9"/>
        <v>0</v>
      </c>
      <c r="AI78" s="52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1">SUM(B73:B78)</f>
        <v>0</v>
      </c>
      <c r="C79" s="66">
        <f t="shared" si="21"/>
        <v>0</v>
      </c>
      <c r="D79" s="66">
        <f t="shared" si="21"/>
        <v>0</v>
      </c>
      <c r="E79" s="66">
        <f t="shared" si="21"/>
        <v>0</v>
      </c>
      <c r="F79" s="66">
        <f>SUM(F73:F78)</f>
        <v>0</v>
      </c>
      <c r="G79" s="66">
        <f t="shared" si="21"/>
        <v>0</v>
      </c>
      <c r="H79" s="66">
        <f t="shared" si="21"/>
        <v>0</v>
      </c>
      <c r="I79" s="66">
        <f t="shared" si="21"/>
        <v>0</v>
      </c>
      <c r="J79" s="66">
        <f t="shared" si="21"/>
        <v>0</v>
      </c>
      <c r="K79" s="66">
        <f t="shared" si="21"/>
        <v>0</v>
      </c>
      <c r="L79" s="66">
        <f t="shared" si="21"/>
        <v>0</v>
      </c>
      <c r="M79" s="66">
        <f t="shared" si="21"/>
        <v>0</v>
      </c>
      <c r="N79" s="66">
        <f t="shared" si="21"/>
        <v>0</v>
      </c>
      <c r="O79" s="66">
        <f t="shared" si="21"/>
        <v>0</v>
      </c>
      <c r="P79" s="66">
        <f t="shared" si="21"/>
        <v>0</v>
      </c>
      <c r="Q79" s="66">
        <f t="shared" si="21"/>
        <v>0</v>
      </c>
      <c r="R79" s="66">
        <f t="shared" si="21"/>
        <v>0</v>
      </c>
      <c r="S79" s="66">
        <f t="shared" si="21"/>
        <v>0</v>
      </c>
      <c r="T79" s="66">
        <f t="shared" si="21"/>
        <v>0</v>
      </c>
      <c r="U79" s="66">
        <f t="shared" si="21"/>
        <v>0</v>
      </c>
      <c r="V79" s="66">
        <f t="shared" si="21"/>
        <v>12</v>
      </c>
      <c r="W79" s="66">
        <f t="shared" si="21"/>
        <v>28.6</v>
      </c>
      <c r="X79" s="66">
        <f t="shared" si="21"/>
        <v>0</v>
      </c>
      <c r="Y79" s="66">
        <f t="shared" si="21"/>
        <v>0</v>
      </c>
      <c r="Z79" s="66">
        <f t="shared" si="21"/>
        <v>0</v>
      </c>
      <c r="AA79" s="66">
        <f t="shared" si="21"/>
        <v>0</v>
      </c>
      <c r="AB79" s="66">
        <f t="shared" si="21"/>
        <v>0</v>
      </c>
      <c r="AC79" s="66">
        <f t="shared" si="21"/>
        <v>0</v>
      </c>
      <c r="AD79" s="66">
        <f t="shared" si="21"/>
        <v>0</v>
      </c>
      <c r="AE79" s="66">
        <f t="shared" si="21"/>
        <v>0</v>
      </c>
      <c r="AF79" s="66">
        <f t="shared" si="21"/>
        <v>23.3</v>
      </c>
      <c r="AG79" s="71">
        <f t="shared" si="21"/>
        <v>0</v>
      </c>
      <c r="AH79" s="51">
        <f t="shared" si="19"/>
        <v>28.6</v>
      </c>
      <c r="AI79" s="52">
        <f t="shared" si="20"/>
        <v>0</v>
      </c>
      <c r="AK79" s="53"/>
    </row>
    <row r="80" spans="1:88" s="1" customFormat="1" ht="15.75" thickBot="1" x14ac:dyDescent="0.3">
      <c r="A80" s="65" t="s">
        <v>87</v>
      </c>
      <c r="B80" s="66">
        <f t="shared" ref="B80:AG80" si="22">SUM(B67:B79)</f>
        <v>2228.2799999999997</v>
      </c>
      <c r="C80" s="66">
        <f t="shared" si="22"/>
        <v>2244.4799999999996</v>
      </c>
      <c r="D80" s="66">
        <f t="shared" si="22"/>
        <v>2229.6800000000003</v>
      </c>
      <c r="E80" s="66">
        <f t="shared" si="22"/>
        <v>2229.6800000000003</v>
      </c>
      <c r="F80" s="66">
        <f>SUM(F67:F79)</f>
        <v>2182.2799999999997</v>
      </c>
      <c r="G80" s="66">
        <f t="shared" si="22"/>
        <v>2142.88</v>
      </c>
      <c r="H80" s="66">
        <f t="shared" si="22"/>
        <v>2150.2799999999997</v>
      </c>
      <c r="I80" s="66">
        <f t="shared" si="22"/>
        <v>2137.2799999999997</v>
      </c>
      <c r="J80" s="66">
        <f t="shared" si="22"/>
        <v>2146.2799999999997</v>
      </c>
      <c r="K80" s="66">
        <f t="shared" si="22"/>
        <v>2228.2799999999997</v>
      </c>
      <c r="L80" s="66">
        <f t="shared" si="22"/>
        <v>2405.34</v>
      </c>
      <c r="M80" s="66">
        <f t="shared" si="22"/>
        <v>2346.3000000000002</v>
      </c>
      <c r="N80" s="66">
        <f t="shared" si="22"/>
        <v>2397.96</v>
      </c>
      <c r="O80" s="66">
        <f t="shared" si="22"/>
        <v>2466.88</v>
      </c>
      <c r="P80" s="66">
        <f t="shared" si="22"/>
        <v>2418.08</v>
      </c>
      <c r="Q80" s="66">
        <f t="shared" si="22"/>
        <v>2434.5</v>
      </c>
      <c r="R80" s="66">
        <f t="shared" si="22"/>
        <v>2504.88</v>
      </c>
      <c r="S80" s="66">
        <f t="shared" si="22"/>
        <v>2406.6800000000003</v>
      </c>
      <c r="T80" s="66">
        <f t="shared" si="22"/>
        <v>2438.48</v>
      </c>
      <c r="U80" s="66">
        <f t="shared" si="22"/>
        <v>2338.88</v>
      </c>
      <c r="V80" s="66">
        <f t="shared" si="22"/>
        <v>2345.08</v>
      </c>
      <c r="W80" s="66">
        <f t="shared" si="22"/>
        <v>2277.88</v>
      </c>
      <c r="X80" s="66">
        <f t="shared" si="22"/>
        <v>2302.34</v>
      </c>
      <c r="Y80" s="66">
        <f t="shared" si="22"/>
        <v>2334.6799999999998</v>
      </c>
      <c r="Z80" s="66">
        <f t="shared" si="22"/>
        <v>2632.68</v>
      </c>
      <c r="AA80" s="66">
        <f t="shared" si="22"/>
        <v>2645.62</v>
      </c>
      <c r="AB80" s="66">
        <f t="shared" si="22"/>
        <v>2706.2</v>
      </c>
      <c r="AC80" s="66">
        <f t="shared" si="22"/>
        <v>2619.54</v>
      </c>
      <c r="AD80" s="66">
        <f t="shared" si="22"/>
        <v>2519.66</v>
      </c>
      <c r="AE80" s="66">
        <f t="shared" si="22"/>
        <v>2383.34</v>
      </c>
      <c r="AF80" s="66">
        <f t="shared" si="22"/>
        <v>2351.7800000000002</v>
      </c>
      <c r="AG80" s="71">
        <f t="shared" si="22"/>
        <v>4208.08</v>
      </c>
      <c r="AH80" s="51">
        <f t="shared" si="19"/>
        <v>2706.2</v>
      </c>
      <c r="AI80" s="52">
        <f t="shared" si="20"/>
        <v>2137.2799999999997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50.04</v>
      </c>
      <c r="C81" s="91">
        <v>50</v>
      </c>
      <c r="D81" s="91">
        <v>49.965000000000003</v>
      </c>
      <c r="E81" s="91">
        <v>49.965000000000003</v>
      </c>
      <c r="F81" s="92">
        <v>50.01</v>
      </c>
      <c r="G81" s="91">
        <v>50.02</v>
      </c>
      <c r="H81" s="91">
        <v>50.033999999999999</v>
      </c>
      <c r="I81" s="91">
        <v>50</v>
      </c>
      <c r="J81" s="91">
        <v>50.04</v>
      </c>
      <c r="K81" s="91">
        <v>50.048999999999999</v>
      </c>
      <c r="L81" s="91">
        <v>50.1</v>
      </c>
      <c r="M81" s="91">
        <v>50.030999999999999</v>
      </c>
      <c r="N81" s="91">
        <v>49.975999999999999</v>
      </c>
      <c r="O81" s="91">
        <v>50.057000000000002</v>
      </c>
      <c r="P81" s="91">
        <v>50.021000000000001</v>
      </c>
      <c r="Q81" s="91">
        <v>50.081000000000003</v>
      </c>
      <c r="R81" s="91">
        <v>50.026000000000003</v>
      </c>
      <c r="S81" s="91">
        <v>50.029000000000003</v>
      </c>
      <c r="T81" s="91">
        <v>50.027000000000001</v>
      </c>
      <c r="U81" s="91">
        <v>49.997999999999998</v>
      </c>
      <c r="V81" s="91">
        <v>49.942999999999998</v>
      </c>
      <c r="W81" s="91">
        <v>49.951999999999998</v>
      </c>
      <c r="X81" s="91">
        <v>49.938000000000002</v>
      </c>
      <c r="Y81" s="91">
        <v>49.991</v>
      </c>
      <c r="Z81" s="91">
        <v>49.93</v>
      </c>
      <c r="AA81" s="91">
        <v>49.993000000000002</v>
      </c>
      <c r="AB81" s="91">
        <v>50.051000000000002</v>
      </c>
      <c r="AC81" s="91">
        <v>50.012</v>
      </c>
      <c r="AD81" s="91">
        <v>49.993000000000002</v>
      </c>
      <c r="AE81" s="91">
        <v>49.973999999999997</v>
      </c>
      <c r="AF81" s="92">
        <v>50.061</v>
      </c>
      <c r="AG81" s="93"/>
      <c r="AH81" s="51">
        <f t="shared" si="19"/>
        <v>50.1</v>
      </c>
      <c r="AI81" s="52">
        <f t="shared" si="20"/>
        <v>49.93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124.6</v>
      </c>
      <c r="C82" s="67">
        <v>125.4</v>
      </c>
      <c r="D82" s="67">
        <v>125.6</v>
      </c>
      <c r="E82" s="67">
        <v>125.6</v>
      </c>
      <c r="F82" s="67">
        <v>125.6</v>
      </c>
      <c r="G82" s="67">
        <v>125.6</v>
      </c>
      <c r="H82" s="67">
        <v>126.8</v>
      </c>
      <c r="I82" s="67">
        <v>126.8</v>
      </c>
      <c r="J82" s="67">
        <v>126.8</v>
      </c>
      <c r="K82" s="67">
        <v>126.8</v>
      </c>
      <c r="L82" s="67">
        <v>126</v>
      </c>
      <c r="M82" s="67">
        <v>124.9</v>
      </c>
      <c r="N82" s="67">
        <v>124.5</v>
      </c>
      <c r="O82" s="67">
        <v>123.9</v>
      </c>
      <c r="P82" s="67">
        <v>123.8</v>
      </c>
      <c r="Q82" s="67">
        <v>123.3</v>
      </c>
      <c r="R82" s="67">
        <v>120</v>
      </c>
      <c r="S82" s="67">
        <v>121.7</v>
      </c>
      <c r="T82" s="95">
        <v>122.1</v>
      </c>
      <c r="U82" s="95">
        <v>121.9</v>
      </c>
      <c r="V82" s="95">
        <v>123.1</v>
      </c>
      <c r="W82" s="95">
        <v>125.1</v>
      </c>
      <c r="X82" s="95">
        <v>124.4</v>
      </c>
      <c r="Y82" s="95">
        <v>124.9</v>
      </c>
      <c r="Z82" s="95">
        <v>125.2</v>
      </c>
      <c r="AA82" s="67">
        <v>124.6</v>
      </c>
      <c r="AB82" s="67">
        <v>123.7</v>
      </c>
      <c r="AC82" s="67">
        <v>123.7</v>
      </c>
      <c r="AD82" s="67">
        <v>125.8</v>
      </c>
      <c r="AE82" s="67">
        <v>125.3</v>
      </c>
      <c r="AF82" s="96">
        <v>125.1</v>
      </c>
      <c r="AG82" s="97"/>
      <c r="AH82" s="51">
        <f t="shared" si="19"/>
        <v>126.8</v>
      </c>
      <c r="AI82" s="52">
        <f t="shared" si="20"/>
        <v>120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127.8</v>
      </c>
      <c r="C83" s="67">
        <v>128.6</v>
      </c>
      <c r="D83" s="67">
        <v>128.4</v>
      </c>
      <c r="E83" s="67">
        <v>128.4</v>
      </c>
      <c r="F83" s="67">
        <v>128.4</v>
      </c>
      <c r="G83" s="67">
        <v>128.4</v>
      </c>
      <c r="H83" s="67">
        <v>129.19999999999999</v>
      </c>
      <c r="I83" s="67">
        <v>129.19999999999999</v>
      </c>
      <c r="J83" s="67">
        <v>129.19999999999999</v>
      </c>
      <c r="K83" s="67">
        <v>129.19999999999999</v>
      </c>
      <c r="L83" s="67">
        <v>128</v>
      </c>
      <c r="M83" s="67">
        <v>126.9</v>
      </c>
      <c r="N83" s="67">
        <v>126.6</v>
      </c>
      <c r="O83" s="67">
        <v>126.3</v>
      </c>
      <c r="P83" s="67">
        <v>126.5</v>
      </c>
      <c r="Q83" s="67">
        <v>126.1</v>
      </c>
      <c r="R83" s="67">
        <v>123</v>
      </c>
      <c r="S83" s="67">
        <v>124.2</v>
      </c>
      <c r="T83" s="95">
        <v>125.1</v>
      </c>
      <c r="U83" s="95">
        <v>124.9</v>
      </c>
      <c r="V83" s="95">
        <v>129.6</v>
      </c>
      <c r="W83" s="95">
        <v>128.1</v>
      </c>
      <c r="X83" s="95">
        <v>127.6</v>
      </c>
      <c r="Y83" s="95">
        <v>128</v>
      </c>
      <c r="Z83" s="95">
        <v>128.4</v>
      </c>
      <c r="AA83" s="67">
        <v>128.1</v>
      </c>
      <c r="AB83" s="67">
        <v>127.6</v>
      </c>
      <c r="AC83" s="67">
        <v>127.6</v>
      </c>
      <c r="AD83" s="67">
        <v>129.80000000000001</v>
      </c>
      <c r="AE83" s="67">
        <v>129.30000000000001</v>
      </c>
      <c r="AF83" s="96">
        <v>129.4</v>
      </c>
      <c r="AG83" s="97"/>
      <c r="AH83" s="51">
        <f t="shared" si="19"/>
        <v>129.80000000000001</v>
      </c>
      <c r="AI83" s="52">
        <f t="shared" si="20"/>
        <v>123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125.4</v>
      </c>
      <c r="C84" s="67">
        <v>127.5</v>
      </c>
      <c r="D84" s="67">
        <v>126.8</v>
      </c>
      <c r="E84" s="67">
        <v>126.8</v>
      </c>
      <c r="F84" s="67">
        <v>126.8</v>
      </c>
      <c r="G84" s="67">
        <v>126.8</v>
      </c>
      <c r="H84" s="67">
        <v>128.1</v>
      </c>
      <c r="I84" s="67">
        <v>128.1</v>
      </c>
      <c r="J84" s="67">
        <v>128.1</v>
      </c>
      <c r="K84" s="67">
        <v>128.1</v>
      </c>
      <c r="L84" s="67">
        <v>130</v>
      </c>
      <c r="M84" s="67">
        <v>122.3</v>
      </c>
      <c r="N84" s="67">
        <v>124.8</v>
      </c>
      <c r="O84" s="67">
        <v>127.8</v>
      </c>
      <c r="P84" s="67">
        <v>129.4</v>
      </c>
      <c r="Q84" s="67">
        <v>128.6</v>
      </c>
      <c r="R84" s="67">
        <v>128.1</v>
      </c>
      <c r="S84" s="67">
        <v>126.2</v>
      </c>
      <c r="T84" s="67">
        <v>128.30000000000001</v>
      </c>
      <c r="U84" s="67">
        <v>126.8</v>
      </c>
      <c r="V84" s="67">
        <v>126.9</v>
      </c>
      <c r="W84" s="95">
        <v>129.5</v>
      </c>
      <c r="X84" s="95">
        <v>128</v>
      </c>
      <c r="Y84" s="95">
        <v>125.9</v>
      </c>
      <c r="Z84" s="95">
        <v>128.9</v>
      </c>
      <c r="AA84" s="67">
        <v>125.7</v>
      </c>
      <c r="AB84" s="67">
        <v>125.3</v>
      </c>
      <c r="AC84" s="67">
        <v>125.3</v>
      </c>
      <c r="AD84" s="67">
        <v>128</v>
      </c>
      <c r="AE84" s="67">
        <v>126.9</v>
      </c>
      <c r="AF84" s="96">
        <v>127.1</v>
      </c>
      <c r="AG84" s="97"/>
      <c r="AH84" s="51">
        <f t="shared" si="19"/>
        <v>130</v>
      </c>
      <c r="AI84" s="52">
        <f t="shared" si="20"/>
        <v>122.3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128.30000000000001</v>
      </c>
      <c r="C85" s="67">
        <v>130.80000000000001</v>
      </c>
      <c r="D85" s="67">
        <v>130.69999999999999</v>
      </c>
      <c r="E85" s="67">
        <v>130.69999999999999</v>
      </c>
      <c r="F85" s="67">
        <v>130.69999999999999</v>
      </c>
      <c r="G85" s="67">
        <v>130.69999999999999</v>
      </c>
      <c r="H85" s="67">
        <v>128.80000000000001</v>
      </c>
      <c r="I85" s="67">
        <v>128.80000000000001</v>
      </c>
      <c r="J85" s="67">
        <v>128.80000000000001</v>
      </c>
      <c r="K85" s="67">
        <v>128.80000000000001</v>
      </c>
      <c r="L85" s="67">
        <v>131.5</v>
      </c>
      <c r="M85" s="67">
        <v>124.4</v>
      </c>
      <c r="N85" s="67">
        <v>130</v>
      </c>
      <c r="O85" s="67">
        <v>133.69999999999999</v>
      </c>
      <c r="P85" s="67">
        <v>135.1</v>
      </c>
      <c r="Q85" s="67">
        <v>133</v>
      </c>
      <c r="R85" s="67">
        <v>132.69999999999999</v>
      </c>
      <c r="S85" s="67">
        <v>131.30000000000001</v>
      </c>
      <c r="T85" s="67">
        <v>132.30000000000001</v>
      </c>
      <c r="U85" s="67">
        <v>129.9</v>
      </c>
      <c r="V85" s="67">
        <v>129.4</v>
      </c>
      <c r="W85" s="95">
        <v>132.80000000000001</v>
      </c>
      <c r="X85" s="95">
        <v>131.1</v>
      </c>
      <c r="Y85" s="95">
        <v>128.6</v>
      </c>
      <c r="Z85" s="95">
        <v>130.69999999999999</v>
      </c>
      <c r="AA85" s="67">
        <v>128.80000000000001</v>
      </c>
      <c r="AB85" s="67">
        <v>128.30000000000001</v>
      </c>
      <c r="AC85" s="67">
        <v>128.30000000000001</v>
      </c>
      <c r="AD85" s="67">
        <v>130.69999999999999</v>
      </c>
      <c r="AE85" s="67">
        <v>130.69999999999999</v>
      </c>
      <c r="AF85" s="96">
        <v>130.4</v>
      </c>
      <c r="AG85" s="97"/>
      <c r="AH85" s="51">
        <f t="shared" si="19"/>
        <v>135.1</v>
      </c>
      <c r="AI85" s="52">
        <f t="shared" si="20"/>
        <v>124.4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131.80000000000001</v>
      </c>
      <c r="C86" s="99">
        <v>135.30000000000001</v>
      </c>
      <c r="D86" s="99">
        <v>134.9</v>
      </c>
      <c r="E86" s="99">
        <v>134.9</v>
      </c>
      <c r="F86" s="99">
        <v>134.9</v>
      </c>
      <c r="G86" s="99">
        <v>134.9</v>
      </c>
      <c r="H86" s="99">
        <v>135.19999999999999</v>
      </c>
      <c r="I86" s="99">
        <v>135.19999999999999</v>
      </c>
      <c r="J86" s="99">
        <v>135.19999999999999</v>
      </c>
      <c r="K86" s="99">
        <v>135.19999999999999</v>
      </c>
      <c r="L86" s="99">
        <v>136.19999999999999</v>
      </c>
      <c r="M86" s="99">
        <v>133.69999999999999</v>
      </c>
      <c r="N86" s="99">
        <v>132.30000000000001</v>
      </c>
      <c r="O86" s="99">
        <v>133.80000000000001</v>
      </c>
      <c r="P86" s="99">
        <v>133.80000000000001</v>
      </c>
      <c r="Q86" s="99">
        <v>132.4</v>
      </c>
      <c r="R86" s="99">
        <v>132.19999999999999</v>
      </c>
      <c r="S86" s="99">
        <v>135.4</v>
      </c>
      <c r="T86" s="99">
        <v>132.9</v>
      </c>
      <c r="U86" s="99">
        <v>136.19999999999999</v>
      </c>
      <c r="V86" s="99">
        <v>135.1</v>
      </c>
      <c r="W86" s="95">
        <v>133.5</v>
      </c>
      <c r="X86" s="95">
        <v>135.1</v>
      </c>
      <c r="Y86" s="95">
        <v>134.5</v>
      </c>
      <c r="Z86" s="95">
        <v>134</v>
      </c>
      <c r="AA86" s="99">
        <v>130.5</v>
      </c>
      <c r="AB86" s="99">
        <v>133.5</v>
      </c>
      <c r="AC86" s="99">
        <v>133.5</v>
      </c>
      <c r="AD86" s="99">
        <v>134.9</v>
      </c>
      <c r="AE86" s="99">
        <v>132.19999999999999</v>
      </c>
      <c r="AF86" s="100">
        <v>132.9</v>
      </c>
      <c r="AG86" s="101"/>
      <c r="AH86" s="51">
        <f t="shared" si="19"/>
        <v>136.19999999999999</v>
      </c>
      <c r="AI86" s="52">
        <f t="shared" si="20"/>
        <v>130.5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132.5</v>
      </c>
      <c r="C87" s="67">
        <v>133.4</v>
      </c>
      <c r="D87" s="67">
        <v>133.9</v>
      </c>
      <c r="E87" s="67">
        <v>133.9</v>
      </c>
      <c r="F87" s="67">
        <v>133.9</v>
      </c>
      <c r="G87" s="67">
        <v>133.9</v>
      </c>
      <c r="H87" s="67">
        <v>131.9</v>
      </c>
      <c r="I87" s="67">
        <v>131.9</v>
      </c>
      <c r="J87" s="67">
        <v>131.9</v>
      </c>
      <c r="K87" s="67">
        <v>131.9</v>
      </c>
      <c r="L87" s="67">
        <v>130.30000000000001</v>
      </c>
      <c r="M87" s="67">
        <v>125.1</v>
      </c>
      <c r="N87" s="67">
        <v>124.8</v>
      </c>
      <c r="O87" s="67">
        <v>126.8</v>
      </c>
      <c r="P87" s="67">
        <v>128.4</v>
      </c>
      <c r="Q87" s="67">
        <v>129.9</v>
      </c>
      <c r="R87" s="67">
        <v>128.9</v>
      </c>
      <c r="S87" s="67">
        <v>129.5</v>
      </c>
      <c r="T87" s="67">
        <v>130.80000000000001</v>
      </c>
      <c r="U87" s="67">
        <v>132.80000000000001</v>
      </c>
      <c r="V87" s="67">
        <v>129</v>
      </c>
      <c r="W87" s="95">
        <v>130</v>
      </c>
      <c r="X87" s="95">
        <v>130</v>
      </c>
      <c r="Y87" s="95">
        <v>128.9</v>
      </c>
      <c r="Z87" s="95">
        <v>127.7</v>
      </c>
      <c r="AA87" s="67">
        <v>123.5</v>
      </c>
      <c r="AB87" s="67">
        <v>133.5</v>
      </c>
      <c r="AC87" s="67">
        <v>133.5</v>
      </c>
      <c r="AD87" s="67">
        <v>129.1</v>
      </c>
      <c r="AE87" s="67">
        <v>125</v>
      </c>
      <c r="AF87" s="96">
        <v>131.4</v>
      </c>
      <c r="AG87" s="97"/>
      <c r="AH87" s="51">
        <f t="shared" si="19"/>
        <v>133.9</v>
      </c>
      <c r="AI87" s="52">
        <f t="shared" si="20"/>
        <v>123.5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65.3</v>
      </c>
      <c r="C88" s="102">
        <v>65.599999999999994</v>
      </c>
      <c r="D88" s="102">
        <v>65.599999999999994</v>
      </c>
      <c r="E88" s="102">
        <v>65.599999999999994</v>
      </c>
      <c r="F88" s="102">
        <v>65.599999999999994</v>
      </c>
      <c r="G88" s="102">
        <v>65.599999999999994</v>
      </c>
      <c r="H88" s="102">
        <v>65.5</v>
      </c>
      <c r="I88" s="102">
        <v>65.5</v>
      </c>
      <c r="J88" s="102">
        <v>65.5</v>
      </c>
      <c r="K88" s="102">
        <v>65.5</v>
      </c>
      <c r="L88" s="102">
        <v>64.8</v>
      </c>
      <c r="M88" s="102">
        <v>64.3</v>
      </c>
      <c r="N88" s="102">
        <v>64.2</v>
      </c>
      <c r="O88" s="102">
        <v>64.400000000000006</v>
      </c>
      <c r="P88" s="102">
        <v>63.9</v>
      </c>
      <c r="Q88" s="102">
        <v>64.2</v>
      </c>
      <c r="R88" s="102">
        <v>62.5</v>
      </c>
      <c r="S88" s="102">
        <v>63.2</v>
      </c>
      <c r="T88" s="102">
        <v>63.4</v>
      </c>
      <c r="U88" s="102">
        <v>63.6</v>
      </c>
      <c r="V88" s="102">
        <v>64.099999999999994</v>
      </c>
      <c r="W88" s="102">
        <v>65.3</v>
      </c>
      <c r="X88" s="102">
        <v>64.900000000000006</v>
      </c>
      <c r="Y88" s="102">
        <v>65.3</v>
      </c>
      <c r="Z88" s="102">
        <v>65.599999999999994</v>
      </c>
      <c r="AA88" s="102">
        <v>65.3</v>
      </c>
      <c r="AB88" s="102">
        <v>65.2</v>
      </c>
      <c r="AC88" s="102">
        <v>65.2</v>
      </c>
      <c r="AD88" s="102">
        <v>66.099999999999994</v>
      </c>
      <c r="AE88" s="102">
        <v>65.900000000000006</v>
      </c>
      <c r="AF88" s="103">
        <v>65.900000000000006</v>
      </c>
      <c r="AG88" s="104"/>
      <c r="AH88" s="51">
        <f t="shared" si="19"/>
        <v>66.099999999999994</v>
      </c>
      <c r="AI88" s="52">
        <f t="shared" si="20"/>
        <v>62.5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SUM(B12,B14,B17,B20:B21,B39,B41:B42,B44,B46,B91:B94,B98,B104,B110,B119,B121,B133,B140,B143:B144,B151,B153,B155,B159:B161,B163:B165,B170,B176:B177,B179:B181,B189,B194)</f>
        <v>132.74000000000004</v>
      </c>
      <c r="C90" s="109">
        <f t="shared" ref="C90:AF90" si="23">SUM(C12,C14,C17,C20:C21,C39,C41:C42,C44,C46,C91:C94,C98,C104,C110,C119,C121,C133,C140,C143:C144,C151,C153,C155,C159:C161,C163:C165,C170,C176:C177,C179:C181,C189,C194)</f>
        <v>141.63999999999993</v>
      </c>
      <c r="D90" s="109">
        <f t="shared" si="23"/>
        <v>127.43999999999998</v>
      </c>
      <c r="E90" s="109">
        <f t="shared" si="23"/>
        <v>133.03999999999996</v>
      </c>
      <c r="F90" s="109">
        <f t="shared" si="23"/>
        <v>184.03999999999996</v>
      </c>
      <c r="G90" s="109">
        <f t="shared" si="23"/>
        <v>176.33999999999997</v>
      </c>
      <c r="H90" s="109">
        <f t="shared" si="23"/>
        <v>178.54</v>
      </c>
      <c r="I90" s="109">
        <f t="shared" si="23"/>
        <v>220.23999999999998</v>
      </c>
      <c r="J90" s="109">
        <f t="shared" si="23"/>
        <v>239.43999999999997</v>
      </c>
      <c r="K90" s="109">
        <f t="shared" si="23"/>
        <v>239.03999999999996</v>
      </c>
      <c r="L90" s="109">
        <f t="shared" si="23"/>
        <v>261.24000000000007</v>
      </c>
      <c r="M90" s="109">
        <f t="shared" si="23"/>
        <v>261.34000000000003</v>
      </c>
      <c r="N90" s="109">
        <f t="shared" si="23"/>
        <v>264.33999999999997</v>
      </c>
      <c r="O90" s="109">
        <f t="shared" si="23"/>
        <v>255.13999999999996</v>
      </c>
      <c r="P90" s="109">
        <f t="shared" si="23"/>
        <v>253.03999999999996</v>
      </c>
      <c r="Q90" s="109">
        <f t="shared" si="23"/>
        <v>244.04</v>
      </c>
      <c r="R90" s="109">
        <f t="shared" si="23"/>
        <v>265.54000000000002</v>
      </c>
      <c r="S90" s="109">
        <f t="shared" si="23"/>
        <v>255.83999999999997</v>
      </c>
      <c r="T90" s="109">
        <f>SUM(T12,T14,T17,T20:T21,T39,T41:T42,T44,T46,T91:T94,T98,T104,T110,T119,T121,T133,T140,T143:T144,T151,T153,T155,T159:T161,T163:T165,T170,T176:T177,T179:T181,T189,T194)</f>
        <v>228.03999999999996</v>
      </c>
      <c r="U90" s="109">
        <f t="shared" si="23"/>
        <v>240.23999999999998</v>
      </c>
      <c r="V90" s="109">
        <f t="shared" si="23"/>
        <v>238.03999999999996</v>
      </c>
      <c r="W90" s="109">
        <f t="shared" si="23"/>
        <v>251.44</v>
      </c>
      <c r="X90" s="109">
        <f t="shared" si="23"/>
        <v>261.74</v>
      </c>
      <c r="Y90" s="109">
        <f t="shared" si="23"/>
        <v>270.84000000000003</v>
      </c>
      <c r="Z90" s="109">
        <f t="shared" si="23"/>
        <v>264.94</v>
      </c>
      <c r="AA90" s="109">
        <f t="shared" si="23"/>
        <v>277.84000000000003</v>
      </c>
      <c r="AB90" s="109">
        <f t="shared" si="23"/>
        <v>267.84000000000003</v>
      </c>
      <c r="AC90" s="109">
        <f t="shared" si="23"/>
        <v>242.83999999999997</v>
      </c>
      <c r="AD90" s="109">
        <f t="shared" si="23"/>
        <v>187.64</v>
      </c>
      <c r="AE90" s="109">
        <f t="shared" si="23"/>
        <v>161.94</v>
      </c>
      <c r="AF90" s="109">
        <f t="shared" si="23"/>
        <v>142.53999999999996</v>
      </c>
      <c r="AG90" s="110"/>
      <c r="AH90" s="51">
        <f>MAX(B90:AF90)</f>
        <v>277.84000000000003</v>
      </c>
      <c r="AI90" s="52">
        <f>MIN(B90:AF90)</f>
        <v>127.43999999999998</v>
      </c>
    </row>
    <row r="91" spans="1:88" x14ac:dyDescent="0.25">
      <c r="A91" s="111" t="s">
        <v>58</v>
      </c>
      <c r="B91" s="79">
        <v>35.299999999999997</v>
      </c>
      <c r="C91" s="79">
        <v>37.6</v>
      </c>
      <c r="D91" s="79">
        <v>42</v>
      </c>
      <c r="E91" s="79">
        <v>44</v>
      </c>
      <c r="F91" s="113">
        <v>20</v>
      </c>
      <c r="G91" s="112">
        <v>30</v>
      </c>
      <c r="H91" s="112">
        <v>33.6</v>
      </c>
      <c r="I91" s="112">
        <v>36.1</v>
      </c>
      <c r="J91" s="112">
        <v>31.8</v>
      </c>
      <c r="K91" s="112">
        <v>54</v>
      </c>
      <c r="L91" s="49">
        <v>54.3</v>
      </c>
      <c r="M91" s="49">
        <v>60.7</v>
      </c>
      <c r="N91" s="49">
        <v>40.9</v>
      </c>
      <c r="O91" s="49">
        <v>34.799999999999997</v>
      </c>
      <c r="P91" s="49">
        <v>35</v>
      </c>
      <c r="Q91" s="49">
        <v>23.9</v>
      </c>
      <c r="R91" s="49">
        <v>28.5</v>
      </c>
      <c r="S91" s="49">
        <v>30.2</v>
      </c>
      <c r="T91" s="49">
        <v>34</v>
      </c>
      <c r="U91" s="112">
        <v>37.1</v>
      </c>
      <c r="V91" s="112">
        <v>41.8</v>
      </c>
      <c r="W91" s="112">
        <v>44.2</v>
      </c>
      <c r="X91" s="112">
        <v>43.8</v>
      </c>
      <c r="Y91" s="112">
        <v>36.700000000000003</v>
      </c>
      <c r="Z91" s="112">
        <v>25</v>
      </c>
      <c r="AA91" s="49">
        <v>16.7</v>
      </c>
      <c r="AB91" s="49">
        <v>10</v>
      </c>
      <c r="AC91" s="49">
        <v>14</v>
      </c>
      <c r="AD91" s="49">
        <v>21.2</v>
      </c>
      <c r="AE91" s="49">
        <v>14.4</v>
      </c>
      <c r="AF91" s="113">
        <v>9.1999999999999993</v>
      </c>
      <c r="AG91" s="114">
        <v>75</v>
      </c>
      <c r="AH91" s="51">
        <f>IF(ABS(MAX(B91:AF91))&gt;ABS(MIN(B91:AF91)),MAX(B91:AF91),MIN(B91:AF91))</f>
        <v>60.7</v>
      </c>
      <c r="AI91" s="115">
        <f>INDEX($B$9:$AF$9,1,MATCH(AH91,B91:AF91,0))</f>
        <v>0.375</v>
      </c>
    </row>
    <row r="92" spans="1:88" x14ac:dyDescent="0.25">
      <c r="A92" s="116" t="s">
        <v>59</v>
      </c>
      <c r="B92" s="80">
        <v>-19.600000000000001</v>
      </c>
      <c r="C92" s="80">
        <v>-9.4000000000000021</v>
      </c>
      <c r="D92" s="80">
        <v>-23</v>
      </c>
      <c r="E92" s="80">
        <v>-20</v>
      </c>
      <c r="F92" s="117">
        <v>-60</v>
      </c>
      <c r="G92" s="80">
        <v>-17</v>
      </c>
      <c r="H92" s="80">
        <v>-20</v>
      </c>
      <c r="I92" s="80">
        <v>-23</v>
      </c>
      <c r="J92" s="80">
        <v>-12</v>
      </c>
      <c r="K92" s="80">
        <v>-3</v>
      </c>
      <c r="L92" s="80">
        <v>2.2000000000000002</v>
      </c>
      <c r="M92" s="80">
        <v>2.5</v>
      </c>
      <c r="N92" s="80">
        <v>38</v>
      </c>
      <c r="O92" s="80">
        <v>40</v>
      </c>
      <c r="P92" s="80">
        <v>41</v>
      </c>
      <c r="Q92" s="80">
        <v>-10.9</v>
      </c>
      <c r="R92" s="80">
        <v>-8.3000000000000007</v>
      </c>
      <c r="S92" s="80">
        <v>-11.1</v>
      </c>
      <c r="T92" s="80">
        <v>-30.5</v>
      </c>
      <c r="U92" s="80">
        <v>-20</v>
      </c>
      <c r="V92" s="80">
        <v>-17</v>
      </c>
      <c r="W92" s="80">
        <v>-20.2</v>
      </c>
      <c r="X92" s="80">
        <v>-14.8</v>
      </c>
      <c r="Y92" s="80">
        <v>-12</v>
      </c>
      <c r="Z92" s="80">
        <v>-43</v>
      </c>
      <c r="AA92" s="67">
        <v>-11.5</v>
      </c>
      <c r="AB92" s="67">
        <v>-20</v>
      </c>
      <c r="AC92" s="67">
        <v>-26</v>
      </c>
      <c r="AD92" s="67">
        <v>-51</v>
      </c>
      <c r="AE92" s="67">
        <v>-64</v>
      </c>
      <c r="AF92" s="117">
        <v>-72</v>
      </c>
      <c r="AG92" s="114">
        <v>240</v>
      </c>
      <c r="AH92" s="51">
        <f>IF(ABS(MAX(B92:AF92))&gt;ABS(MIN(B92:AF92)),MAX(B92:AF92),MIN(B92:AF92))</f>
        <v>-72</v>
      </c>
      <c r="AI92" s="115">
        <f>INDEX($B$9:$AF$9,1,MATCH(AH92,B92:AF92,0))</f>
        <v>1</v>
      </c>
    </row>
    <row r="93" spans="1:88" x14ac:dyDescent="0.25">
      <c r="A93" s="116" t="s">
        <v>60</v>
      </c>
      <c r="B93" s="80">
        <v>31.8</v>
      </c>
      <c r="C93" s="80">
        <v>30.2</v>
      </c>
      <c r="D93" s="80">
        <v>24.4</v>
      </c>
      <c r="E93" s="80">
        <v>26</v>
      </c>
      <c r="F93" s="117">
        <v>10</v>
      </c>
      <c r="G93" s="80">
        <v>20</v>
      </c>
      <c r="H93" s="80">
        <v>11.4</v>
      </c>
      <c r="I93" s="80">
        <v>17.8</v>
      </c>
      <c r="J93" s="80">
        <v>29.2</v>
      </c>
      <c r="K93" s="80">
        <v>40</v>
      </c>
      <c r="L93" s="80">
        <v>44</v>
      </c>
      <c r="M93" s="80">
        <v>48.2</v>
      </c>
      <c r="N93" s="80">
        <v>49.4</v>
      </c>
      <c r="O93" s="80">
        <v>49.8</v>
      </c>
      <c r="P93" s="80">
        <v>48</v>
      </c>
      <c r="Q93" s="80">
        <v>43.9</v>
      </c>
      <c r="R93" s="80">
        <v>19.600000000000001</v>
      </c>
      <c r="S93" s="80">
        <v>19.8</v>
      </c>
      <c r="T93" s="80">
        <v>19.7</v>
      </c>
      <c r="U93" s="80">
        <v>12.3</v>
      </c>
      <c r="V93" s="80">
        <v>8.4</v>
      </c>
      <c r="W93" s="80">
        <v>10.1</v>
      </c>
      <c r="X93" s="80">
        <v>10.6</v>
      </c>
      <c r="Y93" s="80">
        <v>17</v>
      </c>
      <c r="Z93" s="80">
        <v>43.3</v>
      </c>
      <c r="AA93" s="67">
        <v>23.1</v>
      </c>
      <c r="AB93" s="67">
        <v>21.5</v>
      </c>
      <c r="AC93" s="67">
        <v>15.5</v>
      </c>
      <c r="AD93" s="67">
        <v>6.8</v>
      </c>
      <c r="AE93" s="67">
        <v>-1.2</v>
      </c>
      <c r="AF93" s="117">
        <v>-5.9</v>
      </c>
      <c r="AG93" s="114">
        <v>60</v>
      </c>
      <c r="AH93" s="51">
        <f>IF(ABS(MAX(B93:AF93))&gt;ABS(MIN(B93:AF93)),MAX(B93:AF93),MIN(B93:AF93))</f>
        <v>49.8</v>
      </c>
      <c r="AI93" s="115">
        <f>INDEX($B$9:$AF$9,1,MATCH(AH93,B93:AF93,0))</f>
        <v>0.45833333333333298</v>
      </c>
    </row>
    <row r="94" spans="1:88" x14ac:dyDescent="0.25">
      <c r="A94" s="118" t="s">
        <v>61</v>
      </c>
      <c r="B94" s="82">
        <v>-129</v>
      </c>
      <c r="C94" s="82">
        <v>-130.80000000000001</v>
      </c>
      <c r="D94" s="82">
        <v>-130</v>
      </c>
      <c r="E94" s="82">
        <v>-131</v>
      </c>
      <c r="F94" s="120">
        <v>0</v>
      </c>
      <c r="G94" s="82">
        <v>0</v>
      </c>
      <c r="H94" s="82">
        <v>-35.5</v>
      </c>
      <c r="I94" s="82">
        <v>-24.7</v>
      </c>
      <c r="J94" s="82">
        <v>-23.6</v>
      </c>
      <c r="K94" s="82">
        <v>-66</v>
      </c>
      <c r="L94" s="82">
        <v>-55.9</v>
      </c>
      <c r="M94" s="82">
        <v>-64.8</v>
      </c>
      <c r="N94" s="82">
        <v>-78.900000000000006</v>
      </c>
      <c r="O94" s="82">
        <v>-77.599999999999994</v>
      </c>
      <c r="P94" s="82">
        <v>-77</v>
      </c>
      <c r="Q94" s="82">
        <v>-26.2</v>
      </c>
      <c r="R94" s="82">
        <v>9.8000000000000007</v>
      </c>
      <c r="S94" s="82">
        <v>3.3</v>
      </c>
      <c r="T94" s="82">
        <v>-8.6999999999999993</v>
      </c>
      <c r="U94" s="82">
        <v>-2.7</v>
      </c>
      <c r="V94" s="82">
        <v>-8.9</v>
      </c>
      <c r="W94" s="82">
        <v>-16.399999999999999</v>
      </c>
      <c r="X94" s="82">
        <v>-11.6</v>
      </c>
      <c r="Y94" s="82">
        <v>-4.7</v>
      </c>
      <c r="Z94" s="82">
        <v>-5.0999999999999996</v>
      </c>
      <c r="AA94" s="119">
        <v>4.8</v>
      </c>
      <c r="AB94" s="119">
        <v>8.6999999999999993</v>
      </c>
      <c r="AC94" s="119">
        <v>-8.3000000000000007</v>
      </c>
      <c r="AD94" s="119">
        <v>-37</v>
      </c>
      <c r="AE94" s="119">
        <v>-34.9</v>
      </c>
      <c r="AF94" s="120">
        <v>-36.4</v>
      </c>
      <c r="AG94" s="121">
        <v>120</v>
      </c>
      <c r="AH94" s="51">
        <f>IF(ABS(MAX(B94:AF94))&gt;ABS(MIN(B94:AF94)),MAX(B94:AF94),MIN(B94:AF94))</f>
        <v>-131</v>
      </c>
      <c r="AI94" s="115">
        <f>INDEX($B$9:$AF$9,1,MATCH(AH94,B94:AF94,0))</f>
        <v>0.16666666666666699</v>
      </c>
    </row>
    <row r="95" spans="1:88" ht="15.75" thickBot="1" x14ac:dyDescent="0.3">
      <c r="A95" s="118" t="s">
        <v>62</v>
      </c>
      <c r="B95" s="82">
        <v>47.1</v>
      </c>
      <c r="C95" s="82">
        <v>47.6</v>
      </c>
      <c r="D95" s="82">
        <v>44</v>
      </c>
      <c r="E95" s="82">
        <v>41</v>
      </c>
      <c r="F95" s="120">
        <v>40</v>
      </c>
      <c r="G95" s="82">
        <v>60</v>
      </c>
      <c r="H95" s="82">
        <v>57.2</v>
      </c>
      <c r="I95" s="82">
        <v>66.7</v>
      </c>
      <c r="J95" s="82">
        <v>63.8</v>
      </c>
      <c r="K95" s="82">
        <v>7</v>
      </c>
      <c r="L95" s="82">
        <v>17.7</v>
      </c>
      <c r="M95" s="82">
        <v>10</v>
      </c>
      <c r="N95" s="82">
        <v>62.1</v>
      </c>
      <c r="O95" s="82">
        <v>73.8</v>
      </c>
      <c r="P95" s="82">
        <v>76.5</v>
      </c>
      <c r="Q95" s="82">
        <v>65.3</v>
      </c>
      <c r="R95" s="82">
        <v>98.2</v>
      </c>
      <c r="S95" s="82">
        <v>92.3</v>
      </c>
      <c r="T95" s="82">
        <v>80</v>
      </c>
      <c r="U95" s="82">
        <v>83</v>
      </c>
      <c r="V95" s="82">
        <v>76</v>
      </c>
      <c r="W95" s="82">
        <v>66</v>
      </c>
      <c r="X95" s="82">
        <v>70.099999999999994</v>
      </c>
      <c r="Y95" s="82">
        <v>77</v>
      </c>
      <c r="Z95" s="82">
        <v>77</v>
      </c>
      <c r="AA95" s="119">
        <v>90.6</v>
      </c>
      <c r="AB95" s="119">
        <v>96.7</v>
      </c>
      <c r="AC95" s="119">
        <v>90</v>
      </c>
      <c r="AD95" s="119">
        <v>59.1</v>
      </c>
      <c r="AE95" s="119">
        <v>67.099999999999994</v>
      </c>
      <c r="AF95" s="120">
        <v>66</v>
      </c>
      <c r="AG95" s="121"/>
      <c r="AH95" s="51">
        <f>IF(ABS(MAX(B95:AF95))&gt;ABS(MIN(B95:AF95)),MAX(B95:AF95),MIN(B95:AF95))</f>
        <v>98.2</v>
      </c>
      <c r="AI95" s="115">
        <f>INDEX($B$9:$AF$9,1,MATCH(AH95,B95:AF95,0))</f>
        <v>0.58333333333333304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4">B97</f>
        <v>9.9</v>
      </c>
      <c r="D97" s="127">
        <f t="shared" si="24"/>
        <v>9.9</v>
      </c>
      <c r="E97" s="127">
        <f t="shared" si="24"/>
        <v>9.9</v>
      </c>
      <c r="F97" s="127">
        <f t="shared" si="24"/>
        <v>9.9</v>
      </c>
      <c r="G97" s="127">
        <f t="shared" si="24"/>
        <v>9.9</v>
      </c>
      <c r="H97" s="127">
        <f t="shared" si="24"/>
        <v>9.9</v>
      </c>
      <c r="I97" s="127">
        <f t="shared" si="24"/>
        <v>9.9</v>
      </c>
      <c r="J97" s="127">
        <f t="shared" si="24"/>
        <v>9.9</v>
      </c>
      <c r="K97" s="127">
        <f t="shared" si="24"/>
        <v>9.9</v>
      </c>
      <c r="L97" s="127">
        <f t="shared" si="24"/>
        <v>9.9</v>
      </c>
      <c r="M97" s="127">
        <f t="shared" si="24"/>
        <v>9.9</v>
      </c>
      <c r="N97" s="127">
        <f t="shared" si="24"/>
        <v>9.9</v>
      </c>
      <c r="O97" s="127">
        <f t="shared" si="24"/>
        <v>9.9</v>
      </c>
      <c r="P97" s="127">
        <f t="shared" si="24"/>
        <v>9.9</v>
      </c>
      <c r="Q97" s="127">
        <f t="shared" si="24"/>
        <v>9.9</v>
      </c>
      <c r="R97" s="127">
        <f t="shared" si="24"/>
        <v>9.9</v>
      </c>
      <c r="S97" s="127">
        <f t="shared" ref="S97:AF102" si="25">R97</f>
        <v>9.9</v>
      </c>
      <c r="T97" s="127">
        <f t="shared" si="25"/>
        <v>9.9</v>
      </c>
      <c r="U97" s="127">
        <f t="shared" si="25"/>
        <v>9.9</v>
      </c>
      <c r="V97" s="127">
        <f t="shared" si="25"/>
        <v>9.9</v>
      </c>
      <c r="W97" s="127">
        <f t="shared" si="25"/>
        <v>9.9</v>
      </c>
      <c r="X97" s="127">
        <f t="shared" si="25"/>
        <v>9.9</v>
      </c>
      <c r="Y97" s="127">
        <f t="shared" si="25"/>
        <v>9.9</v>
      </c>
      <c r="Z97" s="127">
        <f t="shared" si="25"/>
        <v>9.9</v>
      </c>
      <c r="AA97" s="127">
        <f t="shared" si="25"/>
        <v>9.9</v>
      </c>
      <c r="AB97" s="127">
        <f t="shared" si="25"/>
        <v>9.9</v>
      </c>
      <c r="AC97" s="127">
        <f t="shared" si="25"/>
        <v>9.9</v>
      </c>
      <c r="AD97" s="127">
        <f t="shared" si="25"/>
        <v>9.9</v>
      </c>
      <c r="AE97" s="127">
        <f t="shared" si="25"/>
        <v>9.9</v>
      </c>
      <c r="AF97" s="127">
        <f t="shared" si="25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4"/>
        <v>9.6</v>
      </c>
      <c r="D98" s="129">
        <f t="shared" si="24"/>
        <v>9.6</v>
      </c>
      <c r="E98" s="129">
        <f t="shared" si="24"/>
        <v>9.6</v>
      </c>
      <c r="F98" s="129">
        <f t="shared" si="24"/>
        <v>9.6</v>
      </c>
      <c r="G98" s="129">
        <f t="shared" si="24"/>
        <v>9.6</v>
      </c>
      <c r="H98" s="129">
        <f t="shared" si="24"/>
        <v>9.6</v>
      </c>
      <c r="I98" s="129">
        <f t="shared" si="24"/>
        <v>9.6</v>
      </c>
      <c r="J98" s="129">
        <f t="shared" si="24"/>
        <v>9.6</v>
      </c>
      <c r="K98" s="129">
        <f t="shared" si="24"/>
        <v>9.6</v>
      </c>
      <c r="L98" s="129">
        <f t="shared" si="24"/>
        <v>9.6</v>
      </c>
      <c r="M98" s="129">
        <f t="shared" si="24"/>
        <v>9.6</v>
      </c>
      <c r="N98" s="129">
        <f t="shared" si="24"/>
        <v>9.6</v>
      </c>
      <c r="O98" s="129">
        <f t="shared" si="24"/>
        <v>9.6</v>
      </c>
      <c r="P98" s="129">
        <f t="shared" si="24"/>
        <v>9.6</v>
      </c>
      <c r="Q98" s="129">
        <f t="shared" si="24"/>
        <v>9.6</v>
      </c>
      <c r="R98" s="129">
        <f t="shared" si="24"/>
        <v>9.6</v>
      </c>
      <c r="S98" s="129">
        <f t="shared" si="25"/>
        <v>9.6</v>
      </c>
      <c r="T98" s="129">
        <f t="shared" si="25"/>
        <v>9.6</v>
      </c>
      <c r="U98" s="129">
        <f t="shared" si="25"/>
        <v>9.6</v>
      </c>
      <c r="V98" s="129">
        <f t="shared" si="25"/>
        <v>9.6</v>
      </c>
      <c r="W98" s="129">
        <f t="shared" si="25"/>
        <v>9.6</v>
      </c>
      <c r="X98" s="129">
        <f t="shared" si="25"/>
        <v>9.6</v>
      </c>
      <c r="Y98" s="129">
        <f t="shared" si="25"/>
        <v>9.6</v>
      </c>
      <c r="Z98" s="129">
        <f t="shared" si="25"/>
        <v>9.6</v>
      </c>
      <c r="AA98" s="129">
        <f t="shared" si="25"/>
        <v>9.6</v>
      </c>
      <c r="AB98" s="129">
        <f t="shared" si="25"/>
        <v>9.6</v>
      </c>
      <c r="AC98" s="129">
        <f t="shared" si="25"/>
        <v>9.6</v>
      </c>
      <c r="AD98" s="129">
        <f t="shared" si="25"/>
        <v>9.6</v>
      </c>
      <c r="AE98" s="129">
        <f t="shared" si="25"/>
        <v>9.6</v>
      </c>
      <c r="AF98" s="129">
        <f t="shared" si="25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4"/>
        <v>9.98</v>
      </c>
      <c r="D99" s="129">
        <f t="shared" si="24"/>
        <v>9.98</v>
      </c>
      <c r="E99" s="129">
        <f t="shared" si="24"/>
        <v>9.98</v>
      </c>
      <c r="F99" s="129">
        <f t="shared" si="24"/>
        <v>9.98</v>
      </c>
      <c r="G99" s="129">
        <f t="shared" si="24"/>
        <v>9.98</v>
      </c>
      <c r="H99" s="129">
        <f t="shared" si="24"/>
        <v>9.98</v>
      </c>
      <c r="I99" s="129">
        <f t="shared" si="24"/>
        <v>9.98</v>
      </c>
      <c r="J99" s="129">
        <f t="shared" si="24"/>
        <v>9.98</v>
      </c>
      <c r="K99" s="129">
        <f t="shared" si="24"/>
        <v>9.98</v>
      </c>
      <c r="L99" s="129">
        <f t="shared" si="24"/>
        <v>9.98</v>
      </c>
      <c r="M99" s="129">
        <f t="shared" si="24"/>
        <v>9.98</v>
      </c>
      <c r="N99" s="129">
        <f t="shared" si="24"/>
        <v>9.98</v>
      </c>
      <c r="O99" s="129">
        <f t="shared" si="24"/>
        <v>9.98</v>
      </c>
      <c r="P99" s="129">
        <f t="shared" si="24"/>
        <v>9.98</v>
      </c>
      <c r="Q99" s="129">
        <f t="shared" si="24"/>
        <v>9.98</v>
      </c>
      <c r="R99" s="129">
        <f t="shared" si="24"/>
        <v>9.98</v>
      </c>
      <c r="S99" s="129">
        <f t="shared" si="25"/>
        <v>9.98</v>
      </c>
      <c r="T99" s="129">
        <f t="shared" si="25"/>
        <v>9.98</v>
      </c>
      <c r="U99" s="129">
        <f t="shared" si="25"/>
        <v>9.98</v>
      </c>
      <c r="V99" s="129">
        <f t="shared" si="25"/>
        <v>9.98</v>
      </c>
      <c r="W99" s="129">
        <f t="shared" si="25"/>
        <v>9.98</v>
      </c>
      <c r="X99" s="129">
        <f t="shared" si="25"/>
        <v>9.98</v>
      </c>
      <c r="Y99" s="129">
        <f t="shared" si="25"/>
        <v>9.98</v>
      </c>
      <c r="Z99" s="129">
        <f t="shared" si="25"/>
        <v>9.98</v>
      </c>
      <c r="AA99" s="129">
        <f t="shared" si="25"/>
        <v>9.98</v>
      </c>
      <c r="AB99" s="129">
        <f t="shared" si="25"/>
        <v>9.98</v>
      </c>
      <c r="AC99" s="129">
        <f t="shared" si="25"/>
        <v>9.98</v>
      </c>
      <c r="AD99" s="129">
        <f t="shared" si="25"/>
        <v>9.98</v>
      </c>
      <c r="AE99" s="129">
        <f t="shared" si="25"/>
        <v>9.98</v>
      </c>
      <c r="AF99" s="129">
        <f t="shared" si="25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4"/>
        <v>9.1</v>
      </c>
      <c r="D100" s="129">
        <f t="shared" si="24"/>
        <v>9.1</v>
      </c>
      <c r="E100" s="129">
        <f t="shared" si="24"/>
        <v>9.1</v>
      </c>
      <c r="F100" s="129">
        <f t="shared" si="24"/>
        <v>9.1</v>
      </c>
      <c r="G100" s="129">
        <f t="shared" si="24"/>
        <v>9.1</v>
      </c>
      <c r="H100" s="129">
        <f t="shared" si="24"/>
        <v>9.1</v>
      </c>
      <c r="I100" s="129">
        <f t="shared" si="24"/>
        <v>9.1</v>
      </c>
      <c r="J100" s="129">
        <f t="shared" si="24"/>
        <v>9.1</v>
      </c>
      <c r="K100" s="129">
        <f t="shared" si="24"/>
        <v>9.1</v>
      </c>
      <c r="L100" s="129">
        <f t="shared" si="24"/>
        <v>9.1</v>
      </c>
      <c r="M100" s="129">
        <f t="shared" si="24"/>
        <v>9.1</v>
      </c>
      <c r="N100" s="129">
        <f t="shared" si="24"/>
        <v>9.1</v>
      </c>
      <c r="O100" s="129">
        <f t="shared" si="24"/>
        <v>9.1</v>
      </c>
      <c r="P100" s="129">
        <f t="shared" si="24"/>
        <v>9.1</v>
      </c>
      <c r="Q100" s="129">
        <f t="shared" si="24"/>
        <v>9.1</v>
      </c>
      <c r="R100" s="129">
        <f t="shared" si="24"/>
        <v>9.1</v>
      </c>
      <c r="S100" s="129">
        <f t="shared" si="25"/>
        <v>9.1</v>
      </c>
      <c r="T100" s="129">
        <f t="shared" si="25"/>
        <v>9.1</v>
      </c>
      <c r="U100" s="129">
        <f t="shared" si="25"/>
        <v>9.1</v>
      </c>
      <c r="V100" s="129">
        <f t="shared" si="25"/>
        <v>9.1</v>
      </c>
      <c r="W100" s="129">
        <f t="shared" si="25"/>
        <v>9.1</v>
      </c>
      <c r="X100" s="129">
        <f t="shared" si="25"/>
        <v>9.1</v>
      </c>
      <c r="Y100" s="129">
        <f t="shared" si="25"/>
        <v>9.1</v>
      </c>
      <c r="Z100" s="129">
        <f t="shared" si="25"/>
        <v>9.1</v>
      </c>
      <c r="AA100" s="129">
        <f t="shared" si="25"/>
        <v>9.1</v>
      </c>
      <c r="AB100" s="129">
        <f t="shared" si="25"/>
        <v>9.1</v>
      </c>
      <c r="AC100" s="129">
        <f t="shared" si="25"/>
        <v>9.1</v>
      </c>
      <c r="AD100" s="129">
        <f t="shared" si="25"/>
        <v>9.1</v>
      </c>
      <c r="AE100" s="129">
        <f t="shared" si="25"/>
        <v>9.1</v>
      </c>
      <c r="AF100" s="129">
        <f t="shared" si="25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4"/>
        <v>9.18</v>
      </c>
      <c r="D101" s="129">
        <f t="shared" si="24"/>
        <v>9.18</v>
      </c>
      <c r="E101" s="129">
        <f t="shared" si="24"/>
        <v>9.18</v>
      </c>
      <c r="F101" s="129">
        <f t="shared" si="24"/>
        <v>9.18</v>
      </c>
      <c r="G101" s="129">
        <f t="shared" si="24"/>
        <v>9.18</v>
      </c>
      <c r="H101" s="129">
        <f t="shared" si="24"/>
        <v>9.18</v>
      </c>
      <c r="I101" s="129">
        <f t="shared" si="24"/>
        <v>9.18</v>
      </c>
      <c r="J101" s="129">
        <f t="shared" si="24"/>
        <v>9.18</v>
      </c>
      <c r="K101" s="129">
        <f t="shared" si="24"/>
        <v>9.18</v>
      </c>
      <c r="L101" s="129">
        <f t="shared" si="24"/>
        <v>9.18</v>
      </c>
      <c r="M101" s="129">
        <f t="shared" si="24"/>
        <v>9.18</v>
      </c>
      <c r="N101" s="129">
        <f t="shared" si="24"/>
        <v>9.18</v>
      </c>
      <c r="O101" s="129">
        <f t="shared" si="24"/>
        <v>9.18</v>
      </c>
      <c r="P101" s="129">
        <f t="shared" si="24"/>
        <v>9.18</v>
      </c>
      <c r="Q101" s="129">
        <f t="shared" si="24"/>
        <v>9.18</v>
      </c>
      <c r="R101" s="129">
        <f t="shared" si="24"/>
        <v>9.18</v>
      </c>
      <c r="S101" s="129">
        <f t="shared" si="25"/>
        <v>9.18</v>
      </c>
      <c r="T101" s="129">
        <f t="shared" si="25"/>
        <v>9.18</v>
      </c>
      <c r="U101" s="129">
        <f t="shared" si="25"/>
        <v>9.18</v>
      </c>
      <c r="V101" s="129">
        <f t="shared" si="25"/>
        <v>9.18</v>
      </c>
      <c r="W101" s="129">
        <f t="shared" si="25"/>
        <v>9.18</v>
      </c>
      <c r="X101" s="129">
        <f t="shared" si="25"/>
        <v>9.18</v>
      </c>
      <c r="Y101" s="129">
        <f t="shared" si="25"/>
        <v>9.18</v>
      </c>
      <c r="Z101" s="129">
        <f t="shared" si="25"/>
        <v>9.18</v>
      </c>
      <c r="AA101" s="129">
        <f t="shared" si="25"/>
        <v>9.18</v>
      </c>
      <c r="AB101" s="129">
        <f t="shared" si="25"/>
        <v>9.18</v>
      </c>
      <c r="AC101" s="129">
        <f t="shared" si="25"/>
        <v>9.18</v>
      </c>
      <c r="AD101" s="129">
        <f t="shared" si="25"/>
        <v>9.18</v>
      </c>
      <c r="AE101" s="129">
        <f t="shared" si="25"/>
        <v>9.18</v>
      </c>
      <c r="AF101" s="129">
        <f t="shared" si="25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4"/>
        <v>7</v>
      </c>
      <c r="D102" s="129">
        <f t="shared" si="24"/>
        <v>7</v>
      </c>
      <c r="E102" s="129">
        <f t="shared" si="24"/>
        <v>7</v>
      </c>
      <c r="F102" s="129">
        <f t="shared" si="24"/>
        <v>7</v>
      </c>
      <c r="G102" s="129">
        <f t="shared" si="24"/>
        <v>7</v>
      </c>
      <c r="H102" s="129">
        <f t="shared" si="24"/>
        <v>7</v>
      </c>
      <c r="I102" s="129">
        <f t="shared" si="24"/>
        <v>7</v>
      </c>
      <c r="J102" s="129">
        <f t="shared" si="24"/>
        <v>7</v>
      </c>
      <c r="K102" s="129">
        <f t="shared" si="24"/>
        <v>7</v>
      </c>
      <c r="L102" s="129">
        <f t="shared" si="24"/>
        <v>7</v>
      </c>
      <c r="M102" s="129">
        <f t="shared" si="24"/>
        <v>7</v>
      </c>
      <c r="N102" s="129">
        <f t="shared" si="24"/>
        <v>7</v>
      </c>
      <c r="O102" s="129">
        <f t="shared" si="24"/>
        <v>7</v>
      </c>
      <c r="P102" s="129">
        <f t="shared" si="24"/>
        <v>7</v>
      </c>
      <c r="Q102" s="129">
        <f t="shared" si="24"/>
        <v>7</v>
      </c>
      <c r="R102" s="129">
        <f t="shared" si="24"/>
        <v>7</v>
      </c>
      <c r="S102" s="129">
        <f t="shared" si="25"/>
        <v>7</v>
      </c>
      <c r="T102" s="129">
        <f t="shared" si="25"/>
        <v>7</v>
      </c>
      <c r="U102" s="129">
        <f t="shared" si="25"/>
        <v>7</v>
      </c>
      <c r="V102" s="129">
        <f t="shared" si="25"/>
        <v>7</v>
      </c>
      <c r="W102" s="129">
        <f t="shared" si="25"/>
        <v>7</v>
      </c>
      <c r="X102" s="129">
        <f t="shared" si="25"/>
        <v>7</v>
      </c>
      <c r="Y102" s="129">
        <f t="shared" si="25"/>
        <v>7</v>
      </c>
      <c r="Z102" s="129">
        <f t="shared" si="25"/>
        <v>7</v>
      </c>
      <c r="AA102" s="129">
        <f t="shared" si="25"/>
        <v>7</v>
      </c>
      <c r="AB102" s="129">
        <f t="shared" si="25"/>
        <v>7</v>
      </c>
      <c r="AC102" s="129">
        <f t="shared" si="25"/>
        <v>7</v>
      </c>
      <c r="AD102" s="129">
        <f t="shared" si="25"/>
        <v>7</v>
      </c>
      <c r="AE102" s="129">
        <f t="shared" si="25"/>
        <v>7</v>
      </c>
      <c r="AF102" s="129">
        <f t="shared" si="25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6">B104</f>
        <v>2.25</v>
      </c>
      <c r="D104" s="129">
        <f t="shared" si="26"/>
        <v>2.25</v>
      </c>
      <c r="E104" s="129">
        <f t="shared" si="26"/>
        <v>2.25</v>
      </c>
      <c r="F104" s="129">
        <f t="shared" si="26"/>
        <v>2.25</v>
      </c>
      <c r="G104" s="129">
        <f t="shared" si="26"/>
        <v>2.25</v>
      </c>
      <c r="H104" s="129">
        <f t="shared" si="26"/>
        <v>2.25</v>
      </c>
      <c r="I104" s="129">
        <f t="shared" si="26"/>
        <v>2.25</v>
      </c>
      <c r="J104" s="129">
        <f t="shared" si="26"/>
        <v>2.25</v>
      </c>
      <c r="K104" s="129">
        <f t="shared" si="26"/>
        <v>2.25</v>
      </c>
      <c r="L104" s="129">
        <f t="shared" si="26"/>
        <v>2.25</v>
      </c>
      <c r="M104" s="129">
        <f t="shared" si="26"/>
        <v>2.25</v>
      </c>
      <c r="N104" s="129">
        <f t="shared" si="26"/>
        <v>2.25</v>
      </c>
      <c r="O104" s="129">
        <f t="shared" si="26"/>
        <v>2.25</v>
      </c>
      <c r="P104" s="129">
        <f t="shared" si="26"/>
        <v>2.25</v>
      </c>
      <c r="Q104" s="129">
        <f t="shared" si="26"/>
        <v>2.25</v>
      </c>
      <c r="R104" s="129">
        <f t="shared" si="26"/>
        <v>2.25</v>
      </c>
      <c r="S104" s="129">
        <f t="shared" ref="S104:AF105" si="27">R104</f>
        <v>2.25</v>
      </c>
      <c r="T104" s="129">
        <f t="shared" si="27"/>
        <v>2.25</v>
      </c>
      <c r="U104" s="129">
        <f t="shared" si="27"/>
        <v>2.25</v>
      </c>
      <c r="V104" s="129">
        <f t="shared" si="27"/>
        <v>2.25</v>
      </c>
      <c r="W104" s="129">
        <f t="shared" si="27"/>
        <v>2.25</v>
      </c>
      <c r="X104" s="129">
        <f t="shared" si="27"/>
        <v>2.25</v>
      </c>
      <c r="Y104" s="129">
        <f t="shared" si="27"/>
        <v>2.25</v>
      </c>
      <c r="Z104" s="129">
        <f t="shared" si="27"/>
        <v>2.25</v>
      </c>
      <c r="AA104" s="129">
        <f t="shared" si="27"/>
        <v>2.25</v>
      </c>
      <c r="AB104" s="129">
        <f t="shared" si="27"/>
        <v>2.25</v>
      </c>
      <c r="AC104" s="129">
        <f t="shared" si="27"/>
        <v>2.25</v>
      </c>
      <c r="AD104" s="129">
        <f t="shared" si="27"/>
        <v>2.25</v>
      </c>
      <c r="AE104" s="129">
        <f t="shared" si="27"/>
        <v>2.25</v>
      </c>
      <c r="AF104" s="129">
        <f t="shared" si="27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6"/>
        <v>1.64</v>
      </c>
      <c r="D105" s="129">
        <f t="shared" si="26"/>
        <v>1.64</v>
      </c>
      <c r="E105" s="129">
        <f t="shared" si="26"/>
        <v>1.64</v>
      </c>
      <c r="F105" s="129">
        <f t="shared" si="26"/>
        <v>1.64</v>
      </c>
      <c r="G105" s="129">
        <f t="shared" si="26"/>
        <v>1.64</v>
      </c>
      <c r="H105" s="129">
        <f t="shared" si="26"/>
        <v>1.64</v>
      </c>
      <c r="I105" s="129">
        <f t="shared" si="26"/>
        <v>1.64</v>
      </c>
      <c r="J105" s="129">
        <f t="shared" si="26"/>
        <v>1.64</v>
      </c>
      <c r="K105" s="129">
        <f t="shared" si="26"/>
        <v>1.64</v>
      </c>
      <c r="L105" s="129">
        <f t="shared" si="26"/>
        <v>1.64</v>
      </c>
      <c r="M105" s="129">
        <f t="shared" si="26"/>
        <v>1.64</v>
      </c>
      <c r="N105" s="129">
        <f t="shared" si="26"/>
        <v>1.64</v>
      </c>
      <c r="O105" s="129">
        <f t="shared" si="26"/>
        <v>1.64</v>
      </c>
      <c r="P105" s="129">
        <f t="shared" si="26"/>
        <v>1.64</v>
      </c>
      <c r="Q105" s="129">
        <f t="shared" si="26"/>
        <v>1.64</v>
      </c>
      <c r="R105" s="129">
        <f t="shared" si="26"/>
        <v>1.64</v>
      </c>
      <c r="S105" s="129">
        <f t="shared" si="27"/>
        <v>1.64</v>
      </c>
      <c r="T105" s="129">
        <f t="shared" si="27"/>
        <v>1.64</v>
      </c>
      <c r="U105" s="129">
        <f t="shared" si="27"/>
        <v>1.64</v>
      </c>
      <c r="V105" s="129">
        <f t="shared" si="27"/>
        <v>1.64</v>
      </c>
      <c r="W105" s="129">
        <f t="shared" si="27"/>
        <v>1.64</v>
      </c>
      <c r="X105" s="129">
        <f t="shared" si="27"/>
        <v>1.64</v>
      </c>
      <c r="Y105" s="129">
        <f t="shared" si="27"/>
        <v>1.64</v>
      </c>
      <c r="Z105" s="129">
        <f t="shared" si="27"/>
        <v>1.64</v>
      </c>
      <c r="AA105" s="129">
        <f t="shared" si="27"/>
        <v>1.64</v>
      </c>
      <c r="AB105" s="129">
        <f t="shared" si="27"/>
        <v>1.64</v>
      </c>
      <c r="AC105" s="129">
        <f t="shared" si="27"/>
        <v>1.64</v>
      </c>
      <c r="AD105" s="129">
        <f t="shared" si="27"/>
        <v>1.64</v>
      </c>
      <c r="AE105" s="129">
        <f t="shared" si="27"/>
        <v>1.64</v>
      </c>
      <c r="AF105" s="129">
        <f t="shared" si="27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28">B107</f>
        <v>1.62</v>
      </c>
      <c r="D107" s="129">
        <f t="shared" si="28"/>
        <v>1.62</v>
      </c>
      <c r="E107" s="129">
        <f t="shared" si="28"/>
        <v>1.62</v>
      </c>
      <c r="F107" s="129">
        <f t="shared" si="28"/>
        <v>1.62</v>
      </c>
      <c r="G107" s="129">
        <f t="shared" si="28"/>
        <v>1.62</v>
      </c>
      <c r="H107" s="129">
        <f t="shared" si="28"/>
        <v>1.62</v>
      </c>
      <c r="I107" s="129">
        <f t="shared" si="28"/>
        <v>1.62</v>
      </c>
      <c r="J107" s="129">
        <f t="shared" si="28"/>
        <v>1.62</v>
      </c>
      <c r="K107" s="129">
        <f t="shared" si="28"/>
        <v>1.62</v>
      </c>
      <c r="L107" s="129">
        <f t="shared" si="28"/>
        <v>1.62</v>
      </c>
      <c r="M107" s="129">
        <f t="shared" si="28"/>
        <v>1.62</v>
      </c>
      <c r="N107" s="129">
        <f t="shared" si="28"/>
        <v>1.62</v>
      </c>
      <c r="O107" s="129">
        <f t="shared" si="28"/>
        <v>1.62</v>
      </c>
      <c r="P107" s="129">
        <f t="shared" si="28"/>
        <v>1.62</v>
      </c>
      <c r="Q107" s="129">
        <f t="shared" si="28"/>
        <v>1.62</v>
      </c>
      <c r="R107" s="129">
        <f t="shared" si="28"/>
        <v>1.62</v>
      </c>
      <c r="S107" s="129">
        <f t="shared" ref="S107:AF122" si="29">R107</f>
        <v>1.62</v>
      </c>
      <c r="T107" s="129">
        <f t="shared" si="29"/>
        <v>1.62</v>
      </c>
      <c r="U107" s="129">
        <f t="shared" si="29"/>
        <v>1.62</v>
      </c>
      <c r="V107" s="129">
        <f t="shared" si="29"/>
        <v>1.62</v>
      </c>
      <c r="W107" s="129">
        <f t="shared" si="29"/>
        <v>1.62</v>
      </c>
      <c r="X107" s="129">
        <f t="shared" si="29"/>
        <v>1.62</v>
      </c>
      <c r="Y107" s="129">
        <f t="shared" si="29"/>
        <v>1.62</v>
      </c>
      <c r="Z107" s="129">
        <f t="shared" si="29"/>
        <v>1.62</v>
      </c>
      <c r="AA107" s="129">
        <f t="shared" si="29"/>
        <v>1.62</v>
      </c>
      <c r="AB107" s="129">
        <f t="shared" si="29"/>
        <v>1.62</v>
      </c>
      <c r="AC107" s="129">
        <f t="shared" si="29"/>
        <v>1.62</v>
      </c>
      <c r="AD107" s="129">
        <f t="shared" si="29"/>
        <v>1.62</v>
      </c>
      <c r="AE107" s="129">
        <f t="shared" si="29"/>
        <v>1.62</v>
      </c>
      <c r="AF107" s="129">
        <f t="shared" si="29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28"/>
        <v>8.36</v>
      </c>
      <c r="D108" s="129">
        <f t="shared" si="28"/>
        <v>8.36</v>
      </c>
      <c r="E108" s="129">
        <f t="shared" si="28"/>
        <v>8.36</v>
      </c>
      <c r="F108" s="129">
        <f t="shared" si="28"/>
        <v>8.36</v>
      </c>
      <c r="G108" s="129">
        <f t="shared" si="28"/>
        <v>8.36</v>
      </c>
      <c r="H108" s="129">
        <f t="shared" si="28"/>
        <v>8.36</v>
      </c>
      <c r="I108" s="129">
        <f t="shared" si="28"/>
        <v>8.36</v>
      </c>
      <c r="J108" s="129">
        <f t="shared" si="28"/>
        <v>8.36</v>
      </c>
      <c r="K108" s="129">
        <f t="shared" si="28"/>
        <v>8.36</v>
      </c>
      <c r="L108" s="129">
        <f t="shared" si="28"/>
        <v>8.36</v>
      </c>
      <c r="M108" s="129">
        <f t="shared" si="28"/>
        <v>8.36</v>
      </c>
      <c r="N108" s="129">
        <f t="shared" si="28"/>
        <v>8.36</v>
      </c>
      <c r="O108" s="129">
        <f t="shared" si="28"/>
        <v>8.36</v>
      </c>
      <c r="P108" s="129">
        <f t="shared" si="28"/>
        <v>8.36</v>
      </c>
      <c r="Q108" s="129">
        <f t="shared" si="28"/>
        <v>8.36</v>
      </c>
      <c r="R108" s="129">
        <f t="shared" si="28"/>
        <v>8.36</v>
      </c>
      <c r="S108" s="129">
        <f t="shared" si="29"/>
        <v>8.36</v>
      </c>
      <c r="T108" s="129">
        <f t="shared" si="29"/>
        <v>8.36</v>
      </c>
      <c r="U108" s="129">
        <f t="shared" si="29"/>
        <v>8.36</v>
      </c>
      <c r="V108" s="129">
        <f t="shared" si="29"/>
        <v>8.36</v>
      </c>
      <c r="W108" s="129">
        <f t="shared" si="29"/>
        <v>8.36</v>
      </c>
      <c r="X108" s="129">
        <f t="shared" si="29"/>
        <v>8.36</v>
      </c>
      <c r="Y108" s="129">
        <f t="shared" si="29"/>
        <v>8.36</v>
      </c>
      <c r="Z108" s="129">
        <f t="shared" si="29"/>
        <v>8.36</v>
      </c>
      <c r="AA108" s="129">
        <f t="shared" si="29"/>
        <v>8.36</v>
      </c>
      <c r="AB108" s="129">
        <f t="shared" si="29"/>
        <v>8.36</v>
      </c>
      <c r="AC108" s="129">
        <f t="shared" si="29"/>
        <v>8.36</v>
      </c>
      <c r="AD108" s="129">
        <f t="shared" si="29"/>
        <v>8.36</v>
      </c>
      <c r="AE108" s="129">
        <f t="shared" si="29"/>
        <v>8.36</v>
      </c>
      <c r="AF108" s="129">
        <f t="shared" si="29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28"/>
        <v>8</v>
      </c>
      <c r="D109" s="129">
        <f t="shared" si="28"/>
        <v>8</v>
      </c>
      <c r="E109" s="129">
        <f t="shared" si="28"/>
        <v>8</v>
      </c>
      <c r="F109" s="129">
        <f t="shared" si="28"/>
        <v>8</v>
      </c>
      <c r="G109" s="129">
        <f t="shared" si="28"/>
        <v>8</v>
      </c>
      <c r="H109" s="129">
        <f t="shared" si="28"/>
        <v>8</v>
      </c>
      <c r="I109" s="129">
        <v>5.4</v>
      </c>
      <c r="J109" s="129">
        <f t="shared" si="28"/>
        <v>5.4</v>
      </c>
      <c r="K109" s="129">
        <f t="shared" si="28"/>
        <v>5.4</v>
      </c>
      <c r="L109" s="129">
        <f t="shared" si="28"/>
        <v>5.4</v>
      </c>
      <c r="M109" s="129">
        <f t="shared" si="28"/>
        <v>5.4</v>
      </c>
      <c r="N109" s="129">
        <f t="shared" si="28"/>
        <v>5.4</v>
      </c>
      <c r="O109" s="129">
        <f t="shared" si="28"/>
        <v>5.4</v>
      </c>
      <c r="P109" s="129">
        <f t="shared" si="28"/>
        <v>5.4</v>
      </c>
      <c r="Q109" s="129">
        <f t="shared" si="28"/>
        <v>5.4</v>
      </c>
      <c r="R109" s="129">
        <f t="shared" si="28"/>
        <v>5.4</v>
      </c>
      <c r="S109" s="129">
        <f t="shared" si="29"/>
        <v>5.4</v>
      </c>
      <c r="T109" s="129">
        <f t="shared" si="29"/>
        <v>5.4</v>
      </c>
      <c r="U109" s="129">
        <f t="shared" si="29"/>
        <v>5.4</v>
      </c>
      <c r="V109" s="129">
        <f t="shared" si="29"/>
        <v>5.4</v>
      </c>
      <c r="W109" s="129">
        <f t="shared" si="29"/>
        <v>5.4</v>
      </c>
      <c r="X109" s="129">
        <f t="shared" si="29"/>
        <v>5.4</v>
      </c>
      <c r="Y109" s="129">
        <f t="shared" si="29"/>
        <v>5.4</v>
      </c>
      <c r="Z109" s="129">
        <f t="shared" si="29"/>
        <v>5.4</v>
      </c>
      <c r="AA109" s="129">
        <f t="shared" si="29"/>
        <v>5.4</v>
      </c>
      <c r="AB109" s="129">
        <f t="shared" si="29"/>
        <v>5.4</v>
      </c>
      <c r="AC109" s="129">
        <f t="shared" si="29"/>
        <v>5.4</v>
      </c>
      <c r="AD109" s="129">
        <f t="shared" si="29"/>
        <v>5.4</v>
      </c>
      <c r="AE109" s="129">
        <f t="shared" si="29"/>
        <v>5.4</v>
      </c>
      <c r="AF109" s="129">
        <f t="shared" si="29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28"/>
        <v>6.57</v>
      </c>
      <c r="D110" s="129">
        <f t="shared" si="28"/>
        <v>6.57</v>
      </c>
      <c r="E110" s="129">
        <f t="shared" si="28"/>
        <v>6.57</v>
      </c>
      <c r="F110" s="129">
        <f t="shared" si="28"/>
        <v>6.57</v>
      </c>
      <c r="G110" s="129">
        <f t="shared" si="28"/>
        <v>6.57</v>
      </c>
      <c r="H110" s="129">
        <f t="shared" si="28"/>
        <v>6.57</v>
      </c>
      <c r="I110" s="129">
        <f t="shared" si="28"/>
        <v>6.57</v>
      </c>
      <c r="J110" s="129">
        <f t="shared" si="28"/>
        <v>6.57</v>
      </c>
      <c r="K110" s="129">
        <f t="shared" si="28"/>
        <v>6.57</v>
      </c>
      <c r="L110" s="129">
        <f t="shared" si="28"/>
        <v>6.57</v>
      </c>
      <c r="M110" s="129">
        <f t="shared" si="28"/>
        <v>6.57</v>
      </c>
      <c r="N110" s="129">
        <f t="shared" si="28"/>
        <v>6.57</v>
      </c>
      <c r="O110" s="129">
        <f t="shared" si="28"/>
        <v>6.57</v>
      </c>
      <c r="P110" s="129">
        <f t="shared" si="28"/>
        <v>6.57</v>
      </c>
      <c r="Q110" s="129">
        <f t="shared" si="28"/>
        <v>6.57</v>
      </c>
      <c r="R110" s="129">
        <f t="shared" si="28"/>
        <v>6.57</v>
      </c>
      <c r="S110" s="129">
        <f t="shared" si="29"/>
        <v>6.57</v>
      </c>
      <c r="T110" s="129">
        <f t="shared" si="29"/>
        <v>6.57</v>
      </c>
      <c r="U110" s="129">
        <f t="shared" si="29"/>
        <v>6.57</v>
      </c>
      <c r="V110" s="129">
        <f t="shared" si="29"/>
        <v>6.57</v>
      </c>
      <c r="W110" s="129">
        <f t="shared" si="29"/>
        <v>6.57</v>
      </c>
      <c r="X110" s="129">
        <f t="shared" si="29"/>
        <v>6.57</v>
      </c>
      <c r="Y110" s="129">
        <f t="shared" si="29"/>
        <v>6.57</v>
      </c>
      <c r="Z110" s="129">
        <f t="shared" si="29"/>
        <v>6.57</v>
      </c>
      <c r="AA110" s="129">
        <f t="shared" si="29"/>
        <v>6.57</v>
      </c>
      <c r="AB110" s="129">
        <f t="shared" si="29"/>
        <v>6.57</v>
      </c>
      <c r="AC110" s="129">
        <f t="shared" si="29"/>
        <v>6.57</v>
      </c>
      <c r="AD110" s="129">
        <f t="shared" si="29"/>
        <v>6.57</v>
      </c>
      <c r="AE110" s="129">
        <f t="shared" si="29"/>
        <v>6.57</v>
      </c>
      <c r="AF110" s="129">
        <f t="shared" si="29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28"/>
        <v>3.43</v>
      </c>
      <c r="D111" s="129">
        <f t="shared" si="28"/>
        <v>3.43</v>
      </c>
      <c r="E111" s="129">
        <f t="shared" si="28"/>
        <v>3.43</v>
      </c>
      <c r="F111" s="129">
        <f t="shared" si="28"/>
        <v>3.43</v>
      </c>
      <c r="G111" s="129">
        <f t="shared" si="28"/>
        <v>3.43</v>
      </c>
      <c r="H111" s="129">
        <f t="shared" si="28"/>
        <v>3.43</v>
      </c>
      <c r="I111" s="129">
        <f t="shared" si="28"/>
        <v>3.43</v>
      </c>
      <c r="J111" s="129">
        <f t="shared" si="28"/>
        <v>3.43</v>
      </c>
      <c r="K111" s="129">
        <f t="shared" si="28"/>
        <v>3.43</v>
      </c>
      <c r="L111" s="129">
        <f t="shared" si="28"/>
        <v>3.43</v>
      </c>
      <c r="M111" s="129">
        <f t="shared" si="28"/>
        <v>3.43</v>
      </c>
      <c r="N111" s="129">
        <f t="shared" si="28"/>
        <v>3.43</v>
      </c>
      <c r="O111" s="129">
        <f t="shared" si="28"/>
        <v>3.43</v>
      </c>
      <c r="P111" s="129">
        <f t="shared" si="28"/>
        <v>3.43</v>
      </c>
      <c r="Q111" s="129">
        <f t="shared" si="28"/>
        <v>3.43</v>
      </c>
      <c r="R111" s="129">
        <f t="shared" si="28"/>
        <v>3.43</v>
      </c>
      <c r="S111" s="129">
        <f t="shared" si="29"/>
        <v>3.43</v>
      </c>
      <c r="T111" s="129">
        <f t="shared" si="29"/>
        <v>3.43</v>
      </c>
      <c r="U111" s="129">
        <f t="shared" si="29"/>
        <v>3.43</v>
      </c>
      <c r="V111" s="129">
        <f t="shared" si="29"/>
        <v>3.43</v>
      </c>
      <c r="W111" s="129">
        <f t="shared" si="29"/>
        <v>3.43</v>
      </c>
      <c r="X111" s="129">
        <f t="shared" si="29"/>
        <v>3.43</v>
      </c>
      <c r="Y111" s="129">
        <f t="shared" si="29"/>
        <v>3.43</v>
      </c>
      <c r="Z111" s="129">
        <f t="shared" si="29"/>
        <v>3.43</v>
      </c>
      <c r="AA111" s="129">
        <f t="shared" si="29"/>
        <v>3.43</v>
      </c>
      <c r="AB111" s="129">
        <f t="shared" si="29"/>
        <v>3.43</v>
      </c>
      <c r="AC111" s="129">
        <f t="shared" si="29"/>
        <v>3.43</v>
      </c>
      <c r="AD111" s="129">
        <f t="shared" si="29"/>
        <v>3.43</v>
      </c>
      <c r="AE111" s="129">
        <f t="shared" si="29"/>
        <v>3.43</v>
      </c>
      <c r="AF111" s="129">
        <f t="shared" si="29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28"/>
        <v>2.96</v>
      </c>
      <c r="D112" s="129">
        <f t="shared" si="28"/>
        <v>2.96</v>
      </c>
      <c r="E112" s="129">
        <f t="shared" si="28"/>
        <v>2.96</v>
      </c>
      <c r="F112" s="129">
        <f t="shared" si="28"/>
        <v>2.96</v>
      </c>
      <c r="G112" s="129">
        <f t="shared" si="28"/>
        <v>2.96</v>
      </c>
      <c r="H112" s="129">
        <f t="shared" si="28"/>
        <v>2.96</v>
      </c>
      <c r="I112" s="129">
        <f t="shared" si="28"/>
        <v>2.96</v>
      </c>
      <c r="J112" s="129">
        <f t="shared" si="28"/>
        <v>2.96</v>
      </c>
      <c r="K112" s="129">
        <f t="shared" si="28"/>
        <v>2.96</v>
      </c>
      <c r="L112" s="129">
        <f t="shared" si="28"/>
        <v>2.96</v>
      </c>
      <c r="M112" s="129">
        <f t="shared" si="28"/>
        <v>2.96</v>
      </c>
      <c r="N112" s="129">
        <f t="shared" si="28"/>
        <v>2.96</v>
      </c>
      <c r="O112" s="129">
        <f t="shared" si="28"/>
        <v>2.96</v>
      </c>
      <c r="P112" s="129">
        <f t="shared" si="28"/>
        <v>2.96</v>
      </c>
      <c r="Q112" s="129">
        <f t="shared" si="28"/>
        <v>2.96</v>
      </c>
      <c r="R112" s="129">
        <f t="shared" si="28"/>
        <v>2.96</v>
      </c>
      <c r="S112" s="129">
        <f t="shared" si="29"/>
        <v>2.96</v>
      </c>
      <c r="T112" s="129">
        <f t="shared" si="29"/>
        <v>2.96</v>
      </c>
      <c r="U112" s="129">
        <f t="shared" si="29"/>
        <v>2.96</v>
      </c>
      <c r="V112" s="129">
        <f t="shared" si="29"/>
        <v>2.96</v>
      </c>
      <c r="W112" s="129">
        <f t="shared" si="29"/>
        <v>2.96</v>
      </c>
      <c r="X112" s="129">
        <f t="shared" si="29"/>
        <v>2.96</v>
      </c>
      <c r="Y112" s="129">
        <f t="shared" si="29"/>
        <v>2.96</v>
      </c>
      <c r="Z112" s="129">
        <f t="shared" si="29"/>
        <v>2.96</v>
      </c>
      <c r="AA112" s="129">
        <f t="shared" si="29"/>
        <v>2.96</v>
      </c>
      <c r="AB112" s="129">
        <f t="shared" si="29"/>
        <v>2.96</v>
      </c>
      <c r="AC112" s="129">
        <f t="shared" si="29"/>
        <v>2.96</v>
      </c>
      <c r="AD112" s="129">
        <f t="shared" si="29"/>
        <v>2.96</v>
      </c>
      <c r="AE112" s="129">
        <f t="shared" si="29"/>
        <v>2.96</v>
      </c>
      <c r="AF112" s="129">
        <f t="shared" si="29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28"/>
        <v>8</v>
      </c>
      <c r="D113" s="129">
        <f t="shared" si="28"/>
        <v>8</v>
      </c>
      <c r="E113" s="129">
        <f t="shared" si="28"/>
        <v>8</v>
      </c>
      <c r="F113" s="129">
        <f t="shared" si="28"/>
        <v>8</v>
      </c>
      <c r="G113" s="129">
        <f t="shared" si="28"/>
        <v>8</v>
      </c>
      <c r="H113" s="129">
        <f t="shared" si="28"/>
        <v>8</v>
      </c>
      <c r="I113" s="129">
        <f t="shared" si="28"/>
        <v>8</v>
      </c>
      <c r="J113" s="129">
        <f t="shared" si="28"/>
        <v>8</v>
      </c>
      <c r="K113" s="129">
        <f t="shared" si="28"/>
        <v>8</v>
      </c>
      <c r="L113" s="129">
        <f t="shared" si="28"/>
        <v>8</v>
      </c>
      <c r="M113" s="129">
        <f t="shared" si="28"/>
        <v>8</v>
      </c>
      <c r="N113" s="129">
        <f t="shared" si="28"/>
        <v>8</v>
      </c>
      <c r="O113" s="129">
        <f t="shared" si="28"/>
        <v>8</v>
      </c>
      <c r="P113" s="129">
        <f t="shared" si="28"/>
        <v>8</v>
      </c>
      <c r="Q113" s="129">
        <f t="shared" si="28"/>
        <v>8</v>
      </c>
      <c r="R113" s="129">
        <f t="shared" si="28"/>
        <v>8</v>
      </c>
      <c r="S113" s="129">
        <f t="shared" si="29"/>
        <v>8</v>
      </c>
      <c r="T113" s="129">
        <f t="shared" si="29"/>
        <v>8</v>
      </c>
      <c r="U113" s="129">
        <f t="shared" si="29"/>
        <v>8</v>
      </c>
      <c r="V113" s="129">
        <f t="shared" si="29"/>
        <v>8</v>
      </c>
      <c r="W113" s="129">
        <f t="shared" si="29"/>
        <v>8</v>
      </c>
      <c r="X113" s="129">
        <f t="shared" si="29"/>
        <v>8</v>
      </c>
      <c r="Y113" s="129">
        <f t="shared" si="29"/>
        <v>8</v>
      </c>
      <c r="Z113" s="129">
        <f t="shared" si="29"/>
        <v>8</v>
      </c>
      <c r="AA113" s="129">
        <f t="shared" si="29"/>
        <v>8</v>
      </c>
      <c r="AB113" s="129">
        <f t="shared" si="29"/>
        <v>8</v>
      </c>
      <c r="AC113" s="129">
        <f t="shared" si="29"/>
        <v>8</v>
      </c>
      <c r="AD113" s="129">
        <f t="shared" si="29"/>
        <v>8</v>
      </c>
      <c r="AE113" s="129">
        <f t="shared" si="29"/>
        <v>8</v>
      </c>
      <c r="AF113" s="129">
        <f t="shared" si="29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28"/>
        <v>7</v>
      </c>
      <c r="E114" s="129">
        <f t="shared" si="28"/>
        <v>7</v>
      </c>
      <c r="F114" s="129">
        <f t="shared" si="28"/>
        <v>7</v>
      </c>
      <c r="G114" s="129">
        <f t="shared" si="28"/>
        <v>7</v>
      </c>
      <c r="H114" s="129">
        <f t="shared" si="28"/>
        <v>7</v>
      </c>
      <c r="I114" s="129">
        <f t="shared" si="28"/>
        <v>7</v>
      </c>
      <c r="J114" s="129">
        <f t="shared" si="28"/>
        <v>7</v>
      </c>
      <c r="K114" s="129">
        <f t="shared" si="28"/>
        <v>7</v>
      </c>
      <c r="L114" s="129">
        <f t="shared" si="28"/>
        <v>7</v>
      </c>
      <c r="M114" s="129">
        <f t="shared" si="28"/>
        <v>7</v>
      </c>
      <c r="N114" s="129">
        <f t="shared" si="28"/>
        <v>7</v>
      </c>
      <c r="O114" s="129">
        <f t="shared" si="28"/>
        <v>7</v>
      </c>
      <c r="P114" s="129">
        <f t="shared" si="28"/>
        <v>7</v>
      </c>
      <c r="Q114" s="129">
        <f t="shared" si="28"/>
        <v>7</v>
      </c>
      <c r="R114" s="129">
        <f t="shared" si="28"/>
        <v>7</v>
      </c>
      <c r="S114" s="129">
        <f t="shared" si="29"/>
        <v>7</v>
      </c>
      <c r="T114" s="129">
        <f t="shared" si="29"/>
        <v>7</v>
      </c>
      <c r="U114" s="129">
        <f t="shared" si="29"/>
        <v>7</v>
      </c>
      <c r="V114" s="129">
        <f t="shared" si="29"/>
        <v>7</v>
      </c>
      <c r="W114" s="129">
        <f t="shared" si="29"/>
        <v>7</v>
      </c>
      <c r="X114" s="129">
        <f t="shared" si="29"/>
        <v>7</v>
      </c>
      <c r="Y114" s="129">
        <f t="shared" si="29"/>
        <v>7</v>
      </c>
      <c r="Z114" s="129">
        <f t="shared" si="29"/>
        <v>7</v>
      </c>
      <c r="AA114" s="129">
        <f t="shared" si="29"/>
        <v>7</v>
      </c>
      <c r="AB114" s="129">
        <f t="shared" si="29"/>
        <v>7</v>
      </c>
      <c r="AC114" s="129">
        <f t="shared" si="29"/>
        <v>7</v>
      </c>
      <c r="AD114" s="129">
        <f t="shared" si="29"/>
        <v>7</v>
      </c>
      <c r="AE114" s="129">
        <f t="shared" si="29"/>
        <v>7</v>
      </c>
      <c r="AF114" s="129">
        <f t="shared" si="29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0">B115</f>
        <v>3.47</v>
      </c>
      <c r="D115" s="129">
        <f t="shared" si="30"/>
        <v>3.47</v>
      </c>
      <c r="E115" s="129">
        <f t="shared" si="30"/>
        <v>3.47</v>
      </c>
      <c r="F115" s="129">
        <f t="shared" si="30"/>
        <v>3.47</v>
      </c>
      <c r="G115" s="129">
        <f t="shared" si="30"/>
        <v>3.47</v>
      </c>
      <c r="H115" s="129">
        <f t="shared" si="30"/>
        <v>3.47</v>
      </c>
      <c r="I115" s="129">
        <f t="shared" si="30"/>
        <v>3.47</v>
      </c>
      <c r="J115" s="129">
        <f t="shared" si="30"/>
        <v>3.47</v>
      </c>
      <c r="K115" s="129">
        <f t="shared" si="30"/>
        <v>3.47</v>
      </c>
      <c r="L115" s="129">
        <f t="shared" si="30"/>
        <v>3.47</v>
      </c>
      <c r="M115" s="129">
        <f t="shared" si="30"/>
        <v>3.47</v>
      </c>
      <c r="N115" s="129">
        <f t="shared" si="30"/>
        <v>3.47</v>
      </c>
      <c r="O115" s="129">
        <f t="shared" si="30"/>
        <v>3.47</v>
      </c>
      <c r="P115" s="129">
        <f t="shared" si="30"/>
        <v>3.47</v>
      </c>
      <c r="Q115" s="129">
        <f t="shared" si="30"/>
        <v>3.47</v>
      </c>
      <c r="R115" s="129">
        <f t="shared" si="30"/>
        <v>3.47</v>
      </c>
      <c r="S115" s="129">
        <f t="shared" si="29"/>
        <v>3.47</v>
      </c>
      <c r="T115" s="129">
        <f t="shared" si="29"/>
        <v>3.47</v>
      </c>
      <c r="U115" s="129">
        <f t="shared" si="29"/>
        <v>3.47</v>
      </c>
      <c r="V115" s="129">
        <f t="shared" si="29"/>
        <v>3.47</v>
      </c>
      <c r="W115" s="129">
        <f t="shared" si="29"/>
        <v>3.47</v>
      </c>
      <c r="X115" s="129">
        <f t="shared" si="29"/>
        <v>3.47</v>
      </c>
      <c r="Y115" s="129">
        <f t="shared" si="29"/>
        <v>3.47</v>
      </c>
      <c r="Z115" s="129">
        <f t="shared" si="29"/>
        <v>3.47</v>
      </c>
      <c r="AA115" s="129">
        <f t="shared" si="29"/>
        <v>3.47</v>
      </c>
      <c r="AB115" s="129">
        <f t="shared" si="29"/>
        <v>3.47</v>
      </c>
      <c r="AC115" s="129">
        <f t="shared" si="29"/>
        <v>3.47</v>
      </c>
      <c r="AD115" s="129">
        <f t="shared" si="29"/>
        <v>3.47</v>
      </c>
      <c r="AE115" s="129">
        <f t="shared" si="29"/>
        <v>3.47</v>
      </c>
      <c r="AF115" s="129">
        <f t="shared" si="29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0"/>
        <v>2.1</v>
      </c>
      <c r="D116" s="129">
        <f t="shared" si="30"/>
        <v>2.1</v>
      </c>
      <c r="E116" s="129">
        <f t="shared" si="30"/>
        <v>2.1</v>
      </c>
      <c r="F116" s="129">
        <f t="shared" si="30"/>
        <v>2.1</v>
      </c>
      <c r="G116" s="129">
        <f t="shared" si="30"/>
        <v>2.1</v>
      </c>
      <c r="H116" s="129">
        <f t="shared" si="30"/>
        <v>2.1</v>
      </c>
      <c r="I116" s="129">
        <f t="shared" si="30"/>
        <v>2.1</v>
      </c>
      <c r="J116" s="129">
        <f t="shared" si="30"/>
        <v>2.1</v>
      </c>
      <c r="K116" s="129">
        <f t="shared" si="30"/>
        <v>2.1</v>
      </c>
      <c r="L116" s="129">
        <f t="shared" si="30"/>
        <v>2.1</v>
      </c>
      <c r="M116" s="129">
        <f t="shared" si="30"/>
        <v>2.1</v>
      </c>
      <c r="N116" s="129">
        <f t="shared" si="30"/>
        <v>2.1</v>
      </c>
      <c r="O116" s="129">
        <f t="shared" si="30"/>
        <v>2.1</v>
      </c>
      <c r="P116" s="129">
        <f t="shared" si="30"/>
        <v>2.1</v>
      </c>
      <c r="Q116" s="129">
        <f t="shared" si="30"/>
        <v>2.1</v>
      </c>
      <c r="R116" s="129">
        <f t="shared" si="30"/>
        <v>2.1</v>
      </c>
      <c r="S116" s="129">
        <f t="shared" si="29"/>
        <v>2.1</v>
      </c>
      <c r="T116" s="129">
        <f t="shared" si="29"/>
        <v>2.1</v>
      </c>
      <c r="U116" s="129">
        <f t="shared" si="29"/>
        <v>2.1</v>
      </c>
      <c r="V116" s="129">
        <f t="shared" si="29"/>
        <v>2.1</v>
      </c>
      <c r="W116" s="129">
        <f t="shared" si="29"/>
        <v>2.1</v>
      </c>
      <c r="X116" s="129">
        <f t="shared" si="29"/>
        <v>2.1</v>
      </c>
      <c r="Y116" s="129">
        <f t="shared" si="29"/>
        <v>2.1</v>
      </c>
      <c r="Z116" s="129">
        <f t="shared" si="29"/>
        <v>2.1</v>
      </c>
      <c r="AA116" s="129">
        <f t="shared" si="29"/>
        <v>2.1</v>
      </c>
      <c r="AB116" s="129">
        <f t="shared" si="29"/>
        <v>2.1</v>
      </c>
      <c r="AC116" s="129">
        <f t="shared" si="29"/>
        <v>2.1</v>
      </c>
      <c r="AD116" s="129">
        <f t="shared" si="29"/>
        <v>2.1</v>
      </c>
      <c r="AE116" s="129">
        <f t="shared" si="29"/>
        <v>2.1</v>
      </c>
      <c r="AF116" s="129">
        <f t="shared" si="29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0"/>
        <v>9.3000000000000007</v>
      </c>
      <c r="D117" s="129">
        <f t="shared" si="30"/>
        <v>9.3000000000000007</v>
      </c>
      <c r="E117" s="129">
        <f t="shared" si="30"/>
        <v>9.3000000000000007</v>
      </c>
      <c r="F117" s="129">
        <f t="shared" si="30"/>
        <v>9.3000000000000007</v>
      </c>
      <c r="G117" s="129">
        <f t="shared" si="30"/>
        <v>9.3000000000000007</v>
      </c>
      <c r="H117" s="129">
        <f t="shared" si="30"/>
        <v>9.3000000000000007</v>
      </c>
      <c r="I117" s="129">
        <f t="shared" si="30"/>
        <v>9.3000000000000007</v>
      </c>
      <c r="J117" s="129">
        <f t="shared" si="30"/>
        <v>9.3000000000000007</v>
      </c>
      <c r="K117" s="129">
        <f t="shared" si="30"/>
        <v>9.3000000000000007</v>
      </c>
      <c r="L117" s="129">
        <f t="shared" si="30"/>
        <v>9.3000000000000007</v>
      </c>
      <c r="M117" s="129">
        <f t="shared" si="30"/>
        <v>9.3000000000000007</v>
      </c>
      <c r="N117" s="129">
        <f t="shared" si="30"/>
        <v>9.3000000000000007</v>
      </c>
      <c r="O117" s="129">
        <f t="shared" si="30"/>
        <v>9.3000000000000007</v>
      </c>
      <c r="P117" s="129">
        <f t="shared" si="30"/>
        <v>9.3000000000000007</v>
      </c>
      <c r="Q117" s="129">
        <f t="shared" si="30"/>
        <v>9.3000000000000007</v>
      </c>
      <c r="R117" s="129">
        <f t="shared" si="30"/>
        <v>9.3000000000000007</v>
      </c>
      <c r="S117" s="129">
        <f t="shared" si="29"/>
        <v>9.3000000000000007</v>
      </c>
      <c r="T117" s="129">
        <f t="shared" si="29"/>
        <v>9.3000000000000007</v>
      </c>
      <c r="U117" s="129">
        <f t="shared" si="29"/>
        <v>9.3000000000000007</v>
      </c>
      <c r="V117" s="129">
        <f t="shared" si="29"/>
        <v>9.3000000000000007</v>
      </c>
      <c r="W117" s="129">
        <f t="shared" si="29"/>
        <v>9.3000000000000007</v>
      </c>
      <c r="X117" s="129">
        <f t="shared" si="29"/>
        <v>9.3000000000000007</v>
      </c>
      <c r="Y117" s="129">
        <f t="shared" si="29"/>
        <v>9.3000000000000007</v>
      </c>
      <c r="Z117" s="129">
        <f t="shared" si="29"/>
        <v>9.3000000000000007</v>
      </c>
      <c r="AA117" s="129">
        <f t="shared" si="29"/>
        <v>9.3000000000000007</v>
      </c>
      <c r="AB117" s="129">
        <f t="shared" si="29"/>
        <v>9.3000000000000007</v>
      </c>
      <c r="AC117" s="129">
        <f t="shared" si="29"/>
        <v>9.3000000000000007</v>
      </c>
      <c r="AD117" s="129">
        <f t="shared" si="29"/>
        <v>9.3000000000000007</v>
      </c>
      <c r="AE117" s="129">
        <f t="shared" si="29"/>
        <v>9.3000000000000007</v>
      </c>
      <c r="AF117" s="129">
        <f t="shared" si="29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0"/>
        <v>0</v>
      </c>
      <c r="D118" s="129">
        <f t="shared" si="30"/>
        <v>0</v>
      </c>
      <c r="E118" s="129">
        <f t="shared" si="30"/>
        <v>0</v>
      </c>
      <c r="F118" s="129">
        <f t="shared" si="30"/>
        <v>0</v>
      </c>
      <c r="G118" s="129">
        <f t="shared" si="30"/>
        <v>0</v>
      </c>
      <c r="H118" s="129">
        <f t="shared" si="30"/>
        <v>0</v>
      </c>
      <c r="I118" s="129">
        <f t="shared" si="30"/>
        <v>0</v>
      </c>
      <c r="J118" s="129">
        <f t="shared" si="30"/>
        <v>0</v>
      </c>
      <c r="K118" s="129">
        <f t="shared" si="30"/>
        <v>0</v>
      </c>
      <c r="L118" s="129">
        <f t="shared" si="30"/>
        <v>0</v>
      </c>
      <c r="M118" s="129">
        <f t="shared" si="30"/>
        <v>0</v>
      </c>
      <c r="N118" s="129">
        <f t="shared" si="30"/>
        <v>0</v>
      </c>
      <c r="O118" s="129">
        <f t="shared" si="30"/>
        <v>0</v>
      </c>
      <c r="P118" s="129">
        <f t="shared" si="30"/>
        <v>0</v>
      </c>
      <c r="Q118" s="129">
        <f t="shared" si="30"/>
        <v>0</v>
      </c>
      <c r="R118" s="129">
        <f t="shared" si="30"/>
        <v>0</v>
      </c>
      <c r="S118" s="129">
        <f t="shared" si="29"/>
        <v>0</v>
      </c>
      <c r="T118" s="129">
        <f t="shared" si="29"/>
        <v>0</v>
      </c>
      <c r="U118" s="129">
        <f t="shared" si="29"/>
        <v>0</v>
      </c>
      <c r="V118" s="129">
        <f t="shared" si="29"/>
        <v>0</v>
      </c>
      <c r="W118" s="129">
        <f t="shared" si="29"/>
        <v>0</v>
      </c>
      <c r="X118" s="129">
        <f t="shared" si="29"/>
        <v>0</v>
      </c>
      <c r="Y118" s="129">
        <f t="shared" si="29"/>
        <v>0</v>
      </c>
      <c r="Z118" s="129">
        <f t="shared" si="29"/>
        <v>0</v>
      </c>
      <c r="AA118" s="129">
        <f t="shared" si="29"/>
        <v>0</v>
      </c>
      <c r="AB118" s="129">
        <f t="shared" si="29"/>
        <v>0</v>
      </c>
      <c r="AC118" s="129">
        <f t="shared" si="29"/>
        <v>0</v>
      </c>
      <c r="AD118" s="129">
        <f t="shared" si="29"/>
        <v>0</v>
      </c>
      <c r="AE118" s="129">
        <f t="shared" si="29"/>
        <v>0</v>
      </c>
      <c r="AF118" s="129">
        <f t="shared" si="29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0"/>
        <v>0</v>
      </c>
      <c r="D119" s="129">
        <f t="shared" si="30"/>
        <v>0</v>
      </c>
      <c r="E119" s="129">
        <f t="shared" si="30"/>
        <v>0</v>
      </c>
      <c r="F119" s="129">
        <f t="shared" si="30"/>
        <v>0</v>
      </c>
      <c r="G119" s="129">
        <f t="shared" si="30"/>
        <v>0</v>
      </c>
      <c r="H119" s="129">
        <f t="shared" si="30"/>
        <v>0</v>
      </c>
      <c r="I119" s="129">
        <f t="shared" si="30"/>
        <v>0</v>
      </c>
      <c r="J119" s="129">
        <f t="shared" si="30"/>
        <v>0</v>
      </c>
      <c r="K119" s="129">
        <f t="shared" si="30"/>
        <v>0</v>
      </c>
      <c r="L119" s="129">
        <f t="shared" si="30"/>
        <v>0</v>
      </c>
      <c r="M119" s="129">
        <f t="shared" si="30"/>
        <v>0</v>
      </c>
      <c r="N119" s="129">
        <f t="shared" si="30"/>
        <v>0</v>
      </c>
      <c r="O119" s="129">
        <f t="shared" si="30"/>
        <v>0</v>
      </c>
      <c r="P119" s="129">
        <f t="shared" si="30"/>
        <v>0</v>
      </c>
      <c r="Q119" s="129">
        <f t="shared" si="30"/>
        <v>0</v>
      </c>
      <c r="R119" s="129">
        <f t="shared" si="30"/>
        <v>0</v>
      </c>
      <c r="S119" s="129">
        <f t="shared" si="29"/>
        <v>0</v>
      </c>
      <c r="T119" s="129">
        <f t="shared" si="29"/>
        <v>0</v>
      </c>
      <c r="U119" s="129">
        <f t="shared" si="29"/>
        <v>0</v>
      </c>
      <c r="V119" s="129">
        <f t="shared" si="29"/>
        <v>0</v>
      </c>
      <c r="W119" s="129">
        <f t="shared" si="29"/>
        <v>0</v>
      </c>
      <c r="X119" s="129">
        <f t="shared" si="29"/>
        <v>0</v>
      </c>
      <c r="Y119" s="129">
        <f t="shared" si="29"/>
        <v>0</v>
      </c>
      <c r="Z119" s="129">
        <f t="shared" si="29"/>
        <v>0</v>
      </c>
      <c r="AA119" s="129">
        <f t="shared" si="29"/>
        <v>0</v>
      </c>
      <c r="AB119" s="129">
        <f t="shared" si="29"/>
        <v>0</v>
      </c>
      <c r="AC119" s="129">
        <f t="shared" si="29"/>
        <v>0</v>
      </c>
      <c r="AD119" s="129">
        <f t="shared" si="29"/>
        <v>0</v>
      </c>
      <c r="AE119" s="129">
        <f t="shared" si="29"/>
        <v>0</v>
      </c>
      <c r="AF119" s="129">
        <f t="shared" si="29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0"/>
        <v>5</v>
      </c>
      <c r="D120" s="129">
        <f t="shared" si="30"/>
        <v>5</v>
      </c>
      <c r="E120" s="129">
        <f t="shared" si="30"/>
        <v>5</v>
      </c>
      <c r="F120" s="129">
        <f t="shared" si="30"/>
        <v>5</v>
      </c>
      <c r="G120" s="129">
        <f t="shared" si="30"/>
        <v>5</v>
      </c>
      <c r="H120" s="129">
        <f t="shared" si="30"/>
        <v>5</v>
      </c>
      <c r="I120" s="129">
        <f t="shared" si="30"/>
        <v>5</v>
      </c>
      <c r="J120" s="129">
        <f t="shared" si="30"/>
        <v>5</v>
      </c>
      <c r="K120" s="129">
        <f t="shared" si="30"/>
        <v>5</v>
      </c>
      <c r="L120" s="129">
        <f t="shared" si="30"/>
        <v>5</v>
      </c>
      <c r="M120" s="129">
        <f t="shared" si="30"/>
        <v>5</v>
      </c>
      <c r="N120" s="129">
        <f t="shared" si="30"/>
        <v>5</v>
      </c>
      <c r="O120" s="129">
        <f t="shared" si="30"/>
        <v>5</v>
      </c>
      <c r="P120" s="129">
        <f t="shared" si="30"/>
        <v>5</v>
      </c>
      <c r="Q120" s="129">
        <f t="shared" si="30"/>
        <v>5</v>
      </c>
      <c r="R120" s="129">
        <f t="shared" si="30"/>
        <v>5</v>
      </c>
      <c r="S120" s="129">
        <f t="shared" si="29"/>
        <v>5</v>
      </c>
      <c r="T120" s="129">
        <f t="shared" si="29"/>
        <v>5</v>
      </c>
      <c r="U120" s="129">
        <f t="shared" si="29"/>
        <v>5</v>
      </c>
      <c r="V120" s="129">
        <f t="shared" si="29"/>
        <v>5</v>
      </c>
      <c r="W120" s="129">
        <f t="shared" si="29"/>
        <v>5</v>
      </c>
      <c r="X120" s="129">
        <f t="shared" si="29"/>
        <v>5</v>
      </c>
      <c r="Y120" s="129">
        <f t="shared" si="29"/>
        <v>5</v>
      </c>
      <c r="Z120" s="129">
        <f t="shared" si="29"/>
        <v>5</v>
      </c>
      <c r="AA120" s="129">
        <f t="shared" si="29"/>
        <v>5</v>
      </c>
      <c r="AB120" s="129">
        <f t="shared" si="29"/>
        <v>5</v>
      </c>
      <c r="AC120" s="129">
        <f t="shared" si="29"/>
        <v>5</v>
      </c>
      <c r="AD120" s="129">
        <f t="shared" si="29"/>
        <v>5</v>
      </c>
      <c r="AE120" s="129">
        <f t="shared" si="29"/>
        <v>5</v>
      </c>
      <c r="AF120" s="129">
        <f t="shared" si="29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0"/>
        <v>1</v>
      </c>
      <c r="D121" s="129">
        <f t="shared" si="30"/>
        <v>1</v>
      </c>
      <c r="E121" s="129">
        <f t="shared" si="30"/>
        <v>1</v>
      </c>
      <c r="F121" s="129">
        <f t="shared" si="30"/>
        <v>1</v>
      </c>
      <c r="G121" s="129">
        <f t="shared" si="30"/>
        <v>1</v>
      </c>
      <c r="H121" s="129">
        <f t="shared" si="30"/>
        <v>1</v>
      </c>
      <c r="I121" s="129">
        <f t="shared" si="30"/>
        <v>1</v>
      </c>
      <c r="J121" s="129">
        <f t="shared" si="30"/>
        <v>1</v>
      </c>
      <c r="K121" s="129">
        <f t="shared" si="30"/>
        <v>1</v>
      </c>
      <c r="L121" s="129">
        <f t="shared" si="30"/>
        <v>1</v>
      </c>
      <c r="M121" s="129">
        <f t="shared" si="30"/>
        <v>1</v>
      </c>
      <c r="N121" s="129">
        <f t="shared" si="30"/>
        <v>1</v>
      </c>
      <c r="O121" s="129">
        <f t="shared" si="30"/>
        <v>1</v>
      </c>
      <c r="P121" s="129">
        <f t="shared" si="30"/>
        <v>1</v>
      </c>
      <c r="Q121" s="129">
        <f t="shared" si="30"/>
        <v>1</v>
      </c>
      <c r="R121" s="129">
        <f t="shared" si="30"/>
        <v>1</v>
      </c>
      <c r="S121" s="129">
        <f t="shared" si="29"/>
        <v>1</v>
      </c>
      <c r="T121" s="129">
        <f t="shared" si="29"/>
        <v>1</v>
      </c>
      <c r="U121" s="129">
        <f t="shared" si="29"/>
        <v>1</v>
      </c>
      <c r="V121" s="129">
        <f t="shared" si="29"/>
        <v>1</v>
      </c>
      <c r="W121" s="129">
        <f t="shared" si="29"/>
        <v>1</v>
      </c>
      <c r="X121" s="129">
        <f t="shared" si="29"/>
        <v>1</v>
      </c>
      <c r="Y121" s="129">
        <f t="shared" si="29"/>
        <v>1</v>
      </c>
      <c r="Z121" s="129">
        <f t="shared" si="29"/>
        <v>1</v>
      </c>
      <c r="AA121" s="129">
        <f t="shared" si="29"/>
        <v>1</v>
      </c>
      <c r="AB121" s="129">
        <f t="shared" si="29"/>
        <v>1</v>
      </c>
      <c r="AC121" s="129">
        <f t="shared" si="29"/>
        <v>1</v>
      </c>
      <c r="AD121" s="129">
        <f t="shared" si="29"/>
        <v>1</v>
      </c>
      <c r="AE121" s="129">
        <f t="shared" si="29"/>
        <v>1</v>
      </c>
      <c r="AF121" s="129">
        <f t="shared" si="29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0"/>
        <v>1.58</v>
      </c>
      <c r="D122" s="129">
        <f t="shared" si="30"/>
        <v>1.58</v>
      </c>
      <c r="E122" s="129">
        <f t="shared" si="30"/>
        <v>1.58</v>
      </c>
      <c r="F122" s="129">
        <f t="shared" si="30"/>
        <v>1.58</v>
      </c>
      <c r="G122" s="129">
        <f t="shared" si="30"/>
        <v>1.58</v>
      </c>
      <c r="H122" s="129">
        <f t="shared" si="30"/>
        <v>1.58</v>
      </c>
      <c r="I122" s="129">
        <f t="shared" si="30"/>
        <v>1.58</v>
      </c>
      <c r="J122" s="129">
        <f t="shared" si="30"/>
        <v>1.58</v>
      </c>
      <c r="K122" s="129">
        <f t="shared" si="30"/>
        <v>1.58</v>
      </c>
      <c r="L122" s="129">
        <f t="shared" si="30"/>
        <v>1.58</v>
      </c>
      <c r="M122" s="129">
        <f t="shared" si="30"/>
        <v>1.58</v>
      </c>
      <c r="N122" s="129">
        <f t="shared" si="30"/>
        <v>1.58</v>
      </c>
      <c r="O122" s="129">
        <f t="shared" si="30"/>
        <v>1.58</v>
      </c>
      <c r="P122" s="129">
        <f t="shared" si="30"/>
        <v>1.58</v>
      </c>
      <c r="Q122" s="129">
        <f t="shared" si="30"/>
        <v>1.58</v>
      </c>
      <c r="R122" s="129">
        <f t="shared" si="30"/>
        <v>1.58</v>
      </c>
      <c r="S122" s="129">
        <f t="shared" si="29"/>
        <v>1.58</v>
      </c>
      <c r="T122" s="129">
        <f t="shared" si="29"/>
        <v>1.58</v>
      </c>
      <c r="U122" s="129">
        <f t="shared" si="29"/>
        <v>1.58</v>
      </c>
      <c r="V122" s="129">
        <f t="shared" si="29"/>
        <v>1.58</v>
      </c>
      <c r="W122" s="129">
        <f t="shared" si="29"/>
        <v>1.58</v>
      </c>
      <c r="X122" s="129">
        <f t="shared" si="29"/>
        <v>1.58</v>
      </c>
      <c r="Y122" s="129">
        <f t="shared" si="29"/>
        <v>1.58</v>
      </c>
      <c r="Z122" s="129">
        <f t="shared" si="29"/>
        <v>1.58</v>
      </c>
      <c r="AA122" s="129">
        <f t="shared" si="29"/>
        <v>1.58</v>
      </c>
      <c r="AB122" s="129">
        <f t="shared" si="29"/>
        <v>1.58</v>
      </c>
      <c r="AC122" s="129">
        <f t="shared" si="29"/>
        <v>1.58</v>
      </c>
      <c r="AD122" s="129">
        <f t="shared" si="29"/>
        <v>1.58</v>
      </c>
      <c r="AE122" s="129">
        <f t="shared" si="29"/>
        <v>1.58</v>
      </c>
      <c r="AF122" s="129">
        <f t="shared" si="29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0"/>
        <v>1.46</v>
      </c>
      <c r="D123" s="129">
        <f t="shared" si="30"/>
        <v>1.46</v>
      </c>
      <c r="E123" s="129">
        <f t="shared" si="30"/>
        <v>1.46</v>
      </c>
      <c r="F123" s="129">
        <f t="shared" si="30"/>
        <v>1.46</v>
      </c>
      <c r="G123" s="129">
        <f t="shared" si="30"/>
        <v>1.46</v>
      </c>
      <c r="H123" s="129">
        <f t="shared" si="30"/>
        <v>1.46</v>
      </c>
      <c r="I123" s="129">
        <f t="shared" si="30"/>
        <v>1.46</v>
      </c>
      <c r="J123" s="129">
        <f t="shared" si="30"/>
        <v>1.46</v>
      </c>
      <c r="K123" s="129">
        <f t="shared" si="30"/>
        <v>1.46</v>
      </c>
      <c r="L123" s="129">
        <f t="shared" si="30"/>
        <v>1.46</v>
      </c>
      <c r="M123" s="129">
        <f t="shared" si="30"/>
        <v>1.46</v>
      </c>
      <c r="N123" s="129">
        <f t="shared" si="30"/>
        <v>1.46</v>
      </c>
      <c r="O123" s="129">
        <f t="shared" si="30"/>
        <v>1.46</v>
      </c>
      <c r="P123" s="129">
        <f t="shared" si="30"/>
        <v>1.46</v>
      </c>
      <c r="Q123" s="129">
        <f t="shared" si="30"/>
        <v>1.46</v>
      </c>
      <c r="R123" s="129">
        <f t="shared" si="30"/>
        <v>1.46</v>
      </c>
      <c r="S123" s="129">
        <f t="shared" ref="S123:AF123" si="31">R123</f>
        <v>1.46</v>
      </c>
      <c r="T123" s="129">
        <f t="shared" si="31"/>
        <v>1.46</v>
      </c>
      <c r="U123" s="129">
        <f t="shared" si="31"/>
        <v>1.46</v>
      </c>
      <c r="V123" s="129">
        <f t="shared" si="31"/>
        <v>1.46</v>
      </c>
      <c r="W123" s="129">
        <f t="shared" si="31"/>
        <v>1.46</v>
      </c>
      <c r="X123" s="129">
        <f t="shared" si="31"/>
        <v>1.46</v>
      </c>
      <c r="Y123" s="129">
        <f t="shared" si="31"/>
        <v>1.46</v>
      </c>
      <c r="Z123" s="129">
        <f t="shared" si="31"/>
        <v>1.46</v>
      </c>
      <c r="AA123" s="129">
        <f t="shared" si="31"/>
        <v>1.46</v>
      </c>
      <c r="AB123" s="129">
        <f t="shared" si="31"/>
        <v>1.46</v>
      </c>
      <c r="AC123" s="129">
        <f t="shared" si="31"/>
        <v>1.46</v>
      </c>
      <c r="AD123" s="129">
        <f t="shared" si="31"/>
        <v>1.46</v>
      </c>
      <c r="AE123" s="129">
        <f t="shared" si="31"/>
        <v>1.46</v>
      </c>
      <c r="AF123" s="129">
        <f t="shared" si="31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0"/>
        <v>1.48</v>
      </c>
      <c r="D124" s="129">
        <f t="shared" si="30"/>
        <v>1.48</v>
      </c>
      <c r="E124" s="129">
        <f t="shared" si="30"/>
        <v>1.48</v>
      </c>
      <c r="F124" s="129">
        <f t="shared" si="30"/>
        <v>1.48</v>
      </c>
      <c r="G124" s="129">
        <f t="shared" si="30"/>
        <v>1.48</v>
      </c>
      <c r="H124" s="129">
        <f t="shared" si="30"/>
        <v>1.48</v>
      </c>
      <c r="I124" s="129">
        <f t="shared" si="30"/>
        <v>1.48</v>
      </c>
      <c r="J124" s="129">
        <f t="shared" si="30"/>
        <v>1.48</v>
      </c>
      <c r="K124" s="129">
        <f t="shared" si="30"/>
        <v>1.48</v>
      </c>
      <c r="L124" s="129">
        <f t="shared" si="30"/>
        <v>1.48</v>
      </c>
      <c r="M124" s="129">
        <f t="shared" si="30"/>
        <v>1.48</v>
      </c>
      <c r="N124" s="129">
        <f t="shared" si="30"/>
        <v>1.48</v>
      </c>
      <c r="O124" s="129">
        <f t="shared" si="30"/>
        <v>1.48</v>
      </c>
      <c r="P124" s="129">
        <f t="shared" si="30"/>
        <v>1.48</v>
      </c>
      <c r="Q124" s="129">
        <f t="shared" si="30"/>
        <v>1.48</v>
      </c>
      <c r="R124" s="129">
        <f t="shared" si="30"/>
        <v>1.48</v>
      </c>
      <c r="S124" s="129">
        <f t="shared" ref="S124:AF124" si="32">R124</f>
        <v>1.48</v>
      </c>
      <c r="T124" s="129">
        <f t="shared" si="32"/>
        <v>1.48</v>
      </c>
      <c r="U124" s="129">
        <f t="shared" si="32"/>
        <v>1.48</v>
      </c>
      <c r="V124" s="129">
        <f t="shared" si="32"/>
        <v>1.48</v>
      </c>
      <c r="W124" s="129">
        <f t="shared" si="32"/>
        <v>1.48</v>
      </c>
      <c r="X124" s="129">
        <f t="shared" si="32"/>
        <v>1.48</v>
      </c>
      <c r="Y124" s="129">
        <f t="shared" si="32"/>
        <v>1.48</v>
      </c>
      <c r="Z124" s="129">
        <f t="shared" si="32"/>
        <v>1.48</v>
      </c>
      <c r="AA124" s="129">
        <f t="shared" si="32"/>
        <v>1.48</v>
      </c>
      <c r="AB124" s="129">
        <f t="shared" si="32"/>
        <v>1.48</v>
      </c>
      <c r="AC124" s="129">
        <f t="shared" si="32"/>
        <v>1.48</v>
      </c>
      <c r="AD124" s="129">
        <f t="shared" si="32"/>
        <v>1.48</v>
      </c>
      <c r="AE124" s="129">
        <f t="shared" si="32"/>
        <v>1.48</v>
      </c>
      <c r="AF124" s="129">
        <f t="shared" si="32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3">B126</f>
        <v>2.2000000000000002</v>
      </c>
      <c r="D126" s="129">
        <f t="shared" si="33"/>
        <v>2.2000000000000002</v>
      </c>
      <c r="E126" s="129">
        <f t="shared" si="33"/>
        <v>2.2000000000000002</v>
      </c>
      <c r="F126" s="129">
        <f t="shared" si="33"/>
        <v>2.2000000000000002</v>
      </c>
      <c r="G126" s="129">
        <f t="shared" si="33"/>
        <v>2.2000000000000002</v>
      </c>
      <c r="H126" s="129">
        <f t="shared" si="33"/>
        <v>2.2000000000000002</v>
      </c>
      <c r="I126" s="129">
        <f t="shared" si="33"/>
        <v>2.2000000000000002</v>
      </c>
      <c r="J126" s="129">
        <f t="shared" si="33"/>
        <v>2.2000000000000002</v>
      </c>
      <c r="K126" s="129">
        <f t="shared" si="33"/>
        <v>2.2000000000000002</v>
      </c>
      <c r="L126" s="129">
        <f t="shared" si="33"/>
        <v>2.2000000000000002</v>
      </c>
      <c r="M126" s="129">
        <f t="shared" si="33"/>
        <v>2.2000000000000002</v>
      </c>
      <c r="N126" s="129">
        <f t="shared" si="33"/>
        <v>2.2000000000000002</v>
      </c>
      <c r="O126" s="129">
        <f t="shared" si="33"/>
        <v>2.2000000000000002</v>
      </c>
      <c r="P126" s="129">
        <f t="shared" si="33"/>
        <v>2.2000000000000002</v>
      </c>
      <c r="Q126" s="129">
        <f t="shared" si="33"/>
        <v>2.2000000000000002</v>
      </c>
      <c r="R126" s="129">
        <f t="shared" si="33"/>
        <v>2.2000000000000002</v>
      </c>
      <c r="S126" s="129">
        <f t="shared" ref="S126:AF133" si="34">R126</f>
        <v>2.2000000000000002</v>
      </c>
      <c r="T126" s="129">
        <f t="shared" si="34"/>
        <v>2.2000000000000002</v>
      </c>
      <c r="U126" s="129">
        <f t="shared" si="34"/>
        <v>2.2000000000000002</v>
      </c>
      <c r="V126" s="129">
        <f t="shared" si="34"/>
        <v>2.2000000000000002</v>
      </c>
      <c r="W126" s="129">
        <f t="shared" si="34"/>
        <v>2.2000000000000002</v>
      </c>
      <c r="X126" s="129">
        <f t="shared" si="34"/>
        <v>2.2000000000000002</v>
      </c>
      <c r="Y126" s="129">
        <f t="shared" si="34"/>
        <v>2.2000000000000002</v>
      </c>
      <c r="Z126" s="129">
        <f t="shared" si="34"/>
        <v>2.2000000000000002</v>
      </c>
      <c r="AA126" s="129">
        <f t="shared" si="34"/>
        <v>2.2000000000000002</v>
      </c>
      <c r="AB126" s="129">
        <f t="shared" si="34"/>
        <v>2.2000000000000002</v>
      </c>
      <c r="AC126" s="129">
        <f t="shared" si="34"/>
        <v>2.2000000000000002</v>
      </c>
      <c r="AD126" s="129">
        <f t="shared" si="34"/>
        <v>2.2000000000000002</v>
      </c>
      <c r="AE126" s="129">
        <f t="shared" si="34"/>
        <v>2.2000000000000002</v>
      </c>
      <c r="AF126" s="129">
        <f t="shared" si="34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3"/>
        <v>2</v>
      </c>
      <c r="D127" s="129">
        <f t="shared" si="33"/>
        <v>2</v>
      </c>
      <c r="E127" s="129">
        <f t="shared" si="33"/>
        <v>2</v>
      </c>
      <c r="F127" s="129">
        <f t="shared" si="33"/>
        <v>2</v>
      </c>
      <c r="G127" s="129">
        <f t="shared" si="33"/>
        <v>2</v>
      </c>
      <c r="H127" s="129">
        <f t="shared" si="33"/>
        <v>2</v>
      </c>
      <c r="I127" s="129">
        <f t="shared" si="33"/>
        <v>2</v>
      </c>
      <c r="J127" s="129">
        <f t="shared" si="33"/>
        <v>2</v>
      </c>
      <c r="K127" s="129">
        <f t="shared" si="33"/>
        <v>2</v>
      </c>
      <c r="L127" s="129">
        <f t="shared" si="33"/>
        <v>2</v>
      </c>
      <c r="M127" s="129">
        <f t="shared" si="33"/>
        <v>2</v>
      </c>
      <c r="N127" s="129">
        <f t="shared" si="33"/>
        <v>2</v>
      </c>
      <c r="O127" s="129">
        <f t="shared" si="33"/>
        <v>2</v>
      </c>
      <c r="P127" s="129">
        <f t="shared" si="33"/>
        <v>2</v>
      </c>
      <c r="Q127" s="129">
        <f t="shared" si="33"/>
        <v>2</v>
      </c>
      <c r="R127" s="129">
        <f t="shared" si="33"/>
        <v>2</v>
      </c>
      <c r="S127" s="129">
        <f t="shared" si="34"/>
        <v>2</v>
      </c>
      <c r="T127" s="129">
        <f t="shared" si="34"/>
        <v>2</v>
      </c>
      <c r="U127" s="129">
        <f t="shared" si="34"/>
        <v>2</v>
      </c>
      <c r="V127" s="129">
        <f t="shared" si="34"/>
        <v>2</v>
      </c>
      <c r="W127" s="129">
        <f t="shared" si="34"/>
        <v>2</v>
      </c>
      <c r="X127" s="129">
        <f t="shared" si="34"/>
        <v>2</v>
      </c>
      <c r="Y127" s="129">
        <f t="shared" si="34"/>
        <v>2</v>
      </c>
      <c r="Z127" s="129">
        <f t="shared" si="34"/>
        <v>2</v>
      </c>
      <c r="AA127" s="129">
        <f t="shared" si="34"/>
        <v>2</v>
      </c>
      <c r="AB127" s="129">
        <f t="shared" si="34"/>
        <v>2</v>
      </c>
      <c r="AC127" s="129">
        <f t="shared" si="34"/>
        <v>2</v>
      </c>
      <c r="AD127" s="129">
        <f t="shared" si="34"/>
        <v>2</v>
      </c>
      <c r="AE127" s="129">
        <f t="shared" si="34"/>
        <v>2</v>
      </c>
      <c r="AF127" s="129">
        <f t="shared" si="34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3"/>
        <v>1.25</v>
      </c>
      <c r="D128" s="129">
        <f t="shared" si="33"/>
        <v>1.25</v>
      </c>
      <c r="E128" s="129">
        <f t="shared" si="33"/>
        <v>1.25</v>
      </c>
      <c r="F128" s="129">
        <f t="shared" si="33"/>
        <v>1.25</v>
      </c>
      <c r="G128" s="129">
        <f t="shared" si="33"/>
        <v>1.25</v>
      </c>
      <c r="H128" s="129">
        <f t="shared" si="33"/>
        <v>1.25</v>
      </c>
      <c r="I128" s="129">
        <f t="shared" si="33"/>
        <v>1.25</v>
      </c>
      <c r="J128" s="129">
        <f t="shared" si="33"/>
        <v>1.25</v>
      </c>
      <c r="K128" s="129">
        <f t="shared" si="33"/>
        <v>1.25</v>
      </c>
      <c r="L128" s="129">
        <f t="shared" si="33"/>
        <v>1.25</v>
      </c>
      <c r="M128" s="129">
        <f t="shared" si="33"/>
        <v>1.25</v>
      </c>
      <c r="N128" s="129">
        <f t="shared" si="33"/>
        <v>1.25</v>
      </c>
      <c r="O128" s="129">
        <f t="shared" si="33"/>
        <v>1.25</v>
      </c>
      <c r="P128" s="129">
        <f t="shared" si="33"/>
        <v>1.25</v>
      </c>
      <c r="Q128" s="129">
        <f t="shared" si="33"/>
        <v>1.25</v>
      </c>
      <c r="R128" s="129">
        <f t="shared" si="33"/>
        <v>1.25</v>
      </c>
      <c r="S128" s="129">
        <f t="shared" si="34"/>
        <v>1.25</v>
      </c>
      <c r="T128" s="129">
        <f t="shared" si="34"/>
        <v>1.25</v>
      </c>
      <c r="U128" s="129">
        <f t="shared" si="34"/>
        <v>1.25</v>
      </c>
      <c r="V128" s="129">
        <f t="shared" si="34"/>
        <v>1.25</v>
      </c>
      <c r="W128" s="129">
        <f t="shared" si="34"/>
        <v>1.25</v>
      </c>
      <c r="X128" s="129">
        <f t="shared" si="34"/>
        <v>1.25</v>
      </c>
      <c r="Y128" s="129">
        <f t="shared" si="34"/>
        <v>1.25</v>
      </c>
      <c r="Z128" s="129">
        <f t="shared" si="34"/>
        <v>1.25</v>
      </c>
      <c r="AA128" s="129">
        <f t="shared" si="34"/>
        <v>1.25</v>
      </c>
      <c r="AB128" s="129">
        <f t="shared" si="34"/>
        <v>1.25</v>
      </c>
      <c r="AC128" s="129">
        <f t="shared" si="34"/>
        <v>1.25</v>
      </c>
      <c r="AD128" s="129">
        <f t="shared" si="34"/>
        <v>1.25</v>
      </c>
      <c r="AE128" s="129">
        <f t="shared" si="34"/>
        <v>1.25</v>
      </c>
      <c r="AF128" s="129">
        <f t="shared" si="34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3"/>
        <v>1.1499999999999999</v>
      </c>
      <c r="D129" s="129">
        <f t="shared" si="33"/>
        <v>1.1499999999999999</v>
      </c>
      <c r="E129" s="129">
        <f t="shared" si="33"/>
        <v>1.1499999999999999</v>
      </c>
      <c r="F129" s="129">
        <f t="shared" si="33"/>
        <v>1.1499999999999999</v>
      </c>
      <c r="G129" s="129">
        <f t="shared" si="33"/>
        <v>1.1499999999999999</v>
      </c>
      <c r="H129" s="129">
        <f t="shared" si="33"/>
        <v>1.1499999999999999</v>
      </c>
      <c r="I129" s="129">
        <f t="shared" si="33"/>
        <v>1.1499999999999999</v>
      </c>
      <c r="J129" s="129">
        <f t="shared" si="33"/>
        <v>1.1499999999999999</v>
      </c>
      <c r="K129" s="129">
        <f t="shared" si="33"/>
        <v>1.1499999999999999</v>
      </c>
      <c r="L129" s="129">
        <f t="shared" si="33"/>
        <v>1.1499999999999999</v>
      </c>
      <c r="M129" s="129">
        <f t="shared" si="33"/>
        <v>1.1499999999999999</v>
      </c>
      <c r="N129" s="129">
        <f t="shared" si="33"/>
        <v>1.1499999999999999</v>
      </c>
      <c r="O129" s="129">
        <f t="shared" si="33"/>
        <v>1.1499999999999999</v>
      </c>
      <c r="P129" s="129">
        <f t="shared" si="33"/>
        <v>1.1499999999999999</v>
      </c>
      <c r="Q129" s="129">
        <f t="shared" si="33"/>
        <v>1.1499999999999999</v>
      </c>
      <c r="R129" s="129">
        <f t="shared" si="33"/>
        <v>1.1499999999999999</v>
      </c>
      <c r="S129" s="129">
        <f t="shared" si="34"/>
        <v>1.1499999999999999</v>
      </c>
      <c r="T129" s="129">
        <f t="shared" si="34"/>
        <v>1.1499999999999999</v>
      </c>
      <c r="U129" s="129">
        <f t="shared" si="34"/>
        <v>1.1499999999999999</v>
      </c>
      <c r="V129" s="129">
        <f t="shared" si="34"/>
        <v>1.1499999999999999</v>
      </c>
      <c r="W129" s="129">
        <f t="shared" si="34"/>
        <v>1.1499999999999999</v>
      </c>
      <c r="X129" s="129">
        <f t="shared" si="34"/>
        <v>1.1499999999999999</v>
      </c>
      <c r="Y129" s="129">
        <f t="shared" si="34"/>
        <v>1.1499999999999999</v>
      </c>
      <c r="Z129" s="129">
        <f t="shared" si="34"/>
        <v>1.1499999999999999</v>
      </c>
      <c r="AA129" s="129">
        <f t="shared" si="34"/>
        <v>1.1499999999999999</v>
      </c>
      <c r="AB129" s="129">
        <f t="shared" si="34"/>
        <v>1.1499999999999999</v>
      </c>
      <c r="AC129" s="129">
        <f t="shared" si="34"/>
        <v>1.1499999999999999</v>
      </c>
      <c r="AD129" s="129">
        <f t="shared" si="34"/>
        <v>1.1499999999999999</v>
      </c>
      <c r="AE129" s="129">
        <f t="shared" si="34"/>
        <v>1.1499999999999999</v>
      </c>
      <c r="AF129" s="129">
        <f t="shared" si="34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3"/>
        <v>2.133</v>
      </c>
      <c r="D130" s="129">
        <f t="shared" si="33"/>
        <v>2.133</v>
      </c>
      <c r="E130" s="129">
        <f t="shared" si="33"/>
        <v>2.133</v>
      </c>
      <c r="F130" s="129">
        <f t="shared" si="33"/>
        <v>2.133</v>
      </c>
      <c r="G130" s="129">
        <f t="shared" si="33"/>
        <v>2.133</v>
      </c>
      <c r="H130" s="129">
        <f t="shared" si="33"/>
        <v>2.133</v>
      </c>
      <c r="I130" s="129">
        <f t="shared" si="33"/>
        <v>2.133</v>
      </c>
      <c r="J130" s="129">
        <f t="shared" si="33"/>
        <v>2.133</v>
      </c>
      <c r="K130" s="129">
        <f t="shared" si="33"/>
        <v>2.133</v>
      </c>
      <c r="L130" s="129">
        <f t="shared" si="33"/>
        <v>2.133</v>
      </c>
      <c r="M130" s="129">
        <f t="shared" si="33"/>
        <v>2.133</v>
      </c>
      <c r="N130" s="129">
        <f t="shared" si="33"/>
        <v>2.133</v>
      </c>
      <c r="O130" s="129">
        <f t="shared" si="33"/>
        <v>2.133</v>
      </c>
      <c r="P130" s="129">
        <f t="shared" si="33"/>
        <v>2.133</v>
      </c>
      <c r="Q130" s="129">
        <f t="shared" si="33"/>
        <v>2.133</v>
      </c>
      <c r="R130" s="129">
        <f t="shared" si="33"/>
        <v>2.133</v>
      </c>
      <c r="S130" s="129">
        <f t="shared" si="34"/>
        <v>2.133</v>
      </c>
      <c r="T130" s="129">
        <f t="shared" si="34"/>
        <v>2.133</v>
      </c>
      <c r="U130" s="129">
        <f t="shared" si="34"/>
        <v>2.133</v>
      </c>
      <c r="V130" s="129">
        <f t="shared" si="34"/>
        <v>2.133</v>
      </c>
      <c r="W130" s="129">
        <f t="shared" si="34"/>
        <v>2.133</v>
      </c>
      <c r="X130" s="129">
        <f t="shared" si="34"/>
        <v>2.133</v>
      </c>
      <c r="Y130" s="129">
        <f t="shared" si="34"/>
        <v>2.133</v>
      </c>
      <c r="Z130" s="129">
        <f t="shared" si="34"/>
        <v>2.133</v>
      </c>
      <c r="AA130" s="129">
        <f t="shared" si="34"/>
        <v>2.133</v>
      </c>
      <c r="AB130" s="129">
        <f t="shared" si="34"/>
        <v>2.133</v>
      </c>
      <c r="AC130" s="129">
        <f t="shared" si="34"/>
        <v>2.133</v>
      </c>
      <c r="AD130" s="129">
        <f t="shared" si="34"/>
        <v>2.133</v>
      </c>
      <c r="AE130" s="129">
        <f t="shared" si="34"/>
        <v>2.133</v>
      </c>
      <c r="AF130" s="129">
        <f t="shared" si="34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3"/>
        <v>2.09</v>
      </c>
      <c r="D131" s="129">
        <f t="shared" si="33"/>
        <v>2.09</v>
      </c>
      <c r="E131" s="129">
        <f t="shared" si="33"/>
        <v>2.09</v>
      </c>
      <c r="F131" s="129">
        <f t="shared" si="33"/>
        <v>2.09</v>
      </c>
      <c r="G131" s="129">
        <f t="shared" si="33"/>
        <v>2.09</v>
      </c>
      <c r="H131" s="129">
        <f t="shared" si="33"/>
        <v>2.09</v>
      </c>
      <c r="I131" s="129">
        <f t="shared" si="33"/>
        <v>2.09</v>
      </c>
      <c r="J131" s="129">
        <f t="shared" si="33"/>
        <v>2.09</v>
      </c>
      <c r="K131" s="129">
        <f t="shared" si="33"/>
        <v>2.09</v>
      </c>
      <c r="L131" s="129">
        <f t="shared" si="33"/>
        <v>2.09</v>
      </c>
      <c r="M131" s="129">
        <f t="shared" si="33"/>
        <v>2.09</v>
      </c>
      <c r="N131" s="129">
        <f t="shared" si="33"/>
        <v>2.09</v>
      </c>
      <c r="O131" s="129">
        <f t="shared" si="33"/>
        <v>2.09</v>
      </c>
      <c r="P131" s="129">
        <f t="shared" si="33"/>
        <v>2.09</v>
      </c>
      <c r="Q131" s="129">
        <f t="shared" si="33"/>
        <v>2.09</v>
      </c>
      <c r="R131" s="129">
        <f t="shared" si="33"/>
        <v>2.09</v>
      </c>
      <c r="S131" s="129">
        <f t="shared" si="34"/>
        <v>2.09</v>
      </c>
      <c r="T131" s="129">
        <f t="shared" si="34"/>
        <v>2.09</v>
      </c>
      <c r="U131" s="129">
        <f t="shared" si="34"/>
        <v>2.09</v>
      </c>
      <c r="V131" s="129">
        <f t="shared" si="34"/>
        <v>2.09</v>
      </c>
      <c r="W131" s="129">
        <f t="shared" si="34"/>
        <v>2.09</v>
      </c>
      <c r="X131" s="129">
        <f t="shared" si="34"/>
        <v>2.09</v>
      </c>
      <c r="Y131" s="129">
        <f t="shared" si="34"/>
        <v>2.09</v>
      </c>
      <c r="Z131" s="129">
        <f t="shared" si="34"/>
        <v>2.09</v>
      </c>
      <c r="AA131" s="129">
        <f t="shared" si="34"/>
        <v>2.09</v>
      </c>
      <c r="AB131" s="129">
        <f t="shared" si="34"/>
        <v>2.09</v>
      </c>
      <c r="AC131" s="129">
        <f t="shared" si="34"/>
        <v>2.09</v>
      </c>
      <c r="AD131" s="129">
        <f t="shared" si="34"/>
        <v>2.09</v>
      </c>
      <c r="AE131" s="129">
        <f t="shared" si="34"/>
        <v>2.09</v>
      </c>
      <c r="AF131" s="129">
        <f t="shared" si="34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3"/>
        <v>1.1399999999999999</v>
      </c>
      <c r="D132" s="129">
        <f t="shared" si="33"/>
        <v>1.1399999999999999</v>
      </c>
      <c r="E132" s="129">
        <f t="shared" si="33"/>
        <v>1.1399999999999999</v>
      </c>
      <c r="F132" s="129">
        <f t="shared" si="33"/>
        <v>1.1399999999999999</v>
      </c>
      <c r="G132" s="129">
        <f t="shared" si="33"/>
        <v>1.1399999999999999</v>
      </c>
      <c r="H132" s="129">
        <f t="shared" si="33"/>
        <v>1.1399999999999999</v>
      </c>
      <c r="I132" s="129">
        <f t="shared" si="33"/>
        <v>1.1399999999999999</v>
      </c>
      <c r="J132" s="129">
        <f t="shared" si="33"/>
        <v>1.1399999999999999</v>
      </c>
      <c r="K132" s="129">
        <f t="shared" si="33"/>
        <v>1.1399999999999999</v>
      </c>
      <c r="L132" s="129">
        <f t="shared" si="33"/>
        <v>1.1399999999999999</v>
      </c>
      <c r="M132" s="129">
        <f t="shared" si="33"/>
        <v>1.1399999999999999</v>
      </c>
      <c r="N132" s="129">
        <f t="shared" si="33"/>
        <v>1.1399999999999999</v>
      </c>
      <c r="O132" s="129">
        <f t="shared" si="33"/>
        <v>1.1399999999999999</v>
      </c>
      <c r="P132" s="129">
        <f t="shared" si="33"/>
        <v>1.1399999999999999</v>
      </c>
      <c r="Q132" s="129">
        <f t="shared" si="33"/>
        <v>1.1399999999999999</v>
      </c>
      <c r="R132" s="129">
        <f t="shared" si="33"/>
        <v>1.1399999999999999</v>
      </c>
      <c r="S132" s="129">
        <f t="shared" si="34"/>
        <v>1.1399999999999999</v>
      </c>
      <c r="T132" s="129">
        <f t="shared" si="34"/>
        <v>1.1399999999999999</v>
      </c>
      <c r="U132" s="129">
        <f t="shared" si="34"/>
        <v>1.1399999999999999</v>
      </c>
      <c r="V132" s="129">
        <f t="shared" si="34"/>
        <v>1.1399999999999999</v>
      </c>
      <c r="W132" s="129">
        <f t="shared" si="34"/>
        <v>1.1399999999999999</v>
      </c>
      <c r="X132" s="129">
        <f t="shared" si="34"/>
        <v>1.1399999999999999</v>
      </c>
      <c r="Y132" s="129">
        <f t="shared" si="34"/>
        <v>1.1399999999999999</v>
      </c>
      <c r="Z132" s="129">
        <f t="shared" si="34"/>
        <v>1.1399999999999999</v>
      </c>
      <c r="AA132" s="129">
        <f t="shared" si="34"/>
        <v>1.1399999999999999</v>
      </c>
      <c r="AB132" s="129">
        <f t="shared" si="34"/>
        <v>1.1399999999999999</v>
      </c>
      <c r="AC132" s="129">
        <f t="shared" si="34"/>
        <v>1.1399999999999999</v>
      </c>
      <c r="AD132" s="129">
        <f t="shared" si="34"/>
        <v>1.1399999999999999</v>
      </c>
      <c r="AE132" s="129">
        <f t="shared" si="34"/>
        <v>1.1399999999999999</v>
      </c>
      <c r="AF132" s="129">
        <f t="shared" si="34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3"/>
        <v>0.82</v>
      </c>
      <c r="D133" s="129">
        <f t="shared" si="33"/>
        <v>0.82</v>
      </c>
      <c r="E133" s="129">
        <f t="shared" si="33"/>
        <v>0.82</v>
      </c>
      <c r="F133" s="129">
        <f t="shared" si="33"/>
        <v>0.82</v>
      </c>
      <c r="G133" s="129">
        <f t="shared" si="33"/>
        <v>0.82</v>
      </c>
      <c r="H133" s="129">
        <f t="shared" si="33"/>
        <v>0.82</v>
      </c>
      <c r="I133" s="129">
        <f t="shared" si="33"/>
        <v>0.82</v>
      </c>
      <c r="J133" s="129">
        <f t="shared" si="33"/>
        <v>0.82</v>
      </c>
      <c r="K133" s="129">
        <f t="shared" si="33"/>
        <v>0.82</v>
      </c>
      <c r="L133" s="129">
        <f t="shared" si="33"/>
        <v>0.82</v>
      </c>
      <c r="M133" s="129">
        <f t="shared" si="33"/>
        <v>0.82</v>
      </c>
      <c r="N133" s="129">
        <f t="shared" si="33"/>
        <v>0.82</v>
      </c>
      <c r="O133" s="129">
        <f t="shared" si="33"/>
        <v>0.82</v>
      </c>
      <c r="P133" s="129">
        <f t="shared" si="33"/>
        <v>0.82</v>
      </c>
      <c r="Q133" s="129">
        <f t="shared" si="33"/>
        <v>0.82</v>
      </c>
      <c r="R133" s="129">
        <f t="shared" si="33"/>
        <v>0.82</v>
      </c>
      <c r="S133" s="129">
        <f t="shared" si="34"/>
        <v>0.82</v>
      </c>
      <c r="T133" s="129">
        <f t="shared" si="34"/>
        <v>0.82</v>
      </c>
      <c r="U133" s="129">
        <f t="shared" si="34"/>
        <v>0.82</v>
      </c>
      <c r="V133" s="129">
        <f t="shared" si="34"/>
        <v>0.82</v>
      </c>
      <c r="W133" s="129">
        <f t="shared" si="34"/>
        <v>0.82</v>
      </c>
      <c r="X133" s="129">
        <f t="shared" si="34"/>
        <v>0.82</v>
      </c>
      <c r="Y133" s="129">
        <f t="shared" si="34"/>
        <v>0.82</v>
      </c>
      <c r="Z133" s="129">
        <f t="shared" si="34"/>
        <v>0.82</v>
      </c>
      <c r="AA133" s="129">
        <f t="shared" si="34"/>
        <v>0.82</v>
      </c>
      <c r="AB133" s="129">
        <f t="shared" si="34"/>
        <v>0.82</v>
      </c>
      <c r="AC133" s="129">
        <f t="shared" si="34"/>
        <v>0.82</v>
      </c>
      <c r="AD133" s="129">
        <f t="shared" si="34"/>
        <v>0.82</v>
      </c>
      <c r="AE133" s="129">
        <f t="shared" si="34"/>
        <v>0.82</v>
      </c>
      <c r="AF133" s="129">
        <f t="shared" si="34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5">B135</f>
        <v>2</v>
      </c>
      <c r="D135" s="129">
        <f t="shared" si="35"/>
        <v>2</v>
      </c>
      <c r="E135" s="129">
        <f t="shared" si="35"/>
        <v>2</v>
      </c>
      <c r="F135" s="129">
        <f t="shared" si="35"/>
        <v>2</v>
      </c>
      <c r="G135" s="129">
        <f t="shared" si="35"/>
        <v>2</v>
      </c>
      <c r="H135" s="129">
        <f t="shared" si="35"/>
        <v>2</v>
      </c>
      <c r="I135" s="129">
        <f t="shared" si="35"/>
        <v>2</v>
      </c>
      <c r="J135" s="129">
        <f t="shared" si="35"/>
        <v>2</v>
      </c>
      <c r="K135" s="129">
        <f t="shared" si="35"/>
        <v>2</v>
      </c>
      <c r="L135" s="129">
        <f t="shared" si="35"/>
        <v>2</v>
      </c>
      <c r="M135" s="129">
        <f t="shared" si="35"/>
        <v>2</v>
      </c>
      <c r="N135" s="129">
        <f t="shared" si="35"/>
        <v>2</v>
      </c>
      <c r="O135" s="129">
        <f t="shared" si="35"/>
        <v>2</v>
      </c>
      <c r="P135" s="129">
        <f t="shared" si="35"/>
        <v>2</v>
      </c>
      <c r="Q135" s="129">
        <f t="shared" si="35"/>
        <v>2</v>
      </c>
      <c r="R135" s="129">
        <f t="shared" si="35"/>
        <v>2</v>
      </c>
      <c r="S135" s="129">
        <f t="shared" ref="S135:AF141" si="36">R135</f>
        <v>2</v>
      </c>
      <c r="T135" s="129">
        <f t="shared" si="36"/>
        <v>2</v>
      </c>
      <c r="U135" s="129">
        <f t="shared" si="36"/>
        <v>2</v>
      </c>
      <c r="V135" s="129">
        <f t="shared" si="36"/>
        <v>2</v>
      </c>
      <c r="W135" s="129">
        <f t="shared" si="36"/>
        <v>2</v>
      </c>
      <c r="X135" s="129">
        <f t="shared" si="36"/>
        <v>2</v>
      </c>
      <c r="Y135" s="129">
        <f t="shared" si="36"/>
        <v>2</v>
      </c>
      <c r="Z135" s="129">
        <f t="shared" si="36"/>
        <v>2</v>
      </c>
      <c r="AA135" s="129">
        <f t="shared" si="36"/>
        <v>2</v>
      </c>
      <c r="AB135" s="129">
        <f t="shared" si="36"/>
        <v>2</v>
      </c>
      <c r="AC135" s="129">
        <f t="shared" si="36"/>
        <v>2</v>
      </c>
      <c r="AD135" s="129">
        <f t="shared" si="36"/>
        <v>2</v>
      </c>
      <c r="AE135" s="129">
        <f t="shared" si="36"/>
        <v>2</v>
      </c>
      <c r="AF135" s="129">
        <f t="shared" si="36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5"/>
        <v>5.61</v>
      </c>
      <c r="D136" s="129">
        <f t="shared" si="35"/>
        <v>5.61</v>
      </c>
      <c r="E136" s="129">
        <f t="shared" si="35"/>
        <v>5.61</v>
      </c>
      <c r="F136" s="129">
        <f t="shared" si="35"/>
        <v>5.61</v>
      </c>
      <c r="G136" s="129">
        <f t="shared" si="35"/>
        <v>5.61</v>
      </c>
      <c r="H136" s="129">
        <f t="shared" si="35"/>
        <v>5.61</v>
      </c>
      <c r="I136" s="129">
        <f t="shared" si="35"/>
        <v>5.61</v>
      </c>
      <c r="J136" s="129">
        <f t="shared" si="35"/>
        <v>5.61</v>
      </c>
      <c r="K136" s="129">
        <f t="shared" si="35"/>
        <v>5.61</v>
      </c>
      <c r="L136" s="129">
        <f t="shared" si="35"/>
        <v>5.61</v>
      </c>
      <c r="M136" s="129">
        <f t="shared" si="35"/>
        <v>5.61</v>
      </c>
      <c r="N136" s="129">
        <f t="shared" si="35"/>
        <v>5.61</v>
      </c>
      <c r="O136" s="129">
        <f t="shared" si="35"/>
        <v>5.61</v>
      </c>
      <c r="P136" s="129">
        <f t="shared" si="35"/>
        <v>5.61</v>
      </c>
      <c r="Q136" s="129">
        <f t="shared" si="35"/>
        <v>5.61</v>
      </c>
      <c r="R136" s="129">
        <f t="shared" si="35"/>
        <v>5.61</v>
      </c>
      <c r="S136" s="129">
        <f t="shared" si="36"/>
        <v>5.61</v>
      </c>
      <c r="T136" s="129">
        <f t="shared" si="36"/>
        <v>5.61</v>
      </c>
      <c r="U136" s="129">
        <f t="shared" si="36"/>
        <v>5.61</v>
      </c>
      <c r="V136" s="129">
        <f t="shared" si="36"/>
        <v>5.61</v>
      </c>
      <c r="W136" s="129">
        <f t="shared" si="36"/>
        <v>5.61</v>
      </c>
      <c r="X136" s="129">
        <f t="shared" si="36"/>
        <v>5.61</v>
      </c>
      <c r="Y136" s="129">
        <f t="shared" si="36"/>
        <v>5.61</v>
      </c>
      <c r="Z136" s="129">
        <f t="shared" si="36"/>
        <v>5.61</v>
      </c>
      <c r="AA136" s="129">
        <f t="shared" si="36"/>
        <v>5.61</v>
      </c>
      <c r="AB136" s="129">
        <f t="shared" si="36"/>
        <v>5.61</v>
      </c>
      <c r="AC136" s="129">
        <f t="shared" si="36"/>
        <v>5.61</v>
      </c>
      <c r="AD136" s="129">
        <f t="shared" si="36"/>
        <v>5.61</v>
      </c>
      <c r="AE136" s="129">
        <f t="shared" si="36"/>
        <v>5.61</v>
      </c>
      <c r="AF136" s="129">
        <f t="shared" si="36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5"/>
        <v>1.25</v>
      </c>
      <c r="D137" s="129">
        <f t="shared" si="35"/>
        <v>1.25</v>
      </c>
      <c r="E137" s="129">
        <f t="shared" si="35"/>
        <v>1.25</v>
      </c>
      <c r="F137" s="129">
        <f t="shared" si="35"/>
        <v>1.25</v>
      </c>
      <c r="G137" s="129">
        <f t="shared" si="35"/>
        <v>1.25</v>
      </c>
      <c r="H137" s="129">
        <f t="shared" si="35"/>
        <v>1.25</v>
      </c>
      <c r="I137" s="129">
        <f t="shared" si="35"/>
        <v>1.25</v>
      </c>
      <c r="J137" s="129">
        <f t="shared" si="35"/>
        <v>1.25</v>
      </c>
      <c r="K137" s="129">
        <f t="shared" si="35"/>
        <v>1.25</v>
      </c>
      <c r="L137" s="129">
        <f t="shared" si="35"/>
        <v>1.25</v>
      </c>
      <c r="M137" s="129">
        <f t="shared" si="35"/>
        <v>1.25</v>
      </c>
      <c r="N137" s="129">
        <f t="shared" si="35"/>
        <v>1.25</v>
      </c>
      <c r="O137" s="129">
        <f t="shared" si="35"/>
        <v>1.25</v>
      </c>
      <c r="P137" s="129">
        <f t="shared" si="35"/>
        <v>1.25</v>
      </c>
      <c r="Q137" s="129">
        <f t="shared" si="35"/>
        <v>1.25</v>
      </c>
      <c r="R137" s="129">
        <f t="shared" si="35"/>
        <v>1.25</v>
      </c>
      <c r="S137" s="129">
        <f t="shared" si="36"/>
        <v>1.25</v>
      </c>
      <c r="T137" s="129">
        <f t="shared" si="36"/>
        <v>1.25</v>
      </c>
      <c r="U137" s="129">
        <f t="shared" si="36"/>
        <v>1.25</v>
      </c>
      <c r="V137" s="129">
        <f t="shared" si="36"/>
        <v>1.25</v>
      </c>
      <c r="W137" s="129">
        <f t="shared" si="36"/>
        <v>1.25</v>
      </c>
      <c r="X137" s="129">
        <f t="shared" si="36"/>
        <v>1.25</v>
      </c>
      <c r="Y137" s="129">
        <f t="shared" si="36"/>
        <v>1.25</v>
      </c>
      <c r="Z137" s="129">
        <f t="shared" si="36"/>
        <v>1.25</v>
      </c>
      <c r="AA137" s="129">
        <f t="shared" si="36"/>
        <v>1.25</v>
      </c>
      <c r="AB137" s="129">
        <f t="shared" si="36"/>
        <v>1.25</v>
      </c>
      <c r="AC137" s="129">
        <f t="shared" si="36"/>
        <v>1.25</v>
      </c>
      <c r="AD137" s="129">
        <f t="shared" si="36"/>
        <v>1.25</v>
      </c>
      <c r="AE137" s="129">
        <f t="shared" si="36"/>
        <v>1.25</v>
      </c>
      <c r="AF137" s="129">
        <f t="shared" si="36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5"/>
        <v>1.25</v>
      </c>
      <c r="D138" s="129">
        <f t="shared" si="35"/>
        <v>1.25</v>
      </c>
      <c r="E138" s="129">
        <f t="shared" si="35"/>
        <v>1.25</v>
      </c>
      <c r="F138" s="129">
        <f t="shared" si="35"/>
        <v>1.25</v>
      </c>
      <c r="G138" s="129">
        <f t="shared" si="35"/>
        <v>1.25</v>
      </c>
      <c r="H138" s="129">
        <f t="shared" si="35"/>
        <v>1.25</v>
      </c>
      <c r="I138" s="129">
        <f t="shared" si="35"/>
        <v>1.25</v>
      </c>
      <c r="J138" s="129">
        <f t="shared" si="35"/>
        <v>1.25</v>
      </c>
      <c r="K138" s="129">
        <f t="shared" si="35"/>
        <v>1.25</v>
      </c>
      <c r="L138" s="129">
        <f t="shared" si="35"/>
        <v>1.25</v>
      </c>
      <c r="M138" s="129">
        <f t="shared" si="35"/>
        <v>1.25</v>
      </c>
      <c r="N138" s="129">
        <f t="shared" si="35"/>
        <v>1.25</v>
      </c>
      <c r="O138" s="129">
        <f t="shared" si="35"/>
        <v>1.25</v>
      </c>
      <c r="P138" s="129">
        <f t="shared" si="35"/>
        <v>1.25</v>
      </c>
      <c r="Q138" s="129">
        <f t="shared" si="35"/>
        <v>1.25</v>
      </c>
      <c r="R138" s="129">
        <f t="shared" si="35"/>
        <v>1.25</v>
      </c>
      <c r="S138" s="129">
        <f t="shared" si="36"/>
        <v>1.25</v>
      </c>
      <c r="T138" s="129">
        <f t="shared" si="36"/>
        <v>1.25</v>
      </c>
      <c r="U138" s="129">
        <f t="shared" si="36"/>
        <v>1.25</v>
      </c>
      <c r="V138" s="129">
        <f t="shared" si="36"/>
        <v>1.25</v>
      </c>
      <c r="W138" s="129">
        <f t="shared" si="36"/>
        <v>1.25</v>
      </c>
      <c r="X138" s="129">
        <f t="shared" si="36"/>
        <v>1.25</v>
      </c>
      <c r="Y138" s="129">
        <f t="shared" si="36"/>
        <v>1.25</v>
      </c>
      <c r="Z138" s="129">
        <f t="shared" si="36"/>
        <v>1.25</v>
      </c>
      <c r="AA138" s="129">
        <f t="shared" si="36"/>
        <v>1.25</v>
      </c>
      <c r="AB138" s="129">
        <f t="shared" si="36"/>
        <v>1.25</v>
      </c>
      <c r="AC138" s="129">
        <f t="shared" si="36"/>
        <v>1.25</v>
      </c>
      <c r="AD138" s="129">
        <f t="shared" si="36"/>
        <v>1.25</v>
      </c>
      <c r="AE138" s="129">
        <f t="shared" si="36"/>
        <v>1.25</v>
      </c>
      <c r="AF138" s="129">
        <f t="shared" si="36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5"/>
        <v>1.46</v>
      </c>
      <c r="D139" s="129">
        <f t="shared" si="35"/>
        <v>1.46</v>
      </c>
      <c r="E139" s="129">
        <f t="shared" si="35"/>
        <v>1.46</v>
      </c>
      <c r="F139" s="129">
        <f t="shared" si="35"/>
        <v>1.46</v>
      </c>
      <c r="G139" s="129">
        <f t="shared" si="35"/>
        <v>1.46</v>
      </c>
      <c r="H139" s="129">
        <f t="shared" si="35"/>
        <v>1.46</v>
      </c>
      <c r="I139" s="129">
        <f t="shared" si="35"/>
        <v>1.46</v>
      </c>
      <c r="J139" s="129">
        <f t="shared" si="35"/>
        <v>1.46</v>
      </c>
      <c r="K139" s="129">
        <f t="shared" si="35"/>
        <v>1.46</v>
      </c>
      <c r="L139" s="129">
        <f t="shared" si="35"/>
        <v>1.46</v>
      </c>
      <c r="M139" s="129">
        <f t="shared" si="35"/>
        <v>1.46</v>
      </c>
      <c r="N139" s="129">
        <f t="shared" si="35"/>
        <v>1.46</v>
      </c>
      <c r="O139" s="129">
        <f t="shared" si="35"/>
        <v>1.46</v>
      </c>
      <c r="P139" s="129">
        <f t="shared" si="35"/>
        <v>1.46</v>
      </c>
      <c r="Q139" s="129">
        <f t="shared" si="35"/>
        <v>1.46</v>
      </c>
      <c r="R139" s="129">
        <f t="shared" si="35"/>
        <v>1.46</v>
      </c>
      <c r="S139" s="129">
        <f t="shared" si="36"/>
        <v>1.46</v>
      </c>
      <c r="T139" s="129">
        <f t="shared" si="36"/>
        <v>1.46</v>
      </c>
      <c r="U139" s="129">
        <f t="shared" si="36"/>
        <v>1.46</v>
      </c>
      <c r="V139" s="129">
        <f t="shared" si="36"/>
        <v>1.46</v>
      </c>
      <c r="W139" s="129">
        <f t="shared" si="36"/>
        <v>1.46</v>
      </c>
      <c r="X139" s="129">
        <f t="shared" si="36"/>
        <v>1.46</v>
      </c>
      <c r="Y139" s="129">
        <f t="shared" si="36"/>
        <v>1.46</v>
      </c>
      <c r="Z139" s="129">
        <f t="shared" si="36"/>
        <v>1.46</v>
      </c>
      <c r="AA139" s="129">
        <f t="shared" si="36"/>
        <v>1.46</v>
      </c>
      <c r="AB139" s="129">
        <f t="shared" si="36"/>
        <v>1.46</v>
      </c>
      <c r="AC139" s="129">
        <f t="shared" si="36"/>
        <v>1.46</v>
      </c>
      <c r="AD139" s="129">
        <f t="shared" si="36"/>
        <v>1.46</v>
      </c>
      <c r="AE139" s="129">
        <f t="shared" si="36"/>
        <v>1.46</v>
      </c>
      <c r="AF139" s="129">
        <f t="shared" si="36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5"/>
        <v>3</v>
      </c>
      <c r="D140" s="129">
        <f t="shared" si="35"/>
        <v>3</v>
      </c>
      <c r="E140" s="129">
        <f t="shared" si="35"/>
        <v>3</v>
      </c>
      <c r="F140" s="129">
        <f t="shared" si="35"/>
        <v>3</v>
      </c>
      <c r="G140" s="129">
        <f t="shared" si="35"/>
        <v>3</v>
      </c>
      <c r="H140" s="129">
        <f t="shared" si="35"/>
        <v>3</v>
      </c>
      <c r="I140" s="129">
        <f t="shared" si="35"/>
        <v>3</v>
      </c>
      <c r="J140" s="129">
        <f t="shared" si="35"/>
        <v>3</v>
      </c>
      <c r="K140" s="129">
        <f t="shared" si="35"/>
        <v>3</v>
      </c>
      <c r="L140" s="129">
        <f t="shared" si="35"/>
        <v>3</v>
      </c>
      <c r="M140" s="129">
        <f t="shared" si="35"/>
        <v>3</v>
      </c>
      <c r="N140" s="129">
        <f t="shared" si="35"/>
        <v>3</v>
      </c>
      <c r="O140" s="129">
        <f t="shared" si="35"/>
        <v>3</v>
      </c>
      <c r="P140" s="129">
        <f t="shared" si="35"/>
        <v>3</v>
      </c>
      <c r="Q140" s="129">
        <f t="shared" si="35"/>
        <v>3</v>
      </c>
      <c r="R140" s="129">
        <f t="shared" si="35"/>
        <v>3</v>
      </c>
      <c r="S140" s="129">
        <f t="shared" si="36"/>
        <v>3</v>
      </c>
      <c r="T140" s="129">
        <f t="shared" si="36"/>
        <v>3</v>
      </c>
      <c r="U140" s="129">
        <f t="shared" si="36"/>
        <v>3</v>
      </c>
      <c r="V140" s="129">
        <f t="shared" si="36"/>
        <v>3</v>
      </c>
      <c r="W140" s="129">
        <f t="shared" si="36"/>
        <v>3</v>
      </c>
      <c r="X140" s="129">
        <f t="shared" si="36"/>
        <v>3</v>
      </c>
      <c r="Y140" s="129">
        <f t="shared" si="36"/>
        <v>3</v>
      </c>
      <c r="Z140" s="129">
        <f t="shared" si="36"/>
        <v>3</v>
      </c>
      <c r="AA140" s="129">
        <f t="shared" si="36"/>
        <v>3</v>
      </c>
      <c r="AB140" s="129">
        <f t="shared" si="36"/>
        <v>3</v>
      </c>
      <c r="AC140" s="129">
        <f t="shared" si="36"/>
        <v>3</v>
      </c>
      <c r="AD140" s="129">
        <f t="shared" si="36"/>
        <v>3</v>
      </c>
      <c r="AE140" s="129">
        <f t="shared" si="36"/>
        <v>3</v>
      </c>
      <c r="AF140" s="129">
        <f t="shared" si="36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5"/>
        <v>3.3</v>
      </c>
      <c r="D141" s="129">
        <f t="shared" si="35"/>
        <v>3.3</v>
      </c>
      <c r="E141" s="129">
        <f t="shared" si="35"/>
        <v>3.3</v>
      </c>
      <c r="F141" s="129">
        <f t="shared" si="35"/>
        <v>3.3</v>
      </c>
      <c r="G141" s="129">
        <f t="shared" si="35"/>
        <v>3.3</v>
      </c>
      <c r="H141" s="129">
        <f t="shared" si="35"/>
        <v>3.3</v>
      </c>
      <c r="I141" s="129">
        <f t="shared" si="35"/>
        <v>3.3</v>
      </c>
      <c r="J141" s="129">
        <f t="shared" si="35"/>
        <v>3.3</v>
      </c>
      <c r="K141" s="129">
        <f t="shared" si="35"/>
        <v>3.3</v>
      </c>
      <c r="L141" s="129">
        <f t="shared" si="35"/>
        <v>3.3</v>
      </c>
      <c r="M141" s="129">
        <f t="shared" si="35"/>
        <v>3.3</v>
      </c>
      <c r="N141" s="129">
        <f t="shared" si="35"/>
        <v>3.3</v>
      </c>
      <c r="O141" s="129">
        <f t="shared" si="35"/>
        <v>3.3</v>
      </c>
      <c r="P141" s="129">
        <f t="shared" si="35"/>
        <v>3.3</v>
      </c>
      <c r="Q141" s="129">
        <f t="shared" si="35"/>
        <v>3.3</v>
      </c>
      <c r="R141" s="129">
        <f t="shared" si="35"/>
        <v>3.3</v>
      </c>
      <c r="S141" s="129">
        <f t="shared" si="36"/>
        <v>3.3</v>
      </c>
      <c r="T141" s="129">
        <f t="shared" si="36"/>
        <v>3.3</v>
      </c>
      <c r="U141" s="129">
        <f t="shared" si="36"/>
        <v>3.3</v>
      </c>
      <c r="V141" s="129">
        <f t="shared" si="36"/>
        <v>3.3</v>
      </c>
      <c r="W141" s="129">
        <f t="shared" si="36"/>
        <v>3.3</v>
      </c>
      <c r="X141" s="129">
        <f t="shared" si="36"/>
        <v>3.3</v>
      </c>
      <c r="Y141" s="129">
        <f t="shared" si="36"/>
        <v>3.3</v>
      </c>
      <c r="Z141" s="129">
        <f t="shared" si="36"/>
        <v>3.3</v>
      </c>
      <c r="AA141" s="129">
        <f t="shared" si="36"/>
        <v>3.3</v>
      </c>
      <c r="AB141" s="129">
        <f t="shared" si="36"/>
        <v>3.3</v>
      </c>
      <c r="AC141" s="129">
        <f t="shared" si="36"/>
        <v>3.3</v>
      </c>
      <c r="AD141" s="129">
        <f t="shared" si="36"/>
        <v>3.3</v>
      </c>
      <c r="AE141" s="129">
        <f t="shared" si="36"/>
        <v>3.3</v>
      </c>
      <c r="AF141" s="129">
        <f t="shared" si="36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37">B143</f>
        <v>1.76</v>
      </c>
      <c r="D143" s="129">
        <f t="shared" si="37"/>
        <v>1.76</v>
      </c>
      <c r="E143" s="129">
        <f t="shared" si="37"/>
        <v>1.76</v>
      </c>
      <c r="F143" s="129">
        <f t="shared" si="37"/>
        <v>1.76</v>
      </c>
      <c r="G143" s="129">
        <f t="shared" si="37"/>
        <v>1.76</v>
      </c>
      <c r="H143" s="129">
        <f t="shared" si="37"/>
        <v>1.76</v>
      </c>
      <c r="I143" s="129">
        <f t="shared" si="37"/>
        <v>1.76</v>
      </c>
      <c r="J143" s="129">
        <f t="shared" si="37"/>
        <v>1.76</v>
      </c>
      <c r="K143" s="129">
        <f t="shared" si="37"/>
        <v>1.76</v>
      </c>
      <c r="L143" s="129">
        <f t="shared" si="37"/>
        <v>1.76</v>
      </c>
      <c r="M143" s="129">
        <f t="shared" si="37"/>
        <v>1.76</v>
      </c>
      <c r="N143" s="129">
        <f t="shared" si="37"/>
        <v>1.76</v>
      </c>
      <c r="O143" s="129">
        <f t="shared" si="37"/>
        <v>1.76</v>
      </c>
      <c r="P143" s="129">
        <f t="shared" si="37"/>
        <v>1.76</v>
      </c>
      <c r="Q143" s="129">
        <f t="shared" si="37"/>
        <v>1.76</v>
      </c>
      <c r="R143" s="129">
        <f t="shared" si="37"/>
        <v>1.76</v>
      </c>
      <c r="S143" s="129">
        <f t="shared" ref="S143:AF144" si="38">R143</f>
        <v>1.76</v>
      </c>
      <c r="T143" s="129">
        <f t="shared" si="38"/>
        <v>1.76</v>
      </c>
      <c r="U143" s="129">
        <f t="shared" si="38"/>
        <v>1.76</v>
      </c>
      <c r="V143" s="129">
        <f t="shared" si="38"/>
        <v>1.76</v>
      </c>
      <c r="W143" s="129">
        <f t="shared" si="38"/>
        <v>1.76</v>
      </c>
      <c r="X143" s="129">
        <f t="shared" si="38"/>
        <v>1.76</v>
      </c>
      <c r="Y143" s="129">
        <f t="shared" si="38"/>
        <v>1.76</v>
      </c>
      <c r="Z143" s="129">
        <f t="shared" si="38"/>
        <v>1.76</v>
      </c>
      <c r="AA143" s="129">
        <f t="shared" si="38"/>
        <v>1.76</v>
      </c>
      <c r="AB143" s="129">
        <f t="shared" si="38"/>
        <v>1.76</v>
      </c>
      <c r="AC143" s="129">
        <f t="shared" si="38"/>
        <v>1.76</v>
      </c>
      <c r="AD143" s="129">
        <f t="shared" si="38"/>
        <v>1.76</v>
      </c>
      <c r="AE143" s="129">
        <f t="shared" si="38"/>
        <v>1.76</v>
      </c>
      <c r="AF143" s="129">
        <f t="shared" si="38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7"/>
        <v>0</v>
      </c>
      <c r="D144" s="129">
        <f t="shared" si="37"/>
        <v>0</v>
      </c>
      <c r="E144" s="129">
        <f t="shared" si="37"/>
        <v>0</v>
      </c>
      <c r="F144" s="129">
        <f t="shared" si="37"/>
        <v>0</v>
      </c>
      <c r="G144" s="129">
        <f t="shared" si="37"/>
        <v>0</v>
      </c>
      <c r="H144" s="129">
        <f t="shared" si="37"/>
        <v>0</v>
      </c>
      <c r="I144" s="129">
        <f t="shared" si="37"/>
        <v>0</v>
      </c>
      <c r="J144" s="129">
        <f t="shared" si="37"/>
        <v>0</v>
      </c>
      <c r="K144" s="129">
        <f t="shared" si="37"/>
        <v>0</v>
      </c>
      <c r="L144" s="129">
        <f t="shared" si="37"/>
        <v>0</v>
      </c>
      <c r="M144" s="129">
        <f t="shared" si="37"/>
        <v>0</v>
      </c>
      <c r="N144" s="129">
        <f t="shared" si="37"/>
        <v>0</v>
      </c>
      <c r="O144" s="129">
        <f t="shared" si="37"/>
        <v>0</v>
      </c>
      <c r="P144" s="129">
        <f t="shared" si="37"/>
        <v>0</v>
      </c>
      <c r="Q144" s="129">
        <f t="shared" si="37"/>
        <v>0</v>
      </c>
      <c r="R144" s="129">
        <f t="shared" si="37"/>
        <v>0</v>
      </c>
      <c r="S144" s="129">
        <f t="shared" si="38"/>
        <v>0</v>
      </c>
      <c r="T144" s="129">
        <f t="shared" si="38"/>
        <v>0</v>
      </c>
      <c r="U144" s="129">
        <f t="shared" si="38"/>
        <v>0</v>
      </c>
      <c r="V144" s="129">
        <f t="shared" si="38"/>
        <v>0</v>
      </c>
      <c r="W144" s="129">
        <f t="shared" si="38"/>
        <v>0</v>
      </c>
      <c r="X144" s="129">
        <f t="shared" si="38"/>
        <v>0</v>
      </c>
      <c r="Y144" s="129">
        <f t="shared" si="38"/>
        <v>0</v>
      </c>
      <c r="Z144" s="129">
        <f t="shared" si="38"/>
        <v>0</v>
      </c>
      <c r="AA144" s="129">
        <f t="shared" si="38"/>
        <v>0</v>
      </c>
      <c r="AB144" s="129">
        <f t="shared" si="38"/>
        <v>0</v>
      </c>
      <c r="AC144" s="129">
        <f t="shared" si="38"/>
        <v>0</v>
      </c>
      <c r="AD144" s="129">
        <f t="shared" si="38"/>
        <v>0</v>
      </c>
      <c r="AE144" s="129">
        <f t="shared" si="38"/>
        <v>0</v>
      </c>
      <c r="AF144" s="129">
        <f t="shared" si="38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39">B146</f>
        <v>0.1</v>
      </c>
      <c r="D146" s="129">
        <f t="shared" si="39"/>
        <v>0.1</v>
      </c>
      <c r="E146" s="129">
        <f t="shared" si="39"/>
        <v>0.1</v>
      </c>
      <c r="F146" s="129">
        <f t="shared" si="39"/>
        <v>0.1</v>
      </c>
      <c r="G146" s="129">
        <f t="shared" si="39"/>
        <v>0.1</v>
      </c>
      <c r="H146" s="129">
        <f t="shared" si="39"/>
        <v>0.1</v>
      </c>
      <c r="I146" s="129">
        <f t="shared" si="39"/>
        <v>0.1</v>
      </c>
      <c r="J146" s="129">
        <f t="shared" si="39"/>
        <v>0.1</v>
      </c>
      <c r="K146" s="129">
        <f t="shared" si="39"/>
        <v>0.1</v>
      </c>
      <c r="L146" s="129">
        <f t="shared" si="39"/>
        <v>0.1</v>
      </c>
      <c r="M146" s="129">
        <f t="shared" si="39"/>
        <v>0.1</v>
      </c>
      <c r="N146" s="129">
        <f t="shared" si="39"/>
        <v>0.1</v>
      </c>
      <c r="O146" s="129">
        <f t="shared" si="39"/>
        <v>0.1</v>
      </c>
      <c r="P146" s="129">
        <f t="shared" si="39"/>
        <v>0.1</v>
      </c>
      <c r="Q146" s="129">
        <f t="shared" si="39"/>
        <v>0.1</v>
      </c>
      <c r="R146" s="129">
        <f t="shared" si="39"/>
        <v>0.1</v>
      </c>
      <c r="S146" s="129">
        <f t="shared" ref="S146:AF149" si="40">R146</f>
        <v>0.1</v>
      </c>
      <c r="T146" s="129">
        <f t="shared" si="40"/>
        <v>0.1</v>
      </c>
      <c r="U146" s="129">
        <f t="shared" si="40"/>
        <v>0.1</v>
      </c>
      <c r="V146" s="129">
        <f t="shared" si="40"/>
        <v>0.1</v>
      </c>
      <c r="W146" s="129">
        <f t="shared" si="40"/>
        <v>0.1</v>
      </c>
      <c r="X146" s="129">
        <f t="shared" si="40"/>
        <v>0.1</v>
      </c>
      <c r="Y146" s="129">
        <f t="shared" si="40"/>
        <v>0.1</v>
      </c>
      <c r="Z146" s="129">
        <f t="shared" si="40"/>
        <v>0.1</v>
      </c>
      <c r="AA146" s="129">
        <f t="shared" si="40"/>
        <v>0.1</v>
      </c>
      <c r="AB146" s="129">
        <f t="shared" si="40"/>
        <v>0.1</v>
      </c>
      <c r="AC146" s="129">
        <f t="shared" si="40"/>
        <v>0.1</v>
      </c>
      <c r="AD146" s="129">
        <f t="shared" si="40"/>
        <v>0.1</v>
      </c>
      <c r="AE146" s="129">
        <f t="shared" si="40"/>
        <v>0.1</v>
      </c>
      <c r="AF146" s="129">
        <f t="shared" si="40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39"/>
        <v>2.0499999999999998</v>
      </c>
      <c r="D147" s="129">
        <f t="shared" si="39"/>
        <v>2.0499999999999998</v>
      </c>
      <c r="E147" s="129">
        <f t="shared" si="39"/>
        <v>2.0499999999999998</v>
      </c>
      <c r="F147" s="129">
        <f t="shared" si="39"/>
        <v>2.0499999999999998</v>
      </c>
      <c r="G147" s="129">
        <f t="shared" si="39"/>
        <v>2.0499999999999998</v>
      </c>
      <c r="H147" s="129">
        <f t="shared" si="39"/>
        <v>2.0499999999999998</v>
      </c>
      <c r="I147" s="129">
        <f t="shared" si="39"/>
        <v>2.0499999999999998</v>
      </c>
      <c r="J147" s="129">
        <f t="shared" si="39"/>
        <v>2.0499999999999998</v>
      </c>
      <c r="K147" s="129">
        <f t="shared" si="39"/>
        <v>2.0499999999999998</v>
      </c>
      <c r="L147" s="129">
        <f t="shared" si="39"/>
        <v>2.0499999999999998</v>
      </c>
      <c r="M147" s="129">
        <f t="shared" si="39"/>
        <v>2.0499999999999998</v>
      </c>
      <c r="N147" s="129">
        <f t="shared" si="39"/>
        <v>2.0499999999999998</v>
      </c>
      <c r="O147" s="129">
        <f t="shared" si="39"/>
        <v>2.0499999999999998</v>
      </c>
      <c r="P147" s="129">
        <f t="shared" si="39"/>
        <v>2.0499999999999998</v>
      </c>
      <c r="Q147" s="129">
        <f t="shared" si="39"/>
        <v>2.0499999999999998</v>
      </c>
      <c r="R147" s="129">
        <f t="shared" si="39"/>
        <v>2.0499999999999998</v>
      </c>
      <c r="S147" s="129">
        <f t="shared" si="40"/>
        <v>2.0499999999999998</v>
      </c>
      <c r="T147" s="129">
        <f t="shared" si="40"/>
        <v>2.0499999999999998</v>
      </c>
      <c r="U147" s="129">
        <f t="shared" si="40"/>
        <v>2.0499999999999998</v>
      </c>
      <c r="V147" s="129">
        <f t="shared" si="40"/>
        <v>2.0499999999999998</v>
      </c>
      <c r="W147" s="129">
        <f t="shared" si="40"/>
        <v>2.0499999999999998</v>
      </c>
      <c r="X147" s="129">
        <f t="shared" si="40"/>
        <v>2.0499999999999998</v>
      </c>
      <c r="Y147" s="129">
        <f t="shared" si="40"/>
        <v>2.0499999999999998</v>
      </c>
      <c r="Z147" s="129">
        <f t="shared" si="40"/>
        <v>2.0499999999999998</v>
      </c>
      <c r="AA147" s="129">
        <f t="shared" si="40"/>
        <v>2.0499999999999998</v>
      </c>
      <c r="AB147" s="129">
        <f t="shared" si="40"/>
        <v>2.0499999999999998</v>
      </c>
      <c r="AC147" s="129">
        <f t="shared" si="40"/>
        <v>2.0499999999999998</v>
      </c>
      <c r="AD147" s="129">
        <f t="shared" si="40"/>
        <v>2.0499999999999998</v>
      </c>
      <c r="AE147" s="129">
        <f t="shared" si="40"/>
        <v>2.0499999999999998</v>
      </c>
      <c r="AF147" s="129">
        <f t="shared" si="40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39"/>
        <v>2.7</v>
      </c>
      <c r="D148" s="129">
        <f t="shared" si="39"/>
        <v>2.7</v>
      </c>
      <c r="E148" s="129">
        <f t="shared" si="39"/>
        <v>2.7</v>
      </c>
      <c r="F148" s="129">
        <f t="shared" si="39"/>
        <v>2.7</v>
      </c>
      <c r="G148" s="129">
        <f t="shared" si="39"/>
        <v>2.7</v>
      </c>
      <c r="H148" s="129">
        <f t="shared" si="39"/>
        <v>2.7</v>
      </c>
      <c r="I148" s="129">
        <f t="shared" si="39"/>
        <v>2.7</v>
      </c>
      <c r="J148" s="129">
        <f t="shared" si="39"/>
        <v>2.7</v>
      </c>
      <c r="K148" s="129">
        <f t="shared" si="39"/>
        <v>2.7</v>
      </c>
      <c r="L148" s="129">
        <f t="shared" si="39"/>
        <v>2.7</v>
      </c>
      <c r="M148" s="129">
        <f t="shared" si="39"/>
        <v>2.7</v>
      </c>
      <c r="N148" s="129">
        <f t="shared" si="39"/>
        <v>2.7</v>
      </c>
      <c r="O148" s="129">
        <f t="shared" si="39"/>
        <v>2.7</v>
      </c>
      <c r="P148" s="129">
        <f t="shared" si="39"/>
        <v>2.7</v>
      </c>
      <c r="Q148" s="129">
        <f t="shared" si="39"/>
        <v>2.7</v>
      </c>
      <c r="R148" s="129">
        <f t="shared" si="39"/>
        <v>2.7</v>
      </c>
      <c r="S148" s="129">
        <f t="shared" si="40"/>
        <v>2.7</v>
      </c>
      <c r="T148" s="129">
        <f t="shared" si="40"/>
        <v>2.7</v>
      </c>
      <c r="U148" s="129">
        <f t="shared" si="40"/>
        <v>2.7</v>
      </c>
      <c r="V148" s="129">
        <f t="shared" si="40"/>
        <v>2.7</v>
      </c>
      <c r="W148" s="129">
        <f t="shared" si="40"/>
        <v>2.7</v>
      </c>
      <c r="X148" s="129">
        <f t="shared" si="40"/>
        <v>2.7</v>
      </c>
      <c r="Y148" s="129">
        <f t="shared" si="40"/>
        <v>2.7</v>
      </c>
      <c r="Z148" s="129">
        <f t="shared" si="40"/>
        <v>2.7</v>
      </c>
      <c r="AA148" s="129">
        <f t="shared" si="40"/>
        <v>2.7</v>
      </c>
      <c r="AB148" s="129">
        <f t="shared" si="40"/>
        <v>2.7</v>
      </c>
      <c r="AC148" s="129">
        <f t="shared" si="40"/>
        <v>2.7</v>
      </c>
      <c r="AD148" s="129">
        <f t="shared" si="40"/>
        <v>2.7</v>
      </c>
      <c r="AE148" s="129">
        <f t="shared" si="40"/>
        <v>2.7</v>
      </c>
      <c r="AF148" s="129">
        <f t="shared" si="40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39"/>
        <v>2.15</v>
      </c>
      <c r="D149" s="129">
        <f t="shared" si="39"/>
        <v>2.15</v>
      </c>
      <c r="E149" s="129">
        <f t="shared" si="39"/>
        <v>2.15</v>
      </c>
      <c r="F149" s="129">
        <f t="shared" si="39"/>
        <v>2.15</v>
      </c>
      <c r="G149" s="129">
        <f t="shared" si="39"/>
        <v>2.15</v>
      </c>
      <c r="H149" s="129">
        <f t="shared" si="39"/>
        <v>2.15</v>
      </c>
      <c r="I149" s="129">
        <f t="shared" si="39"/>
        <v>2.15</v>
      </c>
      <c r="J149" s="129">
        <f t="shared" si="39"/>
        <v>2.15</v>
      </c>
      <c r="K149" s="129">
        <f t="shared" si="39"/>
        <v>2.15</v>
      </c>
      <c r="L149" s="129">
        <f t="shared" si="39"/>
        <v>2.15</v>
      </c>
      <c r="M149" s="129">
        <f t="shared" si="39"/>
        <v>2.15</v>
      </c>
      <c r="N149" s="129">
        <f t="shared" si="39"/>
        <v>2.15</v>
      </c>
      <c r="O149" s="129">
        <f t="shared" si="39"/>
        <v>2.15</v>
      </c>
      <c r="P149" s="129">
        <f t="shared" si="39"/>
        <v>2.15</v>
      </c>
      <c r="Q149" s="129">
        <f t="shared" si="39"/>
        <v>2.15</v>
      </c>
      <c r="R149" s="129">
        <f t="shared" si="39"/>
        <v>2.15</v>
      </c>
      <c r="S149" s="129">
        <f t="shared" si="40"/>
        <v>2.15</v>
      </c>
      <c r="T149" s="129">
        <f t="shared" si="40"/>
        <v>2.15</v>
      </c>
      <c r="U149" s="129">
        <f t="shared" si="40"/>
        <v>2.15</v>
      </c>
      <c r="V149" s="129">
        <f t="shared" si="40"/>
        <v>2.15</v>
      </c>
      <c r="W149" s="129">
        <f t="shared" si="40"/>
        <v>2.15</v>
      </c>
      <c r="X149" s="129">
        <f t="shared" si="40"/>
        <v>2.15</v>
      </c>
      <c r="Y149" s="129">
        <f t="shared" si="40"/>
        <v>2.15</v>
      </c>
      <c r="Z149" s="129">
        <f t="shared" si="40"/>
        <v>2.15</v>
      </c>
      <c r="AA149" s="129">
        <f t="shared" si="40"/>
        <v>2.15</v>
      </c>
      <c r="AB149" s="129">
        <f t="shared" si="40"/>
        <v>2.15</v>
      </c>
      <c r="AC149" s="129">
        <f t="shared" si="40"/>
        <v>2.15</v>
      </c>
      <c r="AD149" s="129">
        <f t="shared" si="40"/>
        <v>2.15</v>
      </c>
      <c r="AE149" s="129">
        <f t="shared" si="40"/>
        <v>2.15</v>
      </c>
      <c r="AF149" s="129">
        <f t="shared" si="40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1">B151</f>
        <v>0.9</v>
      </c>
      <c r="D151" s="129">
        <f t="shared" si="41"/>
        <v>0.9</v>
      </c>
      <c r="E151" s="129">
        <f t="shared" si="41"/>
        <v>0.9</v>
      </c>
      <c r="F151" s="129">
        <f t="shared" si="41"/>
        <v>0.9</v>
      </c>
      <c r="G151" s="129">
        <f t="shared" si="41"/>
        <v>0.9</v>
      </c>
      <c r="H151" s="129">
        <f t="shared" si="41"/>
        <v>0.9</v>
      </c>
      <c r="I151" s="129">
        <f t="shared" si="41"/>
        <v>0.9</v>
      </c>
      <c r="J151" s="129">
        <f t="shared" si="41"/>
        <v>0.9</v>
      </c>
      <c r="K151" s="129">
        <f t="shared" si="41"/>
        <v>0.9</v>
      </c>
      <c r="L151" s="129">
        <f t="shared" si="41"/>
        <v>0.9</v>
      </c>
      <c r="M151" s="129">
        <f t="shared" si="41"/>
        <v>0.9</v>
      </c>
      <c r="N151" s="129">
        <f t="shared" si="41"/>
        <v>0.9</v>
      </c>
      <c r="O151" s="129">
        <f t="shared" si="41"/>
        <v>0.9</v>
      </c>
      <c r="P151" s="129">
        <f t="shared" si="41"/>
        <v>0.9</v>
      </c>
      <c r="Q151" s="129">
        <f t="shared" si="41"/>
        <v>0.9</v>
      </c>
      <c r="R151" s="129">
        <f t="shared" si="41"/>
        <v>0.9</v>
      </c>
      <c r="S151" s="129">
        <f t="shared" ref="R151:AF163" si="42">R151</f>
        <v>0.9</v>
      </c>
      <c r="T151" s="129">
        <f t="shared" si="42"/>
        <v>0.9</v>
      </c>
      <c r="U151" s="129">
        <f t="shared" si="42"/>
        <v>0.9</v>
      </c>
      <c r="V151" s="129">
        <f t="shared" si="42"/>
        <v>0.9</v>
      </c>
      <c r="W151" s="129">
        <f t="shared" si="42"/>
        <v>0.9</v>
      </c>
      <c r="X151" s="129">
        <f t="shared" si="42"/>
        <v>0.9</v>
      </c>
      <c r="Y151" s="129">
        <f t="shared" si="42"/>
        <v>0.9</v>
      </c>
      <c r="Z151" s="129">
        <f t="shared" si="42"/>
        <v>0.9</v>
      </c>
      <c r="AA151" s="129">
        <f t="shared" si="42"/>
        <v>0.9</v>
      </c>
      <c r="AB151" s="129">
        <f t="shared" si="42"/>
        <v>0.9</v>
      </c>
      <c r="AC151" s="129">
        <f t="shared" si="42"/>
        <v>0.9</v>
      </c>
      <c r="AD151" s="129">
        <f t="shared" si="42"/>
        <v>0.9</v>
      </c>
      <c r="AE151" s="129">
        <f t="shared" si="42"/>
        <v>0.9</v>
      </c>
      <c r="AF151" s="129">
        <f t="shared" si="42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1"/>
        <v>1.08</v>
      </c>
      <c r="D152" s="129">
        <f t="shared" si="41"/>
        <v>1.08</v>
      </c>
      <c r="E152" s="129">
        <f t="shared" si="41"/>
        <v>1.08</v>
      </c>
      <c r="F152" s="129">
        <f t="shared" si="41"/>
        <v>1.08</v>
      </c>
      <c r="G152" s="129">
        <f t="shared" si="41"/>
        <v>1.08</v>
      </c>
      <c r="H152" s="129">
        <f t="shared" si="41"/>
        <v>1.08</v>
      </c>
      <c r="I152" s="129">
        <f t="shared" si="41"/>
        <v>1.08</v>
      </c>
      <c r="J152" s="129">
        <f t="shared" si="41"/>
        <v>1.08</v>
      </c>
      <c r="K152" s="129">
        <f t="shared" si="41"/>
        <v>1.08</v>
      </c>
      <c r="L152" s="129">
        <f t="shared" si="41"/>
        <v>1.08</v>
      </c>
      <c r="M152" s="129">
        <f t="shared" si="41"/>
        <v>1.08</v>
      </c>
      <c r="N152" s="129">
        <f t="shared" si="41"/>
        <v>1.08</v>
      </c>
      <c r="O152" s="129">
        <f t="shared" si="41"/>
        <v>1.08</v>
      </c>
      <c r="P152" s="129">
        <f t="shared" si="41"/>
        <v>1.08</v>
      </c>
      <c r="Q152" s="129">
        <f t="shared" si="41"/>
        <v>1.08</v>
      </c>
      <c r="R152" s="129">
        <f t="shared" si="41"/>
        <v>1.08</v>
      </c>
      <c r="S152" s="129">
        <f t="shared" si="42"/>
        <v>1.08</v>
      </c>
      <c r="T152" s="129">
        <f t="shared" si="42"/>
        <v>1.08</v>
      </c>
      <c r="U152" s="129">
        <f t="shared" si="42"/>
        <v>1.08</v>
      </c>
      <c r="V152" s="129">
        <f t="shared" si="42"/>
        <v>1.08</v>
      </c>
      <c r="W152" s="129">
        <f t="shared" si="42"/>
        <v>1.08</v>
      </c>
      <c r="X152" s="129">
        <f t="shared" si="42"/>
        <v>1.08</v>
      </c>
      <c r="Y152" s="129">
        <f t="shared" si="42"/>
        <v>1.08</v>
      </c>
      <c r="Z152" s="129">
        <f t="shared" si="42"/>
        <v>1.08</v>
      </c>
      <c r="AA152" s="129">
        <f t="shared" si="42"/>
        <v>1.08</v>
      </c>
      <c r="AB152" s="129">
        <f t="shared" si="42"/>
        <v>1.08</v>
      </c>
      <c r="AC152" s="129">
        <f t="shared" si="42"/>
        <v>1.08</v>
      </c>
      <c r="AD152" s="129">
        <f t="shared" si="42"/>
        <v>1.08</v>
      </c>
      <c r="AE152" s="129">
        <f t="shared" si="42"/>
        <v>1.08</v>
      </c>
      <c r="AF152" s="129">
        <f t="shared" si="42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1"/>
        <v>2.37</v>
      </c>
      <c r="D153" s="129">
        <f t="shared" si="41"/>
        <v>2.37</v>
      </c>
      <c r="E153" s="129">
        <f t="shared" si="41"/>
        <v>2.37</v>
      </c>
      <c r="F153" s="129">
        <f t="shared" si="41"/>
        <v>2.37</v>
      </c>
      <c r="G153" s="129">
        <f t="shared" si="41"/>
        <v>2.37</v>
      </c>
      <c r="H153" s="129">
        <f t="shared" si="41"/>
        <v>2.37</v>
      </c>
      <c r="I153" s="129">
        <f t="shared" si="41"/>
        <v>2.37</v>
      </c>
      <c r="J153" s="129">
        <f t="shared" si="41"/>
        <v>2.37</v>
      </c>
      <c r="K153" s="129">
        <f t="shared" si="41"/>
        <v>2.37</v>
      </c>
      <c r="L153" s="129">
        <f t="shared" si="41"/>
        <v>2.37</v>
      </c>
      <c r="M153" s="129">
        <f t="shared" si="41"/>
        <v>2.37</v>
      </c>
      <c r="N153" s="129">
        <f t="shared" si="41"/>
        <v>2.37</v>
      </c>
      <c r="O153" s="129">
        <f t="shared" si="41"/>
        <v>2.37</v>
      </c>
      <c r="P153" s="129">
        <f t="shared" si="41"/>
        <v>2.37</v>
      </c>
      <c r="Q153" s="129">
        <f t="shared" si="41"/>
        <v>2.37</v>
      </c>
      <c r="R153" s="129">
        <f t="shared" si="41"/>
        <v>2.37</v>
      </c>
      <c r="S153" s="129">
        <f t="shared" si="42"/>
        <v>2.37</v>
      </c>
      <c r="T153" s="129">
        <f t="shared" si="42"/>
        <v>2.37</v>
      </c>
      <c r="U153" s="129">
        <f t="shared" si="42"/>
        <v>2.37</v>
      </c>
      <c r="V153" s="129">
        <f t="shared" si="42"/>
        <v>2.37</v>
      </c>
      <c r="W153" s="129">
        <f t="shared" si="42"/>
        <v>2.37</v>
      </c>
      <c r="X153" s="129">
        <f t="shared" si="42"/>
        <v>2.37</v>
      </c>
      <c r="Y153" s="129">
        <f t="shared" si="42"/>
        <v>2.37</v>
      </c>
      <c r="Z153" s="129">
        <f t="shared" si="42"/>
        <v>2.37</v>
      </c>
      <c r="AA153" s="129">
        <f t="shared" si="42"/>
        <v>2.37</v>
      </c>
      <c r="AB153" s="129">
        <f t="shared" si="42"/>
        <v>2.37</v>
      </c>
      <c r="AC153" s="129">
        <f t="shared" si="42"/>
        <v>2.37</v>
      </c>
      <c r="AD153" s="129">
        <f t="shared" si="42"/>
        <v>2.37</v>
      </c>
      <c r="AE153" s="129">
        <f t="shared" si="42"/>
        <v>2.37</v>
      </c>
      <c r="AF153" s="129">
        <f t="shared" si="42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1"/>
        <v>1.81</v>
      </c>
      <c r="D154" s="129">
        <f t="shared" si="41"/>
        <v>1.81</v>
      </c>
      <c r="E154" s="129">
        <f t="shared" si="41"/>
        <v>1.81</v>
      </c>
      <c r="F154" s="129">
        <f t="shared" si="41"/>
        <v>1.81</v>
      </c>
      <c r="G154" s="129">
        <f t="shared" si="41"/>
        <v>1.81</v>
      </c>
      <c r="H154" s="129">
        <f t="shared" si="41"/>
        <v>1.81</v>
      </c>
      <c r="I154" s="129">
        <f t="shared" si="41"/>
        <v>1.81</v>
      </c>
      <c r="J154" s="129">
        <f t="shared" si="41"/>
        <v>1.81</v>
      </c>
      <c r="K154" s="129">
        <f t="shared" si="41"/>
        <v>1.81</v>
      </c>
      <c r="L154" s="129">
        <f t="shared" si="41"/>
        <v>1.81</v>
      </c>
      <c r="M154" s="129">
        <f t="shared" si="41"/>
        <v>1.81</v>
      </c>
      <c r="N154" s="129">
        <f t="shared" si="41"/>
        <v>1.81</v>
      </c>
      <c r="O154" s="129">
        <f t="shared" si="41"/>
        <v>1.81</v>
      </c>
      <c r="P154" s="129">
        <f t="shared" si="41"/>
        <v>1.81</v>
      </c>
      <c r="Q154" s="129">
        <f t="shared" si="41"/>
        <v>1.81</v>
      </c>
      <c r="R154" s="129">
        <f t="shared" si="41"/>
        <v>1.81</v>
      </c>
      <c r="S154" s="129">
        <f t="shared" si="42"/>
        <v>1.81</v>
      </c>
      <c r="T154" s="129">
        <f t="shared" si="42"/>
        <v>1.81</v>
      </c>
      <c r="U154" s="129">
        <f t="shared" si="42"/>
        <v>1.81</v>
      </c>
      <c r="V154" s="129">
        <f t="shared" si="42"/>
        <v>1.81</v>
      </c>
      <c r="W154" s="129">
        <f t="shared" si="42"/>
        <v>1.81</v>
      </c>
      <c r="X154" s="129">
        <f t="shared" si="42"/>
        <v>1.81</v>
      </c>
      <c r="Y154" s="129">
        <f t="shared" si="42"/>
        <v>1.81</v>
      </c>
      <c r="Z154" s="129">
        <f t="shared" si="42"/>
        <v>1.81</v>
      </c>
      <c r="AA154" s="129">
        <f t="shared" si="42"/>
        <v>1.81</v>
      </c>
      <c r="AB154" s="129">
        <f t="shared" si="42"/>
        <v>1.81</v>
      </c>
      <c r="AC154" s="129">
        <f t="shared" si="42"/>
        <v>1.81</v>
      </c>
      <c r="AD154" s="129">
        <f t="shared" si="42"/>
        <v>1.81</v>
      </c>
      <c r="AE154" s="129">
        <f t="shared" si="42"/>
        <v>1.81</v>
      </c>
      <c r="AF154" s="129">
        <f t="shared" si="42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1"/>
        <v>1.0900000000000001</v>
      </c>
      <c r="D155" s="129">
        <f t="shared" si="41"/>
        <v>1.0900000000000001</v>
      </c>
      <c r="E155" s="129">
        <f t="shared" si="41"/>
        <v>1.0900000000000001</v>
      </c>
      <c r="F155" s="129">
        <f t="shared" si="41"/>
        <v>1.0900000000000001</v>
      </c>
      <c r="G155" s="129">
        <f t="shared" si="41"/>
        <v>1.0900000000000001</v>
      </c>
      <c r="H155" s="129">
        <f t="shared" si="41"/>
        <v>1.0900000000000001</v>
      </c>
      <c r="I155" s="129">
        <f t="shared" si="41"/>
        <v>1.0900000000000001</v>
      </c>
      <c r="J155" s="129">
        <f t="shared" si="41"/>
        <v>1.0900000000000001</v>
      </c>
      <c r="K155" s="129">
        <f t="shared" si="41"/>
        <v>1.0900000000000001</v>
      </c>
      <c r="L155" s="129">
        <f t="shared" si="41"/>
        <v>1.0900000000000001</v>
      </c>
      <c r="M155" s="129">
        <f t="shared" si="41"/>
        <v>1.0900000000000001</v>
      </c>
      <c r="N155" s="129">
        <f t="shared" si="41"/>
        <v>1.0900000000000001</v>
      </c>
      <c r="O155" s="129">
        <f t="shared" si="41"/>
        <v>1.0900000000000001</v>
      </c>
      <c r="P155" s="129">
        <f t="shared" si="41"/>
        <v>1.0900000000000001</v>
      </c>
      <c r="Q155" s="129">
        <f t="shared" si="41"/>
        <v>1.0900000000000001</v>
      </c>
      <c r="R155" s="129">
        <f t="shared" si="41"/>
        <v>1.0900000000000001</v>
      </c>
      <c r="S155" s="129">
        <f t="shared" si="42"/>
        <v>1.0900000000000001</v>
      </c>
      <c r="T155" s="129">
        <f t="shared" si="42"/>
        <v>1.0900000000000001</v>
      </c>
      <c r="U155" s="129">
        <f t="shared" si="42"/>
        <v>1.0900000000000001</v>
      </c>
      <c r="V155" s="129">
        <f t="shared" si="42"/>
        <v>1.0900000000000001</v>
      </c>
      <c r="W155" s="129">
        <f t="shared" si="42"/>
        <v>1.0900000000000001</v>
      </c>
      <c r="X155" s="129">
        <f t="shared" si="42"/>
        <v>1.0900000000000001</v>
      </c>
      <c r="Y155" s="129">
        <f t="shared" si="42"/>
        <v>1.0900000000000001</v>
      </c>
      <c r="Z155" s="129">
        <f t="shared" si="42"/>
        <v>1.0900000000000001</v>
      </c>
      <c r="AA155" s="129">
        <f t="shared" si="42"/>
        <v>1.0900000000000001</v>
      </c>
      <c r="AB155" s="129">
        <f t="shared" si="42"/>
        <v>1.0900000000000001</v>
      </c>
      <c r="AC155" s="129">
        <f t="shared" si="42"/>
        <v>1.0900000000000001</v>
      </c>
      <c r="AD155" s="129">
        <f t="shared" si="42"/>
        <v>1.0900000000000001</v>
      </c>
      <c r="AE155" s="129">
        <f t="shared" si="42"/>
        <v>1.0900000000000001</v>
      </c>
      <c r="AF155" s="129">
        <f t="shared" si="42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1"/>
        <v>1.58</v>
      </c>
      <c r="D156" s="129">
        <f t="shared" si="41"/>
        <v>1.58</v>
      </c>
      <c r="E156" s="129">
        <f t="shared" si="41"/>
        <v>1.58</v>
      </c>
      <c r="F156" s="129">
        <f t="shared" si="41"/>
        <v>1.58</v>
      </c>
      <c r="G156" s="129">
        <f t="shared" si="41"/>
        <v>1.58</v>
      </c>
      <c r="H156" s="129">
        <f t="shared" si="41"/>
        <v>1.58</v>
      </c>
      <c r="I156" s="129">
        <f t="shared" si="41"/>
        <v>1.58</v>
      </c>
      <c r="J156" s="129">
        <f t="shared" si="41"/>
        <v>1.58</v>
      </c>
      <c r="K156" s="129">
        <f t="shared" si="41"/>
        <v>1.58</v>
      </c>
      <c r="L156" s="129">
        <f t="shared" si="41"/>
        <v>1.58</v>
      </c>
      <c r="M156" s="129">
        <f t="shared" si="41"/>
        <v>1.58</v>
      </c>
      <c r="N156" s="129">
        <f t="shared" si="41"/>
        <v>1.58</v>
      </c>
      <c r="O156" s="129">
        <f t="shared" si="41"/>
        <v>1.58</v>
      </c>
      <c r="P156" s="129">
        <f t="shared" si="41"/>
        <v>1.58</v>
      </c>
      <c r="Q156" s="129">
        <f t="shared" si="41"/>
        <v>1.58</v>
      </c>
      <c r="R156" s="129">
        <f t="shared" si="41"/>
        <v>1.58</v>
      </c>
      <c r="S156" s="129">
        <f t="shared" si="42"/>
        <v>1.58</v>
      </c>
      <c r="T156" s="129">
        <f t="shared" si="42"/>
        <v>1.58</v>
      </c>
      <c r="U156" s="129">
        <f t="shared" si="42"/>
        <v>1.58</v>
      </c>
      <c r="V156" s="129">
        <f t="shared" si="42"/>
        <v>1.58</v>
      </c>
      <c r="W156" s="129">
        <f t="shared" si="42"/>
        <v>1.58</v>
      </c>
      <c r="X156" s="129">
        <f t="shared" si="42"/>
        <v>1.58</v>
      </c>
      <c r="Y156" s="129">
        <f t="shared" si="42"/>
        <v>1.58</v>
      </c>
      <c r="Z156" s="129">
        <f t="shared" si="42"/>
        <v>1.58</v>
      </c>
      <c r="AA156" s="129">
        <f t="shared" si="42"/>
        <v>1.58</v>
      </c>
      <c r="AB156" s="129">
        <f t="shared" si="42"/>
        <v>1.58</v>
      </c>
      <c r="AC156" s="129">
        <f t="shared" si="42"/>
        <v>1.58</v>
      </c>
      <c r="AD156" s="129">
        <f t="shared" si="42"/>
        <v>1.58</v>
      </c>
      <c r="AE156" s="129">
        <f t="shared" si="42"/>
        <v>1.58</v>
      </c>
      <c r="AF156" s="129">
        <f t="shared" si="42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1"/>
        <v>2</v>
      </c>
      <c r="D157" s="129">
        <f t="shared" si="41"/>
        <v>2</v>
      </c>
      <c r="E157" s="129">
        <f t="shared" si="41"/>
        <v>2</v>
      </c>
      <c r="F157" s="129">
        <f t="shared" si="41"/>
        <v>2</v>
      </c>
      <c r="G157" s="129">
        <f t="shared" si="41"/>
        <v>2</v>
      </c>
      <c r="H157" s="129">
        <f t="shared" si="41"/>
        <v>2</v>
      </c>
      <c r="I157" s="129">
        <f t="shared" si="41"/>
        <v>2</v>
      </c>
      <c r="J157" s="129">
        <f t="shared" si="41"/>
        <v>2</v>
      </c>
      <c r="K157" s="129">
        <f t="shared" si="41"/>
        <v>2</v>
      </c>
      <c r="L157" s="129">
        <f t="shared" si="41"/>
        <v>2</v>
      </c>
      <c r="M157" s="129">
        <f t="shared" si="41"/>
        <v>2</v>
      </c>
      <c r="N157" s="129">
        <f t="shared" si="41"/>
        <v>2</v>
      </c>
      <c r="O157" s="129">
        <f t="shared" si="41"/>
        <v>2</v>
      </c>
      <c r="P157" s="129">
        <f t="shared" si="41"/>
        <v>2</v>
      </c>
      <c r="Q157" s="129">
        <f t="shared" si="41"/>
        <v>2</v>
      </c>
      <c r="R157" s="129">
        <f t="shared" si="41"/>
        <v>2</v>
      </c>
      <c r="S157" s="129">
        <f t="shared" si="42"/>
        <v>2</v>
      </c>
      <c r="T157" s="129">
        <f t="shared" si="42"/>
        <v>2</v>
      </c>
      <c r="U157" s="129">
        <f t="shared" si="42"/>
        <v>2</v>
      </c>
      <c r="V157" s="129">
        <f t="shared" si="42"/>
        <v>2</v>
      </c>
      <c r="W157" s="129">
        <f t="shared" si="42"/>
        <v>2</v>
      </c>
      <c r="X157" s="129">
        <f t="shared" si="42"/>
        <v>2</v>
      </c>
      <c r="Y157" s="129">
        <f t="shared" si="42"/>
        <v>2</v>
      </c>
      <c r="Z157" s="129">
        <f t="shared" si="42"/>
        <v>2</v>
      </c>
      <c r="AA157" s="129">
        <f t="shared" si="42"/>
        <v>2</v>
      </c>
      <c r="AB157" s="129">
        <f t="shared" si="42"/>
        <v>2</v>
      </c>
      <c r="AC157" s="129">
        <f t="shared" si="42"/>
        <v>2</v>
      </c>
      <c r="AD157" s="129">
        <f t="shared" si="42"/>
        <v>2</v>
      </c>
      <c r="AE157" s="129">
        <f t="shared" si="42"/>
        <v>2</v>
      </c>
      <c r="AF157" s="129">
        <f t="shared" si="42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1"/>
        <v>0.47</v>
      </c>
      <c r="D158" s="129">
        <f t="shared" si="41"/>
        <v>0.47</v>
      </c>
      <c r="E158" s="129">
        <f t="shared" si="41"/>
        <v>0.47</v>
      </c>
      <c r="F158" s="129">
        <f t="shared" si="41"/>
        <v>0.47</v>
      </c>
      <c r="G158" s="129">
        <f t="shared" si="41"/>
        <v>0.47</v>
      </c>
      <c r="H158" s="129">
        <f t="shared" si="41"/>
        <v>0.47</v>
      </c>
      <c r="I158" s="129">
        <f t="shared" si="41"/>
        <v>0.47</v>
      </c>
      <c r="J158" s="129">
        <f t="shared" si="41"/>
        <v>0.47</v>
      </c>
      <c r="K158" s="129">
        <f t="shared" si="41"/>
        <v>0.47</v>
      </c>
      <c r="L158" s="129">
        <f t="shared" si="41"/>
        <v>0.47</v>
      </c>
      <c r="M158" s="129">
        <f t="shared" si="41"/>
        <v>0.47</v>
      </c>
      <c r="N158" s="129">
        <f t="shared" si="41"/>
        <v>0.47</v>
      </c>
      <c r="O158" s="129">
        <f t="shared" si="41"/>
        <v>0.47</v>
      </c>
      <c r="P158" s="129">
        <f t="shared" si="41"/>
        <v>0.47</v>
      </c>
      <c r="Q158" s="129">
        <f t="shared" si="41"/>
        <v>0.47</v>
      </c>
      <c r="R158" s="129">
        <f t="shared" si="41"/>
        <v>0.47</v>
      </c>
      <c r="S158" s="129">
        <f t="shared" si="42"/>
        <v>0.47</v>
      </c>
      <c r="T158" s="129">
        <f t="shared" si="42"/>
        <v>0.47</v>
      </c>
      <c r="U158" s="129">
        <f t="shared" si="42"/>
        <v>0.47</v>
      </c>
      <c r="V158" s="129">
        <f t="shared" si="42"/>
        <v>0.47</v>
      </c>
      <c r="W158" s="129">
        <f t="shared" si="42"/>
        <v>0.47</v>
      </c>
      <c r="X158" s="129">
        <f t="shared" si="42"/>
        <v>0.47</v>
      </c>
      <c r="Y158" s="129">
        <f t="shared" si="42"/>
        <v>0.47</v>
      </c>
      <c r="Z158" s="129">
        <f t="shared" si="42"/>
        <v>0.47</v>
      </c>
      <c r="AA158" s="129">
        <f t="shared" si="42"/>
        <v>0.47</v>
      </c>
      <c r="AB158" s="129">
        <f t="shared" si="42"/>
        <v>0.47</v>
      </c>
      <c r="AC158" s="129">
        <f t="shared" si="42"/>
        <v>0.47</v>
      </c>
      <c r="AD158" s="129">
        <f t="shared" si="42"/>
        <v>0.47</v>
      </c>
      <c r="AE158" s="129">
        <f t="shared" si="42"/>
        <v>0.47</v>
      </c>
      <c r="AF158" s="129">
        <f t="shared" si="42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1"/>
        <v>0</v>
      </c>
      <c r="D159" s="129">
        <f t="shared" si="41"/>
        <v>0</v>
      </c>
      <c r="E159" s="129">
        <f t="shared" si="41"/>
        <v>0</v>
      </c>
      <c r="F159" s="129">
        <f t="shared" si="41"/>
        <v>0</v>
      </c>
      <c r="G159" s="129">
        <f t="shared" si="41"/>
        <v>0</v>
      </c>
      <c r="H159" s="129">
        <f t="shared" si="41"/>
        <v>0</v>
      </c>
      <c r="I159" s="129">
        <f t="shared" si="41"/>
        <v>0</v>
      </c>
      <c r="J159" s="129">
        <f t="shared" si="41"/>
        <v>0</v>
      </c>
      <c r="K159" s="129">
        <f t="shared" si="41"/>
        <v>0</v>
      </c>
      <c r="L159" s="129">
        <f t="shared" si="41"/>
        <v>0</v>
      </c>
      <c r="M159" s="129">
        <f t="shared" si="41"/>
        <v>0</v>
      </c>
      <c r="N159" s="129">
        <f t="shared" si="41"/>
        <v>0</v>
      </c>
      <c r="O159" s="129">
        <f t="shared" si="41"/>
        <v>0</v>
      </c>
      <c r="P159" s="129">
        <f t="shared" si="41"/>
        <v>0</v>
      </c>
      <c r="Q159" s="129">
        <f t="shared" si="41"/>
        <v>0</v>
      </c>
      <c r="R159" s="129">
        <f t="shared" si="41"/>
        <v>0</v>
      </c>
      <c r="S159" s="129">
        <f t="shared" si="42"/>
        <v>0</v>
      </c>
      <c r="T159" s="129">
        <f t="shared" si="42"/>
        <v>0</v>
      </c>
      <c r="U159" s="129">
        <f t="shared" si="42"/>
        <v>0</v>
      </c>
      <c r="V159" s="129">
        <f t="shared" si="42"/>
        <v>0</v>
      </c>
      <c r="W159" s="129">
        <f t="shared" si="42"/>
        <v>0</v>
      </c>
      <c r="X159" s="129">
        <f t="shared" si="42"/>
        <v>0</v>
      </c>
      <c r="Y159" s="129">
        <f t="shared" si="42"/>
        <v>0</v>
      </c>
      <c r="Z159" s="129">
        <f t="shared" si="42"/>
        <v>0</v>
      </c>
      <c r="AA159" s="129">
        <f t="shared" si="42"/>
        <v>0</v>
      </c>
      <c r="AB159" s="129">
        <f t="shared" si="42"/>
        <v>0</v>
      </c>
      <c r="AC159" s="129">
        <f t="shared" si="42"/>
        <v>0</v>
      </c>
      <c r="AD159" s="129">
        <f t="shared" si="42"/>
        <v>0</v>
      </c>
      <c r="AE159" s="129">
        <f t="shared" si="42"/>
        <v>0</v>
      </c>
      <c r="AF159" s="129">
        <f t="shared" si="42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1"/>
        <v>0</v>
      </c>
      <c r="D160" s="129">
        <f t="shared" si="41"/>
        <v>0</v>
      </c>
      <c r="E160" s="129">
        <f t="shared" si="41"/>
        <v>0</v>
      </c>
      <c r="F160" s="129">
        <f t="shared" si="41"/>
        <v>0</v>
      </c>
      <c r="G160" s="129">
        <f t="shared" si="41"/>
        <v>0</v>
      </c>
      <c r="H160" s="129">
        <f t="shared" si="41"/>
        <v>0</v>
      </c>
      <c r="I160" s="129">
        <f t="shared" si="41"/>
        <v>0</v>
      </c>
      <c r="J160" s="129">
        <f t="shared" si="41"/>
        <v>0</v>
      </c>
      <c r="K160" s="129">
        <f t="shared" si="41"/>
        <v>0</v>
      </c>
      <c r="L160" s="129">
        <f t="shared" si="41"/>
        <v>0</v>
      </c>
      <c r="M160" s="129">
        <f t="shared" si="41"/>
        <v>0</v>
      </c>
      <c r="N160" s="129">
        <f t="shared" si="41"/>
        <v>0</v>
      </c>
      <c r="O160" s="129">
        <f t="shared" si="41"/>
        <v>0</v>
      </c>
      <c r="P160" s="129">
        <f t="shared" si="41"/>
        <v>0</v>
      </c>
      <c r="Q160" s="129">
        <f t="shared" si="41"/>
        <v>0</v>
      </c>
      <c r="R160" s="129">
        <f t="shared" si="42"/>
        <v>0</v>
      </c>
      <c r="S160" s="129">
        <f t="shared" si="42"/>
        <v>0</v>
      </c>
      <c r="T160" s="129">
        <f t="shared" si="42"/>
        <v>0</v>
      </c>
      <c r="U160" s="129">
        <f t="shared" si="42"/>
        <v>0</v>
      </c>
      <c r="V160" s="129">
        <f t="shared" si="42"/>
        <v>0</v>
      </c>
      <c r="W160" s="129">
        <f t="shared" si="42"/>
        <v>0</v>
      </c>
      <c r="X160" s="129">
        <f t="shared" si="42"/>
        <v>0</v>
      </c>
      <c r="Y160" s="129">
        <f t="shared" si="42"/>
        <v>0</v>
      </c>
      <c r="Z160" s="129">
        <f t="shared" si="42"/>
        <v>0</v>
      </c>
      <c r="AA160" s="129">
        <f t="shared" si="42"/>
        <v>0</v>
      </c>
      <c r="AB160" s="129">
        <f t="shared" si="42"/>
        <v>0</v>
      </c>
      <c r="AC160" s="129">
        <f t="shared" si="42"/>
        <v>0</v>
      </c>
      <c r="AD160" s="129">
        <f t="shared" si="42"/>
        <v>0</v>
      </c>
      <c r="AE160" s="129">
        <f t="shared" si="42"/>
        <v>0</v>
      </c>
      <c r="AF160" s="129">
        <f t="shared" si="42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1"/>
        <v>0.8</v>
      </c>
      <c r="D161" s="129">
        <f t="shared" si="41"/>
        <v>0.8</v>
      </c>
      <c r="E161" s="129">
        <f t="shared" si="41"/>
        <v>0.8</v>
      </c>
      <c r="F161" s="129">
        <f t="shared" si="41"/>
        <v>0.8</v>
      </c>
      <c r="G161" s="129">
        <f t="shared" si="41"/>
        <v>0.8</v>
      </c>
      <c r="H161" s="129">
        <f t="shared" si="41"/>
        <v>0.8</v>
      </c>
      <c r="I161" s="129">
        <f t="shared" si="41"/>
        <v>0.8</v>
      </c>
      <c r="J161" s="129">
        <f t="shared" si="41"/>
        <v>0.8</v>
      </c>
      <c r="K161" s="129">
        <f t="shared" si="41"/>
        <v>0.8</v>
      </c>
      <c r="L161" s="129">
        <f t="shared" si="41"/>
        <v>0.8</v>
      </c>
      <c r="M161" s="129">
        <f t="shared" si="41"/>
        <v>0.8</v>
      </c>
      <c r="N161" s="129">
        <f t="shared" si="41"/>
        <v>0.8</v>
      </c>
      <c r="O161" s="129">
        <f t="shared" si="41"/>
        <v>0.8</v>
      </c>
      <c r="P161" s="129">
        <f t="shared" si="41"/>
        <v>0.8</v>
      </c>
      <c r="Q161" s="129">
        <f t="shared" si="41"/>
        <v>0.8</v>
      </c>
      <c r="R161" s="129">
        <f t="shared" si="42"/>
        <v>0.8</v>
      </c>
      <c r="S161" s="129">
        <f t="shared" si="42"/>
        <v>0.8</v>
      </c>
      <c r="T161" s="129">
        <f t="shared" si="42"/>
        <v>0.8</v>
      </c>
      <c r="U161" s="129">
        <f t="shared" si="42"/>
        <v>0.8</v>
      </c>
      <c r="V161" s="129">
        <f t="shared" si="42"/>
        <v>0.8</v>
      </c>
      <c r="W161" s="129">
        <f t="shared" si="42"/>
        <v>0.8</v>
      </c>
      <c r="X161" s="129">
        <f t="shared" si="42"/>
        <v>0.8</v>
      </c>
      <c r="Y161" s="129">
        <f t="shared" si="42"/>
        <v>0.8</v>
      </c>
      <c r="Z161" s="129">
        <f t="shared" si="42"/>
        <v>0.8</v>
      </c>
      <c r="AA161" s="129">
        <f t="shared" si="42"/>
        <v>0.8</v>
      </c>
      <c r="AB161" s="129">
        <f t="shared" si="42"/>
        <v>0.8</v>
      </c>
      <c r="AC161" s="129">
        <f t="shared" si="42"/>
        <v>0.8</v>
      </c>
      <c r="AD161" s="129">
        <f t="shared" si="42"/>
        <v>0.8</v>
      </c>
      <c r="AE161" s="129">
        <f t="shared" si="42"/>
        <v>0.8</v>
      </c>
      <c r="AF161" s="129">
        <f t="shared" si="42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1"/>
        <v>1.5</v>
      </c>
      <c r="D162" s="129">
        <f t="shared" si="41"/>
        <v>1.5</v>
      </c>
      <c r="E162" s="129">
        <f t="shared" si="41"/>
        <v>1.5</v>
      </c>
      <c r="F162" s="129">
        <f t="shared" si="41"/>
        <v>1.5</v>
      </c>
      <c r="G162" s="129">
        <f t="shared" si="41"/>
        <v>1.5</v>
      </c>
      <c r="H162" s="129">
        <f t="shared" si="41"/>
        <v>1.5</v>
      </c>
      <c r="I162" s="129">
        <f t="shared" si="41"/>
        <v>1.5</v>
      </c>
      <c r="J162" s="129">
        <f t="shared" si="41"/>
        <v>1.5</v>
      </c>
      <c r="K162" s="129">
        <f t="shared" si="41"/>
        <v>1.5</v>
      </c>
      <c r="L162" s="129">
        <f t="shared" si="41"/>
        <v>1.5</v>
      </c>
      <c r="M162" s="129">
        <f t="shared" si="41"/>
        <v>1.5</v>
      </c>
      <c r="N162" s="129">
        <f t="shared" si="41"/>
        <v>1.5</v>
      </c>
      <c r="O162" s="129">
        <f t="shared" si="41"/>
        <v>1.5</v>
      </c>
      <c r="P162" s="129">
        <f t="shared" si="41"/>
        <v>1.5</v>
      </c>
      <c r="Q162" s="129">
        <f t="shared" si="41"/>
        <v>1.5</v>
      </c>
      <c r="R162" s="129">
        <f t="shared" si="42"/>
        <v>1.5</v>
      </c>
      <c r="S162" s="129">
        <f t="shared" si="42"/>
        <v>1.5</v>
      </c>
      <c r="T162" s="129">
        <f t="shared" si="42"/>
        <v>1.5</v>
      </c>
      <c r="U162" s="129">
        <f t="shared" si="42"/>
        <v>1.5</v>
      </c>
      <c r="V162" s="129">
        <f t="shared" si="42"/>
        <v>1.5</v>
      </c>
      <c r="W162" s="129">
        <f t="shared" si="42"/>
        <v>1.5</v>
      </c>
      <c r="X162" s="129">
        <f t="shared" si="42"/>
        <v>1.5</v>
      </c>
      <c r="Y162" s="129">
        <f t="shared" si="42"/>
        <v>1.5</v>
      </c>
      <c r="Z162" s="129">
        <f t="shared" si="42"/>
        <v>1.5</v>
      </c>
      <c r="AA162" s="129">
        <f t="shared" si="42"/>
        <v>1.5</v>
      </c>
      <c r="AB162" s="129">
        <f t="shared" si="42"/>
        <v>1.5</v>
      </c>
      <c r="AC162" s="129">
        <f t="shared" si="42"/>
        <v>1.5</v>
      </c>
      <c r="AD162" s="129">
        <f t="shared" si="42"/>
        <v>1.5</v>
      </c>
      <c r="AE162" s="129">
        <f t="shared" si="42"/>
        <v>1.5</v>
      </c>
      <c r="AF162" s="129">
        <f t="shared" si="42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1"/>
        <v>1</v>
      </c>
      <c r="D163" s="129">
        <f t="shared" si="41"/>
        <v>1</v>
      </c>
      <c r="E163" s="129">
        <f t="shared" si="41"/>
        <v>1</v>
      </c>
      <c r="F163" s="129">
        <f t="shared" si="41"/>
        <v>1</v>
      </c>
      <c r="G163" s="129">
        <f t="shared" si="41"/>
        <v>1</v>
      </c>
      <c r="H163" s="129">
        <f t="shared" si="41"/>
        <v>1</v>
      </c>
      <c r="I163" s="129">
        <f t="shared" si="41"/>
        <v>1</v>
      </c>
      <c r="J163" s="129">
        <f t="shared" si="41"/>
        <v>1</v>
      </c>
      <c r="K163" s="129">
        <f t="shared" si="41"/>
        <v>1</v>
      </c>
      <c r="L163" s="129">
        <f t="shared" si="41"/>
        <v>1</v>
      </c>
      <c r="M163" s="129">
        <f t="shared" si="41"/>
        <v>1</v>
      </c>
      <c r="N163" s="129">
        <f t="shared" si="41"/>
        <v>1</v>
      </c>
      <c r="O163" s="129">
        <f t="shared" si="41"/>
        <v>1</v>
      </c>
      <c r="P163" s="129">
        <f t="shared" si="41"/>
        <v>1</v>
      </c>
      <c r="Q163" s="129">
        <f t="shared" si="41"/>
        <v>1</v>
      </c>
      <c r="R163" s="129">
        <f t="shared" si="42"/>
        <v>1</v>
      </c>
      <c r="S163" s="129">
        <f t="shared" si="42"/>
        <v>1</v>
      </c>
      <c r="T163" s="129">
        <f t="shared" si="42"/>
        <v>1</v>
      </c>
      <c r="U163" s="129">
        <f t="shared" si="42"/>
        <v>1</v>
      </c>
      <c r="V163" s="129">
        <f t="shared" si="42"/>
        <v>1</v>
      </c>
      <c r="W163" s="129">
        <f t="shared" si="42"/>
        <v>1</v>
      </c>
      <c r="X163" s="129">
        <f t="shared" si="42"/>
        <v>1</v>
      </c>
      <c r="Y163" s="129">
        <f t="shared" si="42"/>
        <v>1</v>
      </c>
      <c r="Z163" s="129">
        <f t="shared" si="42"/>
        <v>1</v>
      </c>
      <c r="AA163" s="129">
        <f t="shared" si="42"/>
        <v>1</v>
      </c>
      <c r="AB163" s="129">
        <f t="shared" si="42"/>
        <v>1</v>
      </c>
      <c r="AC163" s="129">
        <f t="shared" si="42"/>
        <v>1</v>
      </c>
      <c r="AD163" s="129">
        <f t="shared" si="42"/>
        <v>1</v>
      </c>
      <c r="AE163" s="129">
        <f t="shared" si="42"/>
        <v>1</v>
      </c>
      <c r="AF163" s="129">
        <f t="shared" si="42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3">B165</f>
        <v>1</v>
      </c>
      <c r="D165" s="129">
        <f t="shared" si="43"/>
        <v>1</v>
      </c>
      <c r="E165" s="129">
        <f t="shared" si="43"/>
        <v>1</v>
      </c>
      <c r="F165" s="129">
        <f t="shared" si="43"/>
        <v>1</v>
      </c>
      <c r="G165" s="129">
        <f t="shared" si="43"/>
        <v>1</v>
      </c>
      <c r="H165" s="129">
        <f t="shared" si="43"/>
        <v>1</v>
      </c>
      <c r="I165" s="129">
        <f t="shared" si="43"/>
        <v>1</v>
      </c>
      <c r="J165" s="129">
        <f t="shared" si="43"/>
        <v>1</v>
      </c>
      <c r="K165" s="129">
        <f t="shared" si="43"/>
        <v>1</v>
      </c>
      <c r="L165" s="129">
        <f t="shared" si="43"/>
        <v>1</v>
      </c>
      <c r="M165" s="129">
        <f t="shared" si="43"/>
        <v>1</v>
      </c>
      <c r="N165" s="129">
        <f t="shared" si="43"/>
        <v>1</v>
      </c>
      <c r="O165" s="129">
        <f t="shared" si="43"/>
        <v>1</v>
      </c>
      <c r="P165" s="129">
        <f t="shared" si="43"/>
        <v>1</v>
      </c>
      <c r="Q165" s="129">
        <f t="shared" si="43"/>
        <v>1</v>
      </c>
      <c r="R165" s="129">
        <f t="shared" si="43"/>
        <v>1</v>
      </c>
      <c r="S165" s="129">
        <f t="shared" ref="R165:AF172" si="44">R165</f>
        <v>1</v>
      </c>
      <c r="T165" s="129">
        <f t="shared" si="44"/>
        <v>1</v>
      </c>
      <c r="U165" s="129">
        <f t="shared" si="44"/>
        <v>1</v>
      </c>
      <c r="V165" s="129">
        <f t="shared" si="44"/>
        <v>1</v>
      </c>
      <c r="W165" s="129">
        <f t="shared" si="44"/>
        <v>1</v>
      </c>
      <c r="X165" s="129">
        <f t="shared" si="44"/>
        <v>1</v>
      </c>
      <c r="Y165" s="129">
        <f t="shared" si="44"/>
        <v>1</v>
      </c>
      <c r="Z165" s="129">
        <f t="shared" si="44"/>
        <v>1</v>
      </c>
      <c r="AA165" s="129">
        <f t="shared" si="44"/>
        <v>1</v>
      </c>
      <c r="AB165" s="129">
        <f t="shared" si="44"/>
        <v>1</v>
      </c>
      <c r="AC165" s="129">
        <f t="shared" si="44"/>
        <v>1</v>
      </c>
      <c r="AD165" s="129">
        <f t="shared" si="44"/>
        <v>1</v>
      </c>
      <c r="AE165" s="129">
        <f t="shared" si="44"/>
        <v>1</v>
      </c>
      <c r="AF165" s="129">
        <f t="shared" si="44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3"/>
        <v>0.42</v>
      </c>
      <c r="D166" s="129">
        <f t="shared" si="43"/>
        <v>0.42</v>
      </c>
      <c r="E166" s="129">
        <f t="shared" si="43"/>
        <v>0.42</v>
      </c>
      <c r="F166" s="129">
        <f t="shared" si="43"/>
        <v>0.42</v>
      </c>
      <c r="G166" s="129">
        <f t="shared" si="43"/>
        <v>0.42</v>
      </c>
      <c r="H166" s="129">
        <f t="shared" si="43"/>
        <v>0.42</v>
      </c>
      <c r="I166" s="129">
        <f t="shared" si="43"/>
        <v>0.42</v>
      </c>
      <c r="J166" s="129">
        <f t="shared" si="43"/>
        <v>0.42</v>
      </c>
      <c r="K166" s="129">
        <f t="shared" si="43"/>
        <v>0.42</v>
      </c>
      <c r="L166" s="129">
        <f t="shared" si="43"/>
        <v>0.42</v>
      </c>
      <c r="M166" s="129">
        <f t="shared" si="43"/>
        <v>0.42</v>
      </c>
      <c r="N166" s="129">
        <f t="shared" si="43"/>
        <v>0.42</v>
      </c>
      <c r="O166" s="129">
        <f t="shared" si="43"/>
        <v>0.42</v>
      </c>
      <c r="P166" s="129">
        <f t="shared" si="43"/>
        <v>0.42</v>
      </c>
      <c r="Q166" s="129">
        <f t="shared" si="43"/>
        <v>0.42</v>
      </c>
      <c r="R166" s="129">
        <f t="shared" si="44"/>
        <v>0.42</v>
      </c>
      <c r="S166" s="129">
        <f t="shared" si="44"/>
        <v>0.42</v>
      </c>
      <c r="T166" s="129">
        <f t="shared" si="44"/>
        <v>0.42</v>
      </c>
      <c r="U166" s="129">
        <f t="shared" si="44"/>
        <v>0.42</v>
      </c>
      <c r="V166" s="129">
        <f t="shared" si="44"/>
        <v>0.42</v>
      </c>
      <c r="W166" s="129">
        <f t="shared" si="44"/>
        <v>0.42</v>
      </c>
      <c r="X166" s="129">
        <f t="shared" si="44"/>
        <v>0.42</v>
      </c>
      <c r="Y166" s="129">
        <f t="shared" si="44"/>
        <v>0.42</v>
      </c>
      <c r="Z166" s="129">
        <f t="shared" si="44"/>
        <v>0.42</v>
      </c>
      <c r="AA166" s="129">
        <f t="shared" si="44"/>
        <v>0.42</v>
      </c>
      <c r="AB166" s="129">
        <f t="shared" si="44"/>
        <v>0.42</v>
      </c>
      <c r="AC166" s="129">
        <f t="shared" si="44"/>
        <v>0.42</v>
      </c>
      <c r="AD166" s="129">
        <f t="shared" si="44"/>
        <v>0.42</v>
      </c>
      <c r="AE166" s="129">
        <f t="shared" si="44"/>
        <v>0.42</v>
      </c>
      <c r="AF166" s="129">
        <f t="shared" si="44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3"/>
        <v>0.46</v>
      </c>
      <c r="D167" s="129">
        <f t="shared" si="43"/>
        <v>0.46</v>
      </c>
      <c r="E167" s="129">
        <f t="shared" si="43"/>
        <v>0.46</v>
      </c>
      <c r="F167" s="129">
        <f t="shared" si="43"/>
        <v>0.46</v>
      </c>
      <c r="G167" s="129">
        <f t="shared" si="43"/>
        <v>0.46</v>
      </c>
      <c r="H167" s="129">
        <f t="shared" si="43"/>
        <v>0.46</v>
      </c>
      <c r="I167" s="129">
        <f t="shared" si="43"/>
        <v>0.46</v>
      </c>
      <c r="J167" s="129">
        <f t="shared" si="43"/>
        <v>0.46</v>
      </c>
      <c r="K167" s="129">
        <f t="shared" si="43"/>
        <v>0.46</v>
      </c>
      <c r="L167" s="129">
        <f t="shared" si="43"/>
        <v>0.46</v>
      </c>
      <c r="M167" s="129">
        <f t="shared" si="43"/>
        <v>0.46</v>
      </c>
      <c r="N167" s="129">
        <f t="shared" si="43"/>
        <v>0.46</v>
      </c>
      <c r="O167" s="129">
        <f t="shared" si="43"/>
        <v>0.46</v>
      </c>
      <c r="P167" s="129">
        <f t="shared" si="43"/>
        <v>0.46</v>
      </c>
      <c r="Q167" s="129">
        <f t="shared" si="43"/>
        <v>0.46</v>
      </c>
      <c r="R167" s="129">
        <f t="shared" si="44"/>
        <v>0.46</v>
      </c>
      <c r="S167" s="129">
        <f t="shared" si="44"/>
        <v>0.46</v>
      </c>
      <c r="T167" s="129">
        <f t="shared" si="44"/>
        <v>0.46</v>
      </c>
      <c r="U167" s="129">
        <f t="shared" si="44"/>
        <v>0.46</v>
      </c>
      <c r="V167" s="129">
        <f t="shared" si="44"/>
        <v>0.46</v>
      </c>
      <c r="W167" s="129">
        <f t="shared" si="44"/>
        <v>0.46</v>
      </c>
      <c r="X167" s="129">
        <f t="shared" si="44"/>
        <v>0.46</v>
      </c>
      <c r="Y167" s="129">
        <f t="shared" si="44"/>
        <v>0.46</v>
      </c>
      <c r="Z167" s="129">
        <f t="shared" si="44"/>
        <v>0.46</v>
      </c>
      <c r="AA167" s="129">
        <f t="shared" si="44"/>
        <v>0.46</v>
      </c>
      <c r="AB167" s="129">
        <f t="shared" si="44"/>
        <v>0.46</v>
      </c>
      <c r="AC167" s="129">
        <f t="shared" si="44"/>
        <v>0.46</v>
      </c>
      <c r="AD167" s="129">
        <f t="shared" si="44"/>
        <v>0.46</v>
      </c>
      <c r="AE167" s="129">
        <f t="shared" si="44"/>
        <v>0.46</v>
      </c>
      <c r="AF167" s="129">
        <f t="shared" si="44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3"/>
        <v>0.85</v>
      </c>
      <c r="D168" s="129">
        <f t="shared" si="43"/>
        <v>0.85</v>
      </c>
      <c r="E168" s="129">
        <f t="shared" si="43"/>
        <v>0.85</v>
      </c>
      <c r="F168" s="129">
        <f t="shared" si="43"/>
        <v>0.85</v>
      </c>
      <c r="G168" s="129">
        <f t="shared" si="43"/>
        <v>0.85</v>
      </c>
      <c r="H168" s="129">
        <f t="shared" si="43"/>
        <v>0.85</v>
      </c>
      <c r="I168" s="129">
        <f t="shared" si="43"/>
        <v>0.85</v>
      </c>
      <c r="J168" s="129">
        <f t="shared" si="43"/>
        <v>0.85</v>
      </c>
      <c r="K168" s="129">
        <f t="shared" si="43"/>
        <v>0.85</v>
      </c>
      <c r="L168" s="129">
        <f t="shared" si="43"/>
        <v>0.85</v>
      </c>
      <c r="M168" s="129">
        <f t="shared" si="43"/>
        <v>0.85</v>
      </c>
      <c r="N168" s="129">
        <f t="shared" si="43"/>
        <v>0.85</v>
      </c>
      <c r="O168" s="129">
        <f t="shared" si="43"/>
        <v>0.85</v>
      </c>
      <c r="P168" s="129">
        <f t="shared" si="43"/>
        <v>0.85</v>
      </c>
      <c r="Q168" s="129">
        <f t="shared" si="43"/>
        <v>0.85</v>
      </c>
      <c r="R168" s="129">
        <f t="shared" si="44"/>
        <v>0.85</v>
      </c>
      <c r="S168" s="129">
        <f t="shared" si="44"/>
        <v>0.85</v>
      </c>
      <c r="T168" s="129">
        <f t="shared" si="44"/>
        <v>0.85</v>
      </c>
      <c r="U168" s="129">
        <f t="shared" si="44"/>
        <v>0.85</v>
      </c>
      <c r="V168" s="129">
        <f t="shared" si="44"/>
        <v>0.85</v>
      </c>
      <c r="W168" s="129">
        <f t="shared" si="44"/>
        <v>0.85</v>
      </c>
      <c r="X168" s="129">
        <f t="shared" si="44"/>
        <v>0.85</v>
      </c>
      <c r="Y168" s="129">
        <f t="shared" si="44"/>
        <v>0.85</v>
      </c>
      <c r="Z168" s="129">
        <f t="shared" si="44"/>
        <v>0.85</v>
      </c>
      <c r="AA168" s="129">
        <f t="shared" si="44"/>
        <v>0.85</v>
      </c>
      <c r="AB168" s="129">
        <f t="shared" si="44"/>
        <v>0.85</v>
      </c>
      <c r="AC168" s="129">
        <f t="shared" si="44"/>
        <v>0.85</v>
      </c>
      <c r="AD168" s="129">
        <f t="shared" si="44"/>
        <v>0.85</v>
      </c>
      <c r="AE168" s="129">
        <f t="shared" si="44"/>
        <v>0.85</v>
      </c>
      <c r="AF168" s="129">
        <f t="shared" si="44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3"/>
        <v>0.9</v>
      </c>
      <c r="D169" s="129">
        <f t="shared" si="43"/>
        <v>0.9</v>
      </c>
      <c r="E169" s="129">
        <f t="shared" si="43"/>
        <v>0.9</v>
      </c>
      <c r="F169" s="129">
        <f t="shared" si="43"/>
        <v>0.9</v>
      </c>
      <c r="G169" s="129">
        <f t="shared" si="43"/>
        <v>0.9</v>
      </c>
      <c r="H169" s="129">
        <f t="shared" si="43"/>
        <v>0.9</v>
      </c>
      <c r="I169" s="129">
        <f t="shared" si="43"/>
        <v>0.9</v>
      </c>
      <c r="J169" s="129">
        <f t="shared" si="43"/>
        <v>0.9</v>
      </c>
      <c r="K169" s="129">
        <f t="shared" si="43"/>
        <v>0.9</v>
      </c>
      <c r="L169" s="129">
        <f t="shared" si="43"/>
        <v>0.9</v>
      </c>
      <c r="M169" s="129">
        <f t="shared" si="43"/>
        <v>0.9</v>
      </c>
      <c r="N169" s="129">
        <f t="shared" si="43"/>
        <v>0.9</v>
      </c>
      <c r="O169" s="129">
        <f t="shared" si="43"/>
        <v>0.9</v>
      </c>
      <c r="P169" s="129">
        <f t="shared" si="43"/>
        <v>0.9</v>
      </c>
      <c r="Q169" s="129">
        <f t="shared" si="43"/>
        <v>0.9</v>
      </c>
      <c r="R169" s="129">
        <f t="shared" si="44"/>
        <v>0.9</v>
      </c>
      <c r="S169" s="129">
        <f t="shared" si="44"/>
        <v>0.9</v>
      </c>
      <c r="T169" s="129">
        <f t="shared" si="44"/>
        <v>0.9</v>
      </c>
      <c r="U169" s="129">
        <f t="shared" si="44"/>
        <v>0.9</v>
      </c>
      <c r="V169" s="129">
        <f t="shared" si="44"/>
        <v>0.9</v>
      </c>
      <c r="W169" s="129">
        <f t="shared" si="44"/>
        <v>0.9</v>
      </c>
      <c r="X169" s="129">
        <f t="shared" si="44"/>
        <v>0.9</v>
      </c>
      <c r="Y169" s="129">
        <f t="shared" si="44"/>
        <v>0.9</v>
      </c>
      <c r="Z169" s="129">
        <f t="shared" si="44"/>
        <v>0.9</v>
      </c>
      <c r="AA169" s="129">
        <f t="shared" si="44"/>
        <v>0.9</v>
      </c>
      <c r="AB169" s="129">
        <f t="shared" si="44"/>
        <v>0.9</v>
      </c>
      <c r="AC169" s="129">
        <f t="shared" si="44"/>
        <v>0.9</v>
      </c>
      <c r="AD169" s="129">
        <f t="shared" si="44"/>
        <v>0.9</v>
      </c>
      <c r="AE169" s="129">
        <f t="shared" si="44"/>
        <v>0.9</v>
      </c>
      <c r="AF169" s="129">
        <f t="shared" si="44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3"/>
        <v>0.44</v>
      </c>
      <c r="D170" s="129">
        <f t="shared" si="43"/>
        <v>0.44</v>
      </c>
      <c r="E170" s="129">
        <f t="shared" si="43"/>
        <v>0.44</v>
      </c>
      <c r="F170" s="129">
        <f t="shared" si="43"/>
        <v>0.44</v>
      </c>
      <c r="G170" s="129">
        <f t="shared" si="43"/>
        <v>0.44</v>
      </c>
      <c r="H170" s="129">
        <f t="shared" si="43"/>
        <v>0.44</v>
      </c>
      <c r="I170" s="129">
        <f t="shared" si="43"/>
        <v>0.44</v>
      </c>
      <c r="J170" s="129">
        <f t="shared" si="43"/>
        <v>0.44</v>
      </c>
      <c r="K170" s="129">
        <f t="shared" si="43"/>
        <v>0.44</v>
      </c>
      <c r="L170" s="129">
        <f t="shared" si="43"/>
        <v>0.44</v>
      </c>
      <c r="M170" s="129">
        <f t="shared" si="43"/>
        <v>0.44</v>
      </c>
      <c r="N170" s="129">
        <f t="shared" si="43"/>
        <v>0.44</v>
      </c>
      <c r="O170" s="129">
        <f t="shared" si="43"/>
        <v>0.44</v>
      </c>
      <c r="P170" s="129">
        <f t="shared" si="43"/>
        <v>0.44</v>
      </c>
      <c r="Q170" s="129">
        <f t="shared" si="43"/>
        <v>0.44</v>
      </c>
      <c r="R170" s="129">
        <f t="shared" si="44"/>
        <v>0.44</v>
      </c>
      <c r="S170" s="129">
        <f t="shared" si="44"/>
        <v>0.44</v>
      </c>
      <c r="T170" s="129">
        <f t="shared" si="44"/>
        <v>0.44</v>
      </c>
      <c r="U170" s="129">
        <f t="shared" si="44"/>
        <v>0.44</v>
      </c>
      <c r="V170" s="129">
        <f t="shared" si="44"/>
        <v>0.44</v>
      </c>
      <c r="W170" s="129">
        <f t="shared" si="44"/>
        <v>0.44</v>
      </c>
      <c r="X170" s="129">
        <f t="shared" si="44"/>
        <v>0.44</v>
      </c>
      <c r="Y170" s="129">
        <f t="shared" si="44"/>
        <v>0.44</v>
      </c>
      <c r="Z170" s="129">
        <f t="shared" si="44"/>
        <v>0.44</v>
      </c>
      <c r="AA170" s="129">
        <f t="shared" si="44"/>
        <v>0.44</v>
      </c>
      <c r="AB170" s="129">
        <f t="shared" si="44"/>
        <v>0.44</v>
      </c>
      <c r="AC170" s="129">
        <f t="shared" si="44"/>
        <v>0.44</v>
      </c>
      <c r="AD170" s="129">
        <f t="shared" si="44"/>
        <v>0.44</v>
      </c>
      <c r="AE170" s="129">
        <f t="shared" si="44"/>
        <v>0.44</v>
      </c>
      <c r="AF170" s="129">
        <f t="shared" si="44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3"/>
        <v>2.1</v>
      </c>
      <c r="D171" s="129">
        <f t="shared" si="43"/>
        <v>2.1</v>
      </c>
      <c r="E171" s="129">
        <f t="shared" si="43"/>
        <v>2.1</v>
      </c>
      <c r="F171" s="129">
        <f t="shared" si="43"/>
        <v>2.1</v>
      </c>
      <c r="G171" s="129">
        <f t="shared" si="43"/>
        <v>2.1</v>
      </c>
      <c r="H171" s="129">
        <f t="shared" si="43"/>
        <v>2.1</v>
      </c>
      <c r="I171" s="129">
        <f t="shared" si="43"/>
        <v>2.1</v>
      </c>
      <c r="J171" s="129">
        <f t="shared" si="43"/>
        <v>2.1</v>
      </c>
      <c r="K171" s="129">
        <f t="shared" si="43"/>
        <v>2.1</v>
      </c>
      <c r="L171" s="129">
        <f t="shared" si="43"/>
        <v>2.1</v>
      </c>
      <c r="M171" s="129">
        <f t="shared" si="43"/>
        <v>2.1</v>
      </c>
      <c r="N171" s="129">
        <f t="shared" si="43"/>
        <v>2.1</v>
      </c>
      <c r="O171" s="129">
        <f t="shared" si="43"/>
        <v>2.1</v>
      </c>
      <c r="P171" s="129">
        <f t="shared" si="43"/>
        <v>2.1</v>
      </c>
      <c r="Q171" s="129">
        <f t="shared" si="43"/>
        <v>2.1</v>
      </c>
      <c r="R171" s="129">
        <f t="shared" si="44"/>
        <v>2.1</v>
      </c>
      <c r="S171" s="129">
        <f t="shared" si="44"/>
        <v>2.1</v>
      </c>
      <c r="T171" s="129">
        <f t="shared" si="44"/>
        <v>2.1</v>
      </c>
      <c r="U171" s="129">
        <f t="shared" si="44"/>
        <v>2.1</v>
      </c>
      <c r="V171" s="129">
        <f t="shared" si="44"/>
        <v>2.1</v>
      </c>
      <c r="W171" s="129">
        <f t="shared" si="44"/>
        <v>2.1</v>
      </c>
      <c r="X171" s="129">
        <f t="shared" si="44"/>
        <v>2.1</v>
      </c>
      <c r="Y171" s="129">
        <f t="shared" si="44"/>
        <v>2.1</v>
      </c>
      <c r="Z171" s="129">
        <f t="shared" si="44"/>
        <v>2.1</v>
      </c>
      <c r="AA171" s="129">
        <f t="shared" si="44"/>
        <v>2.1</v>
      </c>
      <c r="AB171" s="129">
        <f t="shared" si="44"/>
        <v>2.1</v>
      </c>
      <c r="AC171" s="129">
        <f t="shared" si="44"/>
        <v>2.1</v>
      </c>
      <c r="AD171" s="129">
        <f t="shared" si="44"/>
        <v>2.1</v>
      </c>
      <c r="AE171" s="129">
        <f t="shared" si="44"/>
        <v>2.1</v>
      </c>
      <c r="AF171" s="129">
        <f t="shared" si="44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3"/>
        <v>0.9</v>
      </c>
      <c r="D172" s="129">
        <f t="shared" si="43"/>
        <v>0.9</v>
      </c>
      <c r="E172" s="129">
        <f t="shared" si="43"/>
        <v>0.9</v>
      </c>
      <c r="F172" s="129">
        <f t="shared" si="43"/>
        <v>0.9</v>
      </c>
      <c r="G172" s="129">
        <f t="shared" si="43"/>
        <v>0.9</v>
      </c>
      <c r="H172" s="129">
        <f t="shared" si="43"/>
        <v>0.9</v>
      </c>
      <c r="I172" s="129">
        <f t="shared" si="43"/>
        <v>0.9</v>
      </c>
      <c r="J172" s="129">
        <f t="shared" si="43"/>
        <v>0.9</v>
      </c>
      <c r="K172" s="129">
        <f t="shared" si="43"/>
        <v>0.9</v>
      </c>
      <c r="L172" s="129">
        <f t="shared" si="43"/>
        <v>0.9</v>
      </c>
      <c r="M172" s="129">
        <f t="shared" si="43"/>
        <v>0.9</v>
      </c>
      <c r="N172" s="129">
        <f t="shared" si="43"/>
        <v>0.9</v>
      </c>
      <c r="O172" s="129">
        <f t="shared" si="43"/>
        <v>0.9</v>
      </c>
      <c r="P172" s="129">
        <f t="shared" si="43"/>
        <v>0.9</v>
      </c>
      <c r="Q172" s="129">
        <f t="shared" si="43"/>
        <v>0.9</v>
      </c>
      <c r="R172" s="129">
        <f t="shared" si="44"/>
        <v>0.9</v>
      </c>
      <c r="S172" s="129">
        <f t="shared" si="44"/>
        <v>0.9</v>
      </c>
      <c r="T172" s="129">
        <f t="shared" si="44"/>
        <v>0.9</v>
      </c>
      <c r="U172" s="129">
        <f t="shared" si="44"/>
        <v>0.9</v>
      </c>
      <c r="V172" s="129">
        <f t="shared" si="44"/>
        <v>0.9</v>
      </c>
      <c r="W172" s="129">
        <f t="shared" si="44"/>
        <v>0.9</v>
      </c>
      <c r="X172" s="129">
        <f t="shared" si="44"/>
        <v>0.9</v>
      </c>
      <c r="Y172" s="129">
        <f t="shared" si="44"/>
        <v>0.9</v>
      </c>
      <c r="Z172" s="129">
        <f t="shared" si="44"/>
        <v>0.9</v>
      </c>
      <c r="AA172" s="129">
        <f t="shared" si="44"/>
        <v>0.9</v>
      </c>
      <c r="AB172" s="129">
        <f t="shared" si="44"/>
        <v>0.9</v>
      </c>
      <c r="AC172" s="129">
        <f t="shared" si="44"/>
        <v>0.9</v>
      </c>
      <c r="AD172" s="129">
        <f t="shared" si="44"/>
        <v>0.9</v>
      </c>
      <c r="AE172" s="129">
        <f t="shared" si="44"/>
        <v>0.9</v>
      </c>
      <c r="AF172" s="129">
        <f t="shared" si="44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5">B174</f>
        <v>0.57999999999999996</v>
      </c>
      <c r="D174" s="129">
        <f t="shared" si="45"/>
        <v>0.57999999999999996</v>
      </c>
      <c r="E174" s="129">
        <f t="shared" si="45"/>
        <v>0.57999999999999996</v>
      </c>
      <c r="F174" s="129">
        <f t="shared" si="45"/>
        <v>0.57999999999999996</v>
      </c>
      <c r="G174" s="129">
        <f t="shared" si="45"/>
        <v>0.57999999999999996</v>
      </c>
      <c r="H174" s="129">
        <f t="shared" si="45"/>
        <v>0.57999999999999996</v>
      </c>
      <c r="I174" s="129">
        <f t="shared" si="45"/>
        <v>0.57999999999999996</v>
      </c>
      <c r="J174" s="129">
        <f t="shared" si="45"/>
        <v>0.57999999999999996</v>
      </c>
      <c r="K174" s="129">
        <f t="shared" si="45"/>
        <v>0.57999999999999996</v>
      </c>
      <c r="L174" s="129">
        <f t="shared" si="45"/>
        <v>0.57999999999999996</v>
      </c>
      <c r="M174" s="129">
        <f t="shared" si="45"/>
        <v>0.57999999999999996</v>
      </c>
      <c r="N174" s="129">
        <f t="shared" si="45"/>
        <v>0.57999999999999996</v>
      </c>
      <c r="O174" s="129">
        <f t="shared" si="45"/>
        <v>0.57999999999999996</v>
      </c>
      <c r="P174" s="129">
        <f t="shared" si="45"/>
        <v>0.57999999999999996</v>
      </c>
      <c r="Q174" s="129">
        <f t="shared" si="45"/>
        <v>0.57999999999999996</v>
      </c>
      <c r="R174" s="129">
        <f t="shared" si="45"/>
        <v>0.57999999999999996</v>
      </c>
      <c r="S174" s="129">
        <f t="shared" ref="R174:AF186" si="46">R174</f>
        <v>0.57999999999999996</v>
      </c>
      <c r="T174" s="129">
        <f t="shared" si="46"/>
        <v>0.57999999999999996</v>
      </c>
      <c r="U174" s="129">
        <f t="shared" si="46"/>
        <v>0.57999999999999996</v>
      </c>
      <c r="V174" s="129">
        <f t="shared" si="46"/>
        <v>0.57999999999999996</v>
      </c>
      <c r="W174" s="129">
        <f t="shared" si="46"/>
        <v>0.57999999999999996</v>
      </c>
      <c r="X174" s="129">
        <f t="shared" si="46"/>
        <v>0.57999999999999996</v>
      </c>
      <c r="Y174" s="129">
        <f t="shared" si="46"/>
        <v>0.57999999999999996</v>
      </c>
      <c r="Z174" s="129">
        <f t="shared" si="46"/>
        <v>0.57999999999999996</v>
      </c>
      <c r="AA174" s="129">
        <f t="shared" si="46"/>
        <v>0.57999999999999996</v>
      </c>
      <c r="AB174" s="129">
        <f t="shared" si="46"/>
        <v>0.57999999999999996</v>
      </c>
      <c r="AC174" s="129">
        <f t="shared" si="46"/>
        <v>0.57999999999999996</v>
      </c>
      <c r="AD174" s="129">
        <f t="shared" si="46"/>
        <v>0.57999999999999996</v>
      </c>
      <c r="AE174" s="129">
        <f t="shared" si="46"/>
        <v>0.57999999999999996</v>
      </c>
      <c r="AF174" s="129">
        <f t="shared" si="46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5"/>
        <v>0.8</v>
      </c>
      <c r="D175" s="129">
        <f t="shared" si="45"/>
        <v>0.8</v>
      </c>
      <c r="E175" s="129">
        <f t="shared" si="45"/>
        <v>0.8</v>
      </c>
      <c r="F175" s="129">
        <f t="shared" si="45"/>
        <v>0.8</v>
      </c>
      <c r="G175" s="129">
        <f t="shared" si="45"/>
        <v>0.8</v>
      </c>
      <c r="H175" s="129">
        <f t="shared" si="45"/>
        <v>0.8</v>
      </c>
      <c r="I175" s="129">
        <f t="shared" si="45"/>
        <v>0.8</v>
      </c>
      <c r="J175" s="129">
        <f t="shared" si="45"/>
        <v>0.8</v>
      </c>
      <c r="K175" s="129">
        <f t="shared" si="45"/>
        <v>0.8</v>
      </c>
      <c r="L175" s="129">
        <f t="shared" si="45"/>
        <v>0.8</v>
      </c>
      <c r="M175" s="129">
        <f t="shared" si="45"/>
        <v>0.8</v>
      </c>
      <c r="N175" s="129">
        <f t="shared" si="45"/>
        <v>0.8</v>
      </c>
      <c r="O175" s="129">
        <f t="shared" si="45"/>
        <v>0.8</v>
      </c>
      <c r="P175" s="129">
        <f t="shared" si="45"/>
        <v>0.8</v>
      </c>
      <c r="Q175" s="129">
        <f t="shared" si="45"/>
        <v>0.8</v>
      </c>
      <c r="R175" s="129">
        <f t="shared" si="45"/>
        <v>0.8</v>
      </c>
      <c r="S175" s="129">
        <f t="shared" si="46"/>
        <v>0.8</v>
      </c>
      <c r="T175" s="129">
        <f t="shared" si="46"/>
        <v>0.8</v>
      </c>
      <c r="U175" s="129">
        <f t="shared" si="46"/>
        <v>0.8</v>
      </c>
      <c r="V175" s="129">
        <f t="shared" si="46"/>
        <v>0.8</v>
      </c>
      <c r="W175" s="129">
        <f t="shared" si="46"/>
        <v>0.8</v>
      </c>
      <c r="X175" s="129">
        <f t="shared" si="46"/>
        <v>0.8</v>
      </c>
      <c r="Y175" s="129">
        <f t="shared" si="46"/>
        <v>0.8</v>
      </c>
      <c r="Z175" s="129">
        <f t="shared" si="46"/>
        <v>0.8</v>
      </c>
      <c r="AA175" s="129">
        <f t="shared" si="46"/>
        <v>0.8</v>
      </c>
      <c r="AB175" s="129">
        <f t="shared" si="46"/>
        <v>0.8</v>
      </c>
      <c r="AC175" s="129">
        <f t="shared" si="46"/>
        <v>0.8</v>
      </c>
      <c r="AD175" s="129">
        <f t="shared" si="46"/>
        <v>0.8</v>
      </c>
      <c r="AE175" s="129">
        <f t="shared" si="46"/>
        <v>0.8</v>
      </c>
      <c r="AF175" s="129">
        <f t="shared" si="46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5"/>
        <v>0</v>
      </c>
      <c r="D176" s="129">
        <f t="shared" si="45"/>
        <v>0</v>
      </c>
      <c r="E176" s="129">
        <f t="shared" si="45"/>
        <v>0</v>
      </c>
      <c r="F176" s="129">
        <f t="shared" si="45"/>
        <v>0</v>
      </c>
      <c r="G176" s="129">
        <f t="shared" si="45"/>
        <v>0</v>
      </c>
      <c r="H176" s="129">
        <f t="shared" si="45"/>
        <v>0</v>
      </c>
      <c r="I176" s="129">
        <f t="shared" si="45"/>
        <v>0</v>
      </c>
      <c r="J176" s="129">
        <f t="shared" si="45"/>
        <v>0</v>
      </c>
      <c r="K176" s="129">
        <f t="shared" si="45"/>
        <v>0</v>
      </c>
      <c r="L176" s="129">
        <f t="shared" si="45"/>
        <v>0</v>
      </c>
      <c r="M176" s="129">
        <f t="shared" si="45"/>
        <v>0</v>
      </c>
      <c r="N176" s="129">
        <f t="shared" si="45"/>
        <v>0</v>
      </c>
      <c r="O176" s="129">
        <f t="shared" si="45"/>
        <v>0</v>
      </c>
      <c r="P176" s="129">
        <f t="shared" si="45"/>
        <v>0</v>
      </c>
      <c r="Q176" s="129">
        <f t="shared" si="45"/>
        <v>0</v>
      </c>
      <c r="R176" s="129">
        <f t="shared" si="45"/>
        <v>0</v>
      </c>
      <c r="S176" s="129">
        <f t="shared" si="46"/>
        <v>0</v>
      </c>
      <c r="T176" s="129">
        <f t="shared" si="46"/>
        <v>0</v>
      </c>
      <c r="U176" s="129">
        <f t="shared" si="46"/>
        <v>0</v>
      </c>
      <c r="V176" s="129">
        <f t="shared" si="46"/>
        <v>0</v>
      </c>
      <c r="W176" s="129">
        <f t="shared" si="46"/>
        <v>0</v>
      </c>
      <c r="X176" s="129">
        <f t="shared" si="46"/>
        <v>0</v>
      </c>
      <c r="Y176" s="129">
        <f t="shared" si="46"/>
        <v>0</v>
      </c>
      <c r="Z176" s="129">
        <f t="shared" si="46"/>
        <v>0</v>
      </c>
      <c r="AA176" s="129">
        <f t="shared" si="46"/>
        <v>0</v>
      </c>
      <c r="AB176" s="129">
        <f t="shared" si="46"/>
        <v>0</v>
      </c>
      <c r="AC176" s="129">
        <f t="shared" si="46"/>
        <v>0</v>
      </c>
      <c r="AD176" s="129">
        <f t="shared" si="46"/>
        <v>0</v>
      </c>
      <c r="AE176" s="129">
        <f t="shared" si="46"/>
        <v>0</v>
      </c>
      <c r="AF176" s="129">
        <f t="shared" si="46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5"/>
        <v>0.6</v>
      </c>
      <c r="D177" s="129">
        <f t="shared" si="45"/>
        <v>0.6</v>
      </c>
      <c r="E177" s="129">
        <f t="shared" si="45"/>
        <v>0.6</v>
      </c>
      <c r="F177" s="129">
        <f t="shared" si="45"/>
        <v>0.6</v>
      </c>
      <c r="G177" s="129">
        <f t="shared" si="45"/>
        <v>0.6</v>
      </c>
      <c r="H177" s="129">
        <f t="shared" si="45"/>
        <v>0.6</v>
      </c>
      <c r="I177" s="129">
        <f t="shared" si="45"/>
        <v>0.6</v>
      </c>
      <c r="J177" s="129">
        <f t="shared" si="45"/>
        <v>0.6</v>
      </c>
      <c r="K177" s="129">
        <f t="shared" si="45"/>
        <v>0.6</v>
      </c>
      <c r="L177" s="129">
        <f t="shared" si="45"/>
        <v>0.6</v>
      </c>
      <c r="M177" s="129">
        <f t="shared" si="45"/>
        <v>0.6</v>
      </c>
      <c r="N177" s="129">
        <f t="shared" si="45"/>
        <v>0.6</v>
      </c>
      <c r="O177" s="129">
        <f t="shared" si="45"/>
        <v>0.6</v>
      </c>
      <c r="P177" s="129">
        <f t="shared" si="45"/>
        <v>0.6</v>
      </c>
      <c r="Q177" s="129">
        <f t="shared" si="45"/>
        <v>0.6</v>
      </c>
      <c r="R177" s="129">
        <f t="shared" si="45"/>
        <v>0.6</v>
      </c>
      <c r="S177" s="129">
        <f t="shared" si="46"/>
        <v>0.6</v>
      </c>
      <c r="T177" s="129">
        <f t="shared" si="46"/>
        <v>0.6</v>
      </c>
      <c r="U177" s="129">
        <f t="shared" si="46"/>
        <v>0.6</v>
      </c>
      <c r="V177" s="129">
        <f t="shared" si="46"/>
        <v>0.6</v>
      </c>
      <c r="W177" s="129">
        <f t="shared" si="46"/>
        <v>0.6</v>
      </c>
      <c r="X177" s="129">
        <f t="shared" si="46"/>
        <v>0.6</v>
      </c>
      <c r="Y177" s="129">
        <f t="shared" si="46"/>
        <v>0.6</v>
      </c>
      <c r="Z177" s="129">
        <f t="shared" si="46"/>
        <v>0.6</v>
      </c>
      <c r="AA177" s="129">
        <f t="shared" si="46"/>
        <v>0.6</v>
      </c>
      <c r="AB177" s="129">
        <f t="shared" si="46"/>
        <v>0.6</v>
      </c>
      <c r="AC177" s="129">
        <f t="shared" si="46"/>
        <v>0.6</v>
      </c>
      <c r="AD177" s="129">
        <f t="shared" si="46"/>
        <v>0.6</v>
      </c>
      <c r="AE177" s="129">
        <f t="shared" si="46"/>
        <v>0.6</v>
      </c>
      <c r="AF177" s="129">
        <f t="shared" si="46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5"/>
        <v>0.6</v>
      </c>
      <c r="D178" s="129">
        <f t="shared" si="45"/>
        <v>0.6</v>
      </c>
      <c r="E178" s="129">
        <f t="shared" si="45"/>
        <v>0.6</v>
      </c>
      <c r="F178" s="129">
        <f t="shared" si="45"/>
        <v>0.6</v>
      </c>
      <c r="G178" s="129">
        <f t="shared" si="45"/>
        <v>0.6</v>
      </c>
      <c r="H178" s="129">
        <f t="shared" si="45"/>
        <v>0.6</v>
      </c>
      <c r="I178" s="129">
        <f t="shared" si="45"/>
        <v>0.6</v>
      </c>
      <c r="J178" s="129">
        <f t="shared" si="45"/>
        <v>0.6</v>
      </c>
      <c r="K178" s="129">
        <f t="shared" si="45"/>
        <v>0.6</v>
      </c>
      <c r="L178" s="129">
        <f t="shared" si="45"/>
        <v>0.6</v>
      </c>
      <c r="M178" s="129">
        <f t="shared" si="45"/>
        <v>0.6</v>
      </c>
      <c r="N178" s="129">
        <f t="shared" si="45"/>
        <v>0.6</v>
      </c>
      <c r="O178" s="129">
        <f t="shared" si="45"/>
        <v>0.6</v>
      </c>
      <c r="P178" s="129">
        <f t="shared" si="45"/>
        <v>0.6</v>
      </c>
      <c r="Q178" s="129">
        <f t="shared" si="45"/>
        <v>0.6</v>
      </c>
      <c r="R178" s="129">
        <f t="shared" si="45"/>
        <v>0.6</v>
      </c>
      <c r="S178" s="129">
        <f t="shared" si="46"/>
        <v>0.6</v>
      </c>
      <c r="T178" s="129">
        <f t="shared" si="46"/>
        <v>0.6</v>
      </c>
      <c r="U178" s="129">
        <f t="shared" si="46"/>
        <v>0.6</v>
      </c>
      <c r="V178" s="129">
        <f t="shared" si="46"/>
        <v>0.6</v>
      </c>
      <c r="W178" s="129">
        <f t="shared" si="46"/>
        <v>0.6</v>
      </c>
      <c r="X178" s="129">
        <f t="shared" si="46"/>
        <v>0.6</v>
      </c>
      <c r="Y178" s="129">
        <f t="shared" si="46"/>
        <v>0.6</v>
      </c>
      <c r="Z178" s="129">
        <f t="shared" si="46"/>
        <v>0.6</v>
      </c>
      <c r="AA178" s="129">
        <f t="shared" si="46"/>
        <v>0.6</v>
      </c>
      <c r="AB178" s="129">
        <f t="shared" si="46"/>
        <v>0.6</v>
      </c>
      <c r="AC178" s="129">
        <f t="shared" si="46"/>
        <v>0.6</v>
      </c>
      <c r="AD178" s="129">
        <f t="shared" si="46"/>
        <v>0.6</v>
      </c>
      <c r="AE178" s="129">
        <f t="shared" si="46"/>
        <v>0.6</v>
      </c>
      <c r="AF178" s="129">
        <f t="shared" si="46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5"/>
        <v>0.35</v>
      </c>
      <c r="D179" s="129">
        <f t="shared" si="45"/>
        <v>0.35</v>
      </c>
      <c r="E179" s="129">
        <f t="shared" si="45"/>
        <v>0.35</v>
      </c>
      <c r="F179" s="129">
        <f t="shared" si="45"/>
        <v>0.35</v>
      </c>
      <c r="G179" s="129">
        <f t="shared" si="45"/>
        <v>0.35</v>
      </c>
      <c r="H179" s="129">
        <f t="shared" si="45"/>
        <v>0.35</v>
      </c>
      <c r="I179" s="129">
        <f t="shared" si="45"/>
        <v>0.35</v>
      </c>
      <c r="J179" s="129">
        <f t="shared" si="45"/>
        <v>0.35</v>
      </c>
      <c r="K179" s="129">
        <f t="shared" si="45"/>
        <v>0.35</v>
      </c>
      <c r="L179" s="129">
        <f t="shared" si="45"/>
        <v>0.35</v>
      </c>
      <c r="M179" s="129">
        <f t="shared" si="45"/>
        <v>0.35</v>
      </c>
      <c r="N179" s="129">
        <f t="shared" si="45"/>
        <v>0.35</v>
      </c>
      <c r="O179" s="129">
        <f t="shared" si="45"/>
        <v>0.35</v>
      </c>
      <c r="P179" s="129">
        <f t="shared" si="45"/>
        <v>0.35</v>
      </c>
      <c r="Q179" s="129">
        <f t="shared" si="45"/>
        <v>0.35</v>
      </c>
      <c r="R179" s="129">
        <f t="shared" si="45"/>
        <v>0.35</v>
      </c>
      <c r="S179" s="129">
        <f t="shared" si="46"/>
        <v>0.35</v>
      </c>
      <c r="T179" s="129">
        <f t="shared" si="46"/>
        <v>0.35</v>
      </c>
      <c r="U179" s="129">
        <f t="shared" si="46"/>
        <v>0.35</v>
      </c>
      <c r="V179" s="129">
        <f t="shared" si="46"/>
        <v>0.35</v>
      </c>
      <c r="W179" s="129">
        <f t="shared" si="46"/>
        <v>0.35</v>
      </c>
      <c r="X179" s="129">
        <f t="shared" si="46"/>
        <v>0.35</v>
      </c>
      <c r="Y179" s="129">
        <f t="shared" si="46"/>
        <v>0.35</v>
      </c>
      <c r="Z179" s="129">
        <f t="shared" si="46"/>
        <v>0.35</v>
      </c>
      <c r="AA179" s="129">
        <f t="shared" si="46"/>
        <v>0.35</v>
      </c>
      <c r="AB179" s="129">
        <f t="shared" si="46"/>
        <v>0.35</v>
      </c>
      <c r="AC179" s="129">
        <f t="shared" si="46"/>
        <v>0.35</v>
      </c>
      <c r="AD179" s="129">
        <f t="shared" si="46"/>
        <v>0.35</v>
      </c>
      <c r="AE179" s="129">
        <f t="shared" si="46"/>
        <v>0.35</v>
      </c>
      <c r="AF179" s="129">
        <f t="shared" si="46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5"/>
        <v>0.28999999999999998</v>
      </c>
      <c r="D180" s="129">
        <f t="shared" si="45"/>
        <v>0.28999999999999998</v>
      </c>
      <c r="E180" s="129">
        <f t="shared" si="45"/>
        <v>0.28999999999999998</v>
      </c>
      <c r="F180" s="129">
        <f t="shared" si="45"/>
        <v>0.28999999999999998</v>
      </c>
      <c r="G180" s="129">
        <f t="shared" si="45"/>
        <v>0.28999999999999998</v>
      </c>
      <c r="H180" s="129">
        <f t="shared" si="45"/>
        <v>0.28999999999999998</v>
      </c>
      <c r="I180" s="129">
        <f t="shared" si="45"/>
        <v>0.28999999999999998</v>
      </c>
      <c r="J180" s="129">
        <f t="shared" si="45"/>
        <v>0.28999999999999998</v>
      </c>
      <c r="K180" s="129">
        <f t="shared" si="45"/>
        <v>0.28999999999999998</v>
      </c>
      <c r="L180" s="129">
        <f t="shared" si="45"/>
        <v>0.28999999999999998</v>
      </c>
      <c r="M180" s="129">
        <f t="shared" si="45"/>
        <v>0.28999999999999998</v>
      </c>
      <c r="N180" s="129">
        <f t="shared" si="45"/>
        <v>0.28999999999999998</v>
      </c>
      <c r="O180" s="129">
        <f t="shared" si="45"/>
        <v>0.28999999999999998</v>
      </c>
      <c r="P180" s="129">
        <f t="shared" si="45"/>
        <v>0.28999999999999998</v>
      </c>
      <c r="Q180" s="129">
        <f t="shared" si="45"/>
        <v>0.28999999999999998</v>
      </c>
      <c r="R180" s="129">
        <f t="shared" si="45"/>
        <v>0.28999999999999998</v>
      </c>
      <c r="S180" s="129">
        <f t="shared" si="46"/>
        <v>0.28999999999999998</v>
      </c>
      <c r="T180" s="129">
        <f t="shared" si="46"/>
        <v>0.28999999999999998</v>
      </c>
      <c r="U180" s="129">
        <f t="shared" si="46"/>
        <v>0.28999999999999998</v>
      </c>
      <c r="V180" s="129">
        <f t="shared" si="46"/>
        <v>0.28999999999999998</v>
      </c>
      <c r="W180" s="129">
        <f t="shared" si="46"/>
        <v>0.28999999999999998</v>
      </c>
      <c r="X180" s="129">
        <f t="shared" si="46"/>
        <v>0.28999999999999998</v>
      </c>
      <c r="Y180" s="129">
        <f t="shared" si="46"/>
        <v>0.28999999999999998</v>
      </c>
      <c r="Z180" s="129">
        <f t="shared" si="46"/>
        <v>0.28999999999999998</v>
      </c>
      <c r="AA180" s="129">
        <f t="shared" si="46"/>
        <v>0.28999999999999998</v>
      </c>
      <c r="AB180" s="129">
        <f t="shared" si="46"/>
        <v>0.28999999999999998</v>
      </c>
      <c r="AC180" s="129">
        <f t="shared" si="46"/>
        <v>0.28999999999999998</v>
      </c>
      <c r="AD180" s="129">
        <f t="shared" si="46"/>
        <v>0.28999999999999998</v>
      </c>
      <c r="AE180" s="129">
        <f t="shared" si="46"/>
        <v>0.28999999999999998</v>
      </c>
      <c r="AF180" s="129">
        <f t="shared" si="46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5"/>
        <v>0.06</v>
      </c>
      <c r="D181" s="129">
        <f t="shared" si="45"/>
        <v>0.06</v>
      </c>
      <c r="E181" s="129">
        <f t="shared" si="45"/>
        <v>0.06</v>
      </c>
      <c r="F181" s="129">
        <f t="shared" si="45"/>
        <v>0.06</v>
      </c>
      <c r="G181" s="129">
        <f t="shared" si="45"/>
        <v>0.06</v>
      </c>
      <c r="H181" s="129">
        <f t="shared" si="45"/>
        <v>0.06</v>
      </c>
      <c r="I181" s="129">
        <f t="shared" si="45"/>
        <v>0.06</v>
      </c>
      <c r="J181" s="129">
        <f t="shared" si="45"/>
        <v>0.06</v>
      </c>
      <c r="K181" s="129">
        <f t="shared" si="45"/>
        <v>0.06</v>
      </c>
      <c r="L181" s="129">
        <f t="shared" si="45"/>
        <v>0.06</v>
      </c>
      <c r="M181" s="129">
        <f t="shared" si="45"/>
        <v>0.06</v>
      </c>
      <c r="N181" s="129">
        <f t="shared" si="45"/>
        <v>0.06</v>
      </c>
      <c r="O181" s="129">
        <f t="shared" si="45"/>
        <v>0.06</v>
      </c>
      <c r="P181" s="129">
        <f t="shared" si="45"/>
        <v>0.06</v>
      </c>
      <c r="Q181" s="129">
        <f t="shared" si="45"/>
        <v>0.06</v>
      </c>
      <c r="R181" s="129">
        <f t="shared" si="45"/>
        <v>0.06</v>
      </c>
      <c r="S181" s="129">
        <f t="shared" si="46"/>
        <v>0.06</v>
      </c>
      <c r="T181" s="129">
        <f t="shared" si="46"/>
        <v>0.06</v>
      </c>
      <c r="U181" s="129">
        <f t="shared" si="46"/>
        <v>0.06</v>
      </c>
      <c r="V181" s="129">
        <f t="shared" si="46"/>
        <v>0.06</v>
      </c>
      <c r="W181" s="129">
        <f t="shared" si="46"/>
        <v>0.06</v>
      </c>
      <c r="X181" s="129">
        <f t="shared" si="46"/>
        <v>0.06</v>
      </c>
      <c r="Y181" s="129">
        <f t="shared" si="46"/>
        <v>0.06</v>
      </c>
      <c r="Z181" s="129">
        <f t="shared" si="46"/>
        <v>0.06</v>
      </c>
      <c r="AA181" s="129">
        <f t="shared" si="46"/>
        <v>0.06</v>
      </c>
      <c r="AB181" s="129">
        <f t="shared" si="46"/>
        <v>0.06</v>
      </c>
      <c r="AC181" s="129">
        <f t="shared" si="46"/>
        <v>0.06</v>
      </c>
      <c r="AD181" s="129">
        <f t="shared" si="46"/>
        <v>0.06</v>
      </c>
      <c r="AE181" s="129">
        <f t="shared" si="46"/>
        <v>0.06</v>
      </c>
      <c r="AF181" s="129">
        <f t="shared" si="46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5"/>
        <v>0.11</v>
      </c>
      <c r="D182" s="129">
        <f t="shared" si="45"/>
        <v>0.11</v>
      </c>
      <c r="E182" s="129">
        <f t="shared" si="45"/>
        <v>0.11</v>
      </c>
      <c r="F182" s="129">
        <f t="shared" si="45"/>
        <v>0.11</v>
      </c>
      <c r="G182" s="129">
        <f t="shared" si="45"/>
        <v>0.11</v>
      </c>
      <c r="H182" s="129">
        <f t="shared" si="45"/>
        <v>0.11</v>
      </c>
      <c r="I182" s="129">
        <f t="shared" si="45"/>
        <v>0.11</v>
      </c>
      <c r="J182" s="129">
        <f t="shared" si="45"/>
        <v>0.11</v>
      </c>
      <c r="K182" s="129">
        <f t="shared" si="45"/>
        <v>0.11</v>
      </c>
      <c r="L182" s="129">
        <f t="shared" si="45"/>
        <v>0.11</v>
      </c>
      <c r="M182" s="129">
        <f t="shared" si="45"/>
        <v>0.11</v>
      </c>
      <c r="N182" s="129">
        <f t="shared" si="45"/>
        <v>0.11</v>
      </c>
      <c r="O182" s="129">
        <f t="shared" si="45"/>
        <v>0.11</v>
      </c>
      <c r="P182" s="129">
        <f t="shared" si="45"/>
        <v>0.11</v>
      </c>
      <c r="Q182" s="129">
        <f t="shared" si="45"/>
        <v>0.11</v>
      </c>
      <c r="R182" s="129">
        <f t="shared" si="45"/>
        <v>0.11</v>
      </c>
      <c r="S182" s="129">
        <f t="shared" si="46"/>
        <v>0.11</v>
      </c>
      <c r="T182" s="129">
        <f t="shared" si="46"/>
        <v>0.11</v>
      </c>
      <c r="U182" s="129">
        <f t="shared" si="46"/>
        <v>0.11</v>
      </c>
      <c r="V182" s="129">
        <f t="shared" si="46"/>
        <v>0.11</v>
      </c>
      <c r="W182" s="129">
        <f t="shared" si="46"/>
        <v>0.11</v>
      </c>
      <c r="X182" s="129">
        <f t="shared" si="46"/>
        <v>0.11</v>
      </c>
      <c r="Y182" s="129">
        <f t="shared" si="46"/>
        <v>0.11</v>
      </c>
      <c r="Z182" s="129">
        <f t="shared" si="46"/>
        <v>0.11</v>
      </c>
      <c r="AA182" s="129">
        <f t="shared" si="46"/>
        <v>0.11</v>
      </c>
      <c r="AB182" s="129">
        <f t="shared" si="46"/>
        <v>0.11</v>
      </c>
      <c r="AC182" s="129">
        <f t="shared" si="46"/>
        <v>0.11</v>
      </c>
      <c r="AD182" s="129">
        <f t="shared" si="46"/>
        <v>0.11</v>
      </c>
      <c r="AE182" s="129">
        <f t="shared" si="46"/>
        <v>0.11</v>
      </c>
      <c r="AF182" s="129">
        <f t="shared" si="46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5"/>
        <v>0.1</v>
      </c>
      <c r="D183" s="129">
        <f t="shared" si="45"/>
        <v>0.1</v>
      </c>
      <c r="E183" s="129">
        <f t="shared" si="45"/>
        <v>0.1</v>
      </c>
      <c r="F183" s="129">
        <f t="shared" si="45"/>
        <v>0.1</v>
      </c>
      <c r="G183" s="129">
        <f t="shared" si="45"/>
        <v>0.1</v>
      </c>
      <c r="H183" s="129">
        <f t="shared" si="45"/>
        <v>0.1</v>
      </c>
      <c r="I183" s="129">
        <f t="shared" si="45"/>
        <v>0.1</v>
      </c>
      <c r="J183" s="129">
        <f t="shared" si="45"/>
        <v>0.1</v>
      </c>
      <c r="K183" s="129">
        <f t="shared" si="45"/>
        <v>0.1</v>
      </c>
      <c r="L183" s="129">
        <f t="shared" si="45"/>
        <v>0.1</v>
      </c>
      <c r="M183" s="129">
        <f t="shared" si="45"/>
        <v>0.1</v>
      </c>
      <c r="N183" s="129">
        <f t="shared" si="45"/>
        <v>0.1</v>
      </c>
      <c r="O183" s="129">
        <f t="shared" si="45"/>
        <v>0.1</v>
      </c>
      <c r="P183" s="129">
        <f t="shared" si="45"/>
        <v>0.1</v>
      </c>
      <c r="Q183" s="129">
        <f t="shared" si="45"/>
        <v>0.1</v>
      </c>
      <c r="R183" s="129">
        <f t="shared" si="46"/>
        <v>0.1</v>
      </c>
      <c r="S183" s="129">
        <f t="shared" si="46"/>
        <v>0.1</v>
      </c>
      <c r="T183" s="129">
        <f t="shared" si="46"/>
        <v>0.1</v>
      </c>
      <c r="U183" s="129">
        <f t="shared" si="46"/>
        <v>0.1</v>
      </c>
      <c r="V183" s="129">
        <f t="shared" si="46"/>
        <v>0.1</v>
      </c>
      <c r="W183" s="129">
        <f t="shared" si="46"/>
        <v>0.1</v>
      </c>
      <c r="X183" s="129">
        <f t="shared" si="46"/>
        <v>0.1</v>
      </c>
      <c r="Y183" s="129">
        <f t="shared" si="46"/>
        <v>0.1</v>
      </c>
      <c r="Z183" s="129">
        <f t="shared" si="46"/>
        <v>0.1</v>
      </c>
      <c r="AA183" s="129">
        <f t="shared" si="46"/>
        <v>0.1</v>
      </c>
      <c r="AB183" s="129">
        <f t="shared" si="46"/>
        <v>0.1</v>
      </c>
      <c r="AC183" s="129">
        <f t="shared" si="46"/>
        <v>0.1</v>
      </c>
      <c r="AD183" s="129">
        <f t="shared" si="46"/>
        <v>0.1</v>
      </c>
      <c r="AE183" s="129">
        <f t="shared" si="46"/>
        <v>0.1</v>
      </c>
      <c r="AF183" s="129">
        <f t="shared" si="46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5"/>
        <v>0.09</v>
      </c>
      <c r="D184" s="129">
        <f t="shared" si="45"/>
        <v>0.09</v>
      </c>
      <c r="E184" s="129">
        <f t="shared" si="45"/>
        <v>0.09</v>
      </c>
      <c r="F184" s="129">
        <f t="shared" si="45"/>
        <v>0.09</v>
      </c>
      <c r="G184" s="129">
        <f t="shared" si="45"/>
        <v>0.09</v>
      </c>
      <c r="H184" s="129">
        <f t="shared" si="45"/>
        <v>0.09</v>
      </c>
      <c r="I184" s="129">
        <f t="shared" si="45"/>
        <v>0.09</v>
      </c>
      <c r="J184" s="129">
        <f t="shared" si="45"/>
        <v>0.09</v>
      </c>
      <c r="K184" s="129">
        <f t="shared" si="45"/>
        <v>0.09</v>
      </c>
      <c r="L184" s="129">
        <f t="shared" si="45"/>
        <v>0.09</v>
      </c>
      <c r="M184" s="129">
        <f t="shared" si="45"/>
        <v>0.09</v>
      </c>
      <c r="N184" s="129">
        <f t="shared" si="45"/>
        <v>0.09</v>
      </c>
      <c r="O184" s="129">
        <f t="shared" si="45"/>
        <v>0.09</v>
      </c>
      <c r="P184" s="129">
        <f t="shared" si="45"/>
        <v>0.09</v>
      </c>
      <c r="Q184" s="129">
        <f t="shared" si="45"/>
        <v>0.09</v>
      </c>
      <c r="R184" s="129">
        <f t="shared" si="46"/>
        <v>0.09</v>
      </c>
      <c r="S184" s="129">
        <f t="shared" si="46"/>
        <v>0.09</v>
      </c>
      <c r="T184" s="129">
        <f t="shared" si="46"/>
        <v>0.09</v>
      </c>
      <c r="U184" s="129">
        <f t="shared" si="46"/>
        <v>0.09</v>
      </c>
      <c r="V184" s="129">
        <f t="shared" si="46"/>
        <v>0.09</v>
      </c>
      <c r="W184" s="129">
        <f t="shared" si="46"/>
        <v>0.09</v>
      </c>
      <c r="X184" s="129">
        <f t="shared" si="46"/>
        <v>0.09</v>
      </c>
      <c r="Y184" s="129">
        <f t="shared" si="46"/>
        <v>0.09</v>
      </c>
      <c r="Z184" s="129">
        <f t="shared" si="46"/>
        <v>0.09</v>
      </c>
      <c r="AA184" s="129">
        <f t="shared" si="46"/>
        <v>0.09</v>
      </c>
      <c r="AB184" s="129">
        <f t="shared" si="46"/>
        <v>0.09</v>
      </c>
      <c r="AC184" s="129">
        <f t="shared" si="46"/>
        <v>0.09</v>
      </c>
      <c r="AD184" s="129">
        <f t="shared" si="46"/>
        <v>0.09</v>
      </c>
      <c r="AE184" s="129">
        <f t="shared" si="46"/>
        <v>0.09</v>
      </c>
      <c r="AF184" s="129">
        <f t="shared" si="46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5"/>
        <v>0.04</v>
      </c>
      <c r="D185" s="129">
        <f t="shared" si="45"/>
        <v>0.04</v>
      </c>
      <c r="E185" s="129">
        <f t="shared" si="45"/>
        <v>0.04</v>
      </c>
      <c r="F185" s="129">
        <f t="shared" si="45"/>
        <v>0.04</v>
      </c>
      <c r="G185" s="129">
        <f t="shared" si="45"/>
        <v>0.04</v>
      </c>
      <c r="H185" s="129">
        <f t="shared" si="45"/>
        <v>0.04</v>
      </c>
      <c r="I185" s="129">
        <f t="shared" si="45"/>
        <v>0.04</v>
      </c>
      <c r="J185" s="129">
        <f t="shared" si="45"/>
        <v>0.04</v>
      </c>
      <c r="K185" s="129">
        <f t="shared" si="45"/>
        <v>0.04</v>
      </c>
      <c r="L185" s="129">
        <f t="shared" si="45"/>
        <v>0.04</v>
      </c>
      <c r="M185" s="129">
        <f t="shared" si="45"/>
        <v>0.04</v>
      </c>
      <c r="N185" s="129">
        <f t="shared" si="45"/>
        <v>0.04</v>
      </c>
      <c r="O185" s="129">
        <f t="shared" si="45"/>
        <v>0.04</v>
      </c>
      <c r="P185" s="129">
        <f t="shared" si="45"/>
        <v>0.04</v>
      </c>
      <c r="Q185" s="129">
        <f t="shared" si="45"/>
        <v>0.04</v>
      </c>
      <c r="R185" s="129">
        <f t="shared" si="46"/>
        <v>0.04</v>
      </c>
      <c r="S185" s="129">
        <f t="shared" si="46"/>
        <v>0.04</v>
      </c>
      <c r="T185" s="129">
        <f t="shared" si="46"/>
        <v>0.04</v>
      </c>
      <c r="U185" s="129">
        <f t="shared" si="46"/>
        <v>0.04</v>
      </c>
      <c r="V185" s="129">
        <f t="shared" si="46"/>
        <v>0.04</v>
      </c>
      <c r="W185" s="129">
        <f t="shared" si="46"/>
        <v>0.04</v>
      </c>
      <c r="X185" s="129">
        <f t="shared" si="46"/>
        <v>0.04</v>
      </c>
      <c r="Y185" s="129">
        <f t="shared" si="46"/>
        <v>0.04</v>
      </c>
      <c r="Z185" s="129">
        <f t="shared" si="46"/>
        <v>0.04</v>
      </c>
      <c r="AA185" s="129">
        <f t="shared" si="46"/>
        <v>0.04</v>
      </c>
      <c r="AB185" s="129">
        <f t="shared" si="46"/>
        <v>0.04</v>
      </c>
      <c r="AC185" s="129">
        <f t="shared" si="46"/>
        <v>0.04</v>
      </c>
      <c r="AD185" s="129">
        <f t="shared" si="46"/>
        <v>0.04</v>
      </c>
      <c r="AE185" s="129">
        <f t="shared" si="46"/>
        <v>0.04</v>
      </c>
      <c r="AF185" s="129">
        <f t="shared" si="46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5"/>
        <v>2.3E-2</v>
      </c>
      <c r="E186" s="129">
        <f t="shared" si="45"/>
        <v>2.3E-2</v>
      </c>
      <c r="F186" s="129">
        <f t="shared" si="45"/>
        <v>2.3E-2</v>
      </c>
      <c r="G186" s="129">
        <f t="shared" si="45"/>
        <v>2.3E-2</v>
      </c>
      <c r="H186" s="129">
        <f t="shared" si="45"/>
        <v>2.3E-2</v>
      </c>
      <c r="I186" s="129">
        <f t="shared" si="45"/>
        <v>2.3E-2</v>
      </c>
      <c r="J186" s="129">
        <f t="shared" si="45"/>
        <v>2.3E-2</v>
      </c>
      <c r="K186" s="129">
        <f t="shared" si="45"/>
        <v>2.3E-2</v>
      </c>
      <c r="L186" s="129">
        <f t="shared" si="45"/>
        <v>2.3E-2</v>
      </c>
      <c r="M186" s="129">
        <f t="shared" si="45"/>
        <v>2.3E-2</v>
      </c>
      <c r="N186" s="129">
        <f t="shared" si="45"/>
        <v>2.3E-2</v>
      </c>
      <c r="O186" s="129">
        <f t="shared" si="45"/>
        <v>2.3E-2</v>
      </c>
      <c r="P186" s="129">
        <f t="shared" si="45"/>
        <v>2.3E-2</v>
      </c>
      <c r="Q186" s="129">
        <f t="shared" si="45"/>
        <v>2.3E-2</v>
      </c>
      <c r="R186" s="129">
        <f t="shared" si="46"/>
        <v>2.3E-2</v>
      </c>
      <c r="S186" s="129">
        <f t="shared" si="46"/>
        <v>2.3E-2</v>
      </c>
      <c r="T186" s="129">
        <f t="shared" si="46"/>
        <v>2.3E-2</v>
      </c>
      <c r="U186" s="129">
        <f t="shared" si="46"/>
        <v>2.3E-2</v>
      </c>
      <c r="V186" s="129">
        <f t="shared" si="46"/>
        <v>2.3E-2</v>
      </c>
      <c r="W186" s="129">
        <f t="shared" si="46"/>
        <v>2.3E-2</v>
      </c>
      <c r="X186" s="129">
        <f t="shared" si="46"/>
        <v>2.3E-2</v>
      </c>
      <c r="Y186" s="129">
        <f t="shared" si="46"/>
        <v>2.3E-2</v>
      </c>
      <c r="Z186" s="129">
        <f t="shared" si="46"/>
        <v>2.3E-2</v>
      </c>
      <c r="AA186" s="129">
        <f t="shared" si="46"/>
        <v>2.3E-2</v>
      </c>
      <c r="AB186" s="129">
        <f t="shared" si="46"/>
        <v>2.3E-2</v>
      </c>
      <c r="AC186" s="129">
        <f t="shared" si="46"/>
        <v>2.3E-2</v>
      </c>
      <c r="AD186" s="129">
        <f t="shared" si="46"/>
        <v>2.3E-2</v>
      </c>
      <c r="AE186" s="129">
        <f t="shared" si="46"/>
        <v>2.3E-2</v>
      </c>
      <c r="AF186" s="129">
        <f t="shared" si="46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7">SUM(B97:B186)</f>
        <v>194.70600000000002</v>
      </c>
      <c r="C187" s="131">
        <f t="shared" si="47"/>
        <v>194.70600000000002</v>
      </c>
      <c r="D187" s="131">
        <f t="shared" si="47"/>
        <v>194.70600000000002</v>
      </c>
      <c r="E187" s="131">
        <f t="shared" si="47"/>
        <v>194.70600000000002</v>
      </c>
      <c r="F187" s="131">
        <f t="shared" si="47"/>
        <v>194.70600000000002</v>
      </c>
      <c r="G187" s="131">
        <f t="shared" si="47"/>
        <v>194.70600000000002</v>
      </c>
      <c r="H187" s="131">
        <f t="shared" si="47"/>
        <v>194.70600000000002</v>
      </c>
      <c r="I187" s="131">
        <f t="shared" si="47"/>
        <v>192.10600000000005</v>
      </c>
      <c r="J187" s="131">
        <f t="shared" si="47"/>
        <v>192.10600000000005</v>
      </c>
      <c r="K187" s="131">
        <f t="shared" si="47"/>
        <v>192.10600000000005</v>
      </c>
      <c r="L187" s="131">
        <f t="shared" si="47"/>
        <v>192.10600000000005</v>
      </c>
      <c r="M187" s="131">
        <f t="shared" si="47"/>
        <v>192.10600000000005</v>
      </c>
      <c r="N187" s="131">
        <f t="shared" si="47"/>
        <v>192.10600000000005</v>
      </c>
      <c r="O187" s="131">
        <f t="shared" si="47"/>
        <v>192.10600000000005</v>
      </c>
      <c r="P187" s="131">
        <f t="shared" si="47"/>
        <v>192.10600000000005</v>
      </c>
      <c r="Q187" s="131">
        <f t="shared" si="47"/>
        <v>192.10600000000005</v>
      </c>
      <c r="R187" s="131">
        <f t="shared" si="47"/>
        <v>192.10600000000005</v>
      </c>
      <c r="S187" s="131">
        <f t="shared" si="47"/>
        <v>192.10600000000005</v>
      </c>
      <c r="T187" s="131">
        <f t="shared" si="47"/>
        <v>192.10600000000005</v>
      </c>
      <c r="U187" s="131">
        <f t="shared" si="47"/>
        <v>192.10600000000005</v>
      </c>
      <c r="V187" s="131">
        <f t="shared" si="47"/>
        <v>192.10600000000005</v>
      </c>
      <c r="W187" s="131">
        <f t="shared" si="47"/>
        <v>192.10600000000005</v>
      </c>
      <c r="X187" s="131">
        <f t="shared" si="47"/>
        <v>192.10600000000005</v>
      </c>
      <c r="Y187" s="131">
        <f t="shared" si="47"/>
        <v>192.10600000000005</v>
      </c>
      <c r="Z187" s="131">
        <f t="shared" si="47"/>
        <v>192.10600000000005</v>
      </c>
      <c r="AA187" s="131">
        <f t="shared" si="47"/>
        <v>192.10600000000005</v>
      </c>
      <c r="AB187" s="131">
        <f t="shared" si="47"/>
        <v>192.10600000000005</v>
      </c>
      <c r="AC187" s="131">
        <f t="shared" si="47"/>
        <v>192.10600000000005</v>
      </c>
      <c r="AD187" s="131">
        <f t="shared" si="47"/>
        <v>192.10600000000005</v>
      </c>
      <c r="AE187" s="131">
        <f t="shared" si="47"/>
        <v>192.10600000000005</v>
      </c>
      <c r="AF187" s="131">
        <f t="shared" si="47"/>
        <v>192.10600000000005</v>
      </c>
      <c r="AG187" s="132">
        <f t="shared" si="47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48">B189</f>
        <v>0.3</v>
      </c>
      <c r="D189" s="133">
        <f t="shared" si="48"/>
        <v>0.3</v>
      </c>
      <c r="E189" s="133">
        <f t="shared" si="48"/>
        <v>0.3</v>
      </c>
      <c r="F189" s="133">
        <f t="shared" si="48"/>
        <v>0.3</v>
      </c>
      <c r="G189" s="133">
        <f t="shared" si="48"/>
        <v>0.3</v>
      </c>
      <c r="H189" s="133">
        <f t="shared" si="48"/>
        <v>0.3</v>
      </c>
      <c r="I189" s="133">
        <f t="shared" si="48"/>
        <v>0.3</v>
      </c>
      <c r="J189" s="133">
        <f t="shared" si="48"/>
        <v>0.3</v>
      </c>
      <c r="K189" s="133">
        <f t="shared" si="48"/>
        <v>0.3</v>
      </c>
      <c r="L189" s="133">
        <f t="shared" si="48"/>
        <v>0.3</v>
      </c>
      <c r="M189" s="133">
        <f t="shared" si="48"/>
        <v>0.3</v>
      </c>
      <c r="N189" s="133">
        <f t="shared" si="48"/>
        <v>0.3</v>
      </c>
      <c r="O189" s="133">
        <f t="shared" si="48"/>
        <v>0.3</v>
      </c>
      <c r="P189" s="133">
        <f t="shared" si="48"/>
        <v>0.3</v>
      </c>
      <c r="Q189" s="133">
        <f t="shared" si="48"/>
        <v>0.3</v>
      </c>
      <c r="R189" s="133">
        <f t="shared" si="48"/>
        <v>0.3</v>
      </c>
      <c r="S189" s="133">
        <f t="shared" ref="S189:AF194" si="49">R189</f>
        <v>0.3</v>
      </c>
      <c r="T189" s="133">
        <f t="shared" si="49"/>
        <v>0.3</v>
      </c>
      <c r="U189" s="133">
        <f t="shared" si="49"/>
        <v>0.3</v>
      </c>
      <c r="V189" s="133">
        <f t="shared" si="49"/>
        <v>0.3</v>
      </c>
      <c r="W189" s="133">
        <f t="shared" si="49"/>
        <v>0.3</v>
      </c>
      <c r="X189" s="133">
        <f t="shared" si="49"/>
        <v>0.3</v>
      </c>
      <c r="Y189" s="133">
        <f t="shared" si="49"/>
        <v>0.3</v>
      </c>
      <c r="Z189" s="133">
        <f t="shared" si="49"/>
        <v>0.3</v>
      </c>
      <c r="AA189" s="133">
        <f t="shared" si="49"/>
        <v>0.3</v>
      </c>
      <c r="AB189" s="133">
        <f t="shared" si="49"/>
        <v>0.3</v>
      </c>
      <c r="AC189" s="133">
        <f t="shared" si="49"/>
        <v>0.3</v>
      </c>
      <c r="AD189" s="133">
        <f t="shared" si="49"/>
        <v>0.3</v>
      </c>
      <c r="AE189" s="133">
        <f t="shared" si="49"/>
        <v>0.3</v>
      </c>
      <c r="AF189" s="133">
        <f t="shared" si="49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48"/>
        <v>0.4</v>
      </c>
      <c r="D190" s="129">
        <f t="shared" si="48"/>
        <v>0.4</v>
      </c>
      <c r="E190" s="129">
        <f t="shared" si="48"/>
        <v>0.4</v>
      </c>
      <c r="F190" s="129">
        <f t="shared" si="48"/>
        <v>0.4</v>
      </c>
      <c r="G190" s="129">
        <f t="shared" si="48"/>
        <v>0.4</v>
      </c>
      <c r="H190" s="129">
        <f t="shared" si="48"/>
        <v>0.4</v>
      </c>
      <c r="I190" s="129">
        <f t="shared" si="48"/>
        <v>0.4</v>
      </c>
      <c r="J190" s="129">
        <f t="shared" si="48"/>
        <v>0.4</v>
      </c>
      <c r="K190" s="129">
        <f t="shared" si="48"/>
        <v>0.4</v>
      </c>
      <c r="L190" s="129">
        <f t="shared" si="48"/>
        <v>0.4</v>
      </c>
      <c r="M190" s="129">
        <f t="shared" si="48"/>
        <v>0.4</v>
      </c>
      <c r="N190" s="129">
        <f t="shared" si="48"/>
        <v>0.4</v>
      </c>
      <c r="O190" s="129">
        <f t="shared" si="48"/>
        <v>0.4</v>
      </c>
      <c r="P190" s="129">
        <f t="shared" si="48"/>
        <v>0.4</v>
      </c>
      <c r="Q190" s="129">
        <f t="shared" si="48"/>
        <v>0.4</v>
      </c>
      <c r="R190" s="129">
        <f t="shared" si="48"/>
        <v>0.4</v>
      </c>
      <c r="S190" s="129">
        <f t="shared" si="49"/>
        <v>0.4</v>
      </c>
      <c r="T190" s="129">
        <f t="shared" si="49"/>
        <v>0.4</v>
      </c>
      <c r="U190" s="129">
        <f t="shared" si="49"/>
        <v>0.4</v>
      </c>
      <c r="V190" s="129">
        <f>U190</f>
        <v>0.4</v>
      </c>
      <c r="W190" s="129">
        <f>V190</f>
        <v>0.4</v>
      </c>
      <c r="X190" s="129">
        <f t="shared" si="49"/>
        <v>0.4</v>
      </c>
      <c r="Y190" s="129">
        <f t="shared" si="49"/>
        <v>0.4</v>
      </c>
      <c r="Z190" s="129">
        <f t="shared" si="49"/>
        <v>0.4</v>
      </c>
      <c r="AA190" s="129">
        <f t="shared" si="49"/>
        <v>0.4</v>
      </c>
      <c r="AB190" s="129">
        <f t="shared" si="49"/>
        <v>0.4</v>
      </c>
      <c r="AC190" s="129">
        <f t="shared" si="49"/>
        <v>0.4</v>
      </c>
      <c r="AD190" s="129">
        <f t="shared" si="49"/>
        <v>0.4</v>
      </c>
      <c r="AE190" s="129">
        <f t="shared" si="49"/>
        <v>0.4</v>
      </c>
      <c r="AF190" s="129">
        <f t="shared" si="49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48"/>
        <v>1.5</v>
      </c>
      <c r="D191" s="129">
        <f t="shared" si="48"/>
        <v>1.5</v>
      </c>
      <c r="E191" s="129">
        <f t="shared" si="48"/>
        <v>1.5</v>
      </c>
      <c r="F191" s="129">
        <f t="shared" si="48"/>
        <v>1.5</v>
      </c>
      <c r="G191" s="129">
        <f t="shared" si="48"/>
        <v>1.5</v>
      </c>
      <c r="H191" s="129">
        <f t="shared" si="48"/>
        <v>1.5</v>
      </c>
      <c r="I191" s="129">
        <f t="shared" si="48"/>
        <v>1.5</v>
      </c>
      <c r="J191" s="129">
        <f t="shared" si="48"/>
        <v>1.5</v>
      </c>
      <c r="K191" s="129">
        <f t="shared" si="48"/>
        <v>1.5</v>
      </c>
      <c r="L191" s="129">
        <f t="shared" si="48"/>
        <v>1.5</v>
      </c>
      <c r="M191" s="129">
        <f t="shared" si="48"/>
        <v>1.5</v>
      </c>
      <c r="N191" s="129">
        <f t="shared" si="48"/>
        <v>1.5</v>
      </c>
      <c r="O191" s="129">
        <f t="shared" si="48"/>
        <v>1.5</v>
      </c>
      <c r="P191" s="129">
        <f t="shared" si="48"/>
        <v>1.5</v>
      </c>
      <c r="Q191" s="129">
        <f t="shared" si="48"/>
        <v>1.5</v>
      </c>
      <c r="R191" s="129">
        <f t="shared" si="48"/>
        <v>1.5</v>
      </c>
      <c r="S191" s="129">
        <f t="shared" si="49"/>
        <v>1.5</v>
      </c>
      <c r="T191" s="129">
        <f t="shared" si="49"/>
        <v>1.5</v>
      </c>
      <c r="U191" s="129">
        <f t="shared" si="49"/>
        <v>1.5</v>
      </c>
      <c r="V191" s="129">
        <f t="shared" si="49"/>
        <v>1.5</v>
      </c>
      <c r="W191" s="129">
        <f t="shared" si="49"/>
        <v>1.5</v>
      </c>
      <c r="X191" s="129">
        <f t="shared" si="49"/>
        <v>1.5</v>
      </c>
      <c r="Y191" s="129">
        <f t="shared" si="49"/>
        <v>1.5</v>
      </c>
      <c r="Z191" s="129">
        <f t="shared" si="49"/>
        <v>1.5</v>
      </c>
      <c r="AA191" s="129">
        <f t="shared" si="49"/>
        <v>1.5</v>
      </c>
      <c r="AB191" s="129">
        <f t="shared" si="49"/>
        <v>1.5</v>
      </c>
      <c r="AC191" s="129">
        <f t="shared" si="49"/>
        <v>1.5</v>
      </c>
      <c r="AD191" s="129">
        <f t="shared" si="49"/>
        <v>1.5</v>
      </c>
      <c r="AE191" s="129">
        <f t="shared" si="49"/>
        <v>1.5</v>
      </c>
      <c r="AF191" s="129">
        <f t="shared" si="49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48"/>
        <v>0.3</v>
      </c>
      <c r="D192" s="129">
        <f t="shared" si="48"/>
        <v>0.3</v>
      </c>
      <c r="E192" s="129">
        <f t="shared" si="48"/>
        <v>0.3</v>
      </c>
      <c r="F192" s="129">
        <f t="shared" si="48"/>
        <v>0.3</v>
      </c>
      <c r="G192" s="129">
        <f t="shared" si="48"/>
        <v>0.3</v>
      </c>
      <c r="H192" s="129">
        <f t="shared" si="48"/>
        <v>0.3</v>
      </c>
      <c r="I192" s="129">
        <f t="shared" si="48"/>
        <v>0.3</v>
      </c>
      <c r="J192" s="129">
        <f t="shared" si="48"/>
        <v>0.3</v>
      </c>
      <c r="K192" s="129">
        <f t="shared" si="48"/>
        <v>0.3</v>
      </c>
      <c r="L192" s="129">
        <f t="shared" si="48"/>
        <v>0.3</v>
      </c>
      <c r="M192" s="129">
        <f t="shared" si="48"/>
        <v>0.3</v>
      </c>
      <c r="N192" s="129">
        <f t="shared" si="48"/>
        <v>0.3</v>
      </c>
      <c r="O192" s="129">
        <f t="shared" si="48"/>
        <v>0.3</v>
      </c>
      <c r="P192" s="129">
        <f t="shared" si="48"/>
        <v>0.3</v>
      </c>
      <c r="Q192" s="129">
        <f t="shared" si="48"/>
        <v>0.3</v>
      </c>
      <c r="R192" s="129">
        <f t="shared" si="48"/>
        <v>0.3</v>
      </c>
      <c r="S192" s="129">
        <f t="shared" si="49"/>
        <v>0.3</v>
      </c>
      <c r="T192" s="129">
        <f t="shared" si="49"/>
        <v>0.3</v>
      </c>
      <c r="U192" s="129">
        <f t="shared" si="49"/>
        <v>0.3</v>
      </c>
      <c r="V192" s="129">
        <f t="shared" si="49"/>
        <v>0.3</v>
      </c>
      <c r="W192" s="129">
        <f t="shared" si="49"/>
        <v>0.3</v>
      </c>
      <c r="X192" s="129">
        <f t="shared" si="49"/>
        <v>0.3</v>
      </c>
      <c r="Y192" s="129">
        <f t="shared" si="49"/>
        <v>0.3</v>
      </c>
      <c r="Z192" s="129">
        <f t="shared" si="49"/>
        <v>0.3</v>
      </c>
      <c r="AA192" s="129">
        <f t="shared" si="49"/>
        <v>0.3</v>
      </c>
      <c r="AB192" s="129">
        <f t="shared" si="49"/>
        <v>0.3</v>
      </c>
      <c r="AC192" s="129">
        <f t="shared" si="49"/>
        <v>0.3</v>
      </c>
      <c r="AD192" s="129">
        <f t="shared" si="49"/>
        <v>0.3</v>
      </c>
      <c r="AE192" s="129">
        <f t="shared" si="49"/>
        <v>0.3</v>
      </c>
      <c r="AF192" s="129">
        <f t="shared" si="49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48"/>
        <v>0.4</v>
      </c>
      <c r="D193" s="129">
        <f t="shared" si="48"/>
        <v>0.4</v>
      </c>
      <c r="E193" s="129">
        <f t="shared" si="48"/>
        <v>0.4</v>
      </c>
      <c r="F193" s="129">
        <f t="shared" si="48"/>
        <v>0.4</v>
      </c>
      <c r="G193" s="129">
        <f t="shared" si="48"/>
        <v>0.4</v>
      </c>
      <c r="H193" s="129">
        <f t="shared" si="48"/>
        <v>0.4</v>
      </c>
      <c r="I193" s="129">
        <f t="shared" si="48"/>
        <v>0.4</v>
      </c>
      <c r="J193" s="129">
        <f t="shared" si="48"/>
        <v>0.4</v>
      </c>
      <c r="K193" s="129">
        <f t="shared" si="48"/>
        <v>0.4</v>
      </c>
      <c r="L193" s="129">
        <f t="shared" si="48"/>
        <v>0.4</v>
      </c>
      <c r="M193" s="129">
        <f t="shared" si="48"/>
        <v>0.4</v>
      </c>
      <c r="N193" s="129">
        <f t="shared" si="48"/>
        <v>0.4</v>
      </c>
      <c r="O193" s="129">
        <f t="shared" si="48"/>
        <v>0.4</v>
      </c>
      <c r="P193" s="129">
        <f t="shared" si="48"/>
        <v>0.4</v>
      </c>
      <c r="Q193" s="129">
        <f t="shared" si="48"/>
        <v>0.4</v>
      </c>
      <c r="R193" s="129">
        <f t="shared" si="48"/>
        <v>0.4</v>
      </c>
      <c r="S193" s="129">
        <f t="shared" si="49"/>
        <v>0.4</v>
      </c>
      <c r="T193" s="129">
        <f t="shared" si="49"/>
        <v>0.4</v>
      </c>
      <c r="U193" s="129">
        <f t="shared" si="49"/>
        <v>0.4</v>
      </c>
      <c r="V193" s="129">
        <f t="shared" si="49"/>
        <v>0.4</v>
      </c>
      <c r="W193" s="129">
        <f t="shared" si="49"/>
        <v>0.4</v>
      </c>
      <c r="X193" s="129">
        <f t="shared" si="49"/>
        <v>0.4</v>
      </c>
      <c r="Y193" s="129">
        <f t="shared" si="49"/>
        <v>0.4</v>
      </c>
      <c r="Z193" s="129">
        <f t="shared" si="49"/>
        <v>0.4</v>
      </c>
      <c r="AA193" s="129">
        <f t="shared" si="49"/>
        <v>0.4</v>
      </c>
      <c r="AB193" s="129">
        <f t="shared" si="49"/>
        <v>0.4</v>
      </c>
      <c r="AC193" s="129">
        <f t="shared" si="49"/>
        <v>0.4</v>
      </c>
      <c r="AD193" s="129">
        <f t="shared" si="49"/>
        <v>0.4</v>
      </c>
      <c r="AE193" s="129">
        <f t="shared" si="49"/>
        <v>0.4</v>
      </c>
      <c r="AF193" s="129">
        <f t="shared" si="49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48"/>
        <v>0.64</v>
      </c>
      <c r="D194" s="136">
        <f t="shared" si="48"/>
        <v>0.64</v>
      </c>
      <c r="E194" s="136">
        <f t="shared" si="48"/>
        <v>0.64</v>
      </c>
      <c r="F194" s="136">
        <f t="shared" si="48"/>
        <v>0.64</v>
      </c>
      <c r="G194" s="136">
        <f t="shared" si="48"/>
        <v>0.64</v>
      </c>
      <c r="H194" s="136">
        <f t="shared" si="48"/>
        <v>0.64</v>
      </c>
      <c r="I194" s="136">
        <f t="shared" si="48"/>
        <v>0.64</v>
      </c>
      <c r="J194" s="136">
        <f t="shared" si="48"/>
        <v>0.64</v>
      </c>
      <c r="K194" s="136">
        <f t="shared" si="48"/>
        <v>0.64</v>
      </c>
      <c r="L194" s="136">
        <f t="shared" si="48"/>
        <v>0.64</v>
      </c>
      <c r="M194" s="136">
        <f t="shared" si="48"/>
        <v>0.64</v>
      </c>
      <c r="N194" s="136">
        <f t="shared" si="48"/>
        <v>0.64</v>
      </c>
      <c r="O194" s="136">
        <f t="shared" si="48"/>
        <v>0.64</v>
      </c>
      <c r="P194" s="136">
        <f t="shared" si="48"/>
        <v>0.64</v>
      </c>
      <c r="Q194" s="136">
        <f t="shared" si="48"/>
        <v>0.64</v>
      </c>
      <c r="R194" s="136">
        <f t="shared" si="48"/>
        <v>0.64</v>
      </c>
      <c r="S194" s="136">
        <f t="shared" si="49"/>
        <v>0.64</v>
      </c>
      <c r="T194" s="136">
        <f t="shared" si="49"/>
        <v>0.64</v>
      </c>
      <c r="U194" s="136">
        <f t="shared" si="49"/>
        <v>0.64</v>
      </c>
      <c r="V194" s="136">
        <f t="shared" si="49"/>
        <v>0.64</v>
      </c>
      <c r="W194" s="136">
        <f t="shared" si="49"/>
        <v>0.64</v>
      </c>
      <c r="X194" s="136">
        <f t="shared" si="49"/>
        <v>0.64</v>
      </c>
      <c r="Y194" s="136">
        <f t="shared" si="49"/>
        <v>0.64</v>
      </c>
      <c r="Z194" s="136">
        <f t="shared" si="49"/>
        <v>0.64</v>
      </c>
      <c r="AA194" s="136">
        <f t="shared" si="49"/>
        <v>0.64</v>
      </c>
      <c r="AB194" s="136">
        <f t="shared" si="49"/>
        <v>0.64</v>
      </c>
      <c r="AC194" s="136">
        <f t="shared" si="49"/>
        <v>0.64</v>
      </c>
      <c r="AD194" s="136">
        <f t="shared" si="49"/>
        <v>0.64</v>
      </c>
      <c r="AE194" s="136">
        <f t="shared" si="49"/>
        <v>0.64</v>
      </c>
      <c r="AF194" s="136">
        <f t="shared" si="49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0">SUM(C189:C194)</f>
        <v>3.54</v>
      </c>
      <c r="D195" s="139">
        <f t="shared" si="50"/>
        <v>3.54</v>
      </c>
      <c r="E195" s="139">
        <f t="shared" si="50"/>
        <v>3.54</v>
      </c>
      <c r="F195" s="139">
        <f t="shared" si="50"/>
        <v>3.54</v>
      </c>
      <c r="G195" s="139">
        <f t="shared" si="50"/>
        <v>3.54</v>
      </c>
      <c r="H195" s="139">
        <f t="shared" si="50"/>
        <v>3.54</v>
      </c>
      <c r="I195" s="139">
        <f t="shared" si="50"/>
        <v>3.54</v>
      </c>
      <c r="J195" s="139">
        <f t="shared" si="50"/>
        <v>3.54</v>
      </c>
      <c r="K195" s="139">
        <f t="shared" si="50"/>
        <v>3.54</v>
      </c>
      <c r="L195" s="139">
        <f>SUM(L189:L194)</f>
        <v>3.54</v>
      </c>
      <c r="M195" s="139">
        <f t="shared" ref="M195:R195" si="51">SUM(M189:M194)</f>
        <v>3.54</v>
      </c>
      <c r="N195" s="139">
        <f t="shared" si="51"/>
        <v>3.54</v>
      </c>
      <c r="O195" s="139">
        <f t="shared" si="51"/>
        <v>3.54</v>
      </c>
      <c r="P195" s="139">
        <f t="shared" si="51"/>
        <v>3.54</v>
      </c>
      <c r="Q195" s="139">
        <f t="shared" si="51"/>
        <v>3.54</v>
      </c>
      <c r="R195" s="139">
        <f t="shared" si="51"/>
        <v>3.54</v>
      </c>
      <c r="S195" s="139">
        <f>SUM(S189:S194)</f>
        <v>3.54</v>
      </c>
      <c r="T195" s="139">
        <f t="shared" ref="T195:AG195" si="52">SUM(T189:T194)</f>
        <v>3.54</v>
      </c>
      <c r="U195" s="139">
        <f t="shared" si="52"/>
        <v>3.54</v>
      </c>
      <c r="V195" s="139">
        <f t="shared" si="52"/>
        <v>3.54</v>
      </c>
      <c r="W195" s="139">
        <f t="shared" si="52"/>
        <v>3.54</v>
      </c>
      <c r="X195" s="139">
        <f t="shared" si="52"/>
        <v>3.54</v>
      </c>
      <c r="Y195" s="139">
        <f t="shared" si="52"/>
        <v>3.54</v>
      </c>
      <c r="Z195" s="139">
        <f t="shared" si="52"/>
        <v>3.54</v>
      </c>
      <c r="AA195" s="139">
        <f t="shared" si="52"/>
        <v>3.54</v>
      </c>
      <c r="AB195" s="139">
        <f t="shared" si="52"/>
        <v>3.54</v>
      </c>
      <c r="AC195" s="139">
        <f t="shared" si="52"/>
        <v>3.54</v>
      </c>
      <c r="AD195" s="139">
        <f t="shared" si="52"/>
        <v>3.54</v>
      </c>
      <c r="AE195" s="139">
        <f t="shared" si="52"/>
        <v>3.54</v>
      </c>
      <c r="AF195" s="139">
        <f t="shared" si="52"/>
        <v>3.54</v>
      </c>
      <c r="AG195" s="140">
        <f t="shared" si="52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1202.67</v>
      </c>
      <c r="C204" s="154">
        <f>INDEX(F9:M9,1,MATCH(MAX(F72:M72),F72:M72,0))</f>
        <v>0.33333333333333331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15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 ca="1">"Pie Chart of Daily Peak Demand(Inclusive of Export) of Nepal ("&amp;A4&amp;" "&amp;B4&amp;")"</f>
        <v>Pie Chart of Daily Peak Demand(Inclusive of Export) of Nepal (Nepali Date: 2078/04/15)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2078/04/15)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3">B72</f>
        <v>1114.1399999999999</v>
      </c>
      <c r="U209" s="163">
        <f t="shared" si="53"/>
        <v>1122.2399999999998</v>
      </c>
      <c r="V209" s="163">
        <f t="shared" si="53"/>
        <v>1114.8400000000001</v>
      </c>
      <c r="W209" s="163">
        <f t="shared" si="53"/>
        <v>1114.8400000000001</v>
      </c>
      <c r="X209" s="163">
        <f t="shared" si="53"/>
        <v>1091.1399999999999</v>
      </c>
      <c r="Y209" s="163">
        <f t="shared" si="53"/>
        <v>1071.44</v>
      </c>
      <c r="Z209" s="163">
        <f t="shared" si="53"/>
        <v>1075.1399999999999</v>
      </c>
      <c r="AA209" s="163">
        <f t="shared" si="53"/>
        <v>1068.6399999999999</v>
      </c>
      <c r="AB209" s="163">
        <f t="shared" si="53"/>
        <v>1073.1399999999999</v>
      </c>
      <c r="AC209" s="163">
        <f t="shared" si="53"/>
        <v>1114.1399999999999</v>
      </c>
      <c r="AD209" s="163">
        <f t="shared" si="53"/>
        <v>1202.67</v>
      </c>
      <c r="AE209" s="163">
        <f t="shared" si="53"/>
        <v>1173.1500000000001</v>
      </c>
      <c r="AF209" s="163">
        <f t="shared" si="53"/>
        <v>1198.98</v>
      </c>
      <c r="AG209" s="163">
        <f t="shared" si="53"/>
        <v>1233.44</v>
      </c>
      <c r="AH209" s="163">
        <f t="shared" si="53"/>
        <v>1209.04</v>
      </c>
      <c r="AI209" s="163">
        <f t="shared" si="53"/>
        <v>1217.25</v>
      </c>
      <c r="AJ209" s="163">
        <f t="shared" si="53"/>
        <v>1252.44</v>
      </c>
      <c r="AK209" s="163">
        <f t="shared" si="53"/>
        <v>1203.3400000000001</v>
      </c>
      <c r="AL209" s="163">
        <f t="shared" si="53"/>
        <v>1219.24</v>
      </c>
      <c r="AM209" s="163">
        <f t="shared" si="53"/>
        <v>1169.44</v>
      </c>
      <c r="AN209" s="163">
        <f t="shared" si="53"/>
        <v>1160.54</v>
      </c>
      <c r="AO209" s="163">
        <f t="shared" si="53"/>
        <v>1110.3400000000001</v>
      </c>
      <c r="AP209" s="163">
        <f t="shared" si="53"/>
        <v>1151.17</v>
      </c>
      <c r="AQ209" s="163">
        <f t="shared" si="53"/>
        <v>1167.3399999999999</v>
      </c>
      <c r="AR209" s="163">
        <f t="shared" si="53"/>
        <v>1316.34</v>
      </c>
      <c r="AS209" s="163">
        <f t="shared" si="53"/>
        <v>1322.81</v>
      </c>
      <c r="AT209" s="163">
        <f t="shared" si="53"/>
        <v>1353.1</v>
      </c>
      <c r="AU209" s="163">
        <f t="shared" si="53"/>
        <v>1309.77</v>
      </c>
      <c r="AV209" s="163">
        <f t="shared" si="53"/>
        <v>1259.83</v>
      </c>
      <c r="AW209" s="163">
        <f t="shared" si="53"/>
        <v>1191.67</v>
      </c>
      <c r="AX209" s="163">
        <f t="shared" si="53"/>
        <v>1152.5899999999999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4">B194</f>
        <v>0.64</v>
      </c>
      <c r="C230" s="166">
        <f t="shared" si="54"/>
        <v>0.64</v>
      </c>
      <c r="D230" s="166">
        <f t="shared" si="54"/>
        <v>0.64</v>
      </c>
      <c r="E230" s="166">
        <f t="shared" si="54"/>
        <v>0.64</v>
      </c>
      <c r="F230" s="166">
        <f t="shared" si="54"/>
        <v>0.64</v>
      </c>
      <c r="G230" s="166">
        <f t="shared" si="54"/>
        <v>0.64</v>
      </c>
      <c r="H230" s="166">
        <f t="shared" si="54"/>
        <v>0.64</v>
      </c>
      <c r="I230" s="166">
        <f t="shared" si="54"/>
        <v>0.64</v>
      </c>
      <c r="J230" s="166">
        <f t="shared" si="54"/>
        <v>0.64</v>
      </c>
      <c r="K230" s="166">
        <f t="shared" si="54"/>
        <v>0.64</v>
      </c>
      <c r="L230" s="166">
        <f t="shared" si="54"/>
        <v>0.64</v>
      </c>
      <c r="M230" s="166">
        <f t="shared" si="54"/>
        <v>0.64</v>
      </c>
      <c r="N230" s="166">
        <f t="shared" si="54"/>
        <v>0.64</v>
      </c>
      <c r="O230" s="166">
        <f t="shared" si="54"/>
        <v>0.64</v>
      </c>
      <c r="P230" s="166">
        <f t="shared" si="54"/>
        <v>0.64</v>
      </c>
      <c r="Q230" s="166">
        <f t="shared" si="54"/>
        <v>0.64</v>
      </c>
      <c r="R230" s="166">
        <f t="shared" si="54"/>
        <v>0.64</v>
      </c>
      <c r="S230" s="166">
        <f t="shared" si="54"/>
        <v>0.64</v>
      </c>
      <c r="T230" s="166">
        <f t="shared" si="54"/>
        <v>0.64</v>
      </c>
      <c r="U230" s="166">
        <f t="shared" si="54"/>
        <v>0.64</v>
      </c>
      <c r="V230" s="166">
        <f t="shared" si="54"/>
        <v>0.64</v>
      </c>
      <c r="W230" s="166">
        <f t="shared" si="54"/>
        <v>0.64</v>
      </c>
      <c r="X230" s="166">
        <f t="shared" si="54"/>
        <v>0.64</v>
      </c>
      <c r="Y230" s="166">
        <f t="shared" si="54"/>
        <v>0.64</v>
      </c>
      <c r="Z230" s="166">
        <f t="shared" si="54"/>
        <v>0.64</v>
      </c>
      <c r="AA230" s="166">
        <f t="shared" si="54"/>
        <v>0.64</v>
      </c>
      <c r="AB230" s="166">
        <f t="shared" si="54"/>
        <v>0.64</v>
      </c>
      <c r="AC230" s="166">
        <f t="shared" si="54"/>
        <v>0.64</v>
      </c>
      <c r="AD230" s="166">
        <f t="shared" si="54"/>
        <v>0.64</v>
      </c>
      <c r="AE230" s="166">
        <f t="shared" si="54"/>
        <v>0.64</v>
      </c>
      <c r="AF230" s="166">
        <f t="shared" si="54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5">IF(C198&lt;100,"",C198-520)</f>
        <v/>
      </c>
      <c r="D231" s="114" t="str">
        <f t="shared" si="55"/>
        <v/>
      </c>
      <c r="E231" s="114" t="str">
        <f t="shared" si="55"/>
        <v/>
      </c>
      <c r="F231" s="114" t="str">
        <f t="shared" si="55"/>
        <v/>
      </c>
      <c r="G231" s="114" t="str">
        <f t="shared" si="55"/>
        <v/>
      </c>
      <c r="H231" s="114" t="str">
        <f t="shared" si="55"/>
        <v/>
      </c>
      <c r="I231" s="114" t="str">
        <f t="shared" si="55"/>
        <v/>
      </c>
      <c r="J231" s="114" t="str">
        <f t="shared" si="55"/>
        <v/>
      </c>
      <c r="K231" s="114" t="str">
        <f t="shared" si="55"/>
        <v/>
      </c>
      <c r="L231" s="114" t="str">
        <f t="shared" si="55"/>
        <v/>
      </c>
      <c r="M231" s="114" t="str">
        <f t="shared" si="55"/>
        <v/>
      </c>
      <c r="N231" s="114" t="str">
        <f t="shared" si="55"/>
        <v/>
      </c>
      <c r="O231" s="114" t="str">
        <f t="shared" si="55"/>
        <v/>
      </c>
      <c r="P231" s="114" t="str">
        <f t="shared" si="55"/>
        <v/>
      </c>
      <c r="Q231" s="114" t="str">
        <f t="shared" si="55"/>
        <v/>
      </c>
      <c r="R231" s="114" t="str">
        <f t="shared" si="55"/>
        <v/>
      </c>
      <c r="S231" s="114" t="str">
        <f t="shared" si="55"/>
        <v/>
      </c>
      <c r="T231" s="114" t="str">
        <f t="shared" si="55"/>
        <v/>
      </c>
      <c r="U231" s="114" t="str">
        <f t="shared" si="55"/>
        <v/>
      </c>
      <c r="V231" s="114" t="str">
        <f t="shared" si="55"/>
        <v/>
      </c>
      <c r="W231" s="114" t="str">
        <f t="shared" si="55"/>
        <v/>
      </c>
      <c r="X231" s="114" t="str">
        <f t="shared" si="55"/>
        <v/>
      </c>
      <c r="Y231" s="114" t="str">
        <f t="shared" si="55"/>
        <v/>
      </c>
      <c r="Z231" s="114" t="str">
        <f t="shared" si="55"/>
        <v/>
      </c>
      <c r="AA231" s="114" t="str">
        <f t="shared" si="55"/>
        <v/>
      </c>
      <c r="AB231" s="114" t="str">
        <f t="shared" si="55"/>
        <v/>
      </c>
      <c r="AC231" s="114" t="str">
        <f t="shared" si="55"/>
        <v/>
      </c>
      <c r="AD231" s="114" t="str">
        <f t="shared" si="55"/>
        <v/>
      </c>
      <c r="AE231" s="114" t="str">
        <f t="shared" si="55"/>
        <v/>
      </c>
      <c r="AF231" s="114" t="str">
        <f t="shared" si="55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6">IF(B199&lt;100,"",B199-620)</f>
        <v/>
      </c>
      <c r="C232" s="114" t="str">
        <f t="shared" si="56"/>
        <v/>
      </c>
      <c r="D232" s="114" t="str">
        <f t="shared" si="56"/>
        <v/>
      </c>
      <c r="E232" s="114" t="str">
        <f t="shared" si="56"/>
        <v/>
      </c>
      <c r="F232" s="114" t="str">
        <f t="shared" si="56"/>
        <v/>
      </c>
      <c r="G232" s="114" t="str">
        <f t="shared" si="56"/>
        <v/>
      </c>
      <c r="H232" s="114" t="str">
        <f t="shared" si="56"/>
        <v/>
      </c>
      <c r="I232" s="114" t="str">
        <f t="shared" si="56"/>
        <v/>
      </c>
      <c r="J232" s="114" t="str">
        <f t="shared" si="56"/>
        <v/>
      </c>
      <c r="K232" s="114" t="str">
        <f t="shared" si="56"/>
        <v/>
      </c>
      <c r="L232" s="114" t="str">
        <f t="shared" si="56"/>
        <v/>
      </c>
      <c r="M232" s="114" t="str">
        <f t="shared" si="56"/>
        <v/>
      </c>
      <c r="N232" s="114" t="str">
        <f t="shared" si="56"/>
        <v/>
      </c>
      <c r="O232" s="114" t="str">
        <f t="shared" si="56"/>
        <v/>
      </c>
      <c r="P232" s="114" t="str">
        <f t="shared" si="56"/>
        <v/>
      </c>
      <c r="Q232" s="114" t="str">
        <f t="shared" si="56"/>
        <v/>
      </c>
      <c r="R232" s="114" t="str">
        <f t="shared" si="56"/>
        <v/>
      </c>
      <c r="S232" s="114" t="str">
        <f t="shared" si="56"/>
        <v/>
      </c>
      <c r="T232" s="114" t="str">
        <f t="shared" si="56"/>
        <v/>
      </c>
      <c r="U232" s="114" t="str">
        <f t="shared" si="56"/>
        <v/>
      </c>
      <c r="V232" s="114" t="str">
        <f t="shared" si="56"/>
        <v/>
      </c>
      <c r="W232" s="114" t="str">
        <f t="shared" si="56"/>
        <v/>
      </c>
      <c r="X232" s="114" t="str">
        <f t="shared" si="56"/>
        <v/>
      </c>
      <c r="Y232" s="114" t="str">
        <f t="shared" si="56"/>
        <v/>
      </c>
      <c r="Z232" s="114" t="str">
        <f t="shared" si="56"/>
        <v/>
      </c>
      <c r="AA232" s="114" t="str">
        <f t="shared" si="56"/>
        <v/>
      </c>
      <c r="AB232" s="114" t="str">
        <f t="shared" si="56"/>
        <v/>
      </c>
      <c r="AC232" s="114" t="str">
        <f t="shared" si="56"/>
        <v/>
      </c>
      <c r="AD232" s="114" t="str">
        <f t="shared" si="56"/>
        <v/>
      </c>
      <c r="AE232" s="114" t="str">
        <f t="shared" si="56"/>
        <v/>
      </c>
      <c r="AF232" s="114" t="str">
        <f t="shared" si="56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7">IF(B200&lt;100,"",B200-330)</f>
        <v/>
      </c>
      <c r="C233" s="114" t="str">
        <f t="shared" si="57"/>
        <v/>
      </c>
      <c r="D233" s="114" t="str">
        <f t="shared" si="57"/>
        <v/>
      </c>
      <c r="E233" s="114" t="str">
        <f t="shared" si="57"/>
        <v/>
      </c>
      <c r="F233" s="114" t="str">
        <f t="shared" si="57"/>
        <v/>
      </c>
      <c r="G233" s="114" t="str">
        <f t="shared" si="57"/>
        <v/>
      </c>
      <c r="H233" s="114" t="str">
        <f t="shared" si="57"/>
        <v/>
      </c>
      <c r="I233" s="114" t="str">
        <f t="shared" si="57"/>
        <v/>
      </c>
      <c r="J233" s="114" t="str">
        <f t="shared" si="57"/>
        <v/>
      </c>
      <c r="K233" s="114" t="str">
        <f t="shared" si="57"/>
        <v/>
      </c>
      <c r="L233" s="114" t="str">
        <f t="shared" si="57"/>
        <v/>
      </c>
      <c r="M233" s="114" t="str">
        <f t="shared" si="57"/>
        <v/>
      </c>
      <c r="N233" s="114" t="str">
        <f t="shared" si="57"/>
        <v/>
      </c>
      <c r="O233" s="114" t="str">
        <f t="shared" si="57"/>
        <v/>
      </c>
      <c r="P233" s="114" t="str">
        <f t="shared" si="57"/>
        <v/>
      </c>
      <c r="Q233" s="114" t="str">
        <f t="shared" si="57"/>
        <v/>
      </c>
      <c r="R233" s="114" t="str">
        <f t="shared" si="57"/>
        <v/>
      </c>
      <c r="S233" s="114" t="str">
        <f t="shared" si="57"/>
        <v/>
      </c>
      <c r="T233" s="114" t="str">
        <f t="shared" si="57"/>
        <v/>
      </c>
      <c r="U233" s="114" t="str">
        <f t="shared" si="57"/>
        <v/>
      </c>
      <c r="V233" s="114" t="str">
        <f t="shared" si="57"/>
        <v/>
      </c>
      <c r="W233" s="114" t="str">
        <f t="shared" si="57"/>
        <v/>
      </c>
      <c r="X233" s="114" t="str">
        <f t="shared" si="57"/>
        <v/>
      </c>
      <c r="Y233" s="114" t="str">
        <f t="shared" si="57"/>
        <v/>
      </c>
      <c r="Z233" s="114" t="str">
        <f t="shared" si="57"/>
        <v/>
      </c>
      <c r="AA233" s="114" t="str">
        <f t="shared" si="57"/>
        <v/>
      </c>
      <c r="AB233" s="114" t="str">
        <f t="shared" si="57"/>
        <v/>
      </c>
      <c r="AC233" s="114" t="str">
        <f t="shared" si="57"/>
        <v/>
      </c>
      <c r="AD233" s="114" t="str">
        <f t="shared" si="57"/>
        <v/>
      </c>
      <c r="AE233" s="114" t="str">
        <f t="shared" si="57"/>
        <v/>
      </c>
      <c r="AF233" s="114" t="str">
        <f t="shared" si="57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8">IF(C201&lt;100,"",C201-1500)</f>
        <v/>
      </c>
      <c r="D234" s="114" t="str">
        <f t="shared" si="58"/>
        <v/>
      </c>
      <c r="E234" s="114" t="str">
        <f t="shared" si="58"/>
        <v/>
      </c>
      <c r="F234" s="114" t="str">
        <f t="shared" si="58"/>
        <v/>
      </c>
      <c r="G234" s="114" t="str">
        <f t="shared" si="58"/>
        <v/>
      </c>
      <c r="H234" s="114" t="str">
        <f t="shared" si="58"/>
        <v/>
      </c>
      <c r="I234" s="114" t="str">
        <f t="shared" si="58"/>
        <v/>
      </c>
      <c r="J234" s="114" t="str">
        <f t="shared" si="58"/>
        <v/>
      </c>
      <c r="K234" s="114" t="str">
        <f t="shared" si="58"/>
        <v/>
      </c>
      <c r="L234" s="114" t="str">
        <f t="shared" si="58"/>
        <v/>
      </c>
      <c r="M234" s="114" t="str">
        <f t="shared" si="58"/>
        <v/>
      </c>
      <c r="N234" s="114" t="str">
        <f t="shared" si="58"/>
        <v/>
      </c>
      <c r="O234" s="114" t="str">
        <f t="shared" si="58"/>
        <v/>
      </c>
      <c r="P234" s="114" t="str">
        <f t="shared" si="58"/>
        <v/>
      </c>
      <c r="Q234" s="114" t="str">
        <f t="shared" si="58"/>
        <v/>
      </c>
      <c r="R234" s="114" t="str">
        <f t="shared" si="58"/>
        <v/>
      </c>
      <c r="S234" s="114" t="str">
        <f t="shared" si="58"/>
        <v/>
      </c>
      <c r="T234" s="114" t="str">
        <f t="shared" si="58"/>
        <v/>
      </c>
      <c r="U234" s="114" t="str">
        <f t="shared" si="58"/>
        <v/>
      </c>
      <c r="V234" s="114" t="str">
        <f t="shared" si="58"/>
        <v/>
      </c>
      <c r="W234" s="114" t="str">
        <f t="shared" si="58"/>
        <v/>
      </c>
      <c r="X234" s="114" t="str">
        <f t="shared" si="58"/>
        <v/>
      </c>
      <c r="Y234" s="114" t="str">
        <f t="shared" si="58"/>
        <v/>
      </c>
      <c r="Z234" s="114" t="str">
        <f t="shared" si="58"/>
        <v/>
      </c>
      <c r="AA234" s="114" t="str">
        <f t="shared" si="58"/>
        <v/>
      </c>
      <c r="AB234" s="114" t="str">
        <f t="shared" si="58"/>
        <v/>
      </c>
      <c r="AC234" s="114" t="str">
        <f t="shared" si="58"/>
        <v/>
      </c>
      <c r="AD234" s="114" t="str">
        <f t="shared" si="58"/>
        <v/>
      </c>
      <c r="AE234" s="114" t="str">
        <f t="shared" si="58"/>
        <v/>
      </c>
      <c r="AF234" s="114" t="str">
        <f t="shared" si="58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1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18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480" priority="314">
      <formula>S$9&gt;=20/24</formula>
    </cfRule>
    <cfRule type="expression" dxfId="5479" priority="315">
      <formula>AND(S$9&gt;=14/24,S$9&lt;20/24)</formula>
    </cfRule>
    <cfRule type="expression" dxfId="5478" priority="316">
      <formula>AND(S$9&gt;=8/24,S$9&lt;14/24)</formula>
    </cfRule>
    <cfRule type="expression" dxfId="5477" priority="317">
      <formula>S$9&lt;8/24</formula>
    </cfRule>
  </conditionalFormatting>
  <conditionalFormatting sqref="B8:AF10 AA78:AF78 C189:AF195 L34:Q34 B60:B64 B65:E69 T208:AX208 B77:E79 B71:E75 T55:T56 Y37:Z40 W82:Z88 U82:V83 G71:AF75 G77:AF77 G65:AF69 G79:AF79 G53:AF53 G78:Q78 B53:E53 B54:K58 L16:S24 L36:S39 L55:S58 T37:X39 T15:AB24 AA81:AF88 T11:AF13 AC16:AF24 L26:AF30 L50:AF52 AA54:AF57">
    <cfRule type="expression" dxfId="5476" priority="310">
      <formula>B$9&gt;=20/24</formula>
    </cfRule>
    <cfRule type="expression" dxfId="5475" priority="311">
      <formula>AND(B$9&gt;=14/24,B$9&lt;20/24)</formula>
    </cfRule>
    <cfRule type="expression" dxfId="5474" priority="312">
      <formula>AND(B$9&gt;=8/24,B$9&lt;14/24)</formula>
    </cfRule>
    <cfRule type="expression" dxfId="5473" priority="313">
      <formula>B$9&lt;8/24</formula>
    </cfRule>
  </conditionalFormatting>
  <conditionalFormatting sqref="B187:AF187">
    <cfRule type="expression" dxfId="5472" priority="306">
      <formula>B$9&gt;=20/24</formula>
    </cfRule>
    <cfRule type="expression" dxfId="5471" priority="307">
      <formula>AND(B$9&gt;=14/24,B$9&lt;20/24)</formula>
    </cfRule>
    <cfRule type="expression" dxfId="5470" priority="308">
      <formula>AND(B$9&gt;=8/24,B$9&lt;14/24)</formula>
    </cfRule>
    <cfRule type="expression" dxfId="5469" priority="309">
      <formula>B$9&lt;8/24</formula>
    </cfRule>
  </conditionalFormatting>
  <conditionalFormatting sqref="AL4:AL6">
    <cfRule type="iconSet" priority="305">
      <iconSet iconSet="3TrafficLights2" reverse="1">
        <cfvo type="percent" val="0"/>
        <cfvo type="num" val="1"/>
        <cfvo type="num" val="1"/>
      </iconSet>
    </cfRule>
  </conditionalFormatting>
  <conditionalFormatting sqref="L54:T54">
    <cfRule type="expression" dxfId="5468" priority="301">
      <formula>L$9&gt;=20/24</formula>
    </cfRule>
    <cfRule type="expression" dxfId="5467" priority="302">
      <formula>AND(L$9&gt;=14/24,L$9&lt;20/24)</formula>
    </cfRule>
    <cfRule type="expression" dxfId="5466" priority="303">
      <formula>AND(L$9&gt;=8/24,L$9&lt;14/24)</formula>
    </cfRule>
    <cfRule type="expression" dxfId="5465" priority="304">
      <formula>L$9&lt;8/24</formula>
    </cfRule>
  </conditionalFormatting>
  <conditionalFormatting sqref="L40:S40">
    <cfRule type="expression" dxfId="5464" priority="297">
      <formula>L$9&gt;=20/24</formula>
    </cfRule>
    <cfRule type="expression" dxfId="5463" priority="298">
      <formula>AND(L$9&gt;=14/24,L$9&lt;20/24)</formula>
    </cfRule>
    <cfRule type="expression" dxfId="5462" priority="299">
      <formula>AND(L$9&gt;=8/24,L$9&lt;14/24)</formula>
    </cfRule>
    <cfRule type="expression" dxfId="5461" priority="300">
      <formula>L$9&lt;8/24</formula>
    </cfRule>
  </conditionalFormatting>
  <conditionalFormatting sqref="T36:Z36">
    <cfRule type="expression" dxfId="5460" priority="289">
      <formula>T$9&gt;=20/24</formula>
    </cfRule>
    <cfRule type="expression" dxfId="5459" priority="290">
      <formula>AND(T$9&gt;=14/24,T$9&lt;20/24)</formula>
    </cfRule>
    <cfRule type="expression" dxfId="5458" priority="291">
      <formula>AND(T$9&gt;=8/24,T$9&lt;14/24)</formula>
    </cfRule>
    <cfRule type="expression" dxfId="5457" priority="292">
      <formula>T$9&lt;8/24</formula>
    </cfRule>
  </conditionalFormatting>
  <conditionalFormatting sqref="T54:Z54">
    <cfRule type="expression" dxfId="5456" priority="285">
      <formula>T$9&gt;=20/24</formula>
    </cfRule>
    <cfRule type="expression" dxfId="5455" priority="286">
      <formula>AND(T$9&gt;=14/24,T$9&lt;20/24)</formula>
    </cfRule>
    <cfRule type="expression" dxfId="5454" priority="287">
      <formula>AND(T$9&gt;=8/24,T$9&lt;14/24)</formula>
    </cfRule>
    <cfRule type="expression" dxfId="5453" priority="288">
      <formula>T$9&lt;8/24</formula>
    </cfRule>
  </conditionalFormatting>
  <conditionalFormatting sqref="R78:Z78">
    <cfRule type="expression" dxfId="5452" priority="281">
      <formula>R$9&gt;=20/24</formula>
    </cfRule>
    <cfRule type="expression" dxfId="5451" priority="282">
      <formula>AND(R$9&gt;=14/24,R$9&lt;20/24)</formula>
    </cfRule>
    <cfRule type="expression" dxfId="5450" priority="283">
      <formula>AND(R$9&gt;=8/24,R$9&lt;14/24)</formula>
    </cfRule>
    <cfRule type="expression" dxfId="5449" priority="284">
      <formula>R$9&lt;8/24</formula>
    </cfRule>
  </conditionalFormatting>
  <conditionalFormatting sqref="T81:Z81">
    <cfRule type="expression" dxfId="5448" priority="277">
      <formula>T$9&gt;=20/24</formula>
    </cfRule>
    <cfRule type="expression" dxfId="5447" priority="278">
      <formula>AND(T$9&gt;=14/24,T$9&lt;20/24)</formula>
    </cfRule>
    <cfRule type="expression" dxfId="5446" priority="279">
      <formula>AND(T$9&gt;=8/24,T$9&lt;14/24)</formula>
    </cfRule>
    <cfRule type="expression" dxfId="5445" priority="280">
      <formula>T$9&lt;8/24</formula>
    </cfRule>
  </conditionalFormatting>
  <conditionalFormatting sqref="L32:AF32">
    <cfRule type="expression" dxfId="5444" priority="273">
      <formula>L$9&gt;=20/24</formula>
    </cfRule>
    <cfRule type="expression" dxfId="5443" priority="274">
      <formula>AND(L$9&gt;=14/24,L$9&lt;20/24)</formula>
    </cfRule>
    <cfRule type="expression" dxfId="5442" priority="275">
      <formula>AND(L$9&gt;=8/24,L$9&lt;14/24)</formula>
    </cfRule>
    <cfRule type="expression" dxfId="5441" priority="276">
      <formula>L$9&lt;8/24</formula>
    </cfRule>
  </conditionalFormatting>
  <conditionalFormatting sqref="L46:S46">
    <cfRule type="expression" dxfId="5440" priority="269">
      <formula>L$9&gt;=20/24</formula>
    </cfRule>
    <cfRule type="expression" dxfId="5439" priority="270">
      <formula>AND(L$9&gt;=14/24,L$9&lt;20/24)</formula>
    </cfRule>
    <cfRule type="expression" dxfId="5438" priority="271">
      <formula>AND(L$9&gt;=8/24,L$9&lt;14/24)</formula>
    </cfRule>
    <cfRule type="expression" dxfId="5437" priority="272">
      <formula>L$9&lt;8/24</formula>
    </cfRule>
  </conditionalFormatting>
  <conditionalFormatting sqref="L47:S47">
    <cfRule type="expression" dxfId="5436" priority="265">
      <formula>L$9&gt;=20/24</formula>
    </cfRule>
    <cfRule type="expression" dxfId="5435" priority="266">
      <formula>AND(L$9&gt;=14/24,L$9&lt;20/24)</formula>
    </cfRule>
    <cfRule type="expression" dxfId="5434" priority="267">
      <formula>AND(L$9&gt;=8/24,L$9&lt;14/24)</formula>
    </cfRule>
    <cfRule type="expression" dxfId="5433" priority="268">
      <formula>L$9&lt;8/24</formula>
    </cfRule>
  </conditionalFormatting>
  <conditionalFormatting sqref="L42:S45">
    <cfRule type="expression" dxfId="5432" priority="261">
      <formula>L$9&gt;=20/24</formula>
    </cfRule>
    <cfRule type="expression" dxfId="5431" priority="262">
      <formula>AND(L$9&gt;=14/24,L$9&lt;20/24)</formula>
    </cfRule>
    <cfRule type="expression" dxfId="5430" priority="263">
      <formula>AND(L$9&gt;=8/24,L$9&lt;14/24)</formula>
    </cfRule>
    <cfRule type="expression" dxfId="5429" priority="264">
      <formula>L$9&lt;8/24</formula>
    </cfRule>
  </conditionalFormatting>
  <conditionalFormatting sqref="R34:AD34">
    <cfRule type="expression" dxfId="5428" priority="257">
      <formula>R$9&gt;=20/24</formula>
    </cfRule>
    <cfRule type="expression" dxfId="5427" priority="258">
      <formula>AND(R$9&gt;=14/24,R$9&lt;20/24)</formula>
    </cfRule>
    <cfRule type="expression" dxfId="5426" priority="259">
      <formula>AND(R$9&gt;=8/24,R$9&lt;14/24)</formula>
    </cfRule>
    <cfRule type="expression" dxfId="5425" priority="260">
      <formula>R$9&lt;8/24</formula>
    </cfRule>
  </conditionalFormatting>
  <conditionalFormatting sqref="T40:X40 T42:Z45">
    <cfRule type="expression" dxfId="5424" priority="249">
      <formula>T$9&gt;=20/24</formula>
    </cfRule>
    <cfRule type="expression" dxfId="5423" priority="250">
      <formula>AND(T$9&gt;=14/24,T$9&lt;20/24)</formula>
    </cfRule>
    <cfRule type="expression" dxfId="5422" priority="251">
      <formula>AND(T$9&gt;=8/24,T$9&lt;14/24)</formula>
    </cfRule>
    <cfRule type="expression" dxfId="5421" priority="252">
      <formula>T$9&lt;8/24</formula>
    </cfRule>
  </conditionalFormatting>
  <conditionalFormatting sqref="T46:Z46">
    <cfRule type="expression" dxfId="5420" priority="245">
      <formula>T$9&gt;=20/24</formula>
    </cfRule>
    <cfRule type="expression" dxfId="5419" priority="246">
      <formula>AND(T$9&gt;=14/24,T$9&lt;20/24)</formula>
    </cfRule>
    <cfRule type="expression" dxfId="5418" priority="247">
      <formula>AND(T$9&gt;=8/24,T$9&lt;14/24)</formula>
    </cfRule>
    <cfRule type="expression" dxfId="5417" priority="248">
      <formula>T$9&lt;8/24</formula>
    </cfRule>
  </conditionalFormatting>
  <conditionalFormatting sqref="T47:Z47">
    <cfRule type="expression" dxfId="5416" priority="241">
      <formula>T$9&gt;=20/24</formula>
    </cfRule>
    <cfRule type="expression" dxfId="5415" priority="242">
      <formula>AND(T$9&gt;=14/24,T$9&lt;20/24)</formula>
    </cfRule>
    <cfRule type="expression" dxfId="5414" priority="243">
      <formula>AND(T$9&gt;=8/24,T$9&lt;14/24)</formula>
    </cfRule>
    <cfRule type="expression" dxfId="5413" priority="244">
      <formula>T$9&lt;8/24</formula>
    </cfRule>
  </conditionalFormatting>
  <conditionalFormatting sqref="U57:Z59 V60:Z64 AA58:AF64">
    <cfRule type="expression" dxfId="5412" priority="237">
      <formula>U$9&gt;=20/24</formula>
    </cfRule>
    <cfRule type="expression" dxfId="5411" priority="238">
      <formula>AND(U$9&gt;=14/24,U$9&lt;20/24)</formula>
    </cfRule>
    <cfRule type="expression" dxfId="5410" priority="239">
      <formula>AND(U$9&gt;=8/24,U$9&lt;14/24)</formula>
    </cfRule>
    <cfRule type="expression" dxfId="5409" priority="240">
      <formula>U$9&lt;8/24</formula>
    </cfRule>
  </conditionalFormatting>
  <conditionalFormatting sqref="AA91:AF94">
    <cfRule type="expression" dxfId="5408" priority="233">
      <formula>AA$9&gt;=20/24</formula>
    </cfRule>
    <cfRule type="expression" dxfId="5407" priority="234">
      <formula>AND(AA$9&gt;=14/24,AA$9&lt;20/24)</formula>
    </cfRule>
    <cfRule type="expression" dxfId="5406" priority="235">
      <formula>AND(AA$9&gt;=8/24,AA$9&lt;14/24)</formula>
    </cfRule>
    <cfRule type="expression" dxfId="5405" priority="236">
      <formula>AA$9&lt;8/24</formula>
    </cfRule>
  </conditionalFormatting>
  <conditionalFormatting sqref="B59:K59">
    <cfRule type="expression" dxfId="5404" priority="229">
      <formula>B$9&gt;=20/24</formula>
    </cfRule>
    <cfRule type="expression" dxfId="5403" priority="230">
      <formula>AND(B$9&gt;=14/24,B$9&lt;20/24)</formula>
    </cfRule>
    <cfRule type="expression" dxfId="5402" priority="231">
      <formula>AND(B$9&gt;=8/24,B$9&lt;14/24)</formula>
    </cfRule>
    <cfRule type="expression" dxfId="5401" priority="232">
      <formula>B$9&lt;8/24</formula>
    </cfRule>
  </conditionalFormatting>
  <conditionalFormatting sqref="T91:Z94">
    <cfRule type="expression" dxfId="5400" priority="225">
      <formula>T$9&gt;=20/24</formula>
    </cfRule>
    <cfRule type="expression" dxfId="5399" priority="226">
      <formula>AND(T$9&gt;=14/24,T$9&lt;20/24)</formula>
    </cfRule>
    <cfRule type="expression" dxfId="5398" priority="227">
      <formula>AND(T$9&gt;=8/24,T$9&lt;14/24)</formula>
    </cfRule>
    <cfRule type="expression" dxfId="5397" priority="228">
      <formula>T$9&lt;8/24</formula>
    </cfRule>
  </conditionalFormatting>
  <conditionalFormatting sqref="AG48 G33:AF35 B33:E35 B48:E53 F50:F52 B11:K13 B15:K15 B16:S24 B25:K25 AD25 T15:AD24 B26:AD30 T11:AF13 B32:AF32 AE15:AF30 B36:AF40 B42:AF47 G48:AF53">
    <cfRule type="expression" dxfId="5396" priority="224">
      <formula>B11&gt;$AG11</formula>
    </cfRule>
  </conditionalFormatting>
  <conditionalFormatting sqref="A96:A152 A81:A94 A11:A13 A15:A30 A42:A69 A77:A79 A71:A75 A32:A40 A165:A196">
    <cfRule type="expression" dxfId="5395" priority="223">
      <formula>$AH11=0</formula>
    </cfRule>
  </conditionalFormatting>
  <conditionalFormatting sqref="AA95:AF95">
    <cfRule type="expression" dxfId="5394" priority="219">
      <formula>AA$9&gt;=20/24</formula>
    </cfRule>
    <cfRule type="expression" dxfId="5393" priority="220">
      <formula>AND(AA$9&gt;=14/24,AA$9&lt;20/24)</formula>
    </cfRule>
    <cfRule type="expression" dxfId="5392" priority="221">
      <formula>AND(AA$9&gt;=8/24,AA$9&lt;14/24)</formula>
    </cfRule>
    <cfRule type="expression" dxfId="5391" priority="222">
      <formula>AA$9&lt;8/24</formula>
    </cfRule>
  </conditionalFormatting>
  <conditionalFormatting sqref="T95:Z95">
    <cfRule type="expression" dxfId="5390" priority="215">
      <formula>T$9&gt;=20/24</formula>
    </cfRule>
    <cfRule type="expression" dxfId="5389" priority="216">
      <formula>AND(T$9&gt;=14/24,T$9&lt;20/24)</formula>
    </cfRule>
    <cfRule type="expression" dxfId="5388" priority="217">
      <formula>AND(T$9&gt;=8/24,T$9&lt;14/24)</formula>
    </cfRule>
    <cfRule type="expression" dxfId="5387" priority="218">
      <formula>T$9&lt;8/24</formula>
    </cfRule>
  </conditionalFormatting>
  <conditionalFormatting sqref="A95">
    <cfRule type="expression" dxfId="5386" priority="214">
      <formula>$AH95=0</formula>
    </cfRule>
  </conditionalFormatting>
  <conditionalFormatting sqref="C33:E33 G33:AF33">
    <cfRule type="expression" dxfId="5385" priority="210">
      <formula>C$9&gt;=20/24</formula>
    </cfRule>
    <cfRule type="expression" dxfId="5384" priority="211">
      <formula>AND(C$9&gt;=14/24,C$9&lt;20/24)</formula>
    </cfRule>
    <cfRule type="expression" dxfId="5383" priority="212">
      <formula>AND(C$9&gt;=8/24,C$9&lt;14/24)</formula>
    </cfRule>
    <cfRule type="expression" dxfId="5382" priority="213">
      <formula>C$9&lt;8/24</formula>
    </cfRule>
  </conditionalFormatting>
  <conditionalFormatting sqref="R33:AF33">
    <cfRule type="expression" dxfId="5381" priority="206">
      <formula>R$9&gt;=20/24</formula>
    </cfRule>
    <cfRule type="expression" dxfId="5380" priority="207">
      <formula>AND(R$9&gt;=14/24,R$9&lt;20/24)</formula>
    </cfRule>
    <cfRule type="expression" dxfId="5379" priority="208">
      <formula>AND(R$9&gt;=8/24,R$9&lt;14/24)</formula>
    </cfRule>
    <cfRule type="expression" dxfId="5378" priority="209">
      <formula>R$9&lt;8/24</formula>
    </cfRule>
  </conditionalFormatting>
  <conditionalFormatting sqref="B33">
    <cfRule type="expression" dxfId="5377" priority="202">
      <formula>B$9&gt;=20/24</formula>
    </cfRule>
    <cfRule type="expression" dxfId="5376" priority="203">
      <formula>AND(B$9&gt;=14/24,B$9&lt;20/24)</formula>
    </cfRule>
    <cfRule type="expression" dxfId="5375" priority="204">
      <formula>AND(B$9&gt;=8/24,B$9&lt;14/24)</formula>
    </cfRule>
    <cfRule type="expression" dxfId="5374" priority="205">
      <formula>B$9&lt;8/24</formula>
    </cfRule>
  </conditionalFormatting>
  <conditionalFormatting sqref="C60:K64">
    <cfRule type="expression" dxfId="5373" priority="198">
      <formula>C$9&gt;=20/24</formula>
    </cfRule>
    <cfRule type="expression" dxfId="5372" priority="199">
      <formula>AND(C$9&gt;=14/24,C$9&lt;20/24)</formula>
    </cfRule>
    <cfRule type="expression" dxfId="5371" priority="200">
      <formula>AND(C$9&gt;=8/24,C$9&lt;14/24)</formula>
    </cfRule>
    <cfRule type="expression" dxfId="5370" priority="201">
      <formula>C$9&lt;8/24</formula>
    </cfRule>
  </conditionalFormatting>
  <conditionalFormatting sqref="L59:T64 U60:U64">
    <cfRule type="expression" dxfId="5369" priority="194">
      <formula>L$9&gt;=20/24</formula>
    </cfRule>
    <cfRule type="expression" dxfId="5368" priority="195">
      <formula>AND(L$9&gt;=14/24,L$9&lt;20/24)</formula>
    </cfRule>
    <cfRule type="expression" dxfId="5367" priority="196">
      <formula>AND(L$9&gt;=8/24,L$9&lt;14/24)</formula>
    </cfRule>
    <cfRule type="expression" dxfId="5366" priority="197">
      <formula>L$9&lt;8/24</formula>
    </cfRule>
  </conditionalFormatting>
  <conditionalFormatting sqref="AL30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L31:AF31">
    <cfRule type="expression" dxfId="5365" priority="185">
      <formula>L$9&gt;=20/24</formula>
    </cfRule>
    <cfRule type="expression" dxfId="5364" priority="186">
      <formula>AND(L$9&gt;=14/24,L$9&lt;20/24)</formula>
    </cfRule>
    <cfRule type="expression" dxfId="5363" priority="187">
      <formula>AND(L$9&gt;=8/24,L$9&lt;14/24)</formula>
    </cfRule>
    <cfRule type="expression" dxfId="5362" priority="188">
      <formula>L$9&lt;8/24</formula>
    </cfRule>
  </conditionalFormatting>
  <conditionalFormatting sqref="B31:AF31">
    <cfRule type="expression" dxfId="5361" priority="180">
      <formula>B31&gt;$AG31</formula>
    </cfRule>
  </conditionalFormatting>
  <conditionalFormatting sqref="A31">
    <cfRule type="expression" dxfId="5360" priority="179">
      <formula>$AH31=0</formula>
    </cfRule>
  </conditionalFormatting>
  <conditionalFormatting sqref="B80:E80 G80:AF80">
    <cfRule type="expression" dxfId="5359" priority="175">
      <formula>B$9&gt;=20/24</formula>
    </cfRule>
    <cfRule type="expression" dxfId="5358" priority="176">
      <formula>AND(B$9&gt;=14/24,B$9&lt;20/24)</formula>
    </cfRule>
    <cfRule type="expression" dxfId="5357" priority="177">
      <formula>AND(B$9&gt;=8/24,B$9&lt;14/24)</formula>
    </cfRule>
    <cfRule type="expression" dxfId="5356" priority="178">
      <formula>B$9&lt;8/24</formula>
    </cfRule>
  </conditionalFormatting>
  <conditionalFormatting sqref="A80">
    <cfRule type="expression" dxfId="5355" priority="174">
      <formula>$AH80=0</formula>
    </cfRule>
  </conditionalFormatting>
  <conditionalFormatting sqref="Y14:AF14">
    <cfRule type="expression" dxfId="5354" priority="170">
      <formula>Y$9&gt;=20/24</formula>
    </cfRule>
    <cfRule type="expression" dxfId="5353" priority="171">
      <formula>AND(Y$9&gt;=14/24,Y$9&lt;20/24)</formula>
    </cfRule>
    <cfRule type="expression" dxfId="5352" priority="172">
      <formula>AND(Y$9&gt;=8/24,Y$9&lt;14/24)</formula>
    </cfRule>
    <cfRule type="expression" dxfId="5351" priority="173">
      <formula>Y$9&lt;8/24</formula>
    </cfRule>
  </conditionalFormatting>
  <conditionalFormatting sqref="T14:X14">
    <cfRule type="expression" dxfId="5350" priority="162">
      <formula>T$9&gt;=20/24</formula>
    </cfRule>
    <cfRule type="expression" dxfId="5349" priority="163">
      <formula>AND(T$9&gt;=14/24,T$9&lt;20/24)</formula>
    </cfRule>
    <cfRule type="expression" dxfId="5348" priority="164">
      <formula>AND(T$9&gt;=8/24,T$9&lt;14/24)</formula>
    </cfRule>
    <cfRule type="expression" dxfId="5347" priority="165">
      <formula>T$9&lt;8/24</formula>
    </cfRule>
  </conditionalFormatting>
  <conditionalFormatting sqref="B14:K14 T14:AF14">
    <cfRule type="expression" dxfId="5346" priority="161">
      <formula>B14&gt;$AG14</formula>
    </cfRule>
  </conditionalFormatting>
  <conditionalFormatting sqref="A14">
    <cfRule type="expression" dxfId="5345" priority="160">
      <formula>$AH14=0</formula>
    </cfRule>
  </conditionalFormatting>
  <conditionalFormatting sqref="A159:A164">
    <cfRule type="expression" dxfId="5344" priority="159">
      <formula>$AH159=0</formula>
    </cfRule>
  </conditionalFormatting>
  <conditionalFormatting sqref="A153:A158">
    <cfRule type="expression" dxfId="5343" priority="158">
      <formula>$AH153=0</formula>
    </cfRule>
  </conditionalFormatting>
  <conditionalFormatting sqref="Y41:Z41">
    <cfRule type="expression" dxfId="5342" priority="154">
      <formula>Y$9&gt;=20/24</formula>
    </cfRule>
    <cfRule type="expression" dxfId="5341" priority="155">
      <formula>AND(Y$9&gt;=14/24,Y$9&lt;20/24)</formula>
    </cfRule>
    <cfRule type="expression" dxfId="5340" priority="156">
      <formula>AND(Y$9&gt;=8/24,Y$9&lt;14/24)</formula>
    </cfRule>
    <cfRule type="expression" dxfId="5339" priority="157">
      <formula>Y$9&lt;8/24</formula>
    </cfRule>
  </conditionalFormatting>
  <conditionalFormatting sqref="L41:S41">
    <cfRule type="expression" dxfId="5338" priority="150">
      <formula>L$9&gt;=20/24</formula>
    </cfRule>
    <cfRule type="expression" dxfId="5337" priority="151">
      <formula>AND(L$9&gt;=14/24,L$9&lt;20/24)</formula>
    </cfRule>
    <cfRule type="expression" dxfId="5336" priority="152">
      <formula>AND(L$9&gt;=8/24,L$9&lt;14/24)</formula>
    </cfRule>
    <cfRule type="expression" dxfId="5335" priority="153">
      <formula>L$9&lt;8/24</formula>
    </cfRule>
  </conditionalFormatting>
  <conditionalFormatting sqref="T41:X41">
    <cfRule type="expression" dxfId="5334" priority="146">
      <formula>T$9&gt;=20/24</formula>
    </cfRule>
    <cfRule type="expression" dxfId="5333" priority="147">
      <formula>AND(T$9&gt;=14/24,T$9&lt;20/24)</formula>
    </cfRule>
    <cfRule type="expression" dxfId="5332" priority="148">
      <formula>AND(T$9&gt;=8/24,T$9&lt;14/24)</formula>
    </cfRule>
    <cfRule type="expression" dxfId="5331" priority="149">
      <formula>T$9&lt;8/24</formula>
    </cfRule>
  </conditionalFormatting>
  <conditionalFormatting sqref="B41:AF41">
    <cfRule type="expression" dxfId="5330" priority="145">
      <formula>B41&gt;$AG41</formula>
    </cfRule>
  </conditionalFormatting>
  <conditionalFormatting sqref="A41">
    <cfRule type="expression" dxfId="5329" priority="144">
      <formula>$AH41=0</formula>
    </cfRule>
  </conditionalFormatting>
  <conditionalFormatting sqref="B76:E76 G76:AF76">
    <cfRule type="expression" dxfId="5328" priority="140">
      <formula>B$9&gt;=20/24</formula>
    </cfRule>
    <cfRule type="expression" dxfId="5327" priority="141">
      <formula>AND(B$9&gt;=14/24,B$9&lt;20/24)</formula>
    </cfRule>
    <cfRule type="expression" dxfId="5326" priority="142">
      <formula>AND(B$9&gt;=8/24,B$9&lt;14/24)</formula>
    </cfRule>
    <cfRule type="expression" dxfId="5325" priority="143">
      <formula>B$9&lt;8/24</formula>
    </cfRule>
  </conditionalFormatting>
  <conditionalFormatting sqref="A76">
    <cfRule type="expression" dxfId="5324" priority="139">
      <formula>$AH76=0</formula>
    </cfRule>
  </conditionalFormatting>
  <conditionalFormatting sqref="B70:E70 G70:AG70">
    <cfRule type="expression" dxfId="5323" priority="135">
      <formula>B$9&gt;=20/24</formula>
    </cfRule>
    <cfRule type="expression" dxfId="5322" priority="136">
      <formula>AND(B$9&gt;=14/24,B$9&lt;20/24)</formula>
    </cfRule>
    <cfRule type="expression" dxfId="5321" priority="137">
      <formula>AND(B$9&gt;=8/24,B$9&lt;14/24)</formula>
    </cfRule>
    <cfRule type="expression" dxfId="5320" priority="138">
      <formula>B$9&lt;8/24</formula>
    </cfRule>
  </conditionalFormatting>
  <conditionalFormatting sqref="A70">
    <cfRule type="expression" dxfId="5319" priority="134">
      <formula>$AH70=0</formula>
    </cfRule>
  </conditionalFormatting>
  <conditionalFormatting sqref="AL31:AL32 AL7:AL29">
    <cfRule type="iconSet" priority="320">
      <iconSet iconSet="3TrafficLights2" reverse="1">
        <cfvo type="percent" val="0"/>
        <cfvo type="num" val="1"/>
        <cfvo type="num" val="1"/>
      </iconSet>
    </cfRule>
  </conditionalFormatting>
  <conditionalFormatting sqref="T57:T64 U60:U64">
    <cfRule type="expression" dxfId="5318" priority="122">
      <formula>T$9&gt;=20/24</formula>
    </cfRule>
    <cfRule type="expression" dxfId="5317" priority="123">
      <formula>AND(T$9&gt;=14/24,T$9&lt;20/24)</formula>
    </cfRule>
    <cfRule type="expression" dxfId="5316" priority="124">
      <formula>AND(T$9&gt;=8/24,T$9&lt;14/24)</formula>
    </cfRule>
    <cfRule type="expression" dxfId="5315" priority="125">
      <formula>T$9&lt;8/24</formula>
    </cfRule>
  </conditionalFormatting>
  <conditionalFormatting sqref="T82:T88 U84:V88">
    <cfRule type="expression" dxfId="5314" priority="118">
      <formula>T$9&gt;=20/24</formula>
    </cfRule>
    <cfRule type="expression" dxfId="5313" priority="119">
      <formula>AND(T$9&gt;=14/24,T$9&lt;20/24)</formula>
    </cfRule>
    <cfRule type="expression" dxfId="5312" priority="120">
      <formula>AND(T$9&gt;=8/24,T$9&lt;14/24)</formula>
    </cfRule>
    <cfRule type="expression" dxfId="5311" priority="121">
      <formula>T$9&lt;8/24</formula>
    </cfRule>
  </conditionalFormatting>
  <conditionalFormatting sqref="B82:F88 B81:E81 G81:S88">
    <cfRule type="expression" dxfId="5310" priority="110">
      <formula>B$9&gt;=20/24</formula>
    </cfRule>
    <cfRule type="expression" dxfId="5309" priority="111">
      <formula>AND(B$9&gt;=14/24,B$9&lt;20/24)</formula>
    </cfRule>
    <cfRule type="expression" dxfId="5308" priority="112">
      <formula>AND(B$9&gt;=8/24,B$9&lt;14/24)</formula>
    </cfRule>
    <cfRule type="expression" dxfId="5307" priority="113">
      <formula>B$9&lt;8/24</formula>
    </cfRule>
  </conditionalFormatting>
  <conditionalFormatting sqref="B91:E94 G92:S94">
    <cfRule type="expression" dxfId="5306" priority="94">
      <formula>B$9&gt;=20/24</formula>
    </cfRule>
    <cfRule type="expression" dxfId="5305" priority="95">
      <formula>AND(B$9&gt;=14/24,B$9&lt;20/24)</formula>
    </cfRule>
    <cfRule type="expression" dxfId="5304" priority="96">
      <formula>AND(B$9&gt;=8/24,B$9&lt;14/24)</formula>
    </cfRule>
    <cfRule type="expression" dxfId="5303" priority="97">
      <formula>B$9&lt;8/24</formula>
    </cfRule>
  </conditionalFormatting>
  <conditionalFormatting sqref="B95:E95 G95:S95">
    <cfRule type="expression" dxfId="5302" priority="82">
      <formula>B$9&gt;=20/24</formula>
    </cfRule>
    <cfRule type="expression" dxfId="5301" priority="83">
      <formula>AND(B$9&gt;=14/24,B$9&lt;20/24)</formula>
    </cfRule>
    <cfRule type="expression" dxfId="5300" priority="84">
      <formula>AND(B$9&gt;=8/24,B$9&lt;14/24)</formula>
    </cfRule>
    <cfRule type="expression" dxfId="5299" priority="85">
      <formula>B$9&lt;8/24</formula>
    </cfRule>
  </conditionalFormatting>
  <conditionalFormatting sqref="L91:S91">
    <cfRule type="expression" dxfId="5298" priority="70">
      <formula>L$9&gt;=20/24</formula>
    </cfRule>
    <cfRule type="expression" dxfId="5297" priority="71">
      <formula>AND(L$9&gt;=14/24,L$9&lt;20/24)</formula>
    </cfRule>
    <cfRule type="expression" dxfId="5296" priority="72">
      <formula>AND(L$9&gt;=8/24,L$9&lt;14/24)</formula>
    </cfRule>
    <cfRule type="expression" dxfId="5295" priority="73">
      <formula>L$9&lt;8/24</formula>
    </cfRule>
  </conditionalFormatting>
  <conditionalFormatting sqref="G91:K91">
    <cfRule type="expression" dxfId="5294" priority="66">
      <formula>G$9&gt;=20/24</formula>
    </cfRule>
    <cfRule type="expression" dxfId="5293" priority="67">
      <formula>AND(G$9&gt;=14/24,G$9&lt;20/24)</formula>
    </cfRule>
    <cfRule type="expression" dxfId="5292" priority="68">
      <formula>AND(G$9&gt;=8/24,G$9&lt;14/24)</formula>
    </cfRule>
    <cfRule type="expression" dxfId="5291" priority="69">
      <formula>G$9&lt;8/24</formula>
    </cfRule>
  </conditionalFormatting>
  <conditionalFormatting sqref="T91">
    <cfRule type="expression" dxfId="5290" priority="62">
      <formula>T$9&gt;=20/24</formula>
    </cfRule>
    <cfRule type="expression" dxfId="5289" priority="63">
      <formula>AND(T$9&gt;=14/24,T$9&lt;20/24)</formula>
    </cfRule>
    <cfRule type="expression" dxfId="5288" priority="64">
      <formula>AND(T$9&gt;=8/24,T$9&lt;14/24)</formula>
    </cfRule>
    <cfRule type="expression" dxfId="5287" priority="65">
      <formula>T$9&lt;8/24</formula>
    </cfRule>
  </conditionalFormatting>
  <conditionalFormatting sqref="F65:F69 F77:F79 F71:F75 F53 F81">
    <cfRule type="expression" dxfId="5286" priority="54">
      <formula>F$9&gt;=20/24</formula>
    </cfRule>
    <cfRule type="expression" dxfId="5285" priority="55">
      <formula>AND(F$9&gt;=14/24,F$9&lt;20/24)</formula>
    </cfRule>
    <cfRule type="expression" dxfId="5284" priority="56">
      <formula>AND(F$9&gt;=8/24,F$9&lt;14/24)</formula>
    </cfRule>
    <cfRule type="expression" dxfId="5283" priority="57">
      <formula>F$9&lt;8/24</formula>
    </cfRule>
  </conditionalFormatting>
  <conditionalFormatting sqref="F91:F94">
    <cfRule type="expression" dxfId="5282" priority="46">
      <formula>F$9&gt;=20/24</formula>
    </cfRule>
    <cfRule type="expression" dxfId="5281" priority="47">
      <formula>AND(F$9&gt;=14/24,F$9&lt;20/24)</formula>
    </cfRule>
    <cfRule type="expression" dxfId="5280" priority="48">
      <formula>AND(F$9&gt;=8/24,F$9&lt;14/24)</formula>
    </cfRule>
    <cfRule type="expression" dxfId="5279" priority="49">
      <formula>F$9&lt;8/24</formula>
    </cfRule>
  </conditionalFormatting>
  <conditionalFormatting sqref="F48:F49 F33:F35 F53">
    <cfRule type="expression" dxfId="5278" priority="45">
      <formula>F33&gt;$AG33</formula>
    </cfRule>
  </conditionalFormatting>
  <conditionalFormatting sqref="F95">
    <cfRule type="expression" dxfId="5277" priority="41">
      <formula>F$9&gt;=20/24</formula>
    </cfRule>
    <cfRule type="expression" dxfId="5276" priority="42">
      <formula>AND(F$9&gt;=14/24,F$9&lt;20/24)</formula>
    </cfRule>
    <cfRule type="expression" dxfId="5275" priority="43">
      <formula>AND(F$9&gt;=8/24,F$9&lt;14/24)</formula>
    </cfRule>
    <cfRule type="expression" dxfId="5274" priority="44">
      <formula>F$9&lt;8/24</formula>
    </cfRule>
  </conditionalFormatting>
  <conditionalFormatting sqref="F33">
    <cfRule type="expression" dxfId="5273" priority="37">
      <formula>F$9&gt;=20/24</formula>
    </cfRule>
    <cfRule type="expression" dxfId="5272" priority="38">
      <formula>AND(F$9&gt;=14/24,F$9&lt;20/24)</formula>
    </cfRule>
    <cfRule type="expression" dxfId="5271" priority="39">
      <formula>AND(F$9&gt;=8/24,F$9&lt;14/24)</formula>
    </cfRule>
    <cfRule type="expression" dxfId="5270" priority="40">
      <formula>F$9&lt;8/24</formula>
    </cfRule>
  </conditionalFormatting>
  <conditionalFormatting sqref="F33">
    <cfRule type="expression" dxfId="5269" priority="33">
      <formula>F$9&gt;=20/24</formula>
    </cfRule>
    <cfRule type="expression" dxfId="5268" priority="34">
      <formula>AND(F$9&gt;=14/24,F$9&lt;20/24)</formula>
    </cfRule>
    <cfRule type="expression" dxfId="5267" priority="35">
      <formula>AND(F$9&gt;=8/24,F$9&lt;14/24)</formula>
    </cfRule>
    <cfRule type="expression" dxfId="5266" priority="36">
      <formula>F$9&lt;8/24</formula>
    </cfRule>
  </conditionalFormatting>
  <conditionalFormatting sqref="F80">
    <cfRule type="expression" dxfId="5265" priority="28">
      <formula>F$9&gt;=20/24</formula>
    </cfRule>
    <cfRule type="expression" dxfId="5264" priority="29">
      <formula>AND(F$9&gt;=14/24,F$9&lt;20/24)</formula>
    </cfRule>
    <cfRule type="expression" dxfId="5263" priority="30">
      <formula>AND(F$9&gt;=8/24,F$9&lt;14/24)</formula>
    </cfRule>
    <cfRule type="expression" dxfId="5262" priority="31">
      <formula>F$9&lt;8/24</formula>
    </cfRule>
  </conditionalFormatting>
  <conditionalFormatting sqref="F76">
    <cfRule type="expression" dxfId="5261" priority="22">
      <formula>F$9&gt;=20/24</formula>
    </cfRule>
    <cfRule type="expression" dxfId="5260" priority="23">
      <formula>AND(F$9&gt;=14/24,F$9&lt;20/24)</formula>
    </cfRule>
    <cfRule type="expression" dxfId="5259" priority="24">
      <formula>AND(F$9&gt;=8/24,F$9&lt;14/24)</formula>
    </cfRule>
    <cfRule type="expression" dxfId="5258" priority="25">
      <formula>F$9&lt;8/24</formula>
    </cfRule>
  </conditionalFormatting>
  <conditionalFormatting sqref="F70">
    <cfRule type="expression" dxfId="5257" priority="18">
      <formula>F$9&gt;=20/24</formula>
    </cfRule>
    <cfRule type="expression" dxfId="5256" priority="19">
      <formula>AND(F$9&gt;=14/24,F$9&lt;20/24)</formula>
    </cfRule>
    <cfRule type="expression" dxfId="5255" priority="20">
      <formula>AND(F$9&gt;=8/24,F$9&lt;14/24)</formula>
    </cfRule>
    <cfRule type="expression" dxfId="5254" priority="21">
      <formula>F$9&lt;8/24</formula>
    </cfRule>
  </conditionalFormatting>
  <conditionalFormatting sqref="L12:S14">
    <cfRule type="expression" dxfId="5253" priority="14">
      <formula>L$9&gt;=20/24</formula>
    </cfRule>
    <cfRule type="expression" dxfId="5252" priority="15">
      <formula>AND(L$9&gt;=14/24,L$9&lt;20/24)</formula>
    </cfRule>
    <cfRule type="expression" dxfId="5251" priority="16">
      <formula>AND(L$9&gt;=8/24,L$9&lt;14/24)</formula>
    </cfRule>
    <cfRule type="expression" dxfId="5250" priority="17">
      <formula>L$9&lt;8/24</formula>
    </cfRule>
  </conditionalFormatting>
  <conditionalFormatting sqref="L15:S15">
    <cfRule type="expression" dxfId="5249" priority="10">
      <formula>L$9&gt;=20/24</formula>
    </cfRule>
    <cfRule type="expression" dxfId="5248" priority="11">
      <formula>AND(L$9&gt;=14/24,L$9&lt;20/24)</formula>
    </cfRule>
    <cfRule type="expression" dxfId="5247" priority="12">
      <formula>AND(L$9&gt;=8/24,L$9&lt;14/24)</formula>
    </cfRule>
    <cfRule type="expression" dxfId="5246" priority="13">
      <formula>L$9&lt;8/24</formula>
    </cfRule>
  </conditionalFormatting>
  <conditionalFormatting sqref="L11:S11">
    <cfRule type="expression" dxfId="5245" priority="6">
      <formula>L$9&gt;=20/24</formula>
    </cfRule>
    <cfRule type="expression" dxfId="5244" priority="7">
      <formula>AND(L$9&gt;=14/24,L$9&lt;20/24)</formula>
    </cfRule>
    <cfRule type="expression" dxfId="5243" priority="8">
      <formula>AND(L$9&gt;=8/24,L$9&lt;14/24)</formula>
    </cfRule>
    <cfRule type="expression" dxfId="5242" priority="9">
      <formula>L$9&lt;8/24</formula>
    </cfRule>
  </conditionalFormatting>
  <conditionalFormatting sqref="L25:AC25">
    <cfRule type="expression" dxfId="5241" priority="2">
      <formula>L$9&gt;=20/24</formula>
    </cfRule>
    <cfRule type="expression" dxfId="5240" priority="3">
      <formula>AND(L$9&gt;=14/24,L$9&lt;20/24)</formula>
    </cfRule>
    <cfRule type="expression" dxfId="5239" priority="4">
      <formula>AND(L$9&gt;=8/24,L$9&lt;14/24)</formula>
    </cfRule>
    <cfRule type="expression" dxfId="5238" priority="5">
      <formula>L$9&lt;8/24</formula>
    </cfRule>
  </conditionalFormatting>
  <conditionalFormatting sqref="L25:AC25">
    <cfRule type="expression" dxfId="5237" priority="1">
      <formula>L25&gt;$AG25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Y17" sqref="Y1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2078/04/16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70.459999999999994</v>
      </c>
      <c r="C5" s="32">
        <f t="shared" ref="C5:AF5" si="0">C65</f>
        <v>15</v>
      </c>
      <c r="D5" s="32">
        <f t="shared" si="0"/>
        <v>133.41</v>
      </c>
      <c r="E5" s="32">
        <f t="shared" si="0"/>
        <v>86</v>
      </c>
      <c r="F5" s="32">
        <f t="shared" si="0"/>
        <v>88.4</v>
      </c>
      <c r="G5" s="32">
        <f t="shared" si="0"/>
        <v>91</v>
      </c>
      <c r="H5" s="32">
        <f t="shared" si="0"/>
        <v>122.44</v>
      </c>
      <c r="I5" s="32">
        <f t="shared" si="0"/>
        <v>85</v>
      </c>
      <c r="J5" s="32">
        <f t="shared" si="0"/>
        <v>86.5</v>
      </c>
      <c r="K5" s="32">
        <f t="shared" si="0"/>
        <v>82.2</v>
      </c>
      <c r="L5" s="32">
        <f t="shared" si="0"/>
        <v>80.2</v>
      </c>
      <c r="M5" s="32">
        <f t="shared" si="0"/>
        <v>89.3</v>
      </c>
      <c r="N5" s="32">
        <f t="shared" si="0"/>
        <v>59.8</v>
      </c>
      <c r="O5" s="32">
        <f t="shared" si="0"/>
        <v>49</v>
      </c>
      <c r="P5" s="32">
        <f t="shared" si="0"/>
        <v>50</v>
      </c>
      <c r="Q5" s="32">
        <f t="shared" si="0"/>
        <v>56</v>
      </c>
      <c r="R5" s="32">
        <f t="shared" si="0"/>
        <v>44.4</v>
      </c>
      <c r="S5" s="32">
        <f t="shared" si="0"/>
        <v>-23</v>
      </c>
      <c r="T5" s="32">
        <f t="shared" si="0"/>
        <v>15.620000000000001</v>
      </c>
      <c r="U5" s="32">
        <f t="shared" si="0"/>
        <v>-18.440000000000001</v>
      </c>
      <c r="V5" s="32">
        <f t="shared" si="0"/>
        <v>12.21</v>
      </c>
      <c r="W5" s="32">
        <f t="shared" si="0"/>
        <v>-27.599999999999998</v>
      </c>
      <c r="X5" s="32">
        <f t="shared" si="0"/>
        <v>47.1</v>
      </c>
      <c r="Y5" s="32">
        <f t="shared" si="0"/>
        <v>40.32</v>
      </c>
      <c r="Z5" s="32">
        <f t="shared" si="0"/>
        <v>37.4</v>
      </c>
      <c r="AA5" s="32">
        <f t="shared" si="0"/>
        <v>51.43</v>
      </c>
      <c r="AB5" s="32">
        <f t="shared" si="0"/>
        <v>69.75</v>
      </c>
      <c r="AC5" s="32">
        <f t="shared" si="0"/>
        <v>56.88</v>
      </c>
      <c r="AD5" s="32">
        <f t="shared" si="0"/>
        <v>55.94</v>
      </c>
      <c r="AE5" s="32">
        <f t="shared" si="0"/>
        <v>17.28</v>
      </c>
      <c r="AF5" s="32">
        <f t="shared" si="0"/>
        <v>13.050000000000004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1116MW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Load=239</v>
      </c>
      <c r="B7" s="35">
        <f t="shared" ref="B7:AF7" si="1">B72</f>
        <v>1077.9000000000001</v>
      </c>
      <c r="C7" s="35">
        <f t="shared" si="1"/>
        <v>238.54</v>
      </c>
      <c r="D7" s="35">
        <f t="shared" si="1"/>
        <v>1111.05</v>
      </c>
      <c r="E7" s="35">
        <f t="shared" si="1"/>
        <v>1084.6399999999999</v>
      </c>
      <c r="F7" s="35">
        <f t="shared" si="1"/>
        <v>1046.6399999999999</v>
      </c>
      <c r="G7" s="35">
        <f t="shared" si="1"/>
        <v>1040.54</v>
      </c>
      <c r="H7" s="35">
        <f t="shared" si="1"/>
        <v>1056.3800000000001</v>
      </c>
      <c r="I7" s="35">
        <f t="shared" si="1"/>
        <v>1033.94</v>
      </c>
      <c r="J7" s="35">
        <f t="shared" si="1"/>
        <v>1035.44</v>
      </c>
      <c r="K7" s="35">
        <f t="shared" si="1"/>
        <v>1105.74</v>
      </c>
      <c r="L7" s="35">
        <f>L72</f>
        <v>1098.6400000000001</v>
      </c>
      <c r="M7" s="35">
        <f t="shared" si="1"/>
        <v>1116.04</v>
      </c>
      <c r="N7" s="35">
        <f t="shared" si="1"/>
        <v>1073.1399999999999</v>
      </c>
      <c r="O7" s="35">
        <f t="shared" si="1"/>
        <v>1084.1399999999999</v>
      </c>
      <c r="P7" s="35">
        <f t="shared" si="1"/>
        <v>1112.54</v>
      </c>
      <c r="Q7" s="35">
        <f t="shared" si="1"/>
        <v>1135.3399999999999</v>
      </c>
      <c r="R7" s="35">
        <f t="shared" si="1"/>
        <v>1089.6399999999999</v>
      </c>
      <c r="S7" s="35">
        <f t="shared" si="1"/>
        <v>1078.3399999999999</v>
      </c>
      <c r="T7" s="35">
        <f t="shared" si="1"/>
        <v>1088.6599999999999</v>
      </c>
      <c r="U7" s="35">
        <f t="shared" si="1"/>
        <v>1045.5999999999999</v>
      </c>
      <c r="V7" s="35">
        <f t="shared" si="1"/>
        <v>1054.9499999999998</v>
      </c>
      <c r="W7" s="35">
        <f t="shared" si="1"/>
        <v>1020.9399999999999</v>
      </c>
      <c r="X7" s="35">
        <f t="shared" si="1"/>
        <v>1073.54</v>
      </c>
      <c r="Y7" s="35">
        <f t="shared" si="1"/>
        <v>1178.3600000000001</v>
      </c>
      <c r="Z7" s="35">
        <f t="shared" si="1"/>
        <v>1264.94</v>
      </c>
      <c r="AA7" s="35">
        <f t="shared" si="1"/>
        <v>1279.6299999999999</v>
      </c>
      <c r="AB7" s="35">
        <f t="shared" si="1"/>
        <v>1281.49</v>
      </c>
      <c r="AC7" s="35">
        <f t="shared" si="1"/>
        <v>1268.6199999999999</v>
      </c>
      <c r="AD7" s="35">
        <f t="shared" si="1"/>
        <v>1206.58</v>
      </c>
      <c r="AE7" s="35">
        <f t="shared" si="1"/>
        <v>1123.6199999999999</v>
      </c>
      <c r="AF7" s="35">
        <f t="shared" si="1"/>
        <v>1117.79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>
        <v>185</v>
      </c>
      <c r="C11" s="47"/>
      <c r="D11" s="47">
        <v>185</v>
      </c>
      <c r="E11" s="47">
        <v>185</v>
      </c>
      <c r="F11" s="47">
        <v>185</v>
      </c>
      <c r="G11" s="47">
        <v>185</v>
      </c>
      <c r="H11" s="47">
        <v>185</v>
      </c>
      <c r="I11" s="47">
        <v>185</v>
      </c>
      <c r="J11" s="47">
        <v>185</v>
      </c>
      <c r="K11" s="47">
        <v>223</v>
      </c>
      <c r="L11" s="48">
        <v>223.2</v>
      </c>
      <c r="M11" s="48">
        <v>222.9</v>
      </c>
      <c r="N11" s="48">
        <v>222.8</v>
      </c>
      <c r="O11" s="48">
        <v>222.8</v>
      </c>
      <c r="P11" s="48">
        <v>222.8</v>
      </c>
      <c r="Q11" s="48">
        <v>222.8</v>
      </c>
      <c r="R11" s="48">
        <v>223.1</v>
      </c>
      <c r="S11" s="49">
        <v>223.4</v>
      </c>
      <c r="T11" s="49">
        <v>207.2</v>
      </c>
      <c r="U11" s="49">
        <v>197.6</v>
      </c>
      <c r="V11" s="49">
        <v>198.1</v>
      </c>
      <c r="W11" s="49">
        <v>197.4</v>
      </c>
      <c r="X11" s="49">
        <v>197.5</v>
      </c>
      <c r="Y11" s="49">
        <v>222</v>
      </c>
      <c r="Z11" s="49">
        <v>222</v>
      </c>
      <c r="AA11" s="47">
        <v>222.7</v>
      </c>
      <c r="AB11" s="47">
        <v>222.7</v>
      </c>
      <c r="AC11" s="47">
        <v>222.7</v>
      </c>
      <c r="AD11" s="47">
        <v>222.7</v>
      </c>
      <c r="AE11" s="47">
        <v>222.7</v>
      </c>
      <c r="AF11" s="47">
        <v>222.7</v>
      </c>
      <c r="AG11" s="50">
        <v>456</v>
      </c>
      <c r="AH11" s="51">
        <f>MAX(B11:AF11)</f>
        <v>223.4</v>
      </c>
      <c r="AI11" s="52">
        <f>MIN(B11:AF11)</f>
        <v>185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7">
        <v>63.5</v>
      </c>
      <c r="C12" s="47"/>
      <c r="D12" s="47">
        <v>63.5</v>
      </c>
      <c r="E12" s="47">
        <v>63.5</v>
      </c>
      <c r="F12" s="47">
        <v>63.5</v>
      </c>
      <c r="G12" s="47">
        <v>63.5</v>
      </c>
      <c r="H12" s="47">
        <v>63.5</v>
      </c>
      <c r="I12" s="47">
        <v>63.5</v>
      </c>
      <c r="J12" s="47">
        <v>63.5</v>
      </c>
      <c r="K12" s="47">
        <v>63.5</v>
      </c>
      <c r="L12" s="48">
        <v>62.6</v>
      </c>
      <c r="M12" s="48">
        <v>62.9</v>
      </c>
      <c r="N12" s="48">
        <v>61.6</v>
      </c>
      <c r="O12" s="48">
        <v>61.6</v>
      </c>
      <c r="P12" s="48">
        <v>61.6</v>
      </c>
      <c r="Q12" s="48">
        <v>61.6</v>
      </c>
      <c r="R12" s="48">
        <v>63.2</v>
      </c>
      <c r="S12" s="48">
        <v>62.6</v>
      </c>
      <c r="T12" s="48">
        <v>64.2</v>
      </c>
      <c r="U12" s="48">
        <v>62.4</v>
      </c>
      <c r="V12" s="48">
        <v>63.4</v>
      </c>
      <c r="W12" s="48">
        <v>63</v>
      </c>
      <c r="X12" s="48">
        <v>64.3</v>
      </c>
      <c r="Y12" s="48">
        <v>63.4</v>
      </c>
      <c r="Z12" s="48">
        <v>63.6</v>
      </c>
      <c r="AA12" s="47">
        <v>60</v>
      </c>
      <c r="AB12" s="47">
        <v>60</v>
      </c>
      <c r="AC12" s="47">
        <v>60</v>
      </c>
      <c r="AD12" s="47">
        <v>60</v>
      </c>
      <c r="AE12" s="47">
        <v>60</v>
      </c>
      <c r="AF12" s="47">
        <v>60</v>
      </c>
      <c r="AG12" s="168">
        <v>60</v>
      </c>
      <c r="AH12" s="51">
        <f t="shared" ref="AH12:AH75" si="2">MAX(B12:AF12)</f>
        <v>64.3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7">
        <v>0</v>
      </c>
      <c r="C13" s="47"/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55">
        <v>45.8</v>
      </c>
      <c r="C14" s="55"/>
      <c r="D14" s="55">
        <v>45.8</v>
      </c>
      <c r="E14" s="55">
        <v>45.8</v>
      </c>
      <c r="F14" s="55">
        <v>45.8</v>
      </c>
      <c r="G14" s="55">
        <v>45.8</v>
      </c>
      <c r="H14" s="55">
        <v>45.8</v>
      </c>
      <c r="I14" s="55">
        <v>45.8</v>
      </c>
      <c r="J14" s="55">
        <v>45.8</v>
      </c>
      <c r="K14" s="55">
        <v>45.8</v>
      </c>
      <c r="L14" s="48">
        <v>45.7</v>
      </c>
      <c r="M14" s="48">
        <v>45.7</v>
      </c>
      <c r="N14" s="48">
        <v>45.7</v>
      </c>
      <c r="O14" s="48">
        <v>45.7</v>
      </c>
      <c r="P14" s="48">
        <v>45.7</v>
      </c>
      <c r="Q14" s="48">
        <v>45.7</v>
      </c>
      <c r="R14" s="48">
        <v>45.7</v>
      </c>
      <c r="S14" s="48">
        <v>45.8</v>
      </c>
      <c r="T14" s="48">
        <v>45.8</v>
      </c>
      <c r="U14" s="48">
        <v>45.8</v>
      </c>
      <c r="V14" s="48">
        <v>45.7</v>
      </c>
      <c r="W14" s="48">
        <v>45.8</v>
      </c>
      <c r="X14" s="48">
        <v>45.7</v>
      </c>
      <c r="Y14" s="48">
        <v>45.8</v>
      </c>
      <c r="Z14" s="48">
        <v>45.6</v>
      </c>
      <c r="AA14" s="55">
        <v>45.7</v>
      </c>
      <c r="AB14" s="55">
        <v>45.7</v>
      </c>
      <c r="AC14" s="55">
        <v>45.7</v>
      </c>
      <c r="AD14" s="55">
        <v>45.7</v>
      </c>
      <c r="AE14" s="55">
        <v>45.7</v>
      </c>
      <c r="AF14" s="55">
        <v>45.7</v>
      </c>
      <c r="AG14" s="56">
        <v>50</v>
      </c>
      <c r="AH14" s="51">
        <f t="shared" si="2"/>
        <v>45.8</v>
      </c>
      <c r="AI14" s="52">
        <f t="shared" si="3"/>
        <v>45.6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7">
        <v>24</v>
      </c>
      <c r="C15" s="47"/>
      <c r="D15" s="47">
        <v>24</v>
      </c>
      <c r="E15" s="47">
        <v>26</v>
      </c>
      <c r="F15" s="47">
        <v>26</v>
      </c>
      <c r="G15" s="47">
        <v>26</v>
      </c>
      <c r="H15" s="47">
        <v>26</v>
      </c>
      <c r="I15" s="47">
        <v>26</v>
      </c>
      <c r="J15" s="47">
        <v>26</v>
      </c>
      <c r="K15" s="47">
        <v>26</v>
      </c>
      <c r="L15" s="48">
        <v>26</v>
      </c>
      <c r="M15" s="48">
        <v>26</v>
      </c>
      <c r="N15" s="48">
        <v>24</v>
      </c>
      <c r="O15" s="48">
        <v>24</v>
      </c>
      <c r="P15" s="48">
        <v>24</v>
      </c>
      <c r="Q15" s="48">
        <v>24</v>
      </c>
      <c r="R15" s="48">
        <v>26</v>
      </c>
      <c r="S15" s="48">
        <v>26</v>
      </c>
      <c r="T15" s="48">
        <v>26</v>
      </c>
      <c r="U15" s="48">
        <v>26</v>
      </c>
      <c r="V15" s="48">
        <v>26</v>
      </c>
      <c r="W15" s="48">
        <v>26</v>
      </c>
      <c r="X15" s="48">
        <v>26</v>
      </c>
      <c r="Y15" s="48">
        <v>26</v>
      </c>
      <c r="Z15" s="48">
        <v>28</v>
      </c>
      <c r="AA15" s="47">
        <v>28</v>
      </c>
      <c r="AB15" s="47">
        <v>28</v>
      </c>
      <c r="AC15" s="47">
        <v>28</v>
      </c>
      <c r="AD15" s="47">
        <v>28</v>
      </c>
      <c r="AE15" s="47">
        <v>28</v>
      </c>
      <c r="AF15" s="47">
        <v>28</v>
      </c>
      <c r="AG15" s="168">
        <v>45</v>
      </c>
      <c r="AH15" s="51">
        <f t="shared" si="2"/>
        <v>28</v>
      </c>
      <c r="AI15" s="52">
        <f t="shared" si="3"/>
        <v>24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7">
        <v>25</v>
      </c>
      <c r="C16" s="47"/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7">
        <v>28</v>
      </c>
      <c r="AB16" s="47">
        <v>28</v>
      </c>
      <c r="AC16" s="47">
        <v>28</v>
      </c>
      <c r="AD16" s="47">
        <v>28</v>
      </c>
      <c r="AE16" s="47">
        <v>28</v>
      </c>
      <c r="AF16" s="47">
        <v>28</v>
      </c>
      <c r="AG16" s="168">
        <v>42</v>
      </c>
      <c r="AH16" s="51">
        <f t="shared" si="2"/>
        <v>28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7">
        <v>10</v>
      </c>
      <c r="C17" s="47"/>
      <c r="D17" s="47">
        <v>10</v>
      </c>
      <c r="E17" s="47">
        <v>10</v>
      </c>
      <c r="F17" s="47">
        <v>10</v>
      </c>
      <c r="G17" s="47">
        <v>10</v>
      </c>
      <c r="H17" s="47">
        <v>10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7">
        <v>25</v>
      </c>
      <c r="AB17" s="47">
        <v>25</v>
      </c>
      <c r="AC17" s="47">
        <v>25</v>
      </c>
      <c r="AD17" s="47">
        <v>25</v>
      </c>
      <c r="AE17" s="47">
        <v>25</v>
      </c>
      <c r="AF17" s="47">
        <v>25</v>
      </c>
      <c r="AG17" s="168">
        <v>36</v>
      </c>
      <c r="AH17" s="51">
        <f t="shared" si="2"/>
        <v>25</v>
      </c>
      <c r="AI17" s="52">
        <f t="shared" si="3"/>
        <v>10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7">
        <v>0</v>
      </c>
      <c r="C18" s="47"/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  <c r="Q18" s="48">
        <v>0</v>
      </c>
      <c r="R18" s="48">
        <v>0</v>
      </c>
      <c r="S18" s="48">
        <v>0</v>
      </c>
      <c r="T18" s="48">
        <v>0</v>
      </c>
      <c r="U18" s="48">
        <v>0</v>
      </c>
      <c r="V18" s="48">
        <v>0</v>
      </c>
      <c r="W18" s="48">
        <v>0</v>
      </c>
      <c r="X18" s="48">
        <v>0</v>
      </c>
      <c r="Y18" s="48">
        <v>0</v>
      </c>
      <c r="Z18" s="48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168">
        <v>30</v>
      </c>
      <c r="AH18" s="51">
        <f t="shared" si="2"/>
        <v>0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7">
        <v>6.2</v>
      </c>
      <c r="C19" s="47"/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7">
        <v>6.2</v>
      </c>
      <c r="AB19" s="47">
        <v>6.2</v>
      </c>
      <c r="AC19" s="47">
        <v>6.2</v>
      </c>
      <c r="AD19" s="47">
        <v>6.2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7">
        <v>0</v>
      </c>
      <c r="C20" s="47"/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7">
        <v>22</v>
      </c>
      <c r="C21" s="47"/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20.399999999999999</v>
      </c>
      <c r="S21" s="48">
        <v>20.3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7">
        <v>22</v>
      </c>
      <c r="AB21" s="47">
        <v>22</v>
      </c>
      <c r="AC21" s="47">
        <v>22</v>
      </c>
      <c r="AD21" s="47">
        <v>22</v>
      </c>
      <c r="AE21" s="47">
        <v>22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20.3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7">
        <v>22</v>
      </c>
      <c r="C22" s="47"/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7">
        <v>22</v>
      </c>
      <c r="AB22" s="47">
        <v>22</v>
      </c>
      <c r="AC22" s="47">
        <v>22</v>
      </c>
      <c r="AD22" s="47">
        <v>22</v>
      </c>
      <c r="AE22" s="47">
        <v>22</v>
      </c>
      <c r="AF22" s="47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7">
        <v>22</v>
      </c>
      <c r="C23" s="47"/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7">
        <v>22</v>
      </c>
      <c r="AB23" s="47">
        <v>22</v>
      </c>
      <c r="AC23" s="47">
        <v>22</v>
      </c>
      <c r="AD23" s="47">
        <v>22</v>
      </c>
      <c r="AE23" s="47">
        <v>22</v>
      </c>
      <c r="AF23" s="47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7">
        <v>22</v>
      </c>
      <c r="C24" s="47"/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7">
        <v>22</v>
      </c>
      <c r="AB24" s="47">
        <v>22</v>
      </c>
      <c r="AC24" s="47">
        <v>22</v>
      </c>
      <c r="AD24" s="47">
        <v>22</v>
      </c>
      <c r="AE24" s="47">
        <v>22</v>
      </c>
      <c r="AF24" s="47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7">
        <v>5</v>
      </c>
      <c r="C25" s="47"/>
      <c r="D25" s="47">
        <v>5</v>
      </c>
      <c r="E25" s="47">
        <v>5</v>
      </c>
      <c r="F25" s="47">
        <v>5</v>
      </c>
      <c r="G25" s="47">
        <v>5</v>
      </c>
      <c r="H25" s="47">
        <v>5</v>
      </c>
      <c r="I25" s="47">
        <v>5</v>
      </c>
      <c r="J25" s="47">
        <v>5</v>
      </c>
      <c r="K25" s="47">
        <v>5</v>
      </c>
      <c r="L25" s="48">
        <v>5</v>
      </c>
      <c r="M25" s="48">
        <v>5</v>
      </c>
      <c r="N25" s="48">
        <v>5</v>
      </c>
      <c r="O25" s="48">
        <v>5</v>
      </c>
      <c r="P25" s="48">
        <v>5</v>
      </c>
      <c r="Q25" s="48">
        <v>5</v>
      </c>
      <c r="R25" s="48">
        <v>14</v>
      </c>
      <c r="S25" s="48">
        <v>14</v>
      </c>
      <c r="T25" s="48">
        <v>14</v>
      </c>
      <c r="U25" s="48">
        <v>14</v>
      </c>
      <c r="V25" s="48">
        <v>14</v>
      </c>
      <c r="W25" s="48">
        <v>14</v>
      </c>
      <c r="X25" s="48">
        <v>14</v>
      </c>
      <c r="Y25" s="48">
        <v>14</v>
      </c>
      <c r="Z25" s="48">
        <v>14</v>
      </c>
      <c r="AA25" s="47">
        <v>14</v>
      </c>
      <c r="AB25" s="47">
        <v>14</v>
      </c>
      <c r="AC25" s="47">
        <v>14</v>
      </c>
      <c r="AD25" s="47">
        <v>14</v>
      </c>
      <c r="AE25" s="47">
        <v>14</v>
      </c>
      <c r="AF25" s="47">
        <v>14</v>
      </c>
      <c r="AG25" s="168">
        <v>23.5</v>
      </c>
      <c r="AH25" s="51">
        <f t="shared" si="2"/>
        <v>14</v>
      </c>
      <c r="AI25" s="52">
        <f t="shared" si="3"/>
        <v>5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7">
        <v>8</v>
      </c>
      <c r="C26" s="47"/>
      <c r="D26" s="47">
        <v>8</v>
      </c>
      <c r="E26" s="47">
        <v>8</v>
      </c>
      <c r="F26" s="47">
        <v>8</v>
      </c>
      <c r="G26" s="47">
        <v>8</v>
      </c>
      <c r="H26" s="47">
        <v>8</v>
      </c>
      <c r="I26" s="47">
        <v>8</v>
      </c>
      <c r="J26" s="47">
        <v>8</v>
      </c>
      <c r="K26" s="47">
        <v>8</v>
      </c>
      <c r="L26" s="48">
        <v>8</v>
      </c>
      <c r="M26" s="48">
        <v>8</v>
      </c>
      <c r="N26" s="48">
        <v>8</v>
      </c>
      <c r="O26" s="48">
        <v>8</v>
      </c>
      <c r="P26" s="48">
        <v>8</v>
      </c>
      <c r="Q26" s="48">
        <v>8</v>
      </c>
      <c r="R26" s="48">
        <v>8</v>
      </c>
      <c r="S26" s="48">
        <v>8</v>
      </c>
      <c r="T26" s="48">
        <v>8</v>
      </c>
      <c r="U26" s="48">
        <v>8</v>
      </c>
      <c r="V26" s="48">
        <v>8</v>
      </c>
      <c r="W26" s="48">
        <v>8</v>
      </c>
      <c r="X26" s="48">
        <v>8</v>
      </c>
      <c r="Y26" s="48">
        <v>8</v>
      </c>
      <c r="Z26" s="48">
        <v>8</v>
      </c>
      <c r="AA26" s="47">
        <v>8</v>
      </c>
      <c r="AB26" s="47">
        <v>8</v>
      </c>
      <c r="AC26" s="47">
        <v>8</v>
      </c>
      <c r="AD26" s="47">
        <v>8</v>
      </c>
      <c r="AE26" s="47">
        <v>8</v>
      </c>
      <c r="AF26" s="47">
        <v>8</v>
      </c>
      <c r="AG26" s="168">
        <v>22.2</v>
      </c>
      <c r="AH26" s="51">
        <f t="shared" si="2"/>
        <v>8</v>
      </c>
      <c r="AI26" s="52">
        <f t="shared" si="3"/>
        <v>8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7">
        <v>0</v>
      </c>
      <c r="C27" s="47"/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7">
        <v>12</v>
      </c>
      <c r="C28" s="47"/>
      <c r="D28" s="47">
        <v>12</v>
      </c>
      <c r="E28" s="47">
        <v>12</v>
      </c>
      <c r="F28" s="47">
        <v>12</v>
      </c>
      <c r="G28" s="47">
        <v>12</v>
      </c>
      <c r="H28" s="47">
        <v>12</v>
      </c>
      <c r="I28" s="47">
        <v>12</v>
      </c>
      <c r="J28" s="47">
        <v>12</v>
      </c>
      <c r="K28" s="47">
        <v>12</v>
      </c>
      <c r="L28" s="48">
        <v>12</v>
      </c>
      <c r="M28" s="48">
        <v>12</v>
      </c>
      <c r="N28" s="48">
        <v>12</v>
      </c>
      <c r="O28" s="48">
        <v>12</v>
      </c>
      <c r="P28" s="48">
        <v>12</v>
      </c>
      <c r="Q28" s="48">
        <v>12</v>
      </c>
      <c r="R28" s="48">
        <v>12</v>
      </c>
      <c r="S28" s="48">
        <v>12</v>
      </c>
      <c r="T28" s="48">
        <v>12</v>
      </c>
      <c r="U28" s="48">
        <v>12</v>
      </c>
      <c r="V28" s="48">
        <v>12</v>
      </c>
      <c r="W28" s="48">
        <v>12</v>
      </c>
      <c r="X28" s="48">
        <v>12</v>
      </c>
      <c r="Y28" s="48">
        <v>12</v>
      </c>
      <c r="Z28" s="48">
        <v>12</v>
      </c>
      <c r="AA28" s="47">
        <v>12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168">
        <v>22.1</v>
      </c>
      <c r="AH28" s="51">
        <f t="shared" si="2"/>
        <v>12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55">
        <v>12</v>
      </c>
      <c r="C29" s="55"/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55">
        <v>12</v>
      </c>
      <c r="AB29" s="55">
        <v>12</v>
      </c>
      <c r="AC29" s="55">
        <v>12</v>
      </c>
      <c r="AD29" s="55">
        <v>12</v>
      </c>
      <c r="AE29" s="55">
        <v>12</v>
      </c>
      <c r="AF29" s="55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55">
        <v>0</v>
      </c>
      <c r="C30" s="55"/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55">
        <v>9</v>
      </c>
      <c r="C31" s="55"/>
      <c r="D31" s="55">
        <v>9</v>
      </c>
      <c r="E31" s="55">
        <v>9</v>
      </c>
      <c r="F31" s="55">
        <v>9</v>
      </c>
      <c r="G31" s="55">
        <v>9</v>
      </c>
      <c r="H31" s="55">
        <v>9</v>
      </c>
      <c r="I31" s="55">
        <v>9</v>
      </c>
      <c r="J31" s="55">
        <v>9</v>
      </c>
      <c r="K31" s="55">
        <v>9</v>
      </c>
      <c r="L31" s="48">
        <v>9</v>
      </c>
      <c r="M31" s="48">
        <v>9</v>
      </c>
      <c r="N31" s="48">
        <v>9</v>
      </c>
      <c r="O31" s="48">
        <v>9</v>
      </c>
      <c r="P31" s="48">
        <v>9</v>
      </c>
      <c r="Q31" s="48">
        <v>9</v>
      </c>
      <c r="R31" s="48">
        <v>9</v>
      </c>
      <c r="S31" s="48">
        <v>9</v>
      </c>
      <c r="T31" s="48">
        <v>9</v>
      </c>
      <c r="U31" s="48">
        <v>9</v>
      </c>
      <c r="V31" s="48">
        <v>9</v>
      </c>
      <c r="W31" s="48">
        <v>9</v>
      </c>
      <c r="X31" s="48">
        <v>9</v>
      </c>
      <c r="Y31" s="48">
        <v>9</v>
      </c>
      <c r="Z31" s="48">
        <v>9</v>
      </c>
      <c r="AA31" s="55">
        <v>9</v>
      </c>
      <c r="AB31" s="55">
        <v>4.5</v>
      </c>
      <c r="AC31" s="55">
        <v>4.5</v>
      </c>
      <c r="AD31" s="55">
        <v>4.5</v>
      </c>
      <c r="AE31" s="55">
        <v>4.5</v>
      </c>
      <c r="AF31" s="55">
        <v>4.5</v>
      </c>
      <c r="AG31" s="58">
        <v>20</v>
      </c>
      <c r="AH31" s="51">
        <f t="shared" si="2"/>
        <v>9</v>
      </c>
      <c r="AI31" s="52">
        <f t="shared" si="3"/>
        <v>4.5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55">
        <v>0</v>
      </c>
      <c r="C32" s="55"/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162.69999999999999</v>
      </c>
      <c r="C34" s="55"/>
      <c r="D34" s="55">
        <v>164</v>
      </c>
      <c r="E34" s="55">
        <v>164.2</v>
      </c>
      <c r="F34" s="55">
        <v>163.9</v>
      </c>
      <c r="G34" s="55">
        <v>162.4</v>
      </c>
      <c r="H34" s="55">
        <v>162.1</v>
      </c>
      <c r="I34" s="55">
        <v>161.30000000000001</v>
      </c>
      <c r="J34" s="55">
        <v>161.6</v>
      </c>
      <c r="K34" s="55">
        <v>49.828000000000003</v>
      </c>
      <c r="L34" s="64">
        <v>147.30000000000001</v>
      </c>
      <c r="M34" s="64">
        <v>147.30000000000001</v>
      </c>
      <c r="N34" s="64">
        <v>146.80000000000001</v>
      </c>
      <c r="O34" s="64">
        <v>145</v>
      </c>
      <c r="P34" s="64">
        <v>147</v>
      </c>
      <c r="Q34" s="64">
        <v>133</v>
      </c>
      <c r="R34" s="64">
        <v>148</v>
      </c>
      <c r="S34" s="64">
        <v>139.69999999999999</v>
      </c>
      <c r="T34" s="64">
        <v>154.1</v>
      </c>
      <c r="U34" s="64">
        <v>153.4</v>
      </c>
      <c r="V34" s="64">
        <v>159</v>
      </c>
      <c r="W34" s="64">
        <v>159.5</v>
      </c>
      <c r="X34" s="64">
        <v>158.19999999999999</v>
      </c>
      <c r="Y34" s="64">
        <v>154.1</v>
      </c>
      <c r="Z34" s="64">
        <v>156.5</v>
      </c>
      <c r="AA34" s="64">
        <v>156.6</v>
      </c>
      <c r="AB34" s="64">
        <v>148</v>
      </c>
      <c r="AC34" s="64">
        <v>154.9</v>
      </c>
      <c r="AD34" s="64">
        <v>157.69999999999999</v>
      </c>
      <c r="AE34" s="55">
        <v>158.5</v>
      </c>
      <c r="AF34" s="55">
        <v>158.80000000000001</v>
      </c>
      <c r="AG34" s="58">
        <v>240</v>
      </c>
      <c r="AH34" s="51">
        <f t="shared" si="2"/>
        <v>164.2</v>
      </c>
      <c r="AI34" s="52">
        <f t="shared" si="3"/>
        <v>49.828000000000003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713.5</v>
      </c>
      <c r="C35" s="66">
        <f t="shared" si="4"/>
        <v>220</v>
      </c>
      <c r="D35" s="66">
        <f t="shared" si="4"/>
        <v>713.5</v>
      </c>
      <c r="E35" s="66">
        <f t="shared" si="4"/>
        <v>715.5</v>
      </c>
      <c r="F35" s="66">
        <f t="shared" si="4"/>
        <v>715.5</v>
      </c>
      <c r="G35" s="66">
        <f t="shared" si="4"/>
        <v>715.5</v>
      </c>
      <c r="H35" s="66">
        <f t="shared" si="4"/>
        <v>715.5</v>
      </c>
      <c r="I35" s="66">
        <f t="shared" si="4"/>
        <v>730.5</v>
      </c>
      <c r="J35" s="66">
        <f t="shared" si="4"/>
        <v>730.5</v>
      </c>
      <c r="K35" s="66">
        <f t="shared" si="4"/>
        <v>768.5</v>
      </c>
      <c r="L35" s="66">
        <f t="shared" si="4"/>
        <v>767.7</v>
      </c>
      <c r="M35" s="66">
        <f t="shared" si="4"/>
        <v>767.7</v>
      </c>
      <c r="N35" s="66">
        <f t="shared" si="4"/>
        <v>764.3</v>
      </c>
      <c r="O35" s="66">
        <f t="shared" si="4"/>
        <v>764.3</v>
      </c>
      <c r="P35" s="66">
        <f t="shared" si="4"/>
        <v>764.3</v>
      </c>
      <c r="Q35" s="66">
        <f t="shared" si="4"/>
        <v>764.3</v>
      </c>
      <c r="R35" s="66">
        <f t="shared" si="4"/>
        <v>775.59999999999991</v>
      </c>
      <c r="S35" s="66">
        <f t="shared" si="4"/>
        <v>775.3</v>
      </c>
      <c r="T35" s="66">
        <f t="shared" si="4"/>
        <v>762.4</v>
      </c>
      <c r="U35" s="66">
        <f t="shared" si="4"/>
        <v>751</v>
      </c>
      <c r="V35" s="66">
        <f t="shared" si="4"/>
        <v>752.4</v>
      </c>
      <c r="W35" s="66">
        <f t="shared" si="4"/>
        <v>751.4</v>
      </c>
      <c r="X35" s="66">
        <f t="shared" si="4"/>
        <v>752.7</v>
      </c>
      <c r="Y35" s="66">
        <f t="shared" si="4"/>
        <v>776.4</v>
      </c>
      <c r="Z35" s="66">
        <f t="shared" si="4"/>
        <v>778.40000000000009</v>
      </c>
      <c r="AA35" s="66">
        <f t="shared" si="4"/>
        <v>778.59999999999991</v>
      </c>
      <c r="AB35" s="66">
        <f t="shared" si="4"/>
        <v>762.09999999999991</v>
      </c>
      <c r="AC35" s="66">
        <f t="shared" si="4"/>
        <v>762.09999999999991</v>
      </c>
      <c r="AD35" s="66">
        <f t="shared" si="4"/>
        <v>762.09999999999991</v>
      </c>
      <c r="AE35" s="66">
        <f t="shared" si="4"/>
        <v>762.09999999999991</v>
      </c>
      <c r="AF35" s="66">
        <f t="shared" si="4"/>
        <v>762.09999999999991</v>
      </c>
      <c r="AG35" s="58">
        <f>SUM(AG11:AG34)</f>
        <v>1416.83</v>
      </c>
      <c r="AH35" s="51">
        <f t="shared" si="2"/>
        <v>778.59999999999991</v>
      </c>
      <c r="AI35" s="52">
        <f t="shared" si="3"/>
        <v>220</v>
      </c>
      <c r="AK35" s="53"/>
    </row>
    <row r="36" spans="1:41" x14ac:dyDescent="0.25">
      <c r="A36" s="54" t="s">
        <v>21</v>
      </c>
      <c r="B36" s="55">
        <v>96.7</v>
      </c>
      <c r="C36" s="55"/>
      <c r="D36" s="55">
        <v>98</v>
      </c>
      <c r="E36" s="55">
        <v>96.5</v>
      </c>
      <c r="F36" s="55">
        <v>96.1</v>
      </c>
      <c r="G36" s="55">
        <v>95.9</v>
      </c>
      <c r="H36" s="55">
        <v>95.4</v>
      </c>
      <c r="I36" s="55">
        <v>95.4</v>
      </c>
      <c r="J36" s="55">
        <v>95.4</v>
      </c>
      <c r="K36" s="55">
        <v>95.4</v>
      </c>
      <c r="L36" s="48">
        <v>94.6</v>
      </c>
      <c r="M36" s="48">
        <v>94.8</v>
      </c>
      <c r="N36" s="48">
        <v>95</v>
      </c>
      <c r="O36" s="48">
        <v>95</v>
      </c>
      <c r="P36" s="48">
        <v>95</v>
      </c>
      <c r="Q36" s="48">
        <v>95</v>
      </c>
      <c r="R36" s="48">
        <v>121.7</v>
      </c>
      <c r="S36" s="48">
        <v>138</v>
      </c>
      <c r="T36" s="48">
        <v>121.6</v>
      </c>
      <c r="U36" s="48">
        <v>138.80000000000001</v>
      </c>
      <c r="V36" s="48">
        <v>109.2</v>
      </c>
      <c r="W36" s="48">
        <v>106</v>
      </c>
      <c r="X36" s="48">
        <v>105.9</v>
      </c>
      <c r="Y36" s="48">
        <v>131.5</v>
      </c>
      <c r="Z36" s="48">
        <v>139.4</v>
      </c>
      <c r="AA36" s="47">
        <v>139.4</v>
      </c>
      <c r="AB36" s="47">
        <v>139.4</v>
      </c>
      <c r="AC36" s="47">
        <v>139.4</v>
      </c>
      <c r="AD36" s="47">
        <v>141.6</v>
      </c>
      <c r="AE36" s="47">
        <v>140.6</v>
      </c>
      <c r="AF36" s="47">
        <v>139.4</v>
      </c>
      <c r="AG36" s="56">
        <v>144</v>
      </c>
      <c r="AH36" s="51">
        <f t="shared" si="2"/>
        <v>141.6</v>
      </c>
      <c r="AI36" s="52">
        <f t="shared" si="3"/>
        <v>94.6</v>
      </c>
      <c r="AK36" s="53"/>
    </row>
    <row r="37" spans="1:41" x14ac:dyDescent="0.25">
      <c r="A37" s="57" t="s">
        <v>22</v>
      </c>
      <c r="B37" s="55">
        <v>45.8</v>
      </c>
      <c r="C37" s="55"/>
      <c r="D37" s="55">
        <v>0</v>
      </c>
      <c r="E37" s="55">
        <v>34.799999999999997</v>
      </c>
      <c r="F37" s="55">
        <v>35.1</v>
      </c>
      <c r="G37" s="55">
        <v>34.4</v>
      </c>
      <c r="H37" s="55">
        <v>19.3</v>
      </c>
      <c r="I37" s="55">
        <v>19.3</v>
      </c>
      <c r="J37" s="55">
        <v>19.3</v>
      </c>
      <c r="K37" s="55">
        <v>0</v>
      </c>
      <c r="L37" s="67">
        <v>0</v>
      </c>
      <c r="M37" s="67">
        <v>45.7</v>
      </c>
      <c r="N37" s="67">
        <v>34.799999999999997</v>
      </c>
      <c r="O37" s="67">
        <v>69</v>
      </c>
      <c r="P37" s="67">
        <v>69.3</v>
      </c>
      <c r="Q37" s="67">
        <v>71</v>
      </c>
      <c r="R37" s="67">
        <v>35</v>
      </c>
      <c r="S37" s="67">
        <v>68.7</v>
      </c>
      <c r="T37" s="67">
        <v>67.3</v>
      </c>
      <c r="U37" s="67">
        <v>50.8</v>
      </c>
      <c r="V37" s="67">
        <v>45.9</v>
      </c>
      <c r="W37" s="67">
        <v>48.2</v>
      </c>
      <c r="X37" s="67">
        <v>45.9</v>
      </c>
      <c r="Y37" s="67">
        <v>70.8</v>
      </c>
      <c r="Z37" s="67">
        <v>70.2</v>
      </c>
      <c r="AA37" s="55">
        <v>70.900000000000006</v>
      </c>
      <c r="AB37" s="55">
        <v>70.900000000000006</v>
      </c>
      <c r="AC37" s="55">
        <v>70.900000000000006</v>
      </c>
      <c r="AD37" s="55">
        <v>69.400000000000006</v>
      </c>
      <c r="AE37" s="55">
        <v>59.6</v>
      </c>
      <c r="AF37" s="55">
        <v>59.1</v>
      </c>
      <c r="AG37" s="58">
        <v>70</v>
      </c>
      <c r="AH37" s="51">
        <f t="shared" si="2"/>
        <v>71</v>
      </c>
      <c r="AI37" s="52">
        <f t="shared" si="3"/>
        <v>0</v>
      </c>
      <c r="AK37" s="53"/>
    </row>
    <row r="38" spans="1:41" x14ac:dyDescent="0.25">
      <c r="A38" s="57" t="s">
        <v>23</v>
      </c>
      <c r="B38" s="55">
        <v>53.2</v>
      </c>
      <c r="C38" s="55"/>
      <c r="D38" s="55">
        <v>62.5</v>
      </c>
      <c r="E38" s="55">
        <v>61.9</v>
      </c>
      <c r="F38" s="55">
        <v>34.5</v>
      </c>
      <c r="G38" s="55">
        <v>34.4</v>
      </c>
      <c r="H38" s="55">
        <v>37</v>
      </c>
      <c r="I38" s="55">
        <v>37</v>
      </c>
      <c r="J38" s="55">
        <v>37</v>
      </c>
      <c r="K38" s="55">
        <v>22.2</v>
      </c>
      <c r="L38" s="67">
        <v>22</v>
      </c>
      <c r="M38" s="67">
        <v>33.799999999999997</v>
      </c>
      <c r="N38" s="67">
        <v>41.1</v>
      </c>
      <c r="O38" s="67">
        <v>44</v>
      </c>
      <c r="P38" s="67">
        <v>44</v>
      </c>
      <c r="Q38" s="67">
        <v>45</v>
      </c>
      <c r="R38" s="67">
        <v>45.6</v>
      </c>
      <c r="S38" s="67">
        <v>45.3</v>
      </c>
      <c r="T38" s="67">
        <v>45.7</v>
      </c>
      <c r="U38" s="67">
        <v>45.7</v>
      </c>
      <c r="V38" s="67">
        <v>35.4</v>
      </c>
      <c r="W38" s="67">
        <v>38.6</v>
      </c>
      <c r="X38" s="67">
        <v>36.9</v>
      </c>
      <c r="Y38" s="67">
        <v>45.8</v>
      </c>
      <c r="Z38" s="67">
        <v>45.5</v>
      </c>
      <c r="AA38" s="55">
        <v>45.3</v>
      </c>
      <c r="AB38" s="55">
        <v>45.3</v>
      </c>
      <c r="AC38" s="55">
        <v>45.3</v>
      </c>
      <c r="AD38" s="55">
        <v>44.3</v>
      </c>
      <c r="AE38" s="55">
        <v>44.6</v>
      </c>
      <c r="AF38" s="55">
        <v>44.7</v>
      </c>
      <c r="AG38" s="58">
        <v>69</v>
      </c>
      <c r="AH38" s="51">
        <f t="shared" si="2"/>
        <v>62.5</v>
      </c>
      <c r="AI38" s="52">
        <f t="shared" si="3"/>
        <v>22</v>
      </c>
      <c r="AK38" s="53"/>
    </row>
    <row r="39" spans="1:41" x14ac:dyDescent="0.25">
      <c r="A39" s="57" t="s">
        <v>24</v>
      </c>
      <c r="B39" s="55">
        <v>30</v>
      </c>
      <c r="C39" s="55"/>
      <c r="D39" s="55">
        <v>30.7</v>
      </c>
      <c r="E39" s="55">
        <v>30.7</v>
      </c>
      <c r="F39" s="55">
        <v>12.8</v>
      </c>
      <c r="G39" s="55">
        <v>12.6</v>
      </c>
      <c r="H39" s="55">
        <v>10</v>
      </c>
      <c r="I39" s="55">
        <v>10</v>
      </c>
      <c r="J39" s="55">
        <v>10</v>
      </c>
      <c r="K39" s="55">
        <v>30</v>
      </c>
      <c r="L39" s="67">
        <v>30</v>
      </c>
      <c r="M39" s="67">
        <v>30</v>
      </c>
      <c r="N39" s="67">
        <v>30</v>
      </c>
      <c r="O39" s="67">
        <v>29</v>
      </c>
      <c r="P39" s="67">
        <v>29</v>
      </c>
      <c r="Q39" s="67">
        <v>29</v>
      </c>
      <c r="R39" s="67">
        <v>29</v>
      </c>
      <c r="S39" s="67">
        <v>29</v>
      </c>
      <c r="T39" s="67">
        <v>29</v>
      </c>
      <c r="U39" s="67">
        <v>29</v>
      </c>
      <c r="V39" s="67">
        <v>29</v>
      </c>
      <c r="W39" s="67">
        <v>29</v>
      </c>
      <c r="X39" s="67">
        <v>25</v>
      </c>
      <c r="Y39" s="67">
        <v>29</v>
      </c>
      <c r="Z39" s="67">
        <v>29</v>
      </c>
      <c r="AA39" s="55">
        <v>29</v>
      </c>
      <c r="AB39" s="55">
        <v>29</v>
      </c>
      <c r="AC39" s="55">
        <v>29</v>
      </c>
      <c r="AD39" s="55">
        <v>30</v>
      </c>
      <c r="AE39" s="55">
        <v>30</v>
      </c>
      <c r="AF39" s="55">
        <v>30</v>
      </c>
      <c r="AG39" s="58">
        <v>60</v>
      </c>
      <c r="AH39" s="51">
        <f t="shared" si="2"/>
        <v>30.7</v>
      </c>
      <c r="AI39" s="52">
        <f t="shared" si="3"/>
        <v>10</v>
      </c>
      <c r="AK39" s="53"/>
    </row>
    <row r="40" spans="1:41" x14ac:dyDescent="0.25">
      <c r="A40" s="57" t="s">
        <v>25</v>
      </c>
      <c r="B40" s="55">
        <v>15</v>
      </c>
      <c r="C40" s="55"/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0</v>
      </c>
      <c r="Y40" s="67">
        <v>15</v>
      </c>
      <c r="Z40" s="67">
        <v>15</v>
      </c>
      <c r="AA40" s="55">
        <v>15</v>
      </c>
      <c r="AB40" s="55">
        <v>15</v>
      </c>
      <c r="AC40" s="55">
        <v>15</v>
      </c>
      <c r="AD40" s="55">
        <v>15</v>
      </c>
      <c r="AE40" s="55">
        <v>15</v>
      </c>
      <c r="AF40" s="55">
        <v>15</v>
      </c>
      <c r="AG40" s="58">
        <v>30</v>
      </c>
      <c r="AH40" s="51">
        <f t="shared" si="2"/>
        <v>15</v>
      </c>
      <c r="AI40" s="52">
        <f t="shared" si="3"/>
        <v>0</v>
      </c>
      <c r="AK40" s="53"/>
    </row>
    <row r="41" spans="1:41" x14ac:dyDescent="0.25">
      <c r="A41" s="57" t="s">
        <v>86</v>
      </c>
      <c r="B41" s="55">
        <v>0</v>
      </c>
      <c r="C41" s="55"/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13</v>
      </c>
      <c r="C42" s="68"/>
      <c r="D42" s="68">
        <v>13</v>
      </c>
      <c r="E42" s="68">
        <v>13</v>
      </c>
      <c r="F42" s="68">
        <v>13</v>
      </c>
      <c r="G42" s="68">
        <v>13</v>
      </c>
      <c r="H42" s="68">
        <v>13</v>
      </c>
      <c r="I42" s="68">
        <v>13</v>
      </c>
      <c r="J42" s="68">
        <v>13</v>
      </c>
      <c r="K42" s="68">
        <v>13</v>
      </c>
      <c r="L42" s="48">
        <v>11</v>
      </c>
      <c r="M42" s="48">
        <v>11</v>
      </c>
      <c r="N42" s="48">
        <v>5.3</v>
      </c>
      <c r="O42" s="48">
        <v>0</v>
      </c>
      <c r="P42" s="48">
        <v>0</v>
      </c>
      <c r="Q42" s="48">
        <v>0</v>
      </c>
      <c r="R42" s="48">
        <v>0</v>
      </c>
      <c r="S42" s="48">
        <v>0</v>
      </c>
      <c r="T42" s="48">
        <v>0</v>
      </c>
      <c r="U42" s="48">
        <v>1.7</v>
      </c>
      <c r="V42" s="48">
        <v>17.899999999999999</v>
      </c>
      <c r="W42" s="48">
        <v>16.399999999999999</v>
      </c>
      <c r="X42" s="48">
        <v>16.2</v>
      </c>
      <c r="Y42" s="48">
        <v>16.3</v>
      </c>
      <c r="Z42" s="48">
        <v>16.3</v>
      </c>
      <c r="AA42" s="55">
        <v>16.2</v>
      </c>
      <c r="AB42" s="55">
        <v>16.2</v>
      </c>
      <c r="AC42" s="55">
        <v>16.2</v>
      </c>
      <c r="AD42" s="55">
        <v>16.600000000000001</v>
      </c>
      <c r="AE42" s="55">
        <v>16.600000000000001</v>
      </c>
      <c r="AF42" s="55">
        <v>16.600000000000001</v>
      </c>
      <c r="AG42" s="58">
        <v>24</v>
      </c>
      <c r="AH42" s="51">
        <f t="shared" si="2"/>
        <v>17.899999999999999</v>
      </c>
      <c r="AI42" s="52">
        <f t="shared" si="3"/>
        <v>0</v>
      </c>
      <c r="AK42" s="53"/>
    </row>
    <row r="43" spans="1:41" x14ac:dyDescent="0.25">
      <c r="A43" s="57" t="s">
        <v>27</v>
      </c>
      <c r="B43" s="55">
        <v>3</v>
      </c>
      <c r="C43" s="55"/>
      <c r="D43" s="55">
        <v>3</v>
      </c>
      <c r="E43" s="55">
        <v>3</v>
      </c>
      <c r="F43" s="55">
        <v>3</v>
      </c>
      <c r="G43" s="55">
        <v>3</v>
      </c>
      <c r="H43" s="55">
        <v>3</v>
      </c>
      <c r="I43" s="55">
        <v>3</v>
      </c>
      <c r="J43" s="55">
        <v>3</v>
      </c>
      <c r="K43" s="55">
        <v>3</v>
      </c>
      <c r="L43" s="48">
        <v>3</v>
      </c>
      <c r="M43" s="48">
        <v>3</v>
      </c>
      <c r="N43" s="48">
        <v>2.5</v>
      </c>
      <c r="O43" s="48">
        <v>2.5</v>
      </c>
      <c r="P43" s="48">
        <v>0</v>
      </c>
      <c r="Q43" s="48">
        <v>0</v>
      </c>
      <c r="R43" s="48">
        <v>0</v>
      </c>
      <c r="S43" s="48">
        <v>0</v>
      </c>
      <c r="T43" s="48">
        <v>2</v>
      </c>
      <c r="U43" s="48">
        <v>2</v>
      </c>
      <c r="V43" s="48">
        <v>2</v>
      </c>
      <c r="W43" s="48">
        <v>2</v>
      </c>
      <c r="X43" s="48">
        <v>2</v>
      </c>
      <c r="Y43" s="48">
        <v>2</v>
      </c>
      <c r="Z43" s="48">
        <v>2</v>
      </c>
      <c r="AA43" s="55">
        <v>2</v>
      </c>
      <c r="AB43" s="55">
        <v>2</v>
      </c>
      <c r="AC43" s="55">
        <v>2</v>
      </c>
      <c r="AD43" s="55">
        <v>2</v>
      </c>
      <c r="AE43" s="55">
        <v>2</v>
      </c>
      <c r="AF43" s="55">
        <v>2</v>
      </c>
      <c r="AG43" s="58">
        <v>15</v>
      </c>
      <c r="AH43" s="51">
        <f t="shared" si="2"/>
        <v>3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9</v>
      </c>
      <c r="C44" s="55"/>
      <c r="D44" s="55">
        <v>9</v>
      </c>
      <c r="E44" s="55">
        <v>9</v>
      </c>
      <c r="F44" s="55">
        <v>9</v>
      </c>
      <c r="G44" s="55">
        <v>9</v>
      </c>
      <c r="H44" s="55">
        <v>9</v>
      </c>
      <c r="I44" s="55">
        <v>9</v>
      </c>
      <c r="J44" s="55">
        <v>9</v>
      </c>
      <c r="K44" s="55">
        <v>9</v>
      </c>
      <c r="L44" s="48">
        <v>9</v>
      </c>
      <c r="M44" s="48">
        <v>9</v>
      </c>
      <c r="N44" s="48">
        <v>9</v>
      </c>
      <c r="O44" s="48">
        <v>0</v>
      </c>
      <c r="P44" s="48">
        <v>0</v>
      </c>
      <c r="Q44" s="48">
        <v>0</v>
      </c>
      <c r="R44" s="48">
        <v>0</v>
      </c>
      <c r="S44" s="48">
        <v>0</v>
      </c>
      <c r="T44" s="48">
        <v>0</v>
      </c>
      <c r="U44" s="48">
        <v>0</v>
      </c>
      <c r="V44" s="48">
        <v>6</v>
      </c>
      <c r="W44" s="48">
        <v>12</v>
      </c>
      <c r="X44" s="48">
        <v>12</v>
      </c>
      <c r="Y44" s="48">
        <v>12</v>
      </c>
      <c r="Z44" s="48">
        <v>12</v>
      </c>
      <c r="AA44" s="55">
        <v>13</v>
      </c>
      <c r="AB44" s="55">
        <v>13</v>
      </c>
      <c r="AC44" s="55">
        <v>13</v>
      </c>
      <c r="AD44" s="55">
        <v>13</v>
      </c>
      <c r="AE44" s="55">
        <v>13</v>
      </c>
      <c r="AF44" s="55">
        <v>13</v>
      </c>
      <c r="AG44" s="58">
        <v>14.1</v>
      </c>
      <c r="AH44" s="51">
        <f t="shared" si="2"/>
        <v>13</v>
      </c>
      <c r="AI44" s="52">
        <f t="shared" si="3"/>
        <v>0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14</v>
      </c>
      <c r="C45" s="68"/>
      <c r="D45" s="68">
        <v>5</v>
      </c>
      <c r="E45" s="68">
        <v>5</v>
      </c>
      <c r="F45" s="68">
        <v>10</v>
      </c>
      <c r="G45" s="68">
        <v>2.5</v>
      </c>
      <c r="H45" s="68">
        <v>2.5</v>
      </c>
      <c r="I45" s="68">
        <v>2.5</v>
      </c>
      <c r="J45" s="68">
        <v>2.5</v>
      </c>
      <c r="K45" s="68">
        <v>2.5</v>
      </c>
      <c r="L45" s="48">
        <v>2.5</v>
      </c>
      <c r="M45" s="48">
        <v>2.5</v>
      </c>
      <c r="N45" s="48">
        <v>0</v>
      </c>
      <c r="O45" s="48">
        <v>0</v>
      </c>
      <c r="P45" s="48">
        <v>7</v>
      </c>
      <c r="Q45" s="48">
        <v>7</v>
      </c>
      <c r="R45" s="48">
        <v>7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4</v>
      </c>
      <c r="Z45" s="48">
        <v>4</v>
      </c>
      <c r="AA45" s="55">
        <v>2</v>
      </c>
      <c r="AB45" s="55">
        <v>2</v>
      </c>
      <c r="AC45" s="55">
        <v>2</v>
      </c>
      <c r="AD45" s="55">
        <v>2</v>
      </c>
      <c r="AE45" s="55">
        <v>7</v>
      </c>
      <c r="AF45" s="55">
        <v>7</v>
      </c>
      <c r="AG45" s="58">
        <v>14</v>
      </c>
      <c r="AH45" s="51">
        <f t="shared" si="2"/>
        <v>14</v>
      </c>
      <c r="AI45" s="52">
        <f t="shared" si="3"/>
        <v>0</v>
      </c>
      <c r="AK45" s="53"/>
    </row>
    <row r="46" spans="1:41" x14ac:dyDescent="0.25">
      <c r="A46" s="57" t="s">
        <v>30</v>
      </c>
      <c r="B46" s="55">
        <v>4.5</v>
      </c>
      <c r="C46" s="55"/>
      <c r="D46" s="55">
        <v>4.5</v>
      </c>
      <c r="E46" s="55">
        <v>4.5</v>
      </c>
      <c r="F46" s="55">
        <v>4.5</v>
      </c>
      <c r="G46" s="55">
        <v>4.5</v>
      </c>
      <c r="H46" s="55">
        <v>4.5</v>
      </c>
      <c r="I46" s="55">
        <v>4.5</v>
      </c>
      <c r="J46" s="55">
        <v>4.5</v>
      </c>
      <c r="K46" s="55">
        <v>4.5</v>
      </c>
      <c r="L46" s="48">
        <v>4.5</v>
      </c>
      <c r="M46" s="48">
        <v>4.5</v>
      </c>
      <c r="N46" s="48">
        <v>6.6</v>
      </c>
      <c r="O46" s="48">
        <v>6.6</v>
      </c>
      <c r="P46" s="48">
        <v>6.6</v>
      </c>
      <c r="Q46" s="48">
        <v>6.6</v>
      </c>
      <c r="R46" s="48">
        <v>6.6</v>
      </c>
      <c r="S46" s="48">
        <v>6.3</v>
      </c>
      <c r="T46" s="48">
        <v>6.3</v>
      </c>
      <c r="U46" s="48">
        <v>6.3</v>
      </c>
      <c r="V46" s="48">
        <v>6.2</v>
      </c>
      <c r="W46" s="48">
        <v>6.2</v>
      </c>
      <c r="X46" s="48">
        <v>6.1</v>
      </c>
      <c r="Y46" s="48">
        <v>6.1</v>
      </c>
      <c r="Z46" s="48">
        <v>6.1</v>
      </c>
      <c r="AA46" s="55">
        <v>6.1</v>
      </c>
      <c r="AB46" s="55">
        <v>6.1</v>
      </c>
      <c r="AC46" s="55">
        <v>6.1</v>
      </c>
      <c r="AD46" s="55">
        <v>6.1</v>
      </c>
      <c r="AE46" s="55">
        <v>6.1</v>
      </c>
      <c r="AF46" s="55">
        <v>6.1</v>
      </c>
      <c r="AG46" s="58">
        <v>10.050000000000001</v>
      </c>
      <c r="AH46" s="51">
        <f t="shared" si="2"/>
        <v>6.6</v>
      </c>
      <c r="AI46" s="52">
        <f t="shared" si="3"/>
        <v>4.5</v>
      </c>
      <c r="AK46" s="53"/>
    </row>
    <row r="47" spans="1:41" x14ac:dyDescent="0.25">
      <c r="A47" s="57" t="s">
        <v>31</v>
      </c>
      <c r="B47" s="55">
        <v>6.2</v>
      </c>
      <c r="C47" s="55"/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55">
        <v>6.2</v>
      </c>
      <c r="AB47" s="55">
        <v>6.2</v>
      </c>
      <c r="AC47" s="55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v>3.5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293.94</v>
      </c>
      <c r="C49" s="66">
        <f t="shared" si="6"/>
        <v>3.54</v>
      </c>
      <c r="D49" s="66">
        <f t="shared" si="6"/>
        <v>250.43999999999997</v>
      </c>
      <c r="E49" s="66">
        <f t="shared" si="6"/>
        <v>283.14</v>
      </c>
      <c r="F49" s="66">
        <f t="shared" si="6"/>
        <v>242.73999999999998</v>
      </c>
      <c r="G49" s="66">
        <f t="shared" si="6"/>
        <v>234.04</v>
      </c>
      <c r="H49" s="66">
        <f t="shared" si="6"/>
        <v>218.43999999999997</v>
      </c>
      <c r="I49" s="66">
        <f t="shared" si="6"/>
        <v>218.43999999999997</v>
      </c>
      <c r="J49" s="66">
        <f t="shared" si="6"/>
        <v>218.43999999999997</v>
      </c>
      <c r="K49" s="66">
        <f t="shared" si="6"/>
        <v>204.34</v>
      </c>
      <c r="L49" s="66">
        <f t="shared" si="6"/>
        <v>201.33999999999997</v>
      </c>
      <c r="M49" s="66">
        <f t="shared" si="6"/>
        <v>259.04000000000002</v>
      </c>
      <c r="N49" s="66">
        <f t="shared" si="6"/>
        <v>249.04</v>
      </c>
      <c r="O49" s="66">
        <f t="shared" si="6"/>
        <v>270.84000000000003</v>
      </c>
      <c r="P49" s="66">
        <f t="shared" si="6"/>
        <v>275.64000000000004</v>
      </c>
      <c r="Q49" s="66">
        <f t="shared" si="6"/>
        <v>278.34000000000003</v>
      </c>
      <c r="R49" s="66">
        <f t="shared" si="6"/>
        <v>269.64</v>
      </c>
      <c r="S49" s="66">
        <f t="shared" si="6"/>
        <v>326.04000000000002</v>
      </c>
      <c r="T49" s="66">
        <f t="shared" si="6"/>
        <v>310.64</v>
      </c>
      <c r="U49" s="66">
        <f t="shared" si="6"/>
        <v>313.04000000000002</v>
      </c>
      <c r="V49" s="66">
        <f t="shared" si="6"/>
        <v>290.33999999999997</v>
      </c>
      <c r="W49" s="66">
        <f t="shared" si="6"/>
        <v>297.14</v>
      </c>
      <c r="X49" s="66">
        <f t="shared" si="6"/>
        <v>273.74</v>
      </c>
      <c r="Y49" s="66">
        <f t="shared" si="6"/>
        <v>342.24000000000007</v>
      </c>
      <c r="Z49" s="66">
        <f t="shared" si="6"/>
        <v>349.24000000000007</v>
      </c>
      <c r="AA49" s="66">
        <f t="shared" si="6"/>
        <v>348.6</v>
      </c>
      <c r="AB49" s="66">
        <f t="shared" si="6"/>
        <v>348.64000000000004</v>
      </c>
      <c r="AC49" s="66">
        <f t="shared" si="6"/>
        <v>348.64000000000004</v>
      </c>
      <c r="AD49" s="66">
        <f t="shared" si="6"/>
        <v>349.74000000000007</v>
      </c>
      <c r="AE49" s="66">
        <f t="shared" si="6"/>
        <v>344.24</v>
      </c>
      <c r="AF49" s="66">
        <f t="shared" si="6"/>
        <v>342.64000000000004</v>
      </c>
      <c r="AG49" s="71">
        <f>SUM(AG36:AG48)</f>
        <v>489.91</v>
      </c>
      <c r="AH49" s="51">
        <f t="shared" si="2"/>
        <v>349.74000000000007</v>
      </c>
      <c r="AI49" s="52">
        <f t="shared" si="3"/>
        <v>3.54</v>
      </c>
      <c r="AK49" s="53"/>
    </row>
    <row r="50" spans="1:37" x14ac:dyDescent="0.25">
      <c r="A50" s="54" t="s">
        <v>34</v>
      </c>
      <c r="B50" s="55">
        <v>0</v>
      </c>
      <c r="C50" s="55"/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29.7</v>
      </c>
      <c r="L50" s="72">
        <v>29.8</v>
      </c>
      <c r="M50" s="72">
        <v>0</v>
      </c>
      <c r="N50" s="72">
        <v>0</v>
      </c>
      <c r="O50" s="72">
        <v>0</v>
      </c>
      <c r="P50" s="48">
        <v>10</v>
      </c>
      <c r="Q50" s="48">
        <v>20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0</v>
      </c>
      <c r="X50" s="48">
        <v>0</v>
      </c>
      <c r="Y50" s="48">
        <v>19.399999999999999</v>
      </c>
      <c r="Z50" s="48">
        <v>60.2</v>
      </c>
      <c r="AA50" s="48">
        <v>60</v>
      </c>
      <c r="AB50" s="48">
        <v>60</v>
      </c>
      <c r="AC50" s="48">
        <v>60</v>
      </c>
      <c r="AD50" s="48">
        <v>24</v>
      </c>
      <c r="AE50" s="48">
        <v>0</v>
      </c>
      <c r="AF50" s="48">
        <v>0</v>
      </c>
      <c r="AG50" s="56">
        <v>60</v>
      </c>
      <c r="AH50" s="51">
        <f t="shared" si="2"/>
        <v>60.2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/>
      <c r="D51" s="55">
        <v>10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15.4</v>
      </c>
      <c r="L51" s="72">
        <v>14.4</v>
      </c>
      <c r="M51" s="72">
        <v>0</v>
      </c>
      <c r="N51" s="72">
        <v>0</v>
      </c>
      <c r="O51" s="72">
        <v>0</v>
      </c>
      <c r="P51" s="67">
        <v>9</v>
      </c>
      <c r="Q51" s="67">
        <v>12.2</v>
      </c>
      <c r="R51" s="48">
        <v>0</v>
      </c>
      <c r="S51" s="48">
        <v>0</v>
      </c>
      <c r="T51" s="48">
        <v>0</v>
      </c>
      <c r="U51" s="67">
        <v>0</v>
      </c>
      <c r="V51" s="67">
        <v>0</v>
      </c>
      <c r="W51" s="67">
        <v>0</v>
      </c>
      <c r="X51" s="67">
        <v>0</v>
      </c>
      <c r="Y51" s="67">
        <v>0</v>
      </c>
      <c r="Z51" s="67">
        <v>29.1</v>
      </c>
      <c r="AA51" s="67">
        <v>30</v>
      </c>
      <c r="AB51" s="67">
        <v>30</v>
      </c>
      <c r="AC51" s="67">
        <v>30</v>
      </c>
      <c r="AD51" s="67">
        <v>10.8</v>
      </c>
      <c r="AE51" s="67">
        <v>0</v>
      </c>
      <c r="AF51" s="67">
        <v>0</v>
      </c>
      <c r="AG51" s="58">
        <v>32</v>
      </c>
      <c r="AH51" s="51">
        <f t="shared" si="2"/>
        <v>30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/>
      <c r="D52" s="68">
        <v>3.7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5.6</v>
      </c>
      <c r="L52" s="73">
        <v>5.2</v>
      </c>
      <c r="M52" s="73">
        <v>0</v>
      </c>
      <c r="N52" s="73">
        <v>0</v>
      </c>
      <c r="O52" s="73">
        <v>0</v>
      </c>
      <c r="P52" s="74">
        <v>3.6</v>
      </c>
      <c r="Q52" s="74">
        <v>4.5</v>
      </c>
      <c r="R52" s="48">
        <v>0</v>
      </c>
      <c r="S52" s="48">
        <v>0</v>
      </c>
      <c r="T52" s="48">
        <v>0</v>
      </c>
      <c r="U52" s="74">
        <v>0</v>
      </c>
      <c r="V52" s="74">
        <v>0</v>
      </c>
      <c r="W52" s="74">
        <v>0</v>
      </c>
      <c r="X52" s="74">
        <v>0</v>
      </c>
      <c r="Y52" s="74">
        <v>0</v>
      </c>
      <c r="Z52" s="74">
        <v>10.6</v>
      </c>
      <c r="AA52" s="74">
        <v>11</v>
      </c>
      <c r="AB52" s="74">
        <v>11</v>
      </c>
      <c r="AC52" s="74">
        <v>11</v>
      </c>
      <c r="AD52" s="74">
        <v>4</v>
      </c>
      <c r="AE52" s="74">
        <v>0</v>
      </c>
      <c r="AF52" s="74">
        <v>0</v>
      </c>
      <c r="AG52" s="75">
        <v>14</v>
      </c>
      <c r="AH52" s="51">
        <f t="shared" si="2"/>
        <v>11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13.7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50.7</v>
      </c>
      <c r="L53" s="66">
        <f t="shared" si="7"/>
        <v>49.400000000000006</v>
      </c>
      <c r="M53" s="66">
        <f t="shared" si="7"/>
        <v>0</v>
      </c>
      <c r="N53" s="66">
        <f t="shared" si="7"/>
        <v>0</v>
      </c>
      <c r="O53" s="66">
        <f t="shared" si="7"/>
        <v>0</v>
      </c>
      <c r="P53" s="66">
        <f t="shared" si="7"/>
        <v>22.6</v>
      </c>
      <c r="Q53" s="66">
        <f t="shared" si="7"/>
        <v>36.700000000000003</v>
      </c>
      <c r="R53" s="66">
        <f t="shared" si="7"/>
        <v>0</v>
      </c>
      <c r="S53" s="66">
        <f t="shared" si="7"/>
        <v>0</v>
      </c>
      <c r="T53" s="66">
        <f t="shared" si="7"/>
        <v>0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0</v>
      </c>
      <c r="Y53" s="66">
        <f t="shared" si="7"/>
        <v>19.399999999999999</v>
      </c>
      <c r="Z53" s="66">
        <f t="shared" si="7"/>
        <v>99.9</v>
      </c>
      <c r="AA53" s="66">
        <f t="shared" si="7"/>
        <v>101</v>
      </c>
      <c r="AB53" s="66">
        <f t="shared" si="7"/>
        <v>101</v>
      </c>
      <c r="AC53" s="66">
        <f t="shared" si="7"/>
        <v>101</v>
      </c>
      <c r="AD53" s="66">
        <f t="shared" si="7"/>
        <v>38.799999999999997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101</v>
      </c>
      <c r="AI53" s="52">
        <f t="shared" si="3"/>
        <v>0</v>
      </c>
      <c r="AK53" s="53"/>
    </row>
    <row r="54" spans="1:37" x14ac:dyDescent="0.25">
      <c r="A54" s="54" t="s">
        <v>206</v>
      </c>
      <c r="B54" s="48">
        <v>69.459999999999994</v>
      </c>
      <c r="C54" s="48">
        <v>0</v>
      </c>
      <c r="D54" s="48">
        <v>75.41</v>
      </c>
      <c r="E54" s="48">
        <v>50</v>
      </c>
      <c r="F54" s="48">
        <v>48.4</v>
      </c>
      <c r="G54" s="48">
        <v>55</v>
      </c>
      <c r="H54" s="48">
        <v>35.44</v>
      </c>
      <c r="I54" s="48">
        <v>34</v>
      </c>
      <c r="J54" s="48">
        <v>32</v>
      </c>
      <c r="K54" s="48">
        <v>34.200000000000003</v>
      </c>
      <c r="L54" s="48">
        <v>52.5</v>
      </c>
      <c r="M54" s="48">
        <v>58</v>
      </c>
      <c r="N54" s="48">
        <v>58.9</v>
      </c>
      <c r="O54" s="48">
        <v>38</v>
      </c>
      <c r="P54" s="48">
        <v>39</v>
      </c>
      <c r="Q54" s="48">
        <v>45</v>
      </c>
      <c r="R54" s="48">
        <v>41.9</v>
      </c>
      <c r="S54" s="48">
        <v>27</v>
      </c>
      <c r="T54" s="48">
        <v>23.42</v>
      </c>
      <c r="U54" s="48">
        <v>29.56</v>
      </c>
      <c r="V54" s="48">
        <v>20.21</v>
      </c>
      <c r="W54" s="48">
        <v>25.7</v>
      </c>
      <c r="X54" s="48">
        <v>41</v>
      </c>
      <c r="Y54" s="48">
        <v>34.119999999999997</v>
      </c>
      <c r="Z54" s="48">
        <v>41</v>
      </c>
      <c r="AA54" s="48">
        <v>49.43</v>
      </c>
      <c r="AB54" s="48">
        <v>48.75</v>
      </c>
      <c r="AC54" s="48">
        <v>46.88</v>
      </c>
      <c r="AD54" s="48">
        <v>46.94</v>
      </c>
      <c r="AE54" s="48">
        <v>42.28</v>
      </c>
      <c r="AF54" s="48">
        <v>40.950000000000003</v>
      </c>
      <c r="AG54" s="56"/>
      <c r="AH54" s="51">
        <f t="shared" si="2"/>
        <v>75.41</v>
      </c>
      <c r="AI54" s="52">
        <f t="shared" si="3"/>
        <v>0</v>
      </c>
      <c r="AK54" s="53"/>
    </row>
    <row r="55" spans="1:37" x14ac:dyDescent="0.25">
      <c r="A55" s="57" t="s">
        <v>45</v>
      </c>
      <c r="B55" s="67">
        <v>0</v>
      </c>
      <c r="C55" s="67"/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67">
        <v>0</v>
      </c>
      <c r="M55" s="67">
        <v>0</v>
      </c>
      <c r="N55" s="67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0</v>
      </c>
      <c r="AA55" s="76">
        <v>0</v>
      </c>
      <c r="AB55" s="67">
        <v>0</v>
      </c>
      <c r="AC55" s="67">
        <v>0</v>
      </c>
      <c r="AD55" s="67">
        <v>0</v>
      </c>
      <c r="AE55" s="67">
        <v>-25</v>
      </c>
      <c r="AF55" s="67">
        <v>-23.9</v>
      </c>
      <c r="AG55" s="58"/>
      <c r="AH55" s="51">
        <f t="shared" si="2"/>
        <v>0</v>
      </c>
      <c r="AI55" s="52">
        <f t="shared" si="3"/>
        <v>-25</v>
      </c>
      <c r="AK55" s="53"/>
    </row>
    <row r="56" spans="1:37" x14ac:dyDescent="0.25">
      <c r="A56" s="57" t="s">
        <v>38</v>
      </c>
      <c r="B56" s="67">
        <v>-15</v>
      </c>
      <c r="C56" s="67"/>
      <c r="D56" s="67">
        <v>0</v>
      </c>
      <c r="E56" s="67">
        <v>-20</v>
      </c>
      <c r="F56" s="67">
        <v>-16</v>
      </c>
      <c r="G56" s="48">
        <v>-20</v>
      </c>
      <c r="H56" s="48">
        <v>36</v>
      </c>
      <c r="I56" s="48">
        <v>0</v>
      </c>
      <c r="J56" s="48">
        <v>3.5</v>
      </c>
      <c r="K56" s="48">
        <v>-3</v>
      </c>
      <c r="L56" s="48">
        <v>-24.3</v>
      </c>
      <c r="M56" s="48">
        <v>2.2000000000000002</v>
      </c>
      <c r="N56" s="48">
        <v>-21.1</v>
      </c>
      <c r="O56" s="67">
        <v>0</v>
      </c>
      <c r="P56" s="67">
        <v>0</v>
      </c>
      <c r="Q56" s="67">
        <v>0</v>
      </c>
      <c r="R56" s="67">
        <v>2.5</v>
      </c>
      <c r="S56" s="67">
        <v>-50</v>
      </c>
      <c r="T56" s="67">
        <v>-7.8</v>
      </c>
      <c r="U56" s="77">
        <v>-48</v>
      </c>
      <c r="V56" s="77">
        <v>-8</v>
      </c>
      <c r="W56" s="77">
        <v>-53.3</v>
      </c>
      <c r="X56" s="77">
        <v>6.1</v>
      </c>
      <c r="Y56" s="77">
        <v>6.2</v>
      </c>
      <c r="Z56" s="77">
        <v>-3.6</v>
      </c>
      <c r="AA56" s="77">
        <v>-8</v>
      </c>
      <c r="AB56" s="67">
        <v>11</v>
      </c>
      <c r="AC56" s="67">
        <v>0</v>
      </c>
      <c r="AD56" s="67">
        <v>-1</v>
      </c>
      <c r="AE56" s="67">
        <v>-10</v>
      </c>
      <c r="AF56" s="67">
        <v>-14</v>
      </c>
      <c r="AG56" s="78"/>
      <c r="AH56" s="51">
        <f t="shared" si="2"/>
        <v>36</v>
      </c>
      <c r="AI56" s="52">
        <f t="shared" si="3"/>
        <v>-53.3</v>
      </c>
      <c r="AK56" s="53"/>
    </row>
    <row r="57" spans="1:37" x14ac:dyDescent="0.25">
      <c r="A57" s="57" t="s">
        <v>39</v>
      </c>
      <c r="B57" s="79">
        <v>0</v>
      </c>
      <c r="C57" s="79">
        <v>15</v>
      </c>
      <c r="D57" s="79">
        <v>42</v>
      </c>
      <c r="E57" s="79">
        <v>40</v>
      </c>
      <c r="F57" s="79">
        <v>40</v>
      </c>
      <c r="G57" s="79">
        <v>40</v>
      </c>
      <c r="H57" s="79">
        <v>35</v>
      </c>
      <c r="I57" s="79">
        <v>35</v>
      </c>
      <c r="J57" s="79">
        <v>35</v>
      </c>
      <c r="K57" s="79">
        <v>35</v>
      </c>
      <c r="L57" s="79">
        <v>36</v>
      </c>
      <c r="M57" s="79">
        <v>10.6</v>
      </c>
      <c r="N57" s="79">
        <v>11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67">
        <v>0</v>
      </c>
      <c r="AB57" s="79">
        <v>0</v>
      </c>
      <c r="AC57" s="79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42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/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79">
        <v>0</v>
      </c>
      <c r="N58" s="79">
        <v>0</v>
      </c>
      <c r="O58" s="48">
        <v>0</v>
      </c>
      <c r="P58" s="48">
        <v>0</v>
      </c>
      <c r="Q58" s="48">
        <v>0</v>
      </c>
      <c r="R58" s="48">
        <v>0</v>
      </c>
      <c r="S58" s="67">
        <v>0</v>
      </c>
      <c r="T58" s="67">
        <v>0</v>
      </c>
      <c r="U58" s="67">
        <v>0</v>
      </c>
      <c r="V58" s="67">
        <v>0</v>
      </c>
      <c r="W58" s="67">
        <v>0</v>
      </c>
      <c r="X58" s="67">
        <v>0</v>
      </c>
      <c r="Y58" s="67">
        <v>0</v>
      </c>
      <c r="Z58" s="67">
        <v>0</v>
      </c>
      <c r="AA58" s="67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88</v>
      </c>
      <c r="B59" s="67">
        <v>5</v>
      </c>
      <c r="C59" s="67"/>
      <c r="D59" s="67">
        <v>5</v>
      </c>
      <c r="E59" s="67">
        <v>5</v>
      </c>
      <c r="F59" s="67">
        <v>5</v>
      </c>
      <c r="G59" s="67">
        <v>5</v>
      </c>
      <c r="H59" s="67">
        <v>5</v>
      </c>
      <c r="I59" s="67">
        <v>5</v>
      </c>
      <c r="J59" s="67">
        <v>5</v>
      </c>
      <c r="K59" s="67">
        <v>5</v>
      </c>
      <c r="L59" s="67">
        <v>5</v>
      </c>
      <c r="M59" s="67">
        <v>7.5</v>
      </c>
      <c r="N59" s="67">
        <v>0</v>
      </c>
      <c r="O59" s="80">
        <v>0</v>
      </c>
      <c r="P59" s="80">
        <v>0</v>
      </c>
      <c r="Q59" s="80">
        <v>0</v>
      </c>
      <c r="R59" s="80">
        <v>0</v>
      </c>
      <c r="S59" s="67">
        <v>0</v>
      </c>
      <c r="T59" s="67">
        <v>0</v>
      </c>
      <c r="U59" s="67">
        <v>0</v>
      </c>
      <c r="V59" s="67">
        <v>0</v>
      </c>
      <c r="W59" s="67">
        <v>0</v>
      </c>
      <c r="X59" s="67">
        <v>0</v>
      </c>
      <c r="Y59" s="67">
        <v>0</v>
      </c>
      <c r="Z59" s="67">
        <v>0</v>
      </c>
      <c r="AA59" s="67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7.5</v>
      </c>
      <c r="AI59" s="52">
        <f t="shared" si="3"/>
        <v>0</v>
      </c>
      <c r="AK59" s="53"/>
    </row>
    <row r="60" spans="1:37" x14ac:dyDescent="0.25">
      <c r="A60" s="57" t="s">
        <v>89</v>
      </c>
      <c r="B60" s="79">
        <v>0</v>
      </c>
      <c r="C60" s="79"/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  <c r="L60" s="79">
        <v>0</v>
      </c>
      <c r="M60" s="79">
        <v>0</v>
      </c>
      <c r="N60" s="79">
        <v>0</v>
      </c>
      <c r="O60" s="80">
        <v>0</v>
      </c>
      <c r="P60" s="80">
        <v>0</v>
      </c>
      <c r="Q60" s="80">
        <v>0</v>
      </c>
      <c r="R60" s="80">
        <v>0</v>
      </c>
      <c r="S60" s="67">
        <v>0</v>
      </c>
      <c r="T60" s="67">
        <v>0</v>
      </c>
      <c r="U60" s="67">
        <v>0</v>
      </c>
      <c r="V60" s="67">
        <v>0</v>
      </c>
      <c r="W60" s="67">
        <v>0</v>
      </c>
      <c r="X60" s="67">
        <v>0</v>
      </c>
      <c r="Y60" s="67">
        <v>0</v>
      </c>
      <c r="Z60" s="67">
        <v>0</v>
      </c>
      <c r="AA60" s="67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>
        <v>11</v>
      </c>
      <c r="C61" s="79"/>
      <c r="D61" s="79">
        <v>11</v>
      </c>
      <c r="E61" s="79">
        <v>11</v>
      </c>
      <c r="F61" s="79">
        <v>11</v>
      </c>
      <c r="G61" s="79">
        <v>11</v>
      </c>
      <c r="H61" s="79">
        <v>11</v>
      </c>
      <c r="I61" s="79">
        <v>11</v>
      </c>
      <c r="J61" s="79">
        <v>11</v>
      </c>
      <c r="K61" s="79">
        <v>11</v>
      </c>
      <c r="L61" s="79">
        <v>11</v>
      </c>
      <c r="M61" s="79">
        <v>11</v>
      </c>
      <c r="N61" s="79">
        <v>11</v>
      </c>
      <c r="O61" s="79">
        <v>11</v>
      </c>
      <c r="P61" s="79">
        <v>11</v>
      </c>
      <c r="Q61" s="79">
        <v>11</v>
      </c>
      <c r="R61" s="79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79">
        <v>10</v>
      </c>
      <c r="AB61" s="79">
        <v>10</v>
      </c>
      <c r="AC61" s="79">
        <v>10</v>
      </c>
      <c r="AD61" s="79">
        <v>10</v>
      </c>
      <c r="AE61" s="79">
        <v>10</v>
      </c>
      <c r="AF61" s="79">
        <v>10</v>
      </c>
      <c r="AG61" s="78"/>
      <c r="AH61" s="51">
        <f t="shared" si="2"/>
        <v>11</v>
      </c>
      <c r="AI61" s="52">
        <f t="shared" si="3"/>
        <v>0</v>
      </c>
      <c r="AK61" s="53"/>
    </row>
    <row r="62" spans="1:37" x14ac:dyDescent="0.25">
      <c r="A62" s="57" t="s">
        <v>91</v>
      </c>
      <c r="B62" s="79">
        <v>0</v>
      </c>
      <c r="C62" s="79"/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67">
        <v>0</v>
      </c>
      <c r="T62" s="67">
        <v>0</v>
      </c>
      <c r="U62" s="67">
        <v>0</v>
      </c>
      <c r="V62" s="67">
        <v>0</v>
      </c>
      <c r="W62" s="67">
        <v>0</v>
      </c>
      <c r="X62" s="67">
        <v>0</v>
      </c>
      <c r="Y62" s="67">
        <v>0</v>
      </c>
      <c r="Z62" s="67">
        <v>0</v>
      </c>
      <c r="AA62" s="67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79">
        <v>0</v>
      </c>
      <c r="C63" s="79"/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82">
        <v>0</v>
      </c>
      <c r="P63" s="82">
        <v>0</v>
      </c>
      <c r="Q63" s="82">
        <v>0</v>
      </c>
      <c r="R63" s="82">
        <v>0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79">
        <v>0</v>
      </c>
      <c r="C64" s="79"/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79">
        <v>0</v>
      </c>
      <c r="M64" s="79">
        <v>0</v>
      </c>
      <c r="N64" s="79">
        <v>0</v>
      </c>
      <c r="O64" s="82">
        <v>0</v>
      </c>
      <c r="P64" s="82">
        <v>0</v>
      </c>
      <c r="Q64" s="82">
        <v>0</v>
      </c>
      <c r="R64" s="82">
        <v>0</v>
      </c>
      <c r="S64" s="67">
        <v>0</v>
      </c>
      <c r="T64" s="67">
        <v>0</v>
      </c>
      <c r="U64" s="67">
        <v>0</v>
      </c>
      <c r="V64" s="67">
        <v>0</v>
      </c>
      <c r="W64" s="67">
        <v>0</v>
      </c>
      <c r="X64" s="67">
        <v>0</v>
      </c>
      <c r="Y64" s="67">
        <v>0</v>
      </c>
      <c r="Z64" s="67">
        <v>0</v>
      </c>
      <c r="AA64" s="67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70.459999999999994</v>
      </c>
      <c r="C65" s="66">
        <f t="shared" ref="C65:AF65" si="8">SUM(C54:C64)</f>
        <v>15</v>
      </c>
      <c r="D65" s="66">
        <f t="shared" si="8"/>
        <v>133.41</v>
      </c>
      <c r="E65" s="66">
        <f t="shared" si="8"/>
        <v>86</v>
      </c>
      <c r="F65" s="66">
        <f t="shared" si="8"/>
        <v>88.4</v>
      </c>
      <c r="G65" s="66">
        <f t="shared" si="8"/>
        <v>91</v>
      </c>
      <c r="H65" s="66">
        <f t="shared" si="8"/>
        <v>122.44</v>
      </c>
      <c r="I65" s="66">
        <f t="shared" si="8"/>
        <v>85</v>
      </c>
      <c r="J65" s="66">
        <f t="shared" si="8"/>
        <v>86.5</v>
      </c>
      <c r="K65" s="66">
        <f t="shared" si="8"/>
        <v>82.2</v>
      </c>
      <c r="L65" s="66">
        <f t="shared" si="8"/>
        <v>80.2</v>
      </c>
      <c r="M65" s="66">
        <f t="shared" si="8"/>
        <v>89.3</v>
      </c>
      <c r="N65" s="66">
        <f t="shared" si="8"/>
        <v>59.8</v>
      </c>
      <c r="O65" s="66">
        <f t="shared" si="8"/>
        <v>49</v>
      </c>
      <c r="P65" s="66">
        <f t="shared" si="8"/>
        <v>50</v>
      </c>
      <c r="Q65" s="66">
        <f t="shared" si="8"/>
        <v>56</v>
      </c>
      <c r="R65" s="66">
        <f t="shared" si="8"/>
        <v>44.4</v>
      </c>
      <c r="S65" s="66">
        <f t="shared" si="8"/>
        <v>-23</v>
      </c>
      <c r="T65" s="66">
        <f t="shared" si="8"/>
        <v>15.620000000000001</v>
      </c>
      <c r="U65" s="66">
        <f t="shared" si="8"/>
        <v>-18.440000000000001</v>
      </c>
      <c r="V65" s="66">
        <f t="shared" si="8"/>
        <v>12.21</v>
      </c>
      <c r="W65" s="66">
        <f t="shared" si="8"/>
        <v>-27.599999999999998</v>
      </c>
      <c r="X65" s="66">
        <f t="shared" si="8"/>
        <v>47.1</v>
      </c>
      <c r="Y65" s="66">
        <f t="shared" si="8"/>
        <v>40.32</v>
      </c>
      <c r="Z65" s="66">
        <f t="shared" si="8"/>
        <v>37.4</v>
      </c>
      <c r="AA65" s="66">
        <f t="shared" si="8"/>
        <v>51.43</v>
      </c>
      <c r="AB65" s="66">
        <f t="shared" si="8"/>
        <v>69.75</v>
      </c>
      <c r="AC65" s="66">
        <f t="shared" si="8"/>
        <v>56.88</v>
      </c>
      <c r="AD65" s="66">
        <f t="shared" si="8"/>
        <v>55.94</v>
      </c>
      <c r="AE65" s="66">
        <f t="shared" si="8"/>
        <v>17.28</v>
      </c>
      <c r="AF65" s="66">
        <f t="shared" si="8"/>
        <v>13.050000000000004</v>
      </c>
      <c r="AG65" s="71">
        <f>SUM(AG54:AG64)</f>
        <v>0</v>
      </c>
      <c r="AH65" s="51">
        <f t="shared" si="2"/>
        <v>133.41</v>
      </c>
      <c r="AI65" s="52">
        <f t="shared" si="3"/>
        <v>-27.599999999999998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>B65+B53+B49+B35+B69</f>
        <v>1077.9000000000001</v>
      </c>
      <c r="C70" s="88">
        <f t="shared" ref="C70:AG70" si="10">C65+C53+C49+C35+C69</f>
        <v>238.54</v>
      </c>
      <c r="D70" s="88">
        <f t="shared" si="10"/>
        <v>1111.05</v>
      </c>
      <c r="E70" s="88">
        <f t="shared" si="10"/>
        <v>1084.6399999999999</v>
      </c>
      <c r="F70" s="88">
        <f t="shared" si="10"/>
        <v>1046.6399999999999</v>
      </c>
      <c r="G70" s="88">
        <f t="shared" si="10"/>
        <v>1040.54</v>
      </c>
      <c r="H70" s="88">
        <f t="shared" si="10"/>
        <v>1056.3800000000001</v>
      </c>
      <c r="I70" s="88">
        <f t="shared" si="10"/>
        <v>1033.94</v>
      </c>
      <c r="J70" s="88">
        <f t="shared" si="10"/>
        <v>1035.44</v>
      </c>
      <c r="K70" s="88">
        <f t="shared" si="10"/>
        <v>1105.74</v>
      </c>
      <c r="L70" s="88">
        <f t="shared" si="10"/>
        <v>1098.6400000000001</v>
      </c>
      <c r="M70" s="88">
        <f t="shared" si="10"/>
        <v>1116.04</v>
      </c>
      <c r="N70" s="88">
        <f t="shared" si="10"/>
        <v>1073.1399999999999</v>
      </c>
      <c r="O70" s="88">
        <f t="shared" si="10"/>
        <v>1084.1399999999999</v>
      </c>
      <c r="P70" s="88">
        <f t="shared" si="10"/>
        <v>1112.54</v>
      </c>
      <c r="Q70" s="88">
        <f t="shared" si="10"/>
        <v>1135.3399999999999</v>
      </c>
      <c r="R70" s="88">
        <f t="shared" si="10"/>
        <v>1089.6399999999999</v>
      </c>
      <c r="S70" s="88">
        <f t="shared" si="10"/>
        <v>1078.3399999999999</v>
      </c>
      <c r="T70" s="88">
        <f t="shared" si="10"/>
        <v>1088.6599999999999</v>
      </c>
      <c r="U70" s="88">
        <f t="shared" si="10"/>
        <v>1045.5999999999999</v>
      </c>
      <c r="V70" s="88">
        <f t="shared" si="10"/>
        <v>1054.9499999999998</v>
      </c>
      <c r="W70" s="88">
        <f t="shared" si="10"/>
        <v>1020.9399999999999</v>
      </c>
      <c r="X70" s="88">
        <f t="shared" si="10"/>
        <v>1073.54</v>
      </c>
      <c r="Y70" s="88">
        <f t="shared" si="10"/>
        <v>1178.3600000000001</v>
      </c>
      <c r="Z70" s="88">
        <f t="shared" si="10"/>
        <v>1264.94</v>
      </c>
      <c r="AA70" s="88">
        <f t="shared" si="10"/>
        <v>1279.6299999999999</v>
      </c>
      <c r="AB70" s="88">
        <f t="shared" si="10"/>
        <v>1281.49</v>
      </c>
      <c r="AC70" s="88">
        <f t="shared" si="10"/>
        <v>1268.6199999999999</v>
      </c>
      <c r="AD70" s="88">
        <f t="shared" si="10"/>
        <v>1206.58</v>
      </c>
      <c r="AE70" s="88">
        <f t="shared" si="10"/>
        <v>1123.6199999999999</v>
      </c>
      <c r="AF70" s="88">
        <f t="shared" si="10"/>
        <v>1117.79</v>
      </c>
      <c r="AG70" s="88">
        <f t="shared" si="10"/>
        <v>2068.14</v>
      </c>
      <c r="AH70" s="51">
        <f t="shared" si="2"/>
        <v>1281.49</v>
      </c>
      <c r="AI70" s="52">
        <f t="shared" si="3"/>
        <v>238.54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>B70+B71</f>
        <v>1077.9000000000001</v>
      </c>
      <c r="C72" s="88">
        <f t="shared" ref="C72:AF72" si="11">C69+C65+C53+C49+C35+C71</f>
        <v>238.54</v>
      </c>
      <c r="D72" s="88">
        <f t="shared" si="11"/>
        <v>1111.05</v>
      </c>
      <c r="E72" s="88">
        <f t="shared" si="11"/>
        <v>1084.6399999999999</v>
      </c>
      <c r="F72" s="88">
        <f t="shared" si="11"/>
        <v>1046.6399999999999</v>
      </c>
      <c r="G72" s="88">
        <f t="shared" si="11"/>
        <v>1040.54</v>
      </c>
      <c r="H72" s="88">
        <f t="shared" si="11"/>
        <v>1056.3800000000001</v>
      </c>
      <c r="I72" s="88">
        <f t="shared" si="11"/>
        <v>1033.94</v>
      </c>
      <c r="J72" s="88">
        <f t="shared" si="11"/>
        <v>1035.44</v>
      </c>
      <c r="K72" s="88">
        <f t="shared" si="11"/>
        <v>1105.74</v>
      </c>
      <c r="L72" s="88">
        <f t="shared" si="11"/>
        <v>1098.6400000000001</v>
      </c>
      <c r="M72" s="88">
        <f t="shared" si="11"/>
        <v>1116.04</v>
      </c>
      <c r="N72" s="88">
        <f t="shared" si="11"/>
        <v>1073.1399999999999</v>
      </c>
      <c r="O72" s="88">
        <f t="shared" si="11"/>
        <v>1084.1399999999999</v>
      </c>
      <c r="P72" s="88">
        <f t="shared" si="11"/>
        <v>1112.54</v>
      </c>
      <c r="Q72" s="88">
        <f t="shared" si="11"/>
        <v>1135.3399999999999</v>
      </c>
      <c r="R72" s="88">
        <f t="shared" si="11"/>
        <v>1089.6399999999999</v>
      </c>
      <c r="S72" s="88">
        <f t="shared" si="11"/>
        <v>1078.3399999999999</v>
      </c>
      <c r="T72" s="88">
        <f t="shared" si="11"/>
        <v>1088.6599999999999</v>
      </c>
      <c r="U72" s="88">
        <f t="shared" si="11"/>
        <v>1045.5999999999999</v>
      </c>
      <c r="V72" s="88">
        <f t="shared" si="11"/>
        <v>1054.9499999999998</v>
      </c>
      <c r="W72" s="88">
        <f t="shared" si="11"/>
        <v>1020.9399999999999</v>
      </c>
      <c r="X72" s="88">
        <f t="shared" si="11"/>
        <v>1073.54</v>
      </c>
      <c r="Y72" s="88">
        <f t="shared" si="11"/>
        <v>1178.3600000000001</v>
      </c>
      <c r="Z72" s="88">
        <f t="shared" si="11"/>
        <v>1264.94</v>
      </c>
      <c r="AA72" s="88">
        <f t="shared" si="11"/>
        <v>1279.6299999999999</v>
      </c>
      <c r="AB72" s="88">
        <f t="shared" si="11"/>
        <v>1281.49</v>
      </c>
      <c r="AC72" s="88">
        <f t="shared" si="11"/>
        <v>1268.6199999999999</v>
      </c>
      <c r="AD72" s="88">
        <f t="shared" si="11"/>
        <v>1206.58</v>
      </c>
      <c r="AE72" s="88">
        <f t="shared" si="11"/>
        <v>1123.6199999999999</v>
      </c>
      <c r="AF72" s="88">
        <f t="shared" si="11"/>
        <v>1117.79</v>
      </c>
      <c r="AG72" s="71">
        <f>AG69+AG65+AG53+AG49+AG35+AG71</f>
        <v>2068.14</v>
      </c>
      <c r="AH72" s="51">
        <f t="shared" si="2"/>
        <v>1281.49</v>
      </c>
      <c r="AI72" s="52">
        <f t="shared" si="3"/>
        <v>238.54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25</v>
      </c>
      <c r="AF74" s="79">
        <f t="shared" si="15"/>
        <v>23.9</v>
      </c>
      <c r="AG74" s="58"/>
      <c r="AH74" s="51">
        <f t="shared" si="2"/>
        <v>25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15</v>
      </c>
      <c r="C76" s="79">
        <f t="shared" ref="C76:AF76" si="18">IF(C56&lt;0,C56*-1,0)</f>
        <v>0</v>
      </c>
      <c r="D76" s="79">
        <f t="shared" si="18"/>
        <v>0</v>
      </c>
      <c r="E76" s="79">
        <f t="shared" si="18"/>
        <v>20</v>
      </c>
      <c r="F76" s="79">
        <f t="shared" si="18"/>
        <v>16</v>
      </c>
      <c r="G76" s="79">
        <f t="shared" si="18"/>
        <v>20</v>
      </c>
      <c r="H76" s="79">
        <f t="shared" si="18"/>
        <v>0</v>
      </c>
      <c r="I76" s="79">
        <f t="shared" si="18"/>
        <v>0</v>
      </c>
      <c r="J76" s="79">
        <f t="shared" si="18"/>
        <v>0</v>
      </c>
      <c r="K76" s="79">
        <f t="shared" si="18"/>
        <v>3</v>
      </c>
      <c r="L76" s="79">
        <f t="shared" si="18"/>
        <v>24.3</v>
      </c>
      <c r="M76" s="79">
        <f t="shared" si="18"/>
        <v>0</v>
      </c>
      <c r="N76" s="79">
        <f t="shared" si="18"/>
        <v>21.1</v>
      </c>
      <c r="O76" s="79">
        <f t="shared" si="18"/>
        <v>0</v>
      </c>
      <c r="P76" s="79">
        <f t="shared" si="18"/>
        <v>0</v>
      </c>
      <c r="Q76" s="79">
        <f t="shared" si="18"/>
        <v>0</v>
      </c>
      <c r="R76" s="79">
        <f t="shared" si="18"/>
        <v>0</v>
      </c>
      <c r="S76" s="79">
        <f t="shared" si="18"/>
        <v>50</v>
      </c>
      <c r="T76" s="79">
        <f t="shared" si="18"/>
        <v>7.8</v>
      </c>
      <c r="U76" s="79">
        <f t="shared" si="18"/>
        <v>48</v>
      </c>
      <c r="V76" s="79">
        <f t="shared" si="18"/>
        <v>8</v>
      </c>
      <c r="W76" s="79">
        <f t="shared" si="18"/>
        <v>53.3</v>
      </c>
      <c r="X76" s="79">
        <f t="shared" si="18"/>
        <v>0</v>
      </c>
      <c r="Y76" s="79">
        <f t="shared" si="18"/>
        <v>0</v>
      </c>
      <c r="Z76" s="79">
        <f t="shared" si="18"/>
        <v>3.6</v>
      </c>
      <c r="AA76" s="79">
        <f t="shared" si="18"/>
        <v>8</v>
      </c>
      <c r="AB76" s="79">
        <f t="shared" si="18"/>
        <v>0</v>
      </c>
      <c r="AC76" s="79">
        <f t="shared" si="18"/>
        <v>0</v>
      </c>
      <c r="AD76" s="79">
        <f t="shared" si="18"/>
        <v>1</v>
      </c>
      <c r="AE76" s="79">
        <f t="shared" si="18"/>
        <v>10</v>
      </c>
      <c r="AF76" s="79">
        <f t="shared" si="18"/>
        <v>14</v>
      </c>
      <c r="AG76" s="89"/>
      <c r="AH76" s="51">
        <f t="shared" ref="AH76:AH88" si="19">MAX(B76:AF76)</f>
        <v>53.3</v>
      </c>
      <c r="AI76" s="52">
        <f t="shared" ref="AI76:AI88" si="2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f>IF(B54&lt;0,B54*-1,0)</f>
        <v>0</v>
      </c>
      <c r="C77" s="79">
        <f t="shared" ref="C77:AF77" si="21">IF(C54&lt;0,C54*-1,0)</f>
        <v>0</v>
      </c>
      <c r="D77" s="79">
        <f t="shared" si="21"/>
        <v>0</v>
      </c>
      <c r="E77" s="79">
        <f t="shared" si="21"/>
        <v>0</v>
      </c>
      <c r="F77" s="79">
        <f t="shared" si="21"/>
        <v>0</v>
      </c>
      <c r="G77" s="79">
        <f t="shared" si="21"/>
        <v>0</v>
      </c>
      <c r="H77" s="79">
        <f t="shared" si="21"/>
        <v>0</v>
      </c>
      <c r="I77" s="79">
        <f t="shared" si="21"/>
        <v>0</v>
      </c>
      <c r="J77" s="79">
        <f t="shared" si="21"/>
        <v>0</v>
      </c>
      <c r="K77" s="79">
        <f t="shared" si="21"/>
        <v>0</v>
      </c>
      <c r="L77" s="79">
        <f t="shared" si="21"/>
        <v>0</v>
      </c>
      <c r="M77" s="79">
        <f t="shared" si="21"/>
        <v>0</v>
      </c>
      <c r="N77" s="79">
        <f t="shared" si="21"/>
        <v>0</v>
      </c>
      <c r="O77" s="79">
        <f t="shared" si="21"/>
        <v>0</v>
      </c>
      <c r="P77" s="79">
        <f t="shared" si="21"/>
        <v>0</v>
      </c>
      <c r="Q77" s="79">
        <f t="shared" si="21"/>
        <v>0</v>
      </c>
      <c r="R77" s="79">
        <f t="shared" si="21"/>
        <v>0</v>
      </c>
      <c r="S77" s="79">
        <f t="shared" si="21"/>
        <v>0</v>
      </c>
      <c r="T77" s="79">
        <f t="shared" si="21"/>
        <v>0</v>
      </c>
      <c r="U77" s="79">
        <f t="shared" si="21"/>
        <v>0</v>
      </c>
      <c r="V77" s="79">
        <f t="shared" si="21"/>
        <v>0</v>
      </c>
      <c r="W77" s="79">
        <f t="shared" si="21"/>
        <v>0</v>
      </c>
      <c r="X77" s="79">
        <f t="shared" si="21"/>
        <v>0</v>
      </c>
      <c r="Y77" s="79">
        <f t="shared" si="21"/>
        <v>0</v>
      </c>
      <c r="Z77" s="79">
        <f t="shared" si="21"/>
        <v>0</v>
      </c>
      <c r="AA77" s="79">
        <f t="shared" si="21"/>
        <v>0</v>
      </c>
      <c r="AB77" s="79">
        <f t="shared" si="21"/>
        <v>0</v>
      </c>
      <c r="AC77" s="79">
        <f t="shared" si="21"/>
        <v>0</v>
      </c>
      <c r="AD77" s="79">
        <f t="shared" si="21"/>
        <v>0</v>
      </c>
      <c r="AE77" s="79">
        <f t="shared" si="21"/>
        <v>0</v>
      </c>
      <c r="AF77" s="79">
        <f t="shared" si="21"/>
        <v>0</v>
      </c>
      <c r="AG77" s="89"/>
      <c r="AH77" s="51">
        <f t="shared" si="19"/>
        <v>0</v>
      </c>
      <c r="AI77" s="52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19"/>
        <v>0</v>
      </c>
      <c r="AI78" s="52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2">SUM(B73:B78)</f>
        <v>15</v>
      </c>
      <c r="C79" s="66">
        <f t="shared" si="22"/>
        <v>0</v>
      </c>
      <c r="D79" s="66">
        <f t="shared" si="22"/>
        <v>0</v>
      </c>
      <c r="E79" s="66">
        <f t="shared" si="22"/>
        <v>20</v>
      </c>
      <c r="F79" s="66">
        <f t="shared" si="22"/>
        <v>16</v>
      </c>
      <c r="G79" s="66">
        <f t="shared" si="22"/>
        <v>20</v>
      </c>
      <c r="H79" s="66">
        <f t="shared" si="22"/>
        <v>0</v>
      </c>
      <c r="I79" s="66">
        <f t="shared" si="22"/>
        <v>0</v>
      </c>
      <c r="J79" s="66">
        <f t="shared" si="22"/>
        <v>0</v>
      </c>
      <c r="K79" s="66">
        <f t="shared" si="22"/>
        <v>3</v>
      </c>
      <c r="L79" s="66">
        <f t="shared" si="22"/>
        <v>24.3</v>
      </c>
      <c r="M79" s="66">
        <f t="shared" si="22"/>
        <v>0</v>
      </c>
      <c r="N79" s="66">
        <f t="shared" si="22"/>
        <v>21.1</v>
      </c>
      <c r="O79" s="66">
        <f t="shared" si="22"/>
        <v>0</v>
      </c>
      <c r="P79" s="66">
        <f t="shared" si="22"/>
        <v>0</v>
      </c>
      <c r="Q79" s="66">
        <f t="shared" si="22"/>
        <v>0</v>
      </c>
      <c r="R79" s="66">
        <f t="shared" si="22"/>
        <v>0</v>
      </c>
      <c r="S79" s="66">
        <f t="shared" si="22"/>
        <v>50</v>
      </c>
      <c r="T79" s="66">
        <f t="shared" si="22"/>
        <v>7.8</v>
      </c>
      <c r="U79" s="66">
        <f t="shared" si="22"/>
        <v>48</v>
      </c>
      <c r="V79" s="66">
        <f t="shared" si="22"/>
        <v>8</v>
      </c>
      <c r="W79" s="66">
        <f t="shared" si="22"/>
        <v>53.3</v>
      </c>
      <c r="X79" s="66">
        <f t="shared" si="22"/>
        <v>0</v>
      </c>
      <c r="Y79" s="66">
        <f t="shared" si="22"/>
        <v>0</v>
      </c>
      <c r="Z79" s="66">
        <f t="shared" si="22"/>
        <v>3.6</v>
      </c>
      <c r="AA79" s="66">
        <f t="shared" si="22"/>
        <v>8</v>
      </c>
      <c r="AB79" s="66">
        <f t="shared" si="22"/>
        <v>0</v>
      </c>
      <c r="AC79" s="66">
        <f t="shared" si="22"/>
        <v>0</v>
      </c>
      <c r="AD79" s="66">
        <f t="shared" si="22"/>
        <v>1</v>
      </c>
      <c r="AE79" s="66">
        <f t="shared" si="22"/>
        <v>35</v>
      </c>
      <c r="AF79" s="66">
        <f t="shared" si="22"/>
        <v>37.9</v>
      </c>
      <c r="AG79" s="71">
        <f t="shared" si="22"/>
        <v>0</v>
      </c>
      <c r="AH79" s="51">
        <f t="shared" si="19"/>
        <v>53.3</v>
      </c>
      <c r="AI79" s="52">
        <f t="shared" si="20"/>
        <v>0</v>
      </c>
      <c r="AK79" s="53"/>
    </row>
    <row r="80" spans="1:88" s="1" customFormat="1" ht="15.75" thickBot="1" x14ac:dyDescent="0.3">
      <c r="A80" s="65" t="s">
        <v>87</v>
      </c>
      <c r="B80" s="66">
        <f t="shared" ref="B80:AG80" si="23">SUM(B67:B79)</f>
        <v>2185.8000000000002</v>
      </c>
      <c r="C80" s="66">
        <f t="shared" si="23"/>
        <v>477.08</v>
      </c>
      <c r="D80" s="66">
        <f t="shared" si="23"/>
        <v>2222.1</v>
      </c>
      <c r="E80" s="66">
        <f t="shared" si="23"/>
        <v>2209.2799999999997</v>
      </c>
      <c r="F80" s="66">
        <f t="shared" si="23"/>
        <v>2125.2799999999997</v>
      </c>
      <c r="G80" s="66">
        <f t="shared" si="23"/>
        <v>2121.08</v>
      </c>
      <c r="H80" s="66">
        <f t="shared" si="23"/>
        <v>2112.7600000000002</v>
      </c>
      <c r="I80" s="66">
        <f t="shared" si="23"/>
        <v>2067.88</v>
      </c>
      <c r="J80" s="66">
        <f t="shared" si="23"/>
        <v>2070.88</v>
      </c>
      <c r="K80" s="66">
        <f t="shared" si="23"/>
        <v>2217.48</v>
      </c>
      <c r="L80" s="66">
        <f t="shared" si="23"/>
        <v>2245.8800000000006</v>
      </c>
      <c r="M80" s="66">
        <f t="shared" si="23"/>
        <v>2232.08</v>
      </c>
      <c r="N80" s="66">
        <f t="shared" si="23"/>
        <v>2188.4799999999996</v>
      </c>
      <c r="O80" s="66">
        <f t="shared" si="23"/>
        <v>2168.2799999999997</v>
      </c>
      <c r="P80" s="66">
        <f t="shared" si="23"/>
        <v>2225.08</v>
      </c>
      <c r="Q80" s="66">
        <f t="shared" si="23"/>
        <v>2270.6799999999998</v>
      </c>
      <c r="R80" s="66">
        <f t="shared" si="23"/>
        <v>2179.2799999999997</v>
      </c>
      <c r="S80" s="66">
        <f t="shared" si="23"/>
        <v>2256.6799999999998</v>
      </c>
      <c r="T80" s="66">
        <f t="shared" si="23"/>
        <v>2192.92</v>
      </c>
      <c r="U80" s="66">
        <f t="shared" si="23"/>
        <v>2187.1999999999998</v>
      </c>
      <c r="V80" s="66">
        <f t="shared" si="23"/>
        <v>2125.8999999999996</v>
      </c>
      <c r="W80" s="66">
        <f t="shared" si="23"/>
        <v>2148.48</v>
      </c>
      <c r="X80" s="66">
        <f t="shared" si="23"/>
        <v>2147.08</v>
      </c>
      <c r="Y80" s="66">
        <f t="shared" si="23"/>
        <v>2356.7200000000003</v>
      </c>
      <c r="Z80" s="66">
        <f t="shared" si="23"/>
        <v>2537.08</v>
      </c>
      <c r="AA80" s="66">
        <f t="shared" si="23"/>
        <v>2575.2599999999998</v>
      </c>
      <c r="AB80" s="66">
        <f t="shared" si="23"/>
        <v>2562.98</v>
      </c>
      <c r="AC80" s="66">
        <f t="shared" si="23"/>
        <v>2537.2399999999998</v>
      </c>
      <c r="AD80" s="66">
        <f t="shared" si="23"/>
        <v>2415.16</v>
      </c>
      <c r="AE80" s="66">
        <f t="shared" si="23"/>
        <v>2317.2399999999998</v>
      </c>
      <c r="AF80" s="66">
        <f t="shared" si="23"/>
        <v>2311.38</v>
      </c>
      <c r="AG80" s="71">
        <f t="shared" si="23"/>
        <v>4208.08</v>
      </c>
      <c r="AH80" s="51">
        <f t="shared" si="19"/>
        <v>2575.2599999999998</v>
      </c>
      <c r="AI80" s="52">
        <f t="shared" si="20"/>
        <v>477.08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50.03</v>
      </c>
      <c r="C81" s="91"/>
      <c r="D81" s="91">
        <v>50.043999999999997</v>
      </c>
      <c r="E81" s="91">
        <v>50.026000000000003</v>
      </c>
      <c r="F81" s="91">
        <v>50.014000000000003</v>
      </c>
      <c r="G81" s="91">
        <v>50.09</v>
      </c>
      <c r="H81" s="91">
        <v>50.09</v>
      </c>
      <c r="I81" s="91">
        <v>50.09</v>
      </c>
      <c r="J81" s="91">
        <v>49.94</v>
      </c>
      <c r="K81" s="91">
        <v>49.84</v>
      </c>
      <c r="L81" s="91">
        <v>50.015999999999998</v>
      </c>
      <c r="M81" s="91">
        <v>49.996000000000002</v>
      </c>
      <c r="N81" s="91">
        <v>50.052999999999997</v>
      </c>
      <c r="O81" s="91">
        <v>50.08</v>
      </c>
      <c r="P81" s="91">
        <v>50.03</v>
      </c>
      <c r="Q81" s="91">
        <v>50</v>
      </c>
      <c r="R81" s="91">
        <v>49.988</v>
      </c>
      <c r="S81" s="91">
        <v>49.991999999999997</v>
      </c>
      <c r="T81" s="91">
        <v>49.92</v>
      </c>
      <c r="U81" s="91">
        <v>49.939</v>
      </c>
      <c r="V81" s="91">
        <v>49.89</v>
      </c>
      <c r="W81" s="91">
        <v>49.893000000000001</v>
      </c>
      <c r="X81" s="91">
        <v>50.027000000000001</v>
      </c>
      <c r="Y81" s="91">
        <v>49.988999999999997</v>
      </c>
      <c r="Z81" s="91">
        <v>49.935000000000002</v>
      </c>
      <c r="AA81" s="91">
        <v>49.781999999999996</v>
      </c>
      <c r="AB81" s="91">
        <v>49.923999999999999</v>
      </c>
      <c r="AC81" s="91">
        <v>50.002000000000002</v>
      </c>
      <c r="AD81" s="91">
        <v>50.04</v>
      </c>
      <c r="AE81" s="91">
        <v>50.002000000000002</v>
      </c>
      <c r="AF81" s="92">
        <v>50.031999999999996</v>
      </c>
      <c r="AG81" s="93"/>
      <c r="AH81" s="51">
        <f t="shared" si="19"/>
        <v>50.09</v>
      </c>
      <c r="AI81" s="52">
        <f t="shared" si="20"/>
        <v>49.781999999999996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126.8</v>
      </c>
      <c r="C82" s="67"/>
      <c r="D82" s="67">
        <v>128.30000000000001</v>
      </c>
      <c r="E82" s="67">
        <v>128</v>
      </c>
      <c r="F82" s="67">
        <v>127.5</v>
      </c>
      <c r="G82" s="67">
        <v>127.6</v>
      </c>
      <c r="H82" s="67">
        <v>127.6</v>
      </c>
      <c r="I82" s="67">
        <v>127.6</v>
      </c>
      <c r="J82" s="67">
        <v>123.7</v>
      </c>
      <c r="K82" s="67">
        <v>122.4</v>
      </c>
      <c r="L82" s="67">
        <v>125.5</v>
      </c>
      <c r="M82" s="67">
        <v>121.4</v>
      </c>
      <c r="N82" s="67">
        <v>120.7</v>
      </c>
      <c r="O82" s="67">
        <v>122.2</v>
      </c>
      <c r="P82" s="67">
        <v>124</v>
      </c>
      <c r="Q82" s="67">
        <v>125.5</v>
      </c>
      <c r="R82" s="67">
        <v>124.6</v>
      </c>
      <c r="S82" s="95">
        <v>126</v>
      </c>
      <c r="T82" s="95">
        <v>124.7</v>
      </c>
      <c r="U82" s="95">
        <v>126.5</v>
      </c>
      <c r="V82" s="95">
        <v>125.8</v>
      </c>
      <c r="W82" s="95">
        <v>125.9</v>
      </c>
      <c r="X82" s="95">
        <v>125.8</v>
      </c>
      <c r="Y82" s="95">
        <v>125.1</v>
      </c>
      <c r="Z82" s="95">
        <v>126.5</v>
      </c>
      <c r="AA82" s="67">
        <v>127.2</v>
      </c>
      <c r="AB82" s="67">
        <v>127.1</v>
      </c>
      <c r="AC82" s="67">
        <v>127</v>
      </c>
      <c r="AD82" s="67">
        <v>126.4</v>
      </c>
      <c r="AE82" s="67">
        <v>125.6</v>
      </c>
      <c r="AF82" s="96">
        <v>125.4</v>
      </c>
      <c r="AG82" s="97"/>
      <c r="AH82" s="51">
        <f t="shared" si="19"/>
        <v>128.30000000000001</v>
      </c>
      <c r="AI82" s="52">
        <f t="shared" si="20"/>
        <v>120.7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130.69999999999999</v>
      </c>
      <c r="C83" s="67"/>
      <c r="D83" s="67">
        <v>132</v>
      </c>
      <c r="E83" s="67">
        <v>131.69999999999999</v>
      </c>
      <c r="F83" s="67">
        <v>131.1</v>
      </c>
      <c r="G83" s="67">
        <v>130.9</v>
      </c>
      <c r="H83" s="67">
        <v>130.9</v>
      </c>
      <c r="I83" s="67">
        <v>130.9</v>
      </c>
      <c r="J83" s="67">
        <v>127.1</v>
      </c>
      <c r="K83" s="67">
        <v>125.8</v>
      </c>
      <c r="L83" s="67">
        <v>128.5</v>
      </c>
      <c r="M83" s="67">
        <v>124.2</v>
      </c>
      <c r="N83" s="67">
        <v>123.5</v>
      </c>
      <c r="O83" s="67">
        <v>125.6</v>
      </c>
      <c r="P83" s="67">
        <v>127.6</v>
      </c>
      <c r="Q83" s="67">
        <v>128.5</v>
      </c>
      <c r="R83" s="67">
        <v>127.5</v>
      </c>
      <c r="S83" s="95">
        <v>128.9</v>
      </c>
      <c r="T83" s="95">
        <v>127.9</v>
      </c>
      <c r="U83" s="95">
        <v>129.19999999999999</v>
      </c>
      <c r="V83" s="95">
        <v>129.1</v>
      </c>
      <c r="W83" s="95">
        <v>129.1</v>
      </c>
      <c r="X83" s="95">
        <v>128.69999999999999</v>
      </c>
      <c r="Y83" s="95">
        <v>128.19999999999999</v>
      </c>
      <c r="Z83" s="95">
        <v>129.1</v>
      </c>
      <c r="AA83" s="67">
        <v>129.9</v>
      </c>
      <c r="AB83" s="67">
        <v>129.9</v>
      </c>
      <c r="AC83" s="67">
        <v>130.30000000000001</v>
      </c>
      <c r="AD83" s="67">
        <v>130.19999999999999</v>
      </c>
      <c r="AE83" s="67">
        <v>129.5</v>
      </c>
      <c r="AF83" s="96">
        <v>129.30000000000001</v>
      </c>
      <c r="AG83" s="97"/>
      <c r="AH83" s="51">
        <f t="shared" si="19"/>
        <v>132</v>
      </c>
      <c r="AI83" s="52">
        <f t="shared" si="20"/>
        <v>123.5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129.30000000000001</v>
      </c>
      <c r="C84" s="67"/>
      <c r="D84" s="67">
        <v>129</v>
      </c>
      <c r="E84" s="67">
        <v>130.19999999999999</v>
      </c>
      <c r="F84" s="67">
        <v>129.30000000000001</v>
      </c>
      <c r="G84" s="67">
        <v>129.6</v>
      </c>
      <c r="H84" s="67">
        <v>129.6</v>
      </c>
      <c r="I84" s="67">
        <v>129.6</v>
      </c>
      <c r="J84" s="67">
        <v>127.6</v>
      </c>
      <c r="K84" s="67">
        <v>127.6</v>
      </c>
      <c r="L84" s="67">
        <v>130.1</v>
      </c>
      <c r="M84" s="67">
        <v>128</v>
      </c>
      <c r="N84" s="67">
        <v>129.30000000000001</v>
      </c>
      <c r="O84" s="67">
        <v>130</v>
      </c>
      <c r="P84" s="67">
        <v>129.5</v>
      </c>
      <c r="Q84" s="67">
        <v>130</v>
      </c>
      <c r="R84" s="67">
        <v>128.6</v>
      </c>
      <c r="S84" s="67">
        <v>129.19999999999999</v>
      </c>
      <c r="T84" s="67">
        <v>127.7</v>
      </c>
      <c r="U84" s="67">
        <v>129.80000000000001</v>
      </c>
      <c r="V84" s="67">
        <v>129.80000000000001</v>
      </c>
      <c r="W84" s="95">
        <v>128.30000000000001</v>
      </c>
      <c r="X84" s="95">
        <v>128.5</v>
      </c>
      <c r="Y84" s="95">
        <v>128.6</v>
      </c>
      <c r="Z84" s="95">
        <v>124.9</v>
      </c>
      <c r="AA84" s="67">
        <v>126.2</v>
      </c>
      <c r="AB84" s="67">
        <v>127.6</v>
      </c>
      <c r="AC84" s="67">
        <v>126.3</v>
      </c>
      <c r="AD84" s="67">
        <v>126.9</v>
      </c>
      <c r="AE84" s="67">
        <v>127.5</v>
      </c>
      <c r="AF84" s="96">
        <v>127.4</v>
      </c>
      <c r="AG84" s="97"/>
      <c r="AH84" s="51">
        <f t="shared" si="19"/>
        <v>130.19999999999999</v>
      </c>
      <c r="AI84" s="52">
        <f t="shared" si="20"/>
        <v>124.9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132.80000000000001</v>
      </c>
      <c r="C85" s="67"/>
      <c r="D85" s="67">
        <v>132.6</v>
      </c>
      <c r="E85" s="67">
        <v>133.69999999999999</v>
      </c>
      <c r="F85" s="67">
        <v>133.19999999999999</v>
      </c>
      <c r="G85" s="67">
        <v>133.5</v>
      </c>
      <c r="H85" s="67">
        <v>133.5</v>
      </c>
      <c r="I85" s="67">
        <v>133.5</v>
      </c>
      <c r="J85" s="67">
        <v>131.6</v>
      </c>
      <c r="K85" s="67">
        <v>131.80000000000001</v>
      </c>
      <c r="L85" s="67">
        <v>132.9</v>
      </c>
      <c r="M85" s="67">
        <v>131.30000000000001</v>
      </c>
      <c r="N85" s="67">
        <v>131.9</v>
      </c>
      <c r="O85" s="67">
        <v>133</v>
      </c>
      <c r="P85" s="67">
        <v>131.9</v>
      </c>
      <c r="Q85" s="67">
        <v>133</v>
      </c>
      <c r="R85" s="67">
        <v>132.4</v>
      </c>
      <c r="S85" s="67">
        <v>134.5</v>
      </c>
      <c r="T85" s="67">
        <v>132.30000000000001</v>
      </c>
      <c r="U85" s="67">
        <v>134.4</v>
      </c>
      <c r="V85" s="67">
        <v>133.9</v>
      </c>
      <c r="W85" s="95">
        <v>133.19999999999999</v>
      </c>
      <c r="X85" s="95">
        <v>133.19999999999999</v>
      </c>
      <c r="Y85" s="95">
        <v>132.6</v>
      </c>
      <c r="Z85" s="95">
        <v>129.80000000000001</v>
      </c>
      <c r="AA85" s="67">
        <v>130.69999999999999</v>
      </c>
      <c r="AB85" s="67">
        <v>132.19999999999999</v>
      </c>
      <c r="AC85" s="67">
        <v>130.9</v>
      </c>
      <c r="AD85" s="67">
        <v>132</v>
      </c>
      <c r="AE85" s="67">
        <v>132.69999999999999</v>
      </c>
      <c r="AF85" s="96">
        <v>132</v>
      </c>
      <c r="AG85" s="97"/>
      <c r="AH85" s="51">
        <f t="shared" si="19"/>
        <v>134.5</v>
      </c>
      <c r="AI85" s="52">
        <f t="shared" si="20"/>
        <v>129.80000000000001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134.4</v>
      </c>
      <c r="C86" s="99"/>
      <c r="D86" s="99">
        <v>133.4</v>
      </c>
      <c r="E86" s="99">
        <v>131.1</v>
      </c>
      <c r="F86" s="99">
        <v>131.6</v>
      </c>
      <c r="G86" s="99">
        <v>132.5</v>
      </c>
      <c r="H86" s="99">
        <v>132.5</v>
      </c>
      <c r="I86" s="99">
        <v>132.5</v>
      </c>
      <c r="J86" s="99">
        <v>136</v>
      </c>
      <c r="K86" s="99">
        <v>136.1</v>
      </c>
      <c r="L86" s="99">
        <v>137.30000000000001</v>
      </c>
      <c r="M86" s="99">
        <v>135.19999999999999</v>
      </c>
      <c r="N86" s="99">
        <v>132.4</v>
      </c>
      <c r="O86" s="99">
        <v>130</v>
      </c>
      <c r="P86" s="99">
        <v>130.6</v>
      </c>
      <c r="Q86" s="99">
        <v>131</v>
      </c>
      <c r="R86" s="99">
        <v>135</v>
      </c>
      <c r="S86" s="99">
        <v>140.5</v>
      </c>
      <c r="T86" s="99">
        <v>135.4</v>
      </c>
      <c r="U86" s="99">
        <v>137.9</v>
      </c>
      <c r="V86" s="99">
        <v>133.30000000000001</v>
      </c>
      <c r="W86" s="95">
        <v>132.4</v>
      </c>
      <c r="X86" s="95">
        <v>130.1</v>
      </c>
      <c r="Y86" s="95">
        <v>133.30000000000001</v>
      </c>
      <c r="Z86" s="95">
        <v>132.19999999999999</v>
      </c>
      <c r="AA86" s="99">
        <v>132.4</v>
      </c>
      <c r="AB86" s="99">
        <v>133.9</v>
      </c>
      <c r="AC86" s="99">
        <v>132.4</v>
      </c>
      <c r="AD86" s="99">
        <v>133.19999999999999</v>
      </c>
      <c r="AE86" s="99">
        <v>130</v>
      </c>
      <c r="AF86" s="100">
        <v>131.5</v>
      </c>
      <c r="AG86" s="101"/>
      <c r="AH86" s="51">
        <f t="shared" si="19"/>
        <v>140.5</v>
      </c>
      <c r="AI86" s="52">
        <f t="shared" si="20"/>
        <v>130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127.9</v>
      </c>
      <c r="C87" s="67"/>
      <c r="D87" s="67">
        <v>134.30000000000001</v>
      </c>
      <c r="E87" s="67">
        <v>130.4</v>
      </c>
      <c r="F87" s="67">
        <v>131.30000000000001</v>
      </c>
      <c r="G87" s="67">
        <v>133.30000000000001</v>
      </c>
      <c r="H87" s="67">
        <v>133.30000000000001</v>
      </c>
      <c r="I87" s="67">
        <v>133.30000000000001</v>
      </c>
      <c r="J87" s="67">
        <v>132.9</v>
      </c>
      <c r="K87" s="67">
        <v>131.19999999999999</v>
      </c>
      <c r="L87" s="67">
        <v>128.9</v>
      </c>
      <c r="M87" s="67">
        <v>126</v>
      </c>
      <c r="N87" s="67">
        <v>129.9</v>
      </c>
      <c r="O87" s="67">
        <v>127</v>
      </c>
      <c r="P87" s="67">
        <v>126.3</v>
      </c>
      <c r="Q87" s="67">
        <v>127</v>
      </c>
      <c r="R87" s="67">
        <v>128</v>
      </c>
      <c r="S87" s="67">
        <v>135.80000000000001</v>
      </c>
      <c r="T87" s="67">
        <v>128.19999999999999</v>
      </c>
      <c r="U87" s="67">
        <v>131.4</v>
      </c>
      <c r="V87" s="67">
        <v>132.30000000000001</v>
      </c>
      <c r="W87" s="95">
        <v>130.9</v>
      </c>
      <c r="X87" s="95">
        <v>126.2</v>
      </c>
      <c r="Y87" s="95">
        <v>129.80000000000001</v>
      </c>
      <c r="Z87" s="95">
        <v>129.5</v>
      </c>
      <c r="AA87" s="67">
        <v>126</v>
      </c>
      <c r="AB87" s="67">
        <v>125.3</v>
      </c>
      <c r="AC87" s="67">
        <v>123</v>
      </c>
      <c r="AD87" s="67">
        <v>132</v>
      </c>
      <c r="AE87" s="67">
        <v>131.4</v>
      </c>
      <c r="AF87" s="96">
        <v>131.69999999999999</v>
      </c>
      <c r="AG87" s="97"/>
      <c r="AH87" s="51">
        <f t="shared" si="19"/>
        <v>135.80000000000001</v>
      </c>
      <c r="AI87" s="52">
        <f t="shared" si="20"/>
        <v>123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66.7</v>
      </c>
      <c r="C88" s="102"/>
      <c r="D88" s="102">
        <v>67.3</v>
      </c>
      <c r="E88" s="102">
        <v>67.2</v>
      </c>
      <c r="F88" s="102">
        <v>66.8</v>
      </c>
      <c r="G88" s="102">
        <v>66.599999999999994</v>
      </c>
      <c r="H88" s="102">
        <v>66.599999999999994</v>
      </c>
      <c r="I88" s="102">
        <v>66.599999999999994</v>
      </c>
      <c r="J88" s="102">
        <v>64.8</v>
      </c>
      <c r="K88" s="102">
        <v>64.099999999999994</v>
      </c>
      <c r="L88" s="102">
        <v>65.8</v>
      </c>
      <c r="M88" s="102">
        <v>63.5</v>
      </c>
      <c r="N88" s="102">
        <v>63</v>
      </c>
      <c r="O88" s="102">
        <v>64.400000000000006</v>
      </c>
      <c r="P88" s="102">
        <v>65.3</v>
      </c>
      <c r="Q88" s="102">
        <v>65.8</v>
      </c>
      <c r="R88" s="102">
        <v>64.900000000000006</v>
      </c>
      <c r="S88" s="102">
        <v>65.900000000000006</v>
      </c>
      <c r="T88" s="102">
        <v>65.2</v>
      </c>
      <c r="U88" s="102">
        <v>65.900000000000006</v>
      </c>
      <c r="V88" s="102">
        <v>66.2</v>
      </c>
      <c r="W88" s="102">
        <v>65.8</v>
      </c>
      <c r="X88" s="102">
        <v>65.5</v>
      </c>
      <c r="Y88" s="102">
        <v>65.3</v>
      </c>
      <c r="Z88" s="102">
        <v>65.7</v>
      </c>
      <c r="AA88" s="102">
        <v>66.099999999999994</v>
      </c>
      <c r="AB88" s="102">
        <v>66</v>
      </c>
      <c r="AC88" s="102">
        <v>66.2</v>
      </c>
      <c r="AD88" s="102">
        <v>66.400000000000006</v>
      </c>
      <c r="AE88" s="102">
        <v>66.099999999999994</v>
      </c>
      <c r="AF88" s="103">
        <v>66.099999999999994</v>
      </c>
      <c r="AG88" s="104"/>
      <c r="AH88" s="51">
        <f t="shared" si="19"/>
        <v>67.3</v>
      </c>
      <c r="AI88" s="52">
        <f t="shared" si="20"/>
        <v>63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SUM(B12,B14,B17,B20:B21,B39,B41:B42,B44,B46,B91:B94,B98,B104,B110,B119,B121,B133,B140,B143:B144,B151,B153,B155,B159:B161,B163:B165,B170,B176:B177,B179:B181,B189,B194)</f>
        <v>133.34</v>
      </c>
      <c r="C90" s="109">
        <f t="shared" ref="C90:AF90" si="24">SUM(C12,C14,C17,C20:C21,C39,C41:C42,C44,C46,C91:C94,C98,C104,C110,C119,C121,C133,C140,C143:C144,C151,C153,C155,C159:C161,C163:C165,C170,C176:C177,C179:C181,C189,C194)</f>
        <v>34.840000000000003</v>
      </c>
      <c r="D90" s="109">
        <f t="shared" si="24"/>
        <v>125.43999999999998</v>
      </c>
      <c r="E90" s="109">
        <f t="shared" si="24"/>
        <v>129.33999999999997</v>
      </c>
      <c r="F90" s="109">
        <f t="shared" si="24"/>
        <v>138.84</v>
      </c>
      <c r="G90" s="109">
        <f t="shared" si="24"/>
        <v>156.63999999999996</v>
      </c>
      <c r="H90" s="109">
        <f t="shared" si="24"/>
        <v>173.64</v>
      </c>
      <c r="I90" s="109">
        <f t="shared" si="24"/>
        <v>230.14</v>
      </c>
      <c r="J90" s="109">
        <f t="shared" si="24"/>
        <v>219.94</v>
      </c>
      <c r="K90" s="109">
        <f t="shared" si="24"/>
        <v>249.34</v>
      </c>
      <c r="L90" s="109">
        <f>SUM(L12,L14,L17,L20:L21,L39,L41:L42,L44,L46,L91:L94,L98,L104,L110,L119,L121,L133,L140,L143:L144,L151,L153,L155,L159:L161,L163:L165,L170,L176:L177,L179:L181,L189,L194)</f>
        <v>241.34</v>
      </c>
      <c r="M90" s="109">
        <f t="shared" si="24"/>
        <v>242.53999999999996</v>
      </c>
      <c r="N90" s="109">
        <f t="shared" si="24"/>
        <v>235.23999999999998</v>
      </c>
      <c r="O90" s="109">
        <f t="shared" si="24"/>
        <v>214.73999999999998</v>
      </c>
      <c r="P90" s="109">
        <f t="shared" si="24"/>
        <v>212.73999999999998</v>
      </c>
      <c r="Q90" s="109">
        <f t="shared" si="24"/>
        <v>224.73999999999998</v>
      </c>
      <c r="R90" s="109">
        <f t="shared" si="24"/>
        <v>208.54</v>
      </c>
      <c r="S90" s="109">
        <f t="shared" si="24"/>
        <v>207.73999999999998</v>
      </c>
      <c r="T90" s="109">
        <f t="shared" si="24"/>
        <v>225.04</v>
      </c>
      <c r="U90" s="109">
        <f t="shared" si="24"/>
        <v>219.53999999999996</v>
      </c>
      <c r="V90" s="109">
        <f t="shared" si="24"/>
        <v>224.33999999999997</v>
      </c>
      <c r="W90" s="109">
        <f t="shared" si="24"/>
        <v>221.43999999999997</v>
      </c>
      <c r="X90" s="109">
        <f t="shared" si="24"/>
        <v>226.33999999999995</v>
      </c>
      <c r="Y90" s="109">
        <f t="shared" si="24"/>
        <v>266.34000000000003</v>
      </c>
      <c r="Z90" s="109">
        <f t="shared" si="24"/>
        <v>291.83999999999997</v>
      </c>
      <c r="AA90" s="109">
        <f t="shared" si="24"/>
        <v>280.53999999999996</v>
      </c>
      <c r="AB90" s="109">
        <f t="shared" si="24"/>
        <v>251.33999999999995</v>
      </c>
      <c r="AC90" s="109">
        <f t="shared" si="24"/>
        <v>233.73999999999995</v>
      </c>
      <c r="AD90" s="109">
        <f t="shared" si="24"/>
        <v>189.23999999999995</v>
      </c>
      <c r="AE90" s="109">
        <f t="shared" si="24"/>
        <v>154.83999999999995</v>
      </c>
      <c r="AF90" s="109">
        <f t="shared" si="24"/>
        <v>137.63999999999999</v>
      </c>
      <c r="AG90" s="110"/>
      <c r="AH90" s="51">
        <f>MAX(B90:AF90)</f>
        <v>291.83999999999997</v>
      </c>
      <c r="AI90" s="52">
        <f>MIN(B90:AF90)</f>
        <v>34.840000000000003</v>
      </c>
    </row>
    <row r="91" spans="1:88" x14ac:dyDescent="0.25">
      <c r="A91" s="111" t="s">
        <v>58</v>
      </c>
      <c r="B91" s="79">
        <v>25.9</v>
      </c>
      <c r="C91" s="79"/>
      <c r="D91" s="79">
        <v>17.600000000000001</v>
      </c>
      <c r="E91" s="79">
        <v>18.399999999999999</v>
      </c>
      <c r="F91" s="112">
        <v>15.2</v>
      </c>
      <c r="G91" s="112">
        <v>15.2</v>
      </c>
      <c r="H91" s="112">
        <v>10</v>
      </c>
      <c r="I91" s="112">
        <v>9.6</v>
      </c>
      <c r="J91" s="112">
        <v>0</v>
      </c>
      <c r="K91" s="112">
        <v>0</v>
      </c>
      <c r="L91" s="112">
        <v>56.3</v>
      </c>
      <c r="M91" s="112">
        <v>71.599999999999994</v>
      </c>
      <c r="N91" s="112">
        <v>74.599999999999994</v>
      </c>
      <c r="O91" s="112">
        <v>4</v>
      </c>
      <c r="P91" s="112">
        <v>16</v>
      </c>
      <c r="Q91" s="112">
        <v>16</v>
      </c>
      <c r="R91" s="112">
        <v>21.1</v>
      </c>
      <c r="S91" s="49">
        <v>40.799999999999997</v>
      </c>
      <c r="T91" s="49">
        <v>42</v>
      </c>
      <c r="U91" s="112">
        <v>47.9</v>
      </c>
      <c r="V91" s="112">
        <v>28.9</v>
      </c>
      <c r="W91" s="112">
        <v>35.299999999999997</v>
      </c>
      <c r="X91" s="112">
        <v>14.3</v>
      </c>
      <c r="Y91" s="112">
        <v>31.8</v>
      </c>
      <c r="Z91" s="112">
        <v>19</v>
      </c>
      <c r="AA91" s="49">
        <v>22.2</v>
      </c>
      <c r="AB91" s="49">
        <v>16</v>
      </c>
      <c r="AC91" s="49">
        <v>16.2</v>
      </c>
      <c r="AD91" s="49">
        <v>18.100000000000001</v>
      </c>
      <c r="AE91" s="49">
        <v>29.9</v>
      </c>
      <c r="AF91" s="113">
        <v>27.3</v>
      </c>
      <c r="AG91" s="114">
        <v>75</v>
      </c>
      <c r="AH91" s="51">
        <f>IF(ABS(MAX(B91:AF91))&gt;ABS(MIN(B91:AF91)),MAX(B91:AF91),MIN(B91:AF91))</f>
        <v>74.599999999999994</v>
      </c>
      <c r="AI91" s="115">
        <f>INDEX($B$9:$AF$9,1,MATCH(AH91,B91:AF91,0))</f>
        <v>0.41666666666666702</v>
      </c>
    </row>
    <row r="92" spans="1:88" x14ac:dyDescent="0.25">
      <c r="A92" s="116" t="s">
        <v>59</v>
      </c>
      <c r="B92" s="80">
        <v>-74</v>
      </c>
      <c r="C92" s="80"/>
      <c r="D92" s="80">
        <v>-67.599999999999994</v>
      </c>
      <c r="E92" s="80">
        <v>-71</v>
      </c>
      <c r="F92" s="80">
        <v>-56</v>
      </c>
      <c r="G92" s="80">
        <v>-45</v>
      </c>
      <c r="H92" s="80">
        <v>-35</v>
      </c>
      <c r="I92" s="80">
        <v>-21</v>
      </c>
      <c r="J92" s="80">
        <v>-25</v>
      </c>
      <c r="K92" s="80">
        <v>-19</v>
      </c>
      <c r="L92" s="80">
        <v>-42</v>
      </c>
      <c r="M92" s="80">
        <v>-64</v>
      </c>
      <c r="N92" s="80">
        <v>-74</v>
      </c>
      <c r="O92" s="80">
        <v>-25</v>
      </c>
      <c r="P92" s="80">
        <v>-32</v>
      </c>
      <c r="Q92" s="80">
        <v>-24</v>
      </c>
      <c r="R92" s="80">
        <v>-37</v>
      </c>
      <c r="S92" s="80">
        <v>-38</v>
      </c>
      <c r="T92" s="80">
        <v>-33</v>
      </c>
      <c r="U92" s="80">
        <v>-32</v>
      </c>
      <c r="V92" s="80">
        <v>-36</v>
      </c>
      <c r="W92" s="80">
        <v>-44</v>
      </c>
      <c r="X92" s="80">
        <v>-34</v>
      </c>
      <c r="Y92" s="80">
        <v>-25</v>
      </c>
      <c r="Z92" s="80">
        <v>-5.8</v>
      </c>
      <c r="AA92" s="67">
        <v>-11</v>
      </c>
      <c r="AB92" s="67">
        <v>-23</v>
      </c>
      <c r="AC92" s="67">
        <v>-32</v>
      </c>
      <c r="AD92" s="67">
        <v>-58</v>
      </c>
      <c r="AE92" s="67">
        <v>-80</v>
      </c>
      <c r="AF92" s="117">
        <v>-87</v>
      </c>
      <c r="AG92" s="114">
        <v>240</v>
      </c>
      <c r="AH92" s="51">
        <f>IF(ABS(MAX(B92:AF92))&gt;ABS(MIN(B92:AF92)),MAX(B92:AF92),MIN(B92:AF92))</f>
        <v>-87</v>
      </c>
      <c r="AI92" s="115">
        <f>INDEX($B$9:$AF$9,1,MATCH(AH92,B92:AF92,0))</f>
        <v>1</v>
      </c>
    </row>
    <row r="93" spans="1:88" x14ac:dyDescent="0.25">
      <c r="A93" s="116" t="s">
        <v>60</v>
      </c>
      <c r="B93" s="80">
        <v>-4.5999999999999996</v>
      </c>
      <c r="C93" s="80"/>
      <c r="D93" s="80">
        <v>-6.9</v>
      </c>
      <c r="E93" s="80">
        <v>-3.3</v>
      </c>
      <c r="F93" s="80">
        <v>-0.6</v>
      </c>
      <c r="G93" s="80">
        <v>3.1</v>
      </c>
      <c r="H93" s="80">
        <v>11</v>
      </c>
      <c r="I93" s="80">
        <v>13.9</v>
      </c>
      <c r="J93" s="80">
        <v>24.4</v>
      </c>
      <c r="K93" s="80">
        <v>22.8</v>
      </c>
      <c r="L93" s="80">
        <v>6.5</v>
      </c>
      <c r="M93" s="80">
        <v>2.5</v>
      </c>
      <c r="N93" s="80">
        <v>1.4</v>
      </c>
      <c r="O93" s="80">
        <v>6</v>
      </c>
      <c r="P93" s="80">
        <v>11</v>
      </c>
      <c r="Q93" s="80">
        <v>18</v>
      </c>
      <c r="R93" s="80">
        <v>7.3</v>
      </c>
      <c r="S93" s="80">
        <v>12.4</v>
      </c>
      <c r="T93" s="80">
        <v>10.9</v>
      </c>
      <c r="U93" s="80">
        <v>5.2</v>
      </c>
      <c r="V93" s="80">
        <v>5.8</v>
      </c>
      <c r="W93" s="80">
        <v>4.3</v>
      </c>
      <c r="X93" s="80">
        <v>4.7</v>
      </c>
      <c r="Y93" s="80">
        <v>20.3</v>
      </c>
      <c r="Z93" s="80">
        <v>41.5</v>
      </c>
      <c r="AA93" s="67">
        <v>37.200000000000003</v>
      </c>
      <c r="AB93" s="67">
        <v>33</v>
      </c>
      <c r="AC93" s="67">
        <v>32</v>
      </c>
      <c r="AD93" s="67">
        <v>10.199999999999999</v>
      </c>
      <c r="AE93" s="67">
        <v>-4.8</v>
      </c>
      <c r="AF93" s="117">
        <v>-9.6</v>
      </c>
      <c r="AG93" s="114">
        <v>60</v>
      </c>
      <c r="AH93" s="51">
        <f>IF(ABS(MAX(B93:AF93))&gt;ABS(MIN(B93:AF93)),MAX(B93:AF93),MIN(B93:AF93))</f>
        <v>41.5</v>
      </c>
      <c r="AI93" s="115">
        <f>INDEX($B$9:$AF$9,1,MATCH(AH93,B93:AF93,0))</f>
        <v>0.8125</v>
      </c>
    </row>
    <row r="94" spans="1:88" x14ac:dyDescent="0.25">
      <c r="A94" s="118" t="s">
        <v>61</v>
      </c>
      <c r="B94" s="82">
        <v>-46.6</v>
      </c>
      <c r="C94" s="82"/>
      <c r="D94" s="82">
        <v>-51</v>
      </c>
      <c r="E94" s="82">
        <v>-48.1</v>
      </c>
      <c r="F94" s="82">
        <v>-35.200000000000003</v>
      </c>
      <c r="G94" s="82">
        <v>-31.9</v>
      </c>
      <c r="H94" s="82">
        <v>-25</v>
      </c>
      <c r="I94" s="82">
        <v>0</v>
      </c>
      <c r="J94" s="82">
        <v>-7.1</v>
      </c>
      <c r="K94" s="82">
        <v>-2.1</v>
      </c>
      <c r="L94" s="82">
        <v>-24.1</v>
      </c>
      <c r="M94" s="82">
        <v>-12.5</v>
      </c>
      <c r="N94" s="82">
        <v>-6.8</v>
      </c>
      <c r="O94" s="82">
        <v>5</v>
      </c>
      <c r="P94" s="82">
        <v>-7</v>
      </c>
      <c r="Q94" s="82">
        <v>-10</v>
      </c>
      <c r="R94" s="82">
        <v>-7.6</v>
      </c>
      <c r="S94" s="82">
        <v>-31.3</v>
      </c>
      <c r="T94" s="82">
        <v>-22</v>
      </c>
      <c r="U94" s="82">
        <v>-28.6</v>
      </c>
      <c r="V94" s="82">
        <v>-24.4</v>
      </c>
      <c r="W94" s="82">
        <v>-28.4</v>
      </c>
      <c r="X94" s="82">
        <v>-9.8000000000000007</v>
      </c>
      <c r="Y94" s="82">
        <v>-15.2</v>
      </c>
      <c r="Z94" s="82">
        <v>-17.3</v>
      </c>
      <c r="AA94" s="119">
        <v>-19.7</v>
      </c>
      <c r="AB94" s="119">
        <v>-26.5</v>
      </c>
      <c r="AC94" s="119">
        <v>-34.299999999999997</v>
      </c>
      <c r="AD94" s="119">
        <v>-34.299999999999997</v>
      </c>
      <c r="AE94" s="119">
        <v>-43.5</v>
      </c>
      <c r="AF94" s="120">
        <v>-46.3</v>
      </c>
      <c r="AG94" s="121">
        <v>120</v>
      </c>
      <c r="AH94" s="51">
        <f>IF(ABS(MAX(B94:AF94))&gt;ABS(MIN(B94:AF94)),MAX(B94:AF94),MIN(B94:AF94))</f>
        <v>-51</v>
      </c>
      <c r="AI94" s="115">
        <f>INDEX($B$9:$AF$9,1,MATCH(AH94,B94:AF94,0))</f>
        <v>0.125</v>
      </c>
    </row>
    <row r="95" spans="1:88" ht="15.75" thickBot="1" x14ac:dyDescent="0.3">
      <c r="A95" s="118" t="s">
        <v>62</v>
      </c>
      <c r="B95" s="82">
        <v>53.7</v>
      </c>
      <c r="C95" s="82"/>
      <c r="D95" s="82">
        <v>47.2</v>
      </c>
      <c r="E95" s="82">
        <v>48.1</v>
      </c>
      <c r="F95" s="82">
        <v>58.3</v>
      </c>
      <c r="G95" s="82">
        <v>54</v>
      </c>
      <c r="H95" s="82">
        <v>62</v>
      </c>
      <c r="I95" s="82">
        <v>81</v>
      </c>
      <c r="J95" s="82">
        <v>80.900000000000006</v>
      </c>
      <c r="K95" s="82">
        <v>84</v>
      </c>
      <c r="L95" s="82">
        <v>61.3</v>
      </c>
      <c r="M95" s="82">
        <v>80.400000000000006</v>
      </c>
      <c r="N95" s="82">
        <v>86.8</v>
      </c>
      <c r="O95" s="82">
        <v>93</v>
      </c>
      <c r="P95" s="82">
        <v>81</v>
      </c>
      <c r="Q95" s="82">
        <v>75</v>
      </c>
      <c r="R95" s="82">
        <v>80.900000000000006</v>
      </c>
      <c r="S95" s="82">
        <v>56.5</v>
      </c>
      <c r="T95" s="82">
        <v>65.400000000000006</v>
      </c>
      <c r="U95" s="82">
        <v>54</v>
      </c>
      <c r="V95" s="82">
        <v>60.2</v>
      </c>
      <c r="W95" s="82">
        <v>60.5</v>
      </c>
      <c r="X95" s="82">
        <v>77</v>
      </c>
      <c r="Y95" s="82">
        <v>68.5</v>
      </c>
      <c r="Z95" s="82">
        <v>59.2</v>
      </c>
      <c r="AA95" s="119">
        <v>57.9</v>
      </c>
      <c r="AB95" s="119">
        <v>56.5</v>
      </c>
      <c r="AC95" s="119">
        <v>53.1</v>
      </c>
      <c r="AD95" s="119">
        <v>63.2</v>
      </c>
      <c r="AE95" s="119">
        <v>59.5</v>
      </c>
      <c r="AF95" s="120">
        <v>59.4</v>
      </c>
      <c r="AG95" s="121"/>
      <c r="AH95" s="51">
        <f>IF(ABS(MAX(B95:AF95))&gt;ABS(MIN(B95:AF95)),MAX(B95:AF95),MIN(B95:AF95))</f>
        <v>93</v>
      </c>
      <c r="AI95" s="115">
        <f>INDEX($B$9:$AF$9,1,MATCH(AH95,B95:AF95,0))</f>
        <v>0.45833333333333298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 t="s">
        <v>215</v>
      </c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5">B97</f>
        <v>9.9</v>
      </c>
      <c r="D97" s="127">
        <f t="shared" si="25"/>
        <v>9.9</v>
      </c>
      <c r="E97" s="127">
        <f t="shared" si="25"/>
        <v>9.9</v>
      </c>
      <c r="F97" s="127">
        <f t="shared" si="25"/>
        <v>9.9</v>
      </c>
      <c r="G97" s="127">
        <f t="shared" si="25"/>
        <v>9.9</v>
      </c>
      <c r="H97" s="127">
        <f t="shared" si="25"/>
        <v>9.9</v>
      </c>
      <c r="I97" s="127">
        <f t="shared" si="25"/>
        <v>9.9</v>
      </c>
      <c r="J97" s="127">
        <f t="shared" si="25"/>
        <v>9.9</v>
      </c>
      <c r="K97" s="127">
        <f t="shared" si="25"/>
        <v>9.9</v>
      </c>
      <c r="L97" s="127">
        <f t="shared" si="25"/>
        <v>9.9</v>
      </c>
      <c r="M97" s="127">
        <f t="shared" si="25"/>
        <v>9.9</v>
      </c>
      <c r="N97" s="127">
        <f t="shared" si="25"/>
        <v>9.9</v>
      </c>
      <c r="O97" s="127">
        <f t="shared" si="25"/>
        <v>9.9</v>
      </c>
      <c r="P97" s="127">
        <f t="shared" si="25"/>
        <v>9.9</v>
      </c>
      <c r="Q97" s="127">
        <f t="shared" si="25"/>
        <v>9.9</v>
      </c>
      <c r="R97" s="127">
        <f t="shared" si="25"/>
        <v>9.9</v>
      </c>
      <c r="S97" s="127">
        <f t="shared" ref="S97:AF102" si="26">R97</f>
        <v>9.9</v>
      </c>
      <c r="T97" s="127">
        <f t="shared" si="26"/>
        <v>9.9</v>
      </c>
      <c r="U97" s="127">
        <f t="shared" si="26"/>
        <v>9.9</v>
      </c>
      <c r="V97" s="127">
        <f t="shared" si="26"/>
        <v>9.9</v>
      </c>
      <c r="W97" s="127">
        <f t="shared" si="26"/>
        <v>9.9</v>
      </c>
      <c r="X97" s="127">
        <f t="shared" si="26"/>
        <v>9.9</v>
      </c>
      <c r="Y97" s="127">
        <f t="shared" si="26"/>
        <v>9.9</v>
      </c>
      <c r="Z97" s="127">
        <f t="shared" si="26"/>
        <v>9.9</v>
      </c>
      <c r="AA97" s="127">
        <f t="shared" si="26"/>
        <v>9.9</v>
      </c>
      <c r="AB97" s="127">
        <f t="shared" si="26"/>
        <v>9.9</v>
      </c>
      <c r="AC97" s="127">
        <f t="shared" si="26"/>
        <v>9.9</v>
      </c>
      <c r="AD97" s="127">
        <f t="shared" si="26"/>
        <v>9.9</v>
      </c>
      <c r="AE97" s="127">
        <f t="shared" si="26"/>
        <v>9.9</v>
      </c>
      <c r="AF97" s="127">
        <f t="shared" si="26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5"/>
        <v>9.6</v>
      </c>
      <c r="D98" s="129">
        <f t="shared" si="25"/>
        <v>9.6</v>
      </c>
      <c r="E98" s="129">
        <f t="shared" si="25"/>
        <v>9.6</v>
      </c>
      <c r="F98" s="129">
        <f t="shared" si="25"/>
        <v>9.6</v>
      </c>
      <c r="G98" s="129">
        <f t="shared" si="25"/>
        <v>9.6</v>
      </c>
      <c r="H98" s="129">
        <f t="shared" si="25"/>
        <v>9.6</v>
      </c>
      <c r="I98" s="129">
        <f t="shared" si="25"/>
        <v>9.6</v>
      </c>
      <c r="J98" s="129">
        <f t="shared" si="25"/>
        <v>9.6</v>
      </c>
      <c r="K98" s="129">
        <f t="shared" si="25"/>
        <v>9.6</v>
      </c>
      <c r="L98" s="129">
        <f t="shared" si="25"/>
        <v>9.6</v>
      </c>
      <c r="M98" s="129">
        <f t="shared" si="25"/>
        <v>9.6</v>
      </c>
      <c r="N98" s="129">
        <f t="shared" si="25"/>
        <v>9.6</v>
      </c>
      <c r="O98" s="129">
        <f t="shared" si="25"/>
        <v>9.6</v>
      </c>
      <c r="P98" s="129">
        <f t="shared" si="25"/>
        <v>9.6</v>
      </c>
      <c r="Q98" s="129">
        <f t="shared" si="25"/>
        <v>9.6</v>
      </c>
      <c r="R98" s="129">
        <f t="shared" si="25"/>
        <v>9.6</v>
      </c>
      <c r="S98" s="129">
        <f t="shared" si="26"/>
        <v>9.6</v>
      </c>
      <c r="T98" s="129">
        <f t="shared" si="26"/>
        <v>9.6</v>
      </c>
      <c r="U98" s="129">
        <f t="shared" si="26"/>
        <v>9.6</v>
      </c>
      <c r="V98" s="129">
        <f t="shared" si="26"/>
        <v>9.6</v>
      </c>
      <c r="W98" s="129">
        <f t="shared" si="26"/>
        <v>9.6</v>
      </c>
      <c r="X98" s="129">
        <f t="shared" si="26"/>
        <v>9.6</v>
      </c>
      <c r="Y98" s="129">
        <f t="shared" si="26"/>
        <v>9.6</v>
      </c>
      <c r="Z98" s="129">
        <f t="shared" si="26"/>
        <v>9.6</v>
      </c>
      <c r="AA98" s="129">
        <f t="shared" si="26"/>
        <v>9.6</v>
      </c>
      <c r="AB98" s="129">
        <f t="shared" si="26"/>
        <v>9.6</v>
      </c>
      <c r="AC98" s="129">
        <f t="shared" si="26"/>
        <v>9.6</v>
      </c>
      <c r="AD98" s="129">
        <f t="shared" si="26"/>
        <v>9.6</v>
      </c>
      <c r="AE98" s="129">
        <f t="shared" si="26"/>
        <v>9.6</v>
      </c>
      <c r="AF98" s="129">
        <f t="shared" si="26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5"/>
        <v>9.98</v>
      </c>
      <c r="D99" s="129">
        <f t="shared" si="25"/>
        <v>9.98</v>
      </c>
      <c r="E99" s="129">
        <f t="shared" si="25"/>
        <v>9.98</v>
      </c>
      <c r="F99" s="129">
        <f t="shared" si="25"/>
        <v>9.98</v>
      </c>
      <c r="G99" s="129">
        <f t="shared" si="25"/>
        <v>9.98</v>
      </c>
      <c r="H99" s="129">
        <f t="shared" si="25"/>
        <v>9.98</v>
      </c>
      <c r="I99" s="129">
        <f t="shared" si="25"/>
        <v>9.98</v>
      </c>
      <c r="J99" s="129">
        <f t="shared" si="25"/>
        <v>9.98</v>
      </c>
      <c r="K99" s="129">
        <f t="shared" si="25"/>
        <v>9.98</v>
      </c>
      <c r="L99" s="129">
        <f t="shared" si="25"/>
        <v>9.98</v>
      </c>
      <c r="M99" s="129">
        <f t="shared" si="25"/>
        <v>9.98</v>
      </c>
      <c r="N99" s="129">
        <f t="shared" si="25"/>
        <v>9.98</v>
      </c>
      <c r="O99" s="129">
        <f t="shared" si="25"/>
        <v>9.98</v>
      </c>
      <c r="P99" s="129">
        <f t="shared" si="25"/>
        <v>9.98</v>
      </c>
      <c r="Q99" s="129">
        <f t="shared" si="25"/>
        <v>9.98</v>
      </c>
      <c r="R99" s="129">
        <f t="shared" si="25"/>
        <v>9.98</v>
      </c>
      <c r="S99" s="129">
        <f t="shared" si="26"/>
        <v>9.98</v>
      </c>
      <c r="T99" s="129">
        <f t="shared" si="26"/>
        <v>9.98</v>
      </c>
      <c r="U99" s="129">
        <f t="shared" si="26"/>
        <v>9.98</v>
      </c>
      <c r="V99" s="129">
        <f t="shared" si="26"/>
        <v>9.98</v>
      </c>
      <c r="W99" s="129">
        <f t="shared" si="26"/>
        <v>9.98</v>
      </c>
      <c r="X99" s="129">
        <f t="shared" si="26"/>
        <v>9.98</v>
      </c>
      <c r="Y99" s="129">
        <f t="shared" si="26"/>
        <v>9.98</v>
      </c>
      <c r="Z99" s="129">
        <f t="shared" si="26"/>
        <v>9.98</v>
      </c>
      <c r="AA99" s="129">
        <f t="shared" si="26"/>
        <v>9.98</v>
      </c>
      <c r="AB99" s="129">
        <f t="shared" si="26"/>
        <v>9.98</v>
      </c>
      <c r="AC99" s="129">
        <f t="shared" si="26"/>
        <v>9.98</v>
      </c>
      <c r="AD99" s="129">
        <f t="shared" si="26"/>
        <v>9.98</v>
      </c>
      <c r="AE99" s="129">
        <f t="shared" si="26"/>
        <v>9.98</v>
      </c>
      <c r="AF99" s="129">
        <f t="shared" si="26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5"/>
        <v>9.1</v>
      </c>
      <c r="D100" s="129">
        <f t="shared" si="25"/>
        <v>9.1</v>
      </c>
      <c r="E100" s="129">
        <f t="shared" si="25"/>
        <v>9.1</v>
      </c>
      <c r="F100" s="129">
        <f t="shared" si="25"/>
        <v>9.1</v>
      </c>
      <c r="G100" s="129">
        <f t="shared" si="25"/>
        <v>9.1</v>
      </c>
      <c r="H100" s="129">
        <f t="shared" si="25"/>
        <v>9.1</v>
      </c>
      <c r="I100" s="129">
        <f t="shared" si="25"/>
        <v>9.1</v>
      </c>
      <c r="J100" s="129">
        <f t="shared" si="25"/>
        <v>9.1</v>
      </c>
      <c r="K100" s="129">
        <f t="shared" si="25"/>
        <v>9.1</v>
      </c>
      <c r="L100" s="129">
        <f t="shared" si="25"/>
        <v>9.1</v>
      </c>
      <c r="M100" s="129">
        <f t="shared" si="25"/>
        <v>9.1</v>
      </c>
      <c r="N100" s="129">
        <f t="shared" si="25"/>
        <v>9.1</v>
      </c>
      <c r="O100" s="129">
        <f t="shared" si="25"/>
        <v>9.1</v>
      </c>
      <c r="P100" s="129">
        <f t="shared" si="25"/>
        <v>9.1</v>
      </c>
      <c r="Q100" s="129">
        <f t="shared" si="25"/>
        <v>9.1</v>
      </c>
      <c r="R100" s="129">
        <f t="shared" si="25"/>
        <v>9.1</v>
      </c>
      <c r="S100" s="129">
        <f t="shared" si="26"/>
        <v>9.1</v>
      </c>
      <c r="T100" s="129">
        <f t="shared" si="26"/>
        <v>9.1</v>
      </c>
      <c r="U100" s="129">
        <f t="shared" si="26"/>
        <v>9.1</v>
      </c>
      <c r="V100" s="129">
        <f t="shared" si="26"/>
        <v>9.1</v>
      </c>
      <c r="W100" s="129">
        <f t="shared" si="26"/>
        <v>9.1</v>
      </c>
      <c r="X100" s="129">
        <f t="shared" si="26"/>
        <v>9.1</v>
      </c>
      <c r="Y100" s="129">
        <f t="shared" si="26"/>
        <v>9.1</v>
      </c>
      <c r="Z100" s="129">
        <f t="shared" si="26"/>
        <v>9.1</v>
      </c>
      <c r="AA100" s="129">
        <f t="shared" si="26"/>
        <v>9.1</v>
      </c>
      <c r="AB100" s="129">
        <f t="shared" si="26"/>
        <v>9.1</v>
      </c>
      <c r="AC100" s="129">
        <f t="shared" si="26"/>
        <v>9.1</v>
      </c>
      <c r="AD100" s="129">
        <f t="shared" si="26"/>
        <v>9.1</v>
      </c>
      <c r="AE100" s="129">
        <f t="shared" si="26"/>
        <v>9.1</v>
      </c>
      <c r="AF100" s="129">
        <f t="shared" si="26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5"/>
        <v>9.18</v>
      </c>
      <c r="D101" s="129">
        <f t="shared" si="25"/>
        <v>9.18</v>
      </c>
      <c r="E101" s="129">
        <f t="shared" si="25"/>
        <v>9.18</v>
      </c>
      <c r="F101" s="129">
        <f t="shared" si="25"/>
        <v>9.18</v>
      </c>
      <c r="G101" s="129">
        <f t="shared" si="25"/>
        <v>9.18</v>
      </c>
      <c r="H101" s="129">
        <f t="shared" si="25"/>
        <v>9.18</v>
      </c>
      <c r="I101" s="129">
        <f t="shared" si="25"/>
        <v>9.18</v>
      </c>
      <c r="J101" s="129">
        <f t="shared" si="25"/>
        <v>9.18</v>
      </c>
      <c r="K101" s="129">
        <f t="shared" si="25"/>
        <v>9.18</v>
      </c>
      <c r="L101" s="129">
        <f t="shared" si="25"/>
        <v>9.18</v>
      </c>
      <c r="M101" s="129">
        <f t="shared" si="25"/>
        <v>9.18</v>
      </c>
      <c r="N101" s="129">
        <f t="shared" si="25"/>
        <v>9.18</v>
      </c>
      <c r="O101" s="129">
        <f t="shared" si="25"/>
        <v>9.18</v>
      </c>
      <c r="P101" s="129">
        <f t="shared" si="25"/>
        <v>9.18</v>
      </c>
      <c r="Q101" s="129">
        <f t="shared" si="25"/>
        <v>9.18</v>
      </c>
      <c r="R101" s="129">
        <f t="shared" si="25"/>
        <v>9.18</v>
      </c>
      <c r="S101" s="129">
        <f t="shared" si="26"/>
        <v>9.18</v>
      </c>
      <c r="T101" s="129">
        <f t="shared" si="26"/>
        <v>9.18</v>
      </c>
      <c r="U101" s="129">
        <f t="shared" si="26"/>
        <v>9.18</v>
      </c>
      <c r="V101" s="129">
        <f t="shared" si="26"/>
        <v>9.18</v>
      </c>
      <c r="W101" s="129">
        <f t="shared" si="26"/>
        <v>9.18</v>
      </c>
      <c r="X101" s="129">
        <f t="shared" si="26"/>
        <v>9.18</v>
      </c>
      <c r="Y101" s="129">
        <f t="shared" si="26"/>
        <v>9.18</v>
      </c>
      <c r="Z101" s="129">
        <f t="shared" si="26"/>
        <v>9.18</v>
      </c>
      <c r="AA101" s="129">
        <f t="shared" si="26"/>
        <v>9.18</v>
      </c>
      <c r="AB101" s="129">
        <f t="shared" si="26"/>
        <v>9.18</v>
      </c>
      <c r="AC101" s="129">
        <f t="shared" si="26"/>
        <v>9.18</v>
      </c>
      <c r="AD101" s="129">
        <f t="shared" si="26"/>
        <v>9.18</v>
      </c>
      <c r="AE101" s="129">
        <f t="shared" si="26"/>
        <v>9.18</v>
      </c>
      <c r="AF101" s="129">
        <f t="shared" si="26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5"/>
        <v>7</v>
      </c>
      <c r="D102" s="129">
        <f t="shared" si="25"/>
        <v>7</v>
      </c>
      <c r="E102" s="129">
        <f t="shared" si="25"/>
        <v>7</v>
      </c>
      <c r="F102" s="129">
        <f t="shared" si="25"/>
        <v>7</v>
      </c>
      <c r="G102" s="129">
        <f t="shared" si="25"/>
        <v>7</v>
      </c>
      <c r="H102" s="129">
        <f t="shared" si="25"/>
        <v>7</v>
      </c>
      <c r="I102" s="129">
        <f t="shared" si="25"/>
        <v>7</v>
      </c>
      <c r="J102" s="129">
        <f t="shared" si="25"/>
        <v>7</v>
      </c>
      <c r="K102" s="129">
        <f t="shared" si="25"/>
        <v>7</v>
      </c>
      <c r="L102" s="129">
        <f t="shared" si="25"/>
        <v>7</v>
      </c>
      <c r="M102" s="129">
        <f t="shared" si="25"/>
        <v>7</v>
      </c>
      <c r="N102" s="129">
        <f t="shared" si="25"/>
        <v>7</v>
      </c>
      <c r="O102" s="129">
        <f t="shared" si="25"/>
        <v>7</v>
      </c>
      <c r="P102" s="129">
        <f t="shared" si="25"/>
        <v>7</v>
      </c>
      <c r="Q102" s="129">
        <f t="shared" si="25"/>
        <v>7</v>
      </c>
      <c r="R102" s="129">
        <f t="shared" si="25"/>
        <v>7</v>
      </c>
      <c r="S102" s="129">
        <f t="shared" si="26"/>
        <v>7</v>
      </c>
      <c r="T102" s="129">
        <f t="shared" si="26"/>
        <v>7</v>
      </c>
      <c r="U102" s="129">
        <f t="shared" si="26"/>
        <v>7</v>
      </c>
      <c r="V102" s="129">
        <f t="shared" si="26"/>
        <v>7</v>
      </c>
      <c r="W102" s="129">
        <f t="shared" si="26"/>
        <v>7</v>
      </c>
      <c r="X102" s="129">
        <f t="shared" si="26"/>
        <v>7</v>
      </c>
      <c r="Y102" s="129">
        <f t="shared" si="26"/>
        <v>7</v>
      </c>
      <c r="Z102" s="129">
        <f t="shared" si="26"/>
        <v>7</v>
      </c>
      <c r="AA102" s="129">
        <f t="shared" si="26"/>
        <v>7</v>
      </c>
      <c r="AB102" s="129">
        <f t="shared" si="26"/>
        <v>7</v>
      </c>
      <c r="AC102" s="129">
        <f t="shared" si="26"/>
        <v>7</v>
      </c>
      <c r="AD102" s="129">
        <f t="shared" si="26"/>
        <v>7</v>
      </c>
      <c r="AE102" s="129">
        <f t="shared" si="26"/>
        <v>7</v>
      </c>
      <c r="AF102" s="129">
        <f t="shared" si="26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7">B104</f>
        <v>2.25</v>
      </c>
      <c r="D104" s="129">
        <f t="shared" si="27"/>
        <v>2.25</v>
      </c>
      <c r="E104" s="129">
        <f t="shared" si="27"/>
        <v>2.25</v>
      </c>
      <c r="F104" s="129">
        <f t="shared" si="27"/>
        <v>2.25</v>
      </c>
      <c r="G104" s="129">
        <f t="shared" si="27"/>
        <v>2.25</v>
      </c>
      <c r="H104" s="129">
        <f t="shared" si="27"/>
        <v>2.25</v>
      </c>
      <c r="I104" s="129">
        <f t="shared" si="27"/>
        <v>2.25</v>
      </c>
      <c r="J104" s="129">
        <f t="shared" si="27"/>
        <v>2.25</v>
      </c>
      <c r="K104" s="129">
        <f t="shared" si="27"/>
        <v>2.25</v>
      </c>
      <c r="L104" s="129">
        <f t="shared" si="27"/>
        <v>2.25</v>
      </c>
      <c r="M104" s="129">
        <f t="shared" si="27"/>
        <v>2.25</v>
      </c>
      <c r="N104" s="129">
        <f t="shared" si="27"/>
        <v>2.25</v>
      </c>
      <c r="O104" s="129">
        <f t="shared" si="27"/>
        <v>2.25</v>
      </c>
      <c r="P104" s="129">
        <f t="shared" si="27"/>
        <v>2.25</v>
      </c>
      <c r="Q104" s="129">
        <f t="shared" si="27"/>
        <v>2.25</v>
      </c>
      <c r="R104" s="129">
        <f t="shared" si="27"/>
        <v>2.25</v>
      </c>
      <c r="S104" s="129">
        <f t="shared" ref="S104:AF105" si="28">R104</f>
        <v>2.25</v>
      </c>
      <c r="T104" s="129">
        <f t="shared" si="28"/>
        <v>2.25</v>
      </c>
      <c r="U104" s="129">
        <f t="shared" si="28"/>
        <v>2.25</v>
      </c>
      <c r="V104" s="129">
        <f t="shared" si="28"/>
        <v>2.25</v>
      </c>
      <c r="W104" s="129">
        <f t="shared" si="28"/>
        <v>2.25</v>
      </c>
      <c r="X104" s="129">
        <f t="shared" si="28"/>
        <v>2.25</v>
      </c>
      <c r="Y104" s="129">
        <f t="shared" si="28"/>
        <v>2.25</v>
      </c>
      <c r="Z104" s="129">
        <f t="shared" si="28"/>
        <v>2.25</v>
      </c>
      <c r="AA104" s="129">
        <f t="shared" si="28"/>
        <v>2.25</v>
      </c>
      <c r="AB104" s="129">
        <f t="shared" si="28"/>
        <v>2.25</v>
      </c>
      <c r="AC104" s="129">
        <f t="shared" si="28"/>
        <v>2.25</v>
      </c>
      <c r="AD104" s="129">
        <f t="shared" si="28"/>
        <v>2.25</v>
      </c>
      <c r="AE104" s="129">
        <f t="shared" si="28"/>
        <v>2.25</v>
      </c>
      <c r="AF104" s="129">
        <f t="shared" si="28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7"/>
        <v>1.64</v>
      </c>
      <c r="D105" s="129">
        <f t="shared" si="27"/>
        <v>1.64</v>
      </c>
      <c r="E105" s="129">
        <f t="shared" si="27"/>
        <v>1.64</v>
      </c>
      <c r="F105" s="129">
        <f t="shared" si="27"/>
        <v>1.64</v>
      </c>
      <c r="G105" s="129">
        <f t="shared" si="27"/>
        <v>1.64</v>
      </c>
      <c r="H105" s="129">
        <f t="shared" si="27"/>
        <v>1.64</v>
      </c>
      <c r="I105" s="129">
        <f t="shared" si="27"/>
        <v>1.64</v>
      </c>
      <c r="J105" s="129">
        <f t="shared" si="27"/>
        <v>1.64</v>
      </c>
      <c r="K105" s="129">
        <f t="shared" si="27"/>
        <v>1.64</v>
      </c>
      <c r="L105" s="129">
        <f t="shared" si="27"/>
        <v>1.64</v>
      </c>
      <c r="M105" s="129">
        <f t="shared" si="27"/>
        <v>1.64</v>
      </c>
      <c r="N105" s="129">
        <f t="shared" si="27"/>
        <v>1.64</v>
      </c>
      <c r="O105" s="129">
        <f t="shared" si="27"/>
        <v>1.64</v>
      </c>
      <c r="P105" s="129">
        <f t="shared" si="27"/>
        <v>1.64</v>
      </c>
      <c r="Q105" s="129">
        <f t="shared" si="27"/>
        <v>1.64</v>
      </c>
      <c r="R105" s="129">
        <f t="shared" si="27"/>
        <v>1.64</v>
      </c>
      <c r="S105" s="129">
        <f t="shared" si="28"/>
        <v>1.64</v>
      </c>
      <c r="T105" s="129">
        <f t="shared" si="28"/>
        <v>1.64</v>
      </c>
      <c r="U105" s="129">
        <f t="shared" si="28"/>
        <v>1.64</v>
      </c>
      <c r="V105" s="129">
        <f t="shared" si="28"/>
        <v>1.64</v>
      </c>
      <c r="W105" s="129">
        <f t="shared" si="28"/>
        <v>1.64</v>
      </c>
      <c r="X105" s="129">
        <f t="shared" si="28"/>
        <v>1.64</v>
      </c>
      <c r="Y105" s="129">
        <f t="shared" si="28"/>
        <v>1.64</v>
      </c>
      <c r="Z105" s="129">
        <f t="shared" si="28"/>
        <v>1.64</v>
      </c>
      <c r="AA105" s="129">
        <f t="shared" si="28"/>
        <v>1.64</v>
      </c>
      <c r="AB105" s="129">
        <f t="shared" si="28"/>
        <v>1.64</v>
      </c>
      <c r="AC105" s="129">
        <f t="shared" si="28"/>
        <v>1.64</v>
      </c>
      <c r="AD105" s="129">
        <f t="shared" si="28"/>
        <v>1.64</v>
      </c>
      <c r="AE105" s="129">
        <f t="shared" si="28"/>
        <v>1.64</v>
      </c>
      <c r="AF105" s="129">
        <f t="shared" si="28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29">B107</f>
        <v>1.62</v>
      </c>
      <c r="D107" s="129">
        <f t="shared" si="29"/>
        <v>1.62</v>
      </c>
      <c r="E107" s="129">
        <f t="shared" si="29"/>
        <v>1.62</v>
      </c>
      <c r="F107" s="129">
        <f t="shared" si="29"/>
        <v>1.62</v>
      </c>
      <c r="G107" s="129">
        <f t="shared" si="29"/>
        <v>1.62</v>
      </c>
      <c r="H107" s="129">
        <f t="shared" si="29"/>
        <v>1.62</v>
      </c>
      <c r="I107" s="129">
        <f t="shared" si="29"/>
        <v>1.62</v>
      </c>
      <c r="J107" s="129">
        <f t="shared" si="29"/>
        <v>1.62</v>
      </c>
      <c r="K107" s="129">
        <f t="shared" si="29"/>
        <v>1.62</v>
      </c>
      <c r="L107" s="129">
        <f t="shared" si="29"/>
        <v>1.62</v>
      </c>
      <c r="M107" s="129">
        <f t="shared" si="29"/>
        <v>1.62</v>
      </c>
      <c r="N107" s="129">
        <f t="shared" si="29"/>
        <v>1.62</v>
      </c>
      <c r="O107" s="129">
        <f t="shared" si="29"/>
        <v>1.62</v>
      </c>
      <c r="P107" s="129">
        <f t="shared" si="29"/>
        <v>1.62</v>
      </c>
      <c r="Q107" s="129">
        <f t="shared" si="29"/>
        <v>1.62</v>
      </c>
      <c r="R107" s="129">
        <f t="shared" si="29"/>
        <v>1.62</v>
      </c>
      <c r="S107" s="129">
        <f t="shared" ref="S107:AF122" si="30">R107</f>
        <v>1.62</v>
      </c>
      <c r="T107" s="129">
        <f t="shared" si="30"/>
        <v>1.62</v>
      </c>
      <c r="U107" s="129">
        <f t="shared" si="30"/>
        <v>1.62</v>
      </c>
      <c r="V107" s="129">
        <f t="shared" si="30"/>
        <v>1.62</v>
      </c>
      <c r="W107" s="129">
        <f t="shared" si="30"/>
        <v>1.62</v>
      </c>
      <c r="X107" s="129">
        <f t="shared" si="30"/>
        <v>1.62</v>
      </c>
      <c r="Y107" s="129">
        <f t="shared" si="30"/>
        <v>1.62</v>
      </c>
      <c r="Z107" s="129">
        <f t="shared" si="30"/>
        <v>1.62</v>
      </c>
      <c r="AA107" s="129">
        <f t="shared" si="30"/>
        <v>1.62</v>
      </c>
      <c r="AB107" s="129">
        <f t="shared" si="30"/>
        <v>1.62</v>
      </c>
      <c r="AC107" s="129">
        <f t="shared" si="30"/>
        <v>1.62</v>
      </c>
      <c r="AD107" s="129">
        <f t="shared" si="30"/>
        <v>1.62</v>
      </c>
      <c r="AE107" s="129">
        <f t="shared" si="30"/>
        <v>1.62</v>
      </c>
      <c r="AF107" s="129">
        <f t="shared" si="30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29"/>
        <v>8.36</v>
      </c>
      <c r="D108" s="129">
        <f t="shared" si="29"/>
        <v>8.36</v>
      </c>
      <c r="E108" s="129">
        <f t="shared" si="29"/>
        <v>8.36</v>
      </c>
      <c r="F108" s="129">
        <f t="shared" si="29"/>
        <v>8.36</v>
      </c>
      <c r="G108" s="129">
        <f t="shared" si="29"/>
        <v>8.36</v>
      </c>
      <c r="H108" s="129">
        <f t="shared" si="29"/>
        <v>8.36</v>
      </c>
      <c r="I108" s="129">
        <f t="shared" si="29"/>
        <v>8.36</v>
      </c>
      <c r="J108" s="129">
        <f t="shared" si="29"/>
        <v>8.36</v>
      </c>
      <c r="K108" s="129">
        <f t="shared" si="29"/>
        <v>8.36</v>
      </c>
      <c r="L108" s="129">
        <f t="shared" si="29"/>
        <v>8.36</v>
      </c>
      <c r="M108" s="129">
        <f t="shared" si="29"/>
        <v>8.36</v>
      </c>
      <c r="N108" s="129">
        <f t="shared" si="29"/>
        <v>8.36</v>
      </c>
      <c r="O108" s="129">
        <f t="shared" si="29"/>
        <v>8.36</v>
      </c>
      <c r="P108" s="129">
        <f t="shared" si="29"/>
        <v>8.36</v>
      </c>
      <c r="Q108" s="129">
        <f t="shared" si="29"/>
        <v>8.36</v>
      </c>
      <c r="R108" s="129">
        <f t="shared" si="29"/>
        <v>8.36</v>
      </c>
      <c r="S108" s="129">
        <f t="shared" si="30"/>
        <v>8.36</v>
      </c>
      <c r="T108" s="129">
        <f t="shared" si="30"/>
        <v>8.36</v>
      </c>
      <c r="U108" s="129">
        <f t="shared" si="30"/>
        <v>8.36</v>
      </c>
      <c r="V108" s="129">
        <f t="shared" si="30"/>
        <v>8.36</v>
      </c>
      <c r="W108" s="129">
        <f t="shared" si="30"/>
        <v>8.36</v>
      </c>
      <c r="X108" s="129">
        <f t="shared" si="30"/>
        <v>8.36</v>
      </c>
      <c r="Y108" s="129">
        <f t="shared" si="30"/>
        <v>8.36</v>
      </c>
      <c r="Z108" s="129">
        <f t="shared" si="30"/>
        <v>8.36</v>
      </c>
      <c r="AA108" s="129">
        <f t="shared" si="30"/>
        <v>8.36</v>
      </c>
      <c r="AB108" s="129">
        <f t="shared" si="30"/>
        <v>8.36</v>
      </c>
      <c r="AC108" s="129">
        <f t="shared" si="30"/>
        <v>8.36</v>
      </c>
      <c r="AD108" s="129">
        <f t="shared" si="30"/>
        <v>8.36</v>
      </c>
      <c r="AE108" s="129">
        <f t="shared" si="30"/>
        <v>8.36</v>
      </c>
      <c r="AF108" s="129">
        <f t="shared" si="30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29"/>
        <v>8</v>
      </c>
      <c r="D109" s="129">
        <f t="shared" si="29"/>
        <v>8</v>
      </c>
      <c r="E109" s="129">
        <f t="shared" si="29"/>
        <v>8</v>
      </c>
      <c r="F109" s="129">
        <f t="shared" si="29"/>
        <v>8</v>
      </c>
      <c r="G109" s="129">
        <f t="shared" si="29"/>
        <v>8</v>
      </c>
      <c r="H109" s="129">
        <f t="shared" si="29"/>
        <v>8</v>
      </c>
      <c r="I109" s="129">
        <v>5.4</v>
      </c>
      <c r="J109" s="129">
        <f t="shared" si="29"/>
        <v>5.4</v>
      </c>
      <c r="K109" s="129">
        <f t="shared" si="29"/>
        <v>5.4</v>
      </c>
      <c r="L109" s="129">
        <f t="shared" si="29"/>
        <v>5.4</v>
      </c>
      <c r="M109" s="129">
        <f t="shared" si="29"/>
        <v>5.4</v>
      </c>
      <c r="N109" s="129">
        <f t="shared" si="29"/>
        <v>5.4</v>
      </c>
      <c r="O109" s="129">
        <f t="shared" si="29"/>
        <v>5.4</v>
      </c>
      <c r="P109" s="129">
        <f t="shared" si="29"/>
        <v>5.4</v>
      </c>
      <c r="Q109" s="129">
        <f t="shared" si="29"/>
        <v>5.4</v>
      </c>
      <c r="R109" s="129">
        <f t="shared" si="29"/>
        <v>5.4</v>
      </c>
      <c r="S109" s="129">
        <f t="shared" si="30"/>
        <v>5.4</v>
      </c>
      <c r="T109" s="129">
        <f t="shared" si="30"/>
        <v>5.4</v>
      </c>
      <c r="U109" s="129">
        <f t="shared" si="30"/>
        <v>5.4</v>
      </c>
      <c r="V109" s="129">
        <f t="shared" si="30"/>
        <v>5.4</v>
      </c>
      <c r="W109" s="129">
        <f t="shared" si="30"/>
        <v>5.4</v>
      </c>
      <c r="X109" s="129">
        <f t="shared" si="30"/>
        <v>5.4</v>
      </c>
      <c r="Y109" s="129">
        <f t="shared" si="30"/>
        <v>5.4</v>
      </c>
      <c r="Z109" s="129">
        <f t="shared" si="30"/>
        <v>5.4</v>
      </c>
      <c r="AA109" s="129">
        <f t="shared" si="30"/>
        <v>5.4</v>
      </c>
      <c r="AB109" s="129">
        <f t="shared" si="30"/>
        <v>5.4</v>
      </c>
      <c r="AC109" s="129">
        <f t="shared" si="30"/>
        <v>5.4</v>
      </c>
      <c r="AD109" s="129">
        <f t="shared" si="30"/>
        <v>5.4</v>
      </c>
      <c r="AE109" s="129">
        <f t="shared" si="30"/>
        <v>5.4</v>
      </c>
      <c r="AF109" s="129">
        <f t="shared" si="30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29"/>
        <v>6.57</v>
      </c>
      <c r="D110" s="129">
        <f t="shared" si="29"/>
        <v>6.57</v>
      </c>
      <c r="E110" s="129">
        <f t="shared" si="29"/>
        <v>6.57</v>
      </c>
      <c r="F110" s="129">
        <f t="shared" si="29"/>
        <v>6.57</v>
      </c>
      <c r="G110" s="129">
        <f t="shared" si="29"/>
        <v>6.57</v>
      </c>
      <c r="H110" s="129">
        <f t="shared" si="29"/>
        <v>6.57</v>
      </c>
      <c r="I110" s="129">
        <f t="shared" si="29"/>
        <v>6.57</v>
      </c>
      <c r="J110" s="129">
        <f t="shared" si="29"/>
        <v>6.57</v>
      </c>
      <c r="K110" s="129">
        <f t="shared" si="29"/>
        <v>6.57</v>
      </c>
      <c r="L110" s="129">
        <f t="shared" si="29"/>
        <v>6.57</v>
      </c>
      <c r="M110" s="129">
        <f t="shared" si="29"/>
        <v>6.57</v>
      </c>
      <c r="N110" s="129">
        <f t="shared" si="29"/>
        <v>6.57</v>
      </c>
      <c r="O110" s="129">
        <f t="shared" si="29"/>
        <v>6.57</v>
      </c>
      <c r="P110" s="129">
        <f t="shared" si="29"/>
        <v>6.57</v>
      </c>
      <c r="Q110" s="129">
        <f t="shared" si="29"/>
        <v>6.57</v>
      </c>
      <c r="R110" s="129">
        <f t="shared" si="29"/>
        <v>6.57</v>
      </c>
      <c r="S110" s="129">
        <f t="shared" si="30"/>
        <v>6.57</v>
      </c>
      <c r="T110" s="129">
        <f t="shared" si="30"/>
        <v>6.57</v>
      </c>
      <c r="U110" s="129">
        <f t="shared" si="30"/>
        <v>6.57</v>
      </c>
      <c r="V110" s="129">
        <f t="shared" si="30"/>
        <v>6.57</v>
      </c>
      <c r="W110" s="129">
        <f t="shared" si="30"/>
        <v>6.57</v>
      </c>
      <c r="X110" s="129">
        <f t="shared" si="30"/>
        <v>6.57</v>
      </c>
      <c r="Y110" s="129">
        <f t="shared" si="30"/>
        <v>6.57</v>
      </c>
      <c r="Z110" s="129">
        <f t="shared" si="30"/>
        <v>6.57</v>
      </c>
      <c r="AA110" s="129">
        <f t="shared" si="30"/>
        <v>6.57</v>
      </c>
      <c r="AB110" s="129">
        <f t="shared" si="30"/>
        <v>6.57</v>
      </c>
      <c r="AC110" s="129">
        <f t="shared" si="30"/>
        <v>6.57</v>
      </c>
      <c r="AD110" s="129">
        <f t="shared" si="30"/>
        <v>6.57</v>
      </c>
      <c r="AE110" s="129">
        <f t="shared" si="30"/>
        <v>6.57</v>
      </c>
      <c r="AF110" s="129">
        <f t="shared" si="30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29"/>
        <v>3.43</v>
      </c>
      <c r="D111" s="129">
        <f t="shared" si="29"/>
        <v>3.43</v>
      </c>
      <c r="E111" s="129">
        <f t="shared" si="29"/>
        <v>3.43</v>
      </c>
      <c r="F111" s="129">
        <f t="shared" si="29"/>
        <v>3.43</v>
      </c>
      <c r="G111" s="129">
        <f t="shared" si="29"/>
        <v>3.43</v>
      </c>
      <c r="H111" s="129">
        <f t="shared" si="29"/>
        <v>3.43</v>
      </c>
      <c r="I111" s="129">
        <f t="shared" si="29"/>
        <v>3.43</v>
      </c>
      <c r="J111" s="129">
        <f t="shared" si="29"/>
        <v>3.43</v>
      </c>
      <c r="K111" s="129">
        <f t="shared" si="29"/>
        <v>3.43</v>
      </c>
      <c r="L111" s="129">
        <f t="shared" si="29"/>
        <v>3.43</v>
      </c>
      <c r="M111" s="129">
        <f t="shared" si="29"/>
        <v>3.43</v>
      </c>
      <c r="N111" s="129">
        <f t="shared" si="29"/>
        <v>3.43</v>
      </c>
      <c r="O111" s="129">
        <f t="shared" si="29"/>
        <v>3.43</v>
      </c>
      <c r="P111" s="129">
        <f t="shared" si="29"/>
        <v>3.43</v>
      </c>
      <c r="Q111" s="129">
        <f t="shared" si="29"/>
        <v>3.43</v>
      </c>
      <c r="R111" s="129">
        <f t="shared" si="29"/>
        <v>3.43</v>
      </c>
      <c r="S111" s="129">
        <f t="shared" si="30"/>
        <v>3.43</v>
      </c>
      <c r="T111" s="129">
        <f t="shared" si="30"/>
        <v>3.43</v>
      </c>
      <c r="U111" s="129">
        <f t="shared" si="30"/>
        <v>3.43</v>
      </c>
      <c r="V111" s="129">
        <f t="shared" si="30"/>
        <v>3.43</v>
      </c>
      <c r="W111" s="129">
        <f t="shared" si="30"/>
        <v>3.43</v>
      </c>
      <c r="X111" s="129">
        <f t="shared" si="30"/>
        <v>3.43</v>
      </c>
      <c r="Y111" s="129">
        <f t="shared" si="30"/>
        <v>3.43</v>
      </c>
      <c r="Z111" s="129">
        <f t="shared" si="30"/>
        <v>3.43</v>
      </c>
      <c r="AA111" s="129">
        <f t="shared" si="30"/>
        <v>3.43</v>
      </c>
      <c r="AB111" s="129">
        <f t="shared" si="30"/>
        <v>3.43</v>
      </c>
      <c r="AC111" s="129">
        <f t="shared" si="30"/>
        <v>3.43</v>
      </c>
      <c r="AD111" s="129">
        <f t="shared" si="30"/>
        <v>3.43</v>
      </c>
      <c r="AE111" s="129">
        <f t="shared" si="30"/>
        <v>3.43</v>
      </c>
      <c r="AF111" s="129">
        <f t="shared" si="30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29"/>
        <v>2.96</v>
      </c>
      <c r="D112" s="129">
        <f t="shared" si="29"/>
        <v>2.96</v>
      </c>
      <c r="E112" s="129">
        <f t="shared" si="29"/>
        <v>2.96</v>
      </c>
      <c r="F112" s="129">
        <f t="shared" si="29"/>
        <v>2.96</v>
      </c>
      <c r="G112" s="129">
        <f t="shared" si="29"/>
        <v>2.96</v>
      </c>
      <c r="H112" s="129">
        <f t="shared" si="29"/>
        <v>2.96</v>
      </c>
      <c r="I112" s="129">
        <f t="shared" si="29"/>
        <v>2.96</v>
      </c>
      <c r="J112" s="129">
        <f t="shared" si="29"/>
        <v>2.96</v>
      </c>
      <c r="K112" s="129">
        <f t="shared" si="29"/>
        <v>2.96</v>
      </c>
      <c r="L112" s="129">
        <f t="shared" si="29"/>
        <v>2.96</v>
      </c>
      <c r="M112" s="129">
        <f t="shared" si="29"/>
        <v>2.96</v>
      </c>
      <c r="N112" s="129">
        <f t="shared" si="29"/>
        <v>2.96</v>
      </c>
      <c r="O112" s="129">
        <f t="shared" si="29"/>
        <v>2.96</v>
      </c>
      <c r="P112" s="129">
        <f t="shared" si="29"/>
        <v>2.96</v>
      </c>
      <c r="Q112" s="129">
        <f t="shared" si="29"/>
        <v>2.96</v>
      </c>
      <c r="R112" s="129">
        <f t="shared" si="29"/>
        <v>2.96</v>
      </c>
      <c r="S112" s="129">
        <f t="shared" si="30"/>
        <v>2.96</v>
      </c>
      <c r="T112" s="129">
        <f t="shared" si="30"/>
        <v>2.96</v>
      </c>
      <c r="U112" s="129">
        <f t="shared" si="30"/>
        <v>2.96</v>
      </c>
      <c r="V112" s="129">
        <f t="shared" si="30"/>
        <v>2.96</v>
      </c>
      <c r="W112" s="129">
        <f t="shared" si="30"/>
        <v>2.96</v>
      </c>
      <c r="X112" s="129">
        <f t="shared" si="30"/>
        <v>2.96</v>
      </c>
      <c r="Y112" s="129">
        <f t="shared" si="30"/>
        <v>2.96</v>
      </c>
      <c r="Z112" s="129">
        <f t="shared" si="30"/>
        <v>2.96</v>
      </c>
      <c r="AA112" s="129">
        <f t="shared" si="30"/>
        <v>2.96</v>
      </c>
      <c r="AB112" s="129">
        <f t="shared" si="30"/>
        <v>2.96</v>
      </c>
      <c r="AC112" s="129">
        <f t="shared" si="30"/>
        <v>2.96</v>
      </c>
      <c r="AD112" s="129">
        <f t="shared" si="30"/>
        <v>2.96</v>
      </c>
      <c r="AE112" s="129">
        <f t="shared" si="30"/>
        <v>2.96</v>
      </c>
      <c r="AF112" s="129">
        <f t="shared" si="30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29"/>
        <v>8</v>
      </c>
      <c r="D113" s="129">
        <f t="shared" si="29"/>
        <v>8</v>
      </c>
      <c r="E113" s="129">
        <f t="shared" si="29"/>
        <v>8</v>
      </c>
      <c r="F113" s="129">
        <f t="shared" si="29"/>
        <v>8</v>
      </c>
      <c r="G113" s="129">
        <f t="shared" si="29"/>
        <v>8</v>
      </c>
      <c r="H113" s="129">
        <f t="shared" si="29"/>
        <v>8</v>
      </c>
      <c r="I113" s="129">
        <f t="shared" si="29"/>
        <v>8</v>
      </c>
      <c r="J113" s="129">
        <f t="shared" si="29"/>
        <v>8</v>
      </c>
      <c r="K113" s="129">
        <f t="shared" si="29"/>
        <v>8</v>
      </c>
      <c r="L113" s="129">
        <f t="shared" si="29"/>
        <v>8</v>
      </c>
      <c r="M113" s="129">
        <f t="shared" si="29"/>
        <v>8</v>
      </c>
      <c r="N113" s="129">
        <f t="shared" si="29"/>
        <v>8</v>
      </c>
      <c r="O113" s="129">
        <f t="shared" si="29"/>
        <v>8</v>
      </c>
      <c r="P113" s="129">
        <f t="shared" si="29"/>
        <v>8</v>
      </c>
      <c r="Q113" s="129">
        <f t="shared" si="29"/>
        <v>8</v>
      </c>
      <c r="R113" s="129">
        <f t="shared" si="29"/>
        <v>8</v>
      </c>
      <c r="S113" s="129">
        <f t="shared" si="30"/>
        <v>8</v>
      </c>
      <c r="T113" s="129">
        <f t="shared" si="30"/>
        <v>8</v>
      </c>
      <c r="U113" s="129">
        <f t="shared" si="30"/>
        <v>8</v>
      </c>
      <c r="V113" s="129">
        <f t="shared" si="30"/>
        <v>8</v>
      </c>
      <c r="W113" s="129">
        <f t="shared" si="30"/>
        <v>8</v>
      </c>
      <c r="X113" s="129">
        <f t="shared" si="30"/>
        <v>8</v>
      </c>
      <c r="Y113" s="129">
        <f t="shared" si="30"/>
        <v>8</v>
      </c>
      <c r="Z113" s="129">
        <f t="shared" si="30"/>
        <v>8</v>
      </c>
      <c r="AA113" s="129">
        <f t="shared" si="30"/>
        <v>8</v>
      </c>
      <c r="AB113" s="129">
        <f t="shared" si="30"/>
        <v>8</v>
      </c>
      <c r="AC113" s="129">
        <f t="shared" si="30"/>
        <v>8</v>
      </c>
      <c r="AD113" s="129">
        <f t="shared" si="30"/>
        <v>8</v>
      </c>
      <c r="AE113" s="129">
        <f t="shared" si="30"/>
        <v>8</v>
      </c>
      <c r="AF113" s="129">
        <f t="shared" si="30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29"/>
        <v>7</v>
      </c>
      <c r="E114" s="129">
        <f t="shared" si="29"/>
        <v>7</v>
      </c>
      <c r="F114" s="129">
        <f t="shared" si="29"/>
        <v>7</v>
      </c>
      <c r="G114" s="129">
        <f t="shared" si="29"/>
        <v>7</v>
      </c>
      <c r="H114" s="129">
        <f t="shared" si="29"/>
        <v>7</v>
      </c>
      <c r="I114" s="129">
        <f t="shared" si="29"/>
        <v>7</v>
      </c>
      <c r="J114" s="129">
        <f t="shared" si="29"/>
        <v>7</v>
      </c>
      <c r="K114" s="129">
        <f t="shared" si="29"/>
        <v>7</v>
      </c>
      <c r="L114" s="129">
        <f t="shared" si="29"/>
        <v>7</v>
      </c>
      <c r="M114" s="129">
        <f t="shared" si="29"/>
        <v>7</v>
      </c>
      <c r="N114" s="129">
        <f t="shared" si="29"/>
        <v>7</v>
      </c>
      <c r="O114" s="129">
        <f t="shared" si="29"/>
        <v>7</v>
      </c>
      <c r="P114" s="129">
        <f t="shared" si="29"/>
        <v>7</v>
      </c>
      <c r="Q114" s="129">
        <f t="shared" si="29"/>
        <v>7</v>
      </c>
      <c r="R114" s="129">
        <f t="shared" si="29"/>
        <v>7</v>
      </c>
      <c r="S114" s="129">
        <f t="shared" si="30"/>
        <v>7</v>
      </c>
      <c r="T114" s="129">
        <f t="shared" si="30"/>
        <v>7</v>
      </c>
      <c r="U114" s="129">
        <f t="shared" si="30"/>
        <v>7</v>
      </c>
      <c r="V114" s="129">
        <f t="shared" si="30"/>
        <v>7</v>
      </c>
      <c r="W114" s="129">
        <f t="shared" si="30"/>
        <v>7</v>
      </c>
      <c r="X114" s="129">
        <f t="shared" si="30"/>
        <v>7</v>
      </c>
      <c r="Y114" s="129">
        <f t="shared" si="30"/>
        <v>7</v>
      </c>
      <c r="Z114" s="129">
        <f t="shared" si="30"/>
        <v>7</v>
      </c>
      <c r="AA114" s="129">
        <f t="shared" si="30"/>
        <v>7</v>
      </c>
      <c r="AB114" s="129">
        <f t="shared" si="30"/>
        <v>7</v>
      </c>
      <c r="AC114" s="129">
        <f t="shared" si="30"/>
        <v>7</v>
      </c>
      <c r="AD114" s="129">
        <f t="shared" si="30"/>
        <v>7</v>
      </c>
      <c r="AE114" s="129">
        <f t="shared" si="30"/>
        <v>7</v>
      </c>
      <c r="AF114" s="129">
        <f t="shared" si="30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1">B115</f>
        <v>3.47</v>
      </c>
      <c r="D115" s="129">
        <f t="shared" si="31"/>
        <v>3.47</v>
      </c>
      <c r="E115" s="129">
        <f t="shared" si="31"/>
        <v>3.47</v>
      </c>
      <c r="F115" s="129">
        <f t="shared" si="31"/>
        <v>3.47</v>
      </c>
      <c r="G115" s="129">
        <f t="shared" si="31"/>
        <v>3.47</v>
      </c>
      <c r="H115" s="129">
        <f t="shared" si="31"/>
        <v>3.47</v>
      </c>
      <c r="I115" s="129">
        <f t="shared" si="31"/>
        <v>3.47</v>
      </c>
      <c r="J115" s="129">
        <f t="shared" si="31"/>
        <v>3.47</v>
      </c>
      <c r="K115" s="129">
        <f t="shared" si="31"/>
        <v>3.47</v>
      </c>
      <c r="L115" s="129">
        <f t="shared" si="31"/>
        <v>3.47</v>
      </c>
      <c r="M115" s="129">
        <f t="shared" si="31"/>
        <v>3.47</v>
      </c>
      <c r="N115" s="129">
        <f t="shared" si="31"/>
        <v>3.47</v>
      </c>
      <c r="O115" s="129">
        <f t="shared" si="31"/>
        <v>3.47</v>
      </c>
      <c r="P115" s="129">
        <f t="shared" si="31"/>
        <v>3.47</v>
      </c>
      <c r="Q115" s="129">
        <f t="shared" si="31"/>
        <v>3.47</v>
      </c>
      <c r="R115" s="129">
        <f t="shared" si="31"/>
        <v>3.47</v>
      </c>
      <c r="S115" s="129">
        <f t="shared" si="30"/>
        <v>3.47</v>
      </c>
      <c r="T115" s="129">
        <f t="shared" si="30"/>
        <v>3.47</v>
      </c>
      <c r="U115" s="129">
        <f t="shared" si="30"/>
        <v>3.47</v>
      </c>
      <c r="V115" s="129">
        <f t="shared" si="30"/>
        <v>3.47</v>
      </c>
      <c r="W115" s="129">
        <f t="shared" si="30"/>
        <v>3.47</v>
      </c>
      <c r="X115" s="129">
        <f t="shared" si="30"/>
        <v>3.47</v>
      </c>
      <c r="Y115" s="129">
        <f t="shared" si="30"/>
        <v>3.47</v>
      </c>
      <c r="Z115" s="129">
        <f t="shared" si="30"/>
        <v>3.47</v>
      </c>
      <c r="AA115" s="129">
        <f t="shared" si="30"/>
        <v>3.47</v>
      </c>
      <c r="AB115" s="129">
        <f t="shared" si="30"/>
        <v>3.47</v>
      </c>
      <c r="AC115" s="129">
        <f t="shared" si="30"/>
        <v>3.47</v>
      </c>
      <c r="AD115" s="129">
        <f t="shared" si="30"/>
        <v>3.47</v>
      </c>
      <c r="AE115" s="129">
        <f t="shared" si="30"/>
        <v>3.47</v>
      </c>
      <c r="AF115" s="129">
        <f t="shared" si="30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1"/>
        <v>2.1</v>
      </c>
      <c r="D116" s="129">
        <f t="shared" si="31"/>
        <v>2.1</v>
      </c>
      <c r="E116" s="129">
        <f t="shared" si="31"/>
        <v>2.1</v>
      </c>
      <c r="F116" s="129">
        <f t="shared" si="31"/>
        <v>2.1</v>
      </c>
      <c r="G116" s="129">
        <f t="shared" si="31"/>
        <v>2.1</v>
      </c>
      <c r="H116" s="129">
        <f t="shared" si="31"/>
        <v>2.1</v>
      </c>
      <c r="I116" s="129">
        <f t="shared" si="31"/>
        <v>2.1</v>
      </c>
      <c r="J116" s="129">
        <f t="shared" si="31"/>
        <v>2.1</v>
      </c>
      <c r="K116" s="129">
        <f t="shared" si="31"/>
        <v>2.1</v>
      </c>
      <c r="L116" s="129">
        <f t="shared" si="31"/>
        <v>2.1</v>
      </c>
      <c r="M116" s="129">
        <f t="shared" si="31"/>
        <v>2.1</v>
      </c>
      <c r="N116" s="129">
        <f t="shared" si="31"/>
        <v>2.1</v>
      </c>
      <c r="O116" s="129">
        <f t="shared" si="31"/>
        <v>2.1</v>
      </c>
      <c r="P116" s="129">
        <f t="shared" si="31"/>
        <v>2.1</v>
      </c>
      <c r="Q116" s="129">
        <f t="shared" si="31"/>
        <v>2.1</v>
      </c>
      <c r="R116" s="129">
        <f t="shared" si="31"/>
        <v>2.1</v>
      </c>
      <c r="S116" s="129">
        <f t="shared" si="30"/>
        <v>2.1</v>
      </c>
      <c r="T116" s="129">
        <f t="shared" si="30"/>
        <v>2.1</v>
      </c>
      <c r="U116" s="129">
        <f t="shared" si="30"/>
        <v>2.1</v>
      </c>
      <c r="V116" s="129">
        <f t="shared" si="30"/>
        <v>2.1</v>
      </c>
      <c r="W116" s="129">
        <f t="shared" si="30"/>
        <v>2.1</v>
      </c>
      <c r="X116" s="129">
        <f t="shared" si="30"/>
        <v>2.1</v>
      </c>
      <c r="Y116" s="129">
        <f t="shared" si="30"/>
        <v>2.1</v>
      </c>
      <c r="Z116" s="129">
        <f t="shared" si="30"/>
        <v>2.1</v>
      </c>
      <c r="AA116" s="129">
        <f t="shared" si="30"/>
        <v>2.1</v>
      </c>
      <c r="AB116" s="129">
        <f t="shared" si="30"/>
        <v>2.1</v>
      </c>
      <c r="AC116" s="129">
        <f t="shared" si="30"/>
        <v>2.1</v>
      </c>
      <c r="AD116" s="129">
        <f t="shared" si="30"/>
        <v>2.1</v>
      </c>
      <c r="AE116" s="129">
        <f t="shared" si="30"/>
        <v>2.1</v>
      </c>
      <c r="AF116" s="129">
        <f t="shared" si="30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1"/>
        <v>9.3000000000000007</v>
      </c>
      <c r="D117" s="129">
        <f t="shared" si="31"/>
        <v>9.3000000000000007</v>
      </c>
      <c r="E117" s="129">
        <f t="shared" si="31"/>
        <v>9.3000000000000007</v>
      </c>
      <c r="F117" s="129">
        <f t="shared" si="31"/>
        <v>9.3000000000000007</v>
      </c>
      <c r="G117" s="129">
        <f t="shared" si="31"/>
        <v>9.3000000000000007</v>
      </c>
      <c r="H117" s="129">
        <f t="shared" si="31"/>
        <v>9.3000000000000007</v>
      </c>
      <c r="I117" s="129">
        <f t="shared" si="31"/>
        <v>9.3000000000000007</v>
      </c>
      <c r="J117" s="129">
        <f t="shared" si="31"/>
        <v>9.3000000000000007</v>
      </c>
      <c r="K117" s="129">
        <f t="shared" si="31"/>
        <v>9.3000000000000007</v>
      </c>
      <c r="L117" s="129">
        <f t="shared" si="31"/>
        <v>9.3000000000000007</v>
      </c>
      <c r="M117" s="129">
        <f t="shared" si="31"/>
        <v>9.3000000000000007</v>
      </c>
      <c r="N117" s="129">
        <f t="shared" si="31"/>
        <v>9.3000000000000007</v>
      </c>
      <c r="O117" s="129">
        <f t="shared" si="31"/>
        <v>9.3000000000000007</v>
      </c>
      <c r="P117" s="129">
        <f t="shared" si="31"/>
        <v>9.3000000000000007</v>
      </c>
      <c r="Q117" s="129">
        <f t="shared" si="31"/>
        <v>9.3000000000000007</v>
      </c>
      <c r="R117" s="129">
        <f t="shared" si="31"/>
        <v>9.3000000000000007</v>
      </c>
      <c r="S117" s="129">
        <f t="shared" si="30"/>
        <v>9.3000000000000007</v>
      </c>
      <c r="T117" s="129">
        <f t="shared" si="30"/>
        <v>9.3000000000000007</v>
      </c>
      <c r="U117" s="129">
        <f t="shared" si="30"/>
        <v>9.3000000000000007</v>
      </c>
      <c r="V117" s="129">
        <f t="shared" si="30"/>
        <v>9.3000000000000007</v>
      </c>
      <c r="W117" s="129">
        <f t="shared" si="30"/>
        <v>9.3000000000000007</v>
      </c>
      <c r="X117" s="129">
        <f t="shared" si="30"/>
        <v>9.3000000000000007</v>
      </c>
      <c r="Y117" s="129">
        <f t="shared" si="30"/>
        <v>9.3000000000000007</v>
      </c>
      <c r="Z117" s="129">
        <f t="shared" si="30"/>
        <v>9.3000000000000007</v>
      </c>
      <c r="AA117" s="129">
        <f t="shared" si="30"/>
        <v>9.3000000000000007</v>
      </c>
      <c r="AB117" s="129">
        <f t="shared" si="30"/>
        <v>9.3000000000000007</v>
      </c>
      <c r="AC117" s="129">
        <f t="shared" si="30"/>
        <v>9.3000000000000007</v>
      </c>
      <c r="AD117" s="129">
        <f t="shared" si="30"/>
        <v>9.3000000000000007</v>
      </c>
      <c r="AE117" s="129">
        <f t="shared" si="30"/>
        <v>9.3000000000000007</v>
      </c>
      <c r="AF117" s="129">
        <f t="shared" si="30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1"/>
        <v>0</v>
      </c>
      <c r="D118" s="129">
        <f t="shared" si="31"/>
        <v>0</v>
      </c>
      <c r="E118" s="129">
        <f t="shared" si="31"/>
        <v>0</v>
      </c>
      <c r="F118" s="129">
        <f t="shared" si="31"/>
        <v>0</v>
      </c>
      <c r="G118" s="129">
        <f t="shared" si="31"/>
        <v>0</v>
      </c>
      <c r="H118" s="129">
        <f t="shared" si="31"/>
        <v>0</v>
      </c>
      <c r="I118" s="129">
        <f t="shared" si="31"/>
        <v>0</v>
      </c>
      <c r="J118" s="129">
        <f t="shared" si="31"/>
        <v>0</v>
      </c>
      <c r="K118" s="129">
        <f t="shared" si="31"/>
        <v>0</v>
      </c>
      <c r="L118" s="129">
        <f t="shared" si="31"/>
        <v>0</v>
      </c>
      <c r="M118" s="129">
        <f t="shared" si="31"/>
        <v>0</v>
      </c>
      <c r="N118" s="129">
        <f t="shared" si="31"/>
        <v>0</v>
      </c>
      <c r="O118" s="129">
        <f t="shared" si="31"/>
        <v>0</v>
      </c>
      <c r="P118" s="129">
        <f t="shared" si="31"/>
        <v>0</v>
      </c>
      <c r="Q118" s="129">
        <f t="shared" si="31"/>
        <v>0</v>
      </c>
      <c r="R118" s="129">
        <f t="shared" si="31"/>
        <v>0</v>
      </c>
      <c r="S118" s="129">
        <f t="shared" si="30"/>
        <v>0</v>
      </c>
      <c r="T118" s="129">
        <f t="shared" si="30"/>
        <v>0</v>
      </c>
      <c r="U118" s="129">
        <f t="shared" si="30"/>
        <v>0</v>
      </c>
      <c r="V118" s="129">
        <f t="shared" si="30"/>
        <v>0</v>
      </c>
      <c r="W118" s="129">
        <f t="shared" si="30"/>
        <v>0</v>
      </c>
      <c r="X118" s="129">
        <f t="shared" si="30"/>
        <v>0</v>
      </c>
      <c r="Y118" s="129">
        <f t="shared" si="30"/>
        <v>0</v>
      </c>
      <c r="Z118" s="129">
        <f t="shared" si="30"/>
        <v>0</v>
      </c>
      <c r="AA118" s="129">
        <f t="shared" si="30"/>
        <v>0</v>
      </c>
      <c r="AB118" s="129">
        <f t="shared" si="30"/>
        <v>0</v>
      </c>
      <c r="AC118" s="129">
        <f t="shared" si="30"/>
        <v>0</v>
      </c>
      <c r="AD118" s="129">
        <f t="shared" si="30"/>
        <v>0</v>
      </c>
      <c r="AE118" s="129">
        <f t="shared" si="30"/>
        <v>0</v>
      </c>
      <c r="AF118" s="129">
        <f t="shared" si="30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1"/>
        <v>0</v>
      </c>
      <c r="D119" s="129">
        <f t="shared" si="31"/>
        <v>0</v>
      </c>
      <c r="E119" s="129">
        <f t="shared" si="31"/>
        <v>0</v>
      </c>
      <c r="F119" s="129">
        <f t="shared" si="31"/>
        <v>0</v>
      </c>
      <c r="G119" s="129">
        <f t="shared" si="31"/>
        <v>0</v>
      </c>
      <c r="H119" s="129">
        <f t="shared" si="31"/>
        <v>0</v>
      </c>
      <c r="I119" s="129">
        <f t="shared" si="31"/>
        <v>0</v>
      </c>
      <c r="J119" s="129">
        <f t="shared" si="31"/>
        <v>0</v>
      </c>
      <c r="K119" s="129">
        <f t="shared" si="31"/>
        <v>0</v>
      </c>
      <c r="L119" s="129">
        <f t="shared" si="31"/>
        <v>0</v>
      </c>
      <c r="M119" s="129">
        <f t="shared" si="31"/>
        <v>0</v>
      </c>
      <c r="N119" s="129">
        <f t="shared" si="31"/>
        <v>0</v>
      </c>
      <c r="O119" s="129">
        <f t="shared" si="31"/>
        <v>0</v>
      </c>
      <c r="P119" s="129">
        <f t="shared" si="31"/>
        <v>0</v>
      </c>
      <c r="Q119" s="129">
        <f t="shared" si="31"/>
        <v>0</v>
      </c>
      <c r="R119" s="129">
        <f t="shared" si="31"/>
        <v>0</v>
      </c>
      <c r="S119" s="129">
        <f t="shared" si="30"/>
        <v>0</v>
      </c>
      <c r="T119" s="129">
        <f t="shared" si="30"/>
        <v>0</v>
      </c>
      <c r="U119" s="129">
        <f t="shared" si="30"/>
        <v>0</v>
      </c>
      <c r="V119" s="129">
        <f t="shared" si="30"/>
        <v>0</v>
      </c>
      <c r="W119" s="129">
        <f t="shared" si="30"/>
        <v>0</v>
      </c>
      <c r="X119" s="129">
        <f t="shared" si="30"/>
        <v>0</v>
      </c>
      <c r="Y119" s="129">
        <f t="shared" si="30"/>
        <v>0</v>
      </c>
      <c r="Z119" s="129">
        <f t="shared" si="30"/>
        <v>0</v>
      </c>
      <c r="AA119" s="129">
        <f t="shared" si="30"/>
        <v>0</v>
      </c>
      <c r="AB119" s="129">
        <f t="shared" si="30"/>
        <v>0</v>
      </c>
      <c r="AC119" s="129">
        <f t="shared" si="30"/>
        <v>0</v>
      </c>
      <c r="AD119" s="129">
        <f t="shared" si="30"/>
        <v>0</v>
      </c>
      <c r="AE119" s="129">
        <f t="shared" si="30"/>
        <v>0</v>
      </c>
      <c r="AF119" s="129">
        <f t="shared" si="30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1"/>
        <v>5</v>
      </c>
      <c r="D120" s="129">
        <f t="shared" si="31"/>
        <v>5</v>
      </c>
      <c r="E120" s="129">
        <f t="shared" si="31"/>
        <v>5</v>
      </c>
      <c r="F120" s="129">
        <f t="shared" si="31"/>
        <v>5</v>
      </c>
      <c r="G120" s="129">
        <f t="shared" si="31"/>
        <v>5</v>
      </c>
      <c r="H120" s="129">
        <f t="shared" si="31"/>
        <v>5</v>
      </c>
      <c r="I120" s="129">
        <f t="shared" si="31"/>
        <v>5</v>
      </c>
      <c r="J120" s="129">
        <f t="shared" si="31"/>
        <v>5</v>
      </c>
      <c r="K120" s="129">
        <f t="shared" si="31"/>
        <v>5</v>
      </c>
      <c r="L120" s="129">
        <f t="shared" si="31"/>
        <v>5</v>
      </c>
      <c r="M120" s="129">
        <f t="shared" si="31"/>
        <v>5</v>
      </c>
      <c r="N120" s="129">
        <f t="shared" si="31"/>
        <v>5</v>
      </c>
      <c r="O120" s="129">
        <f t="shared" si="31"/>
        <v>5</v>
      </c>
      <c r="P120" s="129">
        <f t="shared" si="31"/>
        <v>5</v>
      </c>
      <c r="Q120" s="129">
        <f t="shared" si="31"/>
        <v>5</v>
      </c>
      <c r="R120" s="129">
        <f t="shared" si="31"/>
        <v>5</v>
      </c>
      <c r="S120" s="129">
        <f t="shared" si="30"/>
        <v>5</v>
      </c>
      <c r="T120" s="129">
        <f t="shared" si="30"/>
        <v>5</v>
      </c>
      <c r="U120" s="129">
        <f t="shared" si="30"/>
        <v>5</v>
      </c>
      <c r="V120" s="129">
        <f t="shared" si="30"/>
        <v>5</v>
      </c>
      <c r="W120" s="129">
        <f t="shared" si="30"/>
        <v>5</v>
      </c>
      <c r="X120" s="129">
        <f t="shared" si="30"/>
        <v>5</v>
      </c>
      <c r="Y120" s="129">
        <f t="shared" si="30"/>
        <v>5</v>
      </c>
      <c r="Z120" s="129">
        <f t="shared" si="30"/>
        <v>5</v>
      </c>
      <c r="AA120" s="129">
        <f t="shared" si="30"/>
        <v>5</v>
      </c>
      <c r="AB120" s="129">
        <f t="shared" si="30"/>
        <v>5</v>
      </c>
      <c r="AC120" s="129">
        <f t="shared" si="30"/>
        <v>5</v>
      </c>
      <c r="AD120" s="129">
        <f t="shared" si="30"/>
        <v>5</v>
      </c>
      <c r="AE120" s="129">
        <f t="shared" si="30"/>
        <v>5</v>
      </c>
      <c r="AF120" s="129">
        <f t="shared" si="30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1"/>
        <v>1</v>
      </c>
      <c r="D121" s="129">
        <f t="shared" si="31"/>
        <v>1</v>
      </c>
      <c r="E121" s="129">
        <f t="shared" si="31"/>
        <v>1</v>
      </c>
      <c r="F121" s="129">
        <f t="shared" si="31"/>
        <v>1</v>
      </c>
      <c r="G121" s="129">
        <f t="shared" si="31"/>
        <v>1</v>
      </c>
      <c r="H121" s="129">
        <f t="shared" si="31"/>
        <v>1</v>
      </c>
      <c r="I121" s="129">
        <f t="shared" si="31"/>
        <v>1</v>
      </c>
      <c r="J121" s="129">
        <f t="shared" si="31"/>
        <v>1</v>
      </c>
      <c r="K121" s="129">
        <f t="shared" si="31"/>
        <v>1</v>
      </c>
      <c r="L121" s="129">
        <f t="shared" si="31"/>
        <v>1</v>
      </c>
      <c r="M121" s="129">
        <f t="shared" si="31"/>
        <v>1</v>
      </c>
      <c r="N121" s="129">
        <f t="shared" si="31"/>
        <v>1</v>
      </c>
      <c r="O121" s="129">
        <f t="shared" si="31"/>
        <v>1</v>
      </c>
      <c r="P121" s="129">
        <f t="shared" si="31"/>
        <v>1</v>
      </c>
      <c r="Q121" s="129">
        <f t="shared" si="31"/>
        <v>1</v>
      </c>
      <c r="R121" s="129">
        <f t="shared" si="31"/>
        <v>1</v>
      </c>
      <c r="S121" s="129">
        <f t="shared" si="30"/>
        <v>1</v>
      </c>
      <c r="T121" s="129">
        <f t="shared" si="30"/>
        <v>1</v>
      </c>
      <c r="U121" s="129">
        <f t="shared" si="30"/>
        <v>1</v>
      </c>
      <c r="V121" s="129">
        <f t="shared" si="30"/>
        <v>1</v>
      </c>
      <c r="W121" s="129">
        <f t="shared" si="30"/>
        <v>1</v>
      </c>
      <c r="X121" s="129">
        <f t="shared" si="30"/>
        <v>1</v>
      </c>
      <c r="Y121" s="129">
        <f t="shared" si="30"/>
        <v>1</v>
      </c>
      <c r="Z121" s="129">
        <f t="shared" si="30"/>
        <v>1</v>
      </c>
      <c r="AA121" s="129">
        <f t="shared" si="30"/>
        <v>1</v>
      </c>
      <c r="AB121" s="129">
        <f t="shared" si="30"/>
        <v>1</v>
      </c>
      <c r="AC121" s="129">
        <f t="shared" si="30"/>
        <v>1</v>
      </c>
      <c r="AD121" s="129">
        <f t="shared" si="30"/>
        <v>1</v>
      </c>
      <c r="AE121" s="129">
        <f t="shared" si="30"/>
        <v>1</v>
      </c>
      <c r="AF121" s="129">
        <f t="shared" si="30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1"/>
        <v>1.58</v>
      </c>
      <c r="D122" s="129">
        <f t="shared" si="31"/>
        <v>1.58</v>
      </c>
      <c r="E122" s="129">
        <f t="shared" si="31"/>
        <v>1.58</v>
      </c>
      <c r="F122" s="129">
        <f t="shared" si="31"/>
        <v>1.58</v>
      </c>
      <c r="G122" s="129">
        <f t="shared" si="31"/>
        <v>1.58</v>
      </c>
      <c r="H122" s="129">
        <f t="shared" si="31"/>
        <v>1.58</v>
      </c>
      <c r="I122" s="129">
        <f t="shared" si="31"/>
        <v>1.58</v>
      </c>
      <c r="J122" s="129">
        <f t="shared" si="31"/>
        <v>1.58</v>
      </c>
      <c r="K122" s="129">
        <f t="shared" si="31"/>
        <v>1.58</v>
      </c>
      <c r="L122" s="129">
        <f t="shared" si="31"/>
        <v>1.58</v>
      </c>
      <c r="M122" s="129">
        <f t="shared" si="31"/>
        <v>1.58</v>
      </c>
      <c r="N122" s="129">
        <f t="shared" si="31"/>
        <v>1.58</v>
      </c>
      <c r="O122" s="129">
        <f t="shared" si="31"/>
        <v>1.58</v>
      </c>
      <c r="P122" s="129">
        <f t="shared" si="31"/>
        <v>1.58</v>
      </c>
      <c r="Q122" s="129">
        <f t="shared" si="31"/>
        <v>1.58</v>
      </c>
      <c r="R122" s="129">
        <f t="shared" si="31"/>
        <v>1.58</v>
      </c>
      <c r="S122" s="129">
        <f t="shared" si="30"/>
        <v>1.58</v>
      </c>
      <c r="T122" s="129">
        <f t="shared" si="30"/>
        <v>1.58</v>
      </c>
      <c r="U122" s="129">
        <f t="shared" si="30"/>
        <v>1.58</v>
      </c>
      <c r="V122" s="129">
        <f t="shared" si="30"/>
        <v>1.58</v>
      </c>
      <c r="W122" s="129">
        <f t="shared" si="30"/>
        <v>1.58</v>
      </c>
      <c r="X122" s="129">
        <f t="shared" si="30"/>
        <v>1.58</v>
      </c>
      <c r="Y122" s="129">
        <f t="shared" si="30"/>
        <v>1.58</v>
      </c>
      <c r="Z122" s="129">
        <f t="shared" si="30"/>
        <v>1.58</v>
      </c>
      <c r="AA122" s="129">
        <f t="shared" si="30"/>
        <v>1.58</v>
      </c>
      <c r="AB122" s="129">
        <f t="shared" si="30"/>
        <v>1.58</v>
      </c>
      <c r="AC122" s="129">
        <f t="shared" si="30"/>
        <v>1.58</v>
      </c>
      <c r="AD122" s="129">
        <f t="shared" si="30"/>
        <v>1.58</v>
      </c>
      <c r="AE122" s="129">
        <f t="shared" si="30"/>
        <v>1.58</v>
      </c>
      <c r="AF122" s="129">
        <f t="shared" si="30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1"/>
        <v>1.46</v>
      </c>
      <c r="D123" s="129">
        <f t="shared" si="31"/>
        <v>1.46</v>
      </c>
      <c r="E123" s="129">
        <f t="shared" si="31"/>
        <v>1.46</v>
      </c>
      <c r="F123" s="129">
        <f t="shared" si="31"/>
        <v>1.46</v>
      </c>
      <c r="G123" s="129">
        <f t="shared" si="31"/>
        <v>1.46</v>
      </c>
      <c r="H123" s="129">
        <f t="shared" si="31"/>
        <v>1.46</v>
      </c>
      <c r="I123" s="129">
        <f t="shared" si="31"/>
        <v>1.46</v>
      </c>
      <c r="J123" s="129">
        <f t="shared" si="31"/>
        <v>1.46</v>
      </c>
      <c r="K123" s="129">
        <f t="shared" si="31"/>
        <v>1.46</v>
      </c>
      <c r="L123" s="129">
        <f t="shared" si="31"/>
        <v>1.46</v>
      </c>
      <c r="M123" s="129">
        <f t="shared" si="31"/>
        <v>1.46</v>
      </c>
      <c r="N123" s="129">
        <f t="shared" si="31"/>
        <v>1.46</v>
      </c>
      <c r="O123" s="129">
        <f t="shared" si="31"/>
        <v>1.46</v>
      </c>
      <c r="P123" s="129">
        <f t="shared" si="31"/>
        <v>1.46</v>
      </c>
      <c r="Q123" s="129">
        <f t="shared" si="31"/>
        <v>1.46</v>
      </c>
      <c r="R123" s="129">
        <f t="shared" si="31"/>
        <v>1.46</v>
      </c>
      <c r="S123" s="129">
        <f t="shared" ref="S123:AF123" si="32">R123</f>
        <v>1.46</v>
      </c>
      <c r="T123" s="129">
        <f t="shared" si="32"/>
        <v>1.46</v>
      </c>
      <c r="U123" s="129">
        <f t="shared" si="32"/>
        <v>1.46</v>
      </c>
      <c r="V123" s="129">
        <f t="shared" si="32"/>
        <v>1.46</v>
      </c>
      <c r="W123" s="129">
        <f t="shared" si="32"/>
        <v>1.46</v>
      </c>
      <c r="X123" s="129">
        <f t="shared" si="32"/>
        <v>1.46</v>
      </c>
      <c r="Y123" s="129">
        <f t="shared" si="32"/>
        <v>1.46</v>
      </c>
      <c r="Z123" s="129">
        <f t="shared" si="32"/>
        <v>1.46</v>
      </c>
      <c r="AA123" s="129">
        <f t="shared" si="32"/>
        <v>1.46</v>
      </c>
      <c r="AB123" s="129">
        <f t="shared" si="32"/>
        <v>1.46</v>
      </c>
      <c r="AC123" s="129">
        <f t="shared" si="32"/>
        <v>1.46</v>
      </c>
      <c r="AD123" s="129">
        <f t="shared" si="32"/>
        <v>1.46</v>
      </c>
      <c r="AE123" s="129">
        <f t="shared" si="32"/>
        <v>1.46</v>
      </c>
      <c r="AF123" s="129">
        <f t="shared" si="32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1"/>
        <v>1.48</v>
      </c>
      <c r="D124" s="129">
        <f t="shared" si="31"/>
        <v>1.48</v>
      </c>
      <c r="E124" s="129">
        <f t="shared" si="31"/>
        <v>1.48</v>
      </c>
      <c r="F124" s="129">
        <f t="shared" si="31"/>
        <v>1.48</v>
      </c>
      <c r="G124" s="129">
        <f t="shared" si="31"/>
        <v>1.48</v>
      </c>
      <c r="H124" s="129">
        <f t="shared" si="31"/>
        <v>1.48</v>
      </c>
      <c r="I124" s="129">
        <f t="shared" si="31"/>
        <v>1.48</v>
      </c>
      <c r="J124" s="129">
        <f t="shared" si="31"/>
        <v>1.48</v>
      </c>
      <c r="K124" s="129">
        <f t="shared" si="31"/>
        <v>1.48</v>
      </c>
      <c r="L124" s="129">
        <f t="shared" si="31"/>
        <v>1.48</v>
      </c>
      <c r="M124" s="129">
        <f t="shared" si="31"/>
        <v>1.48</v>
      </c>
      <c r="N124" s="129">
        <f t="shared" si="31"/>
        <v>1.48</v>
      </c>
      <c r="O124" s="129">
        <f t="shared" si="31"/>
        <v>1.48</v>
      </c>
      <c r="P124" s="129">
        <f t="shared" si="31"/>
        <v>1.48</v>
      </c>
      <c r="Q124" s="129">
        <f t="shared" si="31"/>
        <v>1.48</v>
      </c>
      <c r="R124" s="129">
        <f t="shared" si="31"/>
        <v>1.48</v>
      </c>
      <c r="S124" s="129">
        <f t="shared" ref="S124:AF124" si="33">R124</f>
        <v>1.48</v>
      </c>
      <c r="T124" s="129">
        <f t="shared" si="33"/>
        <v>1.48</v>
      </c>
      <c r="U124" s="129">
        <f t="shared" si="33"/>
        <v>1.48</v>
      </c>
      <c r="V124" s="129">
        <f t="shared" si="33"/>
        <v>1.48</v>
      </c>
      <c r="W124" s="129">
        <f t="shared" si="33"/>
        <v>1.48</v>
      </c>
      <c r="X124" s="129">
        <f t="shared" si="33"/>
        <v>1.48</v>
      </c>
      <c r="Y124" s="129">
        <f t="shared" si="33"/>
        <v>1.48</v>
      </c>
      <c r="Z124" s="129">
        <f t="shared" si="33"/>
        <v>1.48</v>
      </c>
      <c r="AA124" s="129">
        <f t="shared" si="33"/>
        <v>1.48</v>
      </c>
      <c r="AB124" s="129">
        <f t="shared" si="33"/>
        <v>1.48</v>
      </c>
      <c r="AC124" s="129">
        <f t="shared" si="33"/>
        <v>1.48</v>
      </c>
      <c r="AD124" s="129">
        <f t="shared" si="33"/>
        <v>1.48</v>
      </c>
      <c r="AE124" s="129">
        <f t="shared" si="33"/>
        <v>1.48</v>
      </c>
      <c r="AF124" s="129">
        <f t="shared" si="33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4">B126</f>
        <v>2.2000000000000002</v>
      </c>
      <c r="D126" s="129">
        <f t="shared" si="34"/>
        <v>2.2000000000000002</v>
      </c>
      <c r="E126" s="129">
        <f t="shared" si="34"/>
        <v>2.2000000000000002</v>
      </c>
      <c r="F126" s="129">
        <f t="shared" si="34"/>
        <v>2.2000000000000002</v>
      </c>
      <c r="G126" s="129">
        <f t="shared" si="34"/>
        <v>2.2000000000000002</v>
      </c>
      <c r="H126" s="129">
        <f t="shared" si="34"/>
        <v>2.2000000000000002</v>
      </c>
      <c r="I126" s="129">
        <f t="shared" si="34"/>
        <v>2.2000000000000002</v>
      </c>
      <c r="J126" s="129">
        <f t="shared" si="34"/>
        <v>2.2000000000000002</v>
      </c>
      <c r="K126" s="129">
        <f t="shared" si="34"/>
        <v>2.2000000000000002</v>
      </c>
      <c r="L126" s="129">
        <f t="shared" si="34"/>
        <v>2.2000000000000002</v>
      </c>
      <c r="M126" s="129">
        <f t="shared" si="34"/>
        <v>2.2000000000000002</v>
      </c>
      <c r="N126" s="129">
        <f t="shared" si="34"/>
        <v>2.2000000000000002</v>
      </c>
      <c r="O126" s="129">
        <f t="shared" si="34"/>
        <v>2.2000000000000002</v>
      </c>
      <c r="P126" s="129">
        <f t="shared" si="34"/>
        <v>2.2000000000000002</v>
      </c>
      <c r="Q126" s="129">
        <f t="shared" si="34"/>
        <v>2.2000000000000002</v>
      </c>
      <c r="R126" s="129">
        <f t="shared" si="34"/>
        <v>2.2000000000000002</v>
      </c>
      <c r="S126" s="129">
        <f t="shared" ref="S126:AF133" si="35">R126</f>
        <v>2.2000000000000002</v>
      </c>
      <c r="T126" s="129">
        <f t="shared" si="35"/>
        <v>2.2000000000000002</v>
      </c>
      <c r="U126" s="129">
        <f t="shared" si="35"/>
        <v>2.2000000000000002</v>
      </c>
      <c r="V126" s="129">
        <f t="shared" si="35"/>
        <v>2.2000000000000002</v>
      </c>
      <c r="W126" s="129">
        <f t="shared" si="35"/>
        <v>2.2000000000000002</v>
      </c>
      <c r="X126" s="129">
        <f t="shared" si="35"/>
        <v>2.2000000000000002</v>
      </c>
      <c r="Y126" s="129">
        <f t="shared" si="35"/>
        <v>2.2000000000000002</v>
      </c>
      <c r="Z126" s="129">
        <f t="shared" si="35"/>
        <v>2.2000000000000002</v>
      </c>
      <c r="AA126" s="129">
        <f t="shared" si="35"/>
        <v>2.2000000000000002</v>
      </c>
      <c r="AB126" s="129">
        <f t="shared" si="35"/>
        <v>2.2000000000000002</v>
      </c>
      <c r="AC126" s="129">
        <f t="shared" si="35"/>
        <v>2.2000000000000002</v>
      </c>
      <c r="AD126" s="129">
        <f t="shared" si="35"/>
        <v>2.2000000000000002</v>
      </c>
      <c r="AE126" s="129">
        <f t="shared" si="35"/>
        <v>2.2000000000000002</v>
      </c>
      <c r="AF126" s="129">
        <f t="shared" si="35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4"/>
        <v>2</v>
      </c>
      <c r="D127" s="129">
        <f t="shared" si="34"/>
        <v>2</v>
      </c>
      <c r="E127" s="129">
        <f t="shared" si="34"/>
        <v>2</v>
      </c>
      <c r="F127" s="129">
        <f t="shared" si="34"/>
        <v>2</v>
      </c>
      <c r="G127" s="129">
        <f t="shared" si="34"/>
        <v>2</v>
      </c>
      <c r="H127" s="129">
        <f t="shared" si="34"/>
        <v>2</v>
      </c>
      <c r="I127" s="129">
        <f t="shared" si="34"/>
        <v>2</v>
      </c>
      <c r="J127" s="129">
        <f t="shared" si="34"/>
        <v>2</v>
      </c>
      <c r="K127" s="129">
        <f t="shared" si="34"/>
        <v>2</v>
      </c>
      <c r="L127" s="129">
        <f t="shared" si="34"/>
        <v>2</v>
      </c>
      <c r="M127" s="129">
        <f t="shared" si="34"/>
        <v>2</v>
      </c>
      <c r="N127" s="129">
        <f t="shared" si="34"/>
        <v>2</v>
      </c>
      <c r="O127" s="129">
        <f t="shared" si="34"/>
        <v>2</v>
      </c>
      <c r="P127" s="129">
        <f t="shared" si="34"/>
        <v>2</v>
      </c>
      <c r="Q127" s="129">
        <f t="shared" si="34"/>
        <v>2</v>
      </c>
      <c r="R127" s="129">
        <f t="shared" si="34"/>
        <v>2</v>
      </c>
      <c r="S127" s="129">
        <f t="shared" si="35"/>
        <v>2</v>
      </c>
      <c r="T127" s="129">
        <f t="shared" si="35"/>
        <v>2</v>
      </c>
      <c r="U127" s="129">
        <f t="shared" si="35"/>
        <v>2</v>
      </c>
      <c r="V127" s="129">
        <f t="shared" si="35"/>
        <v>2</v>
      </c>
      <c r="W127" s="129">
        <f t="shared" si="35"/>
        <v>2</v>
      </c>
      <c r="X127" s="129">
        <f t="shared" si="35"/>
        <v>2</v>
      </c>
      <c r="Y127" s="129">
        <f t="shared" si="35"/>
        <v>2</v>
      </c>
      <c r="Z127" s="129">
        <f t="shared" si="35"/>
        <v>2</v>
      </c>
      <c r="AA127" s="129">
        <f t="shared" si="35"/>
        <v>2</v>
      </c>
      <c r="AB127" s="129">
        <f t="shared" si="35"/>
        <v>2</v>
      </c>
      <c r="AC127" s="129">
        <f t="shared" si="35"/>
        <v>2</v>
      </c>
      <c r="AD127" s="129">
        <f t="shared" si="35"/>
        <v>2</v>
      </c>
      <c r="AE127" s="129">
        <f t="shared" si="35"/>
        <v>2</v>
      </c>
      <c r="AF127" s="129">
        <f t="shared" si="35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4"/>
        <v>1.25</v>
      </c>
      <c r="D128" s="129">
        <f t="shared" si="34"/>
        <v>1.25</v>
      </c>
      <c r="E128" s="129">
        <f t="shared" si="34"/>
        <v>1.25</v>
      </c>
      <c r="F128" s="129">
        <f t="shared" si="34"/>
        <v>1.25</v>
      </c>
      <c r="G128" s="129">
        <f t="shared" si="34"/>
        <v>1.25</v>
      </c>
      <c r="H128" s="129">
        <f t="shared" si="34"/>
        <v>1.25</v>
      </c>
      <c r="I128" s="129">
        <f t="shared" si="34"/>
        <v>1.25</v>
      </c>
      <c r="J128" s="129">
        <f t="shared" si="34"/>
        <v>1.25</v>
      </c>
      <c r="K128" s="129">
        <f t="shared" si="34"/>
        <v>1.25</v>
      </c>
      <c r="L128" s="129">
        <f t="shared" si="34"/>
        <v>1.25</v>
      </c>
      <c r="M128" s="129">
        <f t="shared" si="34"/>
        <v>1.25</v>
      </c>
      <c r="N128" s="129">
        <f t="shared" si="34"/>
        <v>1.25</v>
      </c>
      <c r="O128" s="129">
        <f t="shared" si="34"/>
        <v>1.25</v>
      </c>
      <c r="P128" s="129">
        <f t="shared" si="34"/>
        <v>1.25</v>
      </c>
      <c r="Q128" s="129">
        <f t="shared" si="34"/>
        <v>1.25</v>
      </c>
      <c r="R128" s="129">
        <f t="shared" si="34"/>
        <v>1.25</v>
      </c>
      <c r="S128" s="129">
        <f t="shared" si="35"/>
        <v>1.25</v>
      </c>
      <c r="T128" s="129">
        <f t="shared" si="35"/>
        <v>1.25</v>
      </c>
      <c r="U128" s="129">
        <f t="shared" si="35"/>
        <v>1.25</v>
      </c>
      <c r="V128" s="129">
        <f t="shared" si="35"/>
        <v>1.25</v>
      </c>
      <c r="W128" s="129">
        <f t="shared" si="35"/>
        <v>1.25</v>
      </c>
      <c r="X128" s="129">
        <f t="shared" si="35"/>
        <v>1.25</v>
      </c>
      <c r="Y128" s="129">
        <f t="shared" si="35"/>
        <v>1.25</v>
      </c>
      <c r="Z128" s="129">
        <f t="shared" si="35"/>
        <v>1.25</v>
      </c>
      <c r="AA128" s="129">
        <f t="shared" si="35"/>
        <v>1.25</v>
      </c>
      <c r="AB128" s="129">
        <f t="shared" si="35"/>
        <v>1.25</v>
      </c>
      <c r="AC128" s="129">
        <f t="shared" si="35"/>
        <v>1.25</v>
      </c>
      <c r="AD128" s="129">
        <f t="shared" si="35"/>
        <v>1.25</v>
      </c>
      <c r="AE128" s="129">
        <f t="shared" si="35"/>
        <v>1.25</v>
      </c>
      <c r="AF128" s="129">
        <f t="shared" si="35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4"/>
        <v>1.1499999999999999</v>
      </c>
      <c r="D129" s="129">
        <f t="shared" si="34"/>
        <v>1.1499999999999999</v>
      </c>
      <c r="E129" s="129">
        <f t="shared" si="34"/>
        <v>1.1499999999999999</v>
      </c>
      <c r="F129" s="129">
        <f t="shared" si="34"/>
        <v>1.1499999999999999</v>
      </c>
      <c r="G129" s="129">
        <f t="shared" si="34"/>
        <v>1.1499999999999999</v>
      </c>
      <c r="H129" s="129">
        <f t="shared" si="34"/>
        <v>1.1499999999999999</v>
      </c>
      <c r="I129" s="129">
        <f t="shared" si="34"/>
        <v>1.1499999999999999</v>
      </c>
      <c r="J129" s="129">
        <f t="shared" si="34"/>
        <v>1.1499999999999999</v>
      </c>
      <c r="K129" s="129">
        <f t="shared" si="34"/>
        <v>1.1499999999999999</v>
      </c>
      <c r="L129" s="129">
        <f t="shared" si="34"/>
        <v>1.1499999999999999</v>
      </c>
      <c r="M129" s="129">
        <f t="shared" si="34"/>
        <v>1.1499999999999999</v>
      </c>
      <c r="N129" s="129">
        <f t="shared" si="34"/>
        <v>1.1499999999999999</v>
      </c>
      <c r="O129" s="129">
        <f t="shared" si="34"/>
        <v>1.1499999999999999</v>
      </c>
      <c r="P129" s="129">
        <f t="shared" si="34"/>
        <v>1.1499999999999999</v>
      </c>
      <c r="Q129" s="129">
        <f t="shared" si="34"/>
        <v>1.1499999999999999</v>
      </c>
      <c r="R129" s="129">
        <f t="shared" si="34"/>
        <v>1.1499999999999999</v>
      </c>
      <c r="S129" s="129">
        <f t="shared" si="35"/>
        <v>1.1499999999999999</v>
      </c>
      <c r="T129" s="129">
        <f t="shared" si="35"/>
        <v>1.1499999999999999</v>
      </c>
      <c r="U129" s="129">
        <f t="shared" si="35"/>
        <v>1.1499999999999999</v>
      </c>
      <c r="V129" s="129">
        <f t="shared" si="35"/>
        <v>1.1499999999999999</v>
      </c>
      <c r="W129" s="129">
        <f t="shared" si="35"/>
        <v>1.1499999999999999</v>
      </c>
      <c r="X129" s="129">
        <f t="shared" si="35"/>
        <v>1.1499999999999999</v>
      </c>
      <c r="Y129" s="129">
        <f t="shared" si="35"/>
        <v>1.1499999999999999</v>
      </c>
      <c r="Z129" s="129">
        <f t="shared" si="35"/>
        <v>1.1499999999999999</v>
      </c>
      <c r="AA129" s="129">
        <f t="shared" si="35"/>
        <v>1.1499999999999999</v>
      </c>
      <c r="AB129" s="129">
        <f t="shared" si="35"/>
        <v>1.1499999999999999</v>
      </c>
      <c r="AC129" s="129">
        <f t="shared" si="35"/>
        <v>1.1499999999999999</v>
      </c>
      <c r="AD129" s="129">
        <f t="shared" si="35"/>
        <v>1.1499999999999999</v>
      </c>
      <c r="AE129" s="129">
        <f t="shared" si="35"/>
        <v>1.1499999999999999</v>
      </c>
      <c r="AF129" s="129">
        <f t="shared" si="35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4"/>
        <v>2.133</v>
      </c>
      <c r="D130" s="129">
        <f t="shared" si="34"/>
        <v>2.133</v>
      </c>
      <c r="E130" s="129">
        <f t="shared" si="34"/>
        <v>2.133</v>
      </c>
      <c r="F130" s="129">
        <f t="shared" si="34"/>
        <v>2.133</v>
      </c>
      <c r="G130" s="129">
        <f t="shared" si="34"/>
        <v>2.133</v>
      </c>
      <c r="H130" s="129">
        <f t="shared" si="34"/>
        <v>2.133</v>
      </c>
      <c r="I130" s="129">
        <f t="shared" si="34"/>
        <v>2.133</v>
      </c>
      <c r="J130" s="129">
        <f t="shared" si="34"/>
        <v>2.133</v>
      </c>
      <c r="K130" s="129">
        <f t="shared" si="34"/>
        <v>2.133</v>
      </c>
      <c r="L130" s="129">
        <f t="shared" si="34"/>
        <v>2.133</v>
      </c>
      <c r="M130" s="129">
        <f t="shared" si="34"/>
        <v>2.133</v>
      </c>
      <c r="N130" s="129">
        <f t="shared" si="34"/>
        <v>2.133</v>
      </c>
      <c r="O130" s="129">
        <f t="shared" si="34"/>
        <v>2.133</v>
      </c>
      <c r="P130" s="129">
        <f t="shared" si="34"/>
        <v>2.133</v>
      </c>
      <c r="Q130" s="129">
        <f t="shared" si="34"/>
        <v>2.133</v>
      </c>
      <c r="R130" s="129">
        <f t="shared" si="34"/>
        <v>2.133</v>
      </c>
      <c r="S130" s="129">
        <f t="shared" si="35"/>
        <v>2.133</v>
      </c>
      <c r="T130" s="129">
        <f t="shared" si="35"/>
        <v>2.133</v>
      </c>
      <c r="U130" s="129">
        <f t="shared" si="35"/>
        <v>2.133</v>
      </c>
      <c r="V130" s="129">
        <f t="shared" si="35"/>
        <v>2.133</v>
      </c>
      <c r="W130" s="129">
        <f t="shared" si="35"/>
        <v>2.133</v>
      </c>
      <c r="X130" s="129">
        <f t="shared" si="35"/>
        <v>2.133</v>
      </c>
      <c r="Y130" s="129">
        <f t="shared" si="35"/>
        <v>2.133</v>
      </c>
      <c r="Z130" s="129">
        <f t="shared" si="35"/>
        <v>2.133</v>
      </c>
      <c r="AA130" s="129">
        <f t="shared" si="35"/>
        <v>2.133</v>
      </c>
      <c r="AB130" s="129">
        <f t="shared" si="35"/>
        <v>2.133</v>
      </c>
      <c r="AC130" s="129">
        <f t="shared" si="35"/>
        <v>2.133</v>
      </c>
      <c r="AD130" s="129">
        <f t="shared" si="35"/>
        <v>2.133</v>
      </c>
      <c r="AE130" s="129">
        <f t="shared" si="35"/>
        <v>2.133</v>
      </c>
      <c r="AF130" s="129">
        <f t="shared" si="35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4"/>
        <v>2.09</v>
      </c>
      <c r="D131" s="129">
        <f t="shared" si="34"/>
        <v>2.09</v>
      </c>
      <c r="E131" s="129">
        <f t="shared" si="34"/>
        <v>2.09</v>
      </c>
      <c r="F131" s="129">
        <f t="shared" si="34"/>
        <v>2.09</v>
      </c>
      <c r="G131" s="129">
        <f t="shared" si="34"/>
        <v>2.09</v>
      </c>
      <c r="H131" s="129">
        <f t="shared" si="34"/>
        <v>2.09</v>
      </c>
      <c r="I131" s="129">
        <f t="shared" si="34"/>
        <v>2.09</v>
      </c>
      <c r="J131" s="129">
        <f t="shared" si="34"/>
        <v>2.09</v>
      </c>
      <c r="K131" s="129">
        <f t="shared" si="34"/>
        <v>2.09</v>
      </c>
      <c r="L131" s="129">
        <f t="shared" si="34"/>
        <v>2.09</v>
      </c>
      <c r="M131" s="129">
        <f t="shared" si="34"/>
        <v>2.09</v>
      </c>
      <c r="N131" s="129">
        <f t="shared" si="34"/>
        <v>2.09</v>
      </c>
      <c r="O131" s="129">
        <f t="shared" si="34"/>
        <v>2.09</v>
      </c>
      <c r="P131" s="129">
        <f t="shared" si="34"/>
        <v>2.09</v>
      </c>
      <c r="Q131" s="129">
        <f t="shared" si="34"/>
        <v>2.09</v>
      </c>
      <c r="R131" s="129">
        <f t="shared" si="34"/>
        <v>2.09</v>
      </c>
      <c r="S131" s="129">
        <f t="shared" si="35"/>
        <v>2.09</v>
      </c>
      <c r="T131" s="129">
        <f t="shared" si="35"/>
        <v>2.09</v>
      </c>
      <c r="U131" s="129">
        <f t="shared" si="35"/>
        <v>2.09</v>
      </c>
      <c r="V131" s="129">
        <f t="shared" si="35"/>
        <v>2.09</v>
      </c>
      <c r="W131" s="129">
        <f t="shared" si="35"/>
        <v>2.09</v>
      </c>
      <c r="X131" s="129">
        <f t="shared" si="35"/>
        <v>2.09</v>
      </c>
      <c r="Y131" s="129">
        <f t="shared" si="35"/>
        <v>2.09</v>
      </c>
      <c r="Z131" s="129">
        <f t="shared" si="35"/>
        <v>2.09</v>
      </c>
      <c r="AA131" s="129">
        <f t="shared" si="35"/>
        <v>2.09</v>
      </c>
      <c r="AB131" s="129">
        <f t="shared" si="35"/>
        <v>2.09</v>
      </c>
      <c r="AC131" s="129">
        <f t="shared" si="35"/>
        <v>2.09</v>
      </c>
      <c r="AD131" s="129">
        <f t="shared" si="35"/>
        <v>2.09</v>
      </c>
      <c r="AE131" s="129">
        <f t="shared" si="35"/>
        <v>2.09</v>
      </c>
      <c r="AF131" s="129">
        <f t="shared" si="35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4"/>
        <v>1.1399999999999999</v>
      </c>
      <c r="D132" s="129">
        <f t="shared" si="34"/>
        <v>1.1399999999999999</v>
      </c>
      <c r="E132" s="129">
        <f t="shared" si="34"/>
        <v>1.1399999999999999</v>
      </c>
      <c r="F132" s="129">
        <f t="shared" si="34"/>
        <v>1.1399999999999999</v>
      </c>
      <c r="G132" s="129">
        <f t="shared" si="34"/>
        <v>1.1399999999999999</v>
      </c>
      <c r="H132" s="129">
        <f t="shared" si="34"/>
        <v>1.1399999999999999</v>
      </c>
      <c r="I132" s="129">
        <f t="shared" si="34"/>
        <v>1.1399999999999999</v>
      </c>
      <c r="J132" s="129">
        <f t="shared" si="34"/>
        <v>1.1399999999999999</v>
      </c>
      <c r="K132" s="129">
        <f t="shared" si="34"/>
        <v>1.1399999999999999</v>
      </c>
      <c r="L132" s="129">
        <f t="shared" si="34"/>
        <v>1.1399999999999999</v>
      </c>
      <c r="M132" s="129">
        <f t="shared" si="34"/>
        <v>1.1399999999999999</v>
      </c>
      <c r="N132" s="129">
        <f t="shared" si="34"/>
        <v>1.1399999999999999</v>
      </c>
      <c r="O132" s="129">
        <f t="shared" si="34"/>
        <v>1.1399999999999999</v>
      </c>
      <c r="P132" s="129">
        <f t="shared" si="34"/>
        <v>1.1399999999999999</v>
      </c>
      <c r="Q132" s="129">
        <f t="shared" si="34"/>
        <v>1.1399999999999999</v>
      </c>
      <c r="R132" s="129">
        <f t="shared" si="34"/>
        <v>1.1399999999999999</v>
      </c>
      <c r="S132" s="129">
        <f t="shared" si="35"/>
        <v>1.1399999999999999</v>
      </c>
      <c r="T132" s="129">
        <f t="shared" si="35"/>
        <v>1.1399999999999999</v>
      </c>
      <c r="U132" s="129">
        <f t="shared" si="35"/>
        <v>1.1399999999999999</v>
      </c>
      <c r="V132" s="129">
        <f t="shared" si="35"/>
        <v>1.1399999999999999</v>
      </c>
      <c r="W132" s="129">
        <f t="shared" si="35"/>
        <v>1.1399999999999999</v>
      </c>
      <c r="X132" s="129">
        <f t="shared" si="35"/>
        <v>1.1399999999999999</v>
      </c>
      <c r="Y132" s="129">
        <f t="shared" si="35"/>
        <v>1.1399999999999999</v>
      </c>
      <c r="Z132" s="129">
        <f t="shared" si="35"/>
        <v>1.1399999999999999</v>
      </c>
      <c r="AA132" s="129">
        <f t="shared" si="35"/>
        <v>1.1399999999999999</v>
      </c>
      <c r="AB132" s="129">
        <f t="shared" si="35"/>
        <v>1.1399999999999999</v>
      </c>
      <c r="AC132" s="129">
        <f t="shared" si="35"/>
        <v>1.1399999999999999</v>
      </c>
      <c r="AD132" s="129">
        <f t="shared" si="35"/>
        <v>1.1399999999999999</v>
      </c>
      <c r="AE132" s="129">
        <f t="shared" si="35"/>
        <v>1.1399999999999999</v>
      </c>
      <c r="AF132" s="129">
        <f t="shared" si="35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4"/>
        <v>0.82</v>
      </c>
      <c r="D133" s="129">
        <f t="shared" si="34"/>
        <v>0.82</v>
      </c>
      <c r="E133" s="129">
        <f t="shared" si="34"/>
        <v>0.82</v>
      </c>
      <c r="F133" s="129">
        <f t="shared" si="34"/>
        <v>0.82</v>
      </c>
      <c r="G133" s="129">
        <f t="shared" si="34"/>
        <v>0.82</v>
      </c>
      <c r="H133" s="129">
        <f t="shared" si="34"/>
        <v>0.82</v>
      </c>
      <c r="I133" s="129">
        <f t="shared" si="34"/>
        <v>0.82</v>
      </c>
      <c r="J133" s="129">
        <f t="shared" si="34"/>
        <v>0.82</v>
      </c>
      <c r="K133" s="129">
        <f t="shared" si="34"/>
        <v>0.82</v>
      </c>
      <c r="L133" s="129">
        <f t="shared" si="34"/>
        <v>0.82</v>
      </c>
      <c r="M133" s="129">
        <f t="shared" si="34"/>
        <v>0.82</v>
      </c>
      <c r="N133" s="129">
        <f t="shared" si="34"/>
        <v>0.82</v>
      </c>
      <c r="O133" s="129">
        <f t="shared" si="34"/>
        <v>0.82</v>
      </c>
      <c r="P133" s="129">
        <f t="shared" si="34"/>
        <v>0.82</v>
      </c>
      <c r="Q133" s="129">
        <f t="shared" si="34"/>
        <v>0.82</v>
      </c>
      <c r="R133" s="129">
        <f t="shared" si="34"/>
        <v>0.82</v>
      </c>
      <c r="S133" s="129">
        <f t="shared" si="35"/>
        <v>0.82</v>
      </c>
      <c r="T133" s="129">
        <f t="shared" si="35"/>
        <v>0.82</v>
      </c>
      <c r="U133" s="129">
        <f t="shared" si="35"/>
        <v>0.82</v>
      </c>
      <c r="V133" s="129">
        <f t="shared" si="35"/>
        <v>0.82</v>
      </c>
      <c r="W133" s="129">
        <f t="shared" si="35"/>
        <v>0.82</v>
      </c>
      <c r="X133" s="129">
        <f t="shared" si="35"/>
        <v>0.82</v>
      </c>
      <c r="Y133" s="129">
        <f t="shared" si="35"/>
        <v>0.82</v>
      </c>
      <c r="Z133" s="129">
        <f t="shared" si="35"/>
        <v>0.82</v>
      </c>
      <c r="AA133" s="129">
        <f t="shared" si="35"/>
        <v>0.82</v>
      </c>
      <c r="AB133" s="129">
        <f t="shared" si="35"/>
        <v>0.82</v>
      </c>
      <c r="AC133" s="129">
        <f t="shared" si="35"/>
        <v>0.82</v>
      </c>
      <c r="AD133" s="129">
        <f t="shared" si="35"/>
        <v>0.82</v>
      </c>
      <c r="AE133" s="129">
        <f t="shared" si="35"/>
        <v>0.82</v>
      </c>
      <c r="AF133" s="129">
        <f t="shared" si="35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6">B135</f>
        <v>2</v>
      </c>
      <c r="D135" s="129">
        <f t="shared" si="36"/>
        <v>2</v>
      </c>
      <c r="E135" s="129">
        <f t="shared" si="36"/>
        <v>2</v>
      </c>
      <c r="F135" s="129">
        <f t="shared" si="36"/>
        <v>2</v>
      </c>
      <c r="G135" s="129">
        <f t="shared" si="36"/>
        <v>2</v>
      </c>
      <c r="H135" s="129">
        <f t="shared" si="36"/>
        <v>2</v>
      </c>
      <c r="I135" s="129">
        <f t="shared" si="36"/>
        <v>2</v>
      </c>
      <c r="J135" s="129">
        <f t="shared" si="36"/>
        <v>2</v>
      </c>
      <c r="K135" s="129">
        <f t="shared" si="36"/>
        <v>2</v>
      </c>
      <c r="L135" s="129">
        <f t="shared" si="36"/>
        <v>2</v>
      </c>
      <c r="M135" s="129">
        <f t="shared" si="36"/>
        <v>2</v>
      </c>
      <c r="N135" s="129">
        <f t="shared" si="36"/>
        <v>2</v>
      </c>
      <c r="O135" s="129">
        <f t="shared" si="36"/>
        <v>2</v>
      </c>
      <c r="P135" s="129">
        <f t="shared" si="36"/>
        <v>2</v>
      </c>
      <c r="Q135" s="129">
        <f t="shared" si="36"/>
        <v>2</v>
      </c>
      <c r="R135" s="129">
        <f t="shared" si="36"/>
        <v>2</v>
      </c>
      <c r="S135" s="129">
        <f t="shared" ref="S135:AF141" si="37">R135</f>
        <v>2</v>
      </c>
      <c r="T135" s="129">
        <f t="shared" si="37"/>
        <v>2</v>
      </c>
      <c r="U135" s="129">
        <f t="shared" si="37"/>
        <v>2</v>
      </c>
      <c r="V135" s="129">
        <f t="shared" si="37"/>
        <v>2</v>
      </c>
      <c r="W135" s="129">
        <f t="shared" si="37"/>
        <v>2</v>
      </c>
      <c r="X135" s="129">
        <f t="shared" si="37"/>
        <v>2</v>
      </c>
      <c r="Y135" s="129">
        <f t="shared" si="37"/>
        <v>2</v>
      </c>
      <c r="Z135" s="129">
        <f t="shared" si="37"/>
        <v>2</v>
      </c>
      <c r="AA135" s="129">
        <f t="shared" si="37"/>
        <v>2</v>
      </c>
      <c r="AB135" s="129">
        <f t="shared" si="37"/>
        <v>2</v>
      </c>
      <c r="AC135" s="129">
        <f t="shared" si="37"/>
        <v>2</v>
      </c>
      <c r="AD135" s="129">
        <f t="shared" si="37"/>
        <v>2</v>
      </c>
      <c r="AE135" s="129">
        <f t="shared" si="37"/>
        <v>2</v>
      </c>
      <c r="AF135" s="129">
        <f t="shared" si="37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6"/>
        <v>5.61</v>
      </c>
      <c r="D136" s="129">
        <f t="shared" si="36"/>
        <v>5.61</v>
      </c>
      <c r="E136" s="129">
        <f t="shared" si="36"/>
        <v>5.61</v>
      </c>
      <c r="F136" s="129">
        <f t="shared" si="36"/>
        <v>5.61</v>
      </c>
      <c r="G136" s="129">
        <f t="shared" si="36"/>
        <v>5.61</v>
      </c>
      <c r="H136" s="129">
        <f t="shared" si="36"/>
        <v>5.61</v>
      </c>
      <c r="I136" s="129">
        <f t="shared" si="36"/>
        <v>5.61</v>
      </c>
      <c r="J136" s="129">
        <f t="shared" si="36"/>
        <v>5.61</v>
      </c>
      <c r="K136" s="129">
        <f t="shared" si="36"/>
        <v>5.61</v>
      </c>
      <c r="L136" s="129">
        <f t="shared" si="36"/>
        <v>5.61</v>
      </c>
      <c r="M136" s="129">
        <f t="shared" si="36"/>
        <v>5.61</v>
      </c>
      <c r="N136" s="129">
        <f t="shared" si="36"/>
        <v>5.61</v>
      </c>
      <c r="O136" s="129">
        <f t="shared" si="36"/>
        <v>5.61</v>
      </c>
      <c r="P136" s="129">
        <f t="shared" si="36"/>
        <v>5.61</v>
      </c>
      <c r="Q136" s="129">
        <f t="shared" si="36"/>
        <v>5.61</v>
      </c>
      <c r="R136" s="129">
        <f t="shared" si="36"/>
        <v>5.61</v>
      </c>
      <c r="S136" s="129">
        <f t="shared" si="37"/>
        <v>5.61</v>
      </c>
      <c r="T136" s="129">
        <f t="shared" si="37"/>
        <v>5.61</v>
      </c>
      <c r="U136" s="129">
        <f t="shared" si="37"/>
        <v>5.61</v>
      </c>
      <c r="V136" s="129">
        <f t="shared" si="37"/>
        <v>5.61</v>
      </c>
      <c r="W136" s="129">
        <f t="shared" si="37"/>
        <v>5.61</v>
      </c>
      <c r="X136" s="129">
        <f t="shared" si="37"/>
        <v>5.61</v>
      </c>
      <c r="Y136" s="129">
        <f t="shared" si="37"/>
        <v>5.61</v>
      </c>
      <c r="Z136" s="129">
        <f t="shared" si="37"/>
        <v>5.61</v>
      </c>
      <c r="AA136" s="129">
        <f t="shared" si="37"/>
        <v>5.61</v>
      </c>
      <c r="AB136" s="129">
        <f t="shared" si="37"/>
        <v>5.61</v>
      </c>
      <c r="AC136" s="129">
        <f t="shared" si="37"/>
        <v>5.61</v>
      </c>
      <c r="AD136" s="129">
        <f t="shared" si="37"/>
        <v>5.61</v>
      </c>
      <c r="AE136" s="129">
        <f t="shared" si="37"/>
        <v>5.61</v>
      </c>
      <c r="AF136" s="129">
        <f t="shared" si="37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6"/>
        <v>1.25</v>
      </c>
      <c r="D137" s="129">
        <f t="shared" si="36"/>
        <v>1.25</v>
      </c>
      <c r="E137" s="129">
        <f t="shared" si="36"/>
        <v>1.25</v>
      </c>
      <c r="F137" s="129">
        <f t="shared" si="36"/>
        <v>1.25</v>
      </c>
      <c r="G137" s="129">
        <f t="shared" si="36"/>
        <v>1.25</v>
      </c>
      <c r="H137" s="129">
        <f t="shared" si="36"/>
        <v>1.25</v>
      </c>
      <c r="I137" s="129">
        <f t="shared" si="36"/>
        <v>1.25</v>
      </c>
      <c r="J137" s="129">
        <f t="shared" si="36"/>
        <v>1.25</v>
      </c>
      <c r="K137" s="129">
        <f t="shared" si="36"/>
        <v>1.25</v>
      </c>
      <c r="L137" s="129">
        <f t="shared" si="36"/>
        <v>1.25</v>
      </c>
      <c r="M137" s="129">
        <f t="shared" si="36"/>
        <v>1.25</v>
      </c>
      <c r="N137" s="129">
        <f t="shared" si="36"/>
        <v>1.25</v>
      </c>
      <c r="O137" s="129">
        <f t="shared" si="36"/>
        <v>1.25</v>
      </c>
      <c r="P137" s="129">
        <f t="shared" si="36"/>
        <v>1.25</v>
      </c>
      <c r="Q137" s="129">
        <f t="shared" si="36"/>
        <v>1.25</v>
      </c>
      <c r="R137" s="129">
        <f t="shared" si="36"/>
        <v>1.25</v>
      </c>
      <c r="S137" s="129">
        <f t="shared" si="37"/>
        <v>1.25</v>
      </c>
      <c r="T137" s="129">
        <f t="shared" si="37"/>
        <v>1.25</v>
      </c>
      <c r="U137" s="129">
        <f t="shared" si="37"/>
        <v>1.25</v>
      </c>
      <c r="V137" s="129">
        <f t="shared" si="37"/>
        <v>1.25</v>
      </c>
      <c r="W137" s="129">
        <f t="shared" si="37"/>
        <v>1.25</v>
      </c>
      <c r="X137" s="129">
        <f t="shared" si="37"/>
        <v>1.25</v>
      </c>
      <c r="Y137" s="129">
        <f t="shared" si="37"/>
        <v>1.25</v>
      </c>
      <c r="Z137" s="129">
        <f t="shared" si="37"/>
        <v>1.25</v>
      </c>
      <c r="AA137" s="129">
        <f t="shared" si="37"/>
        <v>1.25</v>
      </c>
      <c r="AB137" s="129">
        <f t="shared" si="37"/>
        <v>1.25</v>
      </c>
      <c r="AC137" s="129">
        <f t="shared" si="37"/>
        <v>1.25</v>
      </c>
      <c r="AD137" s="129">
        <f t="shared" si="37"/>
        <v>1.25</v>
      </c>
      <c r="AE137" s="129">
        <f t="shared" si="37"/>
        <v>1.25</v>
      </c>
      <c r="AF137" s="129">
        <f t="shared" si="37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6"/>
        <v>1.25</v>
      </c>
      <c r="D138" s="129">
        <f t="shared" si="36"/>
        <v>1.25</v>
      </c>
      <c r="E138" s="129">
        <f t="shared" si="36"/>
        <v>1.25</v>
      </c>
      <c r="F138" s="129">
        <f t="shared" si="36"/>
        <v>1.25</v>
      </c>
      <c r="G138" s="129">
        <f t="shared" si="36"/>
        <v>1.25</v>
      </c>
      <c r="H138" s="129">
        <f t="shared" si="36"/>
        <v>1.25</v>
      </c>
      <c r="I138" s="129">
        <f t="shared" si="36"/>
        <v>1.25</v>
      </c>
      <c r="J138" s="129">
        <f t="shared" si="36"/>
        <v>1.25</v>
      </c>
      <c r="K138" s="129">
        <f t="shared" si="36"/>
        <v>1.25</v>
      </c>
      <c r="L138" s="129">
        <f t="shared" si="36"/>
        <v>1.25</v>
      </c>
      <c r="M138" s="129">
        <f t="shared" si="36"/>
        <v>1.25</v>
      </c>
      <c r="N138" s="129">
        <f t="shared" si="36"/>
        <v>1.25</v>
      </c>
      <c r="O138" s="129">
        <f t="shared" si="36"/>
        <v>1.25</v>
      </c>
      <c r="P138" s="129">
        <f t="shared" si="36"/>
        <v>1.25</v>
      </c>
      <c r="Q138" s="129">
        <f t="shared" si="36"/>
        <v>1.25</v>
      </c>
      <c r="R138" s="129">
        <f t="shared" si="36"/>
        <v>1.25</v>
      </c>
      <c r="S138" s="129">
        <f t="shared" si="37"/>
        <v>1.25</v>
      </c>
      <c r="T138" s="129">
        <f t="shared" si="37"/>
        <v>1.25</v>
      </c>
      <c r="U138" s="129">
        <f t="shared" si="37"/>
        <v>1.25</v>
      </c>
      <c r="V138" s="129">
        <f t="shared" si="37"/>
        <v>1.25</v>
      </c>
      <c r="W138" s="129">
        <f t="shared" si="37"/>
        <v>1.25</v>
      </c>
      <c r="X138" s="129">
        <f t="shared" si="37"/>
        <v>1.25</v>
      </c>
      <c r="Y138" s="129">
        <f t="shared" si="37"/>
        <v>1.25</v>
      </c>
      <c r="Z138" s="129">
        <f t="shared" si="37"/>
        <v>1.25</v>
      </c>
      <c r="AA138" s="129">
        <f t="shared" si="37"/>
        <v>1.25</v>
      </c>
      <c r="AB138" s="129">
        <f t="shared" si="37"/>
        <v>1.25</v>
      </c>
      <c r="AC138" s="129">
        <f t="shared" si="37"/>
        <v>1.25</v>
      </c>
      <c r="AD138" s="129">
        <f t="shared" si="37"/>
        <v>1.25</v>
      </c>
      <c r="AE138" s="129">
        <f t="shared" si="37"/>
        <v>1.25</v>
      </c>
      <c r="AF138" s="129">
        <f t="shared" si="37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6"/>
        <v>1.46</v>
      </c>
      <c r="D139" s="129">
        <f t="shared" si="36"/>
        <v>1.46</v>
      </c>
      <c r="E139" s="129">
        <f t="shared" si="36"/>
        <v>1.46</v>
      </c>
      <c r="F139" s="129">
        <f t="shared" si="36"/>
        <v>1.46</v>
      </c>
      <c r="G139" s="129">
        <f t="shared" si="36"/>
        <v>1.46</v>
      </c>
      <c r="H139" s="129">
        <f t="shared" si="36"/>
        <v>1.46</v>
      </c>
      <c r="I139" s="129">
        <f t="shared" si="36"/>
        <v>1.46</v>
      </c>
      <c r="J139" s="129">
        <f t="shared" si="36"/>
        <v>1.46</v>
      </c>
      <c r="K139" s="129">
        <f t="shared" si="36"/>
        <v>1.46</v>
      </c>
      <c r="L139" s="129">
        <f t="shared" si="36"/>
        <v>1.46</v>
      </c>
      <c r="M139" s="129">
        <f t="shared" si="36"/>
        <v>1.46</v>
      </c>
      <c r="N139" s="129">
        <f t="shared" si="36"/>
        <v>1.46</v>
      </c>
      <c r="O139" s="129">
        <f t="shared" si="36"/>
        <v>1.46</v>
      </c>
      <c r="P139" s="129">
        <f t="shared" si="36"/>
        <v>1.46</v>
      </c>
      <c r="Q139" s="129">
        <f t="shared" si="36"/>
        <v>1.46</v>
      </c>
      <c r="R139" s="129">
        <f t="shared" si="36"/>
        <v>1.46</v>
      </c>
      <c r="S139" s="129">
        <f t="shared" si="37"/>
        <v>1.46</v>
      </c>
      <c r="T139" s="129">
        <f t="shared" si="37"/>
        <v>1.46</v>
      </c>
      <c r="U139" s="129">
        <f t="shared" si="37"/>
        <v>1.46</v>
      </c>
      <c r="V139" s="129">
        <f t="shared" si="37"/>
        <v>1.46</v>
      </c>
      <c r="W139" s="129">
        <f t="shared" si="37"/>
        <v>1.46</v>
      </c>
      <c r="X139" s="129">
        <f t="shared" si="37"/>
        <v>1.46</v>
      </c>
      <c r="Y139" s="129">
        <f t="shared" si="37"/>
        <v>1.46</v>
      </c>
      <c r="Z139" s="129">
        <f t="shared" si="37"/>
        <v>1.46</v>
      </c>
      <c r="AA139" s="129">
        <f t="shared" si="37"/>
        <v>1.46</v>
      </c>
      <c r="AB139" s="129">
        <f t="shared" si="37"/>
        <v>1.46</v>
      </c>
      <c r="AC139" s="129">
        <f t="shared" si="37"/>
        <v>1.46</v>
      </c>
      <c r="AD139" s="129">
        <f t="shared" si="37"/>
        <v>1.46</v>
      </c>
      <c r="AE139" s="129">
        <f t="shared" si="37"/>
        <v>1.46</v>
      </c>
      <c r="AF139" s="129">
        <f t="shared" si="37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6"/>
        <v>3</v>
      </c>
      <c r="D140" s="129">
        <f t="shared" si="36"/>
        <v>3</v>
      </c>
      <c r="E140" s="129">
        <f t="shared" si="36"/>
        <v>3</v>
      </c>
      <c r="F140" s="129">
        <f t="shared" si="36"/>
        <v>3</v>
      </c>
      <c r="G140" s="129">
        <f t="shared" si="36"/>
        <v>3</v>
      </c>
      <c r="H140" s="129">
        <f t="shared" si="36"/>
        <v>3</v>
      </c>
      <c r="I140" s="129">
        <f t="shared" si="36"/>
        <v>3</v>
      </c>
      <c r="J140" s="129">
        <f t="shared" si="36"/>
        <v>3</v>
      </c>
      <c r="K140" s="129">
        <f t="shared" si="36"/>
        <v>3</v>
      </c>
      <c r="L140" s="129">
        <f t="shared" si="36"/>
        <v>3</v>
      </c>
      <c r="M140" s="129">
        <f t="shared" si="36"/>
        <v>3</v>
      </c>
      <c r="N140" s="129">
        <f t="shared" si="36"/>
        <v>3</v>
      </c>
      <c r="O140" s="129">
        <f t="shared" si="36"/>
        <v>3</v>
      </c>
      <c r="P140" s="129">
        <f t="shared" si="36"/>
        <v>3</v>
      </c>
      <c r="Q140" s="129">
        <f t="shared" si="36"/>
        <v>3</v>
      </c>
      <c r="R140" s="129">
        <f t="shared" si="36"/>
        <v>3</v>
      </c>
      <c r="S140" s="129">
        <f t="shared" si="37"/>
        <v>3</v>
      </c>
      <c r="T140" s="129">
        <f t="shared" si="37"/>
        <v>3</v>
      </c>
      <c r="U140" s="129">
        <f t="shared" si="37"/>
        <v>3</v>
      </c>
      <c r="V140" s="129">
        <f t="shared" si="37"/>
        <v>3</v>
      </c>
      <c r="W140" s="129">
        <f t="shared" si="37"/>
        <v>3</v>
      </c>
      <c r="X140" s="129">
        <f t="shared" si="37"/>
        <v>3</v>
      </c>
      <c r="Y140" s="129">
        <f t="shared" si="37"/>
        <v>3</v>
      </c>
      <c r="Z140" s="129">
        <f t="shared" si="37"/>
        <v>3</v>
      </c>
      <c r="AA140" s="129">
        <f t="shared" si="37"/>
        <v>3</v>
      </c>
      <c r="AB140" s="129">
        <f t="shared" si="37"/>
        <v>3</v>
      </c>
      <c r="AC140" s="129">
        <f t="shared" si="37"/>
        <v>3</v>
      </c>
      <c r="AD140" s="129">
        <f t="shared" si="37"/>
        <v>3</v>
      </c>
      <c r="AE140" s="129">
        <f t="shared" si="37"/>
        <v>3</v>
      </c>
      <c r="AF140" s="129">
        <f t="shared" si="37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6"/>
        <v>3.3</v>
      </c>
      <c r="D141" s="129">
        <f t="shared" si="36"/>
        <v>3.3</v>
      </c>
      <c r="E141" s="129">
        <f t="shared" si="36"/>
        <v>3.3</v>
      </c>
      <c r="F141" s="129">
        <f t="shared" si="36"/>
        <v>3.3</v>
      </c>
      <c r="G141" s="129">
        <f t="shared" si="36"/>
        <v>3.3</v>
      </c>
      <c r="H141" s="129">
        <f t="shared" si="36"/>
        <v>3.3</v>
      </c>
      <c r="I141" s="129">
        <f t="shared" si="36"/>
        <v>3.3</v>
      </c>
      <c r="J141" s="129">
        <f t="shared" si="36"/>
        <v>3.3</v>
      </c>
      <c r="K141" s="129">
        <f t="shared" si="36"/>
        <v>3.3</v>
      </c>
      <c r="L141" s="129">
        <f t="shared" si="36"/>
        <v>3.3</v>
      </c>
      <c r="M141" s="129">
        <f t="shared" si="36"/>
        <v>3.3</v>
      </c>
      <c r="N141" s="129">
        <f t="shared" si="36"/>
        <v>3.3</v>
      </c>
      <c r="O141" s="129">
        <f t="shared" si="36"/>
        <v>3.3</v>
      </c>
      <c r="P141" s="129">
        <f t="shared" si="36"/>
        <v>3.3</v>
      </c>
      <c r="Q141" s="129">
        <f t="shared" si="36"/>
        <v>3.3</v>
      </c>
      <c r="R141" s="129">
        <f t="shared" si="36"/>
        <v>3.3</v>
      </c>
      <c r="S141" s="129">
        <f t="shared" si="37"/>
        <v>3.3</v>
      </c>
      <c r="T141" s="129">
        <f t="shared" si="37"/>
        <v>3.3</v>
      </c>
      <c r="U141" s="129">
        <f t="shared" si="37"/>
        <v>3.3</v>
      </c>
      <c r="V141" s="129">
        <f t="shared" si="37"/>
        <v>3.3</v>
      </c>
      <c r="W141" s="129">
        <f t="shared" si="37"/>
        <v>3.3</v>
      </c>
      <c r="X141" s="129">
        <f t="shared" si="37"/>
        <v>3.3</v>
      </c>
      <c r="Y141" s="129">
        <f t="shared" si="37"/>
        <v>3.3</v>
      </c>
      <c r="Z141" s="129">
        <f t="shared" si="37"/>
        <v>3.3</v>
      </c>
      <c r="AA141" s="129">
        <f t="shared" si="37"/>
        <v>3.3</v>
      </c>
      <c r="AB141" s="129">
        <f t="shared" si="37"/>
        <v>3.3</v>
      </c>
      <c r="AC141" s="129">
        <f t="shared" si="37"/>
        <v>3.3</v>
      </c>
      <c r="AD141" s="129">
        <f t="shared" si="37"/>
        <v>3.3</v>
      </c>
      <c r="AE141" s="129">
        <f t="shared" si="37"/>
        <v>3.3</v>
      </c>
      <c r="AF141" s="129">
        <f t="shared" si="37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38">B143</f>
        <v>1.76</v>
      </c>
      <c r="D143" s="129">
        <f t="shared" si="38"/>
        <v>1.76</v>
      </c>
      <c r="E143" s="129">
        <f t="shared" si="38"/>
        <v>1.76</v>
      </c>
      <c r="F143" s="129">
        <f t="shared" si="38"/>
        <v>1.76</v>
      </c>
      <c r="G143" s="129">
        <f t="shared" si="38"/>
        <v>1.76</v>
      </c>
      <c r="H143" s="129">
        <f t="shared" si="38"/>
        <v>1.76</v>
      </c>
      <c r="I143" s="129">
        <f t="shared" si="38"/>
        <v>1.76</v>
      </c>
      <c r="J143" s="129">
        <f t="shared" si="38"/>
        <v>1.76</v>
      </c>
      <c r="K143" s="129">
        <f t="shared" si="38"/>
        <v>1.76</v>
      </c>
      <c r="L143" s="129">
        <f t="shared" si="38"/>
        <v>1.76</v>
      </c>
      <c r="M143" s="129">
        <f t="shared" si="38"/>
        <v>1.76</v>
      </c>
      <c r="N143" s="129">
        <f t="shared" si="38"/>
        <v>1.76</v>
      </c>
      <c r="O143" s="129">
        <f t="shared" si="38"/>
        <v>1.76</v>
      </c>
      <c r="P143" s="129">
        <f t="shared" si="38"/>
        <v>1.76</v>
      </c>
      <c r="Q143" s="129">
        <f t="shared" si="38"/>
        <v>1.76</v>
      </c>
      <c r="R143" s="129">
        <f t="shared" si="38"/>
        <v>1.76</v>
      </c>
      <c r="S143" s="129">
        <f t="shared" ref="S143:AF144" si="39">R143</f>
        <v>1.76</v>
      </c>
      <c r="T143" s="129">
        <f t="shared" si="39"/>
        <v>1.76</v>
      </c>
      <c r="U143" s="129">
        <f t="shared" si="39"/>
        <v>1.76</v>
      </c>
      <c r="V143" s="129">
        <f t="shared" si="39"/>
        <v>1.76</v>
      </c>
      <c r="W143" s="129">
        <f t="shared" si="39"/>
        <v>1.76</v>
      </c>
      <c r="X143" s="129">
        <f t="shared" si="39"/>
        <v>1.76</v>
      </c>
      <c r="Y143" s="129">
        <f t="shared" si="39"/>
        <v>1.76</v>
      </c>
      <c r="Z143" s="129">
        <f t="shared" si="39"/>
        <v>1.76</v>
      </c>
      <c r="AA143" s="129">
        <f t="shared" si="39"/>
        <v>1.76</v>
      </c>
      <c r="AB143" s="129">
        <f t="shared" si="39"/>
        <v>1.76</v>
      </c>
      <c r="AC143" s="129">
        <f t="shared" si="39"/>
        <v>1.76</v>
      </c>
      <c r="AD143" s="129">
        <f t="shared" si="39"/>
        <v>1.76</v>
      </c>
      <c r="AE143" s="129">
        <f t="shared" si="39"/>
        <v>1.76</v>
      </c>
      <c r="AF143" s="129">
        <f t="shared" si="39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8"/>
        <v>0</v>
      </c>
      <c r="D144" s="129">
        <f t="shared" si="38"/>
        <v>0</v>
      </c>
      <c r="E144" s="129">
        <f t="shared" si="38"/>
        <v>0</v>
      </c>
      <c r="F144" s="129">
        <f t="shared" si="38"/>
        <v>0</v>
      </c>
      <c r="G144" s="129">
        <f t="shared" si="38"/>
        <v>0</v>
      </c>
      <c r="H144" s="129">
        <f t="shared" si="38"/>
        <v>0</v>
      </c>
      <c r="I144" s="129">
        <f t="shared" si="38"/>
        <v>0</v>
      </c>
      <c r="J144" s="129">
        <f t="shared" si="38"/>
        <v>0</v>
      </c>
      <c r="K144" s="129">
        <f t="shared" si="38"/>
        <v>0</v>
      </c>
      <c r="L144" s="129">
        <f t="shared" si="38"/>
        <v>0</v>
      </c>
      <c r="M144" s="129">
        <f t="shared" si="38"/>
        <v>0</v>
      </c>
      <c r="N144" s="129">
        <f t="shared" si="38"/>
        <v>0</v>
      </c>
      <c r="O144" s="129">
        <f t="shared" si="38"/>
        <v>0</v>
      </c>
      <c r="P144" s="129">
        <f t="shared" si="38"/>
        <v>0</v>
      </c>
      <c r="Q144" s="129">
        <f t="shared" si="38"/>
        <v>0</v>
      </c>
      <c r="R144" s="129">
        <f t="shared" si="38"/>
        <v>0</v>
      </c>
      <c r="S144" s="129">
        <f t="shared" si="39"/>
        <v>0</v>
      </c>
      <c r="T144" s="129">
        <f t="shared" si="39"/>
        <v>0</v>
      </c>
      <c r="U144" s="129">
        <f t="shared" si="39"/>
        <v>0</v>
      </c>
      <c r="V144" s="129">
        <f t="shared" si="39"/>
        <v>0</v>
      </c>
      <c r="W144" s="129">
        <f t="shared" si="39"/>
        <v>0</v>
      </c>
      <c r="X144" s="129">
        <f t="shared" si="39"/>
        <v>0</v>
      </c>
      <c r="Y144" s="129">
        <f t="shared" si="39"/>
        <v>0</v>
      </c>
      <c r="Z144" s="129">
        <f t="shared" si="39"/>
        <v>0</v>
      </c>
      <c r="AA144" s="129">
        <f t="shared" si="39"/>
        <v>0</v>
      </c>
      <c r="AB144" s="129">
        <f t="shared" si="39"/>
        <v>0</v>
      </c>
      <c r="AC144" s="129">
        <f t="shared" si="39"/>
        <v>0</v>
      </c>
      <c r="AD144" s="129">
        <f t="shared" si="39"/>
        <v>0</v>
      </c>
      <c r="AE144" s="129">
        <f t="shared" si="39"/>
        <v>0</v>
      </c>
      <c r="AF144" s="129">
        <f t="shared" si="39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40">B146</f>
        <v>0.1</v>
      </c>
      <c r="D146" s="129">
        <f t="shared" si="40"/>
        <v>0.1</v>
      </c>
      <c r="E146" s="129">
        <f t="shared" si="40"/>
        <v>0.1</v>
      </c>
      <c r="F146" s="129">
        <f t="shared" si="40"/>
        <v>0.1</v>
      </c>
      <c r="G146" s="129">
        <f t="shared" si="40"/>
        <v>0.1</v>
      </c>
      <c r="H146" s="129">
        <f t="shared" si="40"/>
        <v>0.1</v>
      </c>
      <c r="I146" s="129">
        <f t="shared" si="40"/>
        <v>0.1</v>
      </c>
      <c r="J146" s="129">
        <f t="shared" si="40"/>
        <v>0.1</v>
      </c>
      <c r="K146" s="129">
        <f t="shared" si="40"/>
        <v>0.1</v>
      </c>
      <c r="L146" s="129">
        <f t="shared" si="40"/>
        <v>0.1</v>
      </c>
      <c r="M146" s="129">
        <f t="shared" si="40"/>
        <v>0.1</v>
      </c>
      <c r="N146" s="129">
        <f t="shared" si="40"/>
        <v>0.1</v>
      </c>
      <c r="O146" s="129">
        <f t="shared" si="40"/>
        <v>0.1</v>
      </c>
      <c r="P146" s="129">
        <f t="shared" si="40"/>
        <v>0.1</v>
      </c>
      <c r="Q146" s="129">
        <f t="shared" si="40"/>
        <v>0.1</v>
      </c>
      <c r="R146" s="129">
        <f t="shared" si="40"/>
        <v>0.1</v>
      </c>
      <c r="S146" s="129">
        <f t="shared" ref="S146:AF149" si="41">R146</f>
        <v>0.1</v>
      </c>
      <c r="T146" s="129">
        <f t="shared" si="41"/>
        <v>0.1</v>
      </c>
      <c r="U146" s="129">
        <f t="shared" si="41"/>
        <v>0.1</v>
      </c>
      <c r="V146" s="129">
        <f t="shared" si="41"/>
        <v>0.1</v>
      </c>
      <c r="W146" s="129">
        <f t="shared" si="41"/>
        <v>0.1</v>
      </c>
      <c r="X146" s="129">
        <f t="shared" si="41"/>
        <v>0.1</v>
      </c>
      <c r="Y146" s="129">
        <f t="shared" si="41"/>
        <v>0.1</v>
      </c>
      <c r="Z146" s="129">
        <f t="shared" si="41"/>
        <v>0.1</v>
      </c>
      <c r="AA146" s="129">
        <f t="shared" si="41"/>
        <v>0.1</v>
      </c>
      <c r="AB146" s="129">
        <f t="shared" si="41"/>
        <v>0.1</v>
      </c>
      <c r="AC146" s="129">
        <f t="shared" si="41"/>
        <v>0.1</v>
      </c>
      <c r="AD146" s="129">
        <f t="shared" si="41"/>
        <v>0.1</v>
      </c>
      <c r="AE146" s="129">
        <f t="shared" si="41"/>
        <v>0.1</v>
      </c>
      <c r="AF146" s="129">
        <f t="shared" si="41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40"/>
        <v>2.0499999999999998</v>
      </c>
      <c r="D147" s="129">
        <f t="shared" si="40"/>
        <v>2.0499999999999998</v>
      </c>
      <c r="E147" s="129">
        <f t="shared" si="40"/>
        <v>2.0499999999999998</v>
      </c>
      <c r="F147" s="129">
        <f t="shared" si="40"/>
        <v>2.0499999999999998</v>
      </c>
      <c r="G147" s="129">
        <f t="shared" si="40"/>
        <v>2.0499999999999998</v>
      </c>
      <c r="H147" s="129">
        <f t="shared" si="40"/>
        <v>2.0499999999999998</v>
      </c>
      <c r="I147" s="129">
        <f t="shared" si="40"/>
        <v>2.0499999999999998</v>
      </c>
      <c r="J147" s="129">
        <f t="shared" si="40"/>
        <v>2.0499999999999998</v>
      </c>
      <c r="K147" s="129">
        <f t="shared" si="40"/>
        <v>2.0499999999999998</v>
      </c>
      <c r="L147" s="129">
        <f t="shared" si="40"/>
        <v>2.0499999999999998</v>
      </c>
      <c r="M147" s="129">
        <f t="shared" si="40"/>
        <v>2.0499999999999998</v>
      </c>
      <c r="N147" s="129">
        <f t="shared" si="40"/>
        <v>2.0499999999999998</v>
      </c>
      <c r="O147" s="129">
        <f t="shared" si="40"/>
        <v>2.0499999999999998</v>
      </c>
      <c r="P147" s="129">
        <f t="shared" si="40"/>
        <v>2.0499999999999998</v>
      </c>
      <c r="Q147" s="129">
        <f t="shared" si="40"/>
        <v>2.0499999999999998</v>
      </c>
      <c r="R147" s="129">
        <f t="shared" si="40"/>
        <v>2.0499999999999998</v>
      </c>
      <c r="S147" s="129">
        <f t="shared" si="41"/>
        <v>2.0499999999999998</v>
      </c>
      <c r="T147" s="129">
        <f t="shared" si="41"/>
        <v>2.0499999999999998</v>
      </c>
      <c r="U147" s="129">
        <f t="shared" si="41"/>
        <v>2.0499999999999998</v>
      </c>
      <c r="V147" s="129">
        <f t="shared" si="41"/>
        <v>2.0499999999999998</v>
      </c>
      <c r="W147" s="129">
        <f t="shared" si="41"/>
        <v>2.0499999999999998</v>
      </c>
      <c r="X147" s="129">
        <f t="shared" si="41"/>
        <v>2.0499999999999998</v>
      </c>
      <c r="Y147" s="129">
        <f t="shared" si="41"/>
        <v>2.0499999999999998</v>
      </c>
      <c r="Z147" s="129">
        <f t="shared" si="41"/>
        <v>2.0499999999999998</v>
      </c>
      <c r="AA147" s="129">
        <f t="shared" si="41"/>
        <v>2.0499999999999998</v>
      </c>
      <c r="AB147" s="129">
        <f t="shared" si="41"/>
        <v>2.0499999999999998</v>
      </c>
      <c r="AC147" s="129">
        <f t="shared" si="41"/>
        <v>2.0499999999999998</v>
      </c>
      <c r="AD147" s="129">
        <f t="shared" si="41"/>
        <v>2.0499999999999998</v>
      </c>
      <c r="AE147" s="129">
        <f t="shared" si="41"/>
        <v>2.0499999999999998</v>
      </c>
      <c r="AF147" s="129">
        <f t="shared" si="41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40"/>
        <v>2.7</v>
      </c>
      <c r="D148" s="129">
        <f t="shared" si="40"/>
        <v>2.7</v>
      </c>
      <c r="E148" s="129">
        <f t="shared" si="40"/>
        <v>2.7</v>
      </c>
      <c r="F148" s="129">
        <f t="shared" si="40"/>
        <v>2.7</v>
      </c>
      <c r="G148" s="129">
        <f t="shared" si="40"/>
        <v>2.7</v>
      </c>
      <c r="H148" s="129">
        <f t="shared" si="40"/>
        <v>2.7</v>
      </c>
      <c r="I148" s="129">
        <f t="shared" si="40"/>
        <v>2.7</v>
      </c>
      <c r="J148" s="129">
        <f t="shared" si="40"/>
        <v>2.7</v>
      </c>
      <c r="K148" s="129">
        <f t="shared" si="40"/>
        <v>2.7</v>
      </c>
      <c r="L148" s="129">
        <f t="shared" si="40"/>
        <v>2.7</v>
      </c>
      <c r="M148" s="129">
        <f t="shared" si="40"/>
        <v>2.7</v>
      </c>
      <c r="N148" s="129">
        <f t="shared" si="40"/>
        <v>2.7</v>
      </c>
      <c r="O148" s="129">
        <f t="shared" si="40"/>
        <v>2.7</v>
      </c>
      <c r="P148" s="129">
        <f t="shared" si="40"/>
        <v>2.7</v>
      </c>
      <c r="Q148" s="129">
        <f t="shared" si="40"/>
        <v>2.7</v>
      </c>
      <c r="R148" s="129">
        <f t="shared" si="40"/>
        <v>2.7</v>
      </c>
      <c r="S148" s="129">
        <f t="shared" si="41"/>
        <v>2.7</v>
      </c>
      <c r="T148" s="129">
        <f t="shared" si="41"/>
        <v>2.7</v>
      </c>
      <c r="U148" s="129">
        <f t="shared" si="41"/>
        <v>2.7</v>
      </c>
      <c r="V148" s="129">
        <f t="shared" si="41"/>
        <v>2.7</v>
      </c>
      <c r="W148" s="129">
        <f t="shared" si="41"/>
        <v>2.7</v>
      </c>
      <c r="X148" s="129">
        <f t="shared" si="41"/>
        <v>2.7</v>
      </c>
      <c r="Y148" s="129">
        <f t="shared" si="41"/>
        <v>2.7</v>
      </c>
      <c r="Z148" s="129">
        <f t="shared" si="41"/>
        <v>2.7</v>
      </c>
      <c r="AA148" s="129">
        <f t="shared" si="41"/>
        <v>2.7</v>
      </c>
      <c r="AB148" s="129">
        <f t="shared" si="41"/>
        <v>2.7</v>
      </c>
      <c r="AC148" s="129">
        <f t="shared" si="41"/>
        <v>2.7</v>
      </c>
      <c r="AD148" s="129">
        <f t="shared" si="41"/>
        <v>2.7</v>
      </c>
      <c r="AE148" s="129">
        <f t="shared" si="41"/>
        <v>2.7</v>
      </c>
      <c r="AF148" s="129">
        <f t="shared" si="41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40"/>
        <v>2.15</v>
      </c>
      <c r="D149" s="129">
        <f t="shared" si="40"/>
        <v>2.15</v>
      </c>
      <c r="E149" s="129">
        <f t="shared" si="40"/>
        <v>2.15</v>
      </c>
      <c r="F149" s="129">
        <f t="shared" si="40"/>
        <v>2.15</v>
      </c>
      <c r="G149" s="129">
        <f t="shared" si="40"/>
        <v>2.15</v>
      </c>
      <c r="H149" s="129">
        <f t="shared" si="40"/>
        <v>2.15</v>
      </c>
      <c r="I149" s="129">
        <f t="shared" si="40"/>
        <v>2.15</v>
      </c>
      <c r="J149" s="129">
        <f t="shared" si="40"/>
        <v>2.15</v>
      </c>
      <c r="K149" s="129">
        <f t="shared" si="40"/>
        <v>2.15</v>
      </c>
      <c r="L149" s="129">
        <f t="shared" si="40"/>
        <v>2.15</v>
      </c>
      <c r="M149" s="129">
        <f t="shared" si="40"/>
        <v>2.15</v>
      </c>
      <c r="N149" s="129">
        <f t="shared" si="40"/>
        <v>2.15</v>
      </c>
      <c r="O149" s="129">
        <f t="shared" si="40"/>
        <v>2.15</v>
      </c>
      <c r="P149" s="129">
        <f t="shared" si="40"/>
        <v>2.15</v>
      </c>
      <c r="Q149" s="129">
        <f t="shared" si="40"/>
        <v>2.15</v>
      </c>
      <c r="R149" s="129">
        <f t="shared" si="40"/>
        <v>2.15</v>
      </c>
      <c r="S149" s="129">
        <f t="shared" si="41"/>
        <v>2.15</v>
      </c>
      <c r="T149" s="129">
        <f t="shared" si="41"/>
        <v>2.15</v>
      </c>
      <c r="U149" s="129">
        <f t="shared" si="41"/>
        <v>2.15</v>
      </c>
      <c r="V149" s="129">
        <f t="shared" si="41"/>
        <v>2.15</v>
      </c>
      <c r="W149" s="129">
        <f t="shared" si="41"/>
        <v>2.15</v>
      </c>
      <c r="X149" s="129">
        <f t="shared" si="41"/>
        <v>2.15</v>
      </c>
      <c r="Y149" s="129">
        <f t="shared" si="41"/>
        <v>2.15</v>
      </c>
      <c r="Z149" s="129">
        <f t="shared" si="41"/>
        <v>2.15</v>
      </c>
      <c r="AA149" s="129">
        <f t="shared" si="41"/>
        <v>2.15</v>
      </c>
      <c r="AB149" s="129">
        <f t="shared" si="41"/>
        <v>2.15</v>
      </c>
      <c r="AC149" s="129">
        <f t="shared" si="41"/>
        <v>2.15</v>
      </c>
      <c r="AD149" s="129">
        <f t="shared" si="41"/>
        <v>2.15</v>
      </c>
      <c r="AE149" s="129">
        <f t="shared" si="41"/>
        <v>2.15</v>
      </c>
      <c r="AF149" s="129">
        <f t="shared" si="41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2">B151</f>
        <v>0.9</v>
      </c>
      <c r="D151" s="129">
        <f t="shared" si="42"/>
        <v>0.9</v>
      </c>
      <c r="E151" s="129">
        <f t="shared" si="42"/>
        <v>0.9</v>
      </c>
      <c r="F151" s="129">
        <f t="shared" si="42"/>
        <v>0.9</v>
      </c>
      <c r="G151" s="129">
        <f t="shared" si="42"/>
        <v>0.9</v>
      </c>
      <c r="H151" s="129">
        <f t="shared" si="42"/>
        <v>0.9</v>
      </c>
      <c r="I151" s="129">
        <f t="shared" si="42"/>
        <v>0.9</v>
      </c>
      <c r="J151" s="129">
        <f t="shared" si="42"/>
        <v>0.9</v>
      </c>
      <c r="K151" s="129">
        <f t="shared" si="42"/>
        <v>0.9</v>
      </c>
      <c r="L151" s="129">
        <f t="shared" si="42"/>
        <v>0.9</v>
      </c>
      <c r="M151" s="129">
        <f t="shared" si="42"/>
        <v>0.9</v>
      </c>
      <c r="N151" s="129">
        <f t="shared" si="42"/>
        <v>0.9</v>
      </c>
      <c r="O151" s="129">
        <f t="shared" si="42"/>
        <v>0.9</v>
      </c>
      <c r="P151" s="129">
        <f t="shared" si="42"/>
        <v>0.9</v>
      </c>
      <c r="Q151" s="129">
        <f t="shared" si="42"/>
        <v>0.9</v>
      </c>
      <c r="R151" s="129">
        <f t="shared" si="42"/>
        <v>0.9</v>
      </c>
      <c r="S151" s="129">
        <f t="shared" ref="R151:AF163" si="43">R151</f>
        <v>0.9</v>
      </c>
      <c r="T151" s="129">
        <f t="shared" si="43"/>
        <v>0.9</v>
      </c>
      <c r="U151" s="129">
        <f t="shared" si="43"/>
        <v>0.9</v>
      </c>
      <c r="V151" s="129">
        <f t="shared" si="43"/>
        <v>0.9</v>
      </c>
      <c r="W151" s="129">
        <f t="shared" si="43"/>
        <v>0.9</v>
      </c>
      <c r="X151" s="129">
        <f t="shared" si="43"/>
        <v>0.9</v>
      </c>
      <c r="Y151" s="129">
        <f t="shared" si="43"/>
        <v>0.9</v>
      </c>
      <c r="Z151" s="129">
        <f t="shared" si="43"/>
        <v>0.9</v>
      </c>
      <c r="AA151" s="129">
        <f t="shared" si="43"/>
        <v>0.9</v>
      </c>
      <c r="AB151" s="129">
        <f t="shared" si="43"/>
        <v>0.9</v>
      </c>
      <c r="AC151" s="129">
        <f t="shared" si="43"/>
        <v>0.9</v>
      </c>
      <c r="AD151" s="129">
        <f t="shared" si="43"/>
        <v>0.9</v>
      </c>
      <c r="AE151" s="129">
        <f t="shared" si="43"/>
        <v>0.9</v>
      </c>
      <c r="AF151" s="129">
        <f t="shared" si="43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2"/>
        <v>1.08</v>
      </c>
      <c r="D152" s="129">
        <f t="shared" si="42"/>
        <v>1.08</v>
      </c>
      <c r="E152" s="129">
        <f t="shared" si="42"/>
        <v>1.08</v>
      </c>
      <c r="F152" s="129">
        <f t="shared" si="42"/>
        <v>1.08</v>
      </c>
      <c r="G152" s="129">
        <f t="shared" si="42"/>
        <v>1.08</v>
      </c>
      <c r="H152" s="129">
        <f t="shared" si="42"/>
        <v>1.08</v>
      </c>
      <c r="I152" s="129">
        <f t="shared" si="42"/>
        <v>1.08</v>
      </c>
      <c r="J152" s="129">
        <f t="shared" si="42"/>
        <v>1.08</v>
      </c>
      <c r="K152" s="129">
        <f t="shared" si="42"/>
        <v>1.08</v>
      </c>
      <c r="L152" s="129">
        <f t="shared" si="42"/>
        <v>1.08</v>
      </c>
      <c r="M152" s="129">
        <f t="shared" si="42"/>
        <v>1.08</v>
      </c>
      <c r="N152" s="129">
        <f t="shared" si="42"/>
        <v>1.08</v>
      </c>
      <c r="O152" s="129">
        <f t="shared" si="42"/>
        <v>1.08</v>
      </c>
      <c r="P152" s="129">
        <f t="shared" si="42"/>
        <v>1.08</v>
      </c>
      <c r="Q152" s="129">
        <f t="shared" si="42"/>
        <v>1.08</v>
      </c>
      <c r="R152" s="129">
        <f t="shared" si="42"/>
        <v>1.08</v>
      </c>
      <c r="S152" s="129">
        <f t="shared" si="43"/>
        <v>1.08</v>
      </c>
      <c r="T152" s="129">
        <f t="shared" si="43"/>
        <v>1.08</v>
      </c>
      <c r="U152" s="129">
        <f t="shared" si="43"/>
        <v>1.08</v>
      </c>
      <c r="V152" s="129">
        <f t="shared" si="43"/>
        <v>1.08</v>
      </c>
      <c r="W152" s="129">
        <f t="shared" si="43"/>
        <v>1.08</v>
      </c>
      <c r="X152" s="129">
        <f t="shared" si="43"/>
        <v>1.08</v>
      </c>
      <c r="Y152" s="129">
        <f t="shared" si="43"/>
        <v>1.08</v>
      </c>
      <c r="Z152" s="129">
        <f t="shared" si="43"/>
        <v>1.08</v>
      </c>
      <c r="AA152" s="129">
        <f t="shared" si="43"/>
        <v>1.08</v>
      </c>
      <c r="AB152" s="129">
        <f t="shared" si="43"/>
        <v>1.08</v>
      </c>
      <c r="AC152" s="129">
        <f t="shared" si="43"/>
        <v>1.08</v>
      </c>
      <c r="AD152" s="129">
        <f t="shared" si="43"/>
        <v>1.08</v>
      </c>
      <c r="AE152" s="129">
        <f t="shared" si="43"/>
        <v>1.08</v>
      </c>
      <c r="AF152" s="129">
        <f t="shared" si="43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2"/>
        <v>2.37</v>
      </c>
      <c r="D153" s="129">
        <f t="shared" si="42"/>
        <v>2.37</v>
      </c>
      <c r="E153" s="129">
        <f t="shared" si="42"/>
        <v>2.37</v>
      </c>
      <c r="F153" s="129">
        <f t="shared" si="42"/>
        <v>2.37</v>
      </c>
      <c r="G153" s="129">
        <f t="shared" si="42"/>
        <v>2.37</v>
      </c>
      <c r="H153" s="129">
        <f t="shared" si="42"/>
        <v>2.37</v>
      </c>
      <c r="I153" s="129">
        <f t="shared" si="42"/>
        <v>2.37</v>
      </c>
      <c r="J153" s="129">
        <f t="shared" si="42"/>
        <v>2.37</v>
      </c>
      <c r="K153" s="129">
        <f t="shared" si="42"/>
        <v>2.37</v>
      </c>
      <c r="L153" s="129">
        <f t="shared" si="42"/>
        <v>2.37</v>
      </c>
      <c r="M153" s="129">
        <f t="shared" si="42"/>
        <v>2.37</v>
      </c>
      <c r="N153" s="129">
        <f t="shared" si="42"/>
        <v>2.37</v>
      </c>
      <c r="O153" s="129">
        <f t="shared" si="42"/>
        <v>2.37</v>
      </c>
      <c r="P153" s="129">
        <f t="shared" si="42"/>
        <v>2.37</v>
      </c>
      <c r="Q153" s="129">
        <f t="shared" si="42"/>
        <v>2.37</v>
      </c>
      <c r="R153" s="129">
        <f t="shared" si="42"/>
        <v>2.37</v>
      </c>
      <c r="S153" s="129">
        <f t="shared" si="43"/>
        <v>2.37</v>
      </c>
      <c r="T153" s="129">
        <f t="shared" si="43"/>
        <v>2.37</v>
      </c>
      <c r="U153" s="129">
        <f t="shared" si="43"/>
        <v>2.37</v>
      </c>
      <c r="V153" s="129">
        <f t="shared" si="43"/>
        <v>2.37</v>
      </c>
      <c r="W153" s="129">
        <f t="shared" si="43"/>
        <v>2.37</v>
      </c>
      <c r="X153" s="129">
        <f t="shared" si="43"/>
        <v>2.37</v>
      </c>
      <c r="Y153" s="129">
        <f t="shared" si="43"/>
        <v>2.37</v>
      </c>
      <c r="Z153" s="129">
        <f t="shared" si="43"/>
        <v>2.37</v>
      </c>
      <c r="AA153" s="129">
        <f t="shared" si="43"/>
        <v>2.37</v>
      </c>
      <c r="AB153" s="129">
        <f t="shared" si="43"/>
        <v>2.37</v>
      </c>
      <c r="AC153" s="129">
        <f t="shared" si="43"/>
        <v>2.37</v>
      </c>
      <c r="AD153" s="129">
        <f t="shared" si="43"/>
        <v>2.37</v>
      </c>
      <c r="AE153" s="129">
        <f t="shared" si="43"/>
        <v>2.37</v>
      </c>
      <c r="AF153" s="129">
        <f t="shared" si="43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2"/>
        <v>1.81</v>
      </c>
      <c r="D154" s="129">
        <f t="shared" si="42"/>
        <v>1.81</v>
      </c>
      <c r="E154" s="129">
        <f t="shared" si="42"/>
        <v>1.81</v>
      </c>
      <c r="F154" s="129">
        <f t="shared" si="42"/>
        <v>1.81</v>
      </c>
      <c r="G154" s="129">
        <f t="shared" si="42"/>
        <v>1.81</v>
      </c>
      <c r="H154" s="129">
        <f t="shared" si="42"/>
        <v>1.81</v>
      </c>
      <c r="I154" s="129">
        <f t="shared" si="42"/>
        <v>1.81</v>
      </c>
      <c r="J154" s="129">
        <f t="shared" si="42"/>
        <v>1.81</v>
      </c>
      <c r="K154" s="129">
        <f t="shared" si="42"/>
        <v>1.81</v>
      </c>
      <c r="L154" s="129">
        <f t="shared" si="42"/>
        <v>1.81</v>
      </c>
      <c r="M154" s="129">
        <f t="shared" si="42"/>
        <v>1.81</v>
      </c>
      <c r="N154" s="129">
        <f t="shared" si="42"/>
        <v>1.81</v>
      </c>
      <c r="O154" s="129">
        <f t="shared" si="42"/>
        <v>1.81</v>
      </c>
      <c r="P154" s="129">
        <f t="shared" si="42"/>
        <v>1.81</v>
      </c>
      <c r="Q154" s="129">
        <f t="shared" si="42"/>
        <v>1.81</v>
      </c>
      <c r="R154" s="129">
        <f t="shared" si="42"/>
        <v>1.81</v>
      </c>
      <c r="S154" s="129">
        <f t="shared" si="43"/>
        <v>1.81</v>
      </c>
      <c r="T154" s="129">
        <f t="shared" si="43"/>
        <v>1.81</v>
      </c>
      <c r="U154" s="129">
        <f t="shared" si="43"/>
        <v>1.81</v>
      </c>
      <c r="V154" s="129">
        <f t="shared" si="43"/>
        <v>1.81</v>
      </c>
      <c r="W154" s="129">
        <f t="shared" si="43"/>
        <v>1.81</v>
      </c>
      <c r="X154" s="129">
        <f t="shared" si="43"/>
        <v>1.81</v>
      </c>
      <c r="Y154" s="129">
        <f t="shared" si="43"/>
        <v>1.81</v>
      </c>
      <c r="Z154" s="129">
        <f t="shared" si="43"/>
        <v>1.81</v>
      </c>
      <c r="AA154" s="129">
        <f t="shared" si="43"/>
        <v>1.81</v>
      </c>
      <c r="AB154" s="129">
        <f t="shared" si="43"/>
        <v>1.81</v>
      </c>
      <c r="AC154" s="129">
        <f t="shared" si="43"/>
        <v>1.81</v>
      </c>
      <c r="AD154" s="129">
        <f t="shared" si="43"/>
        <v>1.81</v>
      </c>
      <c r="AE154" s="129">
        <f t="shared" si="43"/>
        <v>1.81</v>
      </c>
      <c r="AF154" s="129">
        <f t="shared" si="43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2"/>
        <v>1.0900000000000001</v>
      </c>
      <c r="D155" s="129">
        <f t="shared" si="42"/>
        <v>1.0900000000000001</v>
      </c>
      <c r="E155" s="129">
        <f t="shared" si="42"/>
        <v>1.0900000000000001</v>
      </c>
      <c r="F155" s="129">
        <f t="shared" si="42"/>
        <v>1.0900000000000001</v>
      </c>
      <c r="G155" s="129">
        <f t="shared" si="42"/>
        <v>1.0900000000000001</v>
      </c>
      <c r="H155" s="129">
        <f t="shared" si="42"/>
        <v>1.0900000000000001</v>
      </c>
      <c r="I155" s="129">
        <f t="shared" si="42"/>
        <v>1.0900000000000001</v>
      </c>
      <c r="J155" s="129">
        <f t="shared" si="42"/>
        <v>1.0900000000000001</v>
      </c>
      <c r="K155" s="129">
        <f t="shared" si="42"/>
        <v>1.0900000000000001</v>
      </c>
      <c r="L155" s="129">
        <f t="shared" si="42"/>
        <v>1.0900000000000001</v>
      </c>
      <c r="M155" s="129">
        <f t="shared" si="42"/>
        <v>1.0900000000000001</v>
      </c>
      <c r="N155" s="129">
        <f t="shared" si="42"/>
        <v>1.0900000000000001</v>
      </c>
      <c r="O155" s="129">
        <f t="shared" si="42"/>
        <v>1.0900000000000001</v>
      </c>
      <c r="P155" s="129">
        <f t="shared" si="42"/>
        <v>1.0900000000000001</v>
      </c>
      <c r="Q155" s="129">
        <f t="shared" si="42"/>
        <v>1.0900000000000001</v>
      </c>
      <c r="R155" s="129">
        <f t="shared" si="42"/>
        <v>1.0900000000000001</v>
      </c>
      <c r="S155" s="129">
        <f t="shared" si="43"/>
        <v>1.0900000000000001</v>
      </c>
      <c r="T155" s="129">
        <f t="shared" si="43"/>
        <v>1.0900000000000001</v>
      </c>
      <c r="U155" s="129">
        <f t="shared" si="43"/>
        <v>1.0900000000000001</v>
      </c>
      <c r="V155" s="129">
        <f t="shared" si="43"/>
        <v>1.0900000000000001</v>
      </c>
      <c r="W155" s="129">
        <f t="shared" si="43"/>
        <v>1.0900000000000001</v>
      </c>
      <c r="X155" s="129">
        <f t="shared" si="43"/>
        <v>1.0900000000000001</v>
      </c>
      <c r="Y155" s="129">
        <f t="shared" si="43"/>
        <v>1.0900000000000001</v>
      </c>
      <c r="Z155" s="129">
        <f t="shared" si="43"/>
        <v>1.0900000000000001</v>
      </c>
      <c r="AA155" s="129">
        <f t="shared" si="43"/>
        <v>1.0900000000000001</v>
      </c>
      <c r="AB155" s="129">
        <f t="shared" si="43"/>
        <v>1.0900000000000001</v>
      </c>
      <c r="AC155" s="129">
        <f t="shared" si="43"/>
        <v>1.0900000000000001</v>
      </c>
      <c r="AD155" s="129">
        <f t="shared" si="43"/>
        <v>1.0900000000000001</v>
      </c>
      <c r="AE155" s="129">
        <f t="shared" si="43"/>
        <v>1.0900000000000001</v>
      </c>
      <c r="AF155" s="129">
        <f t="shared" si="43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2"/>
        <v>1.58</v>
      </c>
      <c r="D156" s="129">
        <f t="shared" si="42"/>
        <v>1.58</v>
      </c>
      <c r="E156" s="129">
        <f t="shared" si="42"/>
        <v>1.58</v>
      </c>
      <c r="F156" s="129">
        <f t="shared" si="42"/>
        <v>1.58</v>
      </c>
      <c r="G156" s="129">
        <f t="shared" si="42"/>
        <v>1.58</v>
      </c>
      <c r="H156" s="129">
        <f t="shared" si="42"/>
        <v>1.58</v>
      </c>
      <c r="I156" s="129">
        <f t="shared" si="42"/>
        <v>1.58</v>
      </c>
      <c r="J156" s="129">
        <f t="shared" si="42"/>
        <v>1.58</v>
      </c>
      <c r="K156" s="129">
        <f t="shared" si="42"/>
        <v>1.58</v>
      </c>
      <c r="L156" s="129">
        <f t="shared" si="42"/>
        <v>1.58</v>
      </c>
      <c r="M156" s="129">
        <f t="shared" si="42"/>
        <v>1.58</v>
      </c>
      <c r="N156" s="129">
        <f t="shared" si="42"/>
        <v>1.58</v>
      </c>
      <c r="O156" s="129">
        <f t="shared" si="42"/>
        <v>1.58</v>
      </c>
      <c r="P156" s="129">
        <f t="shared" si="42"/>
        <v>1.58</v>
      </c>
      <c r="Q156" s="129">
        <f t="shared" si="42"/>
        <v>1.58</v>
      </c>
      <c r="R156" s="129">
        <f t="shared" si="42"/>
        <v>1.58</v>
      </c>
      <c r="S156" s="129">
        <f t="shared" si="43"/>
        <v>1.58</v>
      </c>
      <c r="T156" s="129">
        <f t="shared" si="43"/>
        <v>1.58</v>
      </c>
      <c r="U156" s="129">
        <f t="shared" si="43"/>
        <v>1.58</v>
      </c>
      <c r="V156" s="129">
        <f t="shared" si="43"/>
        <v>1.58</v>
      </c>
      <c r="W156" s="129">
        <f t="shared" si="43"/>
        <v>1.58</v>
      </c>
      <c r="X156" s="129">
        <f t="shared" si="43"/>
        <v>1.58</v>
      </c>
      <c r="Y156" s="129">
        <f t="shared" si="43"/>
        <v>1.58</v>
      </c>
      <c r="Z156" s="129">
        <f t="shared" si="43"/>
        <v>1.58</v>
      </c>
      <c r="AA156" s="129">
        <f t="shared" si="43"/>
        <v>1.58</v>
      </c>
      <c r="AB156" s="129">
        <f t="shared" si="43"/>
        <v>1.58</v>
      </c>
      <c r="AC156" s="129">
        <f t="shared" si="43"/>
        <v>1.58</v>
      </c>
      <c r="AD156" s="129">
        <f t="shared" si="43"/>
        <v>1.58</v>
      </c>
      <c r="AE156" s="129">
        <f t="shared" si="43"/>
        <v>1.58</v>
      </c>
      <c r="AF156" s="129">
        <f t="shared" si="43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2"/>
        <v>2</v>
      </c>
      <c r="D157" s="129">
        <f t="shared" si="42"/>
        <v>2</v>
      </c>
      <c r="E157" s="129">
        <f t="shared" si="42"/>
        <v>2</v>
      </c>
      <c r="F157" s="129">
        <f t="shared" si="42"/>
        <v>2</v>
      </c>
      <c r="G157" s="129">
        <f t="shared" si="42"/>
        <v>2</v>
      </c>
      <c r="H157" s="129">
        <f t="shared" si="42"/>
        <v>2</v>
      </c>
      <c r="I157" s="129">
        <f t="shared" si="42"/>
        <v>2</v>
      </c>
      <c r="J157" s="129">
        <f t="shared" si="42"/>
        <v>2</v>
      </c>
      <c r="K157" s="129">
        <f t="shared" si="42"/>
        <v>2</v>
      </c>
      <c r="L157" s="129">
        <f t="shared" si="42"/>
        <v>2</v>
      </c>
      <c r="M157" s="129">
        <f t="shared" si="42"/>
        <v>2</v>
      </c>
      <c r="N157" s="129">
        <f t="shared" si="42"/>
        <v>2</v>
      </c>
      <c r="O157" s="129">
        <f t="shared" si="42"/>
        <v>2</v>
      </c>
      <c r="P157" s="129">
        <f t="shared" si="42"/>
        <v>2</v>
      </c>
      <c r="Q157" s="129">
        <f t="shared" si="42"/>
        <v>2</v>
      </c>
      <c r="R157" s="129">
        <f t="shared" si="42"/>
        <v>2</v>
      </c>
      <c r="S157" s="129">
        <f t="shared" si="43"/>
        <v>2</v>
      </c>
      <c r="T157" s="129">
        <f t="shared" si="43"/>
        <v>2</v>
      </c>
      <c r="U157" s="129">
        <f t="shared" si="43"/>
        <v>2</v>
      </c>
      <c r="V157" s="129">
        <f t="shared" si="43"/>
        <v>2</v>
      </c>
      <c r="W157" s="129">
        <f t="shared" si="43"/>
        <v>2</v>
      </c>
      <c r="X157" s="129">
        <f t="shared" si="43"/>
        <v>2</v>
      </c>
      <c r="Y157" s="129">
        <f t="shared" si="43"/>
        <v>2</v>
      </c>
      <c r="Z157" s="129">
        <f t="shared" si="43"/>
        <v>2</v>
      </c>
      <c r="AA157" s="129">
        <f t="shared" si="43"/>
        <v>2</v>
      </c>
      <c r="AB157" s="129">
        <f t="shared" si="43"/>
        <v>2</v>
      </c>
      <c r="AC157" s="129">
        <f t="shared" si="43"/>
        <v>2</v>
      </c>
      <c r="AD157" s="129">
        <f t="shared" si="43"/>
        <v>2</v>
      </c>
      <c r="AE157" s="129">
        <f t="shared" si="43"/>
        <v>2</v>
      </c>
      <c r="AF157" s="129">
        <f t="shared" si="43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2"/>
        <v>0.47</v>
      </c>
      <c r="D158" s="129">
        <f t="shared" si="42"/>
        <v>0.47</v>
      </c>
      <c r="E158" s="129">
        <f t="shared" si="42"/>
        <v>0.47</v>
      </c>
      <c r="F158" s="129">
        <f t="shared" si="42"/>
        <v>0.47</v>
      </c>
      <c r="G158" s="129">
        <f t="shared" si="42"/>
        <v>0.47</v>
      </c>
      <c r="H158" s="129">
        <f t="shared" si="42"/>
        <v>0.47</v>
      </c>
      <c r="I158" s="129">
        <f t="shared" si="42"/>
        <v>0.47</v>
      </c>
      <c r="J158" s="129">
        <f t="shared" si="42"/>
        <v>0.47</v>
      </c>
      <c r="K158" s="129">
        <f t="shared" si="42"/>
        <v>0.47</v>
      </c>
      <c r="L158" s="129">
        <f t="shared" si="42"/>
        <v>0.47</v>
      </c>
      <c r="M158" s="129">
        <f t="shared" si="42"/>
        <v>0.47</v>
      </c>
      <c r="N158" s="129">
        <f t="shared" si="42"/>
        <v>0.47</v>
      </c>
      <c r="O158" s="129">
        <f t="shared" si="42"/>
        <v>0.47</v>
      </c>
      <c r="P158" s="129">
        <f t="shared" si="42"/>
        <v>0.47</v>
      </c>
      <c r="Q158" s="129">
        <f t="shared" si="42"/>
        <v>0.47</v>
      </c>
      <c r="R158" s="129">
        <f t="shared" si="42"/>
        <v>0.47</v>
      </c>
      <c r="S158" s="129">
        <f t="shared" si="43"/>
        <v>0.47</v>
      </c>
      <c r="T158" s="129">
        <f t="shared" si="43"/>
        <v>0.47</v>
      </c>
      <c r="U158" s="129">
        <f t="shared" si="43"/>
        <v>0.47</v>
      </c>
      <c r="V158" s="129">
        <f t="shared" si="43"/>
        <v>0.47</v>
      </c>
      <c r="W158" s="129">
        <f t="shared" si="43"/>
        <v>0.47</v>
      </c>
      <c r="X158" s="129">
        <f t="shared" si="43"/>
        <v>0.47</v>
      </c>
      <c r="Y158" s="129">
        <f t="shared" si="43"/>
        <v>0.47</v>
      </c>
      <c r="Z158" s="129">
        <f t="shared" si="43"/>
        <v>0.47</v>
      </c>
      <c r="AA158" s="129">
        <f t="shared" si="43"/>
        <v>0.47</v>
      </c>
      <c r="AB158" s="129">
        <f t="shared" si="43"/>
        <v>0.47</v>
      </c>
      <c r="AC158" s="129">
        <f t="shared" si="43"/>
        <v>0.47</v>
      </c>
      <c r="AD158" s="129">
        <f t="shared" si="43"/>
        <v>0.47</v>
      </c>
      <c r="AE158" s="129">
        <f t="shared" si="43"/>
        <v>0.47</v>
      </c>
      <c r="AF158" s="129">
        <f t="shared" si="43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2"/>
        <v>0</v>
      </c>
      <c r="D159" s="129">
        <f t="shared" si="42"/>
        <v>0</v>
      </c>
      <c r="E159" s="129">
        <f t="shared" si="42"/>
        <v>0</v>
      </c>
      <c r="F159" s="129">
        <f t="shared" si="42"/>
        <v>0</v>
      </c>
      <c r="G159" s="129">
        <f t="shared" si="42"/>
        <v>0</v>
      </c>
      <c r="H159" s="129">
        <f t="shared" si="42"/>
        <v>0</v>
      </c>
      <c r="I159" s="129">
        <f t="shared" si="42"/>
        <v>0</v>
      </c>
      <c r="J159" s="129">
        <f t="shared" si="42"/>
        <v>0</v>
      </c>
      <c r="K159" s="129">
        <f t="shared" si="42"/>
        <v>0</v>
      </c>
      <c r="L159" s="129">
        <f t="shared" si="42"/>
        <v>0</v>
      </c>
      <c r="M159" s="129">
        <f t="shared" si="42"/>
        <v>0</v>
      </c>
      <c r="N159" s="129">
        <f t="shared" si="42"/>
        <v>0</v>
      </c>
      <c r="O159" s="129">
        <f t="shared" si="42"/>
        <v>0</v>
      </c>
      <c r="P159" s="129">
        <f t="shared" si="42"/>
        <v>0</v>
      </c>
      <c r="Q159" s="129">
        <f t="shared" si="42"/>
        <v>0</v>
      </c>
      <c r="R159" s="129">
        <f t="shared" si="42"/>
        <v>0</v>
      </c>
      <c r="S159" s="129">
        <f t="shared" si="43"/>
        <v>0</v>
      </c>
      <c r="T159" s="129">
        <f t="shared" si="43"/>
        <v>0</v>
      </c>
      <c r="U159" s="129">
        <f t="shared" si="43"/>
        <v>0</v>
      </c>
      <c r="V159" s="129">
        <f t="shared" si="43"/>
        <v>0</v>
      </c>
      <c r="W159" s="129">
        <f t="shared" si="43"/>
        <v>0</v>
      </c>
      <c r="X159" s="129">
        <f t="shared" si="43"/>
        <v>0</v>
      </c>
      <c r="Y159" s="129">
        <f t="shared" si="43"/>
        <v>0</v>
      </c>
      <c r="Z159" s="129">
        <f t="shared" si="43"/>
        <v>0</v>
      </c>
      <c r="AA159" s="129">
        <f t="shared" si="43"/>
        <v>0</v>
      </c>
      <c r="AB159" s="129">
        <f t="shared" si="43"/>
        <v>0</v>
      </c>
      <c r="AC159" s="129">
        <f t="shared" si="43"/>
        <v>0</v>
      </c>
      <c r="AD159" s="129">
        <f t="shared" si="43"/>
        <v>0</v>
      </c>
      <c r="AE159" s="129">
        <f t="shared" si="43"/>
        <v>0</v>
      </c>
      <c r="AF159" s="129">
        <f t="shared" si="43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2"/>
        <v>0</v>
      </c>
      <c r="D160" s="129">
        <f t="shared" si="42"/>
        <v>0</v>
      </c>
      <c r="E160" s="129">
        <f t="shared" si="42"/>
        <v>0</v>
      </c>
      <c r="F160" s="129">
        <f t="shared" si="42"/>
        <v>0</v>
      </c>
      <c r="G160" s="129">
        <f t="shared" si="42"/>
        <v>0</v>
      </c>
      <c r="H160" s="129">
        <f t="shared" si="42"/>
        <v>0</v>
      </c>
      <c r="I160" s="129">
        <f t="shared" si="42"/>
        <v>0</v>
      </c>
      <c r="J160" s="129">
        <f t="shared" si="42"/>
        <v>0</v>
      </c>
      <c r="K160" s="129">
        <f t="shared" si="42"/>
        <v>0</v>
      </c>
      <c r="L160" s="129">
        <f t="shared" si="42"/>
        <v>0</v>
      </c>
      <c r="M160" s="129">
        <f t="shared" si="42"/>
        <v>0</v>
      </c>
      <c r="N160" s="129">
        <f t="shared" si="42"/>
        <v>0</v>
      </c>
      <c r="O160" s="129">
        <f t="shared" si="42"/>
        <v>0</v>
      </c>
      <c r="P160" s="129">
        <f t="shared" si="42"/>
        <v>0</v>
      </c>
      <c r="Q160" s="129">
        <f t="shared" si="42"/>
        <v>0</v>
      </c>
      <c r="R160" s="129">
        <f t="shared" si="43"/>
        <v>0</v>
      </c>
      <c r="S160" s="129">
        <f t="shared" si="43"/>
        <v>0</v>
      </c>
      <c r="T160" s="129">
        <f t="shared" si="43"/>
        <v>0</v>
      </c>
      <c r="U160" s="129">
        <f t="shared" si="43"/>
        <v>0</v>
      </c>
      <c r="V160" s="129">
        <f t="shared" si="43"/>
        <v>0</v>
      </c>
      <c r="W160" s="129">
        <f t="shared" si="43"/>
        <v>0</v>
      </c>
      <c r="X160" s="129">
        <f t="shared" si="43"/>
        <v>0</v>
      </c>
      <c r="Y160" s="129">
        <f t="shared" si="43"/>
        <v>0</v>
      </c>
      <c r="Z160" s="129">
        <f t="shared" si="43"/>
        <v>0</v>
      </c>
      <c r="AA160" s="129">
        <f t="shared" si="43"/>
        <v>0</v>
      </c>
      <c r="AB160" s="129">
        <f t="shared" si="43"/>
        <v>0</v>
      </c>
      <c r="AC160" s="129">
        <f t="shared" si="43"/>
        <v>0</v>
      </c>
      <c r="AD160" s="129">
        <f t="shared" si="43"/>
        <v>0</v>
      </c>
      <c r="AE160" s="129">
        <f t="shared" si="43"/>
        <v>0</v>
      </c>
      <c r="AF160" s="129">
        <f t="shared" si="43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2"/>
        <v>0.8</v>
      </c>
      <c r="D161" s="129">
        <f t="shared" si="42"/>
        <v>0.8</v>
      </c>
      <c r="E161" s="129">
        <f t="shared" si="42"/>
        <v>0.8</v>
      </c>
      <c r="F161" s="129">
        <f t="shared" si="42"/>
        <v>0.8</v>
      </c>
      <c r="G161" s="129">
        <f t="shared" si="42"/>
        <v>0.8</v>
      </c>
      <c r="H161" s="129">
        <f t="shared" si="42"/>
        <v>0.8</v>
      </c>
      <c r="I161" s="129">
        <f t="shared" si="42"/>
        <v>0.8</v>
      </c>
      <c r="J161" s="129">
        <f t="shared" si="42"/>
        <v>0.8</v>
      </c>
      <c r="K161" s="129">
        <f t="shared" si="42"/>
        <v>0.8</v>
      </c>
      <c r="L161" s="129">
        <f t="shared" si="42"/>
        <v>0.8</v>
      </c>
      <c r="M161" s="129">
        <f t="shared" si="42"/>
        <v>0.8</v>
      </c>
      <c r="N161" s="129">
        <f t="shared" si="42"/>
        <v>0.8</v>
      </c>
      <c r="O161" s="129">
        <f t="shared" si="42"/>
        <v>0.8</v>
      </c>
      <c r="P161" s="129">
        <f t="shared" si="42"/>
        <v>0.8</v>
      </c>
      <c r="Q161" s="129">
        <f t="shared" si="42"/>
        <v>0.8</v>
      </c>
      <c r="R161" s="129">
        <f t="shared" si="43"/>
        <v>0.8</v>
      </c>
      <c r="S161" s="129">
        <f t="shared" si="43"/>
        <v>0.8</v>
      </c>
      <c r="T161" s="129">
        <f t="shared" si="43"/>
        <v>0.8</v>
      </c>
      <c r="U161" s="129">
        <f t="shared" si="43"/>
        <v>0.8</v>
      </c>
      <c r="V161" s="129">
        <f t="shared" si="43"/>
        <v>0.8</v>
      </c>
      <c r="W161" s="129">
        <f t="shared" si="43"/>
        <v>0.8</v>
      </c>
      <c r="X161" s="129">
        <f t="shared" si="43"/>
        <v>0.8</v>
      </c>
      <c r="Y161" s="129">
        <f t="shared" si="43"/>
        <v>0.8</v>
      </c>
      <c r="Z161" s="129">
        <f t="shared" si="43"/>
        <v>0.8</v>
      </c>
      <c r="AA161" s="129">
        <f t="shared" si="43"/>
        <v>0.8</v>
      </c>
      <c r="AB161" s="129">
        <f t="shared" si="43"/>
        <v>0.8</v>
      </c>
      <c r="AC161" s="129">
        <f t="shared" si="43"/>
        <v>0.8</v>
      </c>
      <c r="AD161" s="129">
        <f t="shared" si="43"/>
        <v>0.8</v>
      </c>
      <c r="AE161" s="129">
        <f t="shared" si="43"/>
        <v>0.8</v>
      </c>
      <c r="AF161" s="129">
        <f t="shared" si="43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2"/>
        <v>1.5</v>
      </c>
      <c r="D162" s="129">
        <f t="shared" si="42"/>
        <v>1.5</v>
      </c>
      <c r="E162" s="129">
        <f t="shared" si="42"/>
        <v>1.5</v>
      </c>
      <c r="F162" s="129">
        <f t="shared" si="42"/>
        <v>1.5</v>
      </c>
      <c r="G162" s="129">
        <f t="shared" si="42"/>
        <v>1.5</v>
      </c>
      <c r="H162" s="129">
        <f t="shared" si="42"/>
        <v>1.5</v>
      </c>
      <c r="I162" s="129">
        <f t="shared" si="42"/>
        <v>1.5</v>
      </c>
      <c r="J162" s="129">
        <f t="shared" si="42"/>
        <v>1.5</v>
      </c>
      <c r="K162" s="129">
        <f t="shared" si="42"/>
        <v>1.5</v>
      </c>
      <c r="L162" s="129">
        <f t="shared" si="42"/>
        <v>1.5</v>
      </c>
      <c r="M162" s="129">
        <f t="shared" si="42"/>
        <v>1.5</v>
      </c>
      <c r="N162" s="129">
        <f t="shared" si="42"/>
        <v>1.5</v>
      </c>
      <c r="O162" s="129">
        <f t="shared" si="42"/>
        <v>1.5</v>
      </c>
      <c r="P162" s="129">
        <f t="shared" si="42"/>
        <v>1.5</v>
      </c>
      <c r="Q162" s="129">
        <f t="shared" si="42"/>
        <v>1.5</v>
      </c>
      <c r="R162" s="129">
        <f t="shared" si="43"/>
        <v>1.5</v>
      </c>
      <c r="S162" s="129">
        <f t="shared" si="43"/>
        <v>1.5</v>
      </c>
      <c r="T162" s="129">
        <f t="shared" si="43"/>
        <v>1.5</v>
      </c>
      <c r="U162" s="129">
        <f t="shared" si="43"/>
        <v>1.5</v>
      </c>
      <c r="V162" s="129">
        <f t="shared" si="43"/>
        <v>1.5</v>
      </c>
      <c r="W162" s="129">
        <f t="shared" si="43"/>
        <v>1.5</v>
      </c>
      <c r="X162" s="129">
        <f t="shared" si="43"/>
        <v>1.5</v>
      </c>
      <c r="Y162" s="129">
        <f t="shared" si="43"/>
        <v>1.5</v>
      </c>
      <c r="Z162" s="129">
        <f t="shared" si="43"/>
        <v>1.5</v>
      </c>
      <c r="AA162" s="129">
        <f t="shared" si="43"/>
        <v>1.5</v>
      </c>
      <c r="AB162" s="129">
        <f t="shared" si="43"/>
        <v>1.5</v>
      </c>
      <c r="AC162" s="129">
        <f t="shared" si="43"/>
        <v>1.5</v>
      </c>
      <c r="AD162" s="129">
        <f t="shared" si="43"/>
        <v>1.5</v>
      </c>
      <c r="AE162" s="129">
        <f t="shared" si="43"/>
        <v>1.5</v>
      </c>
      <c r="AF162" s="129">
        <f t="shared" si="43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2"/>
        <v>1</v>
      </c>
      <c r="D163" s="129">
        <f t="shared" si="42"/>
        <v>1</v>
      </c>
      <c r="E163" s="129">
        <f t="shared" si="42"/>
        <v>1</v>
      </c>
      <c r="F163" s="129">
        <f t="shared" si="42"/>
        <v>1</v>
      </c>
      <c r="G163" s="129">
        <f t="shared" si="42"/>
        <v>1</v>
      </c>
      <c r="H163" s="129">
        <f t="shared" si="42"/>
        <v>1</v>
      </c>
      <c r="I163" s="129">
        <f t="shared" si="42"/>
        <v>1</v>
      </c>
      <c r="J163" s="129">
        <f t="shared" si="42"/>
        <v>1</v>
      </c>
      <c r="K163" s="129">
        <f t="shared" si="42"/>
        <v>1</v>
      </c>
      <c r="L163" s="129">
        <f t="shared" si="42"/>
        <v>1</v>
      </c>
      <c r="M163" s="129">
        <f t="shared" si="42"/>
        <v>1</v>
      </c>
      <c r="N163" s="129">
        <f t="shared" si="42"/>
        <v>1</v>
      </c>
      <c r="O163" s="129">
        <f t="shared" si="42"/>
        <v>1</v>
      </c>
      <c r="P163" s="129">
        <f t="shared" si="42"/>
        <v>1</v>
      </c>
      <c r="Q163" s="129">
        <f t="shared" si="42"/>
        <v>1</v>
      </c>
      <c r="R163" s="129">
        <f t="shared" si="43"/>
        <v>1</v>
      </c>
      <c r="S163" s="129">
        <f t="shared" si="43"/>
        <v>1</v>
      </c>
      <c r="T163" s="129">
        <f t="shared" si="43"/>
        <v>1</v>
      </c>
      <c r="U163" s="129">
        <f t="shared" si="43"/>
        <v>1</v>
      </c>
      <c r="V163" s="129">
        <f t="shared" si="43"/>
        <v>1</v>
      </c>
      <c r="W163" s="129">
        <f t="shared" si="43"/>
        <v>1</v>
      </c>
      <c r="X163" s="129">
        <f t="shared" si="43"/>
        <v>1</v>
      </c>
      <c r="Y163" s="129">
        <f t="shared" si="43"/>
        <v>1</v>
      </c>
      <c r="Z163" s="129">
        <f t="shared" si="43"/>
        <v>1</v>
      </c>
      <c r="AA163" s="129">
        <f t="shared" si="43"/>
        <v>1</v>
      </c>
      <c r="AB163" s="129">
        <f t="shared" si="43"/>
        <v>1</v>
      </c>
      <c r="AC163" s="129">
        <f t="shared" si="43"/>
        <v>1</v>
      </c>
      <c r="AD163" s="129">
        <f t="shared" si="43"/>
        <v>1</v>
      </c>
      <c r="AE163" s="129">
        <f t="shared" si="43"/>
        <v>1</v>
      </c>
      <c r="AF163" s="129">
        <f t="shared" si="43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4">B165</f>
        <v>1</v>
      </c>
      <c r="D165" s="129">
        <f t="shared" si="44"/>
        <v>1</v>
      </c>
      <c r="E165" s="129">
        <f t="shared" si="44"/>
        <v>1</v>
      </c>
      <c r="F165" s="129">
        <f t="shared" si="44"/>
        <v>1</v>
      </c>
      <c r="G165" s="129">
        <f t="shared" si="44"/>
        <v>1</v>
      </c>
      <c r="H165" s="129">
        <f t="shared" si="44"/>
        <v>1</v>
      </c>
      <c r="I165" s="129">
        <f t="shared" si="44"/>
        <v>1</v>
      </c>
      <c r="J165" s="129">
        <f t="shared" si="44"/>
        <v>1</v>
      </c>
      <c r="K165" s="129">
        <f t="shared" si="44"/>
        <v>1</v>
      </c>
      <c r="L165" s="129">
        <f t="shared" si="44"/>
        <v>1</v>
      </c>
      <c r="M165" s="129">
        <f t="shared" si="44"/>
        <v>1</v>
      </c>
      <c r="N165" s="129">
        <f t="shared" si="44"/>
        <v>1</v>
      </c>
      <c r="O165" s="129">
        <f t="shared" si="44"/>
        <v>1</v>
      </c>
      <c r="P165" s="129">
        <f t="shared" si="44"/>
        <v>1</v>
      </c>
      <c r="Q165" s="129">
        <f t="shared" si="44"/>
        <v>1</v>
      </c>
      <c r="R165" s="129">
        <f t="shared" si="44"/>
        <v>1</v>
      </c>
      <c r="S165" s="129">
        <f t="shared" ref="R165:AF172" si="45">R165</f>
        <v>1</v>
      </c>
      <c r="T165" s="129">
        <f t="shared" si="45"/>
        <v>1</v>
      </c>
      <c r="U165" s="129">
        <f t="shared" si="45"/>
        <v>1</v>
      </c>
      <c r="V165" s="129">
        <f t="shared" si="45"/>
        <v>1</v>
      </c>
      <c r="W165" s="129">
        <f t="shared" si="45"/>
        <v>1</v>
      </c>
      <c r="X165" s="129">
        <f t="shared" si="45"/>
        <v>1</v>
      </c>
      <c r="Y165" s="129">
        <f t="shared" si="45"/>
        <v>1</v>
      </c>
      <c r="Z165" s="129">
        <f t="shared" si="45"/>
        <v>1</v>
      </c>
      <c r="AA165" s="129">
        <f t="shared" si="45"/>
        <v>1</v>
      </c>
      <c r="AB165" s="129">
        <f t="shared" si="45"/>
        <v>1</v>
      </c>
      <c r="AC165" s="129">
        <f t="shared" si="45"/>
        <v>1</v>
      </c>
      <c r="AD165" s="129">
        <f t="shared" si="45"/>
        <v>1</v>
      </c>
      <c r="AE165" s="129">
        <f t="shared" si="45"/>
        <v>1</v>
      </c>
      <c r="AF165" s="129">
        <f t="shared" si="45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4"/>
        <v>0.42</v>
      </c>
      <c r="D166" s="129">
        <f t="shared" si="44"/>
        <v>0.42</v>
      </c>
      <c r="E166" s="129">
        <f t="shared" si="44"/>
        <v>0.42</v>
      </c>
      <c r="F166" s="129">
        <f t="shared" si="44"/>
        <v>0.42</v>
      </c>
      <c r="G166" s="129">
        <f t="shared" si="44"/>
        <v>0.42</v>
      </c>
      <c r="H166" s="129">
        <f t="shared" si="44"/>
        <v>0.42</v>
      </c>
      <c r="I166" s="129">
        <f t="shared" si="44"/>
        <v>0.42</v>
      </c>
      <c r="J166" s="129">
        <f t="shared" si="44"/>
        <v>0.42</v>
      </c>
      <c r="K166" s="129">
        <f t="shared" si="44"/>
        <v>0.42</v>
      </c>
      <c r="L166" s="129">
        <f t="shared" si="44"/>
        <v>0.42</v>
      </c>
      <c r="M166" s="129">
        <f t="shared" si="44"/>
        <v>0.42</v>
      </c>
      <c r="N166" s="129">
        <f t="shared" si="44"/>
        <v>0.42</v>
      </c>
      <c r="O166" s="129">
        <f t="shared" si="44"/>
        <v>0.42</v>
      </c>
      <c r="P166" s="129">
        <f t="shared" si="44"/>
        <v>0.42</v>
      </c>
      <c r="Q166" s="129">
        <f t="shared" si="44"/>
        <v>0.42</v>
      </c>
      <c r="R166" s="129">
        <f t="shared" si="45"/>
        <v>0.42</v>
      </c>
      <c r="S166" s="129">
        <f t="shared" si="45"/>
        <v>0.42</v>
      </c>
      <c r="T166" s="129">
        <f t="shared" si="45"/>
        <v>0.42</v>
      </c>
      <c r="U166" s="129">
        <f t="shared" si="45"/>
        <v>0.42</v>
      </c>
      <c r="V166" s="129">
        <f t="shared" si="45"/>
        <v>0.42</v>
      </c>
      <c r="W166" s="129">
        <f t="shared" si="45"/>
        <v>0.42</v>
      </c>
      <c r="X166" s="129">
        <f t="shared" si="45"/>
        <v>0.42</v>
      </c>
      <c r="Y166" s="129">
        <f t="shared" si="45"/>
        <v>0.42</v>
      </c>
      <c r="Z166" s="129">
        <f t="shared" si="45"/>
        <v>0.42</v>
      </c>
      <c r="AA166" s="129">
        <f t="shared" si="45"/>
        <v>0.42</v>
      </c>
      <c r="AB166" s="129">
        <f t="shared" si="45"/>
        <v>0.42</v>
      </c>
      <c r="AC166" s="129">
        <f t="shared" si="45"/>
        <v>0.42</v>
      </c>
      <c r="AD166" s="129">
        <f t="shared" si="45"/>
        <v>0.42</v>
      </c>
      <c r="AE166" s="129">
        <f t="shared" si="45"/>
        <v>0.42</v>
      </c>
      <c r="AF166" s="129">
        <f t="shared" si="45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4"/>
        <v>0.46</v>
      </c>
      <c r="D167" s="129">
        <f t="shared" si="44"/>
        <v>0.46</v>
      </c>
      <c r="E167" s="129">
        <f t="shared" si="44"/>
        <v>0.46</v>
      </c>
      <c r="F167" s="129">
        <f t="shared" si="44"/>
        <v>0.46</v>
      </c>
      <c r="G167" s="129">
        <f t="shared" si="44"/>
        <v>0.46</v>
      </c>
      <c r="H167" s="129">
        <f t="shared" si="44"/>
        <v>0.46</v>
      </c>
      <c r="I167" s="129">
        <f t="shared" si="44"/>
        <v>0.46</v>
      </c>
      <c r="J167" s="129">
        <f t="shared" si="44"/>
        <v>0.46</v>
      </c>
      <c r="K167" s="129">
        <f t="shared" si="44"/>
        <v>0.46</v>
      </c>
      <c r="L167" s="129">
        <f t="shared" si="44"/>
        <v>0.46</v>
      </c>
      <c r="M167" s="129">
        <f t="shared" si="44"/>
        <v>0.46</v>
      </c>
      <c r="N167" s="129">
        <f t="shared" si="44"/>
        <v>0.46</v>
      </c>
      <c r="O167" s="129">
        <f t="shared" si="44"/>
        <v>0.46</v>
      </c>
      <c r="P167" s="129">
        <f t="shared" si="44"/>
        <v>0.46</v>
      </c>
      <c r="Q167" s="129">
        <f t="shared" si="44"/>
        <v>0.46</v>
      </c>
      <c r="R167" s="129">
        <f t="shared" si="45"/>
        <v>0.46</v>
      </c>
      <c r="S167" s="129">
        <f t="shared" si="45"/>
        <v>0.46</v>
      </c>
      <c r="T167" s="129">
        <f t="shared" si="45"/>
        <v>0.46</v>
      </c>
      <c r="U167" s="129">
        <f t="shared" si="45"/>
        <v>0.46</v>
      </c>
      <c r="V167" s="129">
        <f t="shared" si="45"/>
        <v>0.46</v>
      </c>
      <c r="W167" s="129">
        <f t="shared" si="45"/>
        <v>0.46</v>
      </c>
      <c r="X167" s="129">
        <f t="shared" si="45"/>
        <v>0.46</v>
      </c>
      <c r="Y167" s="129">
        <f t="shared" si="45"/>
        <v>0.46</v>
      </c>
      <c r="Z167" s="129">
        <f t="shared" si="45"/>
        <v>0.46</v>
      </c>
      <c r="AA167" s="129">
        <f t="shared" si="45"/>
        <v>0.46</v>
      </c>
      <c r="AB167" s="129">
        <f t="shared" si="45"/>
        <v>0.46</v>
      </c>
      <c r="AC167" s="129">
        <f t="shared" si="45"/>
        <v>0.46</v>
      </c>
      <c r="AD167" s="129">
        <f t="shared" si="45"/>
        <v>0.46</v>
      </c>
      <c r="AE167" s="129">
        <f t="shared" si="45"/>
        <v>0.46</v>
      </c>
      <c r="AF167" s="129">
        <f t="shared" si="45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4"/>
        <v>0.85</v>
      </c>
      <c r="D168" s="129">
        <f t="shared" si="44"/>
        <v>0.85</v>
      </c>
      <c r="E168" s="129">
        <f t="shared" si="44"/>
        <v>0.85</v>
      </c>
      <c r="F168" s="129">
        <f t="shared" si="44"/>
        <v>0.85</v>
      </c>
      <c r="G168" s="129">
        <f t="shared" si="44"/>
        <v>0.85</v>
      </c>
      <c r="H168" s="129">
        <f t="shared" si="44"/>
        <v>0.85</v>
      </c>
      <c r="I168" s="129">
        <f t="shared" si="44"/>
        <v>0.85</v>
      </c>
      <c r="J168" s="129">
        <f t="shared" si="44"/>
        <v>0.85</v>
      </c>
      <c r="K168" s="129">
        <f t="shared" si="44"/>
        <v>0.85</v>
      </c>
      <c r="L168" s="129">
        <f t="shared" si="44"/>
        <v>0.85</v>
      </c>
      <c r="M168" s="129">
        <f t="shared" si="44"/>
        <v>0.85</v>
      </c>
      <c r="N168" s="129">
        <f t="shared" si="44"/>
        <v>0.85</v>
      </c>
      <c r="O168" s="129">
        <f t="shared" si="44"/>
        <v>0.85</v>
      </c>
      <c r="P168" s="129">
        <f t="shared" si="44"/>
        <v>0.85</v>
      </c>
      <c r="Q168" s="129">
        <f t="shared" si="44"/>
        <v>0.85</v>
      </c>
      <c r="R168" s="129">
        <f t="shared" si="45"/>
        <v>0.85</v>
      </c>
      <c r="S168" s="129">
        <f t="shared" si="45"/>
        <v>0.85</v>
      </c>
      <c r="T168" s="129">
        <f t="shared" si="45"/>
        <v>0.85</v>
      </c>
      <c r="U168" s="129">
        <f t="shared" si="45"/>
        <v>0.85</v>
      </c>
      <c r="V168" s="129">
        <f t="shared" si="45"/>
        <v>0.85</v>
      </c>
      <c r="W168" s="129">
        <f t="shared" si="45"/>
        <v>0.85</v>
      </c>
      <c r="X168" s="129">
        <f t="shared" si="45"/>
        <v>0.85</v>
      </c>
      <c r="Y168" s="129">
        <f t="shared" si="45"/>
        <v>0.85</v>
      </c>
      <c r="Z168" s="129">
        <f t="shared" si="45"/>
        <v>0.85</v>
      </c>
      <c r="AA168" s="129">
        <f t="shared" si="45"/>
        <v>0.85</v>
      </c>
      <c r="AB168" s="129">
        <f t="shared" si="45"/>
        <v>0.85</v>
      </c>
      <c r="AC168" s="129">
        <f t="shared" si="45"/>
        <v>0.85</v>
      </c>
      <c r="AD168" s="129">
        <f t="shared" si="45"/>
        <v>0.85</v>
      </c>
      <c r="AE168" s="129">
        <f t="shared" si="45"/>
        <v>0.85</v>
      </c>
      <c r="AF168" s="129">
        <f t="shared" si="45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4"/>
        <v>0.9</v>
      </c>
      <c r="D169" s="129">
        <f t="shared" si="44"/>
        <v>0.9</v>
      </c>
      <c r="E169" s="129">
        <f t="shared" si="44"/>
        <v>0.9</v>
      </c>
      <c r="F169" s="129">
        <f t="shared" si="44"/>
        <v>0.9</v>
      </c>
      <c r="G169" s="129">
        <f t="shared" si="44"/>
        <v>0.9</v>
      </c>
      <c r="H169" s="129">
        <f t="shared" si="44"/>
        <v>0.9</v>
      </c>
      <c r="I169" s="129">
        <f t="shared" si="44"/>
        <v>0.9</v>
      </c>
      <c r="J169" s="129">
        <f t="shared" si="44"/>
        <v>0.9</v>
      </c>
      <c r="K169" s="129">
        <f t="shared" si="44"/>
        <v>0.9</v>
      </c>
      <c r="L169" s="129">
        <f t="shared" si="44"/>
        <v>0.9</v>
      </c>
      <c r="M169" s="129">
        <f t="shared" si="44"/>
        <v>0.9</v>
      </c>
      <c r="N169" s="129">
        <f t="shared" si="44"/>
        <v>0.9</v>
      </c>
      <c r="O169" s="129">
        <f t="shared" si="44"/>
        <v>0.9</v>
      </c>
      <c r="P169" s="129">
        <f t="shared" si="44"/>
        <v>0.9</v>
      </c>
      <c r="Q169" s="129">
        <f t="shared" si="44"/>
        <v>0.9</v>
      </c>
      <c r="R169" s="129">
        <f t="shared" si="45"/>
        <v>0.9</v>
      </c>
      <c r="S169" s="129">
        <f t="shared" si="45"/>
        <v>0.9</v>
      </c>
      <c r="T169" s="129">
        <f t="shared" si="45"/>
        <v>0.9</v>
      </c>
      <c r="U169" s="129">
        <f t="shared" si="45"/>
        <v>0.9</v>
      </c>
      <c r="V169" s="129">
        <f t="shared" si="45"/>
        <v>0.9</v>
      </c>
      <c r="W169" s="129">
        <f t="shared" si="45"/>
        <v>0.9</v>
      </c>
      <c r="X169" s="129">
        <f t="shared" si="45"/>
        <v>0.9</v>
      </c>
      <c r="Y169" s="129">
        <f t="shared" si="45"/>
        <v>0.9</v>
      </c>
      <c r="Z169" s="129">
        <f t="shared" si="45"/>
        <v>0.9</v>
      </c>
      <c r="AA169" s="129">
        <f t="shared" si="45"/>
        <v>0.9</v>
      </c>
      <c r="AB169" s="129">
        <f t="shared" si="45"/>
        <v>0.9</v>
      </c>
      <c r="AC169" s="129">
        <f t="shared" si="45"/>
        <v>0.9</v>
      </c>
      <c r="AD169" s="129">
        <f t="shared" si="45"/>
        <v>0.9</v>
      </c>
      <c r="AE169" s="129">
        <f t="shared" si="45"/>
        <v>0.9</v>
      </c>
      <c r="AF169" s="129">
        <f t="shared" si="45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4"/>
        <v>0.44</v>
      </c>
      <c r="D170" s="129">
        <f t="shared" si="44"/>
        <v>0.44</v>
      </c>
      <c r="E170" s="129">
        <f t="shared" si="44"/>
        <v>0.44</v>
      </c>
      <c r="F170" s="129">
        <f t="shared" si="44"/>
        <v>0.44</v>
      </c>
      <c r="G170" s="129">
        <f t="shared" si="44"/>
        <v>0.44</v>
      </c>
      <c r="H170" s="129">
        <f t="shared" si="44"/>
        <v>0.44</v>
      </c>
      <c r="I170" s="129">
        <f t="shared" si="44"/>
        <v>0.44</v>
      </c>
      <c r="J170" s="129">
        <f t="shared" si="44"/>
        <v>0.44</v>
      </c>
      <c r="K170" s="129">
        <f t="shared" si="44"/>
        <v>0.44</v>
      </c>
      <c r="L170" s="129">
        <f t="shared" si="44"/>
        <v>0.44</v>
      </c>
      <c r="M170" s="129">
        <f t="shared" si="44"/>
        <v>0.44</v>
      </c>
      <c r="N170" s="129">
        <f t="shared" si="44"/>
        <v>0.44</v>
      </c>
      <c r="O170" s="129">
        <f t="shared" si="44"/>
        <v>0.44</v>
      </c>
      <c r="P170" s="129">
        <f t="shared" si="44"/>
        <v>0.44</v>
      </c>
      <c r="Q170" s="129">
        <f t="shared" si="44"/>
        <v>0.44</v>
      </c>
      <c r="R170" s="129">
        <f t="shared" si="45"/>
        <v>0.44</v>
      </c>
      <c r="S170" s="129">
        <f t="shared" si="45"/>
        <v>0.44</v>
      </c>
      <c r="T170" s="129">
        <f t="shared" si="45"/>
        <v>0.44</v>
      </c>
      <c r="U170" s="129">
        <f t="shared" si="45"/>
        <v>0.44</v>
      </c>
      <c r="V170" s="129">
        <f t="shared" si="45"/>
        <v>0.44</v>
      </c>
      <c r="W170" s="129">
        <f t="shared" si="45"/>
        <v>0.44</v>
      </c>
      <c r="X170" s="129">
        <f t="shared" si="45"/>
        <v>0.44</v>
      </c>
      <c r="Y170" s="129">
        <f t="shared" si="45"/>
        <v>0.44</v>
      </c>
      <c r="Z170" s="129">
        <f t="shared" si="45"/>
        <v>0.44</v>
      </c>
      <c r="AA170" s="129">
        <f t="shared" si="45"/>
        <v>0.44</v>
      </c>
      <c r="AB170" s="129">
        <f t="shared" si="45"/>
        <v>0.44</v>
      </c>
      <c r="AC170" s="129">
        <f t="shared" si="45"/>
        <v>0.44</v>
      </c>
      <c r="AD170" s="129">
        <f t="shared" si="45"/>
        <v>0.44</v>
      </c>
      <c r="AE170" s="129">
        <f t="shared" si="45"/>
        <v>0.44</v>
      </c>
      <c r="AF170" s="129">
        <f t="shared" si="45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4"/>
        <v>2.1</v>
      </c>
      <c r="D171" s="129">
        <f t="shared" si="44"/>
        <v>2.1</v>
      </c>
      <c r="E171" s="129">
        <f t="shared" si="44"/>
        <v>2.1</v>
      </c>
      <c r="F171" s="129">
        <f t="shared" si="44"/>
        <v>2.1</v>
      </c>
      <c r="G171" s="129">
        <f t="shared" si="44"/>
        <v>2.1</v>
      </c>
      <c r="H171" s="129">
        <f t="shared" si="44"/>
        <v>2.1</v>
      </c>
      <c r="I171" s="129">
        <f t="shared" si="44"/>
        <v>2.1</v>
      </c>
      <c r="J171" s="129">
        <f t="shared" si="44"/>
        <v>2.1</v>
      </c>
      <c r="K171" s="129">
        <f t="shared" si="44"/>
        <v>2.1</v>
      </c>
      <c r="L171" s="129">
        <f t="shared" si="44"/>
        <v>2.1</v>
      </c>
      <c r="M171" s="129">
        <f t="shared" si="44"/>
        <v>2.1</v>
      </c>
      <c r="N171" s="129">
        <f t="shared" si="44"/>
        <v>2.1</v>
      </c>
      <c r="O171" s="129">
        <f t="shared" si="44"/>
        <v>2.1</v>
      </c>
      <c r="P171" s="129">
        <f t="shared" si="44"/>
        <v>2.1</v>
      </c>
      <c r="Q171" s="129">
        <f t="shared" si="44"/>
        <v>2.1</v>
      </c>
      <c r="R171" s="129">
        <f t="shared" si="45"/>
        <v>2.1</v>
      </c>
      <c r="S171" s="129">
        <f t="shared" si="45"/>
        <v>2.1</v>
      </c>
      <c r="T171" s="129">
        <f t="shared" si="45"/>
        <v>2.1</v>
      </c>
      <c r="U171" s="129">
        <f t="shared" si="45"/>
        <v>2.1</v>
      </c>
      <c r="V171" s="129">
        <f t="shared" si="45"/>
        <v>2.1</v>
      </c>
      <c r="W171" s="129">
        <f t="shared" si="45"/>
        <v>2.1</v>
      </c>
      <c r="X171" s="129">
        <f t="shared" si="45"/>
        <v>2.1</v>
      </c>
      <c r="Y171" s="129">
        <f t="shared" si="45"/>
        <v>2.1</v>
      </c>
      <c r="Z171" s="129">
        <f t="shared" si="45"/>
        <v>2.1</v>
      </c>
      <c r="AA171" s="129">
        <f t="shared" si="45"/>
        <v>2.1</v>
      </c>
      <c r="AB171" s="129">
        <f t="shared" si="45"/>
        <v>2.1</v>
      </c>
      <c r="AC171" s="129">
        <f t="shared" si="45"/>
        <v>2.1</v>
      </c>
      <c r="AD171" s="129">
        <f t="shared" si="45"/>
        <v>2.1</v>
      </c>
      <c r="AE171" s="129">
        <f t="shared" si="45"/>
        <v>2.1</v>
      </c>
      <c r="AF171" s="129">
        <f t="shared" si="45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4"/>
        <v>0.9</v>
      </c>
      <c r="D172" s="129">
        <f t="shared" si="44"/>
        <v>0.9</v>
      </c>
      <c r="E172" s="129">
        <f t="shared" si="44"/>
        <v>0.9</v>
      </c>
      <c r="F172" s="129">
        <f t="shared" si="44"/>
        <v>0.9</v>
      </c>
      <c r="G172" s="129">
        <f t="shared" si="44"/>
        <v>0.9</v>
      </c>
      <c r="H172" s="129">
        <f t="shared" si="44"/>
        <v>0.9</v>
      </c>
      <c r="I172" s="129">
        <f t="shared" si="44"/>
        <v>0.9</v>
      </c>
      <c r="J172" s="129">
        <f t="shared" si="44"/>
        <v>0.9</v>
      </c>
      <c r="K172" s="129">
        <f t="shared" si="44"/>
        <v>0.9</v>
      </c>
      <c r="L172" s="129">
        <f t="shared" si="44"/>
        <v>0.9</v>
      </c>
      <c r="M172" s="129">
        <f t="shared" si="44"/>
        <v>0.9</v>
      </c>
      <c r="N172" s="129">
        <f t="shared" si="44"/>
        <v>0.9</v>
      </c>
      <c r="O172" s="129">
        <f t="shared" si="44"/>
        <v>0.9</v>
      </c>
      <c r="P172" s="129">
        <f t="shared" si="44"/>
        <v>0.9</v>
      </c>
      <c r="Q172" s="129">
        <f t="shared" si="44"/>
        <v>0.9</v>
      </c>
      <c r="R172" s="129">
        <f t="shared" si="45"/>
        <v>0.9</v>
      </c>
      <c r="S172" s="129">
        <f t="shared" si="45"/>
        <v>0.9</v>
      </c>
      <c r="T172" s="129">
        <f t="shared" si="45"/>
        <v>0.9</v>
      </c>
      <c r="U172" s="129">
        <f t="shared" si="45"/>
        <v>0.9</v>
      </c>
      <c r="V172" s="129">
        <f t="shared" si="45"/>
        <v>0.9</v>
      </c>
      <c r="W172" s="129">
        <f t="shared" si="45"/>
        <v>0.9</v>
      </c>
      <c r="X172" s="129">
        <f t="shared" si="45"/>
        <v>0.9</v>
      </c>
      <c r="Y172" s="129">
        <f t="shared" si="45"/>
        <v>0.9</v>
      </c>
      <c r="Z172" s="129">
        <f t="shared" si="45"/>
        <v>0.9</v>
      </c>
      <c r="AA172" s="129">
        <f t="shared" si="45"/>
        <v>0.9</v>
      </c>
      <c r="AB172" s="129">
        <f t="shared" si="45"/>
        <v>0.9</v>
      </c>
      <c r="AC172" s="129">
        <f t="shared" si="45"/>
        <v>0.9</v>
      </c>
      <c r="AD172" s="129">
        <f t="shared" si="45"/>
        <v>0.9</v>
      </c>
      <c r="AE172" s="129">
        <f t="shared" si="45"/>
        <v>0.9</v>
      </c>
      <c r="AF172" s="129">
        <f t="shared" si="45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6">B174</f>
        <v>0.57999999999999996</v>
      </c>
      <c r="D174" s="129">
        <f t="shared" si="46"/>
        <v>0.57999999999999996</v>
      </c>
      <c r="E174" s="129">
        <f t="shared" si="46"/>
        <v>0.57999999999999996</v>
      </c>
      <c r="F174" s="129">
        <f t="shared" si="46"/>
        <v>0.57999999999999996</v>
      </c>
      <c r="G174" s="129">
        <f t="shared" si="46"/>
        <v>0.57999999999999996</v>
      </c>
      <c r="H174" s="129">
        <f t="shared" si="46"/>
        <v>0.57999999999999996</v>
      </c>
      <c r="I174" s="129">
        <f t="shared" si="46"/>
        <v>0.57999999999999996</v>
      </c>
      <c r="J174" s="129">
        <f t="shared" si="46"/>
        <v>0.57999999999999996</v>
      </c>
      <c r="K174" s="129">
        <f t="shared" si="46"/>
        <v>0.57999999999999996</v>
      </c>
      <c r="L174" s="129">
        <f t="shared" si="46"/>
        <v>0.57999999999999996</v>
      </c>
      <c r="M174" s="129">
        <f t="shared" si="46"/>
        <v>0.57999999999999996</v>
      </c>
      <c r="N174" s="129">
        <f t="shared" si="46"/>
        <v>0.57999999999999996</v>
      </c>
      <c r="O174" s="129">
        <f t="shared" si="46"/>
        <v>0.57999999999999996</v>
      </c>
      <c r="P174" s="129">
        <f t="shared" si="46"/>
        <v>0.57999999999999996</v>
      </c>
      <c r="Q174" s="129">
        <f t="shared" si="46"/>
        <v>0.57999999999999996</v>
      </c>
      <c r="R174" s="129">
        <f t="shared" si="46"/>
        <v>0.57999999999999996</v>
      </c>
      <c r="S174" s="129">
        <f t="shared" ref="R174:AF186" si="47">R174</f>
        <v>0.57999999999999996</v>
      </c>
      <c r="T174" s="129">
        <f t="shared" si="47"/>
        <v>0.57999999999999996</v>
      </c>
      <c r="U174" s="129">
        <f t="shared" si="47"/>
        <v>0.57999999999999996</v>
      </c>
      <c r="V174" s="129">
        <f t="shared" si="47"/>
        <v>0.57999999999999996</v>
      </c>
      <c r="W174" s="129">
        <f t="shared" si="47"/>
        <v>0.57999999999999996</v>
      </c>
      <c r="X174" s="129">
        <f t="shared" si="47"/>
        <v>0.57999999999999996</v>
      </c>
      <c r="Y174" s="129">
        <f t="shared" si="47"/>
        <v>0.57999999999999996</v>
      </c>
      <c r="Z174" s="129">
        <f t="shared" si="47"/>
        <v>0.57999999999999996</v>
      </c>
      <c r="AA174" s="129">
        <f t="shared" si="47"/>
        <v>0.57999999999999996</v>
      </c>
      <c r="AB174" s="129">
        <f t="shared" si="47"/>
        <v>0.57999999999999996</v>
      </c>
      <c r="AC174" s="129">
        <f t="shared" si="47"/>
        <v>0.57999999999999996</v>
      </c>
      <c r="AD174" s="129">
        <f t="shared" si="47"/>
        <v>0.57999999999999996</v>
      </c>
      <c r="AE174" s="129">
        <f t="shared" si="47"/>
        <v>0.57999999999999996</v>
      </c>
      <c r="AF174" s="129">
        <f t="shared" si="47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6"/>
        <v>0.8</v>
      </c>
      <c r="D175" s="129">
        <f t="shared" si="46"/>
        <v>0.8</v>
      </c>
      <c r="E175" s="129">
        <f t="shared" si="46"/>
        <v>0.8</v>
      </c>
      <c r="F175" s="129">
        <f t="shared" si="46"/>
        <v>0.8</v>
      </c>
      <c r="G175" s="129">
        <f t="shared" si="46"/>
        <v>0.8</v>
      </c>
      <c r="H175" s="129">
        <f t="shared" si="46"/>
        <v>0.8</v>
      </c>
      <c r="I175" s="129">
        <f t="shared" si="46"/>
        <v>0.8</v>
      </c>
      <c r="J175" s="129">
        <f t="shared" si="46"/>
        <v>0.8</v>
      </c>
      <c r="K175" s="129">
        <f t="shared" si="46"/>
        <v>0.8</v>
      </c>
      <c r="L175" s="129">
        <f t="shared" si="46"/>
        <v>0.8</v>
      </c>
      <c r="M175" s="129">
        <f t="shared" si="46"/>
        <v>0.8</v>
      </c>
      <c r="N175" s="129">
        <f t="shared" si="46"/>
        <v>0.8</v>
      </c>
      <c r="O175" s="129">
        <f t="shared" si="46"/>
        <v>0.8</v>
      </c>
      <c r="P175" s="129">
        <f t="shared" si="46"/>
        <v>0.8</v>
      </c>
      <c r="Q175" s="129">
        <f t="shared" si="46"/>
        <v>0.8</v>
      </c>
      <c r="R175" s="129">
        <f t="shared" si="46"/>
        <v>0.8</v>
      </c>
      <c r="S175" s="129">
        <f t="shared" si="47"/>
        <v>0.8</v>
      </c>
      <c r="T175" s="129">
        <f t="shared" si="47"/>
        <v>0.8</v>
      </c>
      <c r="U175" s="129">
        <f t="shared" si="47"/>
        <v>0.8</v>
      </c>
      <c r="V175" s="129">
        <f t="shared" si="47"/>
        <v>0.8</v>
      </c>
      <c r="W175" s="129">
        <f t="shared" si="47"/>
        <v>0.8</v>
      </c>
      <c r="X175" s="129">
        <f t="shared" si="47"/>
        <v>0.8</v>
      </c>
      <c r="Y175" s="129">
        <f t="shared" si="47"/>
        <v>0.8</v>
      </c>
      <c r="Z175" s="129">
        <f t="shared" si="47"/>
        <v>0.8</v>
      </c>
      <c r="AA175" s="129">
        <f t="shared" si="47"/>
        <v>0.8</v>
      </c>
      <c r="AB175" s="129">
        <f t="shared" si="47"/>
        <v>0.8</v>
      </c>
      <c r="AC175" s="129">
        <f t="shared" si="47"/>
        <v>0.8</v>
      </c>
      <c r="AD175" s="129">
        <f t="shared" si="47"/>
        <v>0.8</v>
      </c>
      <c r="AE175" s="129">
        <f t="shared" si="47"/>
        <v>0.8</v>
      </c>
      <c r="AF175" s="129">
        <f t="shared" si="47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6"/>
        <v>0</v>
      </c>
      <c r="D176" s="129">
        <f t="shared" si="46"/>
        <v>0</v>
      </c>
      <c r="E176" s="129">
        <f t="shared" si="46"/>
        <v>0</v>
      </c>
      <c r="F176" s="129">
        <f t="shared" si="46"/>
        <v>0</v>
      </c>
      <c r="G176" s="129">
        <f t="shared" si="46"/>
        <v>0</v>
      </c>
      <c r="H176" s="129">
        <f t="shared" si="46"/>
        <v>0</v>
      </c>
      <c r="I176" s="129">
        <f t="shared" si="46"/>
        <v>0</v>
      </c>
      <c r="J176" s="129">
        <f t="shared" si="46"/>
        <v>0</v>
      </c>
      <c r="K176" s="129">
        <f t="shared" si="46"/>
        <v>0</v>
      </c>
      <c r="L176" s="129">
        <f t="shared" si="46"/>
        <v>0</v>
      </c>
      <c r="M176" s="129">
        <f t="shared" si="46"/>
        <v>0</v>
      </c>
      <c r="N176" s="129">
        <f t="shared" si="46"/>
        <v>0</v>
      </c>
      <c r="O176" s="129">
        <f t="shared" si="46"/>
        <v>0</v>
      </c>
      <c r="P176" s="129">
        <f t="shared" si="46"/>
        <v>0</v>
      </c>
      <c r="Q176" s="129">
        <f t="shared" si="46"/>
        <v>0</v>
      </c>
      <c r="R176" s="129">
        <f t="shared" si="46"/>
        <v>0</v>
      </c>
      <c r="S176" s="129">
        <f t="shared" si="47"/>
        <v>0</v>
      </c>
      <c r="T176" s="129">
        <f t="shared" si="47"/>
        <v>0</v>
      </c>
      <c r="U176" s="129">
        <f t="shared" si="47"/>
        <v>0</v>
      </c>
      <c r="V176" s="129">
        <f t="shared" si="47"/>
        <v>0</v>
      </c>
      <c r="W176" s="129">
        <f t="shared" si="47"/>
        <v>0</v>
      </c>
      <c r="X176" s="129">
        <f t="shared" si="47"/>
        <v>0</v>
      </c>
      <c r="Y176" s="129">
        <f t="shared" si="47"/>
        <v>0</v>
      </c>
      <c r="Z176" s="129">
        <f t="shared" si="47"/>
        <v>0</v>
      </c>
      <c r="AA176" s="129">
        <f t="shared" si="47"/>
        <v>0</v>
      </c>
      <c r="AB176" s="129">
        <f t="shared" si="47"/>
        <v>0</v>
      </c>
      <c r="AC176" s="129">
        <f t="shared" si="47"/>
        <v>0</v>
      </c>
      <c r="AD176" s="129">
        <f t="shared" si="47"/>
        <v>0</v>
      </c>
      <c r="AE176" s="129">
        <f t="shared" si="47"/>
        <v>0</v>
      </c>
      <c r="AF176" s="129">
        <f t="shared" si="47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6"/>
        <v>0.6</v>
      </c>
      <c r="D177" s="129">
        <f t="shared" si="46"/>
        <v>0.6</v>
      </c>
      <c r="E177" s="129">
        <f t="shared" si="46"/>
        <v>0.6</v>
      </c>
      <c r="F177" s="129">
        <f t="shared" si="46"/>
        <v>0.6</v>
      </c>
      <c r="G177" s="129">
        <f t="shared" si="46"/>
        <v>0.6</v>
      </c>
      <c r="H177" s="129">
        <f t="shared" si="46"/>
        <v>0.6</v>
      </c>
      <c r="I177" s="129">
        <f t="shared" si="46"/>
        <v>0.6</v>
      </c>
      <c r="J177" s="129">
        <f t="shared" si="46"/>
        <v>0.6</v>
      </c>
      <c r="K177" s="129">
        <f t="shared" si="46"/>
        <v>0.6</v>
      </c>
      <c r="L177" s="129">
        <f t="shared" si="46"/>
        <v>0.6</v>
      </c>
      <c r="M177" s="129">
        <f t="shared" si="46"/>
        <v>0.6</v>
      </c>
      <c r="N177" s="129">
        <f t="shared" si="46"/>
        <v>0.6</v>
      </c>
      <c r="O177" s="129">
        <f t="shared" si="46"/>
        <v>0.6</v>
      </c>
      <c r="P177" s="129">
        <f t="shared" si="46"/>
        <v>0.6</v>
      </c>
      <c r="Q177" s="129">
        <f t="shared" si="46"/>
        <v>0.6</v>
      </c>
      <c r="R177" s="129">
        <f t="shared" si="46"/>
        <v>0.6</v>
      </c>
      <c r="S177" s="129">
        <f t="shared" si="47"/>
        <v>0.6</v>
      </c>
      <c r="T177" s="129">
        <f t="shared" si="47"/>
        <v>0.6</v>
      </c>
      <c r="U177" s="129">
        <f t="shared" si="47"/>
        <v>0.6</v>
      </c>
      <c r="V177" s="129">
        <f t="shared" si="47"/>
        <v>0.6</v>
      </c>
      <c r="W177" s="129">
        <f t="shared" si="47"/>
        <v>0.6</v>
      </c>
      <c r="X177" s="129">
        <f t="shared" si="47"/>
        <v>0.6</v>
      </c>
      <c r="Y177" s="129">
        <f t="shared" si="47"/>
        <v>0.6</v>
      </c>
      <c r="Z177" s="129">
        <f t="shared" si="47"/>
        <v>0.6</v>
      </c>
      <c r="AA177" s="129">
        <f t="shared" si="47"/>
        <v>0.6</v>
      </c>
      <c r="AB177" s="129">
        <f t="shared" si="47"/>
        <v>0.6</v>
      </c>
      <c r="AC177" s="129">
        <f t="shared" si="47"/>
        <v>0.6</v>
      </c>
      <c r="AD177" s="129">
        <f t="shared" si="47"/>
        <v>0.6</v>
      </c>
      <c r="AE177" s="129">
        <f t="shared" si="47"/>
        <v>0.6</v>
      </c>
      <c r="AF177" s="129">
        <f t="shared" si="47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6"/>
        <v>0.6</v>
      </c>
      <c r="D178" s="129">
        <f t="shared" si="46"/>
        <v>0.6</v>
      </c>
      <c r="E178" s="129">
        <f t="shared" si="46"/>
        <v>0.6</v>
      </c>
      <c r="F178" s="129">
        <f t="shared" si="46"/>
        <v>0.6</v>
      </c>
      <c r="G178" s="129">
        <f t="shared" si="46"/>
        <v>0.6</v>
      </c>
      <c r="H178" s="129">
        <f t="shared" si="46"/>
        <v>0.6</v>
      </c>
      <c r="I178" s="129">
        <f t="shared" si="46"/>
        <v>0.6</v>
      </c>
      <c r="J178" s="129">
        <f t="shared" si="46"/>
        <v>0.6</v>
      </c>
      <c r="K178" s="129">
        <f t="shared" si="46"/>
        <v>0.6</v>
      </c>
      <c r="L178" s="129">
        <f t="shared" si="46"/>
        <v>0.6</v>
      </c>
      <c r="M178" s="129">
        <f t="shared" si="46"/>
        <v>0.6</v>
      </c>
      <c r="N178" s="129">
        <f t="shared" si="46"/>
        <v>0.6</v>
      </c>
      <c r="O178" s="129">
        <f t="shared" si="46"/>
        <v>0.6</v>
      </c>
      <c r="P178" s="129">
        <f t="shared" si="46"/>
        <v>0.6</v>
      </c>
      <c r="Q178" s="129">
        <f t="shared" si="46"/>
        <v>0.6</v>
      </c>
      <c r="R178" s="129">
        <f t="shared" si="46"/>
        <v>0.6</v>
      </c>
      <c r="S178" s="129">
        <f t="shared" si="47"/>
        <v>0.6</v>
      </c>
      <c r="T178" s="129">
        <f t="shared" si="47"/>
        <v>0.6</v>
      </c>
      <c r="U178" s="129">
        <f t="shared" si="47"/>
        <v>0.6</v>
      </c>
      <c r="V178" s="129">
        <f t="shared" si="47"/>
        <v>0.6</v>
      </c>
      <c r="W178" s="129">
        <f t="shared" si="47"/>
        <v>0.6</v>
      </c>
      <c r="X178" s="129">
        <f t="shared" si="47"/>
        <v>0.6</v>
      </c>
      <c r="Y178" s="129">
        <f t="shared" si="47"/>
        <v>0.6</v>
      </c>
      <c r="Z178" s="129">
        <f t="shared" si="47"/>
        <v>0.6</v>
      </c>
      <c r="AA178" s="129">
        <f t="shared" si="47"/>
        <v>0.6</v>
      </c>
      <c r="AB178" s="129">
        <f t="shared" si="47"/>
        <v>0.6</v>
      </c>
      <c r="AC178" s="129">
        <f t="shared" si="47"/>
        <v>0.6</v>
      </c>
      <c r="AD178" s="129">
        <f t="shared" si="47"/>
        <v>0.6</v>
      </c>
      <c r="AE178" s="129">
        <f t="shared" si="47"/>
        <v>0.6</v>
      </c>
      <c r="AF178" s="129">
        <f t="shared" si="47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6"/>
        <v>0.35</v>
      </c>
      <c r="D179" s="129">
        <f t="shared" si="46"/>
        <v>0.35</v>
      </c>
      <c r="E179" s="129">
        <f t="shared" si="46"/>
        <v>0.35</v>
      </c>
      <c r="F179" s="129">
        <f t="shared" si="46"/>
        <v>0.35</v>
      </c>
      <c r="G179" s="129">
        <f t="shared" si="46"/>
        <v>0.35</v>
      </c>
      <c r="H179" s="129">
        <f t="shared" si="46"/>
        <v>0.35</v>
      </c>
      <c r="I179" s="129">
        <f t="shared" si="46"/>
        <v>0.35</v>
      </c>
      <c r="J179" s="129">
        <f t="shared" si="46"/>
        <v>0.35</v>
      </c>
      <c r="K179" s="129">
        <f t="shared" si="46"/>
        <v>0.35</v>
      </c>
      <c r="L179" s="129">
        <f t="shared" si="46"/>
        <v>0.35</v>
      </c>
      <c r="M179" s="129">
        <f t="shared" si="46"/>
        <v>0.35</v>
      </c>
      <c r="N179" s="129">
        <f t="shared" si="46"/>
        <v>0.35</v>
      </c>
      <c r="O179" s="129">
        <f t="shared" si="46"/>
        <v>0.35</v>
      </c>
      <c r="P179" s="129">
        <f t="shared" si="46"/>
        <v>0.35</v>
      </c>
      <c r="Q179" s="129">
        <f t="shared" si="46"/>
        <v>0.35</v>
      </c>
      <c r="R179" s="129">
        <f t="shared" si="46"/>
        <v>0.35</v>
      </c>
      <c r="S179" s="129">
        <f t="shared" si="47"/>
        <v>0.35</v>
      </c>
      <c r="T179" s="129">
        <f t="shared" si="47"/>
        <v>0.35</v>
      </c>
      <c r="U179" s="129">
        <f t="shared" si="47"/>
        <v>0.35</v>
      </c>
      <c r="V179" s="129">
        <f t="shared" si="47"/>
        <v>0.35</v>
      </c>
      <c r="W179" s="129">
        <f t="shared" si="47"/>
        <v>0.35</v>
      </c>
      <c r="X179" s="129">
        <f t="shared" si="47"/>
        <v>0.35</v>
      </c>
      <c r="Y179" s="129">
        <f t="shared" si="47"/>
        <v>0.35</v>
      </c>
      <c r="Z179" s="129">
        <f t="shared" si="47"/>
        <v>0.35</v>
      </c>
      <c r="AA179" s="129">
        <f t="shared" si="47"/>
        <v>0.35</v>
      </c>
      <c r="AB179" s="129">
        <f t="shared" si="47"/>
        <v>0.35</v>
      </c>
      <c r="AC179" s="129">
        <f t="shared" si="47"/>
        <v>0.35</v>
      </c>
      <c r="AD179" s="129">
        <f t="shared" si="47"/>
        <v>0.35</v>
      </c>
      <c r="AE179" s="129">
        <f t="shared" si="47"/>
        <v>0.35</v>
      </c>
      <c r="AF179" s="129">
        <f t="shared" si="47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6"/>
        <v>0.28999999999999998</v>
      </c>
      <c r="D180" s="129">
        <f t="shared" si="46"/>
        <v>0.28999999999999998</v>
      </c>
      <c r="E180" s="129">
        <f t="shared" si="46"/>
        <v>0.28999999999999998</v>
      </c>
      <c r="F180" s="129">
        <f t="shared" si="46"/>
        <v>0.28999999999999998</v>
      </c>
      <c r="G180" s="129">
        <f t="shared" si="46"/>
        <v>0.28999999999999998</v>
      </c>
      <c r="H180" s="129">
        <f t="shared" si="46"/>
        <v>0.28999999999999998</v>
      </c>
      <c r="I180" s="129">
        <f t="shared" si="46"/>
        <v>0.28999999999999998</v>
      </c>
      <c r="J180" s="129">
        <f t="shared" si="46"/>
        <v>0.28999999999999998</v>
      </c>
      <c r="K180" s="129">
        <f t="shared" si="46"/>
        <v>0.28999999999999998</v>
      </c>
      <c r="L180" s="129">
        <f t="shared" si="46"/>
        <v>0.28999999999999998</v>
      </c>
      <c r="M180" s="129">
        <f t="shared" si="46"/>
        <v>0.28999999999999998</v>
      </c>
      <c r="N180" s="129">
        <f t="shared" si="46"/>
        <v>0.28999999999999998</v>
      </c>
      <c r="O180" s="129">
        <f t="shared" si="46"/>
        <v>0.28999999999999998</v>
      </c>
      <c r="P180" s="129">
        <f t="shared" si="46"/>
        <v>0.28999999999999998</v>
      </c>
      <c r="Q180" s="129">
        <f t="shared" si="46"/>
        <v>0.28999999999999998</v>
      </c>
      <c r="R180" s="129">
        <f t="shared" si="46"/>
        <v>0.28999999999999998</v>
      </c>
      <c r="S180" s="129">
        <f t="shared" si="47"/>
        <v>0.28999999999999998</v>
      </c>
      <c r="T180" s="129">
        <f t="shared" si="47"/>
        <v>0.28999999999999998</v>
      </c>
      <c r="U180" s="129">
        <f t="shared" si="47"/>
        <v>0.28999999999999998</v>
      </c>
      <c r="V180" s="129">
        <f t="shared" si="47"/>
        <v>0.28999999999999998</v>
      </c>
      <c r="W180" s="129">
        <f t="shared" si="47"/>
        <v>0.28999999999999998</v>
      </c>
      <c r="X180" s="129">
        <f t="shared" si="47"/>
        <v>0.28999999999999998</v>
      </c>
      <c r="Y180" s="129">
        <f t="shared" si="47"/>
        <v>0.28999999999999998</v>
      </c>
      <c r="Z180" s="129">
        <f t="shared" si="47"/>
        <v>0.28999999999999998</v>
      </c>
      <c r="AA180" s="129">
        <f t="shared" si="47"/>
        <v>0.28999999999999998</v>
      </c>
      <c r="AB180" s="129">
        <f t="shared" si="47"/>
        <v>0.28999999999999998</v>
      </c>
      <c r="AC180" s="129">
        <f t="shared" si="47"/>
        <v>0.28999999999999998</v>
      </c>
      <c r="AD180" s="129">
        <f t="shared" si="47"/>
        <v>0.28999999999999998</v>
      </c>
      <c r="AE180" s="129">
        <f t="shared" si="47"/>
        <v>0.28999999999999998</v>
      </c>
      <c r="AF180" s="129">
        <f t="shared" si="47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6"/>
        <v>0.06</v>
      </c>
      <c r="D181" s="129">
        <f t="shared" si="46"/>
        <v>0.06</v>
      </c>
      <c r="E181" s="129">
        <f t="shared" si="46"/>
        <v>0.06</v>
      </c>
      <c r="F181" s="129">
        <f t="shared" si="46"/>
        <v>0.06</v>
      </c>
      <c r="G181" s="129">
        <f t="shared" si="46"/>
        <v>0.06</v>
      </c>
      <c r="H181" s="129">
        <f t="shared" si="46"/>
        <v>0.06</v>
      </c>
      <c r="I181" s="129">
        <f t="shared" si="46"/>
        <v>0.06</v>
      </c>
      <c r="J181" s="129">
        <f t="shared" si="46"/>
        <v>0.06</v>
      </c>
      <c r="K181" s="129">
        <f t="shared" si="46"/>
        <v>0.06</v>
      </c>
      <c r="L181" s="129">
        <f t="shared" si="46"/>
        <v>0.06</v>
      </c>
      <c r="M181" s="129">
        <f t="shared" si="46"/>
        <v>0.06</v>
      </c>
      <c r="N181" s="129">
        <f t="shared" si="46"/>
        <v>0.06</v>
      </c>
      <c r="O181" s="129">
        <f t="shared" si="46"/>
        <v>0.06</v>
      </c>
      <c r="P181" s="129">
        <f t="shared" si="46"/>
        <v>0.06</v>
      </c>
      <c r="Q181" s="129">
        <f t="shared" si="46"/>
        <v>0.06</v>
      </c>
      <c r="R181" s="129">
        <f t="shared" si="46"/>
        <v>0.06</v>
      </c>
      <c r="S181" s="129">
        <f t="shared" si="47"/>
        <v>0.06</v>
      </c>
      <c r="T181" s="129">
        <f t="shared" si="47"/>
        <v>0.06</v>
      </c>
      <c r="U181" s="129">
        <f t="shared" si="47"/>
        <v>0.06</v>
      </c>
      <c r="V181" s="129">
        <f t="shared" si="47"/>
        <v>0.06</v>
      </c>
      <c r="W181" s="129">
        <f t="shared" si="47"/>
        <v>0.06</v>
      </c>
      <c r="X181" s="129">
        <f t="shared" si="47"/>
        <v>0.06</v>
      </c>
      <c r="Y181" s="129">
        <f t="shared" si="47"/>
        <v>0.06</v>
      </c>
      <c r="Z181" s="129">
        <f t="shared" si="47"/>
        <v>0.06</v>
      </c>
      <c r="AA181" s="129">
        <f t="shared" si="47"/>
        <v>0.06</v>
      </c>
      <c r="AB181" s="129">
        <f t="shared" si="47"/>
        <v>0.06</v>
      </c>
      <c r="AC181" s="129">
        <f t="shared" si="47"/>
        <v>0.06</v>
      </c>
      <c r="AD181" s="129">
        <f t="shared" si="47"/>
        <v>0.06</v>
      </c>
      <c r="AE181" s="129">
        <f t="shared" si="47"/>
        <v>0.06</v>
      </c>
      <c r="AF181" s="129">
        <f t="shared" si="47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6"/>
        <v>0.11</v>
      </c>
      <c r="D182" s="129">
        <f t="shared" si="46"/>
        <v>0.11</v>
      </c>
      <c r="E182" s="129">
        <f t="shared" si="46"/>
        <v>0.11</v>
      </c>
      <c r="F182" s="129">
        <f t="shared" si="46"/>
        <v>0.11</v>
      </c>
      <c r="G182" s="129">
        <f t="shared" si="46"/>
        <v>0.11</v>
      </c>
      <c r="H182" s="129">
        <f t="shared" si="46"/>
        <v>0.11</v>
      </c>
      <c r="I182" s="129">
        <f t="shared" si="46"/>
        <v>0.11</v>
      </c>
      <c r="J182" s="129">
        <f t="shared" si="46"/>
        <v>0.11</v>
      </c>
      <c r="K182" s="129">
        <f t="shared" si="46"/>
        <v>0.11</v>
      </c>
      <c r="L182" s="129">
        <f t="shared" si="46"/>
        <v>0.11</v>
      </c>
      <c r="M182" s="129">
        <f t="shared" si="46"/>
        <v>0.11</v>
      </c>
      <c r="N182" s="129">
        <f t="shared" si="46"/>
        <v>0.11</v>
      </c>
      <c r="O182" s="129">
        <f t="shared" si="46"/>
        <v>0.11</v>
      </c>
      <c r="P182" s="129">
        <f t="shared" si="46"/>
        <v>0.11</v>
      </c>
      <c r="Q182" s="129">
        <f t="shared" si="46"/>
        <v>0.11</v>
      </c>
      <c r="R182" s="129">
        <f t="shared" si="46"/>
        <v>0.11</v>
      </c>
      <c r="S182" s="129">
        <f t="shared" si="47"/>
        <v>0.11</v>
      </c>
      <c r="T182" s="129">
        <f t="shared" si="47"/>
        <v>0.11</v>
      </c>
      <c r="U182" s="129">
        <f t="shared" si="47"/>
        <v>0.11</v>
      </c>
      <c r="V182" s="129">
        <f t="shared" si="47"/>
        <v>0.11</v>
      </c>
      <c r="W182" s="129">
        <f t="shared" si="47"/>
        <v>0.11</v>
      </c>
      <c r="X182" s="129">
        <f t="shared" si="47"/>
        <v>0.11</v>
      </c>
      <c r="Y182" s="129">
        <f t="shared" si="47"/>
        <v>0.11</v>
      </c>
      <c r="Z182" s="129">
        <f t="shared" si="47"/>
        <v>0.11</v>
      </c>
      <c r="AA182" s="129">
        <f t="shared" si="47"/>
        <v>0.11</v>
      </c>
      <c r="AB182" s="129">
        <f t="shared" si="47"/>
        <v>0.11</v>
      </c>
      <c r="AC182" s="129">
        <f t="shared" si="47"/>
        <v>0.11</v>
      </c>
      <c r="AD182" s="129">
        <f t="shared" si="47"/>
        <v>0.11</v>
      </c>
      <c r="AE182" s="129">
        <f t="shared" si="47"/>
        <v>0.11</v>
      </c>
      <c r="AF182" s="129">
        <f t="shared" si="47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6"/>
        <v>0.1</v>
      </c>
      <c r="D183" s="129">
        <f t="shared" si="46"/>
        <v>0.1</v>
      </c>
      <c r="E183" s="129">
        <f t="shared" si="46"/>
        <v>0.1</v>
      </c>
      <c r="F183" s="129">
        <f t="shared" si="46"/>
        <v>0.1</v>
      </c>
      <c r="G183" s="129">
        <f t="shared" si="46"/>
        <v>0.1</v>
      </c>
      <c r="H183" s="129">
        <f t="shared" si="46"/>
        <v>0.1</v>
      </c>
      <c r="I183" s="129">
        <f t="shared" si="46"/>
        <v>0.1</v>
      </c>
      <c r="J183" s="129">
        <f t="shared" si="46"/>
        <v>0.1</v>
      </c>
      <c r="K183" s="129">
        <f t="shared" si="46"/>
        <v>0.1</v>
      </c>
      <c r="L183" s="129">
        <f t="shared" si="46"/>
        <v>0.1</v>
      </c>
      <c r="M183" s="129">
        <f t="shared" si="46"/>
        <v>0.1</v>
      </c>
      <c r="N183" s="129">
        <f t="shared" si="46"/>
        <v>0.1</v>
      </c>
      <c r="O183" s="129">
        <f t="shared" si="46"/>
        <v>0.1</v>
      </c>
      <c r="P183" s="129">
        <f t="shared" si="46"/>
        <v>0.1</v>
      </c>
      <c r="Q183" s="129">
        <f t="shared" si="46"/>
        <v>0.1</v>
      </c>
      <c r="R183" s="129">
        <f t="shared" si="47"/>
        <v>0.1</v>
      </c>
      <c r="S183" s="129">
        <f t="shared" si="47"/>
        <v>0.1</v>
      </c>
      <c r="T183" s="129">
        <f t="shared" si="47"/>
        <v>0.1</v>
      </c>
      <c r="U183" s="129">
        <f t="shared" si="47"/>
        <v>0.1</v>
      </c>
      <c r="V183" s="129">
        <f t="shared" si="47"/>
        <v>0.1</v>
      </c>
      <c r="W183" s="129">
        <f t="shared" si="47"/>
        <v>0.1</v>
      </c>
      <c r="X183" s="129">
        <f t="shared" si="47"/>
        <v>0.1</v>
      </c>
      <c r="Y183" s="129">
        <f t="shared" si="47"/>
        <v>0.1</v>
      </c>
      <c r="Z183" s="129">
        <f t="shared" si="47"/>
        <v>0.1</v>
      </c>
      <c r="AA183" s="129">
        <f t="shared" si="47"/>
        <v>0.1</v>
      </c>
      <c r="AB183" s="129">
        <f t="shared" si="47"/>
        <v>0.1</v>
      </c>
      <c r="AC183" s="129">
        <f t="shared" si="47"/>
        <v>0.1</v>
      </c>
      <c r="AD183" s="129">
        <f t="shared" si="47"/>
        <v>0.1</v>
      </c>
      <c r="AE183" s="129">
        <f t="shared" si="47"/>
        <v>0.1</v>
      </c>
      <c r="AF183" s="129">
        <f t="shared" si="47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6"/>
        <v>0.09</v>
      </c>
      <c r="D184" s="129">
        <f t="shared" si="46"/>
        <v>0.09</v>
      </c>
      <c r="E184" s="129">
        <f t="shared" si="46"/>
        <v>0.09</v>
      </c>
      <c r="F184" s="129">
        <f t="shared" si="46"/>
        <v>0.09</v>
      </c>
      <c r="G184" s="129">
        <f t="shared" si="46"/>
        <v>0.09</v>
      </c>
      <c r="H184" s="129">
        <f t="shared" si="46"/>
        <v>0.09</v>
      </c>
      <c r="I184" s="129">
        <f t="shared" si="46"/>
        <v>0.09</v>
      </c>
      <c r="J184" s="129">
        <f t="shared" si="46"/>
        <v>0.09</v>
      </c>
      <c r="K184" s="129">
        <f t="shared" si="46"/>
        <v>0.09</v>
      </c>
      <c r="L184" s="129">
        <f t="shared" si="46"/>
        <v>0.09</v>
      </c>
      <c r="M184" s="129">
        <f t="shared" si="46"/>
        <v>0.09</v>
      </c>
      <c r="N184" s="129">
        <f t="shared" si="46"/>
        <v>0.09</v>
      </c>
      <c r="O184" s="129">
        <f t="shared" si="46"/>
        <v>0.09</v>
      </c>
      <c r="P184" s="129">
        <f t="shared" si="46"/>
        <v>0.09</v>
      </c>
      <c r="Q184" s="129">
        <f t="shared" si="46"/>
        <v>0.09</v>
      </c>
      <c r="R184" s="129">
        <f t="shared" si="47"/>
        <v>0.09</v>
      </c>
      <c r="S184" s="129">
        <f t="shared" si="47"/>
        <v>0.09</v>
      </c>
      <c r="T184" s="129">
        <f t="shared" si="47"/>
        <v>0.09</v>
      </c>
      <c r="U184" s="129">
        <f t="shared" si="47"/>
        <v>0.09</v>
      </c>
      <c r="V184" s="129">
        <f t="shared" si="47"/>
        <v>0.09</v>
      </c>
      <c r="W184" s="129">
        <f t="shared" si="47"/>
        <v>0.09</v>
      </c>
      <c r="X184" s="129">
        <f t="shared" si="47"/>
        <v>0.09</v>
      </c>
      <c r="Y184" s="129">
        <f t="shared" si="47"/>
        <v>0.09</v>
      </c>
      <c r="Z184" s="129">
        <f t="shared" si="47"/>
        <v>0.09</v>
      </c>
      <c r="AA184" s="129">
        <f t="shared" si="47"/>
        <v>0.09</v>
      </c>
      <c r="AB184" s="129">
        <f t="shared" si="47"/>
        <v>0.09</v>
      </c>
      <c r="AC184" s="129">
        <f t="shared" si="47"/>
        <v>0.09</v>
      </c>
      <c r="AD184" s="129">
        <f t="shared" si="47"/>
        <v>0.09</v>
      </c>
      <c r="AE184" s="129">
        <f t="shared" si="47"/>
        <v>0.09</v>
      </c>
      <c r="AF184" s="129">
        <f t="shared" si="47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6"/>
        <v>0.04</v>
      </c>
      <c r="D185" s="129">
        <f t="shared" si="46"/>
        <v>0.04</v>
      </c>
      <c r="E185" s="129">
        <f t="shared" si="46"/>
        <v>0.04</v>
      </c>
      <c r="F185" s="129">
        <f t="shared" si="46"/>
        <v>0.04</v>
      </c>
      <c r="G185" s="129">
        <f t="shared" si="46"/>
        <v>0.04</v>
      </c>
      <c r="H185" s="129">
        <f t="shared" si="46"/>
        <v>0.04</v>
      </c>
      <c r="I185" s="129">
        <f t="shared" si="46"/>
        <v>0.04</v>
      </c>
      <c r="J185" s="129">
        <f t="shared" si="46"/>
        <v>0.04</v>
      </c>
      <c r="K185" s="129">
        <f t="shared" si="46"/>
        <v>0.04</v>
      </c>
      <c r="L185" s="129">
        <f t="shared" si="46"/>
        <v>0.04</v>
      </c>
      <c r="M185" s="129">
        <f t="shared" si="46"/>
        <v>0.04</v>
      </c>
      <c r="N185" s="129">
        <f t="shared" si="46"/>
        <v>0.04</v>
      </c>
      <c r="O185" s="129">
        <f t="shared" si="46"/>
        <v>0.04</v>
      </c>
      <c r="P185" s="129">
        <f t="shared" si="46"/>
        <v>0.04</v>
      </c>
      <c r="Q185" s="129">
        <f t="shared" si="46"/>
        <v>0.04</v>
      </c>
      <c r="R185" s="129">
        <f t="shared" si="47"/>
        <v>0.04</v>
      </c>
      <c r="S185" s="129">
        <f t="shared" si="47"/>
        <v>0.04</v>
      </c>
      <c r="T185" s="129">
        <f t="shared" si="47"/>
        <v>0.04</v>
      </c>
      <c r="U185" s="129">
        <f t="shared" si="47"/>
        <v>0.04</v>
      </c>
      <c r="V185" s="129">
        <f t="shared" si="47"/>
        <v>0.04</v>
      </c>
      <c r="W185" s="129">
        <f t="shared" si="47"/>
        <v>0.04</v>
      </c>
      <c r="X185" s="129">
        <f t="shared" si="47"/>
        <v>0.04</v>
      </c>
      <c r="Y185" s="129">
        <f t="shared" si="47"/>
        <v>0.04</v>
      </c>
      <c r="Z185" s="129">
        <f t="shared" si="47"/>
        <v>0.04</v>
      </c>
      <c r="AA185" s="129">
        <f t="shared" si="47"/>
        <v>0.04</v>
      </c>
      <c r="AB185" s="129">
        <f t="shared" si="47"/>
        <v>0.04</v>
      </c>
      <c r="AC185" s="129">
        <f t="shared" si="47"/>
        <v>0.04</v>
      </c>
      <c r="AD185" s="129">
        <f t="shared" si="47"/>
        <v>0.04</v>
      </c>
      <c r="AE185" s="129">
        <f t="shared" si="47"/>
        <v>0.04</v>
      </c>
      <c r="AF185" s="129">
        <f t="shared" si="47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6"/>
        <v>2.3E-2</v>
      </c>
      <c r="E186" s="129">
        <f t="shared" si="46"/>
        <v>2.3E-2</v>
      </c>
      <c r="F186" s="129">
        <f t="shared" si="46"/>
        <v>2.3E-2</v>
      </c>
      <c r="G186" s="129">
        <f t="shared" si="46"/>
        <v>2.3E-2</v>
      </c>
      <c r="H186" s="129">
        <f t="shared" si="46"/>
        <v>2.3E-2</v>
      </c>
      <c r="I186" s="129">
        <f t="shared" si="46"/>
        <v>2.3E-2</v>
      </c>
      <c r="J186" s="129">
        <f t="shared" si="46"/>
        <v>2.3E-2</v>
      </c>
      <c r="K186" s="129">
        <f t="shared" si="46"/>
        <v>2.3E-2</v>
      </c>
      <c r="L186" s="129">
        <f t="shared" si="46"/>
        <v>2.3E-2</v>
      </c>
      <c r="M186" s="129">
        <f t="shared" si="46"/>
        <v>2.3E-2</v>
      </c>
      <c r="N186" s="129">
        <f t="shared" si="46"/>
        <v>2.3E-2</v>
      </c>
      <c r="O186" s="129">
        <f t="shared" si="46"/>
        <v>2.3E-2</v>
      </c>
      <c r="P186" s="129">
        <f t="shared" si="46"/>
        <v>2.3E-2</v>
      </c>
      <c r="Q186" s="129">
        <f t="shared" si="46"/>
        <v>2.3E-2</v>
      </c>
      <c r="R186" s="129">
        <f t="shared" si="47"/>
        <v>2.3E-2</v>
      </c>
      <c r="S186" s="129">
        <f t="shared" si="47"/>
        <v>2.3E-2</v>
      </c>
      <c r="T186" s="129">
        <f t="shared" si="47"/>
        <v>2.3E-2</v>
      </c>
      <c r="U186" s="129">
        <f t="shared" si="47"/>
        <v>2.3E-2</v>
      </c>
      <c r="V186" s="129">
        <f t="shared" si="47"/>
        <v>2.3E-2</v>
      </c>
      <c r="W186" s="129">
        <f t="shared" si="47"/>
        <v>2.3E-2</v>
      </c>
      <c r="X186" s="129">
        <f t="shared" si="47"/>
        <v>2.3E-2</v>
      </c>
      <c r="Y186" s="129">
        <f t="shared" si="47"/>
        <v>2.3E-2</v>
      </c>
      <c r="Z186" s="129">
        <f t="shared" si="47"/>
        <v>2.3E-2</v>
      </c>
      <c r="AA186" s="129">
        <f t="shared" si="47"/>
        <v>2.3E-2</v>
      </c>
      <c r="AB186" s="129">
        <f t="shared" si="47"/>
        <v>2.3E-2</v>
      </c>
      <c r="AC186" s="129">
        <f t="shared" si="47"/>
        <v>2.3E-2</v>
      </c>
      <c r="AD186" s="129">
        <f t="shared" si="47"/>
        <v>2.3E-2</v>
      </c>
      <c r="AE186" s="129">
        <f t="shared" si="47"/>
        <v>2.3E-2</v>
      </c>
      <c r="AF186" s="129">
        <f t="shared" si="47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8">SUM(B97:B186)</f>
        <v>194.70600000000002</v>
      </c>
      <c r="C187" s="131">
        <f t="shared" si="48"/>
        <v>194.70600000000002</v>
      </c>
      <c r="D187" s="131">
        <f t="shared" si="48"/>
        <v>194.70600000000002</v>
      </c>
      <c r="E187" s="131">
        <f t="shared" si="48"/>
        <v>194.70600000000002</v>
      </c>
      <c r="F187" s="131">
        <f t="shared" si="48"/>
        <v>194.70600000000002</v>
      </c>
      <c r="G187" s="131">
        <f t="shared" si="48"/>
        <v>194.70600000000002</v>
      </c>
      <c r="H187" s="131">
        <f t="shared" si="48"/>
        <v>194.70600000000002</v>
      </c>
      <c r="I187" s="131">
        <f t="shared" si="48"/>
        <v>192.10600000000005</v>
      </c>
      <c r="J187" s="131">
        <f t="shared" si="48"/>
        <v>192.10600000000005</v>
      </c>
      <c r="K187" s="131">
        <f t="shared" si="48"/>
        <v>192.10600000000005</v>
      </c>
      <c r="L187" s="131">
        <f t="shared" si="48"/>
        <v>192.10600000000005</v>
      </c>
      <c r="M187" s="131">
        <f t="shared" si="48"/>
        <v>192.10600000000005</v>
      </c>
      <c r="N187" s="131">
        <f t="shared" si="48"/>
        <v>192.10600000000005</v>
      </c>
      <c r="O187" s="131">
        <f t="shared" si="48"/>
        <v>192.10600000000005</v>
      </c>
      <c r="P187" s="131">
        <f t="shared" si="48"/>
        <v>192.10600000000005</v>
      </c>
      <c r="Q187" s="131">
        <f t="shared" si="48"/>
        <v>192.10600000000005</v>
      </c>
      <c r="R187" s="131">
        <f t="shared" si="48"/>
        <v>192.10600000000005</v>
      </c>
      <c r="S187" s="131">
        <f t="shared" si="48"/>
        <v>192.10600000000005</v>
      </c>
      <c r="T187" s="131">
        <f t="shared" si="48"/>
        <v>192.10600000000005</v>
      </c>
      <c r="U187" s="131">
        <f t="shared" si="48"/>
        <v>192.10600000000005</v>
      </c>
      <c r="V187" s="131">
        <f t="shared" si="48"/>
        <v>192.10600000000005</v>
      </c>
      <c r="W187" s="131">
        <f t="shared" si="48"/>
        <v>192.10600000000005</v>
      </c>
      <c r="X187" s="131">
        <f t="shared" si="48"/>
        <v>192.10600000000005</v>
      </c>
      <c r="Y187" s="131">
        <f t="shared" si="48"/>
        <v>192.10600000000005</v>
      </c>
      <c r="Z187" s="131">
        <f t="shared" si="48"/>
        <v>192.10600000000005</v>
      </c>
      <c r="AA187" s="131">
        <f t="shared" si="48"/>
        <v>192.10600000000005</v>
      </c>
      <c r="AB187" s="131">
        <f t="shared" si="48"/>
        <v>192.10600000000005</v>
      </c>
      <c r="AC187" s="131">
        <f t="shared" si="48"/>
        <v>192.10600000000005</v>
      </c>
      <c r="AD187" s="131">
        <f t="shared" si="48"/>
        <v>192.10600000000005</v>
      </c>
      <c r="AE187" s="131">
        <f t="shared" si="48"/>
        <v>192.10600000000005</v>
      </c>
      <c r="AF187" s="131">
        <f t="shared" si="48"/>
        <v>192.10600000000005</v>
      </c>
      <c r="AG187" s="132">
        <f t="shared" si="48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49">B189</f>
        <v>0.3</v>
      </c>
      <c r="D189" s="133">
        <f t="shared" si="49"/>
        <v>0.3</v>
      </c>
      <c r="E189" s="133">
        <f t="shared" si="49"/>
        <v>0.3</v>
      </c>
      <c r="F189" s="133">
        <f t="shared" si="49"/>
        <v>0.3</v>
      </c>
      <c r="G189" s="133">
        <f t="shared" si="49"/>
        <v>0.3</v>
      </c>
      <c r="H189" s="133">
        <f t="shared" si="49"/>
        <v>0.3</v>
      </c>
      <c r="I189" s="133">
        <f t="shared" si="49"/>
        <v>0.3</v>
      </c>
      <c r="J189" s="133">
        <f t="shared" si="49"/>
        <v>0.3</v>
      </c>
      <c r="K189" s="133">
        <f t="shared" si="49"/>
        <v>0.3</v>
      </c>
      <c r="L189" s="133">
        <f t="shared" si="49"/>
        <v>0.3</v>
      </c>
      <c r="M189" s="133">
        <f t="shared" si="49"/>
        <v>0.3</v>
      </c>
      <c r="N189" s="133">
        <f t="shared" si="49"/>
        <v>0.3</v>
      </c>
      <c r="O189" s="133">
        <f t="shared" si="49"/>
        <v>0.3</v>
      </c>
      <c r="P189" s="133">
        <f t="shared" si="49"/>
        <v>0.3</v>
      </c>
      <c r="Q189" s="133">
        <f t="shared" si="49"/>
        <v>0.3</v>
      </c>
      <c r="R189" s="133">
        <f t="shared" si="49"/>
        <v>0.3</v>
      </c>
      <c r="S189" s="133">
        <f t="shared" ref="S189:AF194" si="50">R189</f>
        <v>0.3</v>
      </c>
      <c r="T189" s="133">
        <f t="shared" si="50"/>
        <v>0.3</v>
      </c>
      <c r="U189" s="133">
        <f t="shared" si="50"/>
        <v>0.3</v>
      </c>
      <c r="V189" s="133">
        <f t="shared" si="50"/>
        <v>0.3</v>
      </c>
      <c r="W189" s="133">
        <f t="shared" si="50"/>
        <v>0.3</v>
      </c>
      <c r="X189" s="133">
        <f t="shared" si="50"/>
        <v>0.3</v>
      </c>
      <c r="Y189" s="133">
        <f t="shared" si="50"/>
        <v>0.3</v>
      </c>
      <c r="Z189" s="133">
        <f t="shared" si="50"/>
        <v>0.3</v>
      </c>
      <c r="AA189" s="133">
        <f t="shared" si="50"/>
        <v>0.3</v>
      </c>
      <c r="AB189" s="133">
        <f t="shared" si="50"/>
        <v>0.3</v>
      </c>
      <c r="AC189" s="133">
        <f t="shared" si="50"/>
        <v>0.3</v>
      </c>
      <c r="AD189" s="133">
        <f t="shared" si="50"/>
        <v>0.3</v>
      </c>
      <c r="AE189" s="133">
        <f t="shared" si="50"/>
        <v>0.3</v>
      </c>
      <c r="AF189" s="133">
        <f t="shared" si="50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49"/>
        <v>0.4</v>
      </c>
      <c r="D190" s="129">
        <f t="shared" si="49"/>
        <v>0.4</v>
      </c>
      <c r="E190" s="129">
        <f t="shared" si="49"/>
        <v>0.4</v>
      </c>
      <c r="F190" s="129">
        <f t="shared" si="49"/>
        <v>0.4</v>
      </c>
      <c r="G190" s="129">
        <f t="shared" si="49"/>
        <v>0.4</v>
      </c>
      <c r="H190" s="129">
        <f t="shared" si="49"/>
        <v>0.4</v>
      </c>
      <c r="I190" s="129">
        <f t="shared" si="49"/>
        <v>0.4</v>
      </c>
      <c r="J190" s="129">
        <f t="shared" si="49"/>
        <v>0.4</v>
      </c>
      <c r="K190" s="129">
        <f t="shared" si="49"/>
        <v>0.4</v>
      </c>
      <c r="L190" s="129">
        <f t="shared" si="49"/>
        <v>0.4</v>
      </c>
      <c r="M190" s="129">
        <f t="shared" si="49"/>
        <v>0.4</v>
      </c>
      <c r="N190" s="129">
        <f t="shared" si="49"/>
        <v>0.4</v>
      </c>
      <c r="O190" s="129">
        <f t="shared" si="49"/>
        <v>0.4</v>
      </c>
      <c r="P190" s="129">
        <f t="shared" si="49"/>
        <v>0.4</v>
      </c>
      <c r="Q190" s="129">
        <f t="shared" si="49"/>
        <v>0.4</v>
      </c>
      <c r="R190" s="129">
        <f t="shared" si="49"/>
        <v>0.4</v>
      </c>
      <c r="S190" s="129">
        <f t="shared" si="50"/>
        <v>0.4</v>
      </c>
      <c r="T190" s="129">
        <f t="shared" si="50"/>
        <v>0.4</v>
      </c>
      <c r="U190" s="129">
        <f t="shared" si="50"/>
        <v>0.4</v>
      </c>
      <c r="V190" s="129">
        <f>U190</f>
        <v>0.4</v>
      </c>
      <c r="W190" s="129">
        <f>V190</f>
        <v>0.4</v>
      </c>
      <c r="X190" s="129">
        <f t="shared" si="50"/>
        <v>0.4</v>
      </c>
      <c r="Y190" s="129">
        <f t="shared" si="50"/>
        <v>0.4</v>
      </c>
      <c r="Z190" s="129">
        <f t="shared" si="50"/>
        <v>0.4</v>
      </c>
      <c r="AA190" s="129">
        <f t="shared" si="50"/>
        <v>0.4</v>
      </c>
      <c r="AB190" s="129">
        <f t="shared" si="50"/>
        <v>0.4</v>
      </c>
      <c r="AC190" s="129">
        <f t="shared" si="50"/>
        <v>0.4</v>
      </c>
      <c r="AD190" s="129">
        <f t="shared" si="50"/>
        <v>0.4</v>
      </c>
      <c r="AE190" s="129">
        <f t="shared" si="50"/>
        <v>0.4</v>
      </c>
      <c r="AF190" s="129">
        <f t="shared" si="50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49"/>
        <v>1.5</v>
      </c>
      <c r="D191" s="129">
        <f t="shared" si="49"/>
        <v>1.5</v>
      </c>
      <c r="E191" s="129">
        <f t="shared" si="49"/>
        <v>1.5</v>
      </c>
      <c r="F191" s="129">
        <f t="shared" si="49"/>
        <v>1.5</v>
      </c>
      <c r="G191" s="129">
        <f t="shared" si="49"/>
        <v>1.5</v>
      </c>
      <c r="H191" s="129">
        <f t="shared" si="49"/>
        <v>1.5</v>
      </c>
      <c r="I191" s="129">
        <f t="shared" si="49"/>
        <v>1.5</v>
      </c>
      <c r="J191" s="129">
        <f t="shared" si="49"/>
        <v>1.5</v>
      </c>
      <c r="K191" s="129">
        <f t="shared" si="49"/>
        <v>1.5</v>
      </c>
      <c r="L191" s="129">
        <f t="shared" si="49"/>
        <v>1.5</v>
      </c>
      <c r="M191" s="129">
        <f t="shared" si="49"/>
        <v>1.5</v>
      </c>
      <c r="N191" s="129">
        <f t="shared" si="49"/>
        <v>1.5</v>
      </c>
      <c r="O191" s="129">
        <f t="shared" si="49"/>
        <v>1.5</v>
      </c>
      <c r="P191" s="129">
        <f t="shared" si="49"/>
        <v>1.5</v>
      </c>
      <c r="Q191" s="129">
        <f t="shared" si="49"/>
        <v>1.5</v>
      </c>
      <c r="R191" s="129">
        <f t="shared" si="49"/>
        <v>1.5</v>
      </c>
      <c r="S191" s="129">
        <f t="shared" si="50"/>
        <v>1.5</v>
      </c>
      <c r="T191" s="129">
        <f t="shared" si="50"/>
        <v>1.5</v>
      </c>
      <c r="U191" s="129">
        <f t="shared" si="50"/>
        <v>1.5</v>
      </c>
      <c r="V191" s="129">
        <f t="shared" si="50"/>
        <v>1.5</v>
      </c>
      <c r="W191" s="129">
        <f t="shared" si="50"/>
        <v>1.5</v>
      </c>
      <c r="X191" s="129">
        <f t="shared" si="50"/>
        <v>1.5</v>
      </c>
      <c r="Y191" s="129">
        <f t="shared" si="50"/>
        <v>1.5</v>
      </c>
      <c r="Z191" s="129">
        <f t="shared" si="50"/>
        <v>1.5</v>
      </c>
      <c r="AA191" s="129">
        <f t="shared" si="50"/>
        <v>1.5</v>
      </c>
      <c r="AB191" s="129">
        <f t="shared" si="50"/>
        <v>1.5</v>
      </c>
      <c r="AC191" s="129">
        <f t="shared" si="50"/>
        <v>1.5</v>
      </c>
      <c r="AD191" s="129">
        <f t="shared" si="50"/>
        <v>1.5</v>
      </c>
      <c r="AE191" s="129">
        <f t="shared" si="50"/>
        <v>1.5</v>
      </c>
      <c r="AF191" s="129">
        <f t="shared" si="50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49"/>
        <v>0.3</v>
      </c>
      <c r="D192" s="129">
        <f t="shared" si="49"/>
        <v>0.3</v>
      </c>
      <c r="E192" s="129">
        <f t="shared" si="49"/>
        <v>0.3</v>
      </c>
      <c r="F192" s="129">
        <f t="shared" si="49"/>
        <v>0.3</v>
      </c>
      <c r="G192" s="129">
        <f t="shared" si="49"/>
        <v>0.3</v>
      </c>
      <c r="H192" s="129">
        <f t="shared" si="49"/>
        <v>0.3</v>
      </c>
      <c r="I192" s="129">
        <f t="shared" si="49"/>
        <v>0.3</v>
      </c>
      <c r="J192" s="129">
        <f t="shared" si="49"/>
        <v>0.3</v>
      </c>
      <c r="K192" s="129">
        <f t="shared" si="49"/>
        <v>0.3</v>
      </c>
      <c r="L192" s="129">
        <f t="shared" si="49"/>
        <v>0.3</v>
      </c>
      <c r="M192" s="129">
        <f t="shared" si="49"/>
        <v>0.3</v>
      </c>
      <c r="N192" s="129">
        <f t="shared" si="49"/>
        <v>0.3</v>
      </c>
      <c r="O192" s="129">
        <f t="shared" si="49"/>
        <v>0.3</v>
      </c>
      <c r="P192" s="129">
        <f t="shared" si="49"/>
        <v>0.3</v>
      </c>
      <c r="Q192" s="129">
        <f t="shared" si="49"/>
        <v>0.3</v>
      </c>
      <c r="R192" s="129">
        <f t="shared" si="49"/>
        <v>0.3</v>
      </c>
      <c r="S192" s="129">
        <f t="shared" si="50"/>
        <v>0.3</v>
      </c>
      <c r="T192" s="129">
        <f t="shared" si="50"/>
        <v>0.3</v>
      </c>
      <c r="U192" s="129">
        <f t="shared" si="50"/>
        <v>0.3</v>
      </c>
      <c r="V192" s="129">
        <f t="shared" si="50"/>
        <v>0.3</v>
      </c>
      <c r="W192" s="129">
        <f t="shared" si="50"/>
        <v>0.3</v>
      </c>
      <c r="X192" s="129">
        <f t="shared" si="50"/>
        <v>0.3</v>
      </c>
      <c r="Y192" s="129">
        <f t="shared" si="50"/>
        <v>0.3</v>
      </c>
      <c r="Z192" s="129">
        <f t="shared" si="50"/>
        <v>0.3</v>
      </c>
      <c r="AA192" s="129">
        <f t="shared" si="50"/>
        <v>0.3</v>
      </c>
      <c r="AB192" s="129">
        <f t="shared" si="50"/>
        <v>0.3</v>
      </c>
      <c r="AC192" s="129">
        <f t="shared" si="50"/>
        <v>0.3</v>
      </c>
      <c r="AD192" s="129">
        <f t="shared" si="50"/>
        <v>0.3</v>
      </c>
      <c r="AE192" s="129">
        <f t="shared" si="50"/>
        <v>0.3</v>
      </c>
      <c r="AF192" s="129">
        <f t="shared" si="50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49"/>
        <v>0.4</v>
      </c>
      <c r="D193" s="129">
        <f t="shared" si="49"/>
        <v>0.4</v>
      </c>
      <c r="E193" s="129">
        <f t="shared" si="49"/>
        <v>0.4</v>
      </c>
      <c r="F193" s="129">
        <f t="shared" si="49"/>
        <v>0.4</v>
      </c>
      <c r="G193" s="129">
        <f t="shared" si="49"/>
        <v>0.4</v>
      </c>
      <c r="H193" s="129">
        <f t="shared" si="49"/>
        <v>0.4</v>
      </c>
      <c r="I193" s="129">
        <f t="shared" si="49"/>
        <v>0.4</v>
      </c>
      <c r="J193" s="129">
        <f t="shared" si="49"/>
        <v>0.4</v>
      </c>
      <c r="K193" s="129">
        <f t="shared" si="49"/>
        <v>0.4</v>
      </c>
      <c r="L193" s="129">
        <f t="shared" si="49"/>
        <v>0.4</v>
      </c>
      <c r="M193" s="129">
        <f t="shared" si="49"/>
        <v>0.4</v>
      </c>
      <c r="N193" s="129">
        <f t="shared" si="49"/>
        <v>0.4</v>
      </c>
      <c r="O193" s="129">
        <f t="shared" si="49"/>
        <v>0.4</v>
      </c>
      <c r="P193" s="129">
        <f t="shared" si="49"/>
        <v>0.4</v>
      </c>
      <c r="Q193" s="129">
        <f t="shared" si="49"/>
        <v>0.4</v>
      </c>
      <c r="R193" s="129">
        <f t="shared" si="49"/>
        <v>0.4</v>
      </c>
      <c r="S193" s="129">
        <f t="shared" si="50"/>
        <v>0.4</v>
      </c>
      <c r="T193" s="129">
        <f t="shared" si="50"/>
        <v>0.4</v>
      </c>
      <c r="U193" s="129">
        <f t="shared" si="50"/>
        <v>0.4</v>
      </c>
      <c r="V193" s="129">
        <f t="shared" si="50"/>
        <v>0.4</v>
      </c>
      <c r="W193" s="129">
        <f t="shared" si="50"/>
        <v>0.4</v>
      </c>
      <c r="X193" s="129">
        <f t="shared" si="50"/>
        <v>0.4</v>
      </c>
      <c r="Y193" s="129">
        <f t="shared" si="50"/>
        <v>0.4</v>
      </c>
      <c r="Z193" s="129">
        <f t="shared" si="50"/>
        <v>0.4</v>
      </c>
      <c r="AA193" s="129">
        <f t="shared" si="50"/>
        <v>0.4</v>
      </c>
      <c r="AB193" s="129">
        <f t="shared" si="50"/>
        <v>0.4</v>
      </c>
      <c r="AC193" s="129">
        <f t="shared" si="50"/>
        <v>0.4</v>
      </c>
      <c r="AD193" s="129">
        <f t="shared" si="50"/>
        <v>0.4</v>
      </c>
      <c r="AE193" s="129">
        <f t="shared" si="50"/>
        <v>0.4</v>
      </c>
      <c r="AF193" s="129">
        <f t="shared" si="50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49"/>
        <v>0.64</v>
      </c>
      <c r="D194" s="136">
        <f t="shared" si="49"/>
        <v>0.64</v>
      </c>
      <c r="E194" s="136">
        <f t="shared" si="49"/>
        <v>0.64</v>
      </c>
      <c r="F194" s="136">
        <f t="shared" si="49"/>
        <v>0.64</v>
      </c>
      <c r="G194" s="136">
        <f t="shared" si="49"/>
        <v>0.64</v>
      </c>
      <c r="H194" s="136">
        <f t="shared" si="49"/>
        <v>0.64</v>
      </c>
      <c r="I194" s="136">
        <f t="shared" si="49"/>
        <v>0.64</v>
      </c>
      <c r="J194" s="136">
        <f t="shared" si="49"/>
        <v>0.64</v>
      </c>
      <c r="K194" s="136">
        <f t="shared" si="49"/>
        <v>0.64</v>
      </c>
      <c r="L194" s="136">
        <f t="shared" si="49"/>
        <v>0.64</v>
      </c>
      <c r="M194" s="136">
        <f t="shared" si="49"/>
        <v>0.64</v>
      </c>
      <c r="N194" s="136">
        <f t="shared" si="49"/>
        <v>0.64</v>
      </c>
      <c r="O194" s="136">
        <f t="shared" si="49"/>
        <v>0.64</v>
      </c>
      <c r="P194" s="136">
        <f t="shared" si="49"/>
        <v>0.64</v>
      </c>
      <c r="Q194" s="136">
        <f t="shared" si="49"/>
        <v>0.64</v>
      </c>
      <c r="R194" s="136">
        <f t="shared" si="49"/>
        <v>0.64</v>
      </c>
      <c r="S194" s="136">
        <f t="shared" si="50"/>
        <v>0.64</v>
      </c>
      <c r="T194" s="136">
        <f t="shared" si="50"/>
        <v>0.64</v>
      </c>
      <c r="U194" s="136">
        <f t="shared" si="50"/>
        <v>0.64</v>
      </c>
      <c r="V194" s="136">
        <f t="shared" si="50"/>
        <v>0.64</v>
      </c>
      <c r="W194" s="136">
        <f t="shared" si="50"/>
        <v>0.64</v>
      </c>
      <c r="X194" s="136">
        <f t="shared" si="50"/>
        <v>0.64</v>
      </c>
      <c r="Y194" s="136">
        <f t="shared" si="50"/>
        <v>0.64</v>
      </c>
      <c r="Z194" s="136">
        <f t="shared" si="50"/>
        <v>0.64</v>
      </c>
      <c r="AA194" s="136">
        <f t="shared" si="50"/>
        <v>0.64</v>
      </c>
      <c r="AB194" s="136">
        <f t="shared" si="50"/>
        <v>0.64</v>
      </c>
      <c r="AC194" s="136">
        <f t="shared" si="50"/>
        <v>0.64</v>
      </c>
      <c r="AD194" s="136">
        <f t="shared" si="50"/>
        <v>0.64</v>
      </c>
      <c r="AE194" s="136">
        <f t="shared" si="50"/>
        <v>0.64</v>
      </c>
      <c r="AF194" s="136">
        <f t="shared" si="50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1">SUM(C189:C194)</f>
        <v>3.54</v>
      </c>
      <c r="D195" s="139">
        <f t="shared" si="51"/>
        <v>3.54</v>
      </c>
      <c r="E195" s="139">
        <f t="shared" si="51"/>
        <v>3.54</v>
      </c>
      <c r="F195" s="139">
        <f t="shared" si="51"/>
        <v>3.54</v>
      </c>
      <c r="G195" s="139">
        <f t="shared" si="51"/>
        <v>3.54</v>
      </c>
      <c r="H195" s="139">
        <f t="shared" si="51"/>
        <v>3.54</v>
      </c>
      <c r="I195" s="139">
        <f t="shared" si="51"/>
        <v>3.54</v>
      </c>
      <c r="J195" s="139">
        <f t="shared" si="51"/>
        <v>3.54</v>
      </c>
      <c r="K195" s="139">
        <f t="shared" si="51"/>
        <v>3.54</v>
      </c>
      <c r="L195" s="139">
        <f>SUM(L189:L194)</f>
        <v>3.54</v>
      </c>
      <c r="M195" s="139">
        <f t="shared" ref="M195:R195" si="52">SUM(M189:M194)</f>
        <v>3.54</v>
      </c>
      <c r="N195" s="139">
        <f t="shared" si="52"/>
        <v>3.54</v>
      </c>
      <c r="O195" s="139">
        <f t="shared" si="52"/>
        <v>3.54</v>
      </c>
      <c r="P195" s="139">
        <f t="shared" si="52"/>
        <v>3.54</v>
      </c>
      <c r="Q195" s="139">
        <f t="shared" si="52"/>
        <v>3.54</v>
      </c>
      <c r="R195" s="139">
        <f t="shared" si="52"/>
        <v>3.54</v>
      </c>
      <c r="S195" s="139">
        <f>SUM(S189:S194)</f>
        <v>3.54</v>
      </c>
      <c r="T195" s="139">
        <f t="shared" ref="T195:AG195" si="53">SUM(T189:T194)</f>
        <v>3.54</v>
      </c>
      <c r="U195" s="139">
        <f t="shared" si="53"/>
        <v>3.54</v>
      </c>
      <c r="V195" s="139">
        <f t="shared" si="53"/>
        <v>3.54</v>
      </c>
      <c r="W195" s="139">
        <f t="shared" si="53"/>
        <v>3.54</v>
      </c>
      <c r="X195" s="139">
        <f t="shared" si="53"/>
        <v>3.54</v>
      </c>
      <c r="Y195" s="139">
        <f t="shared" si="53"/>
        <v>3.54</v>
      </c>
      <c r="Z195" s="139">
        <f t="shared" si="53"/>
        <v>3.54</v>
      </c>
      <c r="AA195" s="139">
        <f t="shared" si="53"/>
        <v>3.54</v>
      </c>
      <c r="AB195" s="139">
        <f t="shared" si="53"/>
        <v>3.54</v>
      </c>
      <c r="AC195" s="139">
        <f t="shared" si="53"/>
        <v>3.54</v>
      </c>
      <c r="AD195" s="139">
        <f t="shared" si="53"/>
        <v>3.54</v>
      </c>
      <c r="AE195" s="139">
        <f t="shared" si="53"/>
        <v>3.54</v>
      </c>
      <c r="AF195" s="139">
        <f t="shared" si="53"/>
        <v>3.54</v>
      </c>
      <c r="AG195" s="140">
        <f t="shared" si="53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1116.04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16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 ca="1">"Pie Chart of Daily Peak Demand(Inclusive of Export) of Nepal ("&amp;A4&amp;" "&amp;B4&amp;")"</f>
        <v>Pie Chart of Daily Peak Demand(Inclusive of Export) of Nepal (Nepali Date: 2078/04/16)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2078/04/16)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4">B72</f>
        <v>1077.9000000000001</v>
      </c>
      <c r="U209" s="163">
        <f t="shared" si="54"/>
        <v>238.54</v>
      </c>
      <c r="V209" s="163">
        <f t="shared" si="54"/>
        <v>1111.05</v>
      </c>
      <c r="W209" s="163">
        <f t="shared" si="54"/>
        <v>1084.6399999999999</v>
      </c>
      <c r="X209" s="163">
        <f t="shared" si="54"/>
        <v>1046.6399999999999</v>
      </c>
      <c r="Y209" s="163">
        <f t="shared" si="54"/>
        <v>1040.54</v>
      </c>
      <c r="Z209" s="163">
        <f t="shared" si="54"/>
        <v>1056.3800000000001</v>
      </c>
      <c r="AA209" s="163">
        <f t="shared" si="54"/>
        <v>1033.94</v>
      </c>
      <c r="AB209" s="163">
        <f t="shared" si="54"/>
        <v>1035.44</v>
      </c>
      <c r="AC209" s="163">
        <f t="shared" si="54"/>
        <v>1105.74</v>
      </c>
      <c r="AD209" s="163">
        <f t="shared" si="54"/>
        <v>1098.6400000000001</v>
      </c>
      <c r="AE209" s="163">
        <f t="shared" si="54"/>
        <v>1116.04</v>
      </c>
      <c r="AF209" s="163">
        <f t="shared" si="54"/>
        <v>1073.1399999999999</v>
      </c>
      <c r="AG209" s="163">
        <f t="shared" si="54"/>
        <v>1084.1399999999999</v>
      </c>
      <c r="AH209" s="163">
        <f t="shared" si="54"/>
        <v>1112.54</v>
      </c>
      <c r="AI209" s="163">
        <f t="shared" si="54"/>
        <v>1135.3399999999999</v>
      </c>
      <c r="AJ209" s="163">
        <f t="shared" si="54"/>
        <v>1089.6399999999999</v>
      </c>
      <c r="AK209" s="163">
        <f t="shared" si="54"/>
        <v>1078.3399999999999</v>
      </c>
      <c r="AL209" s="163">
        <f t="shared" si="54"/>
        <v>1088.6599999999999</v>
      </c>
      <c r="AM209" s="163">
        <f t="shared" si="54"/>
        <v>1045.5999999999999</v>
      </c>
      <c r="AN209" s="163">
        <f t="shared" si="54"/>
        <v>1054.9499999999998</v>
      </c>
      <c r="AO209" s="163">
        <f t="shared" si="54"/>
        <v>1020.9399999999999</v>
      </c>
      <c r="AP209" s="163">
        <f t="shared" si="54"/>
        <v>1073.54</v>
      </c>
      <c r="AQ209" s="163">
        <f t="shared" si="54"/>
        <v>1178.3600000000001</v>
      </c>
      <c r="AR209" s="163">
        <f t="shared" si="54"/>
        <v>1264.94</v>
      </c>
      <c r="AS209" s="163">
        <f t="shared" si="54"/>
        <v>1279.6299999999999</v>
      </c>
      <c r="AT209" s="163">
        <f t="shared" si="54"/>
        <v>1281.49</v>
      </c>
      <c r="AU209" s="163">
        <f t="shared" si="54"/>
        <v>1268.6199999999999</v>
      </c>
      <c r="AV209" s="163">
        <f t="shared" si="54"/>
        <v>1206.58</v>
      </c>
      <c r="AW209" s="163">
        <f t="shared" si="54"/>
        <v>1123.6199999999999</v>
      </c>
      <c r="AX209" s="163">
        <f t="shared" si="54"/>
        <v>1117.79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5">B194</f>
        <v>0.64</v>
      </c>
      <c r="C230" s="166">
        <f t="shared" si="55"/>
        <v>0.64</v>
      </c>
      <c r="D230" s="166">
        <f t="shared" si="55"/>
        <v>0.64</v>
      </c>
      <c r="E230" s="166">
        <f t="shared" si="55"/>
        <v>0.64</v>
      </c>
      <c r="F230" s="166">
        <f t="shared" si="55"/>
        <v>0.64</v>
      </c>
      <c r="G230" s="166">
        <f t="shared" si="55"/>
        <v>0.64</v>
      </c>
      <c r="H230" s="166">
        <f t="shared" si="55"/>
        <v>0.64</v>
      </c>
      <c r="I230" s="166">
        <f t="shared" si="55"/>
        <v>0.64</v>
      </c>
      <c r="J230" s="166">
        <f t="shared" si="55"/>
        <v>0.64</v>
      </c>
      <c r="K230" s="166">
        <f t="shared" si="55"/>
        <v>0.64</v>
      </c>
      <c r="L230" s="166">
        <f t="shared" si="55"/>
        <v>0.64</v>
      </c>
      <c r="M230" s="166">
        <f t="shared" si="55"/>
        <v>0.64</v>
      </c>
      <c r="N230" s="166">
        <f t="shared" si="55"/>
        <v>0.64</v>
      </c>
      <c r="O230" s="166">
        <f t="shared" si="55"/>
        <v>0.64</v>
      </c>
      <c r="P230" s="166">
        <f t="shared" si="55"/>
        <v>0.64</v>
      </c>
      <c r="Q230" s="166">
        <f t="shared" si="55"/>
        <v>0.64</v>
      </c>
      <c r="R230" s="166">
        <f t="shared" si="55"/>
        <v>0.64</v>
      </c>
      <c r="S230" s="166">
        <f t="shared" si="55"/>
        <v>0.64</v>
      </c>
      <c r="T230" s="166">
        <f t="shared" si="55"/>
        <v>0.64</v>
      </c>
      <c r="U230" s="166">
        <f t="shared" si="55"/>
        <v>0.64</v>
      </c>
      <c r="V230" s="166">
        <f t="shared" si="55"/>
        <v>0.64</v>
      </c>
      <c r="W230" s="166">
        <f t="shared" si="55"/>
        <v>0.64</v>
      </c>
      <c r="X230" s="166">
        <f t="shared" si="55"/>
        <v>0.64</v>
      </c>
      <c r="Y230" s="166">
        <f t="shared" si="55"/>
        <v>0.64</v>
      </c>
      <c r="Z230" s="166">
        <f t="shared" si="55"/>
        <v>0.64</v>
      </c>
      <c r="AA230" s="166">
        <f t="shared" si="55"/>
        <v>0.64</v>
      </c>
      <c r="AB230" s="166">
        <f t="shared" si="55"/>
        <v>0.64</v>
      </c>
      <c r="AC230" s="166">
        <f t="shared" si="55"/>
        <v>0.64</v>
      </c>
      <c r="AD230" s="166">
        <f t="shared" si="55"/>
        <v>0.64</v>
      </c>
      <c r="AE230" s="166">
        <f t="shared" si="55"/>
        <v>0.64</v>
      </c>
      <c r="AF230" s="166">
        <f t="shared" si="55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6">IF(C198&lt;100,"",C198-520)</f>
        <v/>
      </c>
      <c r="D231" s="114" t="str">
        <f t="shared" si="56"/>
        <v/>
      </c>
      <c r="E231" s="114" t="str">
        <f t="shared" si="56"/>
        <v/>
      </c>
      <c r="F231" s="114" t="str">
        <f t="shared" si="56"/>
        <v/>
      </c>
      <c r="G231" s="114" t="str">
        <f t="shared" si="56"/>
        <v/>
      </c>
      <c r="H231" s="114" t="str">
        <f t="shared" si="56"/>
        <v/>
      </c>
      <c r="I231" s="114" t="str">
        <f t="shared" si="56"/>
        <v/>
      </c>
      <c r="J231" s="114" t="str">
        <f t="shared" si="56"/>
        <v/>
      </c>
      <c r="K231" s="114" t="str">
        <f t="shared" si="56"/>
        <v/>
      </c>
      <c r="L231" s="114" t="str">
        <f t="shared" si="56"/>
        <v/>
      </c>
      <c r="M231" s="114" t="str">
        <f t="shared" si="56"/>
        <v/>
      </c>
      <c r="N231" s="114" t="str">
        <f t="shared" si="56"/>
        <v/>
      </c>
      <c r="O231" s="114" t="str">
        <f t="shared" si="56"/>
        <v/>
      </c>
      <c r="P231" s="114" t="str">
        <f t="shared" si="56"/>
        <v/>
      </c>
      <c r="Q231" s="114" t="str">
        <f t="shared" si="56"/>
        <v/>
      </c>
      <c r="R231" s="114" t="str">
        <f t="shared" si="56"/>
        <v/>
      </c>
      <c r="S231" s="114" t="str">
        <f t="shared" si="56"/>
        <v/>
      </c>
      <c r="T231" s="114" t="str">
        <f t="shared" si="56"/>
        <v/>
      </c>
      <c r="U231" s="114" t="str">
        <f t="shared" si="56"/>
        <v/>
      </c>
      <c r="V231" s="114" t="str">
        <f t="shared" si="56"/>
        <v/>
      </c>
      <c r="W231" s="114" t="str">
        <f t="shared" si="56"/>
        <v/>
      </c>
      <c r="X231" s="114" t="str">
        <f t="shared" si="56"/>
        <v/>
      </c>
      <c r="Y231" s="114" t="str">
        <f t="shared" si="56"/>
        <v/>
      </c>
      <c r="Z231" s="114" t="str">
        <f t="shared" si="56"/>
        <v/>
      </c>
      <c r="AA231" s="114" t="str">
        <f t="shared" si="56"/>
        <v/>
      </c>
      <c r="AB231" s="114" t="str">
        <f t="shared" si="56"/>
        <v/>
      </c>
      <c r="AC231" s="114" t="str">
        <f t="shared" si="56"/>
        <v/>
      </c>
      <c r="AD231" s="114" t="str">
        <f t="shared" si="56"/>
        <v/>
      </c>
      <c r="AE231" s="114" t="str">
        <f t="shared" si="56"/>
        <v/>
      </c>
      <c r="AF231" s="114" t="str">
        <f t="shared" si="56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7">IF(B199&lt;100,"",B199-620)</f>
        <v/>
      </c>
      <c r="C232" s="114" t="str">
        <f t="shared" si="57"/>
        <v/>
      </c>
      <c r="D232" s="114" t="str">
        <f t="shared" si="57"/>
        <v/>
      </c>
      <c r="E232" s="114" t="str">
        <f t="shared" si="57"/>
        <v/>
      </c>
      <c r="F232" s="114" t="str">
        <f t="shared" si="57"/>
        <v/>
      </c>
      <c r="G232" s="114" t="str">
        <f t="shared" si="57"/>
        <v/>
      </c>
      <c r="H232" s="114" t="str">
        <f t="shared" si="57"/>
        <v/>
      </c>
      <c r="I232" s="114" t="str">
        <f t="shared" si="57"/>
        <v/>
      </c>
      <c r="J232" s="114" t="str">
        <f t="shared" si="57"/>
        <v/>
      </c>
      <c r="K232" s="114" t="str">
        <f t="shared" si="57"/>
        <v/>
      </c>
      <c r="L232" s="114" t="str">
        <f t="shared" si="57"/>
        <v/>
      </c>
      <c r="M232" s="114" t="str">
        <f t="shared" si="57"/>
        <v/>
      </c>
      <c r="N232" s="114" t="str">
        <f t="shared" si="57"/>
        <v/>
      </c>
      <c r="O232" s="114" t="str">
        <f t="shared" si="57"/>
        <v/>
      </c>
      <c r="P232" s="114" t="str">
        <f t="shared" si="57"/>
        <v/>
      </c>
      <c r="Q232" s="114" t="str">
        <f t="shared" si="57"/>
        <v/>
      </c>
      <c r="R232" s="114" t="str">
        <f t="shared" si="57"/>
        <v/>
      </c>
      <c r="S232" s="114" t="str">
        <f t="shared" si="57"/>
        <v/>
      </c>
      <c r="T232" s="114" t="str">
        <f t="shared" si="57"/>
        <v/>
      </c>
      <c r="U232" s="114" t="str">
        <f t="shared" si="57"/>
        <v/>
      </c>
      <c r="V232" s="114" t="str">
        <f t="shared" si="57"/>
        <v/>
      </c>
      <c r="W232" s="114" t="str">
        <f t="shared" si="57"/>
        <v/>
      </c>
      <c r="X232" s="114" t="str">
        <f t="shared" si="57"/>
        <v/>
      </c>
      <c r="Y232" s="114" t="str">
        <f t="shared" si="57"/>
        <v/>
      </c>
      <c r="Z232" s="114" t="str">
        <f t="shared" si="57"/>
        <v/>
      </c>
      <c r="AA232" s="114" t="str">
        <f t="shared" si="57"/>
        <v/>
      </c>
      <c r="AB232" s="114" t="str">
        <f t="shared" si="57"/>
        <v/>
      </c>
      <c r="AC232" s="114" t="str">
        <f t="shared" si="57"/>
        <v/>
      </c>
      <c r="AD232" s="114" t="str">
        <f t="shared" si="57"/>
        <v/>
      </c>
      <c r="AE232" s="114" t="str">
        <f t="shared" si="57"/>
        <v/>
      </c>
      <c r="AF232" s="114" t="str">
        <f t="shared" si="57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8">IF(B200&lt;100,"",B200-330)</f>
        <v/>
      </c>
      <c r="C233" s="114" t="str">
        <f t="shared" si="58"/>
        <v/>
      </c>
      <c r="D233" s="114" t="str">
        <f t="shared" si="58"/>
        <v/>
      </c>
      <c r="E233" s="114" t="str">
        <f t="shared" si="58"/>
        <v/>
      </c>
      <c r="F233" s="114" t="str">
        <f t="shared" si="58"/>
        <v/>
      </c>
      <c r="G233" s="114" t="str">
        <f t="shared" si="58"/>
        <v/>
      </c>
      <c r="H233" s="114" t="str">
        <f t="shared" si="58"/>
        <v/>
      </c>
      <c r="I233" s="114" t="str">
        <f t="shared" si="58"/>
        <v/>
      </c>
      <c r="J233" s="114" t="str">
        <f t="shared" si="58"/>
        <v/>
      </c>
      <c r="K233" s="114" t="str">
        <f t="shared" si="58"/>
        <v/>
      </c>
      <c r="L233" s="114" t="str">
        <f t="shared" si="58"/>
        <v/>
      </c>
      <c r="M233" s="114" t="str">
        <f t="shared" si="58"/>
        <v/>
      </c>
      <c r="N233" s="114" t="str">
        <f t="shared" si="58"/>
        <v/>
      </c>
      <c r="O233" s="114" t="str">
        <f t="shared" si="58"/>
        <v/>
      </c>
      <c r="P233" s="114" t="str">
        <f t="shared" si="58"/>
        <v/>
      </c>
      <c r="Q233" s="114" t="str">
        <f t="shared" si="58"/>
        <v/>
      </c>
      <c r="R233" s="114" t="str">
        <f t="shared" si="58"/>
        <v/>
      </c>
      <c r="S233" s="114" t="str">
        <f t="shared" si="58"/>
        <v/>
      </c>
      <c r="T233" s="114" t="str">
        <f t="shared" si="58"/>
        <v/>
      </c>
      <c r="U233" s="114" t="str">
        <f t="shared" si="58"/>
        <v/>
      </c>
      <c r="V233" s="114" t="str">
        <f t="shared" si="58"/>
        <v/>
      </c>
      <c r="W233" s="114" t="str">
        <f t="shared" si="58"/>
        <v/>
      </c>
      <c r="X233" s="114" t="str">
        <f t="shared" si="58"/>
        <v/>
      </c>
      <c r="Y233" s="114" t="str">
        <f t="shared" si="58"/>
        <v/>
      </c>
      <c r="Z233" s="114" t="str">
        <f t="shared" si="58"/>
        <v/>
      </c>
      <c r="AA233" s="114" t="str">
        <f t="shared" si="58"/>
        <v/>
      </c>
      <c r="AB233" s="114" t="str">
        <f t="shared" si="58"/>
        <v/>
      </c>
      <c r="AC233" s="114" t="str">
        <f t="shared" si="58"/>
        <v/>
      </c>
      <c r="AD233" s="114" t="str">
        <f t="shared" si="58"/>
        <v/>
      </c>
      <c r="AE233" s="114" t="str">
        <f t="shared" si="58"/>
        <v/>
      </c>
      <c r="AF233" s="114" t="str">
        <f t="shared" si="58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9">IF(C201&lt;100,"",C201-1500)</f>
        <v/>
      </c>
      <c r="D234" s="114" t="str">
        <f t="shared" si="59"/>
        <v/>
      </c>
      <c r="E234" s="114" t="str">
        <f t="shared" si="59"/>
        <v/>
      </c>
      <c r="F234" s="114" t="str">
        <f t="shared" si="59"/>
        <v/>
      </c>
      <c r="G234" s="114" t="str">
        <f t="shared" si="59"/>
        <v/>
      </c>
      <c r="H234" s="114" t="str">
        <f t="shared" si="59"/>
        <v/>
      </c>
      <c r="I234" s="114" t="str">
        <f t="shared" si="59"/>
        <v/>
      </c>
      <c r="J234" s="114" t="str">
        <f t="shared" si="59"/>
        <v/>
      </c>
      <c r="K234" s="114" t="str">
        <f t="shared" si="59"/>
        <v/>
      </c>
      <c r="L234" s="114" t="str">
        <f t="shared" si="59"/>
        <v/>
      </c>
      <c r="M234" s="114" t="str">
        <f t="shared" si="59"/>
        <v/>
      </c>
      <c r="N234" s="114" t="str">
        <f t="shared" si="59"/>
        <v/>
      </c>
      <c r="O234" s="114" t="str">
        <f t="shared" si="59"/>
        <v/>
      </c>
      <c r="P234" s="114" t="str">
        <f t="shared" si="59"/>
        <v/>
      </c>
      <c r="Q234" s="114" t="str">
        <f t="shared" si="59"/>
        <v/>
      </c>
      <c r="R234" s="114" t="str">
        <f t="shared" si="59"/>
        <v/>
      </c>
      <c r="S234" s="114" t="str">
        <f t="shared" si="59"/>
        <v/>
      </c>
      <c r="T234" s="114" t="str">
        <f t="shared" si="59"/>
        <v/>
      </c>
      <c r="U234" s="114" t="str">
        <f t="shared" si="59"/>
        <v/>
      </c>
      <c r="V234" s="114" t="str">
        <f t="shared" si="59"/>
        <v/>
      </c>
      <c r="W234" s="114" t="str">
        <f t="shared" si="59"/>
        <v/>
      </c>
      <c r="X234" s="114" t="str">
        <f t="shared" si="59"/>
        <v/>
      </c>
      <c r="Y234" s="114" t="str">
        <f t="shared" si="59"/>
        <v/>
      </c>
      <c r="Z234" s="114" t="str">
        <f t="shared" si="59"/>
        <v/>
      </c>
      <c r="AA234" s="114" t="str">
        <f t="shared" si="59"/>
        <v/>
      </c>
      <c r="AB234" s="114" t="str">
        <f t="shared" si="59"/>
        <v/>
      </c>
      <c r="AC234" s="114" t="str">
        <f t="shared" si="59"/>
        <v/>
      </c>
      <c r="AD234" s="114" t="str">
        <f t="shared" si="59"/>
        <v/>
      </c>
      <c r="AE234" s="114" t="str">
        <f t="shared" si="59"/>
        <v/>
      </c>
      <c r="AF234" s="114" t="str">
        <f t="shared" si="59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6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67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236" priority="363">
      <formula>S$9&gt;=20/24</formula>
    </cfRule>
    <cfRule type="expression" dxfId="5235" priority="364">
      <formula>AND(S$9&gt;=14/24,S$9&lt;20/24)</formula>
    </cfRule>
    <cfRule type="expression" dxfId="5234" priority="365">
      <formula>AND(S$9&gt;=8/24,S$9&lt;14/24)</formula>
    </cfRule>
    <cfRule type="expression" dxfId="5233" priority="366">
      <formula>S$9&lt;8/24</formula>
    </cfRule>
  </conditionalFormatting>
  <conditionalFormatting sqref="B8:AF10 AA78:AF78 B78:Q78 O37:S38 O36:Q36 B53:AF53 B79:AF79 C189:AF195 L34:Q34 O39:Q40 O55:R56 S39 AA81:AF88 B65:AF69 T208:AX208 B71:AF75 T55:T56 Y37:Z40 W82:Z88 U82:V83 T37:X39 C54:N58 B77:AF77 P42:Q45 O57:Q64 S11:Z13 S15:Z24 S26:Z28 AB54:AF57 L50:AF52">
    <cfRule type="expression" dxfId="5232" priority="359">
      <formula>B$9&gt;=20/24</formula>
    </cfRule>
    <cfRule type="expression" dxfId="5231" priority="360">
      <formula>AND(B$9&gt;=14/24,B$9&lt;20/24)</formula>
    </cfRule>
    <cfRule type="expression" dxfId="5230" priority="361">
      <formula>AND(B$9&gt;=8/24,B$9&lt;14/24)</formula>
    </cfRule>
    <cfRule type="expression" dxfId="5229" priority="362">
      <formula>B$9&lt;8/24</formula>
    </cfRule>
  </conditionalFormatting>
  <conditionalFormatting sqref="B187:AF187">
    <cfRule type="expression" dxfId="5228" priority="355">
      <formula>B$9&gt;=20/24</formula>
    </cfRule>
    <cfRule type="expression" dxfId="5227" priority="356">
      <formula>AND(B$9&gt;=14/24,B$9&lt;20/24)</formula>
    </cfRule>
    <cfRule type="expression" dxfId="5226" priority="357">
      <formula>AND(B$9&gt;=8/24,B$9&lt;14/24)</formula>
    </cfRule>
    <cfRule type="expression" dxfId="5225" priority="358">
      <formula>B$9&lt;8/24</formula>
    </cfRule>
  </conditionalFormatting>
  <conditionalFormatting sqref="AL4:AL6">
    <cfRule type="iconSet" priority="354">
      <iconSet iconSet="3TrafficLights2" reverse="1">
        <cfvo type="percent" val="0"/>
        <cfvo type="num" val="1"/>
        <cfvo type="num" val="1"/>
      </iconSet>
    </cfRule>
  </conditionalFormatting>
  <conditionalFormatting sqref="O54:Q54">
    <cfRule type="expression" dxfId="5224" priority="350">
      <formula>O$9&gt;=20/24</formula>
    </cfRule>
    <cfRule type="expression" dxfId="5223" priority="351">
      <formula>AND(O$9&gt;=14/24,O$9&lt;20/24)</formula>
    </cfRule>
    <cfRule type="expression" dxfId="5222" priority="352">
      <formula>AND(O$9&gt;=8/24,O$9&lt;14/24)</formula>
    </cfRule>
    <cfRule type="expression" dxfId="5221" priority="353">
      <formula>O$9&lt;8/24</formula>
    </cfRule>
  </conditionalFormatting>
  <conditionalFormatting sqref="R36:Z36">
    <cfRule type="expression" dxfId="5220" priority="338">
      <formula>R$9&gt;=20/24</formula>
    </cfRule>
    <cfRule type="expression" dxfId="5219" priority="339">
      <formula>AND(R$9&gt;=14/24,R$9&lt;20/24)</formula>
    </cfRule>
    <cfRule type="expression" dxfId="5218" priority="340">
      <formula>AND(R$9&gt;=8/24,R$9&lt;14/24)</formula>
    </cfRule>
    <cfRule type="expression" dxfId="5217" priority="341">
      <formula>R$9&lt;8/24</formula>
    </cfRule>
  </conditionalFormatting>
  <conditionalFormatting sqref="R54 T54:AA54">
    <cfRule type="expression" dxfId="5216" priority="334">
      <formula>R$9&gt;=20/24</formula>
    </cfRule>
    <cfRule type="expression" dxfId="5215" priority="335">
      <formula>AND(R$9&gt;=14/24,R$9&lt;20/24)</formula>
    </cfRule>
    <cfRule type="expression" dxfId="5214" priority="336">
      <formula>AND(R$9&gt;=8/24,R$9&lt;14/24)</formula>
    </cfRule>
    <cfRule type="expression" dxfId="5213" priority="337">
      <formula>R$9&lt;8/24</formula>
    </cfRule>
  </conditionalFormatting>
  <conditionalFormatting sqref="R78:Z78">
    <cfRule type="expression" dxfId="5212" priority="330">
      <formula>R$9&gt;=20/24</formula>
    </cfRule>
    <cfRule type="expression" dxfId="5211" priority="331">
      <formula>AND(R$9&gt;=14/24,R$9&lt;20/24)</formula>
    </cfRule>
    <cfRule type="expression" dxfId="5210" priority="332">
      <formula>AND(R$9&gt;=8/24,R$9&lt;14/24)</formula>
    </cfRule>
    <cfRule type="expression" dxfId="5209" priority="333">
      <formula>R$9&lt;8/24</formula>
    </cfRule>
  </conditionalFormatting>
  <conditionalFormatting sqref="T81:Z81">
    <cfRule type="expression" dxfId="5208" priority="326">
      <formula>T$9&gt;=20/24</formula>
    </cfRule>
    <cfRule type="expression" dxfId="5207" priority="327">
      <formula>AND(T$9&gt;=14/24,T$9&lt;20/24)</formula>
    </cfRule>
    <cfRule type="expression" dxfId="5206" priority="328">
      <formula>AND(T$9&gt;=8/24,T$9&lt;14/24)</formula>
    </cfRule>
    <cfRule type="expression" dxfId="5205" priority="329">
      <formula>T$9&lt;8/24</formula>
    </cfRule>
  </conditionalFormatting>
  <conditionalFormatting sqref="R34:AD34">
    <cfRule type="expression" dxfId="5204" priority="306">
      <formula>R$9&gt;=20/24</formula>
    </cfRule>
    <cfRule type="expression" dxfId="5203" priority="307">
      <formula>AND(R$9&gt;=14/24,R$9&lt;20/24)</formula>
    </cfRule>
    <cfRule type="expression" dxfId="5202" priority="308">
      <formula>AND(R$9&gt;=8/24,R$9&lt;14/24)</formula>
    </cfRule>
    <cfRule type="expression" dxfId="5201" priority="309">
      <formula>R$9&lt;8/24</formula>
    </cfRule>
  </conditionalFormatting>
  <conditionalFormatting sqref="S29:Z30 S32:Z32">
    <cfRule type="expression" dxfId="5200" priority="302">
      <formula>S$9&gt;=20/24</formula>
    </cfRule>
    <cfRule type="expression" dxfId="5199" priority="303">
      <formula>AND(S$9&gt;=14/24,S$9&lt;20/24)</formula>
    </cfRule>
    <cfRule type="expression" dxfId="5198" priority="304">
      <formula>AND(S$9&gt;=8/24,S$9&lt;14/24)</formula>
    </cfRule>
    <cfRule type="expression" dxfId="5197" priority="305">
      <formula>S$9&lt;8/24</formula>
    </cfRule>
  </conditionalFormatting>
  <conditionalFormatting sqref="R39:R40 S40:X40 V42:Z45 R45:U45">
    <cfRule type="expression" dxfId="5196" priority="298">
      <formula>R$9&gt;=20/24</formula>
    </cfRule>
    <cfRule type="expression" dxfId="5195" priority="299">
      <formula>AND(R$9&gt;=14/24,R$9&lt;20/24)</formula>
    </cfRule>
    <cfRule type="expression" dxfId="5194" priority="300">
      <formula>AND(R$9&gt;=8/24,R$9&lt;14/24)</formula>
    </cfRule>
    <cfRule type="expression" dxfId="5193" priority="301">
      <formula>R$9&lt;8/24</formula>
    </cfRule>
  </conditionalFormatting>
  <conditionalFormatting sqref="R46:Z46">
    <cfRule type="expression" dxfId="5192" priority="294">
      <formula>R$9&gt;=20/24</formula>
    </cfRule>
    <cfRule type="expression" dxfId="5191" priority="295">
      <formula>AND(R$9&gt;=14/24,R$9&lt;20/24)</formula>
    </cfRule>
    <cfRule type="expression" dxfId="5190" priority="296">
      <formula>AND(R$9&gt;=8/24,R$9&lt;14/24)</formula>
    </cfRule>
    <cfRule type="expression" dxfId="5189" priority="297">
      <formula>R$9&lt;8/24</formula>
    </cfRule>
  </conditionalFormatting>
  <conditionalFormatting sqref="R47:Z47">
    <cfRule type="expression" dxfId="5188" priority="290">
      <formula>R$9&gt;=20/24</formula>
    </cfRule>
    <cfRule type="expression" dxfId="5187" priority="291">
      <formula>AND(R$9&gt;=14/24,R$9&lt;20/24)</formula>
    </cfRule>
    <cfRule type="expression" dxfId="5186" priority="292">
      <formula>AND(R$9&gt;=8/24,R$9&lt;14/24)</formula>
    </cfRule>
    <cfRule type="expression" dxfId="5185" priority="293">
      <formula>R$9&lt;8/24</formula>
    </cfRule>
  </conditionalFormatting>
  <conditionalFormatting sqref="R57:R64 U57:AA60 AB58:AD60 U61:AD64 AE58:AF64">
    <cfRule type="expression" dxfId="5184" priority="286">
      <formula>R$9&gt;=20/24</formula>
    </cfRule>
    <cfRule type="expression" dxfId="5183" priority="287">
      <formula>AND(R$9&gt;=14/24,R$9&lt;20/24)</formula>
    </cfRule>
    <cfRule type="expression" dxfId="5182" priority="288">
      <formula>AND(R$9&gt;=8/24,R$9&lt;14/24)</formula>
    </cfRule>
    <cfRule type="expression" dxfId="5181" priority="289">
      <formula>R$9&lt;8/24</formula>
    </cfRule>
  </conditionalFormatting>
  <conditionalFormatting sqref="AA91:AF94">
    <cfRule type="expression" dxfId="5180" priority="282">
      <formula>AA$9&gt;=20/24</formula>
    </cfRule>
    <cfRule type="expression" dxfId="5179" priority="283">
      <formula>AND(AA$9&gt;=14/24,AA$9&lt;20/24)</formula>
    </cfRule>
    <cfRule type="expression" dxfId="5178" priority="284">
      <formula>AND(AA$9&gt;=8/24,AA$9&lt;14/24)</formula>
    </cfRule>
    <cfRule type="expression" dxfId="5177" priority="285">
      <formula>AA$9&lt;8/24</formula>
    </cfRule>
  </conditionalFormatting>
  <conditionalFormatting sqref="C59:N59">
    <cfRule type="expression" dxfId="5176" priority="278">
      <formula>C$9&gt;=20/24</formula>
    </cfRule>
    <cfRule type="expression" dxfId="5175" priority="279">
      <formula>AND(C$9&gt;=14/24,C$9&lt;20/24)</formula>
    </cfRule>
    <cfRule type="expression" dxfId="5174" priority="280">
      <formula>AND(C$9&gt;=8/24,C$9&lt;14/24)</formula>
    </cfRule>
    <cfRule type="expression" dxfId="5173" priority="281">
      <formula>C$9&lt;8/24</formula>
    </cfRule>
  </conditionalFormatting>
  <conditionalFormatting sqref="T91:Z94">
    <cfRule type="expression" dxfId="5172" priority="274">
      <formula>T$9&gt;=20/24</formula>
    </cfRule>
    <cfRule type="expression" dxfId="5171" priority="275">
      <formula>AND(T$9&gt;=14/24,T$9&lt;20/24)</formula>
    </cfRule>
    <cfRule type="expression" dxfId="5170" priority="276">
      <formula>AND(T$9&gt;=8/24,T$9&lt;14/24)</formula>
    </cfRule>
    <cfRule type="expression" dxfId="5169" priority="277">
      <formula>T$9&lt;8/24</formula>
    </cfRule>
  </conditionalFormatting>
  <conditionalFormatting sqref="AG48 C11:C13 C15:C30 B35:AF35 C32 C42:K47 C38:K40 C36:N37 P42:Q45 R45:U47 S15:Z24 S26:Z30 C33:AF34 S32:AF32 S11:AF13 AA15:AF30 V42:AF47 O36:AF40 B48:AF53">
    <cfRule type="expression" dxfId="5168" priority="273">
      <formula>B11&gt;$AG11</formula>
    </cfRule>
  </conditionalFormatting>
  <conditionalFormatting sqref="A96:A152 A81:A94 A11:A13 A15:A30 A42:A69 A77:A79 A71:A75 A32:A40 A165:A196">
    <cfRule type="expression" dxfId="5167" priority="272">
      <formula>$AH11=0</formula>
    </cfRule>
  </conditionalFormatting>
  <conditionalFormatting sqref="AA95:AF95">
    <cfRule type="expression" dxfId="5166" priority="268">
      <formula>AA$9&gt;=20/24</formula>
    </cfRule>
    <cfRule type="expression" dxfId="5165" priority="269">
      <formula>AND(AA$9&gt;=14/24,AA$9&lt;20/24)</formula>
    </cfRule>
    <cfRule type="expression" dxfId="5164" priority="270">
      <formula>AND(AA$9&gt;=8/24,AA$9&lt;14/24)</formula>
    </cfRule>
    <cfRule type="expression" dxfId="5163" priority="271">
      <formula>AA$9&lt;8/24</formula>
    </cfRule>
  </conditionalFormatting>
  <conditionalFormatting sqref="T95:Z95">
    <cfRule type="expression" dxfId="5162" priority="264">
      <formula>T$9&gt;=20/24</formula>
    </cfRule>
    <cfRule type="expression" dxfId="5161" priority="265">
      <formula>AND(T$9&gt;=14/24,T$9&lt;20/24)</formula>
    </cfRule>
    <cfRule type="expression" dxfId="5160" priority="266">
      <formula>AND(T$9&gt;=8/24,T$9&lt;14/24)</formula>
    </cfRule>
    <cfRule type="expression" dxfId="5159" priority="267">
      <formula>T$9&lt;8/24</formula>
    </cfRule>
  </conditionalFormatting>
  <conditionalFormatting sqref="A95">
    <cfRule type="expression" dxfId="5158" priority="263">
      <formula>$AH95=0</formula>
    </cfRule>
  </conditionalFormatting>
  <conditionalFormatting sqref="C33:AF33">
    <cfRule type="expression" dxfId="5157" priority="259">
      <formula>C$9&gt;=20/24</formula>
    </cfRule>
    <cfRule type="expression" dxfId="5156" priority="260">
      <formula>AND(C$9&gt;=14/24,C$9&lt;20/24)</formula>
    </cfRule>
    <cfRule type="expression" dxfId="5155" priority="261">
      <formula>AND(C$9&gt;=8/24,C$9&lt;14/24)</formula>
    </cfRule>
    <cfRule type="expression" dxfId="5154" priority="262">
      <formula>C$9&lt;8/24</formula>
    </cfRule>
  </conditionalFormatting>
  <conditionalFormatting sqref="R33:AF33">
    <cfRule type="expression" dxfId="5153" priority="255">
      <formula>R$9&gt;=20/24</formula>
    </cfRule>
    <cfRule type="expression" dxfId="5152" priority="256">
      <formula>AND(R$9&gt;=14/24,R$9&lt;20/24)</formula>
    </cfRule>
    <cfRule type="expression" dxfId="5151" priority="257">
      <formula>AND(R$9&gt;=8/24,R$9&lt;14/24)</formula>
    </cfRule>
    <cfRule type="expression" dxfId="5150" priority="258">
      <formula>R$9&lt;8/24</formula>
    </cfRule>
  </conditionalFormatting>
  <conditionalFormatting sqref="C60:N64">
    <cfRule type="expression" dxfId="5149" priority="247">
      <formula>C$9&gt;=20/24</formula>
    </cfRule>
    <cfRule type="expression" dxfId="5148" priority="248">
      <formula>AND(C$9&gt;=14/24,C$9&lt;20/24)</formula>
    </cfRule>
    <cfRule type="expression" dxfId="5147" priority="249">
      <formula>AND(C$9&gt;=8/24,C$9&lt;14/24)</formula>
    </cfRule>
    <cfRule type="expression" dxfId="5146" priority="250">
      <formula>C$9&lt;8/24</formula>
    </cfRule>
  </conditionalFormatting>
  <conditionalFormatting sqref="AL30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S31:Z31">
    <cfRule type="expression" dxfId="5145" priority="230">
      <formula>S$9&gt;=20/24</formula>
    </cfRule>
    <cfRule type="expression" dxfId="5144" priority="231">
      <formula>AND(S$9&gt;=14/24,S$9&lt;20/24)</formula>
    </cfRule>
    <cfRule type="expression" dxfId="5143" priority="232">
      <formula>AND(S$9&gt;=8/24,S$9&lt;14/24)</formula>
    </cfRule>
    <cfRule type="expression" dxfId="5142" priority="233">
      <formula>S$9&lt;8/24</formula>
    </cfRule>
  </conditionalFormatting>
  <conditionalFormatting sqref="C31 S31:AF31">
    <cfRule type="expression" dxfId="5141" priority="229">
      <formula>C31&gt;$AG31</formula>
    </cfRule>
  </conditionalFormatting>
  <conditionalFormatting sqref="A31">
    <cfRule type="expression" dxfId="5140" priority="228">
      <formula>$AH31=0</formula>
    </cfRule>
  </conditionalFormatting>
  <conditionalFormatting sqref="B80:AF80">
    <cfRule type="expression" dxfId="5139" priority="224">
      <formula>B$9&gt;=20/24</formula>
    </cfRule>
    <cfRule type="expression" dxfId="5138" priority="225">
      <formula>AND(B$9&gt;=14/24,B$9&lt;20/24)</formula>
    </cfRule>
    <cfRule type="expression" dxfId="5137" priority="226">
      <formula>AND(B$9&gt;=8/24,B$9&lt;14/24)</formula>
    </cfRule>
    <cfRule type="expression" dxfId="5136" priority="227">
      <formula>B$9&lt;8/24</formula>
    </cfRule>
  </conditionalFormatting>
  <conditionalFormatting sqref="A80">
    <cfRule type="expression" dxfId="5135" priority="223">
      <formula>$AH80=0</formula>
    </cfRule>
  </conditionalFormatting>
  <conditionalFormatting sqref="Y14:Z14">
    <cfRule type="expression" dxfId="5134" priority="219">
      <formula>Y$9&gt;=20/24</formula>
    </cfRule>
    <cfRule type="expression" dxfId="5133" priority="220">
      <formula>AND(Y$9&gt;=14/24,Y$9&lt;20/24)</formula>
    </cfRule>
    <cfRule type="expression" dxfId="5132" priority="221">
      <formula>AND(Y$9&gt;=8/24,Y$9&lt;14/24)</formula>
    </cfRule>
    <cfRule type="expression" dxfId="5131" priority="222">
      <formula>Y$9&lt;8/24</formula>
    </cfRule>
  </conditionalFormatting>
  <conditionalFormatting sqref="S14:X14">
    <cfRule type="expression" dxfId="5130" priority="211">
      <formula>S$9&gt;=20/24</formula>
    </cfRule>
    <cfRule type="expression" dxfId="5129" priority="212">
      <formula>AND(S$9&gt;=14/24,S$9&lt;20/24)</formula>
    </cfRule>
    <cfRule type="expression" dxfId="5128" priority="213">
      <formula>AND(S$9&gt;=8/24,S$9&lt;14/24)</formula>
    </cfRule>
    <cfRule type="expression" dxfId="5127" priority="214">
      <formula>S$9&lt;8/24</formula>
    </cfRule>
  </conditionalFormatting>
  <conditionalFormatting sqref="C14 S14:AF14">
    <cfRule type="expression" dxfId="5126" priority="210">
      <formula>C14&gt;$AG14</formula>
    </cfRule>
  </conditionalFormatting>
  <conditionalFormatting sqref="A14">
    <cfRule type="expression" dxfId="5125" priority="209">
      <formula>$AH14=0</formula>
    </cfRule>
  </conditionalFormatting>
  <conditionalFormatting sqref="A159:A164">
    <cfRule type="expression" dxfId="5124" priority="208">
      <formula>$AH159=0</formula>
    </cfRule>
  </conditionalFormatting>
  <conditionalFormatting sqref="A153:A158">
    <cfRule type="expression" dxfId="5123" priority="207">
      <formula>$AH153=0</formula>
    </cfRule>
  </conditionalFormatting>
  <conditionalFormatting sqref="P41:Q41 Y41:Z41">
    <cfRule type="expression" dxfId="5122" priority="203">
      <formula>P$9&gt;=20/24</formula>
    </cfRule>
    <cfRule type="expression" dxfId="5121" priority="204">
      <formula>AND(P$9&gt;=14/24,P$9&lt;20/24)</formula>
    </cfRule>
    <cfRule type="expression" dxfId="5120" priority="205">
      <formula>AND(P$9&gt;=8/24,P$9&lt;14/24)</formula>
    </cfRule>
    <cfRule type="expression" dxfId="5119" priority="206">
      <formula>P$9&lt;8/24</formula>
    </cfRule>
  </conditionalFormatting>
  <conditionalFormatting sqref="V41:X41 R41:U44">
    <cfRule type="expression" dxfId="5118" priority="195">
      <formula>R$9&gt;=20/24</formula>
    </cfRule>
    <cfRule type="expression" dxfId="5117" priority="196">
      <formula>AND(R$9&gt;=14/24,R$9&lt;20/24)</formula>
    </cfRule>
    <cfRule type="expression" dxfId="5116" priority="197">
      <formula>AND(R$9&gt;=8/24,R$9&lt;14/24)</formula>
    </cfRule>
    <cfRule type="expression" dxfId="5115" priority="198">
      <formula>R$9&lt;8/24</formula>
    </cfRule>
  </conditionalFormatting>
  <conditionalFormatting sqref="C41:K41 P41:T41 R42:T44 U41:U44 V41:AF41">
    <cfRule type="expression" dxfId="5114" priority="194">
      <formula>C41&gt;$AG41</formula>
    </cfRule>
  </conditionalFormatting>
  <conditionalFormatting sqref="A41">
    <cfRule type="expression" dxfId="5113" priority="193">
      <formula>$AH41=0</formula>
    </cfRule>
  </conditionalFormatting>
  <conditionalFormatting sqref="B76:AF76">
    <cfRule type="expression" dxfId="5112" priority="189">
      <formula>B$9&gt;=20/24</formula>
    </cfRule>
    <cfRule type="expression" dxfId="5111" priority="190">
      <formula>AND(B$9&gt;=14/24,B$9&lt;20/24)</formula>
    </cfRule>
    <cfRule type="expression" dxfId="5110" priority="191">
      <formula>AND(B$9&gt;=8/24,B$9&lt;14/24)</formula>
    </cfRule>
    <cfRule type="expression" dxfId="5109" priority="192">
      <formula>B$9&lt;8/24</formula>
    </cfRule>
  </conditionalFormatting>
  <conditionalFormatting sqref="A76">
    <cfRule type="expression" dxfId="5108" priority="188">
      <formula>$AH76=0</formula>
    </cfRule>
  </conditionalFormatting>
  <conditionalFormatting sqref="B70:AG70">
    <cfRule type="expression" dxfId="5107" priority="184">
      <formula>B$9&gt;=20/24</formula>
    </cfRule>
    <cfRule type="expression" dxfId="5106" priority="185">
      <formula>AND(B$9&gt;=14/24,B$9&lt;20/24)</formula>
    </cfRule>
    <cfRule type="expression" dxfId="5105" priority="186">
      <formula>AND(B$9&gt;=8/24,B$9&lt;14/24)</formula>
    </cfRule>
    <cfRule type="expression" dxfId="5104" priority="187">
      <formula>B$9&lt;8/24</formula>
    </cfRule>
  </conditionalFormatting>
  <conditionalFormatting sqref="A70">
    <cfRule type="expression" dxfId="5103" priority="183">
      <formula>$AH70=0</formula>
    </cfRule>
  </conditionalFormatting>
  <conditionalFormatting sqref="AL31:AL32 AL7:AL29">
    <cfRule type="iconSet" priority="369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5102" priority="179">
      <formula>S$9&gt;=20/24</formula>
    </cfRule>
    <cfRule type="expression" dxfId="5101" priority="180">
      <formula>AND(S$9&gt;=14/24,S$9&lt;20/24)</formula>
    </cfRule>
    <cfRule type="expression" dxfId="5100" priority="181">
      <formula>AND(S$9&gt;=8/24,S$9&lt;14/24)</formula>
    </cfRule>
    <cfRule type="expression" dxfId="5099" priority="182">
      <formula>S$9&lt;8/24</formula>
    </cfRule>
  </conditionalFormatting>
  <conditionalFormatting sqref="S54">
    <cfRule type="expression" dxfId="5098" priority="175">
      <formula>S$9&gt;=20/24</formula>
    </cfRule>
    <cfRule type="expression" dxfId="5097" priority="176">
      <formula>AND(S$9&gt;=14/24,S$9&lt;20/24)</formula>
    </cfRule>
    <cfRule type="expression" dxfId="5096" priority="177">
      <formula>AND(S$9&gt;=8/24,S$9&lt;14/24)</formula>
    </cfRule>
    <cfRule type="expression" dxfId="5095" priority="178">
      <formula>S$9&lt;8/24</formula>
    </cfRule>
  </conditionalFormatting>
  <conditionalFormatting sqref="S57:T64">
    <cfRule type="expression" dxfId="5094" priority="171">
      <formula>S$9&gt;=20/24</formula>
    </cfRule>
    <cfRule type="expression" dxfId="5093" priority="172">
      <formula>AND(S$9&gt;=14/24,S$9&lt;20/24)</formula>
    </cfRule>
    <cfRule type="expression" dxfId="5092" priority="173">
      <formula>AND(S$9&gt;=8/24,S$9&lt;14/24)</formula>
    </cfRule>
    <cfRule type="expression" dxfId="5091" priority="174">
      <formula>S$9&lt;8/24</formula>
    </cfRule>
  </conditionalFormatting>
  <conditionalFormatting sqref="S82:T88 U84:V88">
    <cfRule type="expression" dxfId="5090" priority="167">
      <formula>S$9&gt;=20/24</formula>
    </cfRule>
    <cfRule type="expression" dxfId="5089" priority="168">
      <formula>AND(S$9&gt;=14/24,S$9&lt;20/24)</formula>
    </cfRule>
    <cfRule type="expression" dxfId="5088" priority="169">
      <formula>AND(S$9&gt;=8/24,S$9&lt;14/24)</formula>
    </cfRule>
    <cfRule type="expression" dxfId="5087" priority="170">
      <formula>S$9&lt;8/24</formula>
    </cfRule>
  </conditionalFormatting>
  <conditionalFormatting sqref="S81">
    <cfRule type="expression" dxfId="5086" priority="163">
      <formula>S$9&gt;=20/24</formula>
    </cfRule>
    <cfRule type="expression" dxfId="5085" priority="164">
      <formula>AND(S$9&gt;=14/24,S$9&lt;20/24)</formula>
    </cfRule>
    <cfRule type="expression" dxfId="5084" priority="165">
      <formula>AND(S$9&gt;=8/24,S$9&lt;14/24)</formula>
    </cfRule>
    <cfRule type="expression" dxfId="5083" priority="166">
      <formula>S$9&lt;8/24</formula>
    </cfRule>
  </conditionalFormatting>
  <conditionalFormatting sqref="R82:R88 B81:Q88">
    <cfRule type="expression" dxfId="5082" priority="159">
      <formula>B$9&gt;=20/24</formula>
    </cfRule>
    <cfRule type="expression" dxfId="5081" priority="160">
      <formula>AND(B$9&gt;=14/24,B$9&lt;20/24)</formula>
    </cfRule>
    <cfRule type="expression" dxfId="5080" priority="161">
      <formula>AND(B$9&gt;=8/24,B$9&lt;14/24)</formula>
    </cfRule>
    <cfRule type="expression" dxfId="5079" priority="162">
      <formula>B$9&lt;8/24</formula>
    </cfRule>
  </conditionalFormatting>
  <conditionalFormatting sqref="R81">
    <cfRule type="expression" dxfId="5078" priority="155">
      <formula>R$9&gt;=20/24</formula>
    </cfRule>
    <cfRule type="expression" dxfId="5077" priority="156">
      <formula>AND(R$9&gt;=14/24,R$9&lt;20/24)</formula>
    </cfRule>
    <cfRule type="expression" dxfId="5076" priority="157">
      <formula>AND(R$9&gt;=8/24,R$9&lt;14/24)</formula>
    </cfRule>
    <cfRule type="expression" dxfId="5075" priority="158">
      <formula>R$9&lt;8/24</formula>
    </cfRule>
  </conditionalFormatting>
  <conditionalFormatting sqref="S91:S94">
    <cfRule type="expression" dxfId="5074" priority="151">
      <formula>S$9&gt;=20/24</formula>
    </cfRule>
    <cfRule type="expression" dxfId="5073" priority="152">
      <formula>AND(S$9&gt;=14/24,S$9&lt;20/24)</formula>
    </cfRule>
    <cfRule type="expression" dxfId="5072" priority="153">
      <formula>AND(S$9&gt;=8/24,S$9&lt;14/24)</formula>
    </cfRule>
    <cfRule type="expression" dxfId="5071" priority="154">
      <formula>S$9&lt;8/24</formula>
    </cfRule>
  </conditionalFormatting>
  <conditionalFormatting sqref="S95">
    <cfRule type="expression" dxfId="5070" priority="147">
      <formula>S$9&gt;=20/24</formula>
    </cfRule>
    <cfRule type="expression" dxfId="5069" priority="148">
      <formula>AND(S$9&gt;=14/24,S$9&lt;20/24)</formula>
    </cfRule>
    <cfRule type="expression" dxfId="5068" priority="149">
      <formula>AND(S$9&gt;=8/24,S$9&lt;14/24)</formula>
    </cfRule>
    <cfRule type="expression" dxfId="5067" priority="150">
      <formula>S$9&lt;8/24</formula>
    </cfRule>
  </conditionalFormatting>
  <conditionalFormatting sqref="B91:E91 B92:N94">
    <cfRule type="expression" dxfId="5066" priority="143">
      <formula>B$9&gt;=20/24</formula>
    </cfRule>
    <cfRule type="expression" dxfId="5065" priority="144">
      <formula>AND(B$9&gt;=14/24,B$9&lt;20/24)</formula>
    </cfRule>
    <cfRule type="expression" dxfId="5064" priority="145">
      <formula>AND(B$9&gt;=8/24,B$9&lt;14/24)</formula>
    </cfRule>
    <cfRule type="expression" dxfId="5063" priority="146">
      <formula>B$9&lt;8/24</formula>
    </cfRule>
  </conditionalFormatting>
  <conditionalFormatting sqref="O91:Q94">
    <cfRule type="expression" dxfId="5062" priority="139">
      <formula>O$9&gt;=20/24</formula>
    </cfRule>
    <cfRule type="expression" dxfId="5061" priority="140">
      <formula>AND(O$9&gt;=14/24,O$9&lt;20/24)</formula>
    </cfRule>
    <cfRule type="expression" dxfId="5060" priority="141">
      <formula>AND(O$9&gt;=8/24,O$9&lt;14/24)</formula>
    </cfRule>
    <cfRule type="expression" dxfId="5059" priority="142">
      <formula>O$9&lt;8/24</formula>
    </cfRule>
  </conditionalFormatting>
  <conditionalFormatting sqref="R91:R94">
    <cfRule type="expression" dxfId="5058" priority="135">
      <formula>R$9&gt;=20/24</formula>
    </cfRule>
    <cfRule type="expression" dxfId="5057" priority="136">
      <formula>AND(R$9&gt;=14/24,R$9&lt;20/24)</formula>
    </cfRule>
    <cfRule type="expression" dxfId="5056" priority="137">
      <formula>AND(R$9&gt;=8/24,R$9&lt;14/24)</formula>
    </cfRule>
    <cfRule type="expression" dxfId="5055" priority="138">
      <formula>R$9&lt;8/24</formula>
    </cfRule>
  </conditionalFormatting>
  <conditionalFormatting sqref="B95:N95">
    <cfRule type="expression" dxfId="5054" priority="131">
      <formula>B$9&gt;=20/24</formula>
    </cfRule>
    <cfRule type="expression" dxfId="5053" priority="132">
      <formula>AND(B$9&gt;=14/24,B$9&lt;20/24)</formula>
    </cfRule>
    <cfRule type="expression" dxfId="5052" priority="133">
      <formula>AND(B$9&gt;=8/24,B$9&lt;14/24)</formula>
    </cfRule>
    <cfRule type="expression" dxfId="5051" priority="134">
      <formula>B$9&lt;8/24</formula>
    </cfRule>
  </conditionalFormatting>
  <conditionalFormatting sqref="O95:Q95">
    <cfRule type="expression" dxfId="5050" priority="127">
      <formula>O$9&gt;=20/24</formula>
    </cfRule>
    <cfRule type="expression" dxfId="5049" priority="128">
      <formula>AND(O$9&gt;=14/24,O$9&lt;20/24)</formula>
    </cfRule>
    <cfRule type="expression" dxfId="5048" priority="129">
      <formula>AND(O$9&gt;=8/24,O$9&lt;14/24)</formula>
    </cfRule>
    <cfRule type="expression" dxfId="5047" priority="130">
      <formula>O$9&lt;8/24</formula>
    </cfRule>
  </conditionalFormatting>
  <conditionalFormatting sqref="R95">
    <cfRule type="expression" dxfId="5046" priority="123">
      <formula>R$9&gt;=20/24</formula>
    </cfRule>
    <cfRule type="expression" dxfId="5045" priority="124">
      <formula>AND(R$9&gt;=14/24,R$9&lt;20/24)</formula>
    </cfRule>
    <cfRule type="expression" dxfId="5044" priority="125">
      <formula>AND(R$9&gt;=8/24,R$9&lt;14/24)</formula>
    </cfRule>
    <cfRule type="expression" dxfId="5043" priority="126">
      <formula>R$9&lt;8/24</formula>
    </cfRule>
  </conditionalFormatting>
  <conditionalFormatting sqref="F91:N91">
    <cfRule type="expression" dxfId="5042" priority="115">
      <formula>F$9&gt;=20/24</formula>
    </cfRule>
    <cfRule type="expression" dxfId="5041" priority="116">
      <formula>AND(F$9&gt;=14/24,F$9&lt;20/24)</formula>
    </cfRule>
    <cfRule type="expression" dxfId="5040" priority="117">
      <formula>AND(F$9&gt;=8/24,F$9&lt;14/24)</formula>
    </cfRule>
    <cfRule type="expression" dxfId="5039" priority="118">
      <formula>F$9&lt;8/24</formula>
    </cfRule>
  </conditionalFormatting>
  <conditionalFormatting sqref="S91:T91">
    <cfRule type="expression" dxfId="5038" priority="111">
      <formula>S$9&gt;=20/24</formula>
    </cfRule>
    <cfRule type="expression" dxfId="5037" priority="112">
      <formula>AND(S$9&gt;=14/24,S$9&lt;20/24)</formula>
    </cfRule>
    <cfRule type="expression" dxfId="5036" priority="113">
      <formula>AND(S$9&gt;=8/24,S$9&lt;14/24)</formula>
    </cfRule>
    <cfRule type="expression" dxfId="5035" priority="114">
      <formula>S$9&lt;8/24</formula>
    </cfRule>
  </conditionalFormatting>
  <conditionalFormatting sqref="O91:R91">
    <cfRule type="expression" dxfId="5034" priority="107">
      <formula>O$9&gt;=20/24</formula>
    </cfRule>
    <cfRule type="expression" dxfId="5033" priority="108">
      <formula>AND(O$9&gt;=14/24,O$9&lt;20/24)</formula>
    </cfRule>
    <cfRule type="expression" dxfId="5032" priority="109">
      <formula>AND(O$9&gt;=8/24,O$9&lt;14/24)</formula>
    </cfRule>
    <cfRule type="expression" dxfId="5031" priority="110">
      <formula>O$9&lt;8/24</formula>
    </cfRule>
  </conditionalFormatting>
  <conditionalFormatting sqref="B11:B13 B15:B30 B32:B34">
    <cfRule type="expression" dxfId="5030" priority="106">
      <formula>B11&gt;$AG11</formula>
    </cfRule>
  </conditionalFormatting>
  <conditionalFormatting sqref="B33">
    <cfRule type="expression" dxfId="5029" priority="102">
      <formula>B$9&gt;=20/24</formula>
    </cfRule>
    <cfRule type="expression" dxfId="5028" priority="103">
      <formula>AND(B$9&gt;=14/24,B$9&lt;20/24)</formula>
    </cfRule>
    <cfRule type="expression" dxfId="5027" priority="104">
      <formula>AND(B$9&gt;=8/24,B$9&lt;14/24)</formula>
    </cfRule>
    <cfRule type="expression" dxfId="5026" priority="105">
      <formula>B$9&lt;8/24</formula>
    </cfRule>
  </conditionalFormatting>
  <conditionalFormatting sqref="B31">
    <cfRule type="expression" dxfId="5025" priority="101">
      <formula>B31&gt;$AG31</formula>
    </cfRule>
  </conditionalFormatting>
  <conditionalFormatting sqref="B14">
    <cfRule type="expression" dxfId="5024" priority="100">
      <formula>B14&gt;$AG14</formula>
    </cfRule>
  </conditionalFormatting>
  <conditionalFormatting sqref="B42:B47 B36:B40">
    <cfRule type="expression" dxfId="5023" priority="99">
      <formula>B36&gt;$AG36</formula>
    </cfRule>
  </conditionalFormatting>
  <conditionalFormatting sqref="B41">
    <cfRule type="expression" dxfId="5022" priority="98">
      <formula>B41&gt;$AG41</formula>
    </cfRule>
  </conditionalFormatting>
  <conditionalFormatting sqref="B54:B58">
    <cfRule type="expression" dxfId="5021" priority="94">
      <formula>B$9&gt;=20/24</formula>
    </cfRule>
    <cfRule type="expression" dxfId="5020" priority="95">
      <formula>AND(B$9&gt;=14/24,B$9&lt;20/24)</formula>
    </cfRule>
    <cfRule type="expression" dxfId="5019" priority="96">
      <formula>AND(B$9&gt;=8/24,B$9&lt;14/24)</formula>
    </cfRule>
    <cfRule type="expression" dxfId="5018" priority="97">
      <formula>B$9&lt;8/24</formula>
    </cfRule>
  </conditionalFormatting>
  <conditionalFormatting sqref="B59">
    <cfRule type="expression" dxfId="5017" priority="90">
      <formula>B$9&gt;=20/24</formula>
    </cfRule>
    <cfRule type="expression" dxfId="5016" priority="91">
      <formula>AND(B$9&gt;=14/24,B$9&lt;20/24)</formula>
    </cfRule>
    <cfRule type="expression" dxfId="5015" priority="92">
      <formula>AND(B$9&gt;=8/24,B$9&lt;14/24)</formula>
    </cfRule>
    <cfRule type="expression" dxfId="5014" priority="93">
      <formula>B$9&lt;8/24</formula>
    </cfRule>
  </conditionalFormatting>
  <conditionalFormatting sqref="B60:B64">
    <cfRule type="expression" dxfId="5013" priority="86">
      <formula>B$9&gt;=20/24</formula>
    </cfRule>
    <cfRule type="expression" dxfId="5012" priority="87">
      <formula>AND(B$9&gt;=14/24,B$9&lt;20/24)</formula>
    </cfRule>
    <cfRule type="expression" dxfId="5011" priority="88">
      <formula>AND(B$9&gt;=8/24,B$9&lt;14/24)</formula>
    </cfRule>
    <cfRule type="expression" dxfId="5010" priority="89">
      <formula>B$9&lt;8/24</formula>
    </cfRule>
  </conditionalFormatting>
  <conditionalFormatting sqref="D11:K13 D15:K30 D32:K32">
    <cfRule type="expression" dxfId="5009" priority="85">
      <formula>D11&gt;$AG11</formula>
    </cfRule>
  </conditionalFormatting>
  <conditionalFormatting sqref="D31:K31">
    <cfRule type="expression" dxfId="5008" priority="84">
      <formula>D31&gt;$AG31</formula>
    </cfRule>
  </conditionalFormatting>
  <conditionalFormatting sqref="D14:K14">
    <cfRule type="expression" dxfId="5007" priority="83">
      <formula>D14&gt;$AG14</formula>
    </cfRule>
  </conditionalFormatting>
  <conditionalFormatting sqref="L15:L30 L11:L13">
    <cfRule type="expression" dxfId="5006" priority="79">
      <formula>L$9&gt;=20/24</formula>
    </cfRule>
    <cfRule type="expression" dxfId="5005" priority="80">
      <formula>AND(L$9&gt;=14/24,L$9&lt;20/24)</formula>
    </cfRule>
    <cfRule type="expression" dxfId="5004" priority="81">
      <formula>AND(L$9&gt;=8/24,L$9&lt;14/24)</formula>
    </cfRule>
    <cfRule type="expression" dxfId="5003" priority="82">
      <formula>L$9&lt;8/24</formula>
    </cfRule>
  </conditionalFormatting>
  <conditionalFormatting sqref="L32">
    <cfRule type="expression" dxfId="5002" priority="75">
      <formula>L$9&gt;=20/24</formula>
    </cfRule>
    <cfRule type="expression" dxfId="5001" priority="76">
      <formula>AND(L$9&gt;=14/24,L$9&lt;20/24)</formula>
    </cfRule>
    <cfRule type="expression" dxfId="5000" priority="77">
      <formula>AND(L$9&gt;=8/24,L$9&lt;14/24)</formula>
    </cfRule>
    <cfRule type="expression" dxfId="4999" priority="78">
      <formula>L$9&lt;8/24</formula>
    </cfRule>
  </conditionalFormatting>
  <conditionalFormatting sqref="L32 L15:L30 L11:L13">
    <cfRule type="expression" dxfId="4998" priority="74">
      <formula>L11&gt;$AG11</formula>
    </cfRule>
  </conditionalFormatting>
  <conditionalFormatting sqref="L31">
    <cfRule type="expression" dxfId="4997" priority="70">
      <formula>L$9&gt;=20/24</formula>
    </cfRule>
    <cfRule type="expression" dxfId="4996" priority="71">
      <formula>AND(L$9&gt;=14/24,L$9&lt;20/24)</formula>
    </cfRule>
    <cfRule type="expression" dxfId="4995" priority="72">
      <formula>AND(L$9&gt;=8/24,L$9&lt;14/24)</formula>
    </cfRule>
    <cfRule type="expression" dxfId="4994" priority="73">
      <formula>L$9&lt;8/24</formula>
    </cfRule>
  </conditionalFormatting>
  <conditionalFormatting sqref="L31">
    <cfRule type="expression" dxfId="4993" priority="69">
      <formula>L31&gt;$AG31</formula>
    </cfRule>
  </conditionalFormatting>
  <conditionalFormatting sqref="L14">
    <cfRule type="expression" dxfId="4992" priority="65">
      <formula>L$9&gt;=20/24</formula>
    </cfRule>
    <cfRule type="expression" dxfId="4991" priority="66">
      <formula>AND(L$9&gt;=14/24,L$9&lt;20/24)</formula>
    </cfRule>
    <cfRule type="expression" dxfId="4990" priority="67">
      <formula>AND(L$9&gt;=8/24,L$9&lt;14/24)</formula>
    </cfRule>
    <cfRule type="expression" dxfId="4989" priority="68">
      <formula>L$9&lt;8/24</formula>
    </cfRule>
  </conditionalFormatting>
  <conditionalFormatting sqref="L14">
    <cfRule type="expression" dxfId="4988" priority="64">
      <formula>L14&gt;$AG14</formula>
    </cfRule>
  </conditionalFormatting>
  <conditionalFormatting sqref="M11:R13 M15:R30 S25:Z25">
    <cfRule type="expression" dxfId="4987" priority="60">
      <formula>M$9&gt;=20/24</formula>
    </cfRule>
    <cfRule type="expression" dxfId="4986" priority="61">
      <formula>AND(M$9&gt;=14/24,M$9&lt;20/24)</formula>
    </cfRule>
    <cfRule type="expression" dxfId="4985" priority="62">
      <formula>AND(M$9&gt;=8/24,M$9&lt;14/24)</formula>
    </cfRule>
    <cfRule type="expression" dxfId="4984" priority="63">
      <formula>M$9&lt;8/24</formula>
    </cfRule>
  </conditionalFormatting>
  <conditionalFormatting sqref="M32:R32">
    <cfRule type="expression" dxfId="4983" priority="56">
      <formula>M$9&gt;=20/24</formula>
    </cfRule>
    <cfRule type="expression" dxfId="4982" priority="57">
      <formula>AND(M$9&gt;=14/24,M$9&lt;20/24)</formula>
    </cfRule>
    <cfRule type="expression" dxfId="4981" priority="58">
      <formula>AND(M$9&gt;=8/24,M$9&lt;14/24)</formula>
    </cfRule>
    <cfRule type="expression" dxfId="4980" priority="59">
      <formula>M$9&lt;8/24</formula>
    </cfRule>
  </conditionalFormatting>
  <conditionalFormatting sqref="M32:R32 M11:R13 M15:R30 S25:Z25">
    <cfRule type="expression" dxfId="4979" priority="55">
      <formula>M11&gt;$AG11</formula>
    </cfRule>
  </conditionalFormatting>
  <conditionalFormatting sqref="M31:R31">
    <cfRule type="expression" dxfId="4978" priority="51">
      <formula>M$9&gt;=20/24</formula>
    </cfRule>
    <cfRule type="expression" dxfId="4977" priority="52">
      <formula>AND(M$9&gt;=14/24,M$9&lt;20/24)</formula>
    </cfRule>
    <cfRule type="expression" dxfId="4976" priority="53">
      <formula>AND(M$9&gt;=8/24,M$9&lt;14/24)</formula>
    </cfRule>
    <cfRule type="expression" dxfId="4975" priority="54">
      <formula>M$9&lt;8/24</formula>
    </cfRule>
  </conditionalFormatting>
  <conditionalFormatting sqref="M31:R31">
    <cfRule type="expression" dxfId="4974" priority="50">
      <formula>M31&gt;$AG31</formula>
    </cfRule>
  </conditionalFormatting>
  <conditionalFormatting sqref="M14:R14">
    <cfRule type="expression" dxfId="4973" priority="46">
      <formula>M$9&gt;=20/24</formula>
    </cfRule>
    <cfRule type="expression" dxfId="4972" priority="47">
      <formula>AND(M$9&gt;=14/24,M$9&lt;20/24)</formula>
    </cfRule>
    <cfRule type="expression" dxfId="4971" priority="48">
      <formula>AND(M$9&gt;=8/24,M$9&lt;14/24)</formula>
    </cfRule>
    <cfRule type="expression" dxfId="4970" priority="49">
      <formula>M$9&lt;8/24</formula>
    </cfRule>
  </conditionalFormatting>
  <conditionalFormatting sqref="M14:R14">
    <cfRule type="expression" dxfId="4969" priority="45">
      <formula>M14&gt;$AG14</formula>
    </cfRule>
  </conditionalFormatting>
  <conditionalFormatting sqref="L38:L40 L42:L45">
    <cfRule type="expression" dxfId="4968" priority="41">
      <formula>L$9&gt;=20/24</formula>
    </cfRule>
    <cfRule type="expression" dxfId="4967" priority="42">
      <formula>AND(L$9&gt;=14/24,L$9&lt;20/24)</formula>
    </cfRule>
    <cfRule type="expression" dxfId="4966" priority="43">
      <formula>AND(L$9&gt;=8/24,L$9&lt;14/24)</formula>
    </cfRule>
    <cfRule type="expression" dxfId="4965" priority="44">
      <formula>L$9&lt;8/24</formula>
    </cfRule>
  </conditionalFormatting>
  <conditionalFormatting sqref="L46">
    <cfRule type="expression" dxfId="4964" priority="37">
      <formula>L$9&gt;=20/24</formula>
    </cfRule>
    <cfRule type="expression" dxfId="4963" priority="38">
      <formula>AND(L$9&gt;=14/24,L$9&lt;20/24)</formula>
    </cfRule>
    <cfRule type="expression" dxfId="4962" priority="39">
      <formula>AND(L$9&gt;=8/24,L$9&lt;14/24)</formula>
    </cfRule>
    <cfRule type="expression" dxfId="4961" priority="40">
      <formula>L$9&lt;8/24</formula>
    </cfRule>
  </conditionalFormatting>
  <conditionalFormatting sqref="L47">
    <cfRule type="expression" dxfId="4960" priority="33">
      <formula>L$9&gt;=20/24</formula>
    </cfRule>
    <cfRule type="expression" dxfId="4959" priority="34">
      <formula>AND(L$9&gt;=14/24,L$9&lt;20/24)</formula>
    </cfRule>
    <cfRule type="expression" dxfId="4958" priority="35">
      <formula>AND(L$9&gt;=8/24,L$9&lt;14/24)</formula>
    </cfRule>
    <cfRule type="expression" dxfId="4957" priority="36">
      <formula>L$9&lt;8/24</formula>
    </cfRule>
  </conditionalFormatting>
  <conditionalFormatting sqref="L42:L47 L38:L40">
    <cfRule type="expression" dxfId="4956" priority="32">
      <formula>L38&gt;$AG38</formula>
    </cfRule>
  </conditionalFormatting>
  <conditionalFormatting sqref="L41">
    <cfRule type="expression" dxfId="4955" priority="28">
      <formula>L$9&gt;=20/24</formula>
    </cfRule>
    <cfRule type="expression" dxfId="4954" priority="29">
      <formula>AND(L$9&gt;=14/24,L$9&lt;20/24)</formula>
    </cfRule>
    <cfRule type="expression" dxfId="4953" priority="30">
      <formula>AND(L$9&gt;=8/24,L$9&lt;14/24)</formula>
    </cfRule>
    <cfRule type="expression" dxfId="4952" priority="31">
      <formula>L$9&lt;8/24</formula>
    </cfRule>
  </conditionalFormatting>
  <conditionalFormatting sqref="L41">
    <cfRule type="expression" dxfId="4951" priority="27">
      <formula>L41&gt;$AG41</formula>
    </cfRule>
  </conditionalFormatting>
  <conditionalFormatting sqref="M38:N40 M42:O45">
    <cfRule type="expression" dxfId="4950" priority="23">
      <formula>M$9&gt;=20/24</formula>
    </cfRule>
    <cfRule type="expression" dxfId="4949" priority="24">
      <formula>AND(M$9&gt;=14/24,M$9&lt;20/24)</formula>
    </cfRule>
    <cfRule type="expression" dxfId="4948" priority="25">
      <formula>AND(M$9&gt;=8/24,M$9&lt;14/24)</formula>
    </cfRule>
    <cfRule type="expression" dxfId="4947" priority="26">
      <formula>M$9&lt;8/24</formula>
    </cfRule>
  </conditionalFormatting>
  <conditionalFormatting sqref="M46:Q46">
    <cfRule type="expression" dxfId="4946" priority="19">
      <formula>M$9&gt;=20/24</formula>
    </cfRule>
    <cfRule type="expression" dxfId="4945" priority="20">
      <formula>AND(M$9&gt;=14/24,M$9&lt;20/24)</formula>
    </cfRule>
    <cfRule type="expression" dxfId="4944" priority="21">
      <formula>AND(M$9&gt;=8/24,M$9&lt;14/24)</formula>
    </cfRule>
    <cfRule type="expression" dxfId="4943" priority="22">
      <formula>M$9&lt;8/24</formula>
    </cfRule>
  </conditionalFormatting>
  <conditionalFormatting sqref="M47:Q47">
    <cfRule type="expression" dxfId="4942" priority="15">
      <formula>M$9&gt;=20/24</formula>
    </cfRule>
    <cfRule type="expression" dxfId="4941" priority="16">
      <formula>AND(M$9&gt;=14/24,M$9&lt;20/24)</formula>
    </cfRule>
    <cfRule type="expression" dxfId="4940" priority="17">
      <formula>AND(M$9&gt;=8/24,M$9&lt;14/24)</formula>
    </cfRule>
    <cfRule type="expression" dxfId="4939" priority="18">
      <formula>M$9&lt;8/24</formula>
    </cfRule>
  </conditionalFormatting>
  <conditionalFormatting sqref="M38:N40 M42:O47 P46:Q47">
    <cfRule type="expression" dxfId="4938" priority="14">
      <formula>M38&gt;$AG38</formula>
    </cfRule>
  </conditionalFormatting>
  <conditionalFormatting sqref="M41:O41">
    <cfRule type="expression" dxfId="4937" priority="10">
      <formula>M$9&gt;=20/24</formula>
    </cfRule>
    <cfRule type="expression" dxfId="4936" priority="11">
      <formula>AND(M$9&gt;=14/24,M$9&lt;20/24)</formula>
    </cfRule>
    <cfRule type="expression" dxfId="4935" priority="12">
      <formula>AND(M$9&gt;=8/24,M$9&lt;14/24)</formula>
    </cfRule>
    <cfRule type="expression" dxfId="4934" priority="13">
      <formula>M$9&lt;8/24</formula>
    </cfRule>
  </conditionalFormatting>
  <conditionalFormatting sqref="M41:O41">
    <cfRule type="expression" dxfId="4933" priority="9">
      <formula>M41&gt;$AG41</formula>
    </cfRule>
  </conditionalFormatting>
  <conditionalFormatting sqref="L36:L37">
    <cfRule type="expression" dxfId="4932" priority="5">
      <formula>L$9&gt;=20/24</formula>
    </cfRule>
    <cfRule type="expression" dxfId="4931" priority="6">
      <formula>AND(L$9&gt;=14/24,L$9&lt;20/24)</formula>
    </cfRule>
    <cfRule type="expression" dxfId="4930" priority="7">
      <formula>AND(L$9&gt;=8/24,L$9&lt;14/24)</formula>
    </cfRule>
    <cfRule type="expression" dxfId="4929" priority="8">
      <formula>L$9&lt;8/24</formula>
    </cfRule>
  </conditionalFormatting>
  <conditionalFormatting sqref="M36:N37">
    <cfRule type="expression" dxfId="4928" priority="1">
      <formula>M$9&gt;=20/24</formula>
    </cfRule>
    <cfRule type="expression" dxfId="4927" priority="2">
      <formula>AND(M$9&gt;=14/24,M$9&lt;20/24)</formula>
    </cfRule>
    <cfRule type="expression" dxfId="4926" priority="3">
      <formula>AND(M$9&gt;=8/24,M$9&lt;14/24)</formula>
    </cfRule>
    <cfRule type="expression" dxfId="4925" priority="4">
      <formula>M$9&lt;8/24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W9" sqref="W9:W1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2078/04/17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34.400000000000006</v>
      </c>
      <c r="C5" s="32">
        <f t="shared" ref="C5:AF5" si="0">C65</f>
        <v>17.809999999999999</v>
      </c>
      <c r="D5" s="32">
        <f t="shared" si="0"/>
        <v>-11.66</v>
      </c>
      <c r="E5" s="32">
        <f t="shared" si="0"/>
        <v>31.16</v>
      </c>
      <c r="F5" s="32">
        <f t="shared" si="0"/>
        <v>19.690000000000001</v>
      </c>
      <c r="G5" s="32">
        <f t="shared" si="0"/>
        <v>16.61</v>
      </c>
      <c r="H5" s="32">
        <f t="shared" si="0"/>
        <v>13.7</v>
      </c>
      <c r="I5" s="32">
        <f t="shared" si="0"/>
        <v>36.4</v>
      </c>
      <c r="J5" s="32">
        <f t="shared" si="0"/>
        <v>25</v>
      </c>
      <c r="K5" s="32">
        <f t="shared" si="0"/>
        <v>35.67</v>
      </c>
      <c r="L5" s="32">
        <f t="shared" si="0"/>
        <v>39.57</v>
      </c>
      <c r="M5" s="32">
        <f t="shared" si="0"/>
        <v>38.5</v>
      </c>
      <c r="N5" s="32">
        <f t="shared" si="0"/>
        <v>60.1</v>
      </c>
      <c r="O5" s="32">
        <f t="shared" si="0"/>
        <v>82</v>
      </c>
      <c r="P5" s="32">
        <f t="shared" si="0"/>
        <v>106</v>
      </c>
      <c r="Q5" s="32">
        <f t="shared" si="0"/>
        <v>151</v>
      </c>
      <c r="R5" s="32">
        <f t="shared" si="0"/>
        <v>165.6</v>
      </c>
      <c r="S5" s="32">
        <f t="shared" si="0"/>
        <v>126.89999999999999</v>
      </c>
      <c r="T5" s="32">
        <f t="shared" si="0"/>
        <v>141.65</v>
      </c>
      <c r="U5" s="32">
        <f t="shared" si="0"/>
        <v>61.63</v>
      </c>
      <c r="V5" s="32">
        <f t="shared" si="0"/>
        <v>44.69</v>
      </c>
      <c r="W5" s="32">
        <f t="shared" si="0"/>
        <v>10.950000000000001</v>
      </c>
      <c r="X5" s="32">
        <f t="shared" si="0"/>
        <v>99.1</v>
      </c>
      <c r="Y5" s="32">
        <f t="shared" si="0"/>
        <v>124.72</v>
      </c>
      <c r="Z5" s="32">
        <f t="shared" si="0"/>
        <v>165.93</v>
      </c>
      <c r="AA5" s="32">
        <f t="shared" si="0"/>
        <v>182.89999999999998</v>
      </c>
      <c r="AB5" s="32">
        <f t="shared" si="0"/>
        <v>198.14</v>
      </c>
      <c r="AC5" s="32">
        <f t="shared" si="0"/>
        <v>146.5</v>
      </c>
      <c r="AD5" s="32">
        <f t="shared" si="0"/>
        <v>86</v>
      </c>
      <c r="AE5" s="32">
        <f t="shared" si="0"/>
        <v>58.6</v>
      </c>
      <c r="AF5" s="32">
        <f t="shared" si="0"/>
        <v>43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1192MW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Load=995</v>
      </c>
      <c r="B7" s="35">
        <f t="shared" ref="B7:AF7" si="1">B72</f>
        <v>1117.79</v>
      </c>
      <c r="C7" s="35">
        <f t="shared" si="1"/>
        <v>1038.8500000000001</v>
      </c>
      <c r="D7" s="35">
        <f t="shared" si="1"/>
        <v>1019.38</v>
      </c>
      <c r="E7" s="35">
        <f t="shared" si="1"/>
        <v>1012.1</v>
      </c>
      <c r="F7" s="35">
        <f t="shared" si="1"/>
        <v>1000.63</v>
      </c>
      <c r="G7" s="35">
        <f t="shared" si="1"/>
        <v>997.55</v>
      </c>
      <c r="H7" s="35">
        <f t="shared" si="1"/>
        <v>995.14</v>
      </c>
      <c r="I7" s="35">
        <f t="shared" si="1"/>
        <v>1018.1400000000001</v>
      </c>
      <c r="J7" s="35">
        <f t="shared" si="1"/>
        <v>1046.74</v>
      </c>
      <c r="K7" s="35">
        <f t="shared" si="1"/>
        <v>1098.1100000000001</v>
      </c>
      <c r="L7" s="35">
        <f>L72</f>
        <v>1149.71</v>
      </c>
      <c r="M7" s="35">
        <f t="shared" si="1"/>
        <v>1191.6400000000001</v>
      </c>
      <c r="N7" s="35">
        <f t="shared" si="1"/>
        <v>1270.74</v>
      </c>
      <c r="O7" s="35">
        <f t="shared" si="1"/>
        <v>1289.1399999999999</v>
      </c>
      <c r="P7" s="35">
        <f t="shared" si="1"/>
        <v>1317.1399999999999</v>
      </c>
      <c r="Q7" s="35">
        <f t="shared" si="1"/>
        <v>1347.6399999999999</v>
      </c>
      <c r="R7" s="35">
        <f t="shared" si="1"/>
        <v>1337.54</v>
      </c>
      <c r="S7" s="35">
        <f t="shared" si="1"/>
        <v>1341.56</v>
      </c>
      <c r="T7" s="35">
        <f t="shared" si="1"/>
        <v>1343.19</v>
      </c>
      <c r="U7" s="35">
        <f t="shared" si="1"/>
        <v>1240.97</v>
      </c>
      <c r="V7" s="35">
        <f t="shared" si="1"/>
        <v>1246.8300000000002</v>
      </c>
      <c r="W7" s="35">
        <f t="shared" si="1"/>
        <v>1226</v>
      </c>
      <c r="X7" s="35">
        <f t="shared" si="1"/>
        <v>1341.84</v>
      </c>
      <c r="Y7" s="35">
        <f t="shared" si="1"/>
        <v>1336.8600000000001</v>
      </c>
      <c r="Z7" s="35">
        <f t="shared" si="1"/>
        <v>1397.27</v>
      </c>
      <c r="AA7" s="35">
        <f t="shared" si="1"/>
        <v>1394.14</v>
      </c>
      <c r="AB7" s="35">
        <f t="shared" si="1"/>
        <v>1393.98</v>
      </c>
      <c r="AC7" s="35">
        <f t="shared" si="1"/>
        <v>1326.54</v>
      </c>
      <c r="AD7" s="35">
        <f t="shared" si="1"/>
        <v>1261.74</v>
      </c>
      <c r="AE7" s="35">
        <f t="shared" si="1"/>
        <v>1173.04</v>
      </c>
      <c r="AF7" s="35">
        <f t="shared" si="1"/>
        <v>1183.74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>
        <v>222.7</v>
      </c>
      <c r="C11" s="47">
        <v>204</v>
      </c>
      <c r="D11" s="47">
        <v>204</v>
      </c>
      <c r="E11" s="47">
        <v>156.9</v>
      </c>
      <c r="F11" s="47">
        <v>156.9</v>
      </c>
      <c r="G11" s="47">
        <v>156.9</v>
      </c>
      <c r="H11" s="47">
        <v>156.9</v>
      </c>
      <c r="I11" s="47">
        <v>156.9</v>
      </c>
      <c r="J11" s="47">
        <v>156.9</v>
      </c>
      <c r="K11" s="47">
        <v>223.2</v>
      </c>
      <c r="L11" s="48">
        <v>223.2</v>
      </c>
      <c r="M11" s="48">
        <v>223.2</v>
      </c>
      <c r="N11" s="48">
        <v>223.1</v>
      </c>
      <c r="O11" s="48">
        <v>223.1</v>
      </c>
      <c r="P11" s="48">
        <v>223.1</v>
      </c>
      <c r="Q11" s="48">
        <v>223.1</v>
      </c>
      <c r="R11" s="49">
        <v>223.1</v>
      </c>
      <c r="S11" s="49">
        <v>223</v>
      </c>
      <c r="T11" s="49">
        <v>223.3</v>
      </c>
      <c r="U11" s="49">
        <v>222.6</v>
      </c>
      <c r="V11" s="49">
        <v>223</v>
      </c>
      <c r="W11" s="49">
        <v>223.6</v>
      </c>
      <c r="X11" s="49">
        <v>222.9</v>
      </c>
      <c r="Y11" s="49">
        <v>222.9</v>
      </c>
      <c r="Z11" s="49">
        <v>222.9</v>
      </c>
      <c r="AA11" s="47">
        <v>222.8</v>
      </c>
      <c r="AB11" s="47">
        <v>223.1</v>
      </c>
      <c r="AC11" s="47">
        <v>223</v>
      </c>
      <c r="AD11" s="47">
        <v>222.5</v>
      </c>
      <c r="AE11" s="47">
        <v>222.8</v>
      </c>
      <c r="AF11" s="47">
        <v>222.6</v>
      </c>
      <c r="AG11" s="50">
        <v>456</v>
      </c>
      <c r="AH11" s="51">
        <f>MAX(B11:AF11)</f>
        <v>223.6</v>
      </c>
      <c r="AI11" s="52">
        <f>MIN(B11:AF11)</f>
        <v>156.9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61.4</v>
      </c>
      <c r="O12" s="48">
        <v>61.4</v>
      </c>
      <c r="P12" s="48">
        <v>61.4</v>
      </c>
      <c r="Q12" s="48">
        <v>61.4</v>
      </c>
      <c r="R12" s="48">
        <v>62.5</v>
      </c>
      <c r="S12" s="48">
        <v>62</v>
      </c>
      <c r="T12" s="48">
        <v>62.9</v>
      </c>
      <c r="U12" s="48">
        <v>61.9</v>
      </c>
      <c r="V12" s="48">
        <v>63.1</v>
      </c>
      <c r="W12" s="48">
        <v>61.9</v>
      </c>
      <c r="X12" s="48">
        <v>61.9</v>
      </c>
      <c r="Y12" s="48">
        <v>62.8</v>
      </c>
      <c r="Z12" s="48">
        <v>64.7</v>
      </c>
      <c r="AA12" s="47">
        <v>60</v>
      </c>
      <c r="AB12" s="47">
        <v>62.1</v>
      </c>
      <c r="AC12" s="47">
        <v>60.7</v>
      </c>
      <c r="AD12" s="47">
        <v>59.7</v>
      </c>
      <c r="AE12" s="47">
        <v>61.5</v>
      </c>
      <c r="AF12" s="47">
        <v>62</v>
      </c>
      <c r="AG12" s="168">
        <v>60</v>
      </c>
      <c r="AH12" s="51">
        <f t="shared" ref="AH12:AH75" si="2">MAX(B12:AF12)</f>
        <v>64.7</v>
      </c>
      <c r="AI12" s="52">
        <f t="shared" ref="AI12:AI75" si="3">MIN(B12:AF12)</f>
        <v>59.7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55">
        <v>45.7</v>
      </c>
      <c r="C14" s="55">
        <v>45.7</v>
      </c>
      <c r="D14" s="55">
        <v>45.7</v>
      </c>
      <c r="E14" s="55">
        <v>45.7</v>
      </c>
      <c r="F14" s="55">
        <v>45.7</v>
      </c>
      <c r="G14" s="55">
        <v>45.7</v>
      </c>
      <c r="H14" s="55">
        <v>45.7</v>
      </c>
      <c r="I14" s="55">
        <v>45.7</v>
      </c>
      <c r="J14" s="55">
        <v>45.7</v>
      </c>
      <c r="K14" s="55">
        <v>45.7</v>
      </c>
      <c r="L14" s="48">
        <v>45.7</v>
      </c>
      <c r="M14" s="48">
        <v>45.7</v>
      </c>
      <c r="N14" s="48">
        <v>46.7</v>
      </c>
      <c r="O14" s="48">
        <v>46.7</v>
      </c>
      <c r="P14" s="48">
        <v>46.7</v>
      </c>
      <c r="Q14" s="48">
        <v>46.7</v>
      </c>
      <c r="R14" s="48">
        <v>46</v>
      </c>
      <c r="S14" s="48">
        <v>45.8</v>
      </c>
      <c r="T14" s="48">
        <v>46.3</v>
      </c>
      <c r="U14" s="48">
        <v>45.8</v>
      </c>
      <c r="V14" s="48">
        <v>45.8</v>
      </c>
      <c r="W14" s="48">
        <v>45.3</v>
      </c>
      <c r="X14" s="48">
        <v>45.8</v>
      </c>
      <c r="Y14" s="48">
        <v>45.3</v>
      </c>
      <c r="Z14" s="48">
        <v>45.7</v>
      </c>
      <c r="AA14" s="55">
        <v>45.6</v>
      </c>
      <c r="AB14" s="55">
        <v>45.8</v>
      </c>
      <c r="AC14" s="55">
        <v>45.7</v>
      </c>
      <c r="AD14" s="55">
        <v>46</v>
      </c>
      <c r="AE14" s="55">
        <v>45.7</v>
      </c>
      <c r="AF14" s="55">
        <v>45.8</v>
      </c>
      <c r="AG14" s="56">
        <v>50</v>
      </c>
      <c r="AH14" s="51">
        <f t="shared" si="2"/>
        <v>46.7</v>
      </c>
      <c r="AI14" s="52">
        <f t="shared" si="3"/>
        <v>45.3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7">
        <v>28</v>
      </c>
      <c r="C15" s="47">
        <v>28</v>
      </c>
      <c r="D15" s="47">
        <v>28</v>
      </c>
      <c r="E15" s="47">
        <v>28</v>
      </c>
      <c r="F15" s="47">
        <v>28</v>
      </c>
      <c r="G15" s="47">
        <v>28</v>
      </c>
      <c r="H15" s="47">
        <v>28</v>
      </c>
      <c r="I15" s="47">
        <v>28</v>
      </c>
      <c r="J15" s="47">
        <v>28</v>
      </c>
      <c r="K15" s="47">
        <v>30</v>
      </c>
      <c r="L15" s="48">
        <v>36</v>
      </c>
      <c r="M15" s="48">
        <v>36</v>
      </c>
      <c r="N15" s="48">
        <v>36</v>
      </c>
      <c r="O15" s="48">
        <v>36</v>
      </c>
      <c r="P15" s="48">
        <v>42</v>
      </c>
      <c r="Q15" s="48">
        <v>42</v>
      </c>
      <c r="R15" s="48">
        <v>42</v>
      </c>
      <c r="S15" s="48">
        <v>42</v>
      </c>
      <c r="T15" s="48">
        <v>42</v>
      </c>
      <c r="U15" s="48">
        <v>42</v>
      </c>
      <c r="V15" s="48">
        <v>42</v>
      </c>
      <c r="W15" s="48">
        <v>42</v>
      </c>
      <c r="X15" s="48">
        <v>42</v>
      </c>
      <c r="Y15" s="48">
        <v>28</v>
      </c>
      <c r="Z15" s="48">
        <v>28</v>
      </c>
      <c r="AA15" s="47">
        <v>14</v>
      </c>
      <c r="AB15" s="47">
        <v>14</v>
      </c>
      <c r="AC15" s="47">
        <v>14</v>
      </c>
      <c r="AD15" s="47">
        <v>14</v>
      </c>
      <c r="AE15" s="47">
        <v>14</v>
      </c>
      <c r="AF15" s="47">
        <v>0</v>
      </c>
      <c r="AG15" s="168">
        <v>45</v>
      </c>
      <c r="AH15" s="51">
        <f t="shared" si="2"/>
        <v>42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7">
        <v>28</v>
      </c>
      <c r="C16" s="47">
        <v>28</v>
      </c>
      <c r="D16" s="47">
        <v>28</v>
      </c>
      <c r="E16" s="47">
        <v>28</v>
      </c>
      <c r="F16" s="47">
        <v>28</v>
      </c>
      <c r="G16" s="47">
        <v>28</v>
      </c>
      <c r="H16" s="47">
        <v>28</v>
      </c>
      <c r="I16" s="47">
        <v>28</v>
      </c>
      <c r="J16" s="47">
        <v>28</v>
      </c>
      <c r="K16" s="47">
        <v>28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12.5</v>
      </c>
      <c r="S16" s="48">
        <v>12.5</v>
      </c>
      <c r="T16" s="48">
        <v>12.5</v>
      </c>
      <c r="U16" s="48">
        <v>12.5</v>
      </c>
      <c r="V16" s="48">
        <v>12.5</v>
      </c>
      <c r="W16" s="48">
        <v>17.41</v>
      </c>
      <c r="X16" s="48">
        <v>25</v>
      </c>
      <c r="Y16" s="48">
        <v>25</v>
      </c>
      <c r="Z16" s="48">
        <v>25</v>
      </c>
      <c r="AA16" s="47">
        <v>25</v>
      </c>
      <c r="AB16" s="47">
        <v>25</v>
      </c>
      <c r="AC16" s="47">
        <v>25</v>
      </c>
      <c r="AD16" s="47">
        <v>25</v>
      </c>
      <c r="AE16" s="47">
        <v>25</v>
      </c>
      <c r="AF16" s="47">
        <v>25</v>
      </c>
      <c r="AG16" s="168">
        <v>42</v>
      </c>
      <c r="AH16" s="51">
        <f t="shared" si="2"/>
        <v>28</v>
      </c>
      <c r="AI16" s="52">
        <f t="shared" si="3"/>
        <v>12.5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7">
        <v>25</v>
      </c>
      <c r="AB17" s="47">
        <v>25</v>
      </c>
      <c r="AC17" s="47">
        <v>25</v>
      </c>
      <c r="AD17" s="47">
        <v>25</v>
      </c>
      <c r="AE17" s="47">
        <v>0</v>
      </c>
      <c r="AF17" s="47">
        <v>0</v>
      </c>
      <c r="AG17" s="168">
        <v>36</v>
      </c>
      <c r="AH17" s="51">
        <f t="shared" si="2"/>
        <v>25</v>
      </c>
      <c r="AI17" s="52">
        <f t="shared" si="3"/>
        <v>0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7">
        <v>0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  <c r="Q18" s="48">
        <v>0</v>
      </c>
      <c r="R18" s="48">
        <v>0</v>
      </c>
      <c r="S18" s="48">
        <v>0</v>
      </c>
      <c r="T18" s="48">
        <v>0</v>
      </c>
      <c r="U18" s="48">
        <v>0</v>
      </c>
      <c r="V18" s="48">
        <v>0</v>
      </c>
      <c r="W18" s="48">
        <v>0</v>
      </c>
      <c r="X18" s="48">
        <v>0</v>
      </c>
      <c r="Y18" s="48">
        <v>0</v>
      </c>
      <c r="Z18" s="48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168">
        <v>30</v>
      </c>
      <c r="AH18" s="51">
        <f t="shared" si="2"/>
        <v>0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7">
        <v>6.2</v>
      </c>
      <c r="AB19" s="47">
        <v>6.2</v>
      </c>
      <c r="AC19" s="47">
        <v>6.2</v>
      </c>
      <c r="AD19" s="47">
        <v>6.2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7">
        <v>22</v>
      </c>
      <c r="AB21" s="47">
        <v>22</v>
      </c>
      <c r="AC21" s="47">
        <v>22</v>
      </c>
      <c r="AD21" s="47">
        <v>22</v>
      </c>
      <c r="AE21" s="47">
        <v>22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7">
        <v>22</v>
      </c>
      <c r="C22" s="47">
        <v>22</v>
      </c>
      <c r="D22" s="47">
        <v>22</v>
      </c>
      <c r="E22" s="47">
        <v>19</v>
      </c>
      <c r="F22" s="47">
        <v>19</v>
      </c>
      <c r="G22" s="47">
        <v>19</v>
      </c>
      <c r="H22" s="47">
        <v>19</v>
      </c>
      <c r="I22" s="47">
        <v>19</v>
      </c>
      <c r="J22" s="47">
        <v>19</v>
      </c>
      <c r="K22" s="47">
        <v>19</v>
      </c>
      <c r="L22" s="48">
        <v>19</v>
      </c>
      <c r="M22" s="48">
        <v>19</v>
      </c>
      <c r="N22" s="48">
        <v>19</v>
      </c>
      <c r="O22" s="48">
        <v>19</v>
      </c>
      <c r="P22" s="48">
        <v>19</v>
      </c>
      <c r="Q22" s="48">
        <v>19</v>
      </c>
      <c r="R22" s="48">
        <v>11</v>
      </c>
      <c r="S22" s="48">
        <v>11</v>
      </c>
      <c r="T22" s="48">
        <v>11</v>
      </c>
      <c r="U22" s="48">
        <v>11</v>
      </c>
      <c r="V22" s="48">
        <v>11</v>
      </c>
      <c r="W22" s="48">
        <v>22</v>
      </c>
      <c r="X22" s="48">
        <v>20</v>
      </c>
      <c r="Y22" s="48">
        <v>8</v>
      </c>
      <c r="Z22" s="48">
        <v>9</v>
      </c>
      <c r="AA22" s="47">
        <v>9</v>
      </c>
      <c r="AB22" s="47">
        <v>9</v>
      </c>
      <c r="AC22" s="47">
        <v>9</v>
      </c>
      <c r="AD22" s="47">
        <v>9</v>
      </c>
      <c r="AE22" s="47">
        <v>9</v>
      </c>
      <c r="AF22" s="47">
        <v>9</v>
      </c>
      <c r="AG22" s="168">
        <v>25</v>
      </c>
      <c r="AH22" s="51">
        <f t="shared" si="2"/>
        <v>22</v>
      </c>
      <c r="AI22" s="52">
        <f t="shared" si="3"/>
        <v>8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7">
        <v>22</v>
      </c>
      <c r="AB23" s="47">
        <v>22</v>
      </c>
      <c r="AC23" s="47">
        <v>22</v>
      </c>
      <c r="AD23" s="47">
        <v>22</v>
      </c>
      <c r="AE23" s="47">
        <v>22</v>
      </c>
      <c r="AF23" s="47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7">
        <v>11</v>
      </c>
      <c r="C24" s="47">
        <v>11</v>
      </c>
      <c r="D24" s="47">
        <v>11</v>
      </c>
      <c r="E24" s="47">
        <v>11</v>
      </c>
      <c r="F24" s="47">
        <v>11</v>
      </c>
      <c r="G24" s="47">
        <v>11</v>
      </c>
      <c r="H24" s="47">
        <v>11</v>
      </c>
      <c r="I24" s="47">
        <v>11</v>
      </c>
      <c r="J24" s="47">
        <v>11</v>
      </c>
      <c r="K24" s="47">
        <v>11</v>
      </c>
      <c r="L24" s="48">
        <v>11</v>
      </c>
      <c r="M24" s="48">
        <v>11</v>
      </c>
      <c r="N24" s="48">
        <v>11</v>
      </c>
      <c r="O24" s="48">
        <v>11</v>
      </c>
      <c r="P24" s="48">
        <v>11</v>
      </c>
      <c r="Q24" s="48">
        <v>11</v>
      </c>
      <c r="R24" s="48">
        <v>0</v>
      </c>
      <c r="S24" s="48">
        <v>15</v>
      </c>
      <c r="T24" s="48">
        <v>15</v>
      </c>
      <c r="U24" s="48">
        <v>15</v>
      </c>
      <c r="V24" s="48">
        <v>15</v>
      </c>
      <c r="W24" s="48">
        <v>22</v>
      </c>
      <c r="X24" s="48">
        <v>22</v>
      </c>
      <c r="Y24" s="48">
        <v>22</v>
      </c>
      <c r="Z24" s="48">
        <v>22</v>
      </c>
      <c r="AA24" s="47">
        <v>22</v>
      </c>
      <c r="AB24" s="47">
        <v>22</v>
      </c>
      <c r="AC24" s="47">
        <v>22</v>
      </c>
      <c r="AD24" s="47">
        <v>22</v>
      </c>
      <c r="AE24" s="47">
        <v>22</v>
      </c>
      <c r="AF24" s="47">
        <v>22</v>
      </c>
      <c r="AG24" s="168">
        <v>24.2</v>
      </c>
      <c r="AH24" s="51">
        <f t="shared" si="2"/>
        <v>22</v>
      </c>
      <c r="AI24" s="52">
        <f t="shared" si="3"/>
        <v>0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7">
        <v>14</v>
      </c>
      <c r="C25" s="47">
        <v>14</v>
      </c>
      <c r="D25" s="47">
        <v>14</v>
      </c>
      <c r="E25" s="47">
        <v>14</v>
      </c>
      <c r="F25" s="47">
        <v>14</v>
      </c>
      <c r="G25" s="47">
        <v>14</v>
      </c>
      <c r="H25" s="47">
        <v>14</v>
      </c>
      <c r="I25" s="47">
        <v>14</v>
      </c>
      <c r="J25" s="47">
        <v>14</v>
      </c>
      <c r="K25" s="47">
        <v>14</v>
      </c>
      <c r="L25" s="48">
        <v>14</v>
      </c>
      <c r="M25" s="48">
        <v>14</v>
      </c>
      <c r="N25" s="48">
        <v>14</v>
      </c>
      <c r="O25" s="48">
        <v>14</v>
      </c>
      <c r="P25" s="48">
        <v>14</v>
      </c>
      <c r="Q25" s="48">
        <v>14</v>
      </c>
      <c r="R25" s="48">
        <v>7</v>
      </c>
      <c r="S25" s="48">
        <v>7</v>
      </c>
      <c r="T25" s="48">
        <v>7</v>
      </c>
      <c r="U25" s="48">
        <v>7</v>
      </c>
      <c r="V25" s="48">
        <v>7</v>
      </c>
      <c r="W25" s="48">
        <v>0</v>
      </c>
      <c r="X25" s="48">
        <v>0</v>
      </c>
      <c r="Y25" s="48">
        <v>0</v>
      </c>
      <c r="Z25" s="48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168">
        <v>23.5</v>
      </c>
      <c r="AH25" s="51">
        <f t="shared" si="2"/>
        <v>14</v>
      </c>
      <c r="AI25" s="52">
        <f t="shared" si="3"/>
        <v>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7">
        <v>8</v>
      </c>
      <c r="C26" s="47">
        <v>8</v>
      </c>
      <c r="D26" s="47">
        <v>8</v>
      </c>
      <c r="E26" s="47">
        <v>8</v>
      </c>
      <c r="F26" s="47">
        <v>8</v>
      </c>
      <c r="G26" s="47">
        <v>8</v>
      </c>
      <c r="H26" s="47">
        <v>8</v>
      </c>
      <c r="I26" s="47">
        <v>8</v>
      </c>
      <c r="J26" s="47">
        <v>8</v>
      </c>
      <c r="K26" s="47">
        <v>8</v>
      </c>
      <c r="L26" s="48">
        <v>8</v>
      </c>
      <c r="M26" s="48">
        <v>8</v>
      </c>
      <c r="N26" s="48">
        <v>8</v>
      </c>
      <c r="O26" s="48">
        <v>8</v>
      </c>
      <c r="P26" s="48">
        <v>8</v>
      </c>
      <c r="Q26" s="48">
        <v>8</v>
      </c>
      <c r="R26" s="48">
        <v>13.3</v>
      </c>
      <c r="S26" s="48">
        <v>13.3</v>
      </c>
      <c r="T26" s="48">
        <v>13.3</v>
      </c>
      <c r="U26" s="48">
        <v>13.3</v>
      </c>
      <c r="V26" s="48">
        <v>13.3</v>
      </c>
      <c r="W26" s="48">
        <v>13.3</v>
      </c>
      <c r="X26" s="48">
        <v>13.3</v>
      </c>
      <c r="Y26" s="48">
        <v>13.3</v>
      </c>
      <c r="Z26" s="48">
        <v>13.3</v>
      </c>
      <c r="AA26" s="47">
        <v>13.3</v>
      </c>
      <c r="AB26" s="47">
        <v>13.3</v>
      </c>
      <c r="AC26" s="47">
        <v>13.3</v>
      </c>
      <c r="AD26" s="47">
        <v>13.3</v>
      </c>
      <c r="AE26" s="47">
        <v>13.3</v>
      </c>
      <c r="AF26" s="47">
        <v>13.3</v>
      </c>
      <c r="AG26" s="168">
        <v>22.2</v>
      </c>
      <c r="AH26" s="51">
        <f t="shared" si="2"/>
        <v>13.3</v>
      </c>
      <c r="AI26" s="52">
        <f t="shared" si="3"/>
        <v>8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7">
        <v>0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4</v>
      </c>
      <c r="K28" s="47">
        <v>4</v>
      </c>
      <c r="L28" s="48">
        <v>8</v>
      </c>
      <c r="M28" s="48">
        <v>8</v>
      </c>
      <c r="N28" s="48">
        <v>8</v>
      </c>
      <c r="O28" s="48">
        <v>8</v>
      </c>
      <c r="P28" s="48">
        <v>8</v>
      </c>
      <c r="Q28" s="48">
        <v>8</v>
      </c>
      <c r="R28" s="48">
        <v>8</v>
      </c>
      <c r="S28" s="48">
        <v>8</v>
      </c>
      <c r="T28" s="48">
        <v>8</v>
      </c>
      <c r="U28" s="48">
        <v>8</v>
      </c>
      <c r="V28" s="48">
        <v>8</v>
      </c>
      <c r="W28" s="48">
        <v>8</v>
      </c>
      <c r="X28" s="48">
        <v>8</v>
      </c>
      <c r="Y28" s="48">
        <v>8</v>
      </c>
      <c r="Z28" s="48">
        <v>8</v>
      </c>
      <c r="AA28" s="47">
        <v>8</v>
      </c>
      <c r="AB28" s="47">
        <v>8</v>
      </c>
      <c r="AC28" s="47">
        <v>8</v>
      </c>
      <c r="AD28" s="47">
        <v>8</v>
      </c>
      <c r="AE28" s="47">
        <v>8</v>
      </c>
      <c r="AF28" s="47">
        <v>8</v>
      </c>
      <c r="AG28" s="168">
        <v>22.1</v>
      </c>
      <c r="AH28" s="51">
        <f t="shared" si="2"/>
        <v>8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55">
        <v>6</v>
      </c>
      <c r="C29" s="55">
        <v>6</v>
      </c>
      <c r="D29" s="55">
        <v>6</v>
      </c>
      <c r="E29" s="55">
        <v>6</v>
      </c>
      <c r="F29" s="55">
        <v>6</v>
      </c>
      <c r="G29" s="55">
        <v>6</v>
      </c>
      <c r="H29" s="55">
        <v>6</v>
      </c>
      <c r="I29" s="55">
        <v>6</v>
      </c>
      <c r="J29" s="55">
        <v>6</v>
      </c>
      <c r="K29" s="55">
        <v>6</v>
      </c>
      <c r="L29" s="48">
        <v>6</v>
      </c>
      <c r="M29" s="48">
        <v>6</v>
      </c>
      <c r="N29" s="48">
        <v>6</v>
      </c>
      <c r="O29" s="48">
        <v>6</v>
      </c>
      <c r="P29" s="48">
        <v>6</v>
      </c>
      <c r="Q29" s="48">
        <v>6</v>
      </c>
      <c r="R29" s="48">
        <v>6</v>
      </c>
      <c r="S29" s="48">
        <v>6</v>
      </c>
      <c r="T29" s="48">
        <v>6</v>
      </c>
      <c r="U29" s="48">
        <v>6</v>
      </c>
      <c r="V29" s="48">
        <v>6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6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55">
        <v>4.5</v>
      </c>
      <c r="C31" s="55">
        <v>4.5</v>
      </c>
      <c r="D31" s="55">
        <v>4.5</v>
      </c>
      <c r="E31" s="55">
        <v>4.5</v>
      </c>
      <c r="F31" s="55">
        <v>4.5</v>
      </c>
      <c r="G31" s="55">
        <v>4.5</v>
      </c>
      <c r="H31" s="55">
        <v>3</v>
      </c>
      <c r="I31" s="55">
        <v>3</v>
      </c>
      <c r="J31" s="55">
        <v>3</v>
      </c>
      <c r="K31" s="55">
        <v>3</v>
      </c>
      <c r="L31" s="48">
        <v>0</v>
      </c>
      <c r="M31" s="48">
        <v>4.7</v>
      </c>
      <c r="N31" s="48">
        <v>4.7</v>
      </c>
      <c r="O31" s="48">
        <v>4.7</v>
      </c>
      <c r="P31" s="48">
        <v>4.7</v>
      </c>
      <c r="Q31" s="48">
        <v>4.7</v>
      </c>
      <c r="R31" s="48">
        <v>4.7</v>
      </c>
      <c r="S31" s="48">
        <v>4.7</v>
      </c>
      <c r="T31" s="48">
        <v>4.7</v>
      </c>
      <c r="U31" s="48">
        <v>4.7</v>
      </c>
      <c r="V31" s="48">
        <v>4.7</v>
      </c>
      <c r="W31" s="48">
        <v>4.5999999999999996</v>
      </c>
      <c r="X31" s="48">
        <v>4.5</v>
      </c>
      <c r="Y31" s="48">
        <v>4.5</v>
      </c>
      <c r="Z31" s="48">
        <v>4.5</v>
      </c>
      <c r="AA31" s="48">
        <v>4.5</v>
      </c>
      <c r="AB31" s="48">
        <v>4.5</v>
      </c>
      <c r="AC31" s="48">
        <v>4.5</v>
      </c>
      <c r="AD31" s="48">
        <v>4.5</v>
      </c>
      <c r="AE31" s="48">
        <v>4.5</v>
      </c>
      <c r="AF31" s="48">
        <v>4.5</v>
      </c>
      <c r="AG31" s="58">
        <v>20</v>
      </c>
      <c r="AH31" s="51">
        <f t="shared" si="2"/>
        <v>4.7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175</v>
      </c>
      <c r="C33" s="55">
        <v>175</v>
      </c>
      <c r="D33" s="55">
        <v>175</v>
      </c>
      <c r="E33" s="55">
        <v>175</v>
      </c>
      <c r="F33" s="55">
        <v>175</v>
      </c>
      <c r="G33" s="55">
        <v>175</v>
      </c>
      <c r="H33" s="55">
        <v>175</v>
      </c>
      <c r="I33" s="55">
        <v>175</v>
      </c>
      <c r="J33" s="55">
        <v>175</v>
      </c>
      <c r="K33" s="55">
        <v>175</v>
      </c>
      <c r="L33" s="55">
        <v>175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175</v>
      </c>
      <c r="AK33" s="53"/>
    </row>
    <row r="34" spans="1:41" ht="15.75" thickBot="1" x14ac:dyDescent="0.3">
      <c r="A34" s="63" t="s">
        <v>19</v>
      </c>
      <c r="B34" s="55">
        <v>108</v>
      </c>
      <c r="C34" s="55">
        <v>124.6</v>
      </c>
      <c r="D34" s="55">
        <v>121.5</v>
      </c>
      <c r="E34" s="55">
        <v>124.2</v>
      </c>
      <c r="F34" s="55">
        <v>122.1</v>
      </c>
      <c r="G34" s="55">
        <v>122.1</v>
      </c>
      <c r="H34" s="55">
        <v>121</v>
      </c>
      <c r="I34" s="55">
        <v>121</v>
      </c>
      <c r="J34" s="55">
        <v>124</v>
      </c>
      <c r="K34" s="55">
        <v>121</v>
      </c>
      <c r="L34" s="64">
        <v>123.6</v>
      </c>
      <c r="M34" s="64">
        <v>113</v>
      </c>
      <c r="N34" s="64">
        <v>117.3</v>
      </c>
      <c r="O34" s="64">
        <v>117.3</v>
      </c>
      <c r="P34" s="64">
        <v>117.5</v>
      </c>
      <c r="Q34" s="64">
        <v>96</v>
      </c>
      <c r="R34" s="64">
        <v>36.700000000000003</v>
      </c>
      <c r="S34" s="64">
        <v>74.400000000000006</v>
      </c>
      <c r="T34" s="64">
        <v>72.099999999999994</v>
      </c>
      <c r="U34" s="64">
        <v>88.1</v>
      </c>
      <c r="V34" s="64">
        <v>88</v>
      </c>
      <c r="W34" s="64">
        <v>104.9</v>
      </c>
      <c r="X34" s="64">
        <v>105.1</v>
      </c>
      <c r="Y34" s="64">
        <v>107.1</v>
      </c>
      <c r="Z34" s="64">
        <v>125.5</v>
      </c>
      <c r="AA34" s="64">
        <v>119.4</v>
      </c>
      <c r="AB34" s="64">
        <v>118.4</v>
      </c>
      <c r="AC34" s="64">
        <v>131</v>
      </c>
      <c r="AD34" s="64">
        <v>146.1</v>
      </c>
      <c r="AE34" s="55">
        <v>146.30000000000001</v>
      </c>
      <c r="AF34" s="55">
        <v>146.80000000000001</v>
      </c>
      <c r="AG34" s="58">
        <v>240</v>
      </c>
      <c r="AH34" s="51">
        <f t="shared" si="2"/>
        <v>146.80000000000001</v>
      </c>
      <c r="AI34" s="52">
        <f t="shared" si="3"/>
        <v>36.700000000000003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700.09999999999991</v>
      </c>
      <c r="C35" s="66">
        <f t="shared" si="4"/>
        <v>681.4</v>
      </c>
      <c r="D35" s="66">
        <f t="shared" si="4"/>
        <v>681.4</v>
      </c>
      <c r="E35" s="66">
        <f t="shared" si="4"/>
        <v>631.29999999999995</v>
      </c>
      <c r="F35" s="66">
        <f t="shared" si="4"/>
        <v>631.29999999999995</v>
      </c>
      <c r="G35" s="66">
        <f t="shared" si="4"/>
        <v>631.29999999999995</v>
      </c>
      <c r="H35" s="66">
        <f t="shared" si="4"/>
        <v>629.79999999999995</v>
      </c>
      <c r="I35" s="66">
        <f t="shared" si="4"/>
        <v>629.79999999999995</v>
      </c>
      <c r="J35" s="66">
        <f t="shared" si="4"/>
        <v>633.79999999999995</v>
      </c>
      <c r="K35" s="66">
        <f t="shared" si="4"/>
        <v>702.09999999999991</v>
      </c>
      <c r="L35" s="66">
        <f t="shared" si="4"/>
        <v>706.09999999999991</v>
      </c>
      <c r="M35" s="66">
        <f t="shared" si="4"/>
        <v>755.8</v>
      </c>
      <c r="N35" s="66">
        <f t="shared" si="4"/>
        <v>758.1</v>
      </c>
      <c r="O35" s="66">
        <f t="shared" si="4"/>
        <v>758.1</v>
      </c>
      <c r="P35" s="66">
        <f t="shared" si="4"/>
        <v>764.1</v>
      </c>
      <c r="Q35" s="66">
        <f t="shared" si="4"/>
        <v>764.1</v>
      </c>
      <c r="R35" s="66">
        <f t="shared" si="4"/>
        <v>731.3</v>
      </c>
      <c r="S35" s="66">
        <f t="shared" si="4"/>
        <v>745.5</v>
      </c>
      <c r="T35" s="66">
        <f t="shared" si="4"/>
        <v>747.2</v>
      </c>
      <c r="U35" s="66">
        <f t="shared" si="4"/>
        <v>745</v>
      </c>
      <c r="V35" s="66">
        <f t="shared" si="4"/>
        <v>746.60000000000014</v>
      </c>
      <c r="W35" s="66">
        <f t="shared" si="4"/>
        <v>767.31000000000006</v>
      </c>
      <c r="X35" s="66">
        <f t="shared" si="4"/>
        <v>772.59999999999991</v>
      </c>
      <c r="Y35" s="66">
        <f t="shared" si="4"/>
        <v>747</v>
      </c>
      <c r="Z35" s="66">
        <f t="shared" si="4"/>
        <v>750.3</v>
      </c>
      <c r="AA35" s="66">
        <f t="shared" si="4"/>
        <v>731.40000000000009</v>
      </c>
      <c r="AB35" s="66">
        <f t="shared" si="4"/>
        <v>734</v>
      </c>
      <c r="AC35" s="66">
        <f t="shared" si="4"/>
        <v>732.4</v>
      </c>
      <c r="AD35" s="66">
        <f t="shared" si="4"/>
        <v>731.2</v>
      </c>
      <c r="AE35" s="66">
        <f t="shared" si="4"/>
        <v>708</v>
      </c>
      <c r="AF35" s="66">
        <f t="shared" si="4"/>
        <v>694.40000000000009</v>
      </c>
      <c r="AG35" s="58">
        <f>SUM(AG11:AG34)</f>
        <v>1416.83</v>
      </c>
      <c r="AH35" s="51">
        <f t="shared" si="2"/>
        <v>772.59999999999991</v>
      </c>
      <c r="AI35" s="52">
        <f t="shared" si="3"/>
        <v>629.79999999999995</v>
      </c>
      <c r="AK35" s="53"/>
    </row>
    <row r="36" spans="1:41" x14ac:dyDescent="0.25">
      <c r="A36" s="54" t="s">
        <v>21</v>
      </c>
      <c r="B36" s="55">
        <v>139.30000000000001</v>
      </c>
      <c r="C36" s="55">
        <v>139.19999999999999</v>
      </c>
      <c r="D36" s="55">
        <v>139.6</v>
      </c>
      <c r="E36" s="55">
        <v>139.6</v>
      </c>
      <c r="F36" s="55">
        <v>139.6</v>
      </c>
      <c r="G36" s="55">
        <v>139.6</v>
      </c>
      <c r="H36" s="55">
        <v>139.6</v>
      </c>
      <c r="I36" s="55">
        <v>136.9</v>
      </c>
      <c r="J36" s="55">
        <v>136.9</v>
      </c>
      <c r="K36" s="55">
        <v>136.9</v>
      </c>
      <c r="L36" s="48">
        <v>136.9</v>
      </c>
      <c r="M36" s="48">
        <v>136.9</v>
      </c>
      <c r="N36" s="48">
        <v>138.4</v>
      </c>
      <c r="O36" s="48">
        <v>138.4</v>
      </c>
      <c r="P36" s="48">
        <v>138.4</v>
      </c>
      <c r="Q36" s="48">
        <v>138.4</v>
      </c>
      <c r="R36" s="48">
        <v>138.69999999999999</v>
      </c>
      <c r="S36" s="48">
        <v>139.6</v>
      </c>
      <c r="T36" s="48">
        <v>140</v>
      </c>
      <c r="U36" s="48">
        <v>140.30000000000001</v>
      </c>
      <c r="V36" s="48">
        <v>140.4</v>
      </c>
      <c r="W36" s="48">
        <v>140.69999999999999</v>
      </c>
      <c r="X36" s="48">
        <v>140.80000000000001</v>
      </c>
      <c r="Y36" s="48">
        <v>140.6</v>
      </c>
      <c r="Z36" s="48">
        <v>140.80000000000001</v>
      </c>
      <c r="AA36" s="47">
        <v>140</v>
      </c>
      <c r="AB36" s="47">
        <v>141.5</v>
      </c>
      <c r="AC36" s="47">
        <v>141.5</v>
      </c>
      <c r="AD36" s="47">
        <v>141.30000000000001</v>
      </c>
      <c r="AE36" s="47">
        <v>141</v>
      </c>
      <c r="AF36" s="47">
        <v>140.80000000000001</v>
      </c>
      <c r="AG36" s="56">
        <v>144</v>
      </c>
      <c r="AH36" s="51">
        <f t="shared" si="2"/>
        <v>141.5</v>
      </c>
      <c r="AI36" s="52">
        <f t="shared" si="3"/>
        <v>136.9</v>
      </c>
      <c r="AK36" s="53"/>
    </row>
    <row r="37" spans="1:41" x14ac:dyDescent="0.25">
      <c r="A37" s="57" t="s">
        <v>22</v>
      </c>
      <c r="B37" s="55">
        <v>59.6</v>
      </c>
      <c r="C37" s="55">
        <v>59.8</v>
      </c>
      <c r="D37" s="55">
        <v>69.599999999999994</v>
      </c>
      <c r="E37" s="55">
        <v>69.599999999999994</v>
      </c>
      <c r="F37" s="55">
        <v>69.599999999999994</v>
      </c>
      <c r="G37" s="55">
        <v>69.599999999999994</v>
      </c>
      <c r="H37" s="55">
        <v>69.599999999999994</v>
      </c>
      <c r="I37" s="55">
        <v>69.599999999999994</v>
      </c>
      <c r="J37" s="55">
        <v>69.599999999999994</v>
      </c>
      <c r="K37" s="55">
        <v>69.599999999999994</v>
      </c>
      <c r="L37" s="67">
        <v>69.599999999999994</v>
      </c>
      <c r="M37" s="67">
        <v>55</v>
      </c>
      <c r="N37" s="67">
        <v>69.599999999999994</v>
      </c>
      <c r="O37" s="67">
        <v>69.599999999999994</v>
      </c>
      <c r="P37" s="67">
        <v>69.599999999999994</v>
      </c>
      <c r="Q37" s="67">
        <v>69.599999999999994</v>
      </c>
      <c r="R37" s="67">
        <v>65.900000000000006</v>
      </c>
      <c r="S37" s="67">
        <v>69.5</v>
      </c>
      <c r="T37" s="67">
        <v>69.900000000000006</v>
      </c>
      <c r="U37" s="67">
        <v>69.599999999999994</v>
      </c>
      <c r="V37" s="67">
        <v>70.5</v>
      </c>
      <c r="W37" s="67">
        <v>71.599999999999994</v>
      </c>
      <c r="X37" s="67">
        <v>71.5</v>
      </c>
      <c r="Y37" s="67">
        <v>70.900000000000006</v>
      </c>
      <c r="Z37" s="67">
        <v>71.2</v>
      </c>
      <c r="AA37" s="55">
        <v>70</v>
      </c>
      <c r="AB37" s="55">
        <v>71</v>
      </c>
      <c r="AC37" s="55">
        <v>70.5</v>
      </c>
      <c r="AD37" s="55">
        <v>70.3</v>
      </c>
      <c r="AE37" s="55">
        <v>69.8</v>
      </c>
      <c r="AF37" s="55">
        <v>70.2</v>
      </c>
      <c r="AG37" s="58">
        <v>70</v>
      </c>
      <c r="AH37" s="51">
        <f t="shared" si="2"/>
        <v>71.599999999999994</v>
      </c>
      <c r="AI37" s="52">
        <f t="shared" si="3"/>
        <v>55</v>
      </c>
      <c r="AK37" s="53"/>
    </row>
    <row r="38" spans="1:41" x14ac:dyDescent="0.25">
      <c r="A38" s="57" t="s">
        <v>23</v>
      </c>
      <c r="B38" s="55">
        <v>44.4</v>
      </c>
      <c r="C38" s="55">
        <v>44.3</v>
      </c>
      <c r="D38" s="55">
        <v>44.1</v>
      </c>
      <c r="E38" s="55">
        <v>44.1</v>
      </c>
      <c r="F38" s="55">
        <v>44.1</v>
      </c>
      <c r="G38" s="55">
        <v>44.1</v>
      </c>
      <c r="H38" s="55">
        <v>44.1</v>
      </c>
      <c r="I38" s="55">
        <v>44.1</v>
      </c>
      <c r="J38" s="55">
        <v>44.1</v>
      </c>
      <c r="K38" s="55">
        <v>44.1</v>
      </c>
      <c r="L38" s="67">
        <v>44.1</v>
      </c>
      <c r="M38" s="67">
        <v>44.1</v>
      </c>
      <c r="N38" s="67">
        <v>45</v>
      </c>
      <c r="O38" s="67">
        <v>45</v>
      </c>
      <c r="P38" s="67">
        <v>45</v>
      </c>
      <c r="Q38" s="67">
        <v>45</v>
      </c>
      <c r="R38" s="67">
        <v>56.8</v>
      </c>
      <c r="S38" s="67">
        <v>63.6</v>
      </c>
      <c r="T38" s="67">
        <v>64</v>
      </c>
      <c r="U38" s="67">
        <v>60.6</v>
      </c>
      <c r="V38" s="67">
        <v>60.3</v>
      </c>
      <c r="W38" s="67">
        <v>60.4</v>
      </c>
      <c r="X38" s="67">
        <v>60.3</v>
      </c>
      <c r="Y38" s="67">
        <v>60.3</v>
      </c>
      <c r="Z38" s="67">
        <v>60.4</v>
      </c>
      <c r="AA38" s="55">
        <v>60.8</v>
      </c>
      <c r="AB38" s="55">
        <v>60.8</v>
      </c>
      <c r="AC38" s="55">
        <v>61.6</v>
      </c>
      <c r="AD38" s="55">
        <v>61</v>
      </c>
      <c r="AE38" s="55">
        <v>44.8</v>
      </c>
      <c r="AF38" s="55">
        <v>60.3</v>
      </c>
      <c r="AG38" s="58">
        <v>69</v>
      </c>
      <c r="AH38" s="51">
        <f t="shared" si="2"/>
        <v>64</v>
      </c>
      <c r="AI38" s="52">
        <f t="shared" si="3"/>
        <v>44.1</v>
      </c>
      <c r="AK38" s="53"/>
    </row>
    <row r="39" spans="1:41" x14ac:dyDescent="0.25">
      <c r="A39" s="57" t="s">
        <v>24</v>
      </c>
      <c r="B39" s="55">
        <v>30</v>
      </c>
      <c r="C39" s="55">
        <v>30</v>
      </c>
      <c r="D39" s="55">
        <v>30</v>
      </c>
      <c r="E39" s="55">
        <v>30</v>
      </c>
      <c r="F39" s="55">
        <v>30</v>
      </c>
      <c r="G39" s="55">
        <v>30</v>
      </c>
      <c r="H39" s="55">
        <v>30</v>
      </c>
      <c r="I39" s="55">
        <v>30</v>
      </c>
      <c r="J39" s="55">
        <v>30</v>
      </c>
      <c r="K39" s="55">
        <v>30</v>
      </c>
      <c r="L39" s="67">
        <v>30</v>
      </c>
      <c r="M39" s="67">
        <v>30</v>
      </c>
      <c r="N39" s="67">
        <v>29.5</v>
      </c>
      <c r="O39" s="67">
        <v>29.5</v>
      </c>
      <c r="P39" s="67">
        <v>29.5</v>
      </c>
      <c r="Q39" s="67">
        <v>29.5</v>
      </c>
      <c r="R39" s="67">
        <v>30.2</v>
      </c>
      <c r="S39" s="67">
        <v>30.52</v>
      </c>
      <c r="T39" s="67">
        <v>30.5</v>
      </c>
      <c r="U39" s="67">
        <v>30.5</v>
      </c>
      <c r="V39" s="67">
        <v>30.5</v>
      </c>
      <c r="W39" s="67">
        <v>30.5</v>
      </c>
      <c r="X39" s="67">
        <v>30.5</v>
      </c>
      <c r="Y39" s="67">
        <v>30.5</v>
      </c>
      <c r="Z39" s="67">
        <v>30.5</v>
      </c>
      <c r="AA39" s="55">
        <v>30.5</v>
      </c>
      <c r="AB39" s="55">
        <v>30.2</v>
      </c>
      <c r="AC39" s="55">
        <v>30.3</v>
      </c>
      <c r="AD39" s="55">
        <v>30.2</v>
      </c>
      <c r="AE39" s="55">
        <v>30</v>
      </c>
      <c r="AF39" s="55">
        <v>30</v>
      </c>
      <c r="AG39" s="58">
        <v>60</v>
      </c>
      <c r="AH39" s="51">
        <f t="shared" si="2"/>
        <v>30.52</v>
      </c>
      <c r="AI39" s="52">
        <f t="shared" si="3"/>
        <v>29.5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48">
        <v>15</v>
      </c>
      <c r="Z40" s="67">
        <v>15</v>
      </c>
      <c r="AA40" s="55">
        <v>15</v>
      </c>
      <c r="AB40" s="55">
        <v>15</v>
      </c>
      <c r="AC40" s="55">
        <v>15</v>
      </c>
      <c r="AD40" s="55">
        <v>15</v>
      </c>
      <c r="AE40" s="55">
        <v>15</v>
      </c>
      <c r="AF40" s="55">
        <v>15</v>
      </c>
      <c r="AG40" s="58">
        <v>30</v>
      </c>
      <c r="AH40" s="51">
        <f t="shared" si="2"/>
        <v>15</v>
      </c>
      <c r="AI40" s="52">
        <f t="shared" si="3"/>
        <v>15</v>
      </c>
      <c r="AK40" s="53"/>
    </row>
    <row r="41" spans="1:41" x14ac:dyDescent="0.25">
      <c r="A41" s="57" t="s">
        <v>86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16.600000000000001</v>
      </c>
      <c r="C42" s="68">
        <v>16.600000000000001</v>
      </c>
      <c r="D42" s="68">
        <v>16.600000000000001</v>
      </c>
      <c r="E42" s="68">
        <v>16.600000000000001</v>
      </c>
      <c r="F42" s="68">
        <v>16.600000000000001</v>
      </c>
      <c r="G42" s="68">
        <v>16.600000000000001</v>
      </c>
      <c r="H42" s="68">
        <v>16.600000000000001</v>
      </c>
      <c r="I42" s="68">
        <v>16.600000000000001</v>
      </c>
      <c r="J42" s="68">
        <v>16.600000000000001</v>
      </c>
      <c r="K42" s="68">
        <v>16.600000000000001</v>
      </c>
      <c r="L42" s="48">
        <v>16.600000000000001</v>
      </c>
      <c r="M42" s="48">
        <v>16.600000000000001</v>
      </c>
      <c r="N42" s="48">
        <v>16.600000000000001</v>
      </c>
      <c r="O42" s="48">
        <v>16.600000000000001</v>
      </c>
      <c r="P42" s="48">
        <v>16.600000000000001</v>
      </c>
      <c r="Q42" s="48">
        <v>16.600000000000001</v>
      </c>
      <c r="R42" s="48">
        <v>16.600000000000001</v>
      </c>
      <c r="S42" s="48">
        <v>16.5</v>
      </c>
      <c r="T42" s="48">
        <v>12.3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17.100000000000001</v>
      </c>
      <c r="AA42" s="55">
        <v>17.2</v>
      </c>
      <c r="AB42" s="55">
        <v>17</v>
      </c>
      <c r="AC42" s="55">
        <v>16.899999999999999</v>
      </c>
      <c r="AD42" s="55">
        <v>16.899999999999999</v>
      </c>
      <c r="AE42" s="55">
        <v>16.899999999999999</v>
      </c>
      <c r="AF42" s="55">
        <v>16.899999999999999</v>
      </c>
      <c r="AG42" s="58">
        <v>24</v>
      </c>
      <c r="AH42" s="51">
        <f t="shared" si="2"/>
        <v>17.2</v>
      </c>
      <c r="AI42" s="52">
        <f t="shared" si="3"/>
        <v>12.3</v>
      </c>
      <c r="AK42" s="53"/>
    </row>
    <row r="43" spans="1:41" x14ac:dyDescent="0.25">
      <c r="A43" s="57" t="s">
        <v>27</v>
      </c>
      <c r="B43" s="55">
        <v>2</v>
      </c>
      <c r="C43" s="55">
        <v>2</v>
      </c>
      <c r="D43" s="55">
        <v>2</v>
      </c>
      <c r="E43" s="55">
        <v>2</v>
      </c>
      <c r="F43" s="55">
        <v>2</v>
      </c>
      <c r="G43" s="55">
        <v>2</v>
      </c>
      <c r="H43" s="55">
        <v>2</v>
      </c>
      <c r="I43" s="55">
        <v>2</v>
      </c>
      <c r="J43" s="55">
        <v>2</v>
      </c>
      <c r="K43" s="55">
        <v>2</v>
      </c>
      <c r="L43" s="48">
        <v>2</v>
      </c>
      <c r="M43" s="48">
        <v>2</v>
      </c>
      <c r="N43" s="48">
        <v>2</v>
      </c>
      <c r="O43" s="48">
        <v>2</v>
      </c>
      <c r="P43" s="48">
        <v>0</v>
      </c>
      <c r="Q43" s="48">
        <v>0</v>
      </c>
      <c r="R43" s="48">
        <v>0</v>
      </c>
      <c r="S43" s="48">
        <v>3</v>
      </c>
      <c r="T43" s="48">
        <v>3</v>
      </c>
      <c r="U43" s="48">
        <v>3</v>
      </c>
      <c r="V43" s="48">
        <v>3</v>
      </c>
      <c r="W43" s="48">
        <v>3</v>
      </c>
      <c r="X43" s="48">
        <v>3</v>
      </c>
      <c r="Y43" s="48">
        <v>3</v>
      </c>
      <c r="Z43" s="48">
        <v>3</v>
      </c>
      <c r="AA43" s="55">
        <v>3</v>
      </c>
      <c r="AB43" s="55">
        <v>3</v>
      </c>
      <c r="AC43" s="55">
        <v>2.9</v>
      </c>
      <c r="AD43" s="55">
        <v>2.9</v>
      </c>
      <c r="AE43" s="55">
        <v>2.9</v>
      </c>
      <c r="AF43" s="55">
        <v>2.9</v>
      </c>
      <c r="AG43" s="58">
        <v>15</v>
      </c>
      <c r="AH43" s="51">
        <f t="shared" si="2"/>
        <v>3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13</v>
      </c>
      <c r="C44" s="55">
        <v>13</v>
      </c>
      <c r="D44" s="55">
        <v>13</v>
      </c>
      <c r="E44" s="55">
        <v>13</v>
      </c>
      <c r="F44" s="55">
        <v>13</v>
      </c>
      <c r="G44" s="55">
        <v>13</v>
      </c>
      <c r="H44" s="55">
        <v>13</v>
      </c>
      <c r="I44" s="55">
        <v>13</v>
      </c>
      <c r="J44" s="55">
        <v>13</v>
      </c>
      <c r="K44" s="55">
        <v>13</v>
      </c>
      <c r="L44" s="48">
        <v>13</v>
      </c>
      <c r="M44" s="48">
        <v>13</v>
      </c>
      <c r="N44" s="48">
        <v>13</v>
      </c>
      <c r="O44" s="48">
        <v>13</v>
      </c>
      <c r="P44" s="48">
        <v>13</v>
      </c>
      <c r="Q44" s="48">
        <v>13</v>
      </c>
      <c r="R44" s="48">
        <v>13</v>
      </c>
      <c r="S44" s="48">
        <v>13</v>
      </c>
      <c r="T44" s="48">
        <v>10</v>
      </c>
      <c r="U44" s="48">
        <v>14</v>
      </c>
      <c r="V44" s="48">
        <v>14</v>
      </c>
      <c r="W44" s="48">
        <v>14</v>
      </c>
      <c r="X44" s="48">
        <v>14</v>
      </c>
      <c r="Y44" s="48">
        <v>14</v>
      </c>
      <c r="Z44" s="48">
        <v>14</v>
      </c>
      <c r="AA44" s="55">
        <v>14</v>
      </c>
      <c r="AB44" s="55">
        <v>14</v>
      </c>
      <c r="AC44" s="55">
        <v>14</v>
      </c>
      <c r="AD44" s="55">
        <v>14</v>
      </c>
      <c r="AE44" s="55">
        <v>14</v>
      </c>
      <c r="AF44" s="55">
        <v>14</v>
      </c>
      <c r="AG44" s="58">
        <v>14.1</v>
      </c>
      <c r="AH44" s="51">
        <f t="shared" si="2"/>
        <v>14</v>
      </c>
      <c r="AI44" s="52">
        <f t="shared" si="3"/>
        <v>10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7</v>
      </c>
      <c r="C45" s="68">
        <v>7</v>
      </c>
      <c r="D45" s="68">
        <v>7</v>
      </c>
      <c r="E45" s="68">
        <v>7</v>
      </c>
      <c r="F45" s="68">
        <v>7</v>
      </c>
      <c r="G45" s="68">
        <v>7</v>
      </c>
      <c r="H45" s="68">
        <v>9</v>
      </c>
      <c r="I45" s="68">
        <v>12</v>
      </c>
      <c r="J45" s="68">
        <v>14</v>
      </c>
      <c r="K45" s="68">
        <v>14</v>
      </c>
      <c r="L45" s="48">
        <v>14</v>
      </c>
      <c r="M45" s="48">
        <v>14</v>
      </c>
      <c r="N45" s="48">
        <v>14</v>
      </c>
      <c r="O45" s="48">
        <v>7</v>
      </c>
      <c r="P45" s="48">
        <v>7</v>
      </c>
      <c r="Q45" s="48">
        <v>7</v>
      </c>
      <c r="R45" s="48">
        <v>7</v>
      </c>
      <c r="S45" s="48">
        <v>7</v>
      </c>
      <c r="T45" s="48">
        <v>2</v>
      </c>
      <c r="U45" s="48">
        <v>7</v>
      </c>
      <c r="V45" s="48">
        <v>7</v>
      </c>
      <c r="W45" s="48">
        <v>7</v>
      </c>
      <c r="X45" s="48">
        <v>14</v>
      </c>
      <c r="Y45" s="48">
        <v>14</v>
      </c>
      <c r="Z45" s="48">
        <v>14</v>
      </c>
      <c r="AA45" s="55">
        <v>14</v>
      </c>
      <c r="AB45" s="55">
        <v>14</v>
      </c>
      <c r="AC45" s="55">
        <v>14</v>
      </c>
      <c r="AD45" s="55">
        <v>14</v>
      </c>
      <c r="AE45" s="55">
        <v>14</v>
      </c>
      <c r="AF45" s="55">
        <v>14</v>
      </c>
      <c r="AG45" s="58">
        <v>14</v>
      </c>
      <c r="AH45" s="51">
        <f t="shared" si="2"/>
        <v>14</v>
      </c>
      <c r="AI45" s="52">
        <f t="shared" si="3"/>
        <v>2</v>
      </c>
      <c r="AK45" s="53"/>
    </row>
    <row r="46" spans="1:41" x14ac:dyDescent="0.25">
      <c r="A46" s="57" t="s">
        <v>30</v>
      </c>
      <c r="B46" s="55">
        <v>6.1</v>
      </c>
      <c r="C46" s="55">
        <v>6.1</v>
      </c>
      <c r="D46" s="55">
        <v>6.1</v>
      </c>
      <c r="E46" s="55">
        <v>6.1</v>
      </c>
      <c r="F46" s="55">
        <v>6.1</v>
      </c>
      <c r="G46" s="55">
        <v>6.1</v>
      </c>
      <c r="H46" s="55">
        <v>6.1</v>
      </c>
      <c r="I46" s="55">
        <v>6.1</v>
      </c>
      <c r="J46" s="55">
        <v>6.1</v>
      </c>
      <c r="K46" s="55">
        <v>6.1</v>
      </c>
      <c r="L46" s="48">
        <v>6.1</v>
      </c>
      <c r="M46" s="48">
        <v>6.1</v>
      </c>
      <c r="N46" s="48">
        <v>6.4</v>
      </c>
      <c r="O46" s="48">
        <v>6.4</v>
      </c>
      <c r="P46" s="48">
        <v>6.4</v>
      </c>
      <c r="Q46" s="48">
        <v>6.4</v>
      </c>
      <c r="R46" s="48">
        <v>6.5</v>
      </c>
      <c r="S46" s="48">
        <v>6.5</v>
      </c>
      <c r="T46" s="48">
        <v>6.5</v>
      </c>
      <c r="U46" s="48">
        <v>6.5</v>
      </c>
      <c r="V46" s="48">
        <v>6.5</v>
      </c>
      <c r="W46" s="48">
        <v>6.5</v>
      </c>
      <c r="X46" s="48">
        <v>6.5</v>
      </c>
      <c r="Y46" s="48">
        <v>6.5</v>
      </c>
      <c r="Z46" s="48">
        <v>6.4</v>
      </c>
      <c r="AA46" s="55">
        <v>6.5</v>
      </c>
      <c r="AB46" s="55">
        <v>6.5</v>
      </c>
      <c r="AC46" s="55">
        <v>6.4</v>
      </c>
      <c r="AD46" s="55">
        <v>6.4</v>
      </c>
      <c r="AE46" s="55">
        <v>0</v>
      </c>
      <c r="AF46" s="55">
        <v>0</v>
      </c>
      <c r="AG46" s="58">
        <v>10.050000000000001</v>
      </c>
      <c r="AH46" s="51">
        <f t="shared" si="2"/>
        <v>6.5</v>
      </c>
      <c r="AI46" s="52">
        <f t="shared" si="3"/>
        <v>0</v>
      </c>
      <c r="AK46" s="53"/>
    </row>
    <row r="47" spans="1:41" x14ac:dyDescent="0.25">
      <c r="A47" s="57" t="s">
        <v>31</v>
      </c>
      <c r="B47" s="55">
        <v>3.1</v>
      </c>
      <c r="C47" s="55">
        <v>3.1</v>
      </c>
      <c r="D47" s="55">
        <v>3.1</v>
      </c>
      <c r="E47" s="55">
        <v>3.1</v>
      </c>
      <c r="F47" s="55">
        <v>3.1</v>
      </c>
      <c r="G47" s="55">
        <v>3.1</v>
      </c>
      <c r="H47" s="55">
        <v>3.1</v>
      </c>
      <c r="I47" s="55">
        <v>3.1</v>
      </c>
      <c r="J47" s="55">
        <v>3.1</v>
      </c>
      <c r="K47" s="55">
        <v>3.1</v>
      </c>
      <c r="L47" s="48">
        <v>3.1</v>
      </c>
      <c r="M47" s="48">
        <v>3.1</v>
      </c>
      <c r="N47" s="48">
        <v>2.5</v>
      </c>
      <c r="O47" s="48">
        <v>2.5</v>
      </c>
      <c r="P47" s="48">
        <v>2.5</v>
      </c>
      <c r="Q47" s="48">
        <v>2.5</v>
      </c>
      <c r="R47" s="48">
        <v>2.5</v>
      </c>
      <c r="S47" s="48">
        <v>2.5</v>
      </c>
      <c r="T47" s="48">
        <v>2.5</v>
      </c>
      <c r="U47" s="48">
        <v>2.5</v>
      </c>
      <c r="V47" s="48">
        <v>2.5</v>
      </c>
      <c r="W47" s="48">
        <v>6.2</v>
      </c>
      <c r="X47" s="48">
        <v>6.2</v>
      </c>
      <c r="Y47" s="48">
        <v>6.2</v>
      </c>
      <c r="Z47" s="48">
        <v>6.2</v>
      </c>
      <c r="AA47" s="55">
        <v>6.2</v>
      </c>
      <c r="AB47" s="55">
        <v>6.2</v>
      </c>
      <c r="AC47" s="55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2.5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339.6400000000001</v>
      </c>
      <c r="C49" s="66">
        <f t="shared" si="6"/>
        <v>339.6400000000001</v>
      </c>
      <c r="D49" s="66">
        <f t="shared" si="6"/>
        <v>349.64000000000004</v>
      </c>
      <c r="E49" s="66">
        <f t="shared" si="6"/>
        <v>349.64000000000004</v>
      </c>
      <c r="F49" s="66">
        <f t="shared" si="6"/>
        <v>349.64000000000004</v>
      </c>
      <c r="G49" s="66">
        <f t="shared" si="6"/>
        <v>349.64000000000004</v>
      </c>
      <c r="H49" s="66">
        <f t="shared" si="6"/>
        <v>351.64000000000004</v>
      </c>
      <c r="I49" s="66">
        <f t="shared" si="6"/>
        <v>351.94000000000011</v>
      </c>
      <c r="J49" s="66">
        <f t="shared" si="6"/>
        <v>353.94000000000011</v>
      </c>
      <c r="K49" s="66">
        <f t="shared" si="6"/>
        <v>353.94000000000011</v>
      </c>
      <c r="L49" s="66">
        <f t="shared" si="6"/>
        <v>353.94000000000011</v>
      </c>
      <c r="M49" s="66">
        <f t="shared" si="6"/>
        <v>339.34000000000009</v>
      </c>
      <c r="N49" s="66">
        <f t="shared" si="6"/>
        <v>355.54</v>
      </c>
      <c r="O49" s="66">
        <f t="shared" si="6"/>
        <v>348.54</v>
      </c>
      <c r="P49" s="66">
        <f t="shared" si="6"/>
        <v>346.54</v>
      </c>
      <c r="Q49" s="66">
        <f t="shared" si="6"/>
        <v>346.54</v>
      </c>
      <c r="R49" s="66">
        <f t="shared" si="6"/>
        <v>355.74</v>
      </c>
      <c r="S49" s="66">
        <f t="shared" si="6"/>
        <v>370.26</v>
      </c>
      <c r="T49" s="66">
        <f t="shared" si="6"/>
        <v>359.24</v>
      </c>
      <c r="U49" s="66">
        <f t="shared" si="6"/>
        <v>369.54</v>
      </c>
      <c r="V49" s="66">
        <f t="shared" si="6"/>
        <v>370.24</v>
      </c>
      <c r="W49" s="66">
        <f t="shared" si="6"/>
        <v>375.44</v>
      </c>
      <c r="X49" s="66">
        <f t="shared" si="6"/>
        <v>382.34000000000003</v>
      </c>
      <c r="Y49" s="66">
        <f t="shared" si="6"/>
        <v>381.54</v>
      </c>
      <c r="Z49" s="66">
        <f t="shared" si="6"/>
        <v>382.14</v>
      </c>
      <c r="AA49" s="66">
        <f t="shared" si="6"/>
        <v>380.74</v>
      </c>
      <c r="AB49" s="66">
        <f t="shared" si="6"/>
        <v>382.74</v>
      </c>
      <c r="AC49" s="66">
        <f t="shared" si="6"/>
        <v>382.84</v>
      </c>
      <c r="AD49" s="66">
        <f t="shared" si="6"/>
        <v>381.73999999999995</v>
      </c>
      <c r="AE49" s="66">
        <f t="shared" si="6"/>
        <v>358.14</v>
      </c>
      <c r="AF49" s="66">
        <f t="shared" si="6"/>
        <v>373.84</v>
      </c>
      <c r="AG49" s="71">
        <f>SUM(AG36:AG48)</f>
        <v>489.91</v>
      </c>
      <c r="AH49" s="51">
        <f t="shared" si="2"/>
        <v>382.84</v>
      </c>
      <c r="AI49" s="52">
        <f t="shared" si="3"/>
        <v>339.34000000000009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20</v>
      </c>
      <c r="K50" s="55">
        <v>0</v>
      </c>
      <c r="L50" s="72">
        <v>29.1</v>
      </c>
      <c r="M50" s="72">
        <v>35</v>
      </c>
      <c r="N50" s="72">
        <v>60</v>
      </c>
      <c r="O50" s="72">
        <v>60</v>
      </c>
      <c r="P50" s="72">
        <v>60</v>
      </c>
      <c r="Q50" s="48">
        <v>50</v>
      </c>
      <c r="R50" s="48">
        <v>59.2</v>
      </c>
      <c r="S50" s="48">
        <v>59.3</v>
      </c>
      <c r="T50" s="48">
        <v>59.2</v>
      </c>
      <c r="U50" s="48">
        <v>39.4</v>
      </c>
      <c r="V50" s="48">
        <v>49.3</v>
      </c>
      <c r="W50" s="48">
        <v>43.5</v>
      </c>
      <c r="X50" s="48">
        <v>53.7</v>
      </c>
      <c r="Y50" s="48">
        <v>50.3</v>
      </c>
      <c r="Z50" s="48">
        <v>59.7</v>
      </c>
      <c r="AA50" s="48">
        <v>59.8</v>
      </c>
      <c r="AB50" s="48">
        <v>48.3</v>
      </c>
      <c r="AC50" s="48">
        <v>39.299999999999997</v>
      </c>
      <c r="AD50" s="48">
        <v>40</v>
      </c>
      <c r="AE50" s="48">
        <v>29.7</v>
      </c>
      <c r="AF50" s="48">
        <v>49.9</v>
      </c>
      <c r="AG50" s="56">
        <v>60</v>
      </c>
      <c r="AH50" s="51">
        <f t="shared" si="2"/>
        <v>60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10</v>
      </c>
      <c r="K51" s="55">
        <v>4.7</v>
      </c>
      <c r="L51" s="72">
        <v>15.4</v>
      </c>
      <c r="M51" s="72">
        <v>16</v>
      </c>
      <c r="N51" s="72">
        <v>27.1</v>
      </c>
      <c r="O51" s="72">
        <v>28.3</v>
      </c>
      <c r="P51" s="72">
        <v>28.3</v>
      </c>
      <c r="Q51" s="67">
        <v>25</v>
      </c>
      <c r="R51" s="48">
        <v>18.8</v>
      </c>
      <c r="S51" s="48">
        <v>29</v>
      </c>
      <c r="T51" s="48">
        <v>26.3</v>
      </c>
      <c r="U51" s="67">
        <v>18.600000000000001</v>
      </c>
      <c r="V51" s="67">
        <v>26.4</v>
      </c>
      <c r="W51" s="67">
        <v>21.1</v>
      </c>
      <c r="X51" s="67">
        <v>25</v>
      </c>
      <c r="Y51" s="67">
        <v>24.4</v>
      </c>
      <c r="Z51" s="67">
        <v>28.7</v>
      </c>
      <c r="AA51" s="67">
        <v>28.8</v>
      </c>
      <c r="AB51" s="67">
        <v>22.6</v>
      </c>
      <c r="AC51" s="67">
        <v>18.7</v>
      </c>
      <c r="AD51" s="67">
        <v>16.7</v>
      </c>
      <c r="AE51" s="67">
        <v>13.6</v>
      </c>
      <c r="AF51" s="67">
        <v>16.5</v>
      </c>
      <c r="AG51" s="58">
        <v>32</v>
      </c>
      <c r="AH51" s="51">
        <f t="shared" si="2"/>
        <v>29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4</v>
      </c>
      <c r="K52" s="68">
        <v>1.7</v>
      </c>
      <c r="L52" s="73">
        <v>5.6</v>
      </c>
      <c r="M52" s="73">
        <v>7</v>
      </c>
      <c r="N52" s="73">
        <v>9.9</v>
      </c>
      <c r="O52" s="73">
        <v>12.2</v>
      </c>
      <c r="P52" s="73">
        <v>12.2</v>
      </c>
      <c r="Q52" s="74">
        <v>11</v>
      </c>
      <c r="R52" s="48">
        <v>6.9</v>
      </c>
      <c r="S52" s="48">
        <v>10.6</v>
      </c>
      <c r="T52" s="48">
        <v>9.6</v>
      </c>
      <c r="U52" s="74">
        <v>6.8</v>
      </c>
      <c r="V52" s="74">
        <v>9.6</v>
      </c>
      <c r="W52" s="74">
        <v>7.7</v>
      </c>
      <c r="X52" s="74">
        <v>9.1</v>
      </c>
      <c r="Y52" s="74">
        <v>8.9</v>
      </c>
      <c r="Z52" s="74">
        <v>10.5</v>
      </c>
      <c r="AA52" s="74">
        <v>10.5</v>
      </c>
      <c r="AB52" s="74">
        <v>8.1999999999999993</v>
      </c>
      <c r="AC52" s="74">
        <v>6.8</v>
      </c>
      <c r="AD52" s="74">
        <v>6.1</v>
      </c>
      <c r="AE52" s="74">
        <v>5</v>
      </c>
      <c r="AF52" s="74">
        <v>6.1</v>
      </c>
      <c r="AG52" s="75">
        <v>14</v>
      </c>
      <c r="AH52" s="51">
        <f t="shared" si="2"/>
        <v>12.2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 t="shared" ref="B53:AF53" si="7">SUM(B50:B52)</f>
        <v>0</v>
      </c>
      <c r="C53" s="66">
        <f t="shared" si="7"/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34</v>
      </c>
      <c r="K53" s="66">
        <f t="shared" si="7"/>
        <v>6.4</v>
      </c>
      <c r="L53" s="66">
        <f t="shared" si="7"/>
        <v>50.1</v>
      </c>
      <c r="M53" s="66">
        <f t="shared" si="7"/>
        <v>58</v>
      </c>
      <c r="N53" s="66">
        <f t="shared" si="7"/>
        <v>97</v>
      </c>
      <c r="O53" s="66">
        <f t="shared" si="7"/>
        <v>100.5</v>
      </c>
      <c r="P53" s="66">
        <f t="shared" si="7"/>
        <v>100.5</v>
      </c>
      <c r="Q53" s="66">
        <f t="shared" si="7"/>
        <v>86</v>
      </c>
      <c r="R53" s="66">
        <f t="shared" si="7"/>
        <v>84.9</v>
      </c>
      <c r="S53" s="66">
        <f t="shared" si="7"/>
        <v>98.899999999999991</v>
      </c>
      <c r="T53" s="66">
        <f t="shared" si="7"/>
        <v>95.1</v>
      </c>
      <c r="U53" s="66">
        <f t="shared" si="7"/>
        <v>64.8</v>
      </c>
      <c r="V53" s="66">
        <f t="shared" si="7"/>
        <v>85.299999999999983</v>
      </c>
      <c r="W53" s="66">
        <f t="shared" si="7"/>
        <v>72.3</v>
      </c>
      <c r="X53" s="66">
        <f t="shared" si="7"/>
        <v>87.8</v>
      </c>
      <c r="Y53" s="66">
        <f t="shared" si="7"/>
        <v>83.6</v>
      </c>
      <c r="Z53" s="66">
        <f t="shared" si="7"/>
        <v>98.9</v>
      </c>
      <c r="AA53" s="66">
        <f t="shared" si="7"/>
        <v>99.1</v>
      </c>
      <c r="AB53" s="66">
        <f t="shared" si="7"/>
        <v>79.100000000000009</v>
      </c>
      <c r="AC53" s="66">
        <f t="shared" si="7"/>
        <v>64.8</v>
      </c>
      <c r="AD53" s="66">
        <f t="shared" si="7"/>
        <v>62.800000000000004</v>
      </c>
      <c r="AE53" s="66">
        <f t="shared" si="7"/>
        <v>48.3</v>
      </c>
      <c r="AF53" s="66">
        <f t="shared" si="7"/>
        <v>72.5</v>
      </c>
      <c r="AG53" s="71">
        <f>SUM(AG50:AG52)</f>
        <v>106</v>
      </c>
      <c r="AH53" s="51">
        <f t="shared" si="2"/>
        <v>100.5</v>
      </c>
      <c r="AI53" s="52">
        <f t="shared" si="3"/>
        <v>0</v>
      </c>
      <c r="AK53" s="53"/>
    </row>
    <row r="54" spans="1:37" x14ac:dyDescent="0.25">
      <c r="A54" s="54" t="s">
        <v>206</v>
      </c>
      <c r="B54" s="48">
        <v>27.6</v>
      </c>
      <c r="C54" s="48">
        <v>23.81</v>
      </c>
      <c r="D54" s="48">
        <v>24.54</v>
      </c>
      <c r="E54" s="48">
        <v>31.16</v>
      </c>
      <c r="F54" s="48">
        <v>21.69</v>
      </c>
      <c r="G54" s="48">
        <v>18.21</v>
      </c>
      <c r="H54" s="48">
        <v>14</v>
      </c>
      <c r="I54" s="48">
        <v>11</v>
      </c>
      <c r="J54" s="48">
        <v>13</v>
      </c>
      <c r="K54" s="48">
        <v>14.47</v>
      </c>
      <c r="L54" s="48">
        <v>17.57</v>
      </c>
      <c r="M54" s="48">
        <v>15</v>
      </c>
      <c r="N54" s="48">
        <v>18.8</v>
      </c>
      <c r="O54" s="48">
        <v>24</v>
      </c>
      <c r="P54" s="48">
        <v>26</v>
      </c>
      <c r="Q54" s="48">
        <v>35</v>
      </c>
      <c r="R54" s="48">
        <v>28</v>
      </c>
      <c r="S54" s="48">
        <v>34</v>
      </c>
      <c r="T54" s="48">
        <v>31.95</v>
      </c>
      <c r="U54" s="48">
        <v>19.53</v>
      </c>
      <c r="V54" s="48">
        <v>16.690000000000001</v>
      </c>
      <c r="W54" s="48">
        <v>15.05</v>
      </c>
      <c r="X54" s="48">
        <v>11</v>
      </c>
      <c r="Y54" s="48">
        <v>29.22</v>
      </c>
      <c r="Z54" s="48">
        <v>37.33</v>
      </c>
      <c r="AA54" s="48">
        <v>48</v>
      </c>
      <c r="AB54" s="48">
        <v>55.84</v>
      </c>
      <c r="AC54" s="48">
        <v>40</v>
      </c>
      <c r="AD54" s="48">
        <v>38</v>
      </c>
      <c r="AE54" s="48">
        <v>41</v>
      </c>
      <c r="AF54" s="48">
        <v>25</v>
      </c>
      <c r="AG54" s="56"/>
      <c r="AH54" s="51">
        <f t="shared" si="2"/>
        <v>55.84</v>
      </c>
      <c r="AI54" s="52">
        <f t="shared" si="3"/>
        <v>11</v>
      </c>
      <c r="AK54" s="53"/>
    </row>
    <row r="55" spans="1:37" x14ac:dyDescent="0.25">
      <c r="A55" s="57" t="s">
        <v>45</v>
      </c>
      <c r="B55" s="67">
        <f>37.1-19.3</f>
        <v>17.8</v>
      </c>
      <c r="C55" s="67">
        <v>0</v>
      </c>
      <c r="D55" s="67">
        <v>-10.199999999999999</v>
      </c>
      <c r="E55" s="67">
        <v>-12</v>
      </c>
      <c r="F55" s="67">
        <v>-12</v>
      </c>
      <c r="G55" s="67">
        <v>-5</v>
      </c>
      <c r="H55" s="67">
        <v>-1.3</v>
      </c>
      <c r="I55" s="67">
        <v>6.4</v>
      </c>
      <c r="J55" s="67">
        <v>0</v>
      </c>
      <c r="K55" s="67">
        <v>0</v>
      </c>
      <c r="L55" s="48">
        <v>0</v>
      </c>
      <c r="M55" s="48">
        <v>23.5</v>
      </c>
      <c r="N55" s="48">
        <v>27.8</v>
      </c>
      <c r="O55" s="48">
        <v>25</v>
      </c>
      <c r="P55" s="48">
        <v>55</v>
      </c>
      <c r="Q55" s="48">
        <v>60</v>
      </c>
      <c r="R55" s="48">
        <v>109</v>
      </c>
      <c r="S55" s="48">
        <v>77.8</v>
      </c>
      <c r="T55" s="48">
        <v>81.5</v>
      </c>
      <c r="U55" s="76">
        <v>28.5</v>
      </c>
      <c r="V55" s="76">
        <v>38</v>
      </c>
      <c r="W55" s="76">
        <v>0</v>
      </c>
      <c r="X55" s="76">
        <v>0</v>
      </c>
      <c r="Y55" s="76">
        <v>40.9</v>
      </c>
      <c r="Z55" s="76">
        <v>49.6</v>
      </c>
      <c r="AA55" s="67">
        <v>51.6</v>
      </c>
      <c r="AB55" s="67">
        <v>56.7</v>
      </c>
      <c r="AC55" s="67">
        <v>44.7</v>
      </c>
      <c r="AD55" s="67">
        <v>0</v>
      </c>
      <c r="AE55" s="67">
        <v>0</v>
      </c>
      <c r="AF55" s="67">
        <v>0</v>
      </c>
      <c r="AG55" s="58"/>
      <c r="AH55" s="51">
        <f t="shared" si="2"/>
        <v>109</v>
      </c>
      <c r="AI55" s="52">
        <f t="shared" si="3"/>
        <v>-12</v>
      </c>
      <c r="AK55" s="53"/>
    </row>
    <row r="56" spans="1:37" x14ac:dyDescent="0.25">
      <c r="A56" s="57" t="s">
        <v>38</v>
      </c>
      <c r="B56" s="67">
        <v>-21</v>
      </c>
      <c r="C56" s="67">
        <v>-16</v>
      </c>
      <c r="D56" s="67">
        <v>-36</v>
      </c>
      <c r="E56" s="67">
        <v>2</v>
      </c>
      <c r="F56" s="67">
        <v>0</v>
      </c>
      <c r="G56" s="48">
        <v>-6.6</v>
      </c>
      <c r="H56" s="48">
        <v>-9</v>
      </c>
      <c r="I56" s="48">
        <v>9</v>
      </c>
      <c r="J56" s="48">
        <v>2</v>
      </c>
      <c r="K56" s="48">
        <v>11.2</v>
      </c>
      <c r="L56" s="67">
        <v>12</v>
      </c>
      <c r="M56" s="67">
        <v>-10</v>
      </c>
      <c r="N56" s="67">
        <v>5.5</v>
      </c>
      <c r="O56" s="67">
        <v>25</v>
      </c>
      <c r="P56" s="67">
        <v>17</v>
      </c>
      <c r="Q56" s="67">
        <v>-15</v>
      </c>
      <c r="R56" s="67">
        <v>13.6</v>
      </c>
      <c r="S56" s="67">
        <v>0.1</v>
      </c>
      <c r="T56" s="67">
        <v>13.2</v>
      </c>
      <c r="U56" s="77">
        <v>-1.4</v>
      </c>
      <c r="V56" s="77">
        <v>-25</v>
      </c>
      <c r="W56" s="77">
        <v>-4.0999999999999996</v>
      </c>
      <c r="X56" s="77">
        <v>25.2</v>
      </c>
      <c r="Y56" s="77">
        <v>-3.8</v>
      </c>
      <c r="Z56" s="77">
        <v>6.2</v>
      </c>
      <c r="AA56" s="67">
        <v>0</v>
      </c>
      <c r="AB56" s="67">
        <v>0</v>
      </c>
      <c r="AC56" s="67">
        <v>-24.8</v>
      </c>
      <c r="AD56" s="67">
        <v>-49</v>
      </c>
      <c r="AE56" s="67">
        <v>9.6</v>
      </c>
      <c r="AF56" s="67">
        <v>10</v>
      </c>
      <c r="AG56" s="78"/>
      <c r="AH56" s="51">
        <f t="shared" si="2"/>
        <v>25.2</v>
      </c>
      <c r="AI56" s="52">
        <f t="shared" si="3"/>
        <v>-49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79">
        <v>12</v>
      </c>
      <c r="AB57" s="79">
        <v>12</v>
      </c>
      <c r="AC57" s="79">
        <v>12</v>
      </c>
      <c r="AD57" s="79">
        <v>12</v>
      </c>
      <c r="AE57" s="79">
        <v>0</v>
      </c>
      <c r="AF57" s="79">
        <v>0</v>
      </c>
      <c r="AG57" s="78"/>
      <c r="AH57" s="51">
        <f t="shared" si="2"/>
        <v>12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79">
        <v>0</v>
      </c>
      <c r="N58" s="48">
        <v>0</v>
      </c>
      <c r="O58" s="48">
        <v>0</v>
      </c>
      <c r="P58" s="48">
        <v>0</v>
      </c>
      <c r="Q58" s="48">
        <v>56</v>
      </c>
      <c r="R58" s="48">
        <v>0</v>
      </c>
      <c r="S58" s="67">
        <v>0</v>
      </c>
      <c r="T58" s="67">
        <v>0</v>
      </c>
      <c r="U58" s="67">
        <v>0</v>
      </c>
      <c r="V58" s="67">
        <v>0</v>
      </c>
      <c r="W58" s="48">
        <v>0</v>
      </c>
      <c r="X58" s="67">
        <v>62.9</v>
      </c>
      <c r="Y58" s="48">
        <v>58.4</v>
      </c>
      <c r="Z58" s="48">
        <v>64.8</v>
      </c>
      <c r="AA58" s="48">
        <v>63.3</v>
      </c>
      <c r="AB58" s="48">
        <v>65.599999999999994</v>
      </c>
      <c r="AC58" s="48">
        <v>66.599999999999994</v>
      </c>
      <c r="AD58" s="48">
        <v>77</v>
      </c>
      <c r="AE58" s="48">
        <v>0</v>
      </c>
      <c r="AF58" s="48">
        <v>0</v>
      </c>
      <c r="AG58" s="78"/>
      <c r="AH58" s="51">
        <f t="shared" si="2"/>
        <v>77</v>
      </c>
      <c r="AI58" s="52">
        <f t="shared" si="3"/>
        <v>0</v>
      </c>
      <c r="AK58" s="53"/>
    </row>
    <row r="59" spans="1:37" x14ac:dyDescent="0.25">
      <c r="A59" s="57" t="s">
        <v>88</v>
      </c>
      <c r="B59" s="67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80">
        <v>0</v>
      </c>
      <c r="O59" s="80">
        <v>0</v>
      </c>
      <c r="P59" s="80">
        <v>0</v>
      </c>
      <c r="Q59" s="80">
        <v>7</v>
      </c>
      <c r="R59" s="80">
        <v>7</v>
      </c>
      <c r="S59" s="80">
        <v>7</v>
      </c>
      <c r="T59" s="80">
        <v>7</v>
      </c>
      <c r="U59" s="80">
        <v>7</v>
      </c>
      <c r="V59" s="80">
        <v>7</v>
      </c>
      <c r="W59" s="80">
        <v>0</v>
      </c>
      <c r="X59" s="67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7</v>
      </c>
      <c r="AI59" s="52">
        <f t="shared" si="3"/>
        <v>0</v>
      </c>
      <c r="AK59" s="53"/>
    </row>
    <row r="60" spans="1:37" x14ac:dyDescent="0.25">
      <c r="A60" s="57" t="s">
        <v>89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67">
        <v>0</v>
      </c>
      <c r="T60" s="67">
        <v>0</v>
      </c>
      <c r="U60" s="67">
        <v>0</v>
      </c>
      <c r="V60" s="67">
        <v>0</v>
      </c>
      <c r="W60" s="80">
        <v>0</v>
      </c>
      <c r="X60" s="67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>
        <v>10</v>
      </c>
      <c r="C61" s="79">
        <v>10</v>
      </c>
      <c r="D61" s="79">
        <v>10</v>
      </c>
      <c r="E61" s="79">
        <v>10</v>
      </c>
      <c r="F61" s="79">
        <v>10</v>
      </c>
      <c r="G61" s="79">
        <v>10</v>
      </c>
      <c r="H61" s="79">
        <v>10</v>
      </c>
      <c r="I61" s="79">
        <v>10</v>
      </c>
      <c r="J61" s="79">
        <v>10</v>
      </c>
      <c r="K61" s="79">
        <v>10</v>
      </c>
      <c r="L61" s="79">
        <v>10</v>
      </c>
      <c r="M61" s="79">
        <v>10</v>
      </c>
      <c r="N61" s="79">
        <v>8</v>
      </c>
      <c r="O61" s="79">
        <v>8</v>
      </c>
      <c r="P61" s="79">
        <v>8</v>
      </c>
      <c r="Q61" s="79">
        <v>8</v>
      </c>
      <c r="R61" s="79">
        <v>8</v>
      </c>
      <c r="S61" s="79">
        <v>8</v>
      </c>
      <c r="T61" s="79">
        <v>8</v>
      </c>
      <c r="U61" s="79">
        <v>8</v>
      </c>
      <c r="V61" s="67">
        <v>8</v>
      </c>
      <c r="W61" s="79">
        <v>0</v>
      </c>
      <c r="X61" s="67">
        <v>0</v>
      </c>
      <c r="Y61" s="79">
        <v>0</v>
      </c>
      <c r="Z61" s="79">
        <v>8</v>
      </c>
      <c r="AA61" s="79">
        <v>8</v>
      </c>
      <c r="AB61" s="79">
        <v>8</v>
      </c>
      <c r="AC61" s="79">
        <v>8</v>
      </c>
      <c r="AD61" s="79">
        <v>8</v>
      </c>
      <c r="AE61" s="79">
        <v>8</v>
      </c>
      <c r="AF61" s="79">
        <v>8</v>
      </c>
      <c r="AG61" s="78"/>
      <c r="AH61" s="51">
        <f t="shared" si="2"/>
        <v>10</v>
      </c>
      <c r="AI61" s="52">
        <f t="shared" si="3"/>
        <v>0</v>
      </c>
      <c r="AK61" s="53"/>
    </row>
    <row r="62" spans="1:37" x14ac:dyDescent="0.25">
      <c r="A62" s="57" t="s">
        <v>91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67">
        <v>0</v>
      </c>
      <c r="W62" s="79">
        <v>0</v>
      </c>
      <c r="X62" s="67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79">
        <v>0</v>
      </c>
      <c r="U63" s="79">
        <v>0</v>
      </c>
      <c r="V63" s="67">
        <v>0</v>
      </c>
      <c r="W63" s="82">
        <v>0</v>
      </c>
      <c r="X63" s="67">
        <v>0</v>
      </c>
      <c r="Y63" s="79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82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79">
        <v>0</v>
      </c>
      <c r="U64" s="79">
        <v>0</v>
      </c>
      <c r="V64" s="67">
        <v>0</v>
      </c>
      <c r="W64" s="82">
        <v>0</v>
      </c>
      <c r="X64" s="67">
        <v>0</v>
      </c>
      <c r="Y64" s="79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 t="shared" ref="B65:AF65" si="8">SUM(B54:B64)</f>
        <v>34.400000000000006</v>
      </c>
      <c r="C65" s="66">
        <f t="shared" si="8"/>
        <v>17.809999999999999</v>
      </c>
      <c r="D65" s="66">
        <f t="shared" si="8"/>
        <v>-11.66</v>
      </c>
      <c r="E65" s="66">
        <f t="shared" si="8"/>
        <v>31.16</v>
      </c>
      <c r="F65" s="66">
        <f t="shared" si="8"/>
        <v>19.690000000000001</v>
      </c>
      <c r="G65" s="66">
        <f t="shared" si="8"/>
        <v>16.61</v>
      </c>
      <c r="H65" s="66">
        <f t="shared" si="8"/>
        <v>13.7</v>
      </c>
      <c r="I65" s="66">
        <f t="shared" si="8"/>
        <v>36.4</v>
      </c>
      <c r="J65" s="66">
        <f t="shared" si="8"/>
        <v>25</v>
      </c>
      <c r="K65" s="66">
        <f t="shared" si="8"/>
        <v>35.67</v>
      </c>
      <c r="L65" s="66">
        <f t="shared" si="8"/>
        <v>39.57</v>
      </c>
      <c r="M65" s="66">
        <f t="shared" si="8"/>
        <v>38.5</v>
      </c>
      <c r="N65" s="66">
        <f t="shared" si="8"/>
        <v>60.1</v>
      </c>
      <c r="O65" s="66">
        <f t="shared" si="8"/>
        <v>82</v>
      </c>
      <c r="P65" s="66">
        <f t="shared" si="8"/>
        <v>106</v>
      </c>
      <c r="Q65" s="66">
        <f t="shared" si="8"/>
        <v>151</v>
      </c>
      <c r="R65" s="66">
        <f t="shared" si="8"/>
        <v>165.6</v>
      </c>
      <c r="S65" s="66">
        <f t="shared" si="8"/>
        <v>126.89999999999999</v>
      </c>
      <c r="T65" s="66">
        <f t="shared" si="8"/>
        <v>141.65</v>
      </c>
      <c r="U65" s="66">
        <f t="shared" si="8"/>
        <v>61.63</v>
      </c>
      <c r="V65" s="66">
        <f t="shared" si="8"/>
        <v>44.69</v>
      </c>
      <c r="W65" s="66">
        <f t="shared" si="8"/>
        <v>10.950000000000001</v>
      </c>
      <c r="X65" s="66">
        <f t="shared" si="8"/>
        <v>99.1</v>
      </c>
      <c r="Y65" s="66">
        <f t="shared" si="8"/>
        <v>124.72</v>
      </c>
      <c r="Z65" s="66">
        <f t="shared" si="8"/>
        <v>165.93</v>
      </c>
      <c r="AA65" s="66">
        <f t="shared" si="8"/>
        <v>182.89999999999998</v>
      </c>
      <c r="AB65" s="66">
        <f t="shared" si="8"/>
        <v>198.14</v>
      </c>
      <c r="AC65" s="66">
        <f t="shared" si="8"/>
        <v>146.5</v>
      </c>
      <c r="AD65" s="66">
        <f t="shared" si="8"/>
        <v>86</v>
      </c>
      <c r="AE65" s="66">
        <f t="shared" si="8"/>
        <v>58.6</v>
      </c>
      <c r="AF65" s="66">
        <f t="shared" si="8"/>
        <v>43</v>
      </c>
      <c r="AG65" s="71">
        <f>SUM(AG54:AG64)</f>
        <v>0</v>
      </c>
      <c r="AH65" s="51">
        <f t="shared" si="2"/>
        <v>198.14</v>
      </c>
      <c r="AI65" s="52">
        <f t="shared" si="3"/>
        <v>-11.66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f t="shared" ref="B69:AF69" si="9">SUM(B66:B68)</f>
        <v>0</v>
      </c>
      <c r="C69" s="66">
        <f t="shared" si="9"/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 t="shared" ref="B70:AG70" si="10">B65+B53+B49+B35+B69</f>
        <v>1074.1399999999999</v>
      </c>
      <c r="C70" s="88">
        <f t="shared" si="10"/>
        <v>1038.8500000000001</v>
      </c>
      <c r="D70" s="88">
        <f t="shared" si="10"/>
        <v>1019.38</v>
      </c>
      <c r="E70" s="88">
        <f t="shared" si="10"/>
        <v>1012.1</v>
      </c>
      <c r="F70" s="88">
        <f t="shared" si="10"/>
        <v>1000.63</v>
      </c>
      <c r="G70" s="88">
        <f t="shared" si="10"/>
        <v>997.55</v>
      </c>
      <c r="H70" s="88">
        <f t="shared" si="10"/>
        <v>995.14</v>
      </c>
      <c r="I70" s="88">
        <f t="shared" si="10"/>
        <v>1018.1400000000001</v>
      </c>
      <c r="J70" s="88">
        <f t="shared" si="10"/>
        <v>1046.74</v>
      </c>
      <c r="K70" s="88">
        <f t="shared" si="10"/>
        <v>1098.1100000000001</v>
      </c>
      <c r="L70" s="88">
        <f t="shared" si="10"/>
        <v>1149.71</v>
      </c>
      <c r="M70" s="88">
        <f t="shared" si="10"/>
        <v>1191.6400000000001</v>
      </c>
      <c r="N70" s="88">
        <f t="shared" si="10"/>
        <v>1270.74</v>
      </c>
      <c r="O70" s="88">
        <f t="shared" si="10"/>
        <v>1289.1399999999999</v>
      </c>
      <c r="P70" s="88">
        <f t="shared" si="10"/>
        <v>1317.1399999999999</v>
      </c>
      <c r="Q70" s="88">
        <f t="shared" si="10"/>
        <v>1347.6399999999999</v>
      </c>
      <c r="R70" s="88">
        <f t="shared" si="10"/>
        <v>1337.54</v>
      </c>
      <c r="S70" s="88">
        <f t="shared" si="10"/>
        <v>1341.56</v>
      </c>
      <c r="T70" s="88">
        <f t="shared" si="10"/>
        <v>1343.19</v>
      </c>
      <c r="U70" s="88">
        <f t="shared" si="10"/>
        <v>1240.97</v>
      </c>
      <c r="V70" s="88">
        <f t="shared" si="10"/>
        <v>1246.8300000000002</v>
      </c>
      <c r="W70" s="88">
        <f t="shared" si="10"/>
        <v>1226</v>
      </c>
      <c r="X70" s="88">
        <f t="shared" si="10"/>
        <v>1341.84</v>
      </c>
      <c r="Y70" s="88">
        <f t="shared" si="10"/>
        <v>1336.8600000000001</v>
      </c>
      <c r="Z70" s="88">
        <f t="shared" si="10"/>
        <v>1397.27</v>
      </c>
      <c r="AA70" s="88">
        <f t="shared" si="10"/>
        <v>1394.14</v>
      </c>
      <c r="AB70" s="88">
        <f t="shared" si="10"/>
        <v>1393.98</v>
      </c>
      <c r="AC70" s="88">
        <f t="shared" si="10"/>
        <v>1326.54</v>
      </c>
      <c r="AD70" s="88">
        <f t="shared" si="10"/>
        <v>1261.74</v>
      </c>
      <c r="AE70" s="88">
        <f t="shared" si="10"/>
        <v>1173.04</v>
      </c>
      <c r="AF70" s="88">
        <f t="shared" si="10"/>
        <v>1183.74</v>
      </c>
      <c r="AG70" s="88">
        <f t="shared" si="10"/>
        <v>2068.14</v>
      </c>
      <c r="AH70" s="51">
        <f t="shared" si="2"/>
        <v>1397.27</v>
      </c>
      <c r="AI70" s="52">
        <f t="shared" si="3"/>
        <v>995.14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v>1117.79</v>
      </c>
      <c r="C72" s="88">
        <f t="shared" ref="C72:AF72" si="11">C69+C65+C53+C49+C35+C71</f>
        <v>1038.8500000000001</v>
      </c>
      <c r="D72" s="88">
        <f t="shared" si="11"/>
        <v>1019.38</v>
      </c>
      <c r="E72" s="88">
        <f t="shared" si="11"/>
        <v>1012.1</v>
      </c>
      <c r="F72" s="88">
        <f t="shared" si="11"/>
        <v>1000.63</v>
      </c>
      <c r="G72" s="88">
        <f t="shared" si="11"/>
        <v>997.55</v>
      </c>
      <c r="H72" s="88">
        <f t="shared" si="11"/>
        <v>995.14</v>
      </c>
      <c r="I72" s="88">
        <f t="shared" si="11"/>
        <v>1018.1400000000001</v>
      </c>
      <c r="J72" s="88">
        <f t="shared" si="11"/>
        <v>1046.74</v>
      </c>
      <c r="K72" s="88">
        <f t="shared" si="11"/>
        <v>1098.1100000000001</v>
      </c>
      <c r="L72" s="88">
        <f t="shared" si="11"/>
        <v>1149.71</v>
      </c>
      <c r="M72" s="88">
        <f t="shared" si="11"/>
        <v>1191.6400000000001</v>
      </c>
      <c r="N72" s="88">
        <f t="shared" si="11"/>
        <v>1270.74</v>
      </c>
      <c r="O72" s="88">
        <f t="shared" si="11"/>
        <v>1289.1399999999999</v>
      </c>
      <c r="P72" s="88">
        <f t="shared" si="11"/>
        <v>1317.1399999999999</v>
      </c>
      <c r="Q72" s="88">
        <f t="shared" si="11"/>
        <v>1347.6399999999999</v>
      </c>
      <c r="R72" s="88">
        <f t="shared" si="11"/>
        <v>1337.54</v>
      </c>
      <c r="S72" s="88">
        <f t="shared" si="11"/>
        <v>1341.56</v>
      </c>
      <c r="T72" s="88">
        <f t="shared" si="11"/>
        <v>1343.19</v>
      </c>
      <c r="U72" s="88">
        <f t="shared" si="11"/>
        <v>1240.97</v>
      </c>
      <c r="V72" s="88">
        <f t="shared" si="11"/>
        <v>1246.8300000000002</v>
      </c>
      <c r="W72" s="88">
        <f t="shared" si="11"/>
        <v>1226</v>
      </c>
      <c r="X72" s="88">
        <f t="shared" si="11"/>
        <v>1341.84</v>
      </c>
      <c r="Y72" s="88">
        <f t="shared" si="11"/>
        <v>1336.8600000000001</v>
      </c>
      <c r="Z72" s="88">
        <f t="shared" si="11"/>
        <v>1397.27</v>
      </c>
      <c r="AA72" s="88">
        <f t="shared" si="11"/>
        <v>1394.14</v>
      </c>
      <c r="AB72" s="88">
        <f t="shared" si="11"/>
        <v>1393.98</v>
      </c>
      <c r="AC72" s="88">
        <f t="shared" si="11"/>
        <v>1326.54</v>
      </c>
      <c r="AD72" s="88">
        <f t="shared" si="11"/>
        <v>1261.74</v>
      </c>
      <c r="AE72" s="88">
        <f t="shared" si="11"/>
        <v>1173.04</v>
      </c>
      <c r="AF72" s="88">
        <f t="shared" si="11"/>
        <v>1183.74</v>
      </c>
      <c r="AG72" s="71">
        <f>AG69+AG65+AG53+AG49+AG35+AG71</f>
        <v>2068.14</v>
      </c>
      <c r="AH72" s="51">
        <f t="shared" si="2"/>
        <v>1397.27</v>
      </c>
      <c r="AI72" s="52">
        <f t="shared" si="3"/>
        <v>995.14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v>0</v>
      </c>
      <c r="C73" s="79">
        <f t="shared" ref="C73:Q73" si="12">IF(C57&lt;0,C57*-1,0)</f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v>23.9</v>
      </c>
      <c r="C74" s="79">
        <f t="shared" ref="C74:Q74" si="14">IF(C55&lt;0,C55*-1,0)</f>
        <v>0</v>
      </c>
      <c r="D74" s="79">
        <f t="shared" si="14"/>
        <v>10.199999999999999</v>
      </c>
      <c r="E74" s="79">
        <f t="shared" si="14"/>
        <v>12</v>
      </c>
      <c r="F74" s="79">
        <f t="shared" si="14"/>
        <v>12</v>
      </c>
      <c r="G74" s="79">
        <f t="shared" si="14"/>
        <v>5</v>
      </c>
      <c r="H74" s="79">
        <f t="shared" si="14"/>
        <v>1.3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23.9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v>0</v>
      </c>
      <c r="C75" s="79">
        <f t="shared" ref="C75:Q75" si="16">IF(C58&lt;0,C58*-1,0)</f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v>14</v>
      </c>
      <c r="C76" s="79">
        <f t="shared" ref="C76:E77" si="18">IF(C55&lt;0,C55*-1,0)</f>
        <v>0</v>
      </c>
      <c r="D76" s="79">
        <f t="shared" si="18"/>
        <v>10.199999999999999</v>
      </c>
      <c r="E76" s="79">
        <f t="shared" si="18"/>
        <v>12</v>
      </c>
      <c r="F76" s="79">
        <f>IF(F56&lt;0,F56*-1,0)</f>
        <v>0</v>
      </c>
      <c r="G76" s="79">
        <f t="shared" ref="G76:AF76" si="19">IF(G56&lt;0,G56*-1,0)</f>
        <v>6.6</v>
      </c>
      <c r="H76" s="79">
        <f t="shared" si="19"/>
        <v>9</v>
      </c>
      <c r="I76" s="79">
        <f t="shared" si="19"/>
        <v>0</v>
      </c>
      <c r="J76" s="79">
        <f t="shared" si="19"/>
        <v>0</v>
      </c>
      <c r="K76" s="79">
        <f t="shared" si="19"/>
        <v>0</v>
      </c>
      <c r="L76" s="79">
        <f t="shared" si="19"/>
        <v>0</v>
      </c>
      <c r="M76" s="79">
        <f t="shared" si="19"/>
        <v>10</v>
      </c>
      <c r="N76" s="79">
        <f t="shared" si="19"/>
        <v>0</v>
      </c>
      <c r="O76" s="79">
        <f t="shared" si="19"/>
        <v>0</v>
      </c>
      <c r="P76" s="79">
        <f t="shared" si="19"/>
        <v>0</v>
      </c>
      <c r="Q76" s="79">
        <f t="shared" si="19"/>
        <v>15</v>
      </c>
      <c r="R76" s="79">
        <f t="shared" si="19"/>
        <v>0</v>
      </c>
      <c r="S76" s="79">
        <f t="shared" si="19"/>
        <v>0</v>
      </c>
      <c r="T76" s="79">
        <f t="shared" si="19"/>
        <v>0</v>
      </c>
      <c r="U76" s="79">
        <f t="shared" si="19"/>
        <v>1.4</v>
      </c>
      <c r="V76" s="79">
        <f t="shared" si="19"/>
        <v>25</v>
      </c>
      <c r="W76" s="79">
        <f t="shared" si="19"/>
        <v>4.0999999999999996</v>
      </c>
      <c r="X76" s="79">
        <f t="shared" si="19"/>
        <v>0</v>
      </c>
      <c r="Y76" s="79">
        <f t="shared" si="19"/>
        <v>3.8</v>
      </c>
      <c r="Z76" s="79">
        <f t="shared" si="19"/>
        <v>0</v>
      </c>
      <c r="AA76" s="79">
        <f t="shared" si="19"/>
        <v>0</v>
      </c>
      <c r="AB76" s="79">
        <f t="shared" si="19"/>
        <v>0</v>
      </c>
      <c r="AC76" s="79">
        <f t="shared" si="19"/>
        <v>24.8</v>
      </c>
      <c r="AD76" s="79">
        <f t="shared" si="19"/>
        <v>49</v>
      </c>
      <c r="AE76" s="79">
        <f t="shared" si="19"/>
        <v>0</v>
      </c>
      <c r="AF76" s="79">
        <f t="shared" si="19"/>
        <v>0</v>
      </c>
      <c r="AG76" s="89"/>
      <c r="AH76" s="51">
        <f t="shared" ref="AH76:AH88" si="20">MAX(B76:AF76)</f>
        <v>49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v>0</v>
      </c>
      <c r="C77" s="79">
        <f t="shared" si="18"/>
        <v>16</v>
      </c>
      <c r="D77" s="79">
        <f t="shared" si="18"/>
        <v>36</v>
      </c>
      <c r="E77" s="79">
        <f t="shared" si="18"/>
        <v>0</v>
      </c>
      <c r="F77" s="79">
        <f>IF(F54&lt;0,F54*-1,0)</f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36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3">SUM(B73:B78)</f>
        <v>37.9</v>
      </c>
      <c r="C79" s="66">
        <f t="shared" si="23"/>
        <v>16</v>
      </c>
      <c r="D79" s="66">
        <f t="shared" si="23"/>
        <v>56.4</v>
      </c>
      <c r="E79" s="66">
        <f t="shared" si="23"/>
        <v>24</v>
      </c>
      <c r="F79" s="66">
        <f t="shared" si="23"/>
        <v>12</v>
      </c>
      <c r="G79" s="66">
        <f t="shared" si="23"/>
        <v>11.6</v>
      </c>
      <c r="H79" s="66">
        <f t="shared" si="23"/>
        <v>10.3</v>
      </c>
      <c r="I79" s="66">
        <f t="shared" si="23"/>
        <v>0</v>
      </c>
      <c r="J79" s="66">
        <f t="shared" si="23"/>
        <v>0</v>
      </c>
      <c r="K79" s="66">
        <f t="shared" si="23"/>
        <v>0</v>
      </c>
      <c r="L79" s="66">
        <f t="shared" si="23"/>
        <v>0</v>
      </c>
      <c r="M79" s="66">
        <f t="shared" si="23"/>
        <v>10</v>
      </c>
      <c r="N79" s="66">
        <f t="shared" si="23"/>
        <v>0</v>
      </c>
      <c r="O79" s="66">
        <f t="shared" si="23"/>
        <v>0</v>
      </c>
      <c r="P79" s="66">
        <f t="shared" si="23"/>
        <v>0</v>
      </c>
      <c r="Q79" s="66">
        <f t="shared" si="23"/>
        <v>15</v>
      </c>
      <c r="R79" s="66">
        <f t="shared" si="23"/>
        <v>0</v>
      </c>
      <c r="S79" s="66">
        <f t="shared" si="23"/>
        <v>0</v>
      </c>
      <c r="T79" s="66">
        <f t="shared" si="23"/>
        <v>0</v>
      </c>
      <c r="U79" s="66">
        <f t="shared" si="23"/>
        <v>1.4</v>
      </c>
      <c r="V79" s="66">
        <f t="shared" si="23"/>
        <v>25</v>
      </c>
      <c r="W79" s="66">
        <f t="shared" si="23"/>
        <v>4.0999999999999996</v>
      </c>
      <c r="X79" s="66">
        <f t="shared" si="23"/>
        <v>0</v>
      </c>
      <c r="Y79" s="66">
        <f t="shared" si="23"/>
        <v>3.8</v>
      </c>
      <c r="Z79" s="66">
        <f t="shared" si="23"/>
        <v>0</v>
      </c>
      <c r="AA79" s="66">
        <f t="shared" si="23"/>
        <v>0</v>
      </c>
      <c r="AB79" s="66">
        <f t="shared" si="23"/>
        <v>0</v>
      </c>
      <c r="AC79" s="66">
        <f t="shared" si="23"/>
        <v>24.8</v>
      </c>
      <c r="AD79" s="66">
        <f t="shared" si="23"/>
        <v>49</v>
      </c>
      <c r="AE79" s="66">
        <f t="shared" si="23"/>
        <v>0</v>
      </c>
      <c r="AF79" s="66">
        <f t="shared" si="23"/>
        <v>0</v>
      </c>
      <c r="AG79" s="71">
        <f t="shared" si="23"/>
        <v>0</v>
      </c>
      <c r="AH79" s="51">
        <f t="shared" si="20"/>
        <v>56.4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87</v>
      </c>
      <c r="B80" s="66">
        <f t="shared" ref="B80:AG80" si="24">SUM(B67:B79)</f>
        <v>2267.73</v>
      </c>
      <c r="C80" s="66">
        <f t="shared" si="24"/>
        <v>2109.7000000000003</v>
      </c>
      <c r="D80" s="66">
        <f t="shared" si="24"/>
        <v>2151.56</v>
      </c>
      <c r="E80" s="66">
        <f t="shared" si="24"/>
        <v>2072.1999999999998</v>
      </c>
      <c r="F80" s="66">
        <f t="shared" si="24"/>
        <v>2025.26</v>
      </c>
      <c r="G80" s="66">
        <f t="shared" si="24"/>
        <v>2018.2999999999997</v>
      </c>
      <c r="H80" s="66">
        <f t="shared" si="24"/>
        <v>2010.8799999999999</v>
      </c>
      <c r="I80" s="66">
        <f t="shared" si="24"/>
        <v>2036.2800000000002</v>
      </c>
      <c r="J80" s="66">
        <f t="shared" si="24"/>
        <v>2093.48</v>
      </c>
      <c r="K80" s="66">
        <f t="shared" si="24"/>
        <v>2196.2200000000003</v>
      </c>
      <c r="L80" s="66">
        <f t="shared" si="24"/>
        <v>2299.42</v>
      </c>
      <c r="M80" s="66">
        <f t="shared" si="24"/>
        <v>2403.2800000000002</v>
      </c>
      <c r="N80" s="66">
        <f t="shared" si="24"/>
        <v>2541.48</v>
      </c>
      <c r="O80" s="66">
        <f t="shared" si="24"/>
        <v>2578.2799999999997</v>
      </c>
      <c r="P80" s="66">
        <f t="shared" si="24"/>
        <v>2634.2799999999997</v>
      </c>
      <c r="Q80" s="66">
        <f t="shared" si="24"/>
        <v>2725.2799999999997</v>
      </c>
      <c r="R80" s="66">
        <f t="shared" si="24"/>
        <v>2675.08</v>
      </c>
      <c r="S80" s="66">
        <f t="shared" si="24"/>
        <v>2683.12</v>
      </c>
      <c r="T80" s="66">
        <f t="shared" si="24"/>
        <v>2686.38</v>
      </c>
      <c r="U80" s="66">
        <f t="shared" si="24"/>
        <v>2484.7400000000002</v>
      </c>
      <c r="V80" s="66">
        <f t="shared" si="24"/>
        <v>2543.6600000000003</v>
      </c>
      <c r="W80" s="66">
        <f t="shared" si="24"/>
        <v>2460.1999999999998</v>
      </c>
      <c r="X80" s="66">
        <f t="shared" si="24"/>
        <v>2683.68</v>
      </c>
      <c r="Y80" s="66">
        <f t="shared" si="24"/>
        <v>2681.3200000000006</v>
      </c>
      <c r="Z80" s="66">
        <f t="shared" si="24"/>
        <v>2794.54</v>
      </c>
      <c r="AA80" s="66">
        <f t="shared" si="24"/>
        <v>2788.28</v>
      </c>
      <c r="AB80" s="66">
        <f t="shared" si="24"/>
        <v>2787.96</v>
      </c>
      <c r="AC80" s="66">
        <f t="shared" si="24"/>
        <v>2702.6800000000003</v>
      </c>
      <c r="AD80" s="66">
        <f t="shared" si="24"/>
        <v>2621.48</v>
      </c>
      <c r="AE80" s="66">
        <f t="shared" si="24"/>
        <v>2346.08</v>
      </c>
      <c r="AF80" s="66">
        <f t="shared" si="24"/>
        <v>2367.48</v>
      </c>
      <c r="AG80" s="71">
        <f t="shared" si="24"/>
        <v>4208.08</v>
      </c>
      <c r="AH80" s="51">
        <f t="shared" si="20"/>
        <v>2794.54</v>
      </c>
      <c r="AI80" s="52">
        <f t="shared" si="21"/>
        <v>2010.8799999999999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50.011000000000003</v>
      </c>
      <c r="C81" s="91">
        <v>49.978000000000002</v>
      </c>
      <c r="D81" s="91">
        <v>49.96</v>
      </c>
      <c r="E81" s="91">
        <v>50.036999999999999</v>
      </c>
      <c r="F81" s="91">
        <v>49.926000000000002</v>
      </c>
      <c r="G81" s="91">
        <v>50.024000000000001</v>
      </c>
      <c r="H81" s="91">
        <v>50.064</v>
      </c>
      <c r="I81" s="91">
        <v>50.1</v>
      </c>
      <c r="J81" s="91">
        <v>50.070999999999998</v>
      </c>
      <c r="K81" s="91">
        <v>50.070999999999998</v>
      </c>
      <c r="L81" s="91">
        <v>50.085000000000001</v>
      </c>
      <c r="M81" s="91">
        <v>50.076999999999998</v>
      </c>
      <c r="N81" s="91">
        <v>50.06</v>
      </c>
      <c r="O81" s="91">
        <v>50.052999999999997</v>
      </c>
      <c r="P81" s="91">
        <v>50.11</v>
      </c>
      <c r="Q81" s="91">
        <v>50.082999999999998</v>
      </c>
      <c r="R81" s="91">
        <v>50.015999999999998</v>
      </c>
      <c r="S81" s="91">
        <v>50.018000000000001</v>
      </c>
      <c r="T81" s="91">
        <v>49.994999999999997</v>
      </c>
      <c r="U81" s="91">
        <v>49.996000000000002</v>
      </c>
      <c r="V81" s="91">
        <v>49.981000000000002</v>
      </c>
      <c r="W81" s="91">
        <v>49.859000000000002</v>
      </c>
      <c r="X81" s="91">
        <v>50.023000000000003</v>
      </c>
      <c r="Y81" s="91">
        <v>49.93</v>
      </c>
      <c r="Z81" s="91">
        <v>49.936999999999998</v>
      </c>
      <c r="AA81" s="91">
        <v>49.898000000000003</v>
      </c>
      <c r="AB81" s="91">
        <v>50.055</v>
      </c>
      <c r="AC81" s="91">
        <v>49.999000000000002</v>
      </c>
      <c r="AD81" s="91">
        <v>49.957000000000001</v>
      </c>
      <c r="AE81" s="91">
        <v>50.02</v>
      </c>
      <c r="AF81" s="91">
        <v>50.015999999999998</v>
      </c>
      <c r="AG81" s="93"/>
      <c r="AH81" s="51">
        <f t="shared" si="20"/>
        <v>50.11</v>
      </c>
      <c r="AI81" s="52">
        <f t="shared" si="21"/>
        <v>49.859000000000002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126.5</v>
      </c>
      <c r="C82" s="67">
        <v>126.5</v>
      </c>
      <c r="D82" s="67">
        <v>126.5</v>
      </c>
      <c r="E82" s="67">
        <v>127.2</v>
      </c>
      <c r="F82" s="67">
        <v>127.7</v>
      </c>
      <c r="G82" s="67">
        <v>127.7</v>
      </c>
      <c r="H82" s="67">
        <v>126.5</v>
      </c>
      <c r="I82" s="67">
        <v>125.9</v>
      </c>
      <c r="J82" s="67">
        <v>123.6</v>
      </c>
      <c r="K82" s="67">
        <v>123.6</v>
      </c>
      <c r="L82" s="67">
        <v>125.3</v>
      </c>
      <c r="M82" s="67">
        <v>125.4</v>
      </c>
      <c r="N82" s="67">
        <v>123.3</v>
      </c>
      <c r="O82" s="67">
        <v>123.8</v>
      </c>
      <c r="P82" s="67">
        <v>123.5</v>
      </c>
      <c r="Q82" s="67">
        <v>124.4</v>
      </c>
      <c r="R82" s="67">
        <v>124</v>
      </c>
      <c r="S82" s="95">
        <v>125.2</v>
      </c>
      <c r="T82" s="95">
        <v>124.9</v>
      </c>
      <c r="U82" s="95">
        <v>126.5</v>
      </c>
      <c r="V82" s="95">
        <v>126.8</v>
      </c>
      <c r="W82" s="95">
        <v>127</v>
      </c>
      <c r="X82" s="95">
        <v>127.7</v>
      </c>
      <c r="Y82" s="95">
        <v>127.5</v>
      </c>
      <c r="Z82" s="95">
        <v>126.3</v>
      </c>
      <c r="AA82" s="67">
        <v>126.6</v>
      </c>
      <c r="AB82" s="67">
        <v>127.1</v>
      </c>
      <c r="AC82" s="67">
        <v>128.30000000000001</v>
      </c>
      <c r="AD82" s="67">
        <v>125.4</v>
      </c>
      <c r="AE82" s="67">
        <v>123.8</v>
      </c>
      <c r="AF82" s="67">
        <v>126.5</v>
      </c>
      <c r="AG82" s="97"/>
      <c r="AH82" s="51">
        <f t="shared" si="20"/>
        <v>128.30000000000001</v>
      </c>
      <c r="AI82" s="52">
        <f t="shared" si="21"/>
        <v>123.3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130</v>
      </c>
      <c r="C83" s="67">
        <v>130.1</v>
      </c>
      <c r="D83" s="67">
        <v>130.19999999999999</v>
      </c>
      <c r="E83" s="67">
        <v>130.69999999999999</v>
      </c>
      <c r="F83" s="67">
        <v>130.69999999999999</v>
      </c>
      <c r="G83" s="67">
        <v>130.5</v>
      </c>
      <c r="H83" s="67">
        <v>129.5</v>
      </c>
      <c r="I83" s="67">
        <v>128.30000000000001</v>
      </c>
      <c r="J83" s="67">
        <v>128.30000000000001</v>
      </c>
      <c r="K83" s="67">
        <v>125.9</v>
      </c>
      <c r="L83" s="67">
        <v>128.19999999999999</v>
      </c>
      <c r="M83" s="67">
        <v>128.5</v>
      </c>
      <c r="N83" s="67">
        <v>126.1</v>
      </c>
      <c r="O83" s="67">
        <v>126.4</v>
      </c>
      <c r="P83" s="67">
        <v>126.2</v>
      </c>
      <c r="Q83" s="67">
        <v>127.2</v>
      </c>
      <c r="R83" s="67">
        <v>126.9</v>
      </c>
      <c r="S83" s="95">
        <v>127.7</v>
      </c>
      <c r="T83" s="95">
        <v>127.6</v>
      </c>
      <c r="U83" s="95">
        <v>129</v>
      </c>
      <c r="V83" s="95">
        <v>129.5</v>
      </c>
      <c r="W83" s="95">
        <v>128.80000000000001</v>
      </c>
      <c r="X83" s="95">
        <v>129.19999999999999</v>
      </c>
      <c r="Y83" s="95">
        <v>129.1</v>
      </c>
      <c r="Z83" s="95">
        <v>128.69999999999999</v>
      </c>
      <c r="AA83" s="67">
        <v>128</v>
      </c>
      <c r="AB83" s="67">
        <v>130.1</v>
      </c>
      <c r="AC83" s="67">
        <v>130.9</v>
      </c>
      <c r="AD83" s="67">
        <v>128.5</v>
      </c>
      <c r="AE83" s="67">
        <v>127.4</v>
      </c>
      <c r="AF83" s="67">
        <v>129.69999999999999</v>
      </c>
      <c r="AG83" s="97"/>
      <c r="AH83" s="51">
        <f t="shared" si="20"/>
        <v>130.9</v>
      </c>
      <c r="AI83" s="52">
        <f t="shared" si="21"/>
        <v>125.9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128.5</v>
      </c>
      <c r="C84" s="67">
        <v>122.3</v>
      </c>
      <c r="D84" s="67">
        <v>127</v>
      </c>
      <c r="E84" s="67">
        <v>127.4</v>
      </c>
      <c r="F84" s="67">
        <v>128.6</v>
      </c>
      <c r="G84" s="67">
        <v>128.5</v>
      </c>
      <c r="H84" s="67">
        <v>128.30000000000001</v>
      </c>
      <c r="I84" s="67">
        <v>129.5</v>
      </c>
      <c r="J84" s="67">
        <v>129.5</v>
      </c>
      <c r="K84" s="67">
        <v>127</v>
      </c>
      <c r="L84" s="67">
        <v>124.8</v>
      </c>
      <c r="M84" s="67">
        <v>126.5</v>
      </c>
      <c r="N84" s="67">
        <v>123.4</v>
      </c>
      <c r="O84" s="67">
        <v>121.8</v>
      </c>
      <c r="P84" s="67">
        <v>127.5</v>
      </c>
      <c r="Q84" s="67">
        <v>126.7</v>
      </c>
      <c r="R84" s="67">
        <v>125.7</v>
      </c>
      <c r="S84" s="67">
        <v>125.4</v>
      </c>
      <c r="T84" s="67">
        <v>126</v>
      </c>
      <c r="U84" s="67">
        <v>127</v>
      </c>
      <c r="V84" s="67">
        <v>127.6</v>
      </c>
      <c r="W84" s="95">
        <v>128.30000000000001</v>
      </c>
      <c r="X84" s="95">
        <v>127.7</v>
      </c>
      <c r="Y84" s="95">
        <v>131</v>
      </c>
      <c r="Z84" s="95">
        <v>124.7</v>
      </c>
      <c r="AA84" s="67">
        <v>127.7</v>
      </c>
      <c r="AB84" s="67">
        <v>127.2</v>
      </c>
      <c r="AC84" s="67">
        <v>126.9</v>
      </c>
      <c r="AD84" s="67">
        <v>128.80000000000001</v>
      </c>
      <c r="AE84" s="67">
        <v>124.8</v>
      </c>
      <c r="AF84" s="67">
        <v>127.6</v>
      </c>
      <c r="AG84" s="97"/>
      <c r="AH84" s="51">
        <f t="shared" si="20"/>
        <v>131</v>
      </c>
      <c r="AI84" s="52">
        <f t="shared" si="21"/>
        <v>121.8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130.30000000000001</v>
      </c>
      <c r="C85" s="67">
        <v>123.7</v>
      </c>
      <c r="D85" s="67">
        <v>126.5</v>
      </c>
      <c r="E85" s="67">
        <v>126.6</v>
      </c>
      <c r="F85" s="67">
        <v>128.19999999999999</v>
      </c>
      <c r="G85" s="67">
        <v>128.1</v>
      </c>
      <c r="H85" s="67">
        <v>127.5</v>
      </c>
      <c r="I85" s="67">
        <v>131.9</v>
      </c>
      <c r="J85" s="67">
        <v>128.5</v>
      </c>
      <c r="K85" s="67">
        <v>128.5</v>
      </c>
      <c r="L85" s="67">
        <v>125.8</v>
      </c>
      <c r="M85" s="67">
        <v>128.1</v>
      </c>
      <c r="N85" s="67">
        <v>125.3</v>
      </c>
      <c r="O85" s="67">
        <v>122.9</v>
      </c>
      <c r="P85" s="67">
        <v>128.6</v>
      </c>
      <c r="Q85" s="67">
        <v>128.5</v>
      </c>
      <c r="R85" s="67">
        <v>126.9</v>
      </c>
      <c r="S85" s="67">
        <v>126.8</v>
      </c>
      <c r="T85" s="67">
        <v>126.8</v>
      </c>
      <c r="U85" s="67">
        <v>129.9</v>
      </c>
      <c r="V85" s="67">
        <v>132.6</v>
      </c>
      <c r="W85" s="95">
        <v>132.30000000000001</v>
      </c>
      <c r="X85" s="95">
        <v>130.6</v>
      </c>
      <c r="Y85" s="95">
        <v>133.9</v>
      </c>
      <c r="Z85" s="95">
        <v>131.1</v>
      </c>
      <c r="AA85" s="67">
        <v>133.80000000000001</v>
      </c>
      <c r="AB85" s="67">
        <v>133.5</v>
      </c>
      <c r="AC85" s="67">
        <v>133.5</v>
      </c>
      <c r="AD85" s="67">
        <v>135.1</v>
      </c>
      <c r="AE85" s="67">
        <v>131.6</v>
      </c>
      <c r="AF85" s="67">
        <v>134.1</v>
      </c>
      <c r="AG85" s="97"/>
      <c r="AH85" s="51">
        <f t="shared" si="20"/>
        <v>135.1</v>
      </c>
      <c r="AI85" s="52">
        <f t="shared" si="21"/>
        <v>122.9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133.4</v>
      </c>
      <c r="C86" s="99">
        <v>134.80000000000001</v>
      </c>
      <c r="D86" s="99">
        <v>134.4</v>
      </c>
      <c r="E86" s="99">
        <v>133</v>
      </c>
      <c r="F86" s="99">
        <v>133.19999999999999</v>
      </c>
      <c r="G86" s="99">
        <v>134.6</v>
      </c>
      <c r="H86" s="99">
        <v>133.30000000000001</v>
      </c>
      <c r="I86" s="99">
        <v>133.80000000000001</v>
      </c>
      <c r="J86" s="99">
        <v>130.30000000000001</v>
      </c>
      <c r="K86" s="99">
        <v>130.30000000000001</v>
      </c>
      <c r="L86" s="99">
        <v>130.80000000000001</v>
      </c>
      <c r="M86" s="99">
        <v>134.80000000000001</v>
      </c>
      <c r="N86" s="99">
        <v>131.1</v>
      </c>
      <c r="O86" s="99">
        <v>131.80000000000001</v>
      </c>
      <c r="P86" s="99">
        <v>134.80000000000001</v>
      </c>
      <c r="Q86" s="99">
        <v>133.5</v>
      </c>
      <c r="R86" s="99">
        <v>135.9</v>
      </c>
      <c r="S86" s="99">
        <v>135.80000000000001</v>
      </c>
      <c r="T86" s="99">
        <v>132.30000000000001</v>
      </c>
      <c r="U86" s="99">
        <v>136.5</v>
      </c>
      <c r="V86" s="99">
        <v>136.4</v>
      </c>
      <c r="W86" s="95">
        <v>135.5</v>
      </c>
      <c r="X86" s="95">
        <v>136</v>
      </c>
      <c r="Y86" s="95">
        <v>135.19999999999999</v>
      </c>
      <c r="Z86" s="95">
        <v>135.1</v>
      </c>
      <c r="AA86" s="99">
        <v>133.30000000000001</v>
      </c>
      <c r="AB86" s="99">
        <v>135.4</v>
      </c>
      <c r="AC86" s="99">
        <v>137</v>
      </c>
      <c r="AD86" s="99">
        <v>131.1</v>
      </c>
      <c r="AE86" s="99">
        <v>130.69999999999999</v>
      </c>
      <c r="AF86" s="99">
        <v>133.30000000000001</v>
      </c>
      <c r="AG86" s="101"/>
      <c r="AH86" s="51">
        <f t="shared" si="20"/>
        <v>137</v>
      </c>
      <c r="AI86" s="52">
        <f t="shared" si="21"/>
        <v>130.30000000000001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128.30000000000001</v>
      </c>
      <c r="C87" s="67">
        <v>130.69999999999999</v>
      </c>
      <c r="D87" s="67">
        <v>131.5</v>
      </c>
      <c r="E87" s="67">
        <v>129.5</v>
      </c>
      <c r="F87" s="67">
        <v>132.80000000000001</v>
      </c>
      <c r="G87" s="67">
        <v>132</v>
      </c>
      <c r="H87" s="67">
        <v>131</v>
      </c>
      <c r="I87" s="67">
        <v>131.69999999999999</v>
      </c>
      <c r="J87" s="67">
        <v>131.69999999999999</v>
      </c>
      <c r="K87" s="67">
        <v>124.6</v>
      </c>
      <c r="L87" s="67">
        <v>124.8</v>
      </c>
      <c r="M87" s="67">
        <v>126.9</v>
      </c>
      <c r="N87" s="67">
        <v>121.1</v>
      </c>
      <c r="O87" s="67">
        <v>124.3</v>
      </c>
      <c r="P87" s="67">
        <v>132.19999999999999</v>
      </c>
      <c r="Q87" s="67">
        <v>129</v>
      </c>
      <c r="R87" s="67">
        <v>135.1</v>
      </c>
      <c r="S87" s="67">
        <v>131.80000000000001</v>
      </c>
      <c r="T87" s="67">
        <v>131.4</v>
      </c>
      <c r="U87" s="67">
        <v>137</v>
      </c>
      <c r="V87" s="67">
        <v>132.30000000000001</v>
      </c>
      <c r="W87" s="95">
        <v>130.4</v>
      </c>
      <c r="X87" s="95">
        <v>131.30000000000001</v>
      </c>
      <c r="Y87" s="95">
        <v>130.69999999999999</v>
      </c>
      <c r="Z87" s="95">
        <v>130.30000000000001</v>
      </c>
      <c r="AA87" s="67">
        <v>125.6</v>
      </c>
      <c r="AB87" s="67">
        <v>128.19999999999999</v>
      </c>
      <c r="AC87" s="67">
        <v>134.1</v>
      </c>
      <c r="AD87" s="67">
        <v>125.7</v>
      </c>
      <c r="AE87" s="67">
        <v>128.6</v>
      </c>
      <c r="AF87" s="67">
        <v>129.30000000000001</v>
      </c>
      <c r="AG87" s="97"/>
      <c r="AH87" s="51">
        <f t="shared" si="20"/>
        <v>137</v>
      </c>
      <c r="AI87" s="52">
        <f t="shared" si="21"/>
        <v>121.1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65.900000000000006</v>
      </c>
      <c r="C88" s="102">
        <v>66</v>
      </c>
      <c r="D88" s="102">
        <v>66.099999999999994</v>
      </c>
      <c r="E88" s="102">
        <v>66.400000000000006</v>
      </c>
      <c r="F88" s="102">
        <v>66.400000000000006</v>
      </c>
      <c r="G88" s="102">
        <v>66.2</v>
      </c>
      <c r="H88" s="102">
        <v>65.8</v>
      </c>
      <c r="I88" s="102">
        <v>65.3</v>
      </c>
      <c r="J88" s="102">
        <v>65.3</v>
      </c>
      <c r="K88" s="102">
        <v>63.7</v>
      </c>
      <c r="L88" s="102">
        <v>64.400000000000006</v>
      </c>
      <c r="M88" s="102">
        <v>64.8</v>
      </c>
      <c r="N88" s="102">
        <v>63.9</v>
      </c>
      <c r="O88" s="102">
        <v>64.099999999999994</v>
      </c>
      <c r="P88" s="102">
        <v>64</v>
      </c>
      <c r="Q88" s="102">
        <v>63.6</v>
      </c>
      <c r="R88" s="102">
        <v>64.400000000000006</v>
      </c>
      <c r="S88" s="102">
        <v>64.599999999999994</v>
      </c>
      <c r="T88" s="102">
        <v>64.8</v>
      </c>
      <c r="U88" s="102">
        <v>65.400000000000006</v>
      </c>
      <c r="V88" s="102">
        <v>65.7</v>
      </c>
      <c r="W88" s="102">
        <v>65.599999999999994</v>
      </c>
      <c r="X88" s="102">
        <v>65.900000000000006</v>
      </c>
      <c r="Y88" s="102">
        <v>65.8</v>
      </c>
      <c r="Z88" s="102">
        <v>65.5</v>
      </c>
      <c r="AA88" s="102">
        <v>65.599999999999994</v>
      </c>
      <c r="AB88" s="102">
        <v>66.099999999999994</v>
      </c>
      <c r="AC88" s="102">
        <v>66.5</v>
      </c>
      <c r="AD88" s="102">
        <v>65</v>
      </c>
      <c r="AE88" s="102">
        <v>64.8</v>
      </c>
      <c r="AF88" s="102">
        <v>65.8</v>
      </c>
      <c r="AG88" s="104"/>
      <c r="AH88" s="51">
        <f t="shared" si="20"/>
        <v>66.5</v>
      </c>
      <c r="AI88" s="52">
        <f t="shared" si="21"/>
        <v>63.6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 t="shared" ref="B90:AF90" si="25">SUM(B12,B14,B17,B20:B21,B39,B41:B42,B44,B46,B91:B94,B98,B104,B110,B119,B121,B133,B140,B143:B144,B151,B153,B155,B159:B161,B163:B165,B170,B176:B177,B179:B181,B189,B194)</f>
        <v>126.43999999999998</v>
      </c>
      <c r="C90" s="109">
        <f t="shared" si="25"/>
        <v>124.43999999999998</v>
      </c>
      <c r="D90" s="109">
        <f t="shared" si="25"/>
        <v>119.93999999999998</v>
      </c>
      <c r="E90" s="109">
        <f t="shared" si="25"/>
        <v>126.03999999999998</v>
      </c>
      <c r="F90" s="109">
        <f t="shared" si="25"/>
        <v>138.03999999999996</v>
      </c>
      <c r="G90" s="109">
        <f t="shared" si="25"/>
        <v>154.73999999999995</v>
      </c>
      <c r="H90" s="109">
        <f t="shared" si="25"/>
        <v>176.93999999999994</v>
      </c>
      <c r="I90" s="109">
        <f t="shared" si="25"/>
        <v>233.93999999999994</v>
      </c>
      <c r="J90" s="109">
        <f t="shared" si="25"/>
        <v>247.23999999999995</v>
      </c>
      <c r="K90" s="109">
        <f t="shared" si="25"/>
        <v>247.93999999999997</v>
      </c>
      <c r="L90" s="109">
        <f t="shared" si="25"/>
        <v>258.24</v>
      </c>
      <c r="M90" s="109">
        <f t="shared" si="25"/>
        <v>232.23999999999995</v>
      </c>
      <c r="N90" s="109">
        <f t="shared" si="25"/>
        <v>266.54000000000002</v>
      </c>
      <c r="O90" s="109">
        <f t="shared" si="25"/>
        <v>263.74</v>
      </c>
      <c r="P90" s="109">
        <f t="shared" si="25"/>
        <v>272.14000000000004</v>
      </c>
      <c r="Q90" s="109">
        <f t="shared" si="25"/>
        <v>287.94000000000005</v>
      </c>
      <c r="R90" s="109">
        <f t="shared" si="25"/>
        <v>261.74</v>
      </c>
      <c r="S90" s="109">
        <f t="shared" si="25"/>
        <v>275.36000000000007</v>
      </c>
      <c r="T90" s="109">
        <f t="shared" si="25"/>
        <v>286.74</v>
      </c>
      <c r="U90" s="109">
        <f t="shared" si="25"/>
        <v>256.24</v>
      </c>
      <c r="V90" s="109">
        <f t="shared" si="25"/>
        <v>264.14000000000004</v>
      </c>
      <c r="W90" s="109">
        <f t="shared" si="25"/>
        <v>289.44</v>
      </c>
      <c r="X90" s="109">
        <f t="shared" si="25"/>
        <v>300.54000000000002</v>
      </c>
      <c r="Y90" s="109">
        <f t="shared" si="25"/>
        <v>311.94000000000005</v>
      </c>
      <c r="Z90" s="109">
        <f t="shared" si="25"/>
        <v>317.54000000000002</v>
      </c>
      <c r="AA90" s="109">
        <f t="shared" si="25"/>
        <v>293.64000000000004</v>
      </c>
      <c r="AB90" s="109">
        <f t="shared" si="25"/>
        <v>257.54000000000002</v>
      </c>
      <c r="AC90" s="109">
        <f t="shared" si="25"/>
        <v>208.74000000000004</v>
      </c>
      <c r="AD90" s="109">
        <f t="shared" si="25"/>
        <v>230.43999999999997</v>
      </c>
      <c r="AE90" s="109">
        <f t="shared" si="25"/>
        <v>188.83999999999995</v>
      </c>
      <c r="AF90" s="109">
        <f t="shared" si="25"/>
        <v>167.84</v>
      </c>
      <c r="AG90" s="110"/>
      <c r="AH90" s="51">
        <f>MAX(B90:AF90)</f>
        <v>317.54000000000002</v>
      </c>
      <c r="AI90" s="52">
        <f>MIN(B90:AF90)</f>
        <v>119.93999999999998</v>
      </c>
    </row>
    <row r="91" spans="1:88" x14ac:dyDescent="0.25">
      <c r="A91" s="111" t="s">
        <v>58</v>
      </c>
      <c r="B91" s="79">
        <v>21.6</v>
      </c>
      <c r="C91" s="79">
        <v>23.1</v>
      </c>
      <c r="D91" s="79">
        <v>29.3</v>
      </c>
      <c r="E91" s="79">
        <v>36.1</v>
      </c>
      <c r="F91" s="112">
        <v>38.299999999999997</v>
      </c>
      <c r="G91" s="112">
        <v>32.9</v>
      </c>
      <c r="H91" s="112">
        <v>36.700000000000003</v>
      </c>
      <c r="I91" s="112">
        <v>34.200000000000003</v>
      </c>
      <c r="J91" s="112">
        <v>32</v>
      </c>
      <c r="K91" s="112">
        <v>26.3</v>
      </c>
      <c r="L91" s="49">
        <v>16.600000000000001</v>
      </c>
      <c r="M91" s="112">
        <v>32</v>
      </c>
      <c r="N91" s="112">
        <v>27.5</v>
      </c>
      <c r="O91" s="112">
        <v>22</v>
      </c>
      <c r="P91" s="112">
        <v>26</v>
      </c>
      <c r="Q91" s="112">
        <v>39.5</v>
      </c>
      <c r="R91" s="112">
        <v>43.5</v>
      </c>
      <c r="S91" s="49">
        <v>42</v>
      </c>
      <c r="T91" s="49">
        <v>47.6</v>
      </c>
      <c r="U91" s="112">
        <v>44.1</v>
      </c>
      <c r="V91" s="112">
        <v>47.9</v>
      </c>
      <c r="W91" s="112">
        <v>49</v>
      </c>
      <c r="X91" s="112">
        <v>25.6</v>
      </c>
      <c r="Y91" s="112">
        <v>28.6</v>
      </c>
      <c r="Z91" s="112">
        <v>18.5</v>
      </c>
      <c r="AA91" s="49">
        <v>17.5</v>
      </c>
      <c r="AB91" s="49">
        <v>18.3</v>
      </c>
      <c r="AC91" s="49">
        <v>26.3</v>
      </c>
      <c r="AD91" s="49">
        <v>27.5</v>
      </c>
      <c r="AE91" s="49">
        <v>22.2</v>
      </c>
      <c r="AF91" s="49">
        <v>20.9</v>
      </c>
      <c r="AG91" s="114">
        <v>75</v>
      </c>
      <c r="AH91" s="51">
        <f>IF(ABS(MAX(B91:AF91))&gt;ABS(MIN(B91:AF91)),MAX(B91:AF91),MIN(B91:AF91))</f>
        <v>49</v>
      </c>
      <c r="AI91" s="115">
        <f>INDEX($B$9:$AF$9,1,MATCH(AH91,B91:AF91,0))</f>
        <v>0.75</v>
      </c>
    </row>
    <row r="92" spans="1:88" x14ac:dyDescent="0.25">
      <c r="A92" s="116" t="s">
        <v>59</v>
      </c>
      <c r="B92" s="80">
        <v>-92</v>
      </c>
      <c r="C92" s="80">
        <v>-91</v>
      </c>
      <c r="D92" s="80">
        <v>-93</v>
      </c>
      <c r="E92" s="80">
        <v>-90</v>
      </c>
      <c r="F92" s="80">
        <v>-85</v>
      </c>
      <c r="G92" s="80">
        <v>-75</v>
      </c>
      <c r="H92" s="80">
        <v>-64</v>
      </c>
      <c r="I92" s="80">
        <v>-23.8</v>
      </c>
      <c r="J92" s="80">
        <v>-26</v>
      </c>
      <c r="K92" s="80">
        <v>-32</v>
      </c>
      <c r="L92" s="80">
        <v>-25</v>
      </c>
      <c r="M92" s="80">
        <v>-45</v>
      </c>
      <c r="N92" s="80">
        <f>-10.5-20.2</f>
        <v>-30.7</v>
      </c>
      <c r="O92" s="80">
        <v>-33</v>
      </c>
      <c r="P92" s="80">
        <v>-30</v>
      </c>
      <c r="Q92" s="80">
        <v>-28</v>
      </c>
      <c r="R92" s="80">
        <v>-47</v>
      </c>
      <c r="S92" s="80">
        <v>-32</v>
      </c>
      <c r="T92" s="80">
        <v>-29</v>
      </c>
      <c r="U92" s="80">
        <v>-40</v>
      </c>
      <c r="V92" s="80">
        <v>-35</v>
      </c>
      <c r="W92" s="80">
        <v>-26</v>
      </c>
      <c r="X92" s="80">
        <v>-2</v>
      </c>
      <c r="Y92" s="80">
        <v>4</v>
      </c>
      <c r="Z92" s="80">
        <v>7.5</v>
      </c>
      <c r="AA92" s="67">
        <v>3</v>
      </c>
      <c r="AB92" s="67">
        <v>-20.3</v>
      </c>
      <c r="AC92" s="67">
        <v>-59.3</v>
      </c>
      <c r="AD92" s="67">
        <v>-41.2</v>
      </c>
      <c r="AE92" s="67">
        <v>-56</v>
      </c>
      <c r="AF92" s="67">
        <v>-65</v>
      </c>
      <c r="AG92" s="114">
        <v>240</v>
      </c>
      <c r="AH92" s="51">
        <f>IF(ABS(MAX(B92:AF92))&gt;ABS(MIN(B92:AF92)),MAX(B92:AF92),MIN(B92:AF92))</f>
        <v>-93</v>
      </c>
      <c r="AI92" s="115">
        <f>INDEX($B$9:$AF$9,1,MATCH(AH92,B92:AF92,0))</f>
        <v>0.125</v>
      </c>
    </row>
    <row r="93" spans="1:88" x14ac:dyDescent="0.25">
      <c r="A93" s="116" t="s">
        <v>60</v>
      </c>
      <c r="B93" s="80">
        <v>-8.6999999999999993</v>
      </c>
      <c r="C93" s="80">
        <v>-6.6</v>
      </c>
      <c r="D93" s="80">
        <v>-11.4</v>
      </c>
      <c r="E93" s="80">
        <v>-8.1999999999999993</v>
      </c>
      <c r="F93" s="80">
        <v>-4.5999999999999996</v>
      </c>
      <c r="G93" s="80">
        <v>-1.8</v>
      </c>
      <c r="H93" s="80">
        <v>-4.2</v>
      </c>
      <c r="I93" s="80">
        <v>7</v>
      </c>
      <c r="J93" s="80">
        <v>8</v>
      </c>
      <c r="K93" s="80">
        <v>9.6</v>
      </c>
      <c r="L93" s="80">
        <v>25.4</v>
      </c>
      <c r="M93" s="80">
        <v>21</v>
      </c>
      <c r="N93" s="80">
        <v>38.700000000000003</v>
      </c>
      <c r="O93" s="80">
        <v>42</v>
      </c>
      <c r="P93" s="80">
        <v>36.700000000000003</v>
      </c>
      <c r="Q93" s="80">
        <v>38</v>
      </c>
      <c r="R93" s="80">
        <v>37.200000000000003</v>
      </c>
      <c r="S93" s="80">
        <v>41.1</v>
      </c>
      <c r="T93" s="80">
        <v>40.700000000000003</v>
      </c>
      <c r="U93" s="80">
        <v>30.1</v>
      </c>
      <c r="V93" s="80">
        <v>36.5</v>
      </c>
      <c r="W93" s="80">
        <v>37.4</v>
      </c>
      <c r="X93" s="80">
        <v>42.3</v>
      </c>
      <c r="Y93" s="80">
        <v>43.8</v>
      </c>
      <c r="Z93" s="80">
        <v>45.9</v>
      </c>
      <c r="AA93" s="67">
        <v>39.9</v>
      </c>
      <c r="AB93" s="67">
        <v>39.1</v>
      </c>
      <c r="AC93" s="67">
        <v>29.8</v>
      </c>
      <c r="AD93" s="67">
        <v>31.2</v>
      </c>
      <c r="AE93" s="67">
        <v>15.5</v>
      </c>
      <c r="AF93" s="67">
        <v>25.5</v>
      </c>
      <c r="AG93" s="114">
        <v>60</v>
      </c>
      <c r="AH93" s="51">
        <f>IF(ABS(MAX(B93:AF93))&gt;ABS(MIN(B93:AF93)),MAX(B93:AF93),MIN(B93:AF93))</f>
        <v>45.9</v>
      </c>
      <c r="AI93" s="115">
        <f>INDEX($B$9:$AF$9,1,MATCH(AH93,B93:AF93,0))</f>
        <v>0.8125</v>
      </c>
    </row>
    <row r="94" spans="1:88" x14ac:dyDescent="0.25">
      <c r="A94" s="118" t="s">
        <v>61</v>
      </c>
      <c r="B94" s="82">
        <v>-47.7</v>
      </c>
      <c r="C94" s="82">
        <v>-54.3</v>
      </c>
      <c r="D94" s="82">
        <v>-58.2</v>
      </c>
      <c r="E94" s="82">
        <v>-65.099999999999994</v>
      </c>
      <c r="F94" s="82">
        <v>-63.9</v>
      </c>
      <c r="G94" s="82">
        <v>-54.6</v>
      </c>
      <c r="H94" s="82">
        <v>-44.8</v>
      </c>
      <c r="I94" s="82">
        <v>-36.700000000000003</v>
      </c>
      <c r="J94" s="82">
        <v>-20</v>
      </c>
      <c r="K94" s="82">
        <v>-9.1999999999999993</v>
      </c>
      <c r="L94" s="82">
        <v>-12</v>
      </c>
      <c r="M94" s="82">
        <v>-29</v>
      </c>
      <c r="N94" s="82">
        <v>-24.4</v>
      </c>
      <c r="O94" s="82">
        <v>-22.7</v>
      </c>
      <c r="P94" s="82">
        <v>-16</v>
      </c>
      <c r="Q94" s="82">
        <v>-17</v>
      </c>
      <c r="R94" s="82">
        <v>-28.6</v>
      </c>
      <c r="S94" s="82">
        <v>-31.9</v>
      </c>
      <c r="T94" s="82">
        <v>-22.9</v>
      </c>
      <c r="U94" s="82">
        <v>-35.5</v>
      </c>
      <c r="V94" s="82">
        <v>-44</v>
      </c>
      <c r="W94" s="82">
        <v>-28</v>
      </c>
      <c r="X94" s="82">
        <v>-22.9</v>
      </c>
      <c r="Y94" s="82">
        <v>-22.4</v>
      </c>
      <c r="Z94" s="82">
        <v>-14.6</v>
      </c>
      <c r="AA94" s="119">
        <v>-22.4</v>
      </c>
      <c r="AB94" s="119">
        <v>-37</v>
      </c>
      <c r="AC94" s="119">
        <v>-43.9</v>
      </c>
      <c r="AD94" s="119">
        <v>-42.1</v>
      </c>
      <c r="AE94" s="119">
        <v>-17.8</v>
      </c>
      <c r="AF94" s="119">
        <v>-39.1</v>
      </c>
      <c r="AG94" s="121">
        <v>120</v>
      </c>
      <c r="AH94" s="51">
        <f>IF(ABS(MAX(B94:AF94))&gt;ABS(MIN(B94:AF94)),MAX(B94:AF94),MIN(B94:AF94))</f>
        <v>-65.099999999999994</v>
      </c>
      <c r="AI94" s="115">
        <f>INDEX($B$9:$AF$9,1,MATCH(AH94,B94:AF94,0))</f>
        <v>0.16666666666666699</v>
      </c>
    </row>
    <row r="95" spans="1:88" ht="15.75" thickBot="1" x14ac:dyDescent="0.3">
      <c r="A95" s="118" t="s">
        <v>62</v>
      </c>
      <c r="B95" s="82">
        <v>59.1</v>
      </c>
      <c r="C95" s="82">
        <v>52.9</v>
      </c>
      <c r="D95" s="82">
        <v>-51.6</v>
      </c>
      <c r="E95" s="82">
        <v>40.5</v>
      </c>
      <c r="F95" s="82">
        <v>40.299999999999997</v>
      </c>
      <c r="G95" s="82">
        <v>44.5</v>
      </c>
      <c r="H95" s="82">
        <v>51.1</v>
      </c>
      <c r="I95" s="82">
        <v>56</v>
      </c>
      <c r="J95" s="82">
        <v>60</v>
      </c>
      <c r="K95" s="82">
        <v>82</v>
      </c>
      <c r="L95" s="82">
        <v>76.3</v>
      </c>
      <c r="M95" s="82">
        <v>66</v>
      </c>
      <c r="N95" s="82">
        <v>72</v>
      </c>
      <c r="O95" s="82">
        <v>73</v>
      </c>
      <c r="P95" s="82">
        <v>79</v>
      </c>
      <c r="Q95" s="82">
        <v>80</v>
      </c>
      <c r="R95" s="82">
        <v>70</v>
      </c>
      <c r="S95" s="82">
        <v>64.2</v>
      </c>
      <c r="T95" s="82">
        <v>66</v>
      </c>
      <c r="U95" s="82">
        <v>56.2</v>
      </c>
      <c r="V95" s="82">
        <v>48.3</v>
      </c>
      <c r="W95" s="82">
        <v>56.6</v>
      </c>
      <c r="X95" s="82">
        <v>48.3</v>
      </c>
      <c r="Y95" s="82">
        <v>53.9</v>
      </c>
      <c r="Z95" s="82">
        <v>60.8</v>
      </c>
      <c r="AA95" s="119">
        <v>56.6</v>
      </c>
      <c r="AB95" s="119">
        <v>45.7</v>
      </c>
      <c r="AC95" s="119">
        <v>38.299999999999997</v>
      </c>
      <c r="AD95" s="119">
        <v>40.1</v>
      </c>
      <c r="AE95" s="119">
        <v>66.2</v>
      </c>
      <c r="AF95" s="119">
        <v>56.2</v>
      </c>
      <c r="AG95" s="121"/>
      <c r="AH95" s="51">
        <f>IF(ABS(MAX(B95:AF95))&gt;ABS(MIN(B95:AF95)),MAX(B95:AF95),MIN(B95:AF95))</f>
        <v>82</v>
      </c>
      <c r="AI95" s="115">
        <f>INDEX($B$9:$AF$9,1,MATCH(AH95,B95:AF95,0))</f>
        <v>0.3125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3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ref="S124:AF124" si="34">R124</f>
        <v>1.48</v>
      </c>
      <c r="T124" s="129">
        <f t="shared" si="34"/>
        <v>1.48</v>
      </c>
      <c r="U124" s="129">
        <f t="shared" si="34"/>
        <v>1.48</v>
      </c>
      <c r="V124" s="129">
        <f t="shared" si="34"/>
        <v>1.48</v>
      </c>
      <c r="W124" s="129">
        <f t="shared" si="34"/>
        <v>1.48</v>
      </c>
      <c r="X124" s="129">
        <f t="shared" si="34"/>
        <v>1.48</v>
      </c>
      <c r="Y124" s="129">
        <f t="shared" si="34"/>
        <v>1.48</v>
      </c>
      <c r="Z124" s="129">
        <f t="shared" si="34"/>
        <v>1.48</v>
      </c>
      <c r="AA124" s="129">
        <f t="shared" si="34"/>
        <v>1.48</v>
      </c>
      <c r="AB124" s="129">
        <f t="shared" si="34"/>
        <v>1.48</v>
      </c>
      <c r="AC124" s="129">
        <f t="shared" si="34"/>
        <v>1.48</v>
      </c>
      <c r="AD124" s="129">
        <f t="shared" si="34"/>
        <v>1.48</v>
      </c>
      <c r="AE124" s="129">
        <f t="shared" si="34"/>
        <v>1.48</v>
      </c>
      <c r="AF124" s="129">
        <f t="shared" si="34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5">B126</f>
        <v>2.2000000000000002</v>
      </c>
      <c r="D126" s="129">
        <f t="shared" si="35"/>
        <v>2.2000000000000002</v>
      </c>
      <c r="E126" s="129">
        <f t="shared" si="35"/>
        <v>2.2000000000000002</v>
      </c>
      <c r="F126" s="129">
        <f t="shared" si="35"/>
        <v>2.2000000000000002</v>
      </c>
      <c r="G126" s="129">
        <f t="shared" si="35"/>
        <v>2.2000000000000002</v>
      </c>
      <c r="H126" s="129">
        <f t="shared" si="35"/>
        <v>2.2000000000000002</v>
      </c>
      <c r="I126" s="129">
        <f t="shared" si="35"/>
        <v>2.2000000000000002</v>
      </c>
      <c r="J126" s="129">
        <f t="shared" si="35"/>
        <v>2.2000000000000002</v>
      </c>
      <c r="K126" s="129">
        <f t="shared" si="35"/>
        <v>2.2000000000000002</v>
      </c>
      <c r="L126" s="129">
        <f t="shared" si="35"/>
        <v>2.2000000000000002</v>
      </c>
      <c r="M126" s="129">
        <f t="shared" si="35"/>
        <v>2.2000000000000002</v>
      </c>
      <c r="N126" s="129">
        <f t="shared" si="35"/>
        <v>2.2000000000000002</v>
      </c>
      <c r="O126" s="129">
        <f t="shared" si="35"/>
        <v>2.2000000000000002</v>
      </c>
      <c r="P126" s="129">
        <f t="shared" si="35"/>
        <v>2.2000000000000002</v>
      </c>
      <c r="Q126" s="129">
        <f t="shared" si="35"/>
        <v>2.2000000000000002</v>
      </c>
      <c r="R126" s="129">
        <f t="shared" si="35"/>
        <v>2.2000000000000002</v>
      </c>
      <c r="S126" s="129">
        <f t="shared" ref="S126:AF133" si="36">R126</f>
        <v>2.2000000000000002</v>
      </c>
      <c r="T126" s="129">
        <f t="shared" si="36"/>
        <v>2.2000000000000002</v>
      </c>
      <c r="U126" s="129">
        <f t="shared" si="36"/>
        <v>2.2000000000000002</v>
      </c>
      <c r="V126" s="129">
        <f t="shared" si="36"/>
        <v>2.2000000000000002</v>
      </c>
      <c r="W126" s="129">
        <f t="shared" si="36"/>
        <v>2.2000000000000002</v>
      </c>
      <c r="X126" s="129">
        <f t="shared" si="36"/>
        <v>2.2000000000000002</v>
      </c>
      <c r="Y126" s="129">
        <f t="shared" si="36"/>
        <v>2.2000000000000002</v>
      </c>
      <c r="Z126" s="129">
        <f t="shared" si="36"/>
        <v>2.2000000000000002</v>
      </c>
      <c r="AA126" s="129">
        <f t="shared" si="36"/>
        <v>2.2000000000000002</v>
      </c>
      <c r="AB126" s="129">
        <f t="shared" si="36"/>
        <v>2.2000000000000002</v>
      </c>
      <c r="AC126" s="129">
        <f t="shared" si="36"/>
        <v>2.2000000000000002</v>
      </c>
      <c r="AD126" s="129">
        <f t="shared" si="36"/>
        <v>2.2000000000000002</v>
      </c>
      <c r="AE126" s="129">
        <f t="shared" si="36"/>
        <v>2.2000000000000002</v>
      </c>
      <c r="AF126" s="129">
        <f t="shared" si="36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5"/>
        <v>2</v>
      </c>
      <c r="D127" s="129">
        <f t="shared" si="35"/>
        <v>2</v>
      </c>
      <c r="E127" s="129">
        <f t="shared" si="35"/>
        <v>2</v>
      </c>
      <c r="F127" s="129">
        <f t="shared" si="35"/>
        <v>2</v>
      </c>
      <c r="G127" s="129">
        <f t="shared" si="35"/>
        <v>2</v>
      </c>
      <c r="H127" s="129">
        <f t="shared" si="35"/>
        <v>2</v>
      </c>
      <c r="I127" s="129">
        <f t="shared" si="35"/>
        <v>2</v>
      </c>
      <c r="J127" s="129">
        <f t="shared" si="35"/>
        <v>2</v>
      </c>
      <c r="K127" s="129">
        <f t="shared" si="35"/>
        <v>2</v>
      </c>
      <c r="L127" s="129">
        <f t="shared" si="35"/>
        <v>2</v>
      </c>
      <c r="M127" s="129">
        <f t="shared" si="35"/>
        <v>2</v>
      </c>
      <c r="N127" s="129">
        <f t="shared" si="35"/>
        <v>2</v>
      </c>
      <c r="O127" s="129">
        <f t="shared" si="35"/>
        <v>2</v>
      </c>
      <c r="P127" s="129">
        <f t="shared" si="35"/>
        <v>2</v>
      </c>
      <c r="Q127" s="129">
        <f t="shared" si="35"/>
        <v>2</v>
      </c>
      <c r="R127" s="129">
        <f t="shared" si="35"/>
        <v>2</v>
      </c>
      <c r="S127" s="129">
        <f t="shared" si="36"/>
        <v>2</v>
      </c>
      <c r="T127" s="129">
        <f t="shared" si="36"/>
        <v>2</v>
      </c>
      <c r="U127" s="129">
        <f t="shared" si="36"/>
        <v>2</v>
      </c>
      <c r="V127" s="129">
        <f t="shared" si="36"/>
        <v>2</v>
      </c>
      <c r="W127" s="129">
        <f t="shared" si="36"/>
        <v>2</v>
      </c>
      <c r="X127" s="129">
        <f t="shared" si="36"/>
        <v>2</v>
      </c>
      <c r="Y127" s="129">
        <f t="shared" si="36"/>
        <v>2</v>
      </c>
      <c r="Z127" s="129">
        <f t="shared" si="36"/>
        <v>2</v>
      </c>
      <c r="AA127" s="129">
        <f t="shared" si="36"/>
        <v>2</v>
      </c>
      <c r="AB127" s="129">
        <f t="shared" si="36"/>
        <v>2</v>
      </c>
      <c r="AC127" s="129">
        <f t="shared" si="36"/>
        <v>2</v>
      </c>
      <c r="AD127" s="129">
        <f t="shared" si="36"/>
        <v>2</v>
      </c>
      <c r="AE127" s="129">
        <f t="shared" si="36"/>
        <v>2</v>
      </c>
      <c r="AF127" s="129">
        <f t="shared" si="36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5"/>
        <v>1.25</v>
      </c>
      <c r="D128" s="129">
        <f t="shared" si="35"/>
        <v>1.25</v>
      </c>
      <c r="E128" s="129">
        <f t="shared" si="35"/>
        <v>1.25</v>
      </c>
      <c r="F128" s="129">
        <f t="shared" si="35"/>
        <v>1.25</v>
      </c>
      <c r="G128" s="129">
        <f t="shared" si="35"/>
        <v>1.25</v>
      </c>
      <c r="H128" s="129">
        <f t="shared" si="35"/>
        <v>1.25</v>
      </c>
      <c r="I128" s="129">
        <f t="shared" si="35"/>
        <v>1.25</v>
      </c>
      <c r="J128" s="129">
        <f t="shared" si="35"/>
        <v>1.25</v>
      </c>
      <c r="K128" s="129">
        <f t="shared" si="35"/>
        <v>1.25</v>
      </c>
      <c r="L128" s="129">
        <f t="shared" si="35"/>
        <v>1.25</v>
      </c>
      <c r="M128" s="129">
        <f t="shared" si="35"/>
        <v>1.25</v>
      </c>
      <c r="N128" s="129">
        <f t="shared" si="35"/>
        <v>1.25</v>
      </c>
      <c r="O128" s="129">
        <f t="shared" si="35"/>
        <v>1.25</v>
      </c>
      <c r="P128" s="129">
        <f t="shared" si="35"/>
        <v>1.25</v>
      </c>
      <c r="Q128" s="129">
        <f t="shared" si="35"/>
        <v>1.25</v>
      </c>
      <c r="R128" s="129">
        <f t="shared" si="35"/>
        <v>1.25</v>
      </c>
      <c r="S128" s="129">
        <f t="shared" si="36"/>
        <v>1.25</v>
      </c>
      <c r="T128" s="129">
        <f t="shared" si="36"/>
        <v>1.25</v>
      </c>
      <c r="U128" s="129">
        <f t="shared" si="36"/>
        <v>1.25</v>
      </c>
      <c r="V128" s="129">
        <f t="shared" si="36"/>
        <v>1.25</v>
      </c>
      <c r="W128" s="129">
        <f t="shared" si="36"/>
        <v>1.25</v>
      </c>
      <c r="X128" s="129">
        <f t="shared" si="36"/>
        <v>1.25</v>
      </c>
      <c r="Y128" s="129">
        <f t="shared" si="36"/>
        <v>1.25</v>
      </c>
      <c r="Z128" s="129">
        <f t="shared" si="36"/>
        <v>1.25</v>
      </c>
      <c r="AA128" s="129">
        <f t="shared" si="36"/>
        <v>1.25</v>
      </c>
      <c r="AB128" s="129">
        <f t="shared" si="36"/>
        <v>1.25</v>
      </c>
      <c r="AC128" s="129">
        <f t="shared" si="36"/>
        <v>1.25</v>
      </c>
      <c r="AD128" s="129">
        <f t="shared" si="36"/>
        <v>1.25</v>
      </c>
      <c r="AE128" s="129">
        <f t="shared" si="36"/>
        <v>1.25</v>
      </c>
      <c r="AF128" s="129">
        <f t="shared" si="36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5"/>
        <v>1.1499999999999999</v>
      </c>
      <c r="D129" s="129">
        <f t="shared" si="35"/>
        <v>1.1499999999999999</v>
      </c>
      <c r="E129" s="129">
        <f t="shared" si="35"/>
        <v>1.1499999999999999</v>
      </c>
      <c r="F129" s="129">
        <f t="shared" si="35"/>
        <v>1.1499999999999999</v>
      </c>
      <c r="G129" s="129">
        <f t="shared" si="35"/>
        <v>1.1499999999999999</v>
      </c>
      <c r="H129" s="129">
        <f t="shared" si="35"/>
        <v>1.1499999999999999</v>
      </c>
      <c r="I129" s="129">
        <f t="shared" si="35"/>
        <v>1.1499999999999999</v>
      </c>
      <c r="J129" s="129">
        <f t="shared" si="35"/>
        <v>1.1499999999999999</v>
      </c>
      <c r="K129" s="129">
        <f t="shared" si="35"/>
        <v>1.1499999999999999</v>
      </c>
      <c r="L129" s="129">
        <f t="shared" si="35"/>
        <v>1.1499999999999999</v>
      </c>
      <c r="M129" s="129">
        <f t="shared" si="35"/>
        <v>1.1499999999999999</v>
      </c>
      <c r="N129" s="129">
        <f t="shared" si="35"/>
        <v>1.1499999999999999</v>
      </c>
      <c r="O129" s="129">
        <f t="shared" si="35"/>
        <v>1.1499999999999999</v>
      </c>
      <c r="P129" s="129">
        <f t="shared" si="35"/>
        <v>1.1499999999999999</v>
      </c>
      <c r="Q129" s="129">
        <f t="shared" si="35"/>
        <v>1.1499999999999999</v>
      </c>
      <c r="R129" s="129">
        <f t="shared" si="35"/>
        <v>1.1499999999999999</v>
      </c>
      <c r="S129" s="129">
        <f t="shared" si="36"/>
        <v>1.1499999999999999</v>
      </c>
      <c r="T129" s="129">
        <f t="shared" si="36"/>
        <v>1.1499999999999999</v>
      </c>
      <c r="U129" s="129">
        <f t="shared" si="36"/>
        <v>1.1499999999999999</v>
      </c>
      <c r="V129" s="129">
        <f t="shared" si="36"/>
        <v>1.1499999999999999</v>
      </c>
      <c r="W129" s="129">
        <f t="shared" si="36"/>
        <v>1.1499999999999999</v>
      </c>
      <c r="X129" s="129">
        <f t="shared" si="36"/>
        <v>1.1499999999999999</v>
      </c>
      <c r="Y129" s="129">
        <f t="shared" si="36"/>
        <v>1.1499999999999999</v>
      </c>
      <c r="Z129" s="129">
        <f t="shared" si="36"/>
        <v>1.1499999999999999</v>
      </c>
      <c r="AA129" s="129">
        <f t="shared" si="36"/>
        <v>1.1499999999999999</v>
      </c>
      <c r="AB129" s="129">
        <f t="shared" si="36"/>
        <v>1.1499999999999999</v>
      </c>
      <c r="AC129" s="129">
        <f t="shared" si="36"/>
        <v>1.1499999999999999</v>
      </c>
      <c r="AD129" s="129">
        <f t="shared" si="36"/>
        <v>1.1499999999999999</v>
      </c>
      <c r="AE129" s="129">
        <f t="shared" si="36"/>
        <v>1.1499999999999999</v>
      </c>
      <c r="AF129" s="129">
        <f t="shared" si="36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5"/>
        <v>2.133</v>
      </c>
      <c r="D130" s="129">
        <f t="shared" si="35"/>
        <v>2.133</v>
      </c>
      <c r="E130" s="129">
        <f t="shared" si="35"/>
        <v>2.133</v>
      </c>
      <c r="F130" s="129">
        <f t="shared" si="35"/>
        <v>2.133</v>
      </c>
      <c r="G130" s="129">
        <f t="shared" si="35"/>
        <v>2.133</v>
      </c>
      <c r="H130" s="129">
        <f t="shared" si="35"/>
        <v>2.133</v>
      </c>
      <c r="I130" s="129">
        <f t="shared" si="35"/>
        <v>2.133</v>
      </c>
      <c r="J130" s="129">
        <f t="shared" si="35"/>
        <v>2.133</v>
      </c>
      <c r="K130" s="129">
        <f t="shared" si="35"/>
        <v>2.133</v>
      </c>
      <c r="L130" s="129">
        <f t="shared" si="35"/>
        <v>2.133</v>
      </c>
      <c r="M130" s="129">
        <f t="shared" si="35"/>
        <v>2.133</v>
      </c>
      <c r="N130" s="129">
        <f t="shared" si="35"/>
        <v>2.133</v>
      </c>
      <c r="O130" s="129">
        <f t="shared" si="35"/>
        <v>2.133</v>
      </c>
      <c r="P130" s="129">
        <f t="shared" si="35"/>
        <v>2.133</v>
      </c>
      <c r="Q130" s="129">
        <f t="shared" si="35"/>
        <v>2.133</v>
      </c>
      <c r="R130" s="129">
        <f t="shared" si="35"/>
        <v>2.133</v>
      </c>
      <c r="S130" s="129">
        <f t="shared" si="36"/>
        <v>2.133</v>
      </c>
      <c r="T130" s="129">
        <f t="shared" si="36"/>
        <v>2.133</v>
      </c>
      <c r="U130" s="129">
        <f t="shared" si="36"/>
        <v>2.133</v>
      </c>
      <c r="V130" s="129">
        <f t="shared" si="36"/>
        <v>2.133</v>
      </c>
      <c r="W130" s="129">
        <f t="shared" si="36"/>
        <v>2.133</v>
      </c>
      <c r="X130" s="129">
        <f t="shared" si="36"/>
        <v>2.133</v>
      </c>
      <c r="Y130" s="129">
        <f t="shared" si="36"/>
        <v>2.133</v>
      </c>
      <c r="Z130" s="129">
        <f t="shared" si="36"/>
        <v>2.133</v>
      </c>
      <c r="AA130" s="129">
        <f t="shared" si="36"/>
        <v>2.133</v>
      </c>
      <c r="AB130" s="129">
        <f t="shared" si="36"/>
        <v>2.133</v>
      </c>
      <c r="AC130" s="129">
        <f t="shared" si="36"/>
        <v>2.133</v>
      </c>
      <c r="AD130" s="129">
        <f t="shared" si="36"/>
        <v>2.133</v>
      </c>
      <c r="AE130" s="129">
        <f t="shared" si="36"/>
        <v>2.133</v>
      </c>
      <c r="AF130" s="129">
        <f t="shared" si="36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5"/>
        <v>2.09</v>
      </c>
      <c r="D131" s="129">
        <f t="shared" si="35"/>
        <v>2.09</v>
      </c>
      <c r="E131" s="129">
        <f t="shared" si="35"/>
        <v>2.09</v>
      </c>
      <c r="F131" s="129">
        <f t="shared" si="35"/>
        <v>2.09</v>
      </c>
      <c r="G131" s="129">
        <f t="shared" si="35"/>
        <v>2.09</v>
      </c>
      <c r="H131" s="129">
        <f t="shared" si="35"/>
        <v>2.09</v>
      </c>
      <c r="I131" s="129">
        <f t="shared" si="35"/>
        <v>2.09</v>
      </c>
      <c r="J131" s="129">
        <f t="shared" si="35"/>
        <v>2.09</v>
      </c>
      <c r="K131" s="129">
        <f t="shared" si="35"/>
        <v>2.09</v>
      </c>
      <c r="L131" s="129">
        <f t="shared" si="35"/>
        <v>2.09</v>
      </c>
      <c r="M131" s="129">
        <f t="shared" si="35"/>
        <v>2.09</v>
      </c>
      <c r="N131" s="129">
        <f t="shared" si="35"/>
        <v>2.09</v>
      </c>
      <c r="O131" s="129">
        <f t="shared" si="35"/>
        <v>2.09</v>
      </c>
      <c r="P131" s="129">
        <f t="shared" si="35"/>
        <v>2.09</v>
      </c>
      <c r="Q131" s="129">
        <f t="shared" si="35"/>
        <v>2.09</v>
      </c>
      <c r="R131" s="129">
        <f t="shared" si="35"/>
        <v>2.09</v>
      </c>
      <c r="S131" s="129">
        <f t="shared" si="36"/>
        <v>2.09</v>
      </c>
      <c r="T131" s="129">
        <f t="shared" si="36"/>
        <v>2.09</v>
      </c>
      <c r="U131" s="129">
        <f t="shared" si="36"/>
        <v>2.09</v>
      </c>
      <c r="V131" s="129">
        <f t="shared" si="36"/>
        <v>2.09</v>
      </c>
      <c r="W131" s="129">
        <f t="shared" si="36"/>
        <v>2.09</v>
      </c>
      <c r="X131" s="129">
        <f t="shared" si="36"/>
        <v>2.09</v>
      </c>
      <c r="Y131" s="129">
        <f t="shared" si="36"/>
        <v>2.09</v>
      </c>
      <c r="Z131" s="129">
        <f t="shared" si="36"/>
        <v>2.09</v>
      </c>
      <c r="AA131" s="129">
        <f t="shared" si="36"/>
        <v>2.09</v>
      </c>
      <c r="AB131" s="129">
        <f t="shared" si="36"/>
        <v>2.09</v>
      </c>
      <c r="AC131" s="129">
        <f t="shared" si="36"/>
        <v>2.09</v>
      </c>
      <c r="AD131" s="129">
        <f t="shared" si="36"/>
        <v>2.09</v>
      </c>
      <c r="AE131" s="129">
        <f t="shared" si="36"/>
        <v>2.09</v>
      </c>
      <c r="AF131" s="129">
        <f t="shared" si="36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5"/>
        <v>1.1399999999999999</v>
      </c>
      <c r="D132" s="129">
        <f t="shared" si="35"/>
        <v>1.1399999999999999</v>
      </c>
      <c r="E132" s="129">
        <f t="shared" si="35"/>
        <v>1.1399999999999999</v>
      </c>
      <c r="F132" s="129">
        <f t="shared" si="35"/>
        <v>1.1399999999999999</v>
      </c>
      <c r="G132" s="129">
        <f t="shared" si="35"/>
        <v>1.1399999999999999</v>
      </c>
      <c r="H132" s="129">
        <f t="shared" si="35"/>
        <v>1.1399999999999999</v>
      </c>
      <c r="I132" s="129">
        <f t="shared" si="35"/>
        <v>1.1399999999999999</v>
      </c>
      <c r="J132" s="129">
        <f t="shared" si="35"/>
        <v>1.1399999999999999</v>
      </c>
      <c r="K132" s="129">
        <f t="shared" si="35"/>
        <v>1.1399999999999999</v>
      </c>
      <c r="L132" s="129">
        <f t="shared" si="35"/>
        <v>1.1399999999999999</v>
      </c>
      <c r="M132" s="129">
        <f t="shared" si="35"/>
        <v>1.1399999999999999</v>
      </c>
      <c r="N132" s="129">
        <f t="shared" si="35"/>
        <v>1.1399999999999999</v>
      </c>
      <c r="O132" s="129">
        <f t="shared" si="35"/>
        <v>1.1399999999999999</v>
      </c>
      <c r="P132" s="129">
        <f t="shared" si="35"/>
        <v>1.1399999999999999</v>
      </c>
      <c r="Q132" s="129">
        <f t="shared" si="35"/>
        <v>1.1399999999999999</v>
      </c>
      <c r="R132" s="129">
        <f t="shared" si="35"/>
        <v>1.1399999999999999</v>
      </c>
      <c r="S132" s="129">
        <f t="shared" si="36"/>
        <v>1.1399999999999999</v>
      </c>
      <c r="T132" s="129">
        <f t="shared" si="36"/>
        <v>1.1399999999999999</v>
      </c>
      <c r="U132" s="129">
        <f t="shared" si="36"/>
        <v>1.1399999999999999</v>
      </c>
      <c r="V132" s="129">
        <f t="shared" si="36"/>
        <v>1.1399999999999999</v>
      </c>
      <c r="W132" s="129">
        <f t="shared" si="36"/>
        <v>1.1399999999999999</v>
      </c>
      <c r="X132" s="129">
        <f t="shared" si="36"/>
        <v>1.1399999999999999</v>
      </c>
      <c r="Y132" s="129">
        <f t="shared" si="36"/>
        <v>1.1399999999999999</v>
      </c>
      <c r="Z132" s="129">
        <f t="shared" si="36"/>
        <v>1.1399999999999999</v>
      </c>
      <c r="AA132" s="129">
        <f t="shared" si="36"/>
        <v>1.1399999999999999</v>
      </c>
      <c r="AB132" s="129">
        <f t="shared" si="36"/>
        <v>1.1399999999999999</v>
      </c>
      <c r="AC132" s="129">
        <f t="shared" si="36"/>
        <v>1.1399999999999999</v>
      </c>
      <c r="AD132" s="129">
        <f t="shared" si="36"/>
        <v>1.1399999999999999</v>
      </c>
      <c r="AE132" s="129">
        <f t="shared" si="36"/>
        <v>1.1399999999999999</v>
      </c>
      <c r="AF132" s="129">
        <f t="shared" si="36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5"/>
        <v>0.82</v>
      </c>
      <c r="D133" s="129">
        <f t="shared" si="35"/>
        <v>0.82</v>
      </c>
      <c r="E133" s="129">
        <f t="shared" si="35"/>
        <v>0.82</v>
      </c>
      <c r="F133" s="129">
        <f t="shared" si="35"/>
        <v>0.82</v>
      </c>
      <c r="G133" s="129">
        <f t="shared" si="35"/>
        <v>0.82</v>
      </c>
      <c r="H133" s="129">
        <f t="shared" si="35"/>
        <v>0.82</v>
      </c>
      <c r="I133" s="129">
        <f t="shared" si="35"/>
        <v>0.82</v>
      </c>
      <c r="J133" s="129">
        <f t="shared" si="35"/>
        <v>0.82</v>
      </c>
      <c r="K133" s="129">
        <f t="shared" si="35"/>
        <v>0.82</v>
      </c>
      <c r="L133" s="129">
        <f t="shared" si="35"/>
        <v>0.82</v>
      </c>
      <c r="M133" s="129">
        <f t="shared" si="35"/>
        <v>0.82</v>
      </c>
      <c r="N133" s="129">
        <f t="shared" si="35"/>
        <v>0.82</v>
      </c>
      <c r="O133" s="129">
        <f t="shared" si="35"/>
        <v>0.82</v>
      </c>
      <c r="P133" s="129">
        <f t="shared" si="35"/>
        <v>0.82</v>
      </c>
      <c r="Q133" s="129">
        <f t="shared" si="35"/>
        <v>0.82</v>
      </c>
      <c r="R133" s="129">
        <f t="shared" si="35"/>
        <v>0.82</v>
      </c>
      <c r="S133" s="129">
        <f t="shared" si="36"/>
        <v>0.82</v>
      </c>
      <c r="T133" s="129">
        <f t="shared" si="36"/>
        <v>0.82</v>
      </c>
      <c r="U133" s="129">
        <f t="shared" si="36"/>
        <v>0.82</v>
      </c>
      <c r="V133" s="129">
        <f t="shared" si="36"/>
        <v>0.82</v>
      </c>
      <c r="W133" s="129">
        <f t="shared" si="36"/>
        <v>0.82</v>
      </c>
      <c r="X133" s="129">
        <f t="shared" si="36"/>
        <v>0.82</v>
      </c>
      <c r="Y133" s="129">
        <f t="shared" si="36"/>
        <v>0.82</v>
      </c>
      <c r="Z133" s="129">
        <f t="shared" si="36"/>
        <v>0.82</v>
      </c>
      <c r="AA133" s="129">
        <f t="shared" si="36"/>
        <v>0.82</v>
      </c>
      <c r="AB133" s="129">
        <f t="shared" si="36"/>
        <v>0.82</v>
      </c>
      <c r="AC133" s="129">
        <f t="shared" si="36"/>
        <v>0.82</v>
      </c>
      <c r="AD133" s="129">
        <f t="shared" si="36"/>
        <v>0.82</v>
      </c>
      <c r="AE133" s="129">
        <f t="shared" si="36"/>
        <v>0.82</v>
      </c>
      <c r="AF133" s="129">
        <f t="shared" si="36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7">B135</f>
        <v>2</v>
      </c>
      <c r="D135" s="129">
        <f t="shared" si="37"/>
        <v>2</v>
      </c>
      <c r="E135" s="129">
        <f t="shared" si="37"/>
        <v>2</v>
      </c>
      <c r="F135" s="129">
        <f t="shared" si="37"/>
        <v>2</v>
      </c>
      <c r="G135" s="129">
        <f t="shared" si="37"/>
        <v>2</v>
      </c>
      <c r="H135" s="129">
        <f t="shared" si="37"/>
        <v>2</v>
      </c>
      <c r="I135" s="129">
        <f t="shared" si="37"/>
        <v>2</v>
      </c>
      <c r="J135" s="129">
        <f t="shared" si="37"/>
        <v>2</v>
      </c>
      <c r="K135" s="129">
        <f t="shared" si="37"/>
        <v>2</v>
      </c>
      <c r="L135" s="129">
        <f t="shared" si="37"/>
        <v>2</v>
      </c>
      <c r="M135" s="129">
        <f t="shared" si="37"/>
        <v>2</v>
      </c>
      <c r="N135" s="129">
        <f t="shared" si="37"/>
        <v>2</v>
      </c>
      <c r="O135" s="129">
        <f t="shared" si="37"/>
        <v>2</v>
      </c>
      <c r="P135" s="129">
        <f t="shared" si="37"/>
        <v>2</v>
      </c>
      <c r="Q135" s="129">
        <f t="shared" si="37"/>
        <v>2</v>
      </c>
      <c r="R135" s="129">
        <f t="shared" si="37"/>
        <v>2</v>
      </c>
      <c r="S135" s="129">
        <f t="shared" ref="S135:AF141" si="38">R135</f>
        <v>2</v>
      </c>
      <c r="T135" s="129">
        <f t="shared" si="38"/>
        <v>2</v>
      </c>
      <c r="U135" s="129">
        <f t="shared" si="38"/>
        <v>2</v>
      </c>
      <c r="V135" s="129">
        <f t="shared" si="38"/>
        <v>2</v>
      </c>
      <c r="W135" s="129">
        <f t="shared" si="38"/>
        <v>2</v>
      </c>
      <c r="X135" s="129">
        <f t="shared" si="38"/>
        <v>2</v>
      </c>
      <c r="Y135" s="129">
        <f t="shared" si="38"/>
        <v>2</v>
      </c>
      <c r="Z135" s="129">
        <f t="shared" si="38"/>
        <v>2</v>
      </c>
      <c r="AA135" s="129">
        <f t="shared" si="38"/>
        <v>2</v>
      </c>
      <c r="AB135" s="129">
        <f t="shared" si="38"/>
        <v>2</v>
      </c>
      <c r="AC135" s="129">
        <f t="shared" si="38"/>
        <v>2</v>
      </c>
      <c r="AD135" s="129">
        <f t="shared" si="38"/>
        <v>2</v>
      </c>
      <c r="AE135" s="129">
        <f t="shared" si="38"/>
        <v>2</v>
      </c>
      <c r="AF135" s="129">
        <f t="shared" si="38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7"/>
        <v>5.61</v>
      </c>
      <c r="D136" s="129">
        <f t="shared" si="37"/>
        <v>5.61</v>
      </c>
      <c r="E136" s="129">
        <f t="shared" si="37"/>
        <v>5.61</v>
      </c>
      <c r="F136" s="129">
        <f t="shared" si="37"/>
        <v>5.61</v>
      </c>
      <c r="G136" s="129">
        <f t="shared" si="37"/>
        <v>5.61</v>
      </c>
      <c r="H136" s="129">
        <f t="shared" si="37"/>
        <v>5.61</v>
      </c>
      <c r="I136" s="129">
        <f t="shared" si="37"/>
        <v>5.61</v>
      </c>
      <c r="J136" s="129">
        <f t="shared" si="37"/>
        <v>5.61</v>
      </c>
      <c r="K136" s="129">
        <f t="shared" si="37"/>
        <v>5.61</v>
      </c>
      <c r="L136" s="129">
        <f t="shared" si="37"/>
        <v>5.61</v>
      </c>
      <c r="M136" s="129">
        <f t="shared" si="37"/>
        <v>5.61</v>
      </c>
      <c r="N136" s="129">
        <f t="shared" si="37"/>
        <v>5.61</v>
      </c>
      <c r="O136" s="129">
        <f t="shared" si="37"/>
        <v>5.61</v>
      </c>
      <c r="P136" s="129">
        <f t="shared" si="37"/>
        <v>5.61</v>
      </c>
      <c r="Q136" s="129">
        <f t="shared" si="37"/>
        <v>5.61</v>
      </c>
      <c r="R136" s="129">
        <f t="shared" si="37"/>
        <v>5.61</v>
      </c>
      <c r="S136" s="129">
        <f t="shared" si="38"/>
        <v>5.61</v>
      </c>
      <c r="T136" s="129">
        <f t="shared" si="38"/>
        <v>5.61</v>
      </c>
      <c r="U136" s="129">
        <f t="shared" si="38"/>
        <v>5.61</v>
      </c>
      <c r="V136" s="129">
        <f t="shared" si="38"/>
        <v>5.61</v>
      </c>
      <c r="W136" s="129">
        <f t="shared" si="38"/>
        <v>5.61</v>
      </c>
      <c r="X136" s="129">
        <f t="shared" si="38"/>
        <v>5.61</v>
      </c>
      <c r="Y136" s="129">
        <f t="shared" si="38"/>
        <v>5.61</v>
      </c>
      <c r="Z136" s="129">
        <f t="shared" si="38"/>
        <v>5.61</v>
      </c>
      <c r="AA136" s="129">
        <f t="shared" si="38"/>
        <v>5.61</v>
      </c>
      <c r="AB136" s="129">
        <f t="shared" si="38"/>
        <v>5.61</v>
      </c>
      <c r="AC136" s="129">
        <f t="shared" si="38"/>
        <v>5.61</v>
      </c>
      <c r="AD136" s="129">
        <f t="shared" si="38"/>
        <v>5.61</v>
      </c>
      <c r="AE136" s="129">
        <f t="shared" si="38"/>
        <v>5.61</v>
      </c>
      <c r="AF136" s="129">
        <f t="shared" si="38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7"/>
        <v>1.25</v>
      </c>
      <c r="D137" s="129">
        <f t="shared" si="37"/>
        <v>1.25</v>
      </c>
      <c r="E137" s="129">
        <f t="shared" si="37"/>
        <v>1.25</v>
      </c>
      <c r="F137" s="129">
        <f t="shared" si="37"/>
        <v>1.25</v>
      </c>
      <c r="G137" s="129">
        <f t="shared" si="37"/>
        <v>1.25</v>
      </c>
      <c r="H137" s="129">
        <f t="shared" si="37"/>
        <v>1.25</v>
      </c>
      <c r="I137" s="129">
        <f t="shared" si="37"/>
        <v>1.25</v>
      </c>
      <c r="J137" s="129">
        <f t="shared" si="37"/>
        <v>1.25</v>
      </c>
      <c r="K137" s="129">
        <f t="shared" si="37"/>
        <v>1.25</v>
      </c>
      <c r="L137" s="129">
        <f t="shared" si="37"/>
        <v>1.25</v>
      </c>
      <c r="M137" s="129">
        <f t="shared" si="37"/>
        <v>1.25</v>
      </c>
      <c r="N137" s="129">
        <f t="shared" si="37"/>
        <v>1.25</v>
      </c>
      <c r="O137" s="129">
        <f t="shared" si="37"/>
        <v>1.25</v>
      </c>
      <c r="P137" s="129">
        <f t="shared" si="37"/>
        <v>1.25</v>
      </c>
      <c r="Q137" s="129">
        <f t="shared" si="37"/>
        <v>1.25</v>
      </c>
      <c r="R137" s="129">
        <f t="shared" si="37"/>
        <v>1.25</v>
      </c>
      <c r="S137" s="129">
        <f t="shared" si="38"/>
        <v>1.25</v>
      </c>
      <c r="T137" s="129">
        <f t="shared" si="38"/>
        <v>1.25</v>
      </c>
      <c r="U137" s="129">
        <f t="shared" si="38"/>
        <v>1.25</v>
      </c>
      <c r="V137" s="129">
        <f t="shared" si="38"/>
        <v>1.25</v>
      </c>
      <c r="W137" s="129">
        <f t="shared" si="38"/>
        <v>1.25</v>
      </c>
      <c r="X137" s="129">
        <f t="shared" si="38"/>
        <v>1.25</v>
      </c>
      <c r="Y137" s="129">
        <f t="shared" si="38"/>
        <v>1.25</v>
      </c>
      <c r="Z137" s="129">
        <f t="shared" si="38"/>
        <v>1.25</v>
      </c>
      <c r="AA137" s="129">
        <f t="shared" si="38"/>
        <v>1.25</v>
      </c>
      <c r="AB137" s="129">
        <f t="shared" si="38"/>
        <v>1.25</v>
      </c>
      <c r="AC137" s="129">
        <f t="shared" si="38"/>
        <v>1.25</v>
      </c>
      <c r="AD137" s="129">
        <f t="shared" si="38"/>
        <v>1.25</v>
      </c>
      <c r="AE137" s="129">
        <f t="shared" si="38"/>
        <v>1.25</v>
      </c>
      <c r="AF137" s="129">
        <f t="shared" si="38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7"/>
        <v>1.25</v>
      </c>
      <c r="D138" s="129">
        <f t="shared" si="37"/>
        <v>1.25</v>
      </c>
      <c r="E138" s="129">
        <f t="shared" si="37"/>
        <v>1.25</v>
      </c>
      <c r="F138" s="129">
        <f t="shared" si="37"/>
        <v>1.25</v>
      </c>
      <c r="G138" s="129">
        <f t="shared" si="37"/>
        <v>1.25</v>
      </c>
      <c r="H138" s="129">
        <f t="shared" si="37"/>
        <v>1.25</v>
      </c>
      <c r="I138" s="129">
        <f t="shared" si="37"/>
        <v>1.25</v>
      </c>
      <c r="J138" s="129">
        <f t="shared" si="37"/>
        <v>1.25</v>
      </c>
      <c r="K138" s="129">
        <f t="shared" si="37"/>
        <v>1.25</v>
      </c>
      <c r="L138" s="129">
        <f t="shared" si="37"/>
        <v>1.25</v>
      </c>
      <c r="M138" s="129">
        <f t="shared" si="37"/>
        <v>1.25</v>
      </c>
      <c r="N138" s="129">
        <f t="shared" si="37"/>
        <v>1.25</v>
      </c>
      <c r="O138" s="129">
        <f t="shared" si="37"/>
        <v>1.25</v>
      </c>
      <c r="P138" s="129">
        <f t="shared" si="37"/>
        <v>1.25</v>
      </c>
      <c r="Q138" s="129">
        <f t="shared" si="37"/>
        <v>1.25</v>
      </c>
      <c r="R138" s="129">
        <f t="shared" si="37"/>
        <v>1.25</v>
      </c>
      <c r="S138" s="129">
        <f t="shared" si="38"/>
        <v>1.25</v>
      </c>
      <c r="T138" s="129">
        <f t="shared" si="38"/>
        <v>1.25</v>
      </c>
      <c r="U138" s="129">
        <f t="shared" si="38"/>
        <v>1.25</v>
      </c>
      <c r="V138" s="129">
        <f t="shared" si="38"/>
        <v>1.25</v>
      </c>
      <c r="W138" s="129">
        <f t="shared" si="38"/>
        <v>1.25</v>
      </c>
      <c r="X138" s="129">
        <f t="shared" si="38"/>
        <v>1.25</v>
      </c>
      <c r="Y138" s="129">
        <f t="shared" si="38"/>
        <v>1.25</v>
      </c>
      <c r="Z138" s="129">
        <f t="shared" si="38"/>
        <v>1.25</v>
      </c>
      <c r="AA138" s="129">
        <f t="shared" si="38"/>
        <v>1.25</v>
      </c>
      <c r="AB138" s="129">
        <f t="shared" si="38"/>
        <v>1.25</v>
      </c>
      <c r="AC138" s="129">
        <f t="shared" si="38"/>
        <v>1.25</v>
      </c>
      <c r="AD138" s="129">
        <f t="shared" si="38"/>
        <v>1.25</v>
      </c>
      <c r="AE138" s="129">
        <f t="shared" si="38"/>
        <v>1.25</v>
      </c>
      <c r="AF138" s="129">
        <f t="shared" si="38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7"/>
        <v>1.46</v>
      </c>
      <c r="D139" s="129">
        <f t="shared" si="37"/>
        <v>1.46</v>
      </c>
      <c r="E139" s="129">
        <f t="shared" si="37"/>
        <v>1.46</v>
      </c>
      <c r="F139" s="129">
        <f t="shared" si="37"/>
        <v>1.46</v>
      </c>
      <c r="G139" s="129">
        <f t="shared" si="37"/>
        <v>1.46</v>
      </c>
      <c r="H139" s="129">
        <f t="shared" si="37"/>
        <v>1.46</v>
      </c>
      <c r="I139" s="129">
        <f t="shared" si="37"/>
        <v>1.46</v>
      </c>
      <c r="J139" s="129">
        <f t="shared" si="37"/>
        <v>1.46</v>
      </c>
      <c r="K139" s="129">
        <f t="shared" si="37"/>
        <v>1.46</v>
      </c>
      <c r="L139" s="129">
        <f t="shared" si="37"/>
        <v>1.46</v>
      </c>
      <c r="M139" s="129">
        <f t="shared" si="37"/>
        <v>1.46</v>
      </c>
      <c r="N139" s="129">
        <f t="shared" si="37"/>
        <v>1.46</v>
      </c>
      <c r="O139" s="129">
        <f t="shared" si="37"/>
        <v>1.46</v>
      </c>
      <c r="P139" s="129">
        <f t="shared" si="37"/>
        <v>1.46</v>
      </c>
      <c r="Q139" s="129">
        <f t="shared" si="37"/>
        <v>1.46</v>
      </c>
      <c r="R139" s="129">
        <f t="shared" si="37"/>
        <v>1.46</v>
      </c>
      <c r="S139" s="129">
        <f t="shared" si="38"/>
        <v>1.46</v>
      </c>
      <c r="T139" s="129">
        <f t="shared" si="38"/>
        <v>1.46</v>
      </c>
      <c r="U139" s="129">
        <f t="shared" si="38"/>
        <v>1.46</v>
      </c>
      <c r="V139" s="129">
        <f t="shared" si="38"/>
        <v>1.46</v>
      </c>
      <c r="W139" s="129">
        <f t="shared" si="38"/>
        <v>1.46</v>
      </c>
      <c r="X139" s="129">
        <f t="shared" si="38"/>
        <v>1.46</v>
      </c>
      <c r="Y139" s="129">
        <f t="shared" si="38"/>
        <v>1.46</v>
      </c>
      <c r="Z139" s="129">
        <f t="shared" si="38"/>
        <v>1.46</v>
      </c>
      <c r="AA139" s="129">
        <f t="shared" si="38"/>
        <v>1.46</v>
      </c>
      <c r="AB139" s="129">
        <f t="shared" si="38"/>
        <v>1.46</v>
      </c>
      <c r="AC139" s="129">
        <f t="shared" si="38"/>
        <v>1.46</v>
      </c>
      <c r="AD139" s="129">
        <f t="shared" si="38"/>
        <v>1.46</v>
      </c>
      <c r="AE139" s="129">
        <f t="shared" si="38"/>
        <v>1.46</v>
      </c>
      <c r="AF139" s="129">
        <f t="shared" si="38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7"/>
        <v>3</v>
      </c>
      <c r="D140" s="129">
        <f t="shared" si="37"/>
        <v>3</v>
      </c>
      <c r="E140" s="129">
        <f t="shared" si="37"/>
        <v>3</v>
      </c>
      <c r="F140" s="129">
        <f t="shared" si="37"/>
        <v>3</v>
      </c>
      <c r="G140" s="129">
        <f t="shared" si="37"/>
        <v>3</v>
      </c>
      <c r="H140" s="129">
        <f t="shared" si="37"/>
        <v>3</v>
      </c>
      <c r="I140" s="129">
        <f t="shared" si="37"/>
        <v>3</v>
      </c>
      <c r="J140" s="129">
        <f t="shared" si="37"/>
        <v>3</v>
      </c>
      <c r="K140" s="129">
        <f t="shared" si="37"/>
        <v>3</v>
      </c>
      <c r="L140" s="129">
        <f t="shared" si="37"/>
        <v>3</v>
      </c>
      <c r="M140" s="129">
        <f t="shared" si="37"/>
        <v>3</v>
      </c>
      <c r="N140" s="129">
        <f t="shared" si="37"/>
        <v>3</v>
      </c>
      <c r="O140" s="129">
        <f t="shared" si="37"/>
        <v>3</v>
      </c>
      <c r="P140" s="129">
        <f t="shared" si="37"/>
        <v>3</v>
      </c>
      <c r="Q140" s="129">
        <f t="shared" si="37"/>
        <v>3</v>
      </c>
      <c r="R140" s="129">
        <f t="shared" si="37"/>
        <v>3</v>
      </c>
      <c r="S140" s="129">
        <f t="shared" si="38"/>
        <v>3</v>
      </c>
      <c r="T140" s="129">
        <f t="shared" si="38"/>
        <v>3</v>
      </c>
      <c r="U140" s="129">
        <f t="shared" si="38"/>
        <v>3</v>
      </c>
      <c r="V140" s="129">
        <f t="shared" si="38"/>
        <v>3</v>
      </c>
      <c r="W140" s="129">
        <f t="shared" si="38"/>
        <v>3</v>
      </c>
      <c r="X140" s="129">
        <f t="shared" si="38"/>
        <v>3</v>
      </c>
      <c r="Y140" s="129">
        <f t="shared" si="38"/>
        <v>3</v>
      </c>
      <c r="Z140" s="129">
        <f t="shared" si="38"/>
        <v>3</v>
      </c>
      <c r="AA140" s="129">
        <f t="shared" si="38"/>
        <v>3</v>
      </c>
      <c r="AB140" s="129">
        <f t="shared" si="38"/>
        <v>3</v>
      </c>
      <c r="AC140" s="129">
        <f t="shared" si="38"/>
        <v>3</v>
      </c>
      <c r="AD140" s="129">
        <f t="shared" si="38"/>
        <v>3</v>
      </c>
      <c r="AE140" s="129">
        <f t="shared" si="38"/>
        <v>3</v>
      </c>
      <c r="AF140" s="129">
        <f t="shared" si="38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7"/>
        <v>3.3</v>
      </c>
      <c r="D141" s="129">
        <f t="shared" si="37"/>
        <v>3.3</v>
      </c>
      <c r="E141" s="129">
        <f t="shared" si="37"/>
        <v>3.3</v>
      </c>
      <c r="F141" s="129">
        <f t="shared" si="37"/>
        <v>3.3</v>
      </c>
      <c r="G141" s="129">
        <f t="shared" si="37"/>
        <v>3.3</v>
      </c>
      <c r="H141" s="129">
        <f t="shared" si="37"/>
        <v>3.3</v>
      </c>
      <c r="I141" s="129">
        <f t="shared" si="37"/>
        <v>3.3</v>
      </c>
      <c r="J141" s="129">
        <f t="shared" si="37"/>
        <v>3.3</v>
      </c>
      <c r="K141" s="129">
        <f t="shared" si="37"/>
        <v>3.3</v>
      </c>
      <c r="L141" s="129">
        <f t="shared" si="37"/>
        <v>3.3</v>
      </c>
      <c r="M141" s="129">
        <f t="shared" si="37"/>
        <v>3.3</v>
      </c>
      <c r="N141" s="129">
        <f t="shared" si="37"/>
        <v>3.3</v>
      </c>
      <c r="O141" s="129">
        <f t="shared" si="37"/>
        <v>3.3</v>
      </c>
      <c r="P141" s="129">
        <f t="shared" si="37"/>
        <v>3.3</v>
      </c>
      <c r="Q141" s="129">
        <f t="shared" si="37"/>
        <v>3.3</v>
      </c>
      <c r="R141" s="129">
        <f t="shared" si="37"/>
        <v>3.3</v>
      </c>
      <c r="S141" s="129">
        <f t="shared" si="38"/>
        <v>3.3</v>
      </c>
      <c r="T141" s="129">
        <f t="shared" si="38"/>
        <v>3.3</v>
      </c>
      <c r="U141" s="129">
        <f t="shared" si="38"/>
        <v>3.3</v>
      </c>
      <c r="V141" s="129">
        <f t="shared" si="38"/>
        <v>3.3</v>
      </c>
      <c r="W141" s="129">
        <f t="shared" si="38"/>
        <v>3.3</v>
      </c>
      <c r="X141" s="129">
        <f t="shared" si="38"/>
        <v>3.3</v>
      </c>
      <c r="Y141" s="129">
        <f t="shared" si="38"/>
        <v>3.3</v>
      </c>
      <c r="Z141" s="129">
        <f t="shared" si="38"/>
        <v>3.3</v>
      </c>
      <c r="AA141" s="129">
        <f t="shared" si="38"/>
        <v>3.3</v>
      </c>
      <c r="AB141" s="129">
        <f t="shared" si="38"/>
        <v>3.3</v>
      </c>
      <c r="AC141" s="129">
        <f t="shared" si="38"/>
        <v>3.3</v>
      </c>
      <c r="AD141" s="129">
        <f t="shared" si="38"/>
        <v>3.3</v>
      </c>
      <c r="AE141" s="129">
        <f t="shared" si="38"/>
        <v>3.3</v>
      </c>
      <c r="AF141" s="129">
        <f t="shared" si="38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39">B143</f>
        <v>1.76</v>
      </c>
      <c r="D143" s="129">
        <f t="shared" si="39"/>
        <v>1.76</v>
      </c>
      <c r="E143" s="129">
        <f t="shared" si="39"/>
        <v>1.76</v>
      </c>
      <c r="F143" s="129">
        <f t="shared" si="39"/>
        <v>1.76</v>
      </c>
      <c r="G143" s="129">
        <f t="shared" si="39"/>
        <v>1.76</v>
      </c>
      <c r="H143" s="129">
        <f t="shared" si="39"/>
        <v>1.76</v>
      </c>
      <c r="I143" s="129">
        <f t="shared" si="39"/>
        <v>1.76</v>
      </c>
      <c r="J143" s="129">
        <f t="shared" si="39"/>
        <v>1.76</v>
      </c>
      <c r="K143" s="129">
        <f t="shared" si="39"/>
        <v>1.76</v>
      </c>
      <c r="L143" s="129">
        <f t="shared" si="39"/>
        <v>1.76</v>
      </c>
      <c r="M143" s="129">
        <f t="shared" si="39"/>
        <v>1.76</v>
      </c>
      <c r="N143" s="129">
        <f t="shared" si="39"/>
        <v>1.76</v>
      </c>
      <c r="O143" s="129">
        <f t="shared" si="39"/>
        <v>1.76</v>
      </c>
      <c r="P143" s="129">
        <f t="shared" si="39"/>
        <v>1.76</v>
      </c>
      <c r="Q143" s="129">
        <f t="shared" si="39"/>
        <v>1.76</v>
      </c>
      <c r="R143" s="129">
        <f t="shared" si="39"/>
        <v>1.76</v>
      </c>
      <c r="S143" s="129">
        <f t="shared" ref="S143:AF144" si="40">R143</f>
        <v>1.76</v>
      </c>
      <c r="T143" s="129">
        <f t="shared" si="40"/>
        <v>1.76</v>
      </c>
      <c r="U143" s="129">
        <f t="shared" si="40"/>
        <v>1.76</v>
      </c>
      <c r="V143" s="129">
        <f t="shared" si="40"/>
        <v>1.76</v>
      </c>
      <c r="W143" s="129">
        <f t="shared" si="40"/>
        <v>1.76</v>
      </c>
      <c r="X143" s="129">
        <f t="shared" si="40"/>
        <v>1.76</v>
      </c>
      <c r="Y143" s="129">
        <f t="shared" si="40"/>
        <v>1.76</v>
      </c>
      <c r="Z143" s="129">
        <f t="shared" si="40"/>
        <v>1.76</v>
      </c>
      <c r="AA143" s="129">
        <f t="shared" si="40"/>
        <v>1.76</v>
      </c>
      <c r="AB143" s="129">
        <f t="shared" si="40"/>
        <v>1.76</v>
      </c>
      <c r="AC143" s="129">
        <f t="shared" si="40"/>
        <v>1.76</v>
      </c>
      <c r="AD143" s="129">
        <f t="shared" si="40"/>
        <v>1.76</v>
      </c>
      <c r="AE143" s="129">
        <f t="shared" si="40"/>
        <v>1.76</v>
      </c>
      <c r="AF143" s="129">
        <f t="shared" si="40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9"/>
        <v>0</v>
      </c>
      <c r="D144" s="129">
        <f t="shared" si="39"/>
        <v>0</v>
      </c>
      <c r="E144" s="129">
        <f t="shared" si="39"/>
        <v>0</v>
      </c>
      <c r="F144" s="129">
        <f t="shared" si="39"/>
        <v>0</v>
      </c>
      <c r="G144" s="129">
        <f t="shared" si="39"/>
        <v>0</v>
      </c>
      <c r="H144" s="129">
        <f t="shared" si="39"/>
        <v>0</v>
      </c>
      <c r="I144" s="129">
        <f t="shared" si="39"/>
        <v>0</v>
      </c>
      <c r="J144" s="129">
        <f t="shared" si="39"/>
        <v>0</v>
      </c>
      <c r="K144" s="129">
        <f t="shared" si="39"/>
        <v>0</v>
      </c>
      <c r="L144" s="129">
        <f t="shared" si="39"/>
        <v>0</v>
      </c>
      <c r="M144" s="129">
        <f t="shared" si="39"/>
        <v>0</v>
      </c>
      <c r="N144" s="129">
        <f t="shared" si="39"/>
        <v>0</v>
      </c>
      <c r="O144" s="129">
        <f t="shared" si="39"/>
        <v>0</v>
      </c>
      <c r="P144" s="129">
        <f t="shared" si="39"/>
        <v>0</v>
      </c>
      <c r="Q144" s="129">
        <f t="shared" si="39"/>
        <v>0</v>
      </c>
      <c r="R144" s="129">
        <f t="shared" si="39"/>
        <v>0</v>
      </c>
      <c r="S144" s="129">
        <f t="shared" si="40"/>
        <v>0</v>
      </c>
      <c r="T144" s="129">
        <f t="shared" si="40"/>
        <v>0</v>
      </c>
      <c r="U144" s="129">
        <f t="shared" si="40"/>
        <v>0</v>
      </c>
      <c r="V144" s="129">
        <f t="shared" si="40"/>
        <v>0</v>
      </c>
      <c r="W144" s="129">
        <f t="shared" si="40"/>
        <v>0</v>
      </c>
      <c r="X144" s="129">
        <f t="shared" si="40"/>
        <v>0</v>
      </c>
      <c r="Y144" s="129">
        <f t="shared" si="40"/>
        <v>0</v>
      </c>
      <c r="Z144" s="129">
        <f t="shared" si="40"/>
        <v>0</v>
      </c>
      <c r="AA144" s="129">
        <f t="shared" si="40"/>
        <v>0</v>
      </c>
      <c r="AB144" s="129">
        <f t="shared" si="40"/>
        <v>0</v>
      </c>
      <c r="AC144" s="129">
        <f t="shared" si="40"/>
        <v>0</v>
      </c>
      <c r="AD144" s="129">
        <f t="shared" si="40"/>
        <v>0</v>
      </c>
      <c r="AE144" s="129">
        <f t="shared" si="40"/>
        <v>0</v>
      </c>
      <c r="AF144" s="129">
        <f t="shared" si="40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41">B146</f>
        <v>0.1</v>
      </c>
      <c r="D146" s="129">
        <f t="shared" si="41"/>
        <v>0.1</v>
      </c>
      <c r="E146" s="129">
        <f t="shared" si="41"/>
        <v>0.1</v>
      </c>
      <c r="F146" s="129">
        <f t="shared" si="41"/>
        <v>0.1</v>
      </c>
      <c r="G146" s="129">
        <f t="shared" si="41"/>
        <v>0.1</v>
      </c>
      <c r="H146" s="129">
        <f t="shared" si="41"/>
        <v>0.1</v>
      </c>
      <c r="I146" s="129">
        <f t="shared" si="41"/>
        <v>0.1</v>
      </c>
      <c r="J146" s="129">
        <f t="shared" si="41"/>
        <v>0.1</v>
      </c>
      <c r="K146" s="129">
        <f t="shared" si="41"/>
        <v>0.1</v>
      </c>
      <c r="L146" s="129">
        <f t="shared" si="41"/>
        <v>0.1</v>
      </c>
      <c r="M146" s="129">
        <f t="shared" si="41"/>
        <v>0.1</v>
      </c>
      <c r="N146" s="129">
        <f t="shared" si="41"/>
        <v>0.1</v>
      </c>
      <c r="O146" s="129">
        <f t="shared" si="41"/>
        <v>0.1</v>
      </c>
      <c r="P146" s="129">
        <f t="shared" si="41"/>
        <v>0.1</v>
      </c>
      <c r="Q146" s="129">
        <f t="shared" si="41"/>
        <v>0.1</v>
      </c>
      <c r="R146" s="129">
        <f t="shared" si="41"/>
        <v>0.1</v>
      </c>
      <c r="S146" s="129">
        <f t="shared" ref="S146:AF149" si="42">R146</f>
        <v>0.1</v>
      </c>
      <c r="T146" s="129">
        <f t="shared" si="42"/>
        <v>0.1</v>
      </c>
      <c r="U146" s="129">
        <f t="shared" si="42"/>
        <v>0.1</v>
      </c>
      <c r="V146" s="129">
        <f t="shared" si="42"/>
        <v>0.1</v>
      </c>
      <c r="W146" s="129">
        <f t="shared" si="42"/>
        <v>0.1</v>
      </c>
      <c r="X146" s="129">
        <f t="shared" si="42"/>
        <v>0.1</v>
      </c>
      <c r="Y146" s="129">
        <f t="shared" si="42"/>
        <v>0.1</v>
      </c>
      <c r="Z146" s="129">
        <f t="shared" si="42"/>
        <v>0.1</v>
      </c>
      <c r="AA146" s="129">
        <f t="shared" si="42"/>
        <v>0.1</v>
      </c>
      <c r="AB146" s="129">
        <f t="shared" si="42"/>
        <v>0.1</v>
      </c>
      <c r="AC146" s="129">
        <f t="shared" si="42"/>
        <v>0.1</v>
      </c>
      <c r="AD146" s="129">
        <f t="shared" si="42"/>
        <v>0.1</v>
      </c>
      <c r="AE146" s="129">
        <f t="shared" si="42"/>
        <v>0.1</v>
      </c>
      <c r="AF146" s="129">
        <f t="shared" si="42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41"/>
        <v>2.0499999999999998</v>
      </c>
      <c r="D147" s="129">
        <f t="shared" si="41"/>
        <v>2.0499999999999998</v>
      </c>
      <c r="E147" s="129">
        <f t="shared" si="41"/>
        <v>2.0499999999999998</v>
      </c>
      <c r="F147" s="129">
        <f t="shared" si="41"/>
        <v>2.0499999999999998</v>
      </c>
      <c r="G147" s="129">
        <f t="shared" si="41"/>
        <v>2.0499999999999998</v>
      </c>
      <c r="H147" s="129">
        <f t="shared" si="41"/>
        <v>2.0499999999999998</v>
      </c>
      <c r="I147" s="129">
        <f t="shared" si="41"/>
        <v>2.0499999999999998</v>
      </c>
      <c r="J147" s="129">
        <f t="shared" si="41"/>
        <v>2.0499999999999998</v>
      </c>
      <c r="K147" s="129">
        <f t="shared" si="41"/>
        <v>2.0499999999999998</v>
      </c>
      <c r="L147" s="129">
        <f t="shared" si="41"/>
        <v>2.0499999999999998</v>
      </c>
      <c r="M147" s="129">
        <f t="shared" si="41"/>
        <v>2.0499999999999998</v>
      </c>
      <c r="N147" s="129">
        <f t="shared" si="41"/>
        <v>2.0499999999999998</v>
      </c>
      <c r="O147" s="129">
        <f t="shared" si="41"/>
        <v>2.0499999999999998</v>
      </c>
      <c r="P147" s="129">
        <f t="shared" si="41"/>
        <v>2.0499999999999998</v>
      </c>
      <c r="Q147" s="129">
        <f t="shared" si="41"/>
        <v>2.0499999999999998</v>
      </c>
      <c r="R147" s="129">
        <f t="shared" si="41"/>
        <v>2.0499999999999998</v>
      </c>
      <c r="S147" s="129">
        <f t="shared" si="42"/>
        <v>2.0499999999999998</v>
      </c>
      <c r="T147" s="129">
        <f t="shared" si="42"/>
        <v>2.0499999999999998</v>
      </c>
      <c r="U147" s="129">
        <f t="shared" si="42"/>
        <v>2.0499999999999998</v>
      </c>
      <c r="V147" s="129">
        <f t="shared" si="42"/>
        <v>2.0499999999999998</v>
      </c>
      <c r="W147" s="129">
        <f t="shared" si="42"/>
        <v>2.0499999999999998</v>
      </c>
      <c r="X147" s="129">
        <f t="shared" si="42"/>
        <v>2.0499999999999998</v>
      </c>
      <c r="Y147" s="129">
        <f t="shared" si="42"/>
        <v>2.0499999999999998</v>
      </c>
      <c r="Z147" s="129">
        <f t="shared" si="42"/>
        <v>2.0499999999999998</v>
      </c>
      <c r="AA147" s="129">
        <f t="shared" si="42"/>
        <v>2.0499999999999998</v>
      </c>
      <c r="AB147" s="129">
        <f t="shared" si="42"/>
        <v>2.0499999999999998</v>
      </c>
      <c r="AC147" s="129">
        <f t="shared" si="42"/>
        <v>2.0499999999999998</v>
      </c>
      <c r="AD147" s="129">
        <f t="shared" si="42"/>
        <v>2.0499999999999998</v>
      </c>
      <c r="AE147" s="129">
        <f t="shared" si="42"/>
        <v>2.0499999999999998</v>
      </c>
      <c r="AF147" s="129">
        <f t="shared" si="42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41"/>
        <v>2.7</v>
      </c>
      <c r="D148" s="129">
        <f t="shared" si="41"/>
        <v>2.7</v>
      </c>
      <c r="E148" s="129">
        <f t="shared" si="41"/>
        <v>2.7</v>
      </c>
      <c r="F148" s="129">
        <f t="shared" si="41"/>
        <v>2.7</v>
      </c>
      <c r="G148" s="129">
        <f t="shared" si="41"/>
        <v>2.7</v>
      </c>
      <c r="H148" s="129">
        <f t="shared" si="41"/>
        <v>2.7</v>
      </c>
      <c r="I148" s="129">
        <f t="shared" si="41"/>
        <v>2.7</v>
      </c>
      <c r="J148" s="129">
        <f t="shared" si="41"/>
        <v>2.7</v>
      </c>
      <c r="K148" s="129">
        <f t="shared" si="41"/>
        <v>2.7</v>
      </c>
      <c r="L148" s="129">
        <f t="shared" si="41"/>
        <v>2.7</v>
      </c>
      <c r="M148" s="129">
        <f t="shared" si="41"/>
        <v>2.7</v>
      </c>
      <c r="N148" s="129">
        <f t="shared" si="41"/>
        <v>2.7</v>
      </c>
      <c r="O148" s="129">
        <f t="shared" si="41"/>
        <v>2.7</v>
      </c>
      <c r="P148" s="129">
        <f t="shared" si="41"/>
        <v>2.7</v>
      </c>
      <c r="Q148" s="129">
        <f t="shared" si="41"/>
        <v>2.7</v>
      </c>
      <c r="R148" s="129">
        <f t="shared" si="41"/>
        <v>2.7</v>
      </c>
      <c r="S148" s="129">
        <f t="shared" si="42"/>
        <v>2.7</v>
      </c>
      <c r="T148" s="129">
        <f t="shared" si="42"/>
        <v>2.7</v>
      </c>
      <c r="U148" s="129">
        <f t="shared" si="42"/>
        <v>2.7</v>
      </c>
      <c r="V148" s="129">
        <f t="shared" si="42"/>
        <v>2.7</v>
      </c>
      <c r="W148" s="129">
        <f t="shared" si="42"/>
        <v>2.7</v>
      </c>
      <c r="X148" s="129">
        <f t="shared" si="42"/>
        <v>2.7</v>
      </c>
      <c r="Y148" s="129">
        <f t="shared" si="42"/>
        <v>2.7</v>
      </c>
      <c r="Z148" s="129">
        <f t="shared" si="42"/>
        <v>2.7</v>
      </c>
      <c r="AA148" s="129">
        <f t="shared" si="42"/>
        <v>2.7</v>
      </c>
      <c r="AB148" s="129">
        <f t="shared" si="42"/>
        <v>2.7</v>
      </c>
      <c r="AC148" s="129">
        <f t="shared" si="42"/>
        <v>2.7</v>
      </c>
      <c r="AD148" s="129">
        <f t="shared" si="42"/>
        <v>2.7</v>
      </c>
      <c r="AE148" s="129">
        <f t="shared" si="42"/>
        <v>2.7</v>
      </c>
      <c r="AF148" s="129">
        <f t="shared" si="42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41"/>
        <v>2.15</v>
      </c>
      <c r="D149" s="129">
        <f t="shared" si="41"/>
        <v>2.15</v>
      </c>
      <c r="E149" s="129">
        <f t="shared" si="41"/>
        <v>2.15</v>
      </c>
      <c r="F149" s="129">
        <f t="shared" si="41"/>
        <v>2.15</v>
      </c>
      <c r="G149" s="129">
        <f t="shared" si="41"/>
        <v>2.15</v>
      </c>
      <c r="H149" s="129">
        <f t="shared" si="41"/>
        <v>2.15</v>
      </c>
      <c r="I149" s="129">
        <f t="shared" si="41"/>
        <v>2.15</v>
      </c>
      <c r="J149" s="129">
        <f t="shared" si="41"/>
        <v>2.15</v>
      </c>
      <c r="K149" s="129">
        <f t="shared" si="41"/>
        <v>2.15</v>
      </c>
      <c r="L149" s="129">
        <f t="shared" si="41"/>
        <v>2.15</v>
      </c>
      <c r="M149" s="129">
        <f t="shared" si="41"/>
        <v>2.15</v>
      </c>
      <c r="N149" s="129">
        <f t="shared" si="41"/>
        <v>2.15</v>
      </c>
      <c r="O149" s="129">
        <f t="shared" si="41"/>
        <v>2.15</v>
      </c>
      <c r="P149" s="129">
        <f t="shared" si="41"/>
        <v>2.15</v>
      </c>
      <c r="Q149" s="129">
        <f t="shared" si="41"/>
        <v>2.15</v>
      </c>
      <c r="R149" s="129">
        <f t="shared" si="41"/>
        <v>2.15</v>
      </c>
      <c r="S149" s="129">
        <f t="shared" si="42"/>
        <v>2.15</v>
      </c>
      <c r="T149" s="129">
        <f t="shared" si="42"/>
        <v>2.15</v>
      </c>
      <c r="U149" s="129">
        <f t="shared" si="42"/>
        <v>2.15</v>
      </c>
      <c r="V149" s="129">
        <f t="shared" si="42"/>
        <v>2.15</v>
      </c>
      <c r="W149" s="129">
        <f t="shared" si="42"/>
        <v>2.15</v>
      </c>
      <c r="X149" s="129">
        <f t="shared" si="42"/>
        <v>2.15</v>
      </c>
      <c r="Y149" s="129">
        <f t="shared" si="42"/>
        <v>2.15</v>
      </c>
      <c r="Z149" s="129">
        <f t="shared" si="42"/>
        <v>2.15</v>
      </c>
      <c r="AA149" s="129">
        <f t="shared" si="42"/>
        <v>2.15</v>
      </c>
      <c r="AB149" s="129">
        <f t="shared" si="42"/>
        <v>2.15</v>
      </c>
      <c r="AC149" s="129">
        <f t="shared" si="42"/>
        <v>2.15</v>
      </c>
      <c r="AD149" s="129">
        <f t="shared" si="42"/>
        <v>2.15</v>
      </c>
      <c r="AE149" s="129">
        <f t="shared" si="42"/>
        <v>2.15</v>
      </c>
      <c r="AF149" s="129">
        <f t="shared" si="42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3">B151</f>
        <v>0.9</v>
      </c>
      <c r="D151" s="129">
        <f t="shared" si="43"/>
        <v>0.9</v>
      </c>
      <c r="E151" s="129">
        <f t="shared" si="43"/>
        <v>0.9</v>
      </c>
      <c r="F151" s="129">
        <f t="shared" si="43"/>
        <v>0.9</v>
      </c>
      <c r="G151" s="129">
        <f t="shared" si="43"/>
        <v>0.9</v>
      </c>
      <c r="H151" s="129">
        <f t="shared" si="43"/>
        <v>0.9</v>
      </c>
      <c r="I151" s="129">
        <f t="shared" si="43"/>
        <v>0.9</v>
      </c>
      <c r="J151" s="129">
        <f t="shared" si="43"/>
        <v>0.9</v>
      </c>
      <c r="K151" s="129">
        <f t="shared" si="43"/>
        <v>0.9</v>
      </c>
      <c r="L151" s="129">
        <f t="shared" si="43"/>
        <v>0.9</v>
      </c>
      <c r="M151" s="129">
        <f t="shared" si="43"/>
        <v>0.9</v>
      </c>
      <c r="N151" s="129">
        <f t="shared" si="43"/>
        <v>0.9</v>
      </c>
      <c r="O151" s="129">
        <f t="shared" si="43"/>
        <v>0.9</v>
      </c>
      <c r="P151" s="129">
        <f t="shared" si="43"/>
        <v>0.9</v>
      </c>
      <c r="Q151" s="129">
        <f t="shared" si="43"/>
        <v>0.9</v>
      </c>
      <c r="R151" s="129">
        <f t="shared" si="43"/>
        <v>0.9</v>
      </c>
      <c r="S151" s="129">
        <f t="shared" ref="R151:AF163" si="44">R151</f>
        <v>0.9</v>
      </c>
      <c r="T151" s="129">
        <f t="shared" si="44"/>
        <v>0.9</v>
      </c>
      <c r="U151" s="129">
        <f t="shared" si="44"/>
        <v>0.9</v>
      </c>
      <c r="V151" s="129">
        <f t="shared" si="44"/>
        <v>0.9</v>
      </c>
      <c r="W151" s="129">
        <f t="shared" si="44"/>
        <v>0.9</v>
      </c>
      <c r="X151" s="129">
        <f t="shared" si="44"/>
        <v>0.9</v>
      </c>
      <c r="Y151" s="129">
        <f t="shared" si="44"/>
        <v>0.9</v>
      </c>
      <c r="Z151" s="129">
        <f t="shared" si="44"/>
        <v>0.9</v>
      </c>
      <c r="AA151" s="129">
        <f t="shared" si="44"/>
        <v>0.9</v>
      </c>
      <c r="AB151" s="129">
        <f t="shared" si="44"/>
        <v>0.9</v>
      </c>
      <c r="AC151" s="129">
        <f t="shared" si="44"/>
        <v>0.9</v>
      </c>
      <c r="AD151" s="129">
        <f t="shared" si="44"/>
        <v>0.9</v>
      </c>
      <c r="AE151" s="129">
        <f t="shared" si="44"/>
        <v>0.9</v>
      </c>
      <c r="AF151" s="129">
        <f t="shared" si="44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3"/>
        <v>1.08</v>
      </c>
      <c r="D152" s="129">
        <f t="shared" si="43"/>
        <v>1.08</v>
      </c>
      <c r="E152" s="129">
        <f t="shared" si="43"/>
        <v>1.08</v>
      </c>
      <c r="F152" s="129">
        <f t="shared" si="43"/>
        <v>1.08</v>
      </c>
      <c r="G152" s="129">
        <f t="shared" si="43"/>
        <v>1.08</v>
      </c>
      <c r="H152" s="129">
        <f t="shared" si="43"/>
        <v>1.08</v>
      </c>
      <c r="I152" s="129">
        <f t="shared" si="43"/>
        <v>1.08</v>
      </c>
      <c r="J152" s="129">
        <f t="shared" si="43"/>
        <v>1.08</v>
      </c>
      <c r="K152" s="129">
        <f t="shared" si="43"/>
        <v>1.08</v>
      </c>
      <c r="L152" s="129">
        <f t="shared" si="43"/>
        <v>1.08</v>
      </c>
      <c r="M152" s="129">
        <f t="shared" si="43"/>
        <v>1.08</v>
      </c>
      <c r="N152" s="129">
        <f t="shared" si="43"/>
        <v>1.08</v>
      </c>
      <c r="O152" s="129">
        <f t="shared" si="43"/>
        <v>1.08</v>
      </c>
      <c r="P152" s="129">
        <f t="shared" si="43"/>
        <v>1.08</v>
      </c>
      <c r="Q152" s="129">
        <f t="shared" si="43"/>
        <v>1.08</v>
      </c>
      <c r="R152" s="129">
        <f t="shared" si="43"/>
        <v>1.08</v>
      </c>
      <c r="S152" s="129">
        <f t="shared" si="44"/>
        <v>1.08</v>
      </c>
      <c r="T152" s="129">
        <f t="shared" si="44"/>
        <v>1.08</v>
      </c>
      <c r="U152" s="129">
        <f t="shared" si="44"/>
        <v>1.08</v>
      </c>
      <c r="V152" s="129">
        <f t="shared" si="44"/>
        <v>1.08</v>
      </c>
      <c r="W152" s="129">
        <f t="shared" si="44"/>
        <v>1.08</v>
      </c>
      <c r="X152" s="129">
        <f t="shared" si="44"/>
        <v>1.08</v>
      </c>
      <c r="Y152" s="129">
        <f t="shared" si="44"/>
        <v>1.08</v>
      </c>
      <c r="Z152" s="129">
        <f t="shared" si="44"/>
        <v>1.08</v>
      </c>
      <c r="AA152" s="129">
        <f t="shared" si="44"/>
        <v>1.08</v>
      </c>
      <c r="AB152" s="129">
        <f t="shared" si="44"/>
        <v>1.08</v>
      </c>
      <c r="AC152" s="129">
        <f t="shared" si="44"/>
        <v>1.08</v>
      </c>
      <c r="AD152" s="129">
        <f t="shared" si="44"/>
        <v>1.08</v>
      </c>
      <c r="AE152" s="129">
        <f t="shared" si="44"/>
        <v>1.08</v>
      </c>
      <c r="AF152" s="129">
        <f t="shared" si="44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3"/>
        <v>2.37</v>
      </c>
      <c r="D153" s="129">
        <f t="shared" si="43"/>
        <v>2.37</v>
      </c>
      <c r="E153" s="129">
        <f t="shared" si="43"/>
        <v>2.37</v>
      </c>
      <c r="F153" s="129">
        <f t="shared" si="43"/>
        <v>2.37</v>
      </c>
      <c r="G153" s="129">
        <f t="shared" si="43"/>
        <v>2.37</v>
      </c>
      <c r="H153" s="129">
        <f t="shared" si="43"/>
        <v>2.37</v>
      </c>
      <c r="I153" s="129">
        <f t="shared" si="43"/>
        <v>2.37</v>
      </c>
      <c r="J153" s="129">
        <f t="shared" si="43"/>
        <v>2.37</v>
      </c>
      <c r="K153" s="129">
        <f t="shared" si="43"/>
        <v>2.37</v>
      </c>
      <c r="L153" s="129">
        <f t="shared" si="43"/>
        <v>2.37</v>
      </c>
      <c r="M153" s="129">
        <f t="shared" si="43"/>
        <v>2.37</v>
      </c>
      <c r="N153" s="129">
        <f t="shared" si="43"/>
        <v>2.37</v>
      </c>
      <c r="O153" s="129">
        <f t="shared" si="43"/>
        <v>2.37</v>
      </c>
      <c r="P153" s="129">
        <f t="shared" si="43"/>
        <v>2.37</v>
      </c>
      <c r="Q153" s="129">
        <f t="shared" si="43"/>
        <v>2.37</v>
      </c>
      <c r="R153" s="129">
        <f t="shared" si="43"/>
        <v>2.37</v>
      </c>
      <c r="S153" s="129">
        <f t="shared" si="44"/>
        <v>2.37</v>
      </c>
      <c r="T153" s="129">
        <f t="shared" si="44"/>
        <v>2.37</v>
      </c>
      <c r="U153" s="129">
        <f t="shared" si="44"/>
        <v>2.37</v>
      </c>
      <c r="V153" s="129">
        <f t="shared" si="44"/>
        <v>2.37</v>
      </c>
      <c r="W153" s="129">
        <f t="shared" si="44"/>
        <v>2.37</v>
      </c>
      <c r="X153" s="129">
        <f t="shared" si="44"/>
        <v>2.37</v>
      </c>
      <c r="Y153" s="129">
        <f t="shared" si="44"/>
        <v>2.37</v>
      </c>
      <c r="Z153" s="129">
        <f t="shared" si="44"/>
        <v>2.37</v>
      </c>
      <c r="AA153" s="129">
        <f t="shared" si="44"/>
        <v>2.37</v>
      </c>
      <c r="AB153" s="129">
        <f t="shared" si="44"/>
        <v>2.37</v>
      </c>
      <c r="AC153" s="129">
        <f t="shared" si="44"/>
        <v>2.37</v>
      </c>
      <c r="AD153" s="129">
        <f t="shared" si="44"/>
        <v>2.37</v>
      </c>
      <c r="AE153" s="129">
        <f t="shared" si="44"/>
        <v>2.37</v>
      </c>
      <c r="AF153" s="129">
        <f t="shared" si="44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3"/>
        <v>1.81</v>
      </c>
      <c r="D154" s="129">
        <f t="shared" si="43"/>
        <v>1.81</v>
      </c>
      <c r="E154" s="129">
        <f t="shared" si="43"/>
        <v>1.81</v>
      </c>
      <c r="F154" s="129">
        <f t="shared" si="43"/>
        <v>1.81</v>
      </c>
      <c r="G154" s="129">
        <f t="shared" si="43"/>
        <v>1.81</v>
      </c>
      <c r="H154" s="129">
        <f t="shared" si="43"/>
        <v>1.81</v>
      </c>
      <c r="I154" s="129">
        <f t="shared" si="43"/>
        <v>1.81</v>
      </c>
      <c r="J154" s="129">
        <f t="shared" si="43"/>
        <v>1.81</v>
      </c>
      <c r="K154" s="129">
        <f t="shared" si="43"/>
        <v>1.81</v>
      </c>
      <c r="L154" s="129">
        <f t="shared" si="43"/>
        <v>1.81</v>
      </c>
      <c r="M154" s="129">
        <f t="shared" si="43"/>
        <v>1.81</v>
      </c>
      <c r="N154" s="129">
        <f t="shared" si="43"/>
        <v>1.81</v>
      </c>
      <c r="O154" s="129">
        <f t="shared" si="43"/>
        <v>1.81</v>
      </c>
      <c r="P154" s="129">
        <f t="shared" si="43"/>
        <v>1.81</v>
      </c>
      <c r="Q154" s="129">
        <f t="shared" si="43"/>
        <v>1.81</v>
      </c>
      <c r="R154" s="129">
        <f t="shared" si="43"/>
        <v>1.81</v>
      </c>
      <c r="S154" s="129">
        <f t="shared" si="44"/>
        <v>1.81</v>
      </c>
      <c r="T154" s="129">
        <f t="shared" si="44"/>
        <v>1.81</v>
      </c>
      <c r="U154" s="129">
        <f t="shared" si="44"/>
        <v>1.81</v>
      </c>
      <c r="V154" s="129">
        <f t="shared" si="44"/>
        <v>1.81</v>
      </c>
      <c r="W154" s="129">
        <f t="shared" si="44"/>
        <v>1.81</v>
      </c>
      <c r="X154" s="129">
        <f t="shared" si="44"/>
        <v>1.81</v>
      </c>
      <c r="Y154" s="129">
        <f t="shared" si="44"/>
        <v>1.81</v>
      </c>
      <c r="Z154" s="129">
        <f t="shared" si="44"/>
        <v>1.81</v>
      </c>
      <c r="AA154" s="129">
        <f t="shared" si="44"/>
        <v>1.81</v>
      </c>
      <c r="AB154" s="129">
        <f t="shared" si="44"/>
        <v>1.81</v>
      </c>
      <c r="AC154" s="129">
        <f t="shared" si="44"/>
        <v>1.81</v>
      </c>
      <c r="AD154" s="129">
        <f t="shared" si="44"/>
        <v>1.81</v>
      </c>
      <c r="AE154" s="129">
        <f t="shared" si="44"/>
        <v>1.81</v>
      </c>
      <c r="AF154" s="129">
        <f t="shared" si="44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3"/>
        <v>1.0900000000000001</v>
      </c>
      <c r="D155" s="129">
        <f t="shared" si="43"/>
        <v>1.0900000000000001</v>
      </c>
      <c r="E155" s="129">
        <f t="shared" si="43"/>
        <v>1.0900000000000001</v>
      </c>
      <c r="F155" s="129">
        <f t="shared" si="43"/>
        <v>1.0900000000000001</v>
      </c>
      <c r="G155" s="129">
        <f t="shared" si="43"/>
        <v>1.0900000000000001</v>
      </c>
      <c r="H155" s="129">
        <f t="shared" si="43"/>
        <v>1.0900000000000001</v>
      </c>
      <c r="I155" s="129">
        <f t="shared" si="43"/>
        <v>1.0900000000000001</v>
      </c>
      <c r="J155" s="129">
        <f t="shared" si="43"/>
        <v>1.0900000000000001</v>
      </c>
      <c r="K155" s="129">
        <f t="shared" si="43"/>
        <v>1.0900000000000001</v>
      </c>
      <c r="L155" s="129">
        <f t="shared" si="43"/>
        <v>1.0900000000000001</v>
      </c>
      <c r="M155" s="129">
        <f t="shared" si="43"/>
        <v>1.0900000000000001</v>
      </c>
      <c r="N155" s="129">
        <f t="shared" si="43"/>
        <v>1.0900000000000001</v>
      </c>
      <c r="O155" s="129">
        <f t="shared" si="43"/>
        <v>1.0900000000000001</v>
      </c>
      <c r="P155" s="129">
        <f t="shared" si="43"/>
        <v>1.0900000000000001</v>
      </c>
      <c r="Q155" s="129">
        <f t="shared" si="43"/>
        <v>1.0900000000000001</v>
      </c>
      <c r="R155" s="129">
        <f t="shared" si="43"/>
        <v>1.0900000000000001</v>
      </c>
      <c r="S155" s="129">
        <f t="shared" si="44"/>
        <v>1.0900000000000001</v>
      </c>
      <c r="T155" s="129">
        <f t="shared" si="44"/>
        <v>1.0900000000000001</v>
      </c>
      <c r="U155" s="129">
        <f t="shared" si="44"/>
        <v>1.0900000000000001</v>
      </c>
      <c r="V155" s="129">
        <f t="shared" si="44"/>
        <v>1.0900000000000001</v>
      </c>
      <c r="W155" s="129">
        <f t="shared" si="44"/>
        <v>1.0900000000000001</v>
      </c>
      <c r="X155" s="129">
        <f t="shared" si="44"/>
        <v>1.0900000000000001</v>
      </c>
      <c r="Y155" s="129">
        <f t="shared" si="44"/>
        <v>1.0900000000000001</v>
      </c>
      <c r="Z155" s="129">
        <f t="shared" si="44"/>
        <v>1.0900000000000001</v>
      </c>
      <c r="AA155" s="129">
        <f t="shared" si="44"/>
        <v>1.0900000000000001</v>
      </c>
      <c r="AB155" s="129">
        <f t="shared" si="44"/>
        <v>1.0900000000000001</v>
      </c>
      <c r="AC155" s="129">
        <f t="shared" si="44"/>
        <v>1.0900000000000001</v>
      </c>
      <c r="AD155" s="129">
        <f t="shared" si="44"/>
        <v>1.0900000000000001</v>
      </c>
      <c r="AE155" s="129">
        <f t="shared" si="44"/>
        <v>1.0900000000000001</v>
      </c>
      <c r="AF155" s="129">
        <f t="shared" si="44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3"/>
        <v>1.58</v>
      </c>
      <c r="D156" s="129">
        <f t="shared" si="43"/>
        <v>1.58</v>
      </c>
      <c r="E156" s="129">
        <f t="shared" si="43"/>
        <v>1.58</v>
      </c>
      <c r="F156" s="129">
        <f t="shared" si="43"/>
        <v>1.58</v>
      </c>
      <c r="G156" s="129">
        <f t="shared" si="43"/>
        <v>1.58</v>
      </c>
      <c r="H156" s="129">
        <f t="shared" si="43"/>
        <v>1.58</v>
      </c>
      <c r="I156" s="129">
        <f t="shared" si="43"/>
        <v>1.58</v>
      </c>
      <c r="J156" s="129">
        <f t="shared" si="43"/>
        <v>1.58</v>
      </c>
      <c r="K156" s="129">
        <f t="shared" si="43"/>
        <v>1.58</v>
      </c>
      <c r="L156" s="129">
        <f t="shared" si="43"/>
        <v>1.58</v>
      </c>
      <c r="M156" s="129">
        <f t="shared" si="43"/>
        <v>1.58</v>
      </c>
      <c r="N156" s="129">
        <f t="shared" si="43"/>
        <v>1.58</v>
      </c>
      <c r="O156" s="129">
        <f t="shared" si="43"/>
        <v>1.58</v>
      </c>
      <c r="P156" s="129">
        <f t="shared" si="43"/>
        <v>1.58</v>
      </c>
      <c r="Q156" s="129">
        <f t="shared" si="43"/>
        <v>1.58</v>
      </c>
      <c r="R156" s="129">
        <f t="shared" si="43"/>
        <v>1.58</v>
      </c>
      <c r="S156" s="129">
        <f t="shared" si="44"/>
        <v>1.58</v>
      </c>
      <c r="T156" s="129">
        <f t="shared" si="44"/>
        <v>1.58</v>
      </c>
      <c r="U156" s="129">
        <f t="shared" si="44"/>
        <v>1.58</v>
      </c>
      <c r="V156" s="129">
        <f t="shared" si="44"/>
        <v>1.58</v>
      </c>
      <c r="W156" s="129">
        <f t="shared" si="44"/>
        <v>1.58</v>
      </c>
      <c r="X156" s="129">
        <f t="shared" si="44"/>
        <v>1.58</v>
      </c>
      <c r="Y156" s="129">
        <f t="shared" si="44"/>
        <v>1.58</v>
      </c>
      <c r="Z156" s="129">
        <f t="shared" si="44"/>
        <v>1.58</v>
      </c>
      <c r="AA156" s="129">
        <f t="shared" si="44"/>
        <v>1.58</v>
      </c>
      <c r="AB156" s="129">
        <f t="shared" si="44"/>
        <v>1.58</v>
      </c>
      <c r="AC156" s="129">
        <f t="shared" si="44"/>
        <v>1.58</v>
      </c>
      <c r="AD156" s="129">
        <f t="shared" si="44"/>
        <v>1.58</v>
      </c>
      <c r="AE156" s="129">
        <f t="shared" si="44"/>
        <v>1.58</v>
      </c>
      <c r="AF156" s="129">
        <f t="shared" si="44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3"/>
        <v>2</v>
      </c>
      <c r="D157" s="129">
        <f t="shared" si="43"/>
        <v>2</v>
      </c>
      <c r="E157" s="129">
        <f t="shared" si="43"/>
        <v>2</v>
      </c>
      <c r="F157" s="129">
        <f t="shared" si="43"/>
        <v>2</v>
      </c>
      <c r="G157" s="129">
        <f t="shared" si="43"/>
        <v>2</v>
      </c>
      <c r="H157" s="129">
        <f t="shared" si="43"/>
        <v>2</v>
      </c>
      <c r="I157" s="129">
        <f t="shared" si="43"/>
        <v>2</v>
      </c>
      <c r="J157" s="129">
        <f t="shared" si="43"/>
        <v>2</v>
      </c>
      <c r="K157" s="129">
        <f t="shared" si="43"/>
        <v>2</v>
      </c>
      <c r="L157" s="129">
        <f t="shared" si="43"/>
        <v>2</v>
      </c>
      <c r="M157" s="129">
        <f t="shared" si="43"/>
        <v>2</v>
      </c>
      <c r="N157" s="129">
        <f t="shared" si="43"/>
        <v>2</v>
      </c>
      <c r="O157" s="129">
        <f t="shared" si="43"/>
        <v>2</v>
      </c>
      <c r="P157" s="129">
        <f t="shared" si="43"/>
        <v>2</v>
      </c>
      <c r="Q157" s="129">
        <f t="shared" si="43"/>
        <v>2</v>
      </c>
      <c r="R157" s="129">
        <f t="shared" si="43"/>
        <v>2</v>
      </c>
      <c r="S157" s="129">
        <f t="shared" si="44"/>
        <v>2</v>
      </c>
      <c r="T157" s="129">
        <f t="shared" si="44"/>
        <v>2</v>
      </c>
      <c r="U157" s="129">
        <f t="shared" si="44"/>
        <v>2</v>
      </c>
      <c r="V157" s="129">
        <f t="shared" si="44"/>
        <v>2</v>
      </c>
      <c r="W157" s="129">
        <f t="shared" si="44"/>
        <v>2</v>
      </c>
      <c r="X157" s="129">
        <f t="shared" si="44"/>
        <v>2</v>
      </c>
      <c r="Y157" s="129">
        <f t="shared" si="44"/>
        <v>2</v>
      </c>
      <c r="Z157" s="129">
        <f t="shared" si="44"/>
        <v>2</v>
      </c>
      <c r="AA157" s="129">
        <f t="shared" si="44"/>
        <v>2</v>
      </c>
      <c r="AB157" s="129">
        <f t="shared" si="44"/>
        <v>2</v>
      </c>
      <c r="AC157" s="129">
        <f t="shared" si="44"/>
        <v>2</v>
      </c>
      <c r="AD157" s="129">
        <f t="shared" si="44"/>
        <v>2</v>
      </c>
      <c r="AE157" s="129">
        <f t="shared" si="44"/>
        <v>2</v>
      </c>
      <c r="AF157" s="129">
        <f t="shared" si="44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3"/>
        <v>0.47</v>
      </c>
      <c r="D158" s="129">
        <f t="shared" si="43"/>
        <v>0.47</v>
      </c>
      <c r="E158" s="129">
        <f t="shared" si="43"/>
        <v>0.47</v>
      </c>
      <c r="F158" s="129">
        <f t="shared" si="43"/>
        <v>0.47</v>
      </c>
      <c r="G158" s="129">
        <f t="shared" si="43"/>
        <v>0.47</v>
      </c>
      <c r="H158" s="129">
        <f t="shared" si="43"/>
        <v>0.47</v>
      </c>
      <c r="I158" s="129">
        <f t="shared" si="43"/>
        <v>0.47</v>
      </c>
      <c r="J158" s="129">
        <f t="shared" si="43"/>
        <v>0.47</v>
      </c>
      <c r="K158" s="129">
        <f t="shared" si="43"/>
        <v>0.47</v>
      </c>
      <c r="L158" s="129">
        <f t="shared" si="43"/>
        <v>0.47</v>
      </c>
      <c r="M158" s="129">
        <f t="shared" si="43"/>
        <v>0.47</v>
      </c>
      <c r="N158" s="129">
        <f t="shared" si="43"/>
        <v>0.47</v>
      </c>
      <c r="O158" s="129">
        <f t="shared" si="43"/>
        <v>0.47</v>
      </c>
      <c r="P158" s="129">
        <f t="shared" si="43"/>
        <v>0.47</v>
      </c>
      <c r="Q158" s="129">
        <f t="shared" si="43"/>
        <v>0.47</v>
      </c>
      <c r="R158" s="129">
        <f t="shared" si="43"/>
        <v>0.47</v>
      </c>
      <c r="S158" s="129">
        <f t="shared" si="44"/>
        <v>0.47</v>
      </c>
      <c r="T158" s="129">
        <f t="shared" si="44"/>
        <v>0.47</v>
      </c>
      <c r="U158" s="129">
        <f t="shared" si="44"/>
        <v>0.47</v>
      </c>
      <c r="V158" s="129">
        <f t="shared" si="44"/>
        <v>0.47</v>
      </c>
      <c r="W158" s="129">
        <f t="shared" si="44"/>
        <v>0.47</v>
      </c>
      <c r="X158" s="129">
        <f t="shared" si="44"/>
        <v>0.47</v>
      </c>
      <c r="Y158" s="129">
        <f t="shared" si="44"/>
        <v>0.47</v>
      </c>
      <c r="Z158" s="129">
        <f t="shared" si="44"/>
        <v>0.47</v>
      </c>
      <c r="AA158" s="129">
        <f t="shared" si="44"/>
        <v>0.47</v>
      </c>
      <c r="AB158" s="129">
        <f t="shared" si="44"/>
        <v>0.47</v>
      </c>
      <c r="AC158" s="129">
        <f t="shared" si="44"/>
        <v>0.47</v>
      </c>
      <c r="AD158" s="129">
        <f t="shared" si="44"/>
        <v>0.47</v>
      </c>
      <c r="AE158" s="129">
        <f t="shared" si="44"/>
        <v>0.47</v>
      </c>
      <c r="AF158" s="129">
        <f t="shared" si="44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3"/>
        <v>0</v>
      </c>
      <c r="D159" s="129">
        <f t="shared" si="43"/>
        <v>0</v>
      </c>
      <c r="E159" s="129">
        <f t="shared" si="43"/>
        <v>0</v>
      </c>
      <c r="F159" s="129">
        <f t="shared" si="43"/>
        <v>0</v>
      </c>
      <c r="G159" s="129">
        <f t="shared" si="43"/>
        <v>0</v>
      </c>
      <c r="H159" s="129">
        <f t="shared" si="43"/>
        <v>0</v>
      </c>
      <c r="I159" s="129">
        <f t="shared" si="43"/>
        <v>0</v>
      </c>
      <c r="J159" s="129">
        <f t="shared" si="43"/>
        <v>0</v>
      </c>
      <c r="K159" s="129">
        <f t="shared" si="43"/>
        <v>0</v>
      </c>
      <c r="L159" s="129">
        <f t="shared" si="43"/>
        <v>0</v>
      </c>
      <c r="M159" s="129">
        <f t="shared" si="43"/>
        <v>0</v>
      </c>
      <c r="N159" s="129">
        <f t="shared" si="43"/>
        <v>0</v>
      </c>
      <c r="O159" s="129">
        <f t="shared" si="43"/>
        <v>0</v>
      </c>
      <c r="P159" s="129">
        <f t="shared" si="43"/>
        <v>0</v>
      </c>
      <c r="Q159" s="129">
        <f t="shared" si="43"/>
        <v>0</v>
      </c>
      <c r="R159" s="129">
        <f t="shared" si="43"/>
        <v>0</v>
      </c>
      <c r="S159" s="129">
        <f t="shared" si="44"/>
        <v>0</v>
      </c>
      <c r="T159" s="129">
        <f t="shared" si="44"/>
        <v>0</v>
      </c>
      <c r="U159" s="129">
        <f t="shared" si="44"/>
        <v>0</v>
      </c>
      <c r="V159" s="129">
        <f t="shared" si="44"/>
        <v>0</v>
      </c>
      <c r="W159" s="129">
        <f t="shared" si="44"/>
        <v>0</v>
      </c>
      <c r="X159" s="129">
        <f t="shared" si="44"/>
        <v>0</v>
      </c>
      <c r="Y159" s="129">
        <f t="shared" si="44"/>
        <v>0</v>
      </c>
      <c r="Z159" s="129">
        <f t="shared" si="44"/>
        <v>0</v>
      </c>
      <c r="AA159" s="129">
        <f t="shared" si="44"/>
        <v>0</v>
      </c>
      <c r="AB159" s="129">
        <f t="shared" si="44"/>
        <v>0</v>
      </c>
      <c r="AC159" s="129">
        <f t="shared" si="44"/>
        <v>0</v>
      </c>
      <c r="AD159" s="129">
        <f t="shared" si="44"/>
        <v>0</v>
      </c>
      <c r="AE159" s="129">
        <f t="shared" si="44"/>
        <v>0</v>
      </c>
      <c r="AF159" s="129">
        <f t="shared" si="44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3"/>
        <v>0</v>
      </c>
      <c r="D160" s="129">
        <f t="shared" si="43"/>
        <v>0</v>
      </c>
      <c r="E160" s="129">
        <f t="shared" si="43"/>
        <v>0</v>
      </c>
      <c r="F160" s="129">
        <f t="shared" si="43"/>
        <v>0</v>
      </c>
      <c r="G160" s="129">
        <f t="shared" si="43"/>
        <v>0</v>
      </c>
      <c r="H160" s="129">
        <f t="shared" si="43"/>
        <v>0</v>
      </c>
      <c r="I160" s="129">
        <f t="shared" si="43"/>
        <v>0</v>
      </c>
      <c r="J160" s="129">
        <f t="shared" si="43"/>
        <v>0</v>
      </c>
      <c r="K160" s="129">
        <f t="shared" si="43"/>
        <v>0</v>
      </c>
      <c r="L160" s="129">
        <f t="shared" si="43"/>
        <v>0</v>
      </c>
      <c r="M160" s="129">
        <f t="shared" si="43"/>
        <v>0</v>
      </c>
      <c r="N160" s="129">
        <f t="shared" si="43"/>
        <v>0</v>
      </c>
      <c r="O160" s="129">
        <f t="shared" si="43"/>
        <v>0</v>
      </c>
      <c r="P160" s="129">
        <f t="shared" si="43"/>
        <v>0</v>
      </c>
      <c r="Q160" s="129">
        <f t="shared" si="43"/>
        <v>0</v>
      </c>
      <c r="R160" s="129">
        <f t="shared" si="44"/>
        <v>0</v>
      </c>
      <c r="S160" s="129">
        <f t="shared" si="44"/>
        <v>0</v>
      </c>
      <c r="T160" s="129">
        <f t="shared" si="44"/>
        <v>0</v>
      </c>
      <c r="U160" s="129">
        <f t="shared" si="44"/>
        <v>0</v>
      </c>
      <c r="V160" s="129">
        <f t="shared" si="44"/>
        <v>0</v>
      </c>
      <c r="W160" s="129">
        <f t="shared" si="44"/>
        <v>0</v>
      </c>
      <c r="X160" s="129">
        <f t="shared" si="44"/>
        <v>0</v>
      </c>
      <c r="Y160" s="129">
        <f t="shared" si="44"/>
        <v>0</v>
      </c>
      <c r="Z160" s="129">
        <f t="shared" si="44"/>
        <v>0</v>
      </c>
      <c r="AA160" s="129">
        <f t="shared" si="44"/>
        <v>0</v>
      </c>
      <c r="AB160" s="129">
        <f t="shared" si="44"/>
        <v>0</v>
      </c>
      <c r="AC160" s="129">
        <f t="shared" si="44"/>
        <v>0</v>
      </c>
      <c r="AD160" s="129">
        <f t="shared" si="44"/>
        <v>0</v>
      </c>
      <c r="AE160" s="129">
        <f t="shared" si="44"/>
        <v>0</v>
      </c>
      <c r="AF160" s="129">
        <f t="shared" si="44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3"/>
        <v>0.8</v>
      </c>
      <c r="D161" s="129">
        <f t="shared" si="43"/>
        <v>0.8</v>
      </c>
      <c r="E161" s="129">
        <f t="shared" si="43"/>
        <v>0.8</v>
      </c>
      <c r="F161" s="129">
        <f t="shared" si="43"/>
        <v>0.8</v>
      </c>
      <c r="G161" s="129">
        <f t="shared" si="43"/>
        <v>0.8</v>
      </c>
      <c r="H161" s="129">
        <f t="shared" si="43"/>
        <v>0.8</v>
      </c>
      <c r="I161" s="129">
        <f t="shared" si="43"/>
        <v>0.8</v>
      </c>
      <c r="J161" s="129">
        <f t="shared" si="43"/>
        <v>0.8</v>
      </c>
      <c r="K161" s="129">
        <f t="shared" si="43"/>
        <v>0.8</v>
      </c>
      <c r="L161" s="129">
        <f t="shared" si="43"/>
        <v>0.8</v>
      </c>
      <c r="M161" s="129">
        <f t="shared" si="43"/>
        <v>0.8</v>
      </c>
      <c r="N161" s="129">
        <f t="shared" si="43"/>
        <v>0.8</v>
      </c>
      <c r="O161" s="129">
        <f t="shared" si="43"/>
        <v>0.8</v>
      </c>
      <c r="P161" s="129">
        <f t="shared" si="43"/>
        <v>0.8</v>
      </c>
      <c r="Q161" s="129">
        <f t="shared" si="43"/>
        <v>0.8</v>
      </c>
      <c r="R161" s="129">
        <f t="shared" si="44"/>
        <v>0.8</v>
      </c>
      <c r="S161" s="129">
        <f t="shared" si="44"/>
        <v>0.8</v>
      </c>
      <c r="T161" s="129">
        <f t="shared" si="44"/>
        <v>0.8</v>
      </c>
      <c r="U161" s="129">
        <f t="shared" si="44"/>
        <v>0.8</v>
      </c>
      <c r="V161" s="129">
        <f t="shared" si="44"/>
        <v>0.8</v>
      </c>
      <c r="W161" s="129">
        <f t="shared" si="44"/>
        <v>0.8</v>
      </c>
      <c r="X161" s="129">
        <f t="shared" si="44"/>
        <v>0.8</v>
      </c>
      <c r="Y161" s="129">
        <f t="shared" si="44"/>
        <v>0.8</v>
      </c>
      <c r="Z161" s="129">
        <f t="shared" si="44"/>
        <v>0.8</v>
      </c>
      <c r="AA161" s="129">
        <f t="shared" si="44"/>
        <v>0.8</v>
      </c>
      <c r="AB161" s="129">
        <f t="shared" si="44"/>
        <v>0.8</v>
      </c>
      <c r="AC161" s="129">
        <f t="shared" si="44"/>
        <v>0.8</v>
      </c>
      <c r="AD161" s="129">
        <f t="shared" si="44"/>
        <v>0.8</v>
      </c>
      <c r="AE161" s="129">
        <f t="shared" si="44"/>
        <v>0.8</v>
      </c>
      <c r="AF161" s="129">
        <f t="shared" si="44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3"/>
        <v>1.5</v>
      </c>
      <c r="D162" s="129">
        <f t="shared" si="43"/>
        <v>1.5</v>
      </c>
      <c r="E162" s="129">
        <f t="shared" si="43"/>
        <v>1.5</v>
      </c>
      <c r="F162" s="129">
        <f t="shared" si="43"/>
        <v>1.5</v>
      </c>
      <c r="G162" s="129">
        <f t="shared" si="43"/>
        <v>1.5</v>
      </c>
      <c r="H162" s="129">
        <f t="shared" si="43"/>
        <v>1.5</v>
      </c>
      <c r="I162" s="129">
        <f t="shared" si="43"/>
        <v>1.5</v>
      </c>
      <c r="J162" s="129">
        <f t="shared" si="43"/>
        <v>1.5</v>
      </c>
      <c r="K162" s="129">
        <f t="shared" si="43"/>
        <v>1.5</v>
      </c>
      <c r="L162" s="129">
        <f t="shared" si="43"/>
        <v>1.5</v>
      </c>
      <c r="M162" s="129">
        <f t="shared" si="43"/>
        <v>1.5</v>
      </c>
      <c r="N162" s="129">
        <f t="shared" si="43"/>
        <v>1.5</v>
      </c>
      <c r="O162" s="129">
        <f t="shared" si="43"/>
        <v>1.5</v>
      </c>
      <c r="P162" s="129">
        <f t="shared" si="43"/>
        <v>1.5</v>
      </c>
      <c r="Q162" s="129">
        <f t="shared" si="43"/>
        <v>1.5</v>
      </c>
      <c r="R162" s="129">
        <f t="shared" si="44"/>
        <v>1.5</v>
      </c>
      <c r="S162" s="129">
        <f t="shared" si="44"/>
        <v>1.5</v>
      </c>
      <c r="T162" s="129">
        <f t="shared" si="44"/>
        <v>1.5</v>
      </c>
      <c r="U162" s="129">
        <f t="shared" si="44"/>
        <v>1.5</v>
      </c>
      <c r="V162" s="129">
        <f t="shared" si="44"/>
        <v>1.5</v>
      </c>
      <c r="W162" s="129">
        <f t="shared" si="44"/>
        <v>1.5</v>
      </c>
      <c r="X162" s="129">
        <f t="shared" si="44"/>
        <v>1.5</v>
      </c>
      <c r="Y162" s="129">
        <f t="shared" si="44"/>
        <v>1.5</v>
      </c>
      <c r="Z162" s="129">
        <f t="shared" si="44"/>
        <v>1.5</v>
      </c>
      <c r="AA162" s="129">
        <f t="shared" si="44"/>
        <v>1.5</v>
      </c>
      <c r="AB162" s="129">
        <f t="shared" si="44"/>
        <v>1.5</v>
      </c>
      <c r="AC162" s="129">
        <f t="shared" si="44"/>
        <v>1.5</v>
      </c>
      <c r="AD162" s="129">
        <f t="shared" si="44"/>
        <v>1.5</v>
      </c>
      <c r="AE162" s="129">
        <f t="shared" si="44"/>
        <v>1.5</v>
      </c>
      <c r="AF162" s="129">
        <f t="shared" si="44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3"/>
        <v>1</v>
      </c>
      <c r="D163" s="129">
        <f t="shared" si="43"/>
        <v>1</v>
      </c>
      <c r="E163" s="129">
        <f t="shared" si="43"/>
        <v>1</v>
      </c>
      <c r="F163" s="129">
        <f t="shared" si="43"/>
        <v>1</v>
      </c>
      <c r="G163" s="129">
        <f t="shared" si="43"/>
        <v>1</v>
      </c>
      <c r="H163" s="129">
        <f t="shared" si="43"/>
        <v>1</v>
      </c>
      <c r="I163" s="129">
        <f t="shared" si="43"/>
        <v>1</v>
      </c>
      <c r="J163" s="129">
        <f t="shared" si="43"/>
        <v>1</v>
      </c>
      <c r="K163" s="129">
        <f t="shared" si="43"/>
        <v>1</v>
      </c>
      <c r="L163" s="129">
        <f t="shared" si="43"/>
        <v>1</v>
      </c>
      <c r="M163" s="129">
        <f t="shared" si="43"/>
        <v>1</v>
      </c>
      <c r="N163" s="129">
        <f t="shared" si="43"/>
        <v>1</v>
      </c>
      <c r="O163" s="129">
        <f t="shared" si="43"/>
        <v>1</v>
      </c>
      <c r="P163" s="129">
        <f t="shared" si="43"/>
        <v>1</v>
      </c>
      <c r="Q163" s="129">
        <f t="shared" si="43"/>
        <v>1</v>
      </c>
      <c r="R163" s="129">
        <f t="shared" si="44"/>
        <v>1</v>
      </c>
      <c r="S163" s="129">
        <f t="shared" si="44"/>
        <v>1</v>
      </c>
      <c r="T163" s="129">
        <f t="shared" si="44"/>
        <v>1</v>
      </c>
      <c r="U163" s="129">
        <f t="shared" si="44"/>
        <v>1</v>
      </c>
      <c r="V163" s="129">
        <f t="shared" si="44"/>
        <v>1</v>
      </c>
      <c r="W163" s="129">
        <f t="shared" si="44"/>
        <v>1</v>
      </c>
      <c r="X163" s="129">
        <f t="shared" si="44"/>
        <v>1</v>
      </c>
      <c r="Y163" s="129">
        <f t="shared" si="44"/>
        <v>1</v>
      </c>
      <c r="Z163" s="129">
        <f t="shared" si="44"/>
        <v>1</v>
      </c>
      <c r="AA163" s="129">
        <f t="shared" si="44"/>
        <v>1</v>
      </c>
      <c r="AB163" s="129">
        <f t="shared" si="44"/>
        <v>1</v>
      </c>
      <c r="AC163" s="129">
        <f t="shared" si="44"/>
        <v>1</v>
      </c>
      <c r="AD163" s="129">
        <f t="shared" si="44"/>
        <v>1</v>
      </c>
      <c r="AE163" s="129">
        <f t="shared" si="44"/>
        <v>1</v>
      </c>
      <c r="AF163" s="129">
        <f t="shared" si="44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5">B165</f>
        <v>1</v>
      </c>
      <c r="D165" s="129">
        <f t="shared" si="45"/>
        <v>1</v>
      </c>
      <c r="E165" s="129">
        <f t="shared" si="45"/>
        <v>1</v>
      </c>
      <c r="F165" s="129">
        <f t="shared" si="45"/>
        <v>1</v>
      </c>
      <c r="G165" s="129">
        <f t="shared" si="45"/>
        <v>1</v>
      </c>
      <c r="H165" s="129">
        <f t="shared" si="45"/>
        <v>1</v>
      </c>
      <c r="I165" s="129">
        <f t="shared" si="45"/>
        <v>1</v>
      </c>
      <c r="J165" s="129">
        <f t="shared" si="45"/>
        <v>1</v>
      </c>
      <c r="K165" s="129">
        <f t="shared" si="45"/>
        <v>1</v>
      </c>
      <c r="L165" s="129">
        <f t="shared" si="45"/>
        <v>1</v>
      </c>
      <c r="M165" s="129">
        <f t="shared" si="45"/>
        <v>1</v>
      </c>
      <c r="N165" s="129">
        <f t="shared" si="45"/>
        <v>1</v>
      </c>
      <c r="O165" s="129">
        <f t="shared" si="45"/>
        <v>1</v>
      </c>
      <c r="P165" s="129">
        <f t="shared" si="45"/>
        <v>1</v>
      </c>
      <c r="Q165" s="129">
        <f t="shared" si="45"/>
        <v>1</v>
      </c>
      <c r="R165" s="129">
        <f t="shared" si="45"/>
        <v>1</v>
      </c>
      <c r="S165" s="129">
        <f t="shared" ref="R165:AF172" si="46">R165</f>
        <v>1</v>
      </c>
      <c r="T165" s="129">
        <f t="shared" si="46"/>
        <v>1</v>
      </c>
      <c r="U165" s="129">
        <f t="shared" si="46"/>
        <v>1</v>
      </c>
      <c r="V165" s="129">
        <f t="shared" si="46"/>
        <v>1</v>
      </c>
      <c r="W165" s="129">
        <f t="shared" si="46"/>
        <v>1</v>
      </c>
      <c r="X165" s="129">
        <f t="shared" si="46"/>
        <v>1</v>
      </c>
      <c r="Y165" s="129">
        <f t="shared" si="46"/>
        <v>1</v>
      </c>
      <c r="Z165" s="129">
        <f t="shared" si="46"/>
        <v>1</v>
      </c>
      <c r="AA165" s="129">
        <f t="shared" si="46"/>
        <v>1</v>
      </c>
      <c r="AB165" s="129">
        <f t="shared" si="46"/>
        <v>1</v>
      </c>
      <c r="AC165" s="129">
        <f t="shared" si="46"/>
        <v>1</v>
      </c>
      <c r="AD165" s="129">
        <f t="shared" si="46"/>
        <v>1</v>
      </c>
      <c r="AE165" s="129">
        <f t="shared" si="46"/>
        <v>1</v>
      </c>
      <c r="AF165" s="129">
        <f t="shared" si="46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5"/>
        <v>0.42</v>
      </c>
      <c r="D166" s="129">
        <f t="shared" si="45"/>
        <v>0.42</v>
      </c>
      <c r="E166" s="129">
        <f t="shared" si="45"/>
        <v>0.42</v>
      </c>
      <c r="F166" s="129">
        <f t="shared" si="45"/>
        <v>0.42</v>
      </c>
      <c r="G166" s="129">
        <f t="shared" si="45"/>
        <v>0.42</v>
      </c>
      <c r="H166" s="129">
        <f t="shared" si="45"/>
        <v>0.42</v>
      </c>
      <c r="I166" s="129">
        <f t="shared" si="45"/>
        <v>0.42</v>
      </c>
      <c r="J166" s="129">
        <f t="shared" si="45"/>
        <v>0.42</v>
      </c>
      <c r="K166" s="129">
        <f t="shared" si="45"/>
        <v>0.42</v>
      </c>
      <c r="L166" s="129">
        <f t="shared" si="45"/>
        <v>0.42</v>
      </c>
      <c r="M166" s="129">
        <f t="shared" si="45"/>
        <v>0.42</v>
      </c>
      <c r="N166" s="129">
        <f t="shared" si="45"/>
        <v>0.42</v>
      </c>
      <c r="O166" s="129">
        <f t="shared" si="45"/>
        <v>0.42</v>
      </c>
      <c r="P166" s="129">
        <f t="shared" si="45"/>
        <v>0.42</v>
      </c>
      <c r="Q166" s="129">
        <f t="shared" si="45"/>
        <v>0.42</v>
      </c>
      <c r="R166" s="129">
        <f t="shared" si="46"/>
        <v>0.42</v>
      </c>
      <c r="S166" s="129">
        <f t="shared" si="46"/>
        <v>0.42</v>
      </c>
      <c r="T166" s="129">
        <f t="shared" si="46"/>
        <v>0.42</v>
      </c>
      <c r="U166" s="129">
        <f t="shared" si="46"/>
        <v>0.42</v>
      </c>
      <c r="V166" s="129">
        <f t="shared" si="46"/>
        <v>0.42</v>
      </c>
      <c r="W166" s="129">
        <f t="shared" si="46"/>
        <v>0.42</v>
      </c>
      <c r="X166" s="129">
        <f t="shared" si="46"/>
        <v>0.42</v>
      </c>
      <c r="Y166" s="129">
        <f t="shared" si="46"/>
        <v>0.42</v>
      </c>
      <c r="Z166" s="129">
        <f t="shared" si="46"/>
        <v>0.42</v>
      </c>
      <c r="AA166" s="129">
        <f t="shared" si="46"/>
        <v>0.42</v>
      </c>
      <c r="AB166" s="129">
        <f t="shared" si="46"/>
        <v>0.42</v>
      </c>
      <c r="AC166" s="129">
        <f t="shared" si="46"/>
        <v>0.42</v>
      </c>
      <c r="AD166" s="129">
        <f t="shared" si="46"/>
        <v>0.42</v>
      </c>
      <c r="AE166" s="129">
        <f t="shared" si="46"/>
        <v>0.42</v>
      </c>
      <c r="AF166" s="129">
        <f t="shared" si="46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5"/>
        <v>0.46</v>
      </c>
      <c r="D167" s="129">
        <f t="shared" si="45"/>
        <v>0.46</v>
      </c>
      <c r="E167" s="129">
        <f t="shared" si="45"/>
        <v>0.46</v>
      </c>
      <c r="F167" s="129">
        <f t="shared" si="45"/>
        <v>0.46</v>
      </c>
      <c r="G167" s="129">
        <f t="shared" si="45"/>
        <v>0.46</v>
      </c>
      <c r="H167" s="129">
        <f t="shared" si="45"/>
        <v>0.46</v>
      </c>
      <c r="I167" s="129">
        <f t="shared" si="45"/>
        <v>0.46</v>
      </c>
      <c r="J167" s="129">
        <f t="shared" si="45"/>
        <v>0.46</v>
      </c>
      <c r="K167" s="129">
        <f t="shared" si="45"/>
        <v>0.46</v>
      </c>
      <c r="L167" s="129">
        <f t="shared" si="45"/>
        <v>0.46</v>
      </c>
      <c r="M167" s="129">
        <f t="shared" si="45"/>
        <v>0.46</v>
      </c>
      <c r="N167" s="129">
        <f t="shared" si="45"/>
        <v>0.46</v>
      </c>
      <c r="O167" s="129">
        <f t="shared" si="45"/>
        <v>0.46</v>
      </c>
      <c r="P167" s="129">
        <f t="shared" si="45"/>
        <v>0.46</v>
      </c>
      <c r="Q167" s="129">
        <f t="shared" si="45"/>
        <v>0.46</v>
      </c>
      <c r="R167" s="129">
        <f t="shared" si="46"/>
        <v>0.46</v>
      </c>
      <c r="S167" s="129">
        <f t="shared" si="46"/>
        <v>0.46</v>
      </c>
      <c r="T167" s="129">
        <f t="shared" si="46"/>
        <v>0.46</v>
      </c>
      <c r="U167" s="129">
        <f t="shared" si="46"/>
        <v>0.46</v>
      </c>
      <c r="V167" s="129">
        <f t="shared" si="46"/>
        <v>0.46</v>
      </c>
      <c r="W167" s="129">
        <f t="shared" si="46"/>
        <v>0.46</v>
      </c>
      <c r="X167" s="129">
        <f t="shared" si="46"/>
        <v>0.46</v>
      </c>
      <c r="Y167" s="129">
        <f t="shared" si="46"/>
        <v>0.46</v>
      </c>
      <c r="Z167" s="129">
        <f t="shared" si="46"/>
        <v>0.46</v>
      </c>
      <c r="AA167" s="129">
        <f t="shared" si="46"/>
        <v>0.46</v>
      </c>
      <c r="AB167" s="129">
        <f t="shared" si="46"/>
        <v>0.46</v>
      </c>
      <c r="AC167" s="129">
        <f t="shared" si="46"/>
        <v>0.46</v>
      </c>
      <c r="AD167" s="129">
        <f t="shared" si="46"/>
        <v>0.46</v>
      </c>
      <c r="AE167" s="129">
        <f t="shared" si="46"/>
        <v>0.46</v>
      </c>
      <c r="AF167" s="129">
        <f t="shared" si="46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5"/>
        <v>0.85</v>
      </c>
      <c r="D168" s="129">
        <f t="shared" si="45"/>
        <v>0.85</v>
      </c>
      <c r="E168" s="129">
        <f t="shared" si="45"/>
        <v>0.85</v>
      </c>
      <c r="F168" s="129">
        <f t="shared" si="45"/>
        <v>0.85</v>
      </c>
      <c r="G168" s="129">
        <f t="shared" si="45"/>
        <v>0.85</v>
      </c>
      <c r="H168" s="129">
        <f t="shared" si="45"/>
        <v>0.85</v>
      </c>
      <c r="I168" s="129">
        <f t="shared" si="45"/>
        <v>0.85</v>
      </c>
      <c r="J168" s="129">
        <f t="shared" si="45"/>
        <v>0.85</v>
      </c>
      <c r="K168" s="129">
        <f t="shared" si="45"/>
        <v>0.85</v>
      </c>
      <c r="L168" s="129">
        <f t="shared" si="45"/>
        <v>0.85</v>
      </c>
      <c r="M168" s="129">
        <f t="shared" si="45"/>
        <v>0.85</v>
      </c>
      <c r="N168" s="129">
        <f t="shared" si="45"/>
        <v>0.85</v>
      </c>
      <c r="O168" s="129">
        <f t="shared" si="45"/>
        <v>0.85</v>
      </c>
      <c r="P168" s="129">
        <f t="shared" si="45"/>
        <v>0.85</v>
      </c>
      <c r="Q168" s="129">
        <f t="shared" si="45"/>
        <v>0.85</v>
      </c>
      <c r="R168" s="129">
        <f t="shared" si="46"/>
        <v>0.85</v>
      </c>
      <c r="S168" s="129">
        <f t="shared" si="46"/>
        <v>0.85</v>
      </c>
      <c r="T168" s="129">
        <f t="shared" si="46"/>
        <v>0.85</v>
      </c>
      <c r="U168" s="129">
        <f t="shared" si="46"/>
        <v>0.85</v>
      </c>
      <c r="V168" s="129">
        <f t="shared" si="46"/>
        <v>0.85</v>
      </c>
      <c r="W168" s="129">
        <f t="shared" si="46"/>
        <v>0.85</v>
      </c>
      <c r="X168" s="129">
        <f t="shared" si="46"/>
        <v>0.85</v>
      </c>
      <c r="Y168" s="129">
        <f t="shared" si="46"/>
        <v>0.85</v>
      </c>
      <c r="Z168" s="129">
        <f t="shared" si="46"/>
        <v>0.85</v>
      </c>
      <c r="AA168" s="129">
        <f t="shared" si="46"/>
        <v>0.85</v>
      </c>
      <c r="AB168" s="129">
        <f t="shared" si="46"/>
        <v>0.85</v>
      </c>
      <c r="AC168" s="129">
        <f t="shared" si="46"/>
        <v>0.85</v>
      </c>
      <c r="AD168" s="129">
        <f t="shared" si="46"/>
        <v>0.85</v>
      </c>
      <c r="AE168" s="129">
        <f t="shared" si="46"/>
        <v>0.85</v>
      </c>
      <c r="AF168" s="129">
        <f t="shared" si="46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5"/>
        <v>0.9</v>
      </c>
      <c r="D169" s="129">
        <f t="shared" si="45"/>
        <v>0.9</v>
      </c>
      <c r="E169" s="129">
        <f t="shared" si="45"/>
        <v>0.9</v>
      </c>
      <c r="F169" s="129">
        <f t="shared" si="45"/>
        <v>0.9</v>
      </c>
      <c r="G169" s="129">
        <f t="shared" si="45"/>
        <v>0.9</v>
      </c>
      <c r="H169" s="129">
        <f t="shared" si="45"/>
        <v>0.9</v>
      </c>
      <c r="I169" s="129">
        <f t="shared" si="45"/>
        <v>0.9</v>
      </c>
      <c r="J169" s="129">
        <f t="shared" si="45"/>
        <v>0.9</v>
      </c>
      <c r="K169" s="129">
        <f t="shared" si="45"/>
        <v>0.9</v>
      </c>
      <c r="L169" s="129">
        <f t="shared" si="45"/>
        <v>0.9</v>
      </c>
      <c r="M169" s="129">
        <f t="shared" si="45"/>
        <v>0.9</v>
      </c>
      <c r="N169" s="129">
        <f t="shared" si="45"/>
        <v>0.9</v>
      </c>
      <c r="O169" s="129">
        <f t="shared" si="45"/>
        <v>0.9</v>
      </c>
      <c r="P169" s="129">
        <f t="shared" si="45"/>
        <v>0.9</v>
      </c>
      <c r="Q169" s="129">
        <f t="shared" si="45"/>
        <v>0.9</v>
      </c>
      <c r="R169" s="129">
        <f t="shared" si="46"/>
        <v>0.9</v>
      </c>
      <c r="S169" s="129">
        <f t="shared" si="46"/>
        <v>0.9</v>
      </c>
      <c r="T169" s="129">
        <f t="shared" si="46"/>
        <v>0.9</v>
      </c>
      <c r="U169" s="129">
        <f t="shared" si="46"/>
        <v>0.9</v>
      </c>
      <c r="V169" s="129">
        <f t="shared" si="46"/>
        <v>0.9</v>
      </c>
      <c r="W169" s="129">
        <f t="shared" si="46"/>
        <v>0.9</v>
      </c>
      <c r="X169" s="129">
        <f t="shared" si="46"/>
        <v>0.9</v>
      </c>
      <c r="Y169" s="129">
        <f t="shared" si="46"/>
        <v>0.9</v>
      </c>
      <c r="Z169" s="129">
        <f t="shared" si="46"/>
        <v>0.9</v>
      </c>
      <c r="AA169" s="129">
        <f t="shared" si="46"/>
        <v>0.9</v>
      </c>
      <c r="AB169" s="129">
        <f t="shared" si="46"/>
        <v>0.9</v>
      </c>
      <c r="AC169" s="129">
        <f t="shared" si="46"/>
        <v>0.9</v>
      </c>
      <c r="AD169" s="129">
        <f t="shared" si="46"/>
        <v>0.9</v>
      </c>
      <c r="AE169" s="129">
        <f t="shared" si="46"/>
        <v>0.9</v>
      </c>
      <c r="AF169" s="129">
        <f t="shared" si="46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5"/>
        <v>0.44</v>
      </c>
      <c r="D170" s="129">
        <f t="shared" si="45"/>
        <v>0.44</v>
      </c>
      <c r="E170" s="129">
        <f t="shared" si="45"/>
        <v>0.44</v>
      </c>
      <c r="F170" s="129">
        <f t="shared" si="45"/>
        <v>0.44</v>
      </c>
      <c r="G170" s="129">
        <f t="shared" si="45"/>
        <v>0.44</v>
      </c>
      <c r="H170" s="129">
        <f t="shared" si="45"/>
        <v>0.44</v>
      </c>
      <c r="I170" s="129">
        <f t="shared" si="45"/>
        <v>0.44</v>
      </c>
      <c r="J170" s="129">
        <f t="shared" si="45"/>
        <v>0.44</v>
      </c>
      <c r="K170" s="129">
        <f t="shared" si="45"/>
        <v>0.44</v>
      </c>
      <c r="L170" s="129">
        <f t="shared" si="45"/>
        <v>0.44</v>
      </c>
      <c r="M170" s="129">
        <f t="shared" si="45"/>
        <v>0.44</v>
      </c>
      <c r="N170" s="129">
        <f t="shared" si="45"/>
        <v>0.44</v>
      </c>
      <c r="O170" s="129">
        <f t="shared" si="45"/>
        <v>0.44</v>
      </c>
      <c r="P170" s="129">
        <f t="shared" si="45"/>
        <v>0.44</v>
      </c>
      <c r="Q170" s="129">
        <f t="shared" si="45"/>
        <v>0.44</v>
      </c>
      <c r="R170" s="129">
        <f t="shared" si="46"/>
        <v>0.44</v>
      </c>
      <c r="S170" s="129">
        <f t="shared" si="46"/>
        <v>0.44</v>
      </c>
      <c r="T170" s="129">
        <f t="shared" si="46"/>
        <v>0.44</v>
      </c>
      <c r="U170" s="129">
        <f t="shared" si="46"/>
        <v>0.44</v>
      </c>
      <c r="V170" s="129">
        <f t="shared" si="46"/>
        <v>0.44</v>
      </c>
      <c r="W170" s="129">
        <f t="shared" si="46"/>
        <v>0.44</v>
      </c>
      <c r="X170" s="129">
        <f t="shared" si="46"/>
        <v>0.44</v>
      </c>
      <c r="Y170" s="129">
        <f t="shared" si="46"/>
        <v>0.44</v>
      </c>
      <c r="Z170" s="129">
        <f t="shared" si="46"/>
        <v>0.44</v>
      </c>
      <c r="AA170" s="129">
        <f t="shared" si="46"/>
        <v>0.44</v>
      </c>
      <c r="AB170" s="129">
        <f t="shared" si="46"/>
        <v>0.44</v>
      </c>
      <c r="AC170" s="129">
        <f t="shared" si="46"/>
        <v>0.44</v>
      </c>
      <c r="AD170" s="129">
        <f t="shared" si="46"/>
        <v>0.44</v>
      </c>
      <c r="AE170" s="129">
        <f t="shared" si="46"/>
        <v>0.44</v>
      </c>
      <c r="AF170" s="129">
        <f t="shared" si="46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5"/>
        <v>2.1</v>
      </c>
      <c r="D171" s="129">
        <f t="shared" si="45"/>
        <v>2.1</v>
      </c>
      <c r="E171" s="129">
        <f t="shared" si="45"/>
        <v>2.1</v>
      </c>
      <c r="F171" s="129">
        <f t="shared" si="45"/>
        <v>2.1</v>
      </c>
      <c r="G171" s="129">
        <f t="shared" si="45"/>
        <v>2.1</v>
      </c>
      <c r="H171" s="129">
        <f t="shared" si="45"/>
        <v>2.1</v>
      </c>
      <c r="I171" s="129">
        <f t="shared" si="45"/>
        <v>2.1</v>
      </c>
      <c r="J171" s="129">
        <f t="shared" si="45"/>
        <v>2.1</v>
      </c>
      <c r="K171" s="129">
        <f t="shared" si="45"/>
        <v>2.1</v>
      </c>
      <c r="L171" s="129">
        <f t="shared" si="45"/>
        <v>2.1</v>
      </c>
      <c r="M171" s="129">
        <f t="shared" si="45"/>
        <v>2.1</v>
      </c>
      <c r="N171" s="129">
        <f t="shared" si="45"/>
        <v>2.1</v>
      </c>
      <c r="O171" s="129">
        <f t="shared" si="45"/>
        <v>2.1</v>
      </c>
      <c r="P171" s="129">
        <f t="shared" si="45"/>
        <v>2.1</v>
      </c>
      <c r="Q171" s="129">
        <f t="shared" si="45"/>
        <v>2.1</v>
      </c>
      <c r="R171" s="129">
        <f t="shared" si="46"/>
        <v>2.1</v>
      </c>
      <c r="S171" s="129">
        <f t="shared" si="46"/>
        <v>2.1</v>
      </c>
      <c r="T171" s="129">
        <f t="shared" si="46"/>
        <v>2.1</v>
      </c>
      <c r="U171" s="129">
        <f t="shared" si="46"/>
        <v>2.1</v>
      </c>
      <c r="V171" s="129">
        <f t="shared" si="46"/>
        <v>2.1</v>
      </c>
      <c r="W171" s="129">
        <f t="shared" si="46"/>
        <v>2.1</v>
      </c>
      <c r="X171" s="129">
        <f t="shared" si="46"/>
        <v>2.1</v>
      </c>
      <c r="Y171" s="129">
        <f t="shared" si="46"/>
        <v>2.1</v>
      </c>
      <c r="Z171" s="129">
        <f t="shared" si="46"/>
        <v>2.1</v>
      </c>
      <c r="AA171" s="129">
        <f t="shared" si="46"/>
        <v>2.1</v>
      </c>
      <c r="AB171" s="129">
        <f t="shared" si="46"/>
        <v>2.1</v>
      </c>
      <c r="AC171" s="129">
        <f t="shared" si="46"/>
        <v>2.1</v>
      </c>
      <c r="AD171" s="129">
        <f t="shared" si="46"/>
        <v>2.1</v>
      </c>
      <c r="AE171" s="129">
        <f t="shared" si="46"/>
        <v>2.1</v>
      </c>
      <c r="AF171" s="129">
        <f t="shared" si="46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5"/>
        <v>0.9</v>
      </c>
      <c r="D172" s="129">
        <f t="shared" si="45"/>
        <v>0.9</v>
      </c>
      <c r="E172" s="129">
        <f t="shared" si="45"/>
        <v>0.9</v>
      </c>
      <c r="F172" s="129">
        <f t="shared" si="45"/>
        <v>0.9</v>
      </c>
      <c r="G172" s="129">
        <f t="shared" si="45"/>
        <v>0.9</v>
      </c>
      <c r="H172" s="129">
        <f t="shared" si="45"/>
        <v>0.9</v>
      </c>
      <c r="I172" s="129">
        <f t="shared" si="45"/>
        <v>0.9</v>
      </c>
      <c r="J172" s="129">
        <f t="shared" si="45"/>
        <v>0.9</v>
      </c>
      <c r="K172" s="129">
        <f t="shared" si="45"/>
        <v>0.9</v>
      </c>
      <c r="L172" s="129">
        <f t="shared" si="45"/>
        <v>0.9</v>
      </c>
      <c r="M172" s="129">
        <f t="shared" si="45"/>
        <v>0.9</v>
      </c>
      <c r="N172" s="129">
        <f t="shared" si="45"/>
        <v>0.9</v>
      </c>
      <c r="O172" s="129">
        <f t="shared" si="45"/>
        <v>0.9</v>
      </c>
      <c r="P172" s="129">
        <f t="shared" si="45"/>
        <v>0.9</v>
      </c>
      <c r="Q172" s="129">
        <f t="shared" si="45"/>
        <v>0.9</v>
      </c>
      <c r="R172" s="129">
        <f t="shared" si="46"/>
        <v>0.9</v>
      </c>
      <c r="S172" s="129">
        <f t="shared" si="46"/>
        <v>0.9</v>
      </c>
      <c r="T172" s="129">
        <f t="shared" si="46"/>
        <v>0.9</v>
      </c>
      <c r="U172" s="129">
        <f t="shared" si="46"/>
        <v>0.9</v>
      </c>
      <c r="V172" s="129">
        <f t="shared" si="46"/>
        <v>0.9</v>
      </c>
      <c r="W172" s="129">
        <f t="shared" si="46"/>
        <v>0.9</v>
      </c>
      <c r="X172" s="129">
        <f t="shared" si="46"/>
        <v>0.9</v>
      </c>
      <c r="Y172" s="129">
        <f t="shared" si="46"/>
        <v>0.9</v>
      </c>
      <c r="Z172" s="129">
        <f t="shared" si="46"/>
        <v>0.9</v>
      </c>
      <c r="AA172" s="129">
        <f t="shared" si="46"/>
        <v>0.9</v>
      </c>
      <c r="AB172" s="129">
        <f t="shared" si="46"/>
        <v>0.9</v>
      </c>
      <c r="AC172" s="129">
        <f t="shared" si="46"/>
        <v>0.9</v>
      </c>
      <c r="AD172" s="129">
        <f t="shared" si="46"/>
        <v>0.9</v>
      </c>
      <c r="AE172" s="129">
        <f t="shared" si="46"/>
        <v>0.9</v>
      </c>
      <c r="AF172" s="129">
        <f t="shared" si="46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7">B174</f>
        <v>0.57999999999999996</v>
      </c>
      <c r="D174" s="129">
        <f t="shared" si="47"/>
        <v>0.57999999999999996</v>
      </c>
      <c r="E174" s="129">
        <f t="shared" si="47"/>
        <v>0.57999999999999996</v>
      </c>
      <c r="F174" s="129">
        <f t="shared" si="47"/>
        <v>0.57999999999999996</v>
      </c>
      <c r="G174" s="129">
        <f t="shared" si="47"/>
        <v>0.57999999999999996</v>
      </c>
      <c r="H174" s="129">
        <f t="shared" si="47"/>
        <v>0.57999999999999996</v>
      </c>
      <c r="I174" s="129">
        <f t="shared" si="47"/>
        <v>0.57999999999999996</v>
      </c>
      <c r="J174" s="129">
        <f t="shared" si="47"/>
        <v>0.57999999999999996</v>
      </c>
      <c r="K174" s="129">
        <f t="shared" si="47"/>
        <v>0.57999999999999996</v>
      </c>
      <c r="L174" s="129">
        <f t="shared" si="47"/>
        <v>0.57999999999999996</v>
      </c>
      <c r="M174" s="129">
        <f t="shared" si="47"/>
        <v>0.57999999999999996</v>
      </c>
      <c r="N174" s="129">
        <f t="shared" si="47"/>
        <v>0.57999999999999996</v>
      </c>
      <c r="O174" s="129">
        <f t="shared" si="47"/>
        <v>0.57999999999999996</v>
      </c>
      <c r="P174" s="129">
        <f t="shared" si="47"/>
        <v>0.57999999999999996</v>
      </c>
      <c r="Q174" s="129">
        <f t="shared" si="47"/>
        <v>0.57999999999999996</v>
      </c>
      <c r="R174" s="129">
        <f t="shared" si="47"/>
        <v>0.57999999999999996</v>
      </c>
      <c r="S174" s="129">
        <f t="shared" ref="R174:AF186" si="48">R174</f>
        <v>0.57999999999999996</v>
      </c>
      <c r="T174" s="129">
        <f t="shared" si="48"/>
        <v>0.57999999999999996</v>
      </c>
      <c r="U174" s="129">
        <f t="shared" si="48"/>
        <v>0.57999999999999996</v>
      </c>
      <c r="V174" s="129">
        <f t="shared" si="48"/>
        <v>0.57999999999999996</v>
      </c>
      <c r="W174" s="129">
        <f t="shared" si="48"/>
        <v>0.57999999999999996</v>
      </c>
      <c r="X174" s="129">
        <f t="shared" si="48"/>
        <v>0.57999999999999996</v>
      </c>
      <c r="Y174" s="129">
        <f t="shared" si="48"/>
        <v>0.57999999999999996</v>
      </c>
      <c r="Z174" s="129">
        <f t="shared" si="48"/>
        <v>0.57999999999999996</v>
      </c>
      <c r="AA174" s="129">
        <f t="shared" si="48"/>
        <v>0.57999999999999996</v>
      </c>
      <c r="AB174" s="129">
        <f t="shared" si="48"/>
        <v>0.57999999999999996</v>
      </c>
      <c r="AC174" s="129">
        <f t="shared" si="48"/>
        <v>0.57999999999999996</v>
      </c>
      <c r="AD174" s="129">
        <f t="shared" si="48"/>
        <v>0.57999999999999996</v>
      </c>
      <c r="AE174" s="129">
        <f t="shared" si="48"/>
        <v>0.57999999999999996</v>
      </c>
      <c r="AF174" s="129">
        <f t="shared" si="48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7"/>
        <v>0.8</v>
      </c>
      <c r="D175" s="129">
        <f t="shared" si="47"/>
        <v>0.8</v>
      </c>
      <c r="E175" s="129">
        <f t="shared" si="47"/>
        <v>0.8</v>
      </c>
      <c r="F175" s="129">
        <f t="shared" si="47"/>
        <v>0.8</v>
      </c>
      <c r="G175" s="129">
        <f t="shared" si="47"/>
        <v>0.8</v>
      </c>
      <c r="H175" s="129">
        <f t="shared" si="47"/>
        <v>0.8</v>
      </c>
      <c r="I175" s="129">
        <f t="shared" si="47"/>
        <v>0.8</v>
      </c>
      <c r="J175" s="129">
        <f t="shared" si="47"/>
        <v>0.8</v>
      </c>
      <c r="K175" s="129">
        <f t="shared" si="47"/>
        <v>0.8</v>
      </c>
      <c r="L175" s="129">
        <f t="shared" si="47"/>
        <v>0.8</v>
      </c>
      <c r="M175" s="129">
        <f t="shared" si="47"/>
        <v>0.8</v>
      </c>
      <c r="N175" s="129">
        <f t="shared" si="47"/>
        <v>0.8</v>
      </c>
      <c r="O175" s="129">
        <f t="shared" si="47"/>
        <v>0.8</v>
      </c>
      <c r="P175" s="129">
        <f t="shared" si="47"/>
        <v>0.8</v>
      </c>
      <c r="Q175" s="129">
        <f t="shared" si="47"/>
        <v>0.8</v>
      </c>
      <c r="R175" s="129">
        <f t="shared" si="47"/>
        <v>0.8</v>
      </c>
      <c r="S175" s="129">
        <f t="shared" si="48"/>
        <v>0.8</v>
      </c>
      <c r="T175" s="129">
        <f t="shared" si="48"/>
        <v>0.8</v>
      </c>
      <c r="U175" s="129">
        <f t="shared" si="48"/>
        <v>0.8</v>
      </c>
      <c r="V175" s="129">
        <f t="shared" si="48"/>
        <v>0.8</v>
      </c>
      <c r="W175" s="129">
        <f t="shared" si="48"/>
        <v>0.8</v>
      </c>
      <c r="X175" s="129">
        <f t="shared" si="48"/>
        <v>0.8</v>
      </c>
      <c r="Y175" s="129">
        <f t="shared" si="48"/>
        <v>0.8</v>
      </c>
      <c r="Z175" s="129">
        <f t="shared" si="48"/>
        <v>0.8</v>
      </c>
      <c r="AA175" s="129">
        <f t="shared" si="48"/>
        <v>0.8</v>
      </c>
      <c r="AB175" s="129">
        <f t="shared" si="48"/>
        <v>0.8</v>
      </c>
      <c r="AC175" s="129">
        <f t="shared" si="48"/>
        <v>0.8</v>
      </c>
      <c r="AD175" s="129">
        <f t="shared" si="48"/>
        <v>0.8</v>
      </c>
      <c r="AE175" s="129">
        <f t="shared" si="48"/>
        <v>0.8</v>
      </c>
      <c r="AF175" s="129">
        <f t="shared" si="48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7"/>
        <v>0</v>
      </c>
      <c r="D176" s="129">
        <f t="shared" si="47"/>
        <v>0</v>
      </c>
      <c r="E176" s="129">
        <f t="shared" si="47"/>
        <v>0</v>
      </c>
      <c r="F176" s="129">
        <f t="shared" si="47"/>
        <v>0</v>
      </c>
      <c r="G176" s="129">
        <f t="shared" si="47"/>
        <v>0</v>
      </c>
      <c r="H176" s="129">
        <f t="shared" si="47"/>
        <v>0</v>
      </c>
      <c r="I176" s="129">
        <f t="shared" si="47"/>
        <v>0</v>
      </c>
      <c r="J176" s="129">
        <f t="shared" si="47"/>
        <v>0</v>
      </c>
      <c r="K176" s="129">
        <f t="shared" si="47"/>
        <v>0</v>
      </c>
      <c r="L176" s="129">
        <f t="shared" si="47"/>
        <v>0</v>
      </c>
      <c r="M176" s="129">
        <f t="shared" si="47"/>
        <v>0</v>
      </c>
      <c r="N176" s="129">
        <f t="shared" si="47"/>
        <v>0</v>
      </c>
      <c r="O176" s="129">
        <f t="shared" si="47"/>
        <v>0</v>
      </c>
      <c r="P176" s="129">
        <f t="shared" si="47"/>
        <v>0</v>
      </c>
      <c r="Q176" s="129">
        <f t="shared" si="47"/>
        <v>0</v>
      </c>
      <c r="R176" s="129">
        <f t="shared" si="47"/>
        <v>0</v>
      </c>
      <c r="S176" s="129">
        <f t="shared" si="48"/>
        <v>0</v>
      </c>
      <c r="T176" s="129">
        <f t="shared" si="48"/>
        <v>0</v>
      </c>
      <c r="U176" s="129">
        <f t="shared" si="48"/>
        <v>0</v>
      </c>
      <c r="V176" s="129">
        <f t="shared" si="48"/>
        <v>0</v>
      </c>
      <c r="W176" s="129">
        <f t="shared" si="48"/>
        <v>0</v>
      </c>
      <c r="X176" s="129">
        <f t="shared" si="48"/>
        <v>0</v>
      </c>
      <c r="Y176" s="129">
        <f t="shared" si="48"/>
        <v>0</v>
      </c>
      <c r="Z176" s="129">
        <f t="shared" si="48"/>
        <v>0</v>
      </c>
      <c r="AA176" s="129">
        <f t="shared" si="48"/>
        <v>0</v>
      </c>
      <c r="AB176" s="129">
        <f t="shared" si="48"/>
        <v>0</v>
      </c>
      <c r="AC176" s="129">
        <f t="shared" si="48"/>
        <v>0</v>
      </c>
      <c r="AD176" s="129">
        <f t="shared" si="48"/>
        <v>0</v>
      </c>
      <c r="AE176" s="129">
        <f t="shared" si="48"/>
        <v>0</v>
      </c>
      <c r="AF176" s="129">
        <f t="shared" si="48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7"/>
        <v>0.6</v>
      </c>
      <c r="D177" s="129">
        <f t="shared" si="47"/>
        <v>0.6</v>
      </c>
      <c r="E177" s="129">
        <f t="shared" si="47"/>
        <v>0.6</v>
      </c>
      <c r="F177" s="129">
        <f t="shared" si="47"/>
        <v>0.6</v>
      </c>
      <c r="G177" s="129">
        <f t="shared" si="47"/>
        <v>0.6</v>
      </c>
      <c r="H177" s="129">
        <f t="shared" si="47"/>
        <v>0.6</v>
      </c>
      <c r="I177" s="129">
        <f t="shared" si="47"/>
        <v>0.6</v>
      </c>
      <c r="J177" s="129">
        <f t="shared" si="47"/>
        <v>0.6</v>
      </c>
      <c r="K177" s="129">
        <f t="shared" si="47"/>
        <v>0.6</v>
      </c>
      <c r="L177" s="129">
        <f t="shared" si="47"/>
        <v>0.6</v>
      </c>
      <c r="M177" s="129">
        <f t="shared" si="47"/>
        <v>0.6</v>
      </c>
      <c r="N177" s="129">
        <f t="shared" si="47"/>
        <v>0.6</v>
      </c>
      <c r="O177" s="129">
        <f t="shared" si="47"/>
        <v>0.6</v>
      </c>
      <c r="P177" s="129">
        <f t="shared" si="47"/>
        <v>0.6</v>
      </c>
      <c r="Q177" s="129">
        <f t="shared" si="47"/>
        <v>0.6</v>
      </c>
      <c r="R177" s="129">
        <f t="shared" si="47"/>
        <v>0.6</v>
      </c>
      <c r="S177" s="129">
        <f t="shared" si="48"/>
        <v>0.6</v>
      </c>
      <c r="T177" s="129">
        <f t="shared" si="48"/>
        <v>0.6</v>
      </c>
      <c r="U177" s="129">
        <f t="shared" si="48"/>
        <v>0.6</v>
      </c>
      <c r="V177" s="129">
        <f t="shared" si="48"/>
        <v>0.6</v>
      </c>
      <c r="W177" s="129">
        <f t="shared" si="48"/>
        <v>0.6</v>
      </c>
      <c r="X177" s="129">
        <f t="shared" si="48"/>
        <v>0.6</v>
      </c>
      <c r="Y177" s="129">
        <f t="shared" si="48"/>
        <v>0.6</v>
      </c>
      <c r="Z177" s="129">
        <f t="shared" si="48"/>
        <v>0.6</v>
      </c>
      <c r="AA177" s="129">
        <f t="shared" si="48"/>
        <v>0.6</v>
      </c>
      <c r="AB177" s="129">
        <f t="shared" si="48"/>
        <v>0.6</v>
      </c>
      <c r="AC177" s="129">
        <f t="shared" si="48"/>
        <v>0.6</v>
      </c>
      <c r="AD177" s="129">
        <f t="shared" si="48"/>
        <v>0.6</v>
      </c>
      <c r="AE177" s="129">
        <f t="shared" si="48"/>
        <v>0.6</v>
      </c>
      <c r="AF177" s="129">
        <f t="shared" si="48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7"/>
        <v>0.6</v>
      </c>
      <c r="D178" s="129">
        <f t="shared" si="47"/>
        <v>0.6</v>
      </c>
      <c r="E178" s="129">
        <f t="shared" si="47"/>
        <v>0.6</v>
      </c>
      <c r="F178" s="129">
        <f t="shared" si="47"/>
        <v>0.6</v>
      </c>
      <c r="G178" s="129">
        <f t="shared" si="47"/>
        <v>0.6</v>
      </c>
      <c r="H178" s="129">
        <f t="shared" si="47"/>
        <v>0.6</v>
      </c>
      <c r="I178" s="129">
        <f t="shared" si="47"/>
        <v>0.6</v>
      </c>
      <c r="J178" s="129">
        <f t="shared" si="47"/>
        <v>0.6</v>
      </c>
      <c r="K178" s="129">
        <f t="shared" si="47"/>
        <v>0.6</v>
      </c>
      <c r="L178" s="129">
        <f t="shared" si="47"/>
        <v>0.6</v>
      </c>
      <c r="M178" s="129">
        <f t="shared" si="47"/>
        <v>0.6</v>
      </c>
      <c r="N178" s="129">
        <f t="shared" si="47"/>
        <v>0.6</v>
      </c>
      <c r="O178" s="129">
        <f t="shared" si="47"/>
        <v>0.6</v>
      </c>
      <c r="P178" s="129">
        <f t="shared" si="47"/>
        <v>0.6</v>
      </c>
      <c r="Q178" s="129">
        <f t="shared" si="47"/>
        <v>0.6</v>
      </c>
      <c r="R178" s="129">
        <f t="shared" si="47"/>
        <v>0.6</v>
      </c>
      <c r="S178" s="129">
        <f t="shared" si="48"/>
        <v>0.6</v>
      </c>
      <c r="T178" s="129">
        <f t="shared" si="48"/>
        <v>0.6</v>
      </c>
      <c r="U178" s="129">
        <f t="shared" si="48"/>
        <v>0.6</v>
      </c>
      <c r="V178" s="129">
        <f t="shared" si="48"/>
        <v>0.6</v>
      </c>
      <c r="W178" s="129">
        <f t="shared" si="48"/>
        <v>0.6</v>
      </c>
      <c r="X178" s="129">
        <f t="shared" si="48"/>
        <v>0.6</v>
      </c>
      <c r="Y178" s="129">
        <f t="shared" si="48"/>
        <v>0.6</v>
      </c>
      <c r="Z178" s="129">
        <f t="shared" si="48"/>
        <v>0.6</v>
      </c>
      <c r="AA178" s="129">
        <f t="shared" si="48"/>
        <v>0.6</v>
      </c>
      <c r="AB178" s="129">
        <f t="shared" si="48"/>
        <v>0.6</v>
      </c>
      <c r="AC178" s="129">
        <f t="shared" si="48"/>
        <v>0.6</v>
      </c>
      <c r="AD178" s="129">
        <f t="shared" si="48"/>
        <v>0.6</v>
      </c>
      <c r="AE178" s="129">
        <f t="shared" si="48"/>
        <v>0.6</v>
      </c>
      <c r="AF178" s="129">
        <f t="shared" si="48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7"/>
        <v>0.35</v>
      </c>
      <c r="D179" s="129">
        <f t="shared" si="47"/>
        <v>0.35</v>
      </c>
      <c r="E179" s="129">
        <f t="shared" si="47"/>
        <v>0.35</v>
      </c>
      <c r="F179" s="129">
        <f t="shared" si="47"/>
        <v>0.35</v>
      </c>
      <c r="G179" s="129">
        <f t="shared" si="47"/>
        <v>0.35</v>
      </c>
      <c r="H179" s="129">
        <f t="shared" si="47"/>
        <v>0.35</v>
      </c>
      <c r="I179" s="129">
        <f t="shared" si="47"/>
        <v>0.35</v>
      </c>
      <c r="J179" s="129">
        <f t="shared" si="47"/>
        <v>0.35</v>
      </c>
      <c r="K179" s="129">
        <f t="shared" si="47"/>
        <v>0.35</v>
      </c>
      <c r="L179" s="129">
        <f t="shared" si="47"/>
        <v>0.35</v>
      </c>
      <c r="M179" s="129">
        <f t="shared" si="47"/>
        <v>0.35</v>
      </c>
      <c r="N179" s="129">
        <f t="shared" si="47"/>
        <v>0.35</v>
      </c>
      <c r="O179" s="129">
        <f t="shared" si="47"/>
        <v>0.35</v>
      </c>
      <c r="P179" s="129">
        <f t="shared" si="47"/>
        <v>0.35</v>
      </c>
      <c r="Q179" s="129">
        <f t="shared" si="47"/>
        <v>0.35</v>
      </c>
      <c r="R179" s="129">
        <f t="shared" si="47"/>
        <v>0.35</v>
      </c>
      <c r="S179" s="129">
        <f t="shared" si="48"/>
        <v>0.35</v>
      </c>
      <c r="T179" s="129">
        <f t="shared" si="48"/>
        <v>0.35</v>
      </c>
      <c r="U179" s="129">
        <f t="shared" si="48"/>
        <v>0.35</v>
      </c>
      <c r="V179" s="129">
        <f t="shared" si="48"/>
        <v>0.35</v>
      </c>
      <c r="W179" s="129">
        <f t="shared" si="48"/>
        <v>0.35</v>
      </c>
      <c r="X179" s="129">
        <f t="shared" si="48"/>
        <v>0.35</v>
      </c>
      <c r="Y179" s="129">
        <f t="shared" si="48"/>
        <v>0.35</v>
      </c>
      <c r="Z179" s="129">
        <f t="shared" si="48"/>
        <v>0.35</v>
      </c>
      <c r="AA179" s="129">
        <f t="shared" si="48"/>
        <v>0.35</v>
      </c>
      <c r="AB179" s="129">
        <f t="shared" si="48"/>
        <v>0.35</v>
      </c>
      <c r="AC179" s="129">
        <f t="shared" si="48"/>
        <v>0.35</v>
      </c>
      <c r="AD179" s="129">
        <f t="shared" si="48"/>
        <v>0.35</v>
      </c>
      <c r="AE179" s="129">
        <f t="shared" si="48"/>
        <v>0.35</v>
      </c>
      <c r="AF179" s="129">
        <f t="shared" si="48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7"/>
        <v>0.28999999999999998</v>
      </c>
      <c r="D180" s="129">
        <f t="shared" si="47"/>
        <v>0.28999999999999998</v>
      </c>
      <c r="E180" s="129">
        <f t="shared" si="47"/>
        <v>0.28999999999999998</v>
      </c>
      <c r="F180" s="129">
        <f t="shared" si="47"/>
        <v>0.28999999999999998</v>
      </c>
      <c r="G180" s="129">
        <f t="shared" si="47"/>
        <v>0.28999999999999998</v>
      </c>
      <c r="H180" s="129">
        <f t="shared" si="47"/>
        <v>0.28999999999999998</v>
      </c>
      <c r="I180" s="129">
        <f t="shared" si="47"/>
        <v>0.28999999999999998</v>
      </c>
      <c r="J180" s="129">
        <f t="shared" si="47"/>
        <v>0.28999999999999998</v>
      </c>
      <c r="K180" s="129">
        <f t="shared" si="47"/>
        <v>0.28999999999999998</v>
      </c>
      <c r="L180" s="129">
        <f t="shared" si="47"/>
        <v>0.28999999999999998</v>
      </c>
      <c r="M180" s="129">
        <f t="shared" si="47"/>
        <v>0.28999999999999998</v>
      </c>
      <c r="N180" s="129">
        <f t="shared" si="47"/>
        <v>0.28999999999999998</v>
      </c>
      <c r="O180" s="129">
        <f t="shared" si="47"/>
        <v>0.28999999999999998</v>
      </c>
      <c r="P180" s="129">
        <f t="shared" si="47"/>
        <v>0.28999999999999998</v>
      </c>
      <c r="Q180" s="129">
        <f t="shared" si="47"/>
        <v>0.28999999999999998</v>
      </c>
      <c r="R180" s="129">
        <f t="shared" si="47"/>
        <v>0.28999999999999998</v>
      </c>
      <c r="S180" s="129">
        <f t="shared" si="48"/>
        <v>0.28999999999999998</v>
      </c>
      <c r="T180" s="129">
        <f t="shared" si="48"/>
        <v>0.28999999999999998</v>
      </c>
      <c r="U180" s="129">
        <f t="shared" si="48"/>
        <v>0.28999999999999998</v>
      </c>
      <c r="V180" s="129">
        <f t="shared" si="48"/>
        <v>0.28999999999999998</v>
      </c>
      <c r="W180" s="129">
        <f t="shared" si="48"/>
        <v>0.28999999999999998</v>
      </c>
      <c r="X180" s="129">
        <f t="shared" si="48"/>
        <v>0.28999999999999998</v>
      </c>
      <c r="Y180" s="129">
        <f t="shared" si="48"/>
        <v>0.28999999999999998</v>
      </c>
      <c r="Z180" s="129">
        <f t="shared" si="48"/>
        <v>0.28999999999999998</v>
      </c>
      <c r="AA180" s="129">
        <f t="shared" si="48"/>
        <v>0.28999999999999998</v>
      </c>
      <c r="AB180" s="129">
        <f t="shared" si="48"/>
        <v>0.28999999999999998</v>
      </c>
      <c r="AC180" s="129">
        <f t="shared" si="48"/>
        <v>0.28999999999999998</v>
      </c>
      <c r="AD180" s="129">
        <f t="shared" si="48"/>
        <v>0.28999999999999998</v>
      </c>
      <c r="AE180" s="129">
        <f t="shared" si="48"/>
        <v>0.28999999999999998</v>
      </c>
      <c r="AF180" s="129">
        <f t="shared" si="48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7"/>
        <v>0.06</v>
      </c>
      <c r="D181" s="129">
        <f t="shared" si="47"/>
        <v>0.06</v>
      </c>
      <c r="E181" s="129">
        <f t="shared" si="47"/>
        <v>0.06</v>
      </c>
      <c r="F181" s="129">
        <f t="shared" si="47"/>
        <v>0.06</v>
      </c>
      <c r="G181" s="129">
        <f t="shared" si="47"/>
        <v>0.06</v>
      </c>
      <c r="H181" s="129">
        <f t="shared" si="47"/>
        <v>0.06</v>
      </c>
      <c r="I181" s="129">
        <f t="shared" si="47"/>
        <v>0.06</v>
      </c>
      <c r="J181" s="129">
        <f t="shared" si="47"/>
        <v>0.06</v>
      </c>
      <c r="K181" s="129">
        <f t="shared" si="47"/>
        <v>0.06</v>
      </c>
      <c r="L181" s="129">
        <f t="shared" si="47"/>
        <v>0.06</v>
      </c>
      <c r="M181" s="129">
        <f t="shared" si="47"/>
        <v>0.06</v>
      </c>
      <c r="N181" s="129">
        <f t="shared" si="47"/>
        <v>0.06</v>
      </c>
      <c r="O181" s="129">
        <f t="shared" si="47"/>
        <v>0.06</v>
      </c>
      <c r="P181" s="129">
        <f t="shared" si="47"/>
        <v>0.06</v>
      </c>
      <c r="Q181" s="129">
        <f t="shared" si="47"/>
        <v>0.06</v>
      </c>
      <c r="R181" s="129">
        <f t="shared" si="47"/>
        <v>0.06</v>
      </c>
      <c r="S181" s="129">
        <f t="shared" si="48"/>
        <v>0.06</v>
      </c>
      <c r="T181" s="129">
        <f t="shared" si="48"/>
        <v>0.06</v>
      </c>
      <c r="U181" s="129">
        <f t="shared" si="48"/>
        <v>0.06</v>
      </c>
      <c r="V181" s="129">
        <f t="shared" si="48"/>
        <v>0.06</v>
      </c>
      <c r="W181" s="129">
        <f t="shared" si="48"/>
        <v>0.06</v>
      </c>
      <c r="X181" s="129">
        <f t="shared" si="48"/>
        <v>0.06</v>
      </c>
      <c r="Y181" s="129">
        <f t="shared" si="48"/>
        <v>0.06</v>
      </c>
      <c r="Z181" s="129">
        <f t="shared" si="48"/>
        <v>0.06</v>
      </c>
      <c r="AA181" s="129">
        <f t="shared" si="48"/>
        <v>0.06</v>
      </c>
      <c r="AB181" s="129">
        <f t="shared" si="48"/>
        <v>0.06</v>
      </c>
      <c r="AC181" s="129">
        <f t="shared" si="48"/>
        <v>0.06</v>
      </c>
      <c r="AD181" s="129">
        <f t="shared" si="48"/>
        <v>0.06</v>
      </c>
      <c r="AE181" s="129">
        <f t="shared" si="48"/>
        <v>0.06</v>
      </c>
      <c r="AF181" s="129">
        <f t="shared" si="48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7"/>
        <v>0.11</v>
      </c>
      <c r="D182" s="129">
        <f t="shared" si="47"/>
        <v>0.11</v>
      </c>
      <c r="E182" s="129">
        <f t="shared" si="47"/>
        <v>0.11</v>
      </c>
      <c r="F182" s="129">
        <f t="shared" si="47"/>
        <v>0.11</v>
      </c>
      <c r="G182" s="129">
        <f t="shared" si="47"/>
        <v>0.11</v>
      </c>
      <c r="H182" s="129">
        <f t="shared" si="47"/>
        <v>0.11</v>
      </c>
      <c r="I182" s="129">
        <f t="shared" si="47"/>
        <v>0.11</v>
      </c>
      <c r="J182" s="129">
        <f t="shared" si="47"/>
        <v>0.11</v>
      </c>
      <c r="K182" s="129">
        <f t="shared" si="47"/>
        <v>0.11</v>
      </c>
      <c r="L182" s="129">
        <f t="shared" si="47"/>
        <v>0.11</v>
      </c>
      <c r="M182" s="129">
        <f t="shared" si="47"/>
        <v>0.11</v>
      </c>
      <c r="N182" s="129">
        <f t="shared" si="47"/>
        <v>0.11</v>
      </c>
      <c r="O182" s="129">
        <f t="shared" si="47"/>
        <v>0.11</v>
      </c>
      <c r="P182" s="129">
        <f t="shared" si="47"/>
        <v>0.11</v>
      </c>
      <c r="Q182" s="129">
        <f t="shared" si="47"/>
        <v>0.11</v>
      </c>
      <c r="R182" s="129">
        <f t="shared" si="47"/>
        <v>0.11</v>
      </c>
      <c r="S182" s="129">
        <f t="shared" si="48"/>
        <v>0.11</v>
      </c>
      <c r="T182" s="129">
        <f t="shared" si="48"/>
        <v>0.11</v>
      </c>
      <c r="U182" s="129">
        <f t="shared" si="48"/>
        <v>0.11</v>
      </c>
      <c r="V182" s="129">
        <f t="shared" si="48"/>
        <v>0.11</v>
      </c>
      <c r="W182" s="129">
        <f t="shared" si="48"/>
        <v>0.11</v>
      </c>
      <c r="X182" s="129">
        <f t="shared" si="48"/>
        <v>0.11</v>
      </c>
      <c r="Y182" s="129">
        <f t="shared" si="48"/>
        <v>0.11</v>
      </c>
      <c r="Z182" s="129">
        <f t="shared" si="48"/>
        <v>0.11</v>
      </c>
      <c r="AA182" s="129">
        <f t="shared" si="48"/>
        <v>0.11</v>
      </c>
      <c r="AB182" s="129">
        <f t="shared" si="48"/>
        <v>0.11</v>
      </c>
      <c r="AC182" s="129">
        <f t="shared" si="48"/>
        <v>0.11</v>
      </c>
      <c r="AD182" s="129">
        <f t="shared" si="48"/>
        <v>0.11</v>
      </c>
      <c r="AE182" s="129">
        <f t="shared" si="48"/>
        <v>0.11</v>
      </c>
      <c r="AF182" s="129">
        <f t="shared" si="48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7"/>
        <v>0.1</v>
      </c>
      <c r="D183" s="129">
        <f t="shared" si="47"/>
        <v>0.1</v>
      </c>
      <c r="E183" s="129">
        <f t="shared" si="47"/>
        <v>0.1</v>
      </c>
      <c r="F183" s="129">
        <f t="shared" si="47"/>
        <v>0.1</v>
      </c>
      <c r="G183" s="129">
        <f t="shared" si="47"/>
        <v>0.1</v>
      </c>
      <c r="H183" s="129">
        <f t="shared" si="47"/>
        <v>0.1</v>
      </c>
      <c r="I183" s="129">
        <f t="shared" si="47"/>
        <v>0.1</v>
      </c>
      <c r="J183" s="129">
        <f t="shared" si="47"/>
        <v>0.1</v>
      </c>
      <c r="K183" s="129">
        <f t="shared" si="47"/>
        <v>0.1</v>
      </c>
      <c r="L183" s="129">
        <f t="shared" si="47"/>
        <v>0.1</v>
      </c>
      <c r="M183" s="129">
        <f t="shared" si="47"/>
        <v>0.1</v>
      </c>
      <c r="N183" s="129">
        <f t="shared" si="47"/>
        <v>0.1</v>
      </c>
      <c r="O183" s="129">
        <f t="shared" si="47"/>
        <v>0.1</v>
      </c>
      <c r="P183" s="129">
        <f t="shared" si="47"/>
        <v>0.1</v>
      </c>
      <c r="Q183" s="129">
        <f t="shared" si="47"/>
        <v>0.1</v>
      </c>
      <c r="R183" s="129">
        <f t="shared" si="48"/>
        <v>0.1</v>
      </c>
      <c r="S183" s="129">
        <f t="shared" si="48"/>
        <v>0.1</v>
      </c>
      <c r="T183" s="129">
        <f t="shared" si="48"/>
        <v>0.1</v>
      </c>
      <c r="U183" s="129">
        <f t="shared" si="48"/>
        <v>0.1</v>
      </c>
      <c r="V183" s="129">
        <f t="shared" si="48"/>
        <v>0.1</v>
      </c>
      <c r="W183" s="129">
        <f t="shared" si="48"/>
        <v>0.1</v>
      </c>
      <c r="X183" s="129">
        <f t="shared" si="48"/>
        <v>0.1</v>
      </c>
      <c r="Y183" s="129">
        <f t="shared" si="48"/>
        <v>0.1</v>
      </c>
      <c r="Z183" s="129">
        <f t="shared" si="48"/>
        <v>0.1</v>
      </c>
      <c r="AA183" s="129">
        <f t="shared" si="48"/>
        <v>0.1</v>
      </c>
      <c r="AB183" s="129">
        <f t="shared" si="48"/>
        <v>0.1</v>
      </c>
      <c r="AC183" s="129">
        <f t="shared" si="48"/>
        <v>0.1</v>
      </c>
      <c r="AD183" s="129">
        <f t="shared" si="48"/>
        <v>0.1</v>
      </c>
      <c r="AE183" s="129">
        <f t="shared" si="48"/>
        <v>0.1</v>
      </c>
      <c r="AF183" s="129">
        <f t="shared" si="48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7"/>
        <v>0.09</v>
      </c>
      <c r="D184" s="129">
        <f t="shared" si="47"/>
        <v>0.09</v>
      </c>
      <c r="E184" s="129">
        <f t="shared" si="47"/>
        <v>0.09</v>
      </c>
      <c r="F184" s="129">
        <f t="shared" si="47"/>
        <v>0.09</v>
      </c>
      <c r="G184" s="129">
        <f t="shared" si="47"/>
        <v>0.09</v>
      </c>
      <c r="H184" s="129">
        <f t="shared" si="47"/>
        <v>0.09</v>
      </c>
      <c r="I184" s="129">
        <f t="shared" si="47"/>
        <v>0.09</v>
      </c>
      <c r="J184" s="129">
        <f t="shared" si="47"/>
        <v>0.09</v>
      </c>
      <c r="K184" s="129">
        <f t="shared" si="47"/>
        <v>0.09</v>
      </c>
      <c r="L184" s="129">
        <f t="shared" si="47"/>
        <v>0.09</v>
      </c>
      <c r="M184" s="129">
        <f t="shared" si="47"/>
        <v>0.09</v>
      </c>
      <c r="N184" s="129">
        <f t="shared" si="47"/>
        <v>0.09</v>
      </c>
      <c r="O184" s="129">
        <f t="shared" si="47"/>
        <v>0.09</v>
      </c>
      <c r="P184" s="129">
        <f t="shared" si="47"/>
        <v>0.09</v>
      </c>
      <c r="Q184" s="129">
        <f t="shared" si="47"/>
        <v>0.09</v>
      </c>
      <c r="R184" s="129">
        <f t="shared" si="48"/>
        <v>0.09</v>
      </c>
      <c r="S184" s="129">
        <f t="shared" si="48"/>
        <v>0.09</v>
      </c>
      <c r="T184" s="129">
        <f t="shared" si="48"/>
        <v>0.09</v>
      </c>
      <c r="U184" s="129">
        <f t="shared" si="48"/>
        <v>0.09</v>
      </c>
      <c r="V184" s="129">
        <f t="shared" si="48"/>
        <v>0.09</v>
      </c>
      <c r="W184" s="129">
        <f t="shared" si="48"/>
        <v>0.09</v>
      </c>
      <c r="X184" s="129">
        <f t="shared" si="48"/>
        <v>0.09</v>
      </c>
      <c r="Y184" s="129">
        <f t="shared" si="48"/>
        <v>0.09</v>
      </c>
      <c r="Z184" s="129">
        <f t="shared" si="48"/>
        <v>0.09</v>
      </c>
      <c r="AA184" s="129">
        <f t="shared" si="48"/>
        <v>0.09</v>
      </c>
      <c r="AB184" s="129">
        <f t="shared" si="48"/>
        <v>0.09</v>
      </c>
      <c r="AC184" s="129">
        <f t="shared" si="48"/>
        <v>0.09</v>
      </c>
      <c r="AD184" s="129">
        <f t="shared" si="48"/>
        <v>0.09</v>
      </c>
      <c r="AE184" s="129">
        <f t="shared" si="48"/>
        <v>0.09</v>
      </c>
      <c r="AF184" s="129">
        <f t="shared" si="48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7"/>
        <v>0.04</v>
      </c>
      <c r="D185" s="129">
        <f t="shared" si="47"/>
        <v>0.04</v>
      </c>
      <c r="E185" s="129">
        <f t="shared" si="47"/>
        <v>0.04</v>
      </c>
      <c r="F185" s="129">
        <f t="shared" si="47"/>
        <v>0.04</v>
      </c>
      <c r="G185" s="129">
        <f t="shared" si="47"/>
        <v>0.04</v>
      </c>
      <c r="H185" s="129">
        <f t="shared" si="47"/>
        <v>0.04</v>
      </c>
      <c r="I185" s="129">
        <f t="shared" si="47"/>
        <v>0.04</v>
      </c>
      <c r="J185" s="129">
        <f t="shared" si="47"/>
        <v>0.04</v>
      </c>
      <c r="K185" s="129">
        <f t="shared" si="47"/>
        <v>0.04</v>
      </c>
      <c r="L185" s="129">
        <f t="shared" si="47"/>
        <v>0.04</v>
      </c>
      <c r="M185" s="129">
        <f t="shared" si="47"/>
        <v>0.04</v>
      </c>
      <c r="N185" s="129">
        <f t="shared" si="47"/>
        <v>0.04</v>
      </c>
      <c r="O185" s="129">
        <f t="shared" si="47"/>
        <v>0.04</v>
      </c>
      <c r="P185" s="129">
        <f t="shared" si="47"/>
        <v>0.04</v>
      </c>
      <c r="Q185" s="129">
        <f t="shared" si="47"/>
        <v>0.04</v>
      </c>
      <c r="R185" s="129">
        <f t="shared" si="48"/>
        <v>0.04</v>
      </c>
      <c r="S185" s="129">
        <f t="shared" si="48"/>
        <v>0.04</v>
      </c>
      <c r="T185" s="129">
        <f t="shared" si="48"/>
        <v>0.04</v>
      </c>
      <c r="U185" s="129">
        <f t="shared" si="48"/>
        <v>0.04</v>
      </c>
      <c r="V185" s="129">
        <f t="shared" si="48"/>
        <v>0.04</v>
      </c>
      <c r="W185" s="129">
        <f t="shared" si="48"/>
        <v>0.04</v>
      </c>
      <c r="X185" s="129">
        <f t="shared" si="48"/>
        <v>0.04</v>
      </c>
      <c r="Y185" s="129">
        <f t="shared" si="48"/>
        <v>0.04</v>
      </c>
      <c r="Z185" s="129">
        <f t="shared" si="48"/>
        <v>0.04</v>
      </c>
      <c r="AA185" s="129">
        <f t="shared" si="48"/>
        <v>0.04</v>
      </c>
      <c r="AB185" s="129">
        <f t="shared" si="48"/>
        <v>0.04</v>
      </c>
      <c r="AC185" s="129">
        <f t="shared" si="48"/>
        <v>0.04</v>
      </c>
      <c r="AD185" s="129">
        <f t="shared" si="48"/>
        <v>0.04</v>
      </c>
      <c r="AE185" s="129">
        <f t="shared" si="48"/>
        <v>0.04</v>
      </c>
      <c r="AF185" s="129">
        <f t="shared" si="48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7"/>
        <v>2.3E-2</v>
      </c>
      <c r="E186" s="129">
        <f t="shared" si="47"/>
        <v>2.3E-2</v>
      </c>
      <c r="F186" s="129">
        <f t="shared" si="47"/>
        <v>2.3E-2</v>
      </c>
      <c r="G186" s="129">
        <f t="shared" si="47"/>
        <v>2.3E-2</v>
      </c>
      <c r="H186" s="129">
        <f t="shared" si="47"/>
        <v>2.3E-2</v>
      </c>
      <c r="I186" s="129">
        <f t="shared" si="47"/>
        <v>2.3E-2</v>
      </c>
      <c r="J186" s="129">
        <f t="shared" si="47"/>
        <v>2.3E-2</v>
      </c>
      <c r="K186" s="129">
        <f t="shared" si="47"/>
        <v>2.3E-2</v>
      </c>
      <c r="L186" s="129">
        <f t="shared" si="47"/>
        <v>2.3E-2</v>
      </c>
      <c r="M186" s="129">
        <f t="shared" si="47"/>
        <v>2.3E-2</v>
      </c>
      <c r="N186" s="129">
        <f t="shared" si="47"/>
        <v>2.3E-2</v>
      </c>
      <c r="O186" s="129">
        <f t="shared" si="47"/>
        <v>2.3E-2</v>
      </c>
      <c r="P186" s="129">
        <f t="shared" si="47"/>
        <v>2.3E-2</v>
      </c>
      <c r="Q186" s="129">
        <f t="shared" si="47"/>
        <v>2.3E-2</v>
      </c>
      <c r="R186" s="129">
        <f t="shared" si="48"/>
        <v>2.3E-2</v>
      </c>
      <c r="S186" s="129">
        <f t="shared" si="48"/>
        <v>2.3E-2</v>
      </c>
      <c r="T186" s="129">
        <f t="shared" si="48"/>
        <v>2.3E-2</v>
      </c>
      <c r="U186" s="129">
        <f t="shared" si="48"/>
        <v>2.3E-2</v>
      </c>
      <c r="V186" s="129">
        <f t="shared" si="48"/>
        <v>2.3E-2</v>
      </c>
      <c r="W186" s="129">
        <f t="shared" si="48"/>
        <v>2.3E-2</v>
      </c>
      <c r="X186" s="129">
        <f t="shared" si="48"/>
        <v>2.3E-2</v>
      </c>
      <c r="Y186" s="129">
        <f t="shared" si="48"/>
        <v>2.3E-2</v>
      </c>
      <c r="Z186" s="129">
        <f t="shared" si="48"/>
        <v>2.3E-2</v>
      </c>
      <c r="AA186" s="129">
        <f t="shared" si="48"/>
        <v>2.3E-2</v>
      </c>
      <c r="AB186" s="129">
        <f t="shared" si="48"/>
        <v>2.3E-2</v>
      </c>
      <c r="AC186" s="129">
        <f t="shared" si="48"/>
        <v>2.3E-2</v>
      </c>
      <c r="AD186" s="129">
        <f t="shared" si="48"/>
        <v>2.3E-2</v>
      </c>
      <c r="AE186" s="129">
        <f t="shared" si="48"/>
        <v>2.3E-2</v>
      </c>
      <c r="AF186" s="129">
        <f t="shared" si="48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9">SUM(B97:B186)</f>
        <v>194.70600000000002</v>
      </c>
      <c r="C187" s="131">
        <f t="shared" si="49"/>
        <v>194.70600000000002</v>
      </c>
      <c r="D187" s="131">
        <f t="shared" si="49"/>
        <v>194.70600000000002</v>
      </c>
      <c r="E187" s="131">
        <f t="shared" si="49"/>
        <v>194.70600000000002</v>
      </c>
      <c r="F187" s="131">
        <f t="shared" si="49"/>
        <v>194.70600000000002</v>
      </c>
      <c r="G187" s="131">
        <f t="shared" si="49"/>
        <v>194.70600000000002</v>
      </c>
      <c r="H187" s="131">
        <f t="shared" si="49"/>
        <v>194.70600000000002</v>
      </c>
      <c r="I187" s="131">
        <f t="shared" si="49"/>
        <v>192.10600000000005</v>
      </c>
      <c r="J187" s="131">
        <f t="shared" si="49"/>
        <v>192.10600000000005</v>
      </c>
      <c r="K187" s="131">
        <f t="shared" si="49"/>
        <v>192.10600000000005</v>
      </c>
      <c r="L187" s="131">
        <f t="shared" si="49"/>
        <v>192.10600000000005</v>
      </c>
      <c r="M187" s="131">
        <f t="shared" si="49"/>
        <v>192.10600000000005</v>
      </c>
      <c r="N187" s="131">
        <f t="shared" si="49"/>
        <v>192.10600000000005</v>
      </c>
      <c r="O187" s="131">
        <f t="shared" si="49"/>
        <v>192.10600000000005</v>
      </c>
      <c r="P187" s="131">
        <f t="shared" si="49"/>
        <v>192.10600000000005</v>
      </c>
      <c r="Q187" s="131">
        <f t="shared" si="49"/>
        <v>192.10600000000005</v>
      </c>
      <c r="R187" s="131">
        <f t="shared" si="49"/>
        <v>192.10600000000005</v>
      </c>
      <c r="S187" s="131">
        <f t="shared" si="49"/>
        <v>192.10600000000005</v>
      </c>
      <c r="T187" s="131">
        <f t="shared" si="49"/>
        <v>192.10600000000005</v>
      </c>
      <c r="U187" s="131">
        <f t="shared" si="49"/>
        <v>192.10600000000005</v>
      </c>
      <c r="V187" s="131">
        <f t="shared" si="49"/>
        <v>192.10600000000005</v>
      </c>
      <c r="W187" s="131">
        <f t="shared" si="49"/>
        <v>192.10600000000005</v>
      </c>
      <c r="X187" s="131">
        <f t="shared" si="49"/>
        <v>192.10600000000005</v>
      </c>
      <c r="Y187" s="131">
        <f t="shared" si="49"/>
        <v>192.10600000000005</v>
      </c>
      <c r="Z187" s="131">
        <f t="shared" si="49"/>
        <v>192.10600000000005</v>
      </c>
      <c r="AA187" s="131">
        <f t="shared" si="49"/>
        <v>192.10600000000005</v>
      </c>
      <c r="AB187" s="131">
        <f t="shared" si="49"/>
        <v>192.10600000000005</v>
      </c>
      <c r="AC187" s="131">
        <f t="shared" si="49"/>
        <v>192.10600000000005</v>
      </c>
      <c r="AD187" s="131">
        <f t="shared" si="49"/>
        <v>192.10600000000005</v>
      </c>
      <c r="AE187" s="131">
        <f t="shared" si="49"/>
        <v>192.10600000000005</v>
      </c>
      <c r="AF187" s="131">
        <f t="shared" si="49"/>
        <v>192.10600000000005</v>
      </c>
      <c r="AG187" s="132">
        <f t="shared" si="49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50">B189</f>
        <v>0.3</v>
      </c>
      <c r="D189" s="133">
        <f t="shared" si="50"/>
        <v>0.3</v>
      </c>
      <c r="E189" s="133">
        <f t="shared" si="50"/>
        <v>0.3</v>
      </c>
      <c r="F189" s="133">
        <f t="shared" si="50"/>
        <v>0.3</v>
      </c>
      <c r="G189" s="133">
        <f t="shared" si="50"/>
        <v>0.3</v>
      </c>
      <c r="H189" s="133">
        <f t="shared" si="50"/>
        <v>0.3</v>
      </c>
      <c r="I189" s="133">
        <f t="shared" si="50"/>
        <v>0.3</v>
      </c>
      <c r="J189" s="133">
        <f t="shared" si="50"/>
        <v>0.3</v>
      </c>
      <c r="K189" s="133">
        <f t="shared" si="50"/>
        <v>0.3</v>
      </c>
      <c r="L189" s="133">
        <f t="shared" si="50"/>
        <v>0.3</v>
      </c>
      <c r="M189" s="133">
        <f t="shared" si="50"/>
        <v>0.3</v>
      </c>
      <c r="N189" s="133">
        <f t="shared" si="50"/>
        <v>0.3</v>
      </c>
      <c r="O189" s="133">
        <f t="shared" si="50"/>
        <v>0.3</v>
      </c>
      <c r="P189" s="133">
        <f t="shared" si="50"/>
        <v>0.3</v>
      </c>
      <c r="Q189" s="133">
        <f t="shared" si="50"/>
        <v>0.3</v>
      </c>
      <c r="R189" s="133">
        <f t="shared" si="50"/>
        <v>0.3</v>
      </c>
      <c r="S189" s="133">
        <f t="shared" ref="S189:AF194" si="51">R189</f>
        <v>0.3</v>
      </c>
      <c r="T189" s="133">
        <f t="shared" si="51"/>
        <v>0.3</v>
      </c>
      <c r="U189" s="133">
        <f t="shared" si="51"/>
        <v>0.3</v>
      </c>
      <c r="V189" s="133">
        <f t="shared" si="51"/>
        <v>0.3</v>
      </c>
      <c r="W189" s="133">
        <f t="shared" si="51"/>
        <v>0.3</v>
      </c>
      <c r="X189" s="133">
        <f t="shared" si="51"/>
        <v>0.3</v>
      </c>
      <c r="Y189" s="133">
        <f t="shared" si="51"/>
        <v>0.3</v>
      </c>
      <c r="Z189" s="133">
        <f t="shared" si="51"/>
        <v>0.3</v>
      </c>
      <c r="AA189" s="133">
        <f t="shared" si="51"/>
        <v>0.3</v>
      </c>
      <c r="AB189" s="133">
        <f t="shared" si="51"/>
        <v>0.3</v>
      </c>
      <c r="AC189" s="133">
        <f t="shared" si="51"/>
        <v>0.3</v>
      </c>
      <c r="AD189" s="133">
        <f t="shared" si="51"/>
        <v>0.3</v>
      </c>
      <c r="AE189" s="133">
        <f t="shared" si="51"/>
        <v>0.3</v>
      </c>
      <c r="AF189" s="133">
        <f t="shared" si="51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50"/>
        <v>0.4</v>
      </c>
      <c r="D190" s="129">
        <f t="shared" si="50"/>
        <v>0.4</v>
      </c>
      <c r="E190" s="129">
        <f t="shared" si="50"/>
        <v>0.4</v>
      </c>
      <c r="F190" s="129">
        <f t="shared" si="50"/>
        <v>0.4</v>
      </c>
      <c r="G190" s="129">
        <f t="shared" si="50"/>
        <v>0.4</v>
      </c>
      <c r="H190" s="129">
        <f t="shared" si="50"/>
        <v>0.4</v>
      </c>
      <c r="I190" s="129">
        <f t="shared" si="50"/>
        <v>0.4</v>
      </c>
      <c r="J190" s="129">
        <f t="shared" si="50"/>
        <v>0.4</v>
      </c>
      <c r="K190" s="129">
        <f t="shared" si="50"/>
        <v>0.4</v>
      </c>
      <c r="L190" s="129">
        <f t="shared" si="50"/>
        <v>0.4</v>
      </c>
      <c r="M190" s="129">
        <f t="shared" si="50"/>
        <v>0.4</v>
      </c>
      <c r="N190" s="129">
        <f t="shared" si="50"/>
        <v>0.4</v>
      </c>
      <c r="O190" s="129">
        <f t="shared" si="50"/>
        <v>0.4</v>
      </c>
      <c r="P190" s="129">
        <f t="shared" si="50"/>
        <v>0.4</v>
      </c>
      <c r="Q190" s="129">
        <f t="shared" si="50"/>
        <v>0.4</v>
      </c>
      <c r="R190" s="129">
        <f t="shared" si="50"/>
        <v>0.4</v>
      </c>
      <c r="S190" s="129">
        <f t="shared" si="51"/>
        <v>0.4</v>
      </c>
      <c r="T190" s="129">
        <f t="shared" si="51"/>
        <v>0.4</v>
      </c>
      <c r="U190" s="129">
        <f t="shared" si="51"/>
        <v>0.4</v>
      </c>
      <c r="V190" s="129">
        <f>U190</f>
        <v>0.4</v>
      </c>
      <c r="W190" s="129">
        <f>V190</f>
        <v>0.4</v>
      </c>
      <c r="X190" s="129">
        <f t="shared" si="51"/>
        <v>0.4</v>
      </c>
      <c r="Y190" s="129">
        <f t="shared" si="51"/>
        <v>0.4</v>
      </c>
      <c r="Z190" s="129">
        <f t="shared" si="51"/>
        <v>0.4</v>
      </c>
      <c r="AA190" s="129">
        <f t="shared" si="51"/>
        <v>0.4</v>
      </c>
      <c r="AB190" s="129">
        <f t="shared" si="51"/>
        <v>0.4</v>
      </c>
      <c r="AC190" s="129">
        <f t="shared" si="51"/>
        <v>0.4</v>
      </c>
      <c r="AD190" s="129">
        <f t="shared" si="51"/>
        <v>0.4</v>
      </c>
      <c r="AE190" s="129">
        <f t="shared" si="51"/>
        <v>0.4</v>
      </c>
      <c r="AF190" s="129">
        <f t="shared" si="51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50"/>
        <v>1.5</v>
      </c>
      <c r="D191" s="129">
        <f t="shared" si="50"/>
        <v>1.5</v>
      </c>
      <c r="E191" s="129">
        <f t="shared" si="50"/>
        <v>1.5</v>
      </c>
      <c r="F191" s="129">
        <f t="shared" si="50"/>
        <v>1.5</v>
      </c>
      <c r="G191" s="129">
        <f t="shared" si="50"/>
        <v>1.5</v>
      </c>
      <c r="H191" s="129">
        <f t="shared" si="50"/>
        <v>1.5</v>
      </c>
      <c r="I191" s="129">
        <f t="shared" si="50"/>
        <v>1.5</v>
      </c>
      <c r="J191" s="129">
        <f t="shared" si="50"/>
        <v>1.5</v>
      </c>
      <c r="K191" s="129">
        <f t="shared" si="50"/>
        <v>1.5</v>
      </c>
      <c r="L191" s="129">
        <f t="shared" si="50"/>
        <v>1.5</v>
      </c>
      <c r="M191" s="129">
        <f t="shared" si="50"/>
        <v>1.5</v>
      </c>
      <c r="N191" s="129">
        <f t="shared" si="50"/>
        <v>1.5</v>
      </c>
      <c r="O191" s="129">
        <f t="shared" si="50"/>
        <v>1.5</v>
      </c>
      <c r="P191" s="129">
        <f t="shared" si="50"/>
        <v>1.5</v>
      </c>
      <c r="Q191" s="129">
        <f t="shared" si="50"/>
        <v>1.5</v>
      </c>
      <c r="R191" s="129">
        <f t="shared" si="50"/>
        <v>1.5</v>
      </c>
      <c r="S191" s="129">
        <f t="shared" si="51"/>
        <v>1.5</v>
      </c>
      <c r="T191" s="129">
        <f t="shared" si="51"/>
        <v>1.5</v>
      </c>
      <c r="U191" s="129">
        <f t="shared" si="51"/>
        <v>1.5</v>
      </c>
      <c r="V191" s="129">
        <f t="shared" si="51"/>
        <v>1.5</v>
      </c>
      <c r="W191" s="129">
        <f t="shared" si="51"/>
        <v>1.5</v>
      </c>
      <c r="X191" s="129">
        <f t="shared" si="51"/>
        <v>1.5</v>
      </c>
      <c r="Y191" s="129">
        <f t="shared" si="51"/>
        <v>1.5</v>
      </c>
      <c r="Z191" s="129">
        <f t="shared" si="51"/>
        <v>1.5</v>
      </c>
      <c r="AA191" s="129">
        <f t="shared" si="51"/>
        <v>1.5</v>
      </c>
      <c r="AB191" s="129">
        <f t="shared" si="51"/>
        <v>1.5</v>
      </c>
      <c r="AC191" s="129">
        <f t="shared" si="51"/>
        <v>1.5</v>
      </c>
      <c r="AD191" s="129">
        <f t="shared" si="51"/>
        <v>1.5</v>
      </c>
      <c r="AE191" s="129">
        <f t="shared" si="51"/>
        <v>1.5</v>
      </c>
      <c r="AF191" s="129">
        <f t="shared" si="51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50"/>
        <v>0.3</v>
      </c>
      <c r="D192" s="129">
        <f t="shared" si="50"/>
        <v>0.3</v>
      </c>
      <c r="E192" s="129">
        <f t="shared" si="50"/>
        <v>0.3</v>
      </c>
      <c r="F192" s="129">
        <f t="shared" si="50"/>
        <v>0.3</v>
      </c>
      <c r="G192" s="129">
        <f t="shared" si="50"/>
        <v>0.3</v>
      </c>
      <c r="H192" s="129">
        <f t="shared" si="50"/>
        <v>0.3</v>
      </c>
      <c r="I192" s="129">
        <f t="shared" si="50"/>
        <v>0.3</v>
      </c>
      <c r="J192" s="129">
        <f t="shared" si="50"/>
        <v>0.3</v>
      </c>
      <c r="K192" s="129">
        <f t="shared" si="50"/>
        <v>0.3</v>
      </c>
      <c r="L192" s="129">
        <f t="shared" si="50"/>
        <v>0.3</v>
      </c>
      <c r="M192" s="129">
        <f t="shared" si="50"/>
        <v>0.3</v>
      </c>
      <c r="N192" s="129">
        <f t="shared" si="50"/>
        <v>0.3</v>
      </c>
      <c r="O192" s="129">
        <f t="shared" si="50"/>
        <v>0.3</v>
      </c>
      <c r="P192" s="129">
        <f t="shared" si="50"/>
        <v>0.3</v>
      </c>
      <c r="Q192" s="129">
        <f t="shared" si="50"/>
        <v>0.3</v>
      </c>
      <c r="R192" s="129">
        <f t="shared" si="50"/>
        <v>0.3</v>
      </c>
      <c r="S192" s="129">
        <f t="shared" si="51"/>
        <v>0.3</v>
      </c>
      <c r="T192" s="129">
        <f t="shared" si="51"/>
        <v>0.3</v>
      </c>
      <c r="U192" s="129">
        <f t="shared" si="51"/>
        <v>0.3</v>
      </c>
      <c r="V192" s="129">
        <f t="shared" si="51"/>
        <v>0.3</v>
      </c>
      <c r="W192" s="129">
        <f t="shared" si="51"/>
        <v>0.3</v>
      </c>
      <c r="X192" s="129">
        <f t="shared" si="51"/>
        <v>0.3</v>
      </c>
      <c r="Y192" s="129">
        <f t="shared" si="51"/>
        <v>0.3</v>
      </c>
      <c r="Z192" s="129">
        <f t="shared" si="51"/>
        <v>0.3</v>
      </c>
      <c r="AA192" s="129">
        <f t="shared" si="51"/>
        <v>0.3</v>
      </c>
      <c r="AB192" s="129">
        <f t="shared" si="51"/>
        <v>0.3</v>
      </c>
      <c r="AC192" s="129">
        <f t="shared" si="51"/>
        <v>0.3</v>
      </c>
      <c r="AD192" s="129">
        <f t="shared" si="51"/>
        <v>0.3</v>
      </c>
      <c r="AE192" s="129">
        <f t="shared" si="51"/>
        <v>0.3</v>
      </c>
      <c r="AF192" s="129">
        <f t="shared" si="51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50"/>
        <v>0.4</v>
      </c>
      <c r="D193" s="129">
        <f t="shared" si="50"/>
        <v>0.4</v>
      </c>
      <c r="E193" s="129">
        <f t="shared" si="50"/>
        <v>0.4</v>
      </c>
      <c r="F193" s="129">
        <f t="shared" si="50"/>
        <v>0.4</v>
      </c>
      <c r="G193" s="129">
        <f t="shared" si="50"/>
        <v>0.4</v>
      </c>
      <c r="H193" s="129">
        <f t="shared" si="50"/>
        <v>0.4</v>
      </c>
      <c r="I193" s="129">
        <f t="shared" si="50"/>
        <v>0.4</v>
      </c>
      <c r="J193" s="129">
        <f t="shared" si="50"/>
        <v>0.4</v>
      </c>
      <c r="K193" s="129">
        <f t="shared" si="50"/>
        <v>0.4</v>
      </c>
      <c r="L193" s="129">
        <f t="shared" si="50"/>
        <v>0.4</v>
      </c>
      <c r="M193" s="129">
        <f t="shared" si="50"/>
        <v>0.4</v>
      </c>
      <c r="N193" s="129">
        <f t="shared" si="50"/>
        <v>0.4</v>
      </c>
      <c r="O193" s="129">
        <f t="shared" si="50"/>
        <v>0.4</v>
      </c>
      <c r="P193" s="129">
        <f t="shared" si="50"/>
        <v>0.4</v>
      </c>
      <c r="Q193" s="129">
        <f t="shared" si="50"/>
        <v>0.4</v>
      </c>
      <c r="R193" s="129">
        <f t="shared" si="50"/>
        <v>0.4</v>
      </c>
      <c r="S193" s="129">
        <f t="shared" si="51"/>
        <v>0.4</v>
      </c>
      <c r="T193" s="129">
        <f t="shared" si="51"/>
        <v>0.4</v>
      </c>
      <c r="U193" s="129">
        <f t="shared" si="51"/>
        <v>0.4</v>
      </c>
      <c r="V193" s="129">
        <f t="shared" si="51"/>
        <v>0.4</v>
      </c>
      <c r="W193" s="129">
        <f t="shared" si="51"/>
        <v>0.4</v>
      </c>
      <c r="X193" s="129">
        <f t="shared" si="51"/>
        <v>0.4</v>
      </c>
      <c r="Y193" s="129">
        <f t="shared" si="51"/>
        <v>0.4</v>
      </c>
      <c r="Z193" s="129">
        <f t="shared" si="51"/>
        <v>0.4</v>
      </c>
      <c r="AA193" s="129">
        <f t="shared" si="51"/>
        <v>0.4</v>
      </c>
      <c r="AB193" s="129">
        <f t="shared" si="51"/>
        <v>0.4</v>
      </c>
      <c r="AC193" s="129">
        <f t="shared" si="51"/>
        <v>0.4</v>
      </c>
      <c r="AD193" s="129">
        <f t="shared" si="51"/>
        <v>0.4</v>
      </c>
      <c r="AE193" s="129">
        <f t="shared" si="51"/>
        <v>0.4</v>
      </c>
      <c r="AF193" s="129">
        <f t="shared" si="51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50"/>
        <v>0.64</v>
      </c>
      <c r="D194" s="136">
        <f t="shared" si="50"/>
        <v>0.64</v>
      </c>
      <c r="E194" s="136">
        <f t="shared" si="50"/>
        <v>0.64</v>
      </c>
      <c r="F194" s="136">
        <f t="shared" si="50"/>
        <v>0.64</v>
      </c>
      <c r="G194" s="136">
        <f t="shared" si="50"/>
        <v>0.64</v>
      </c>
      <c r="H194" s="136">
        <f t="shared" si="50"/>
        <v>0.64</v>
      </c>
      <c r="I194" s="136">
        <f t="shared" si="50"/>
        <v>0.64</v>
      </c>
      <c r="J194" s="136">
        <f t="shared" si="50"/>
        <v>0.64</v>
      </c>
      <c r="K194" s="136">
        <f t="shared" si="50"/>
        <v>0.64</v>
      </c>
      <c r="L194" s="136">
        <f t="shared" si="50"/>
        <v>0.64</v>
      </c>
      <c r="M194" s="136">
        <f t="shared" si="50"/>
        <v>0.64</v>
      </c>
      <c r="N194" s="136">
        <f t="shared" si="50"/>
        <v>0.64</v>
      </c>
      <c r="O194" s="136">
        <f t="shared" si="50"/>
        <v>0.64</v>
      </c>
      <c r="P194" s="136">
        <f t="shared" si="50"/>
        <v>0.64</v>
      </c>
      <c r="Q194" s="136">
        <f t="shared" si="50"/>
        <v>0.64</v>
      </c>
      <c r="R194" s="136">
        <f t="shared" si="50"/>
        <v>0.64</v>
      </c>
      <c r="S194" s="136">
        <f t="shared" si="51"/>
        <v>0.64</v>
      </c>
      <c r="T194" s="136">
        <f t="shared" si="51"/>
        <v>0.64</v>
      </c>
      <c r="U194" s="136">
        <f t="shared" si="51"/>
        <v>0.64</v>
      </c>
      <c r="V194" s="136">
        <f t="shared" si="51"/>
        <v>0.64</v>
      </c>
      <c r="W194" s="136">
        <f t="shared" si="51"/>
        <v>0.64</v>
      </c>
      <c r="X194" s="136">
        <f t="shared" si="51"/>
        <v>0.64</v>
      </c>
      <c r="Y194" s="136">
        <f t="shared" si="51"/>
        <v>0.64</v>
      </c>
      <c r="Z194" s="136">
        <f t="shared" si="51"/>
        <v>0.64</v>
      </c>
      <c r="AA194" s="136">
        <f t="shared" si="51"/>
        <v>0.64</v>
      </c>
      <c r="AB194" s="136">
        <f t="shared" si="51"/>
        <v>0.64</v>
      </c>
      <c r="AC194" s="136">
        <f t="shared" si="51"/>
        <v>0.64</v>
      </c>
      <c r="AD194" s="136">
        <f t="shared" si="51"/>
        <v>0.64</v>
      </c>
      <c r="AE194" s="136">
        <f t="shared" si="51"/>
        <v>0.64</v>
      </c>
      <c r="AF194" s="136">
        <f t="shared" si="51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2">SUM(C189:C194)</f>
        <v>3.54</v>
      </c>
      <c r="D195" s="139">
        <f t="shared" si="52"/>
        <v>3.54</v>
      </c>
      <c r="E195" s="139">
        <f t="shared" si="52"/>
        <v>3.54</v>
      </c>
      <c r="F195" s="139">
        <f t="shared" si="52"/>
        <v>3.54</v>
      </c>
      <c r="G195" s="139">
        <f t="shared" si="52"/>
        <v>3.54</v>
      </c>
      <c r="H195" s="139">
        <f t="shared" si="52"/>
        <v>3.54</v>
      </c>
      <c r="I195" s="139">
        <f t="shared" si="52"/>
        <v>3.54</v>
      </c>
      <c r="J195" s="139">
        <f t="shared" si="52"/>
        <v>3.54</v>
      </c>
      <c r="K195" s="139">
        <f t="shared" si="52"/>
        <v>3.54</v>
      </c>
      <c r="L195" s="139">
        <f>SUM(L189:L194)</f>
        <v>3.54</v>
      </c>
      <c r="M195" s="139">
        <f t="shared" ref="M195:R195" si="53">SUM(M189:M194)</f>
        <v>3.54</v>
      </c>
      <c r="N195" s="139">
        <f t="shared" si="53"/>
        <v>3.54</v>
      </c>
      <c r="O195" s="139">
        <f t="shared" si="53"/>
        <v>3.54</v>
      </c>
      <c r="P195" s="139">
        <f t="shared" si="53"/>
        <v>3.54</v>
      </c>
      <c r="Q195" s="139">
        <f t="shared" si="53"/>
        <v>3.54</v>
      </c>
      <c r="R195" s="139">
        <f t="shared" si="53"/>
        <v>3.54</v>
      </c>
      <c r="S195" s="139">
        <f>SUM(S189:S194)</f>
        <v>3.54</v>
      </c>
      <c r="T195" s="139">
        <f t="shared" ref="T195:AG195" si="54">SUM(T189:T194)</f>
        <v>3.54</v>
      </c>
      <c r="U195" s="139">
        <f t="shared" si="54"/>
        <v>3.54</v>
      </c>
      <c r="V195" s="139">
        <f t="shared" si="54"/>
        <v>3.54</v>
      </c>
      <c r="W195" s="139">
        <f t="shared" si="54"/>
        <v>3.54</v>
      </c>
      <c r="X195" s="139">
        <f t="shared" si="54"/>
        <v>3.54</v>
      </c>
      <c r="Y195" s="139">
        <f t="shared" si="54"/>
        <v>3.54</v>
      </c>
      <c r="Z195" s="139">
        <f t="shared" si="54"/>
        <v>3.54</v>
      </c>
      <c r="AA195" s="139">
        <f t="shared" si="54"/>
        <v>3.54</v>
      </c>
      <c r="AB195" s="139">
        <f t="shared" si="54"/>
        <v>3.54</v>
      </c>
      <c r="AC195" s="139">
        <f t="shared" si="54"/>
        <v>3.54</v>
      </c>
      <c r="AD195" s="139">
        <f t="shared" si="54"/>
        <v>3.54</v>
      </c>
      <c r="AE195" s="139">
        <f t="shared" si="54"/>
        <v>3.54</v>
      </c>
      <c r="AF195" s="139">
        <f t="shared" si="54"/>
        <v>3.54</v>
      </c>
      <c r="AG195" s="140">
        <f t="shared" si="54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1191.6400000000001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17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 ca="1">"Pie Chart of Daily Peak Demand(Inclusive of Export) of Nepal ("&amp;A4&amp;" "&amp;B4&amp;")"</f>
        <v>Pie Chart of Daily Peak Demand(Inclusive of Export) of Nepal (Nepali Date: 2078/04/17)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2078/04/17)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5">B72</f>
        <v>1117.79</v>
      </c>
      <c r="U209" s="163">
        <f t="shared" si="55"/>
        <v>1038.8500000000001</v>
      </c>
      <c r="V209" s="163">
        <f t="shared" si="55"/>
        <v>1019.38</v>
      </c>
      <c r="W209" s="163">
        <f t="shared" si="55"/>
        <v>1012.1</v>
      </c>
      <c r="X209" s="163">
        <f t="shared" si="55"/>
        <v>1000.63</v>
      </c>
      <c r="Y209" s="163">
        <f t="shared" si="55"/>
        <v>997.55</v>
      </c>
      <c r="Z209" s="163">
        <f t="shared" si="55"/>
        <v>995.14</v>
      </c>
      <c r="AA209" s="163">
        <f t="shared" si="55"/>
        <v>1018.1400000000001</v>
      </c>
      <c r="AB209" s="163">
        <f t="shared" si="55"/>
        <v>1046.74</v>
      </c>
      <c r="AC209" s="163">
        <f t="shared" si="55"/>
        <v>1098.1100000000001</v>
      </c>
      <c r="AD209" s="163">
        <f t="shared" si="55"/>
        <v>1149.71</v>
      </c>
      <c r="AE209" s="163">
        <f t="shared" si="55"/>
        <v>1191.6400000000001</v>
      </c>
      <c r="AF209" s="163">
        <f t="shared" si="55"/>
        <v>1270.74</v>
      </c>
      <c r="AG209" s="163">
        <f t="shared" si="55"/>
        <v>1289.1399999999999</v>
      </c>
      <c r="AH209" s="163">
        <f t="shared" si="55"/>
        <v>1317.1399999999999</v>
      </c>
      <c r="AI209" s="163">
        <f t="shared" si="55"/>
        <v>1347.6399999999999</v>
      </c>
      <c r="AJ209" s="163">
        <f t="shared" si="55"/>
        <v>1337.54</v>
      </c>
      <c r="AK209" s="163">
        <f t="shared" si="55"/>
        <v>1341.56</v>
      </c>
      <c r="AL209" s="163">
        <f t="shared" si="55"/>
        <v>1343.19</v>
      </c>
      <c r="AM209" s="163">
        <f t="shared" si="55"/>
        <v>1240.97</v>
      </c>
      <c r="AN209" s="163">
        <f t="shared" si="55"/>
        <v>1246.8300000000002</v>
      </c>
      <c r="AO209" s="163">
        <f t="shared" si="55"/>
        <v>1226</v>
      </c>
      <c r="AP209" s="163">
        <f t="shared" si="55"/>
        <v>1341.84</v>
      </c>
      <c r="AQ209" s="163">
        <f t="shared" si="55"/>
        <v>1336.8600000000001</v>
      </c>
      <c r="AR209" s="163">
        <f t="shared" si="55"/>
        <v>1397.27</v>
      </c>
      <c r="AS209" s="163">
        <f t="shared" si="55"/>
        <v>1394.14</v>
      </c>
      <c r="AT209" s="163">
        <f t="shared" si="55"/>
        <v>1393.98</v>
      </c>
      <c r="AU209" s="163">
        <f t="shared" si="55"/>
        <v>1326.54</v>
      </c>
      <c r="AV209" s="163">
        <f t="shared" si="55"/>
        <v>1261.74</v>
      </c>
      <c r="AW209" s="163">
        <f t="shared" si="55"/>
        <v>1173.04</v>
      </c>
      <c r="AX209" s="163">
        <f t="shared" si="55"/>
        <v>1183.74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6">B194</f>
        <v>0.64</v>
      </c>
      <c r="C230" s="166">
        <f t="shared" si="56"/>
        <v>0.64</v>
      </c>
      <c r="D230" s="166">
        <f t="shared" si="56"/>
        <v>0.64</v>
      </c>
      <c r="E230" s="166">
        <f t="shared" si="56"/>
        <v>0.64</v>
      </c>
      <c r="F230" s="166">
        <f t="shared" si="56"/>
        <v>0.64</v>
      </c>
      <c r="G230" s="166">
        <f t="shared" si="56"/>
        <v>0.64</v>
      </c>
      <c r="H230" s="166">
        <f t="shared" si="56"/>
        <v>0.64</v>
      </c>
      <c r="I230" s="166">
        <f t="shared" si="56"/>
        <v>0.64</v>
      </c>
      <c r="J230" s="166">
        <f t="shared" si="56"/>
        <v>0.64</v>
      </c>
      <c r="K230" s="166">
        <f t="shared" si="56"/>
        <v>0.64</v>
      </c>
      <c r="L230" s="166">
        <f t="shared" si="56"/>
        <v>0.64</v>
      </c>
      <c r="M230" s="166">
        <f t="shared" si="56"/>
        <v>0.64</v>
      </c>
      <c r="N230" s="166">
        <f t="shared" si="56"/>
        <v>0.64</v>
      </c>
      <c r="O230" s="166">
        <f t="shared" si="56"/>
        <v>0.64</v>
      </c>
      <c r="P230" s="166">
        <f t="shared" si="56"/>
        <v>0.64</v>
      </c>
      <c r="Q230" s="166">
        <f t="shared" si="56"/>
        <v>0.64</v>
      </c>
      <c r="R230" s="166">
        <f t="shared" si="56"/>
        <v>0.64</v>
      </c>
      <c r="S230" s="166">
        <f t="shared" si="56"/>
        <v>0.64</v>
      </c>
      <c r="T230" s="166">
        <f t="shared" si="56"/>
        <v>0.64</v>
      </c>
      <c r="U230" s="166">
        <f t="shared" si="56"/>
        <v>0.64</v>
      </c>
      <c r="V230" s="166">
        <f t="shared" si="56"/>
        <v>0.64</v>
      </c>
      <c r="W230" s="166">
        <f t="shared" si="56"/>
        <v>0.64</v>
      </c>
      <c r="X230" s="166">
        <f t="shared" si="56"/>
        <v>0.64</v>
      </c>
      <c r="Y230" s="166">
        <f t="shared" si="56"/>
        <v>0.64</v>
      </c>
      <c r="Z230" s="166">
        <f t="shared" si="56"/>
        <v>0.64</v>
      </c>
      <c r="AA230" s="166">
        <f t="shared" si="56"/>
        <v>0.64</v>
      </c>
      <c r="AB230" s="166">
        <f t="shared" si="56"/>
        <v>0.64</v>
      </c>
      <c r="AC230" s="166">
        <f t="shared" si="56"/>
        <v>0.64</v>
      </c>
      <c r="AD230" s="166">
        <f t="shared" si="56"/>
        <v>0.64</v>
      </c>
      <c r="AE230" s="166">
        <f t="shared" si="56"/>
        <v>0.64</v>
      </c>
      <c r="AF230" s="166">
        <f t="shared" si="56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7">IF(C198&lt;100,"",C198-520)</f>
        <v/>
      </c>
      <c r="D231" s="114" t="str">
        <f t="shared" si="57"/>
        <v/>
      </c>
      <c r="E231" s="114" t="str">
        <f t="shared" si="57"/>
        <v/>
      </c>
      <c r="F231" s="114" t="str">
        <f t="shared" si="57"/>
        <v/>
      </c>
      <c r="G231" s="114" t="str">
        <f t="shared" si="57"/>
        <v/>
      </c>
      <c r="H231" s="114" t="str">
        <f t="shared" si="57"/>
        <v/>
      </c>
      <c r="I231" s="114" t="str">
        <f t="shared" si="57"/>
        <v/>
      </c>
      <c r="J231" s="114" t="str">
        <f t="shared" si="57"/>
        <v/>
      </c>
      <c r="K231" s="114" t="str">
        <f t="shared" si="57"/>
        <v/>
      </c>
      <c r="L231" s="114" t="str">
        <f t="shared" si="57"/>
        <v/>
      </c>
      <c r="M231" s="114" t="str">
        <f t="shared" si="57"/>
        <v/>
      </c>
      <c r="N231" s="114" t="str">
        <f t="shared" si="57"/>
        <v/>
      </c>
      <c r="O231" s="114" t="str">
        <f t="shared" si="57"/>
        <v/>
      </c>
      <c r="P231" s="114" t="str">
        <f t="shared" si="57"/>
        <v/>
      </c>
      <c r="Q231" s="114" t="str">
        <f t="shared" si="57"/>
        <v/>
      </c>
      <c r="R231" s="114" t="str">
        <f t="shared" si="57"/>
        <v/>
      </c>
      <c r="S231" s="114" t="str">
        <f t="shared" si="57"/>
        <v/>
      </c>
      <c r="T231" s="114" t="str">
        <f t="shared" si="57"/>
        <v/>
      </c>
      <c r="U231" s="114" t="str">
        <f t="shared" si="57"/>
        <v/>
      </c>
      <c r="V231" s="114" t="str">
        <f t="shared" si="57"/>
        <v/>
      </c>
      <c r="W231" s="114" t="str">
        <f t="shared" si="57"/>
        <v/>
      </c>
      <c r="X231" s="114" t="str">
        <f t="shared" si="57"/>
        <v/>
      </c>
      <c r="Y231" s="114" t="str">
        <f t="shared" si="57"/>
        <v/>
      </c>
      <c r="Z231" s="114" t="str">
        <f t="shared" si="57"/>
        <v/>
      </c>
      <c r="AA231" s="114" t="str">
        <f t="shared" si="57"/>
        <v/>
      </c>
      <c r="AB231" s="114" t="str">
        <f t="shared" si="57"/>
        <v/>
      </c>
      <c r="AC231" s="114" t="str">
        <f t="shared" si="57"/>
        <v/>
      </c>
      <c r="AD231" s="114" t="str">
        <f t="shared" si="57"/>
        <v/>
      </c>
      <c r="AE231" s="114" t="str">
        <f t="shared" si="57"/>
        <v/>
      </c>
      <c r="AF231" s="114" t="str">
        <f t="shared" si="57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8">IF(B199&lt;100,"",B199-620)</f>
        <v/>
      </c>
      <c r="C232" s="114" t="str">
        <f t="shared" si="58"/>
        <v/>
      </c>
      <c r="D232" s="114" t="str">
        <f t="shared" si="58"/>
        <v/>
      </c>
      <c r="E232" s="114" t="str">
        <f t="shared" si="58"/>
        <v/>
      </c>
      <c r="F232" s="114" t="str">
        <f t="shared" si="58"/>
        <v/>
      </c>
      <c r="G232" s="114" t="str">
        <f t="shared" si="58"/>
        <v/>
      </c>
      <c r="H232" s="114" t="str">
        <f t="shared" si="58"/>
        <v/>
      </c>
      <c r="I232" s="114" t="str">
        <f t="shared" si="58"/>
        <v/>
      </c>
      <c r="J232" s="114" t="str">
        <f t="shared" si="58"/>
        <v/>
      </c>
      <c r="K232" s="114" t="str">
        <f t="shared" si="58"/>
        <v/>
      </c>
      <c r="L232" s="114" t="str">
        <f t="shared" si="58"/>
        <v/>
      </c>
      <c r="M232" s="114" t="str">
        <f t="shared" si="58"/>
        <v/>
      </c>
      <c r="N232" s="114" t="str">
        <f t="shared" si="58"/>
        <v/>
      </c>
      <c r="O232" s="114" t="str">
        <f t="shared" si="58"/>
        <v/>
      </c>
      <c r="P232" s="114" t="str">
        <f t="shared" si="58"/>
        <v/>
      </c>
      <c r="Q232" s="114" t="str">
        <f t="shared" si="58"/>
        <v/>
      </c>
      <c r="R232" s="114" t="str">
        <f t="shared" si="58"/>
        <v/>
      </c>
      <c r="S232" s="114" t="str">
        <f t="shared" si="58"/>
        <v/>
      </c>
      <c r="T232" s="114" t="str">
        <f t="shared" si="58"/>
        <v/>
      </c>
      <c r="U232" s="114" t="str">
        <f t="shared" si="58"/>
        <v/>
      </c>
      <c r="V232" s="114" t="str">
        <f t="shared" si="58"/>
        <v/>
      </c>
      <c r="W232" s="114" t="str">
        <f t="shared" si="58"/>
        <v/>
      </c>
      <c r="X232" s="114" t="str">
        <f t="shared" si="58"/>
        <v/>
      </c>
      <c r="Y232" s="114" t="str">
        <f t="shared" si="58"/>
        <v/>
      </c>
      <c r="Z232" s="114" t="str">
        <f t="shared" si="58"/>
        <v/>
      </c>
      <c r="AA232" s="114" t="str">
        <f t="shared" si="58"/>
        <v/>
      </c>
      <c r="AB232" s="114" t="str">
        <f t="shared" si="58"/>
        <v/>
      </c>
      <c r="AC232" s="114" t="str">
        <f t="shared" si="58"/>
        <v/>
      </c>
      <c r="AD232" s="114" t="str">
        <f t="shared" si="58"/>
        <v/>
      </c>
      <c r="AE232" s="114" t="str">
        <f t="shared" si="58"/>
        <v/>
      </c>
      <c r="AF232" s="114" t="str">
        <f t="shared" si="58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9">IF(B200&lt;100,"",B200-330)</f>
        <v/>
      </c>
      <c r="C233" s="114" t="str">
        <f t="shared" si="59"/>
        <v/>
      </c>
      <c r="D233" s="114" t="str">
        <f t="shared" si="59"/>
        <v/>
      </c>
      <c r="E233" s="114" t="str">
        <f t="shared" si="59"/>
        <v/>
      </c>
      <c r="F233" s="114" t="str">
        <f t="shared" si="59"/>
        <v/>
      </c>
      <c r="G233" s="114" t="str">
        <f t="shared" si="59"/>
        <v/>
      </c>
      <c r="H233" s="114" t="str">
        <f t="shared" si="59"/>
        <v/>
      </c>
      <c r="I233" s="114" t="str">
        <f t="shared" si="59"/>
        <v/>
      </c>
      <c r="J233" s="114" t="str">
        <f t="shared" si="59"/>
        <v/>
      </c>
      <c r="K233" s="114" t="str">
        <f t="shared" si="59"/>
        <v/>
      </c>
      <c r="L233" s="114" t="str">
        <f t="shared" si="59"/>
        <v/>
      </c>
      <c r="M233" s="114" t="str">
        <f t="shared" si="59"/>
        <v/>
      </c>
      <c r="N233" s="114" t="str">
        <f t="shared" si="59"/>
        <v/>
      </c>
      <c r="O233" s="114" t="str">
        <f t="shared" si="59"/>
        <v/>
      </c>
      <c r="P233" s="114" t="str">
        <f t="shared" si="59"/>
        <v/>
      </c>
      <c r="Q233" s="114" t="str">
        <f t="shared" si="59"/>
        <v/>
      </c>
      <c r="R233" s="114" t="str">
        <f t="shared" si="59"/>
        <v/>
      </c>
      <c r="S233" s="114" t="str">
        <f t="shared" si="59"/>
        <v/>
      </c>
      <c r="T233" s="114" t="str">
        <f t="shared" si="59"/>
        <v/>
      </c>
      <c r="U233" s="114" t="str">
        <f t="shared" si="59"/>
        <v/>
      </c>
      <c r="V233" s="114" t="str">
        <f t="shared" si="59"/>
        <v/>
      </c>
      <c r="W233" s="114" t="str">
        <f t="shared" si="59"/>
        <v/>
      </c>
      <c r="X233" s="114" t="str">
        <f t="shared" si="59"/>
        <v/>
      </c>
      <c r="Y233" s="114" t="str">
        <f t="shared" si="59"/>
        <v/>
      </c>
      <c r="Z233" s="114" t="str">
        <f t="shared" si="59"/>
        <v/>
      </c>
      <c r="AA233" s="114" t="str">
        <f t="shared" si="59"/>
        <v/>
      </c>
      <c r="AB233" s="114" t="str">
        <f t="shared" si="59"/>
        <v/>
      </c>
      <c r="AC233" s="114" t="str">
        <f t="shared" si="59"/>
        <v/>
      </c>
      <c r="AD233" s="114" t="str">
        <f t="shared" si="59"/>
        <v/>
      </c>
      <c r="AE233" s="114" t="str">
        <f t="shared" si="59"/>
        <v/>
      </c>
      <c r="AF233" s="114" t="str">
        <f t="shared" si="59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60">IF(C201&lt;100,"",C201-1500)</f>
        <v/>
      </c>
      <c r="D234" s="114" t="str">
        <f t="shared" si="60"/>
        <v/>
      </c>
      <c r="E234" s="114" t="str">
        <f t="shared" si="60"/>
        <v/>
      </c>
      <c r="F234" s="114" t="str">
        <f t="shared" si="60"/>
        <v/>
      </c>
      <c r="G234" s="114" t="str">
        <f t="shared" si="60"/>
        <v/>
      </c>
      <c r="H234" s="114" t="str">
        <f t="shared" si="60"/>
        <v/>
      </c>
      <c r="I234" s="114" t="str">
        <f t="shared" si="60"/>
        <v/>
      </c>
      <c r="J234" s="114" t="str">
        <f t="shared" si="60"/>
        <v/>
      </c>
      <c r="K234" s="114" t="str">
        <f t="shared" si="60"/>
        <v/>
      </c>
      <c r="L234" s="114" t="str">
        <f t="shared" si="60"/>
        <v/>
      </c>
      <c r="M234" s="114" t="str">
        <f t="shared" si="60"/>
        <v/>
      </c>
      <c r="N234" s="114" t="str">
        <f t="shared" si="60"/>
        <v/>
      </c>
      <c r="O234" s="114" t="str">
        <f t="shared" si="60"/>
        <v/>
      </c>
      <c r="P234" s="114" t="str">
        <f t="shared" si="60"/>
        <v/>
      </c>
      <c r="Q234" s="114" t="str">
        <f t="shared" si="60"/>
        <v/>
      </c>
      <c r="R234" s="114" t="str">
        <f t="shared" si="60"/>
        <v/>
      </c>
      <c r="S234" s="114" t="str">
        <f t="shared" si="60"/>
        <v/>
      </c>
      <c r="T234" s="114" t="str">
        <f t="shared" si="60"/>
        <v/>
      </c>
      <c r="U234" s="114" t="str">
        <f t="shared" si="60"/>
        <v/>
      </c>
      <c r="V234" s="114" t="str">
        <f t="shared" si="60"/>
        <v/>
      </c>
      <c r="W234" s="114" t="str">
        <f t="shared" si="60"/>
        <v/>
      </c>
      <c r="X234" s="114" t="str">
        <f t="shared" si="60"/>
        <v/>
      </c>
      <c r="Y234" s="114" t="str">
        <f t="shared" si="60"/>
        <v/>
      </c>
      <c r="Z234" s="114" t="str">
        <f t="shared" si="60"/>
        <v/>
      </c>
      <c r="AA234" s="114" t="str">
        <f t="shared" si="60"/>
        <v/>
      </c>
      <c r="AB234" s="114" t="str">
        <f t="shared" si="60"/>
        <v/>
      </c>
      <c r="AC234" s="114" t="str">
        <f t="shared" si="60"/>
        <v/>
      </c>
      <c r="AD234" s="114" t="str">
        <f t="shared" si="60"/>
        <v/>
      </c>
      <c r="AE234" s="114" t="str">
        <f t="shared" si="60"/>
        <v/>
      </c>
      <c r="AF234" s="114" t="str">
        <f t="shared" si="60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6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6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924" priority="361">
      <formula>S$9&gt;=20/24</formula>
    </cfRule>
    <cfRule type="expression" dxfId="4923" priority="362">
      <formula>AND(S$9&gt;=14/24,S$9&lt;20/24)</formula>
    </cfRule>
    <cfRule type="expression" dxfId="4922" priority="363">
      <formula>AND(S$9&gt;=8/24,S$9&lt;14/24)</formula>
    </cfRule>
    <cfRule type="expression" dxfId="4921" priority="364">
      <formula>S$9&lt;8/24</formula>
    </cfRule>
  </conditionalFormatting>
  <conditionalFormatting sqref="B8:AF10 AA78:AF78 C78:Q78 C189:AF195 L55:R56 S39 C65:AF69 C54:K56 T208:AX208 C71:AF75 T55:T56 Z37:Z40 W82:Z88 U82:V83 C77:AF77 B79:AF79 B65 B69 B53:AF53 D57:J58 L34:Q34 R37:S38 L50:AF52 N36:Q40 N42:Q45 N57:Q64 R59:R64 S59:V59 R11:Z13 T37:Y39 R15:Z28 Y29:AF29 AA54:AF57 AA81:AF88">
    <cfRule type="expression" dxfId="4920" priority="357">
      <formula>B$9&gt;=20/24</formula>
    </cfRule>
    <cfRule type="expression" dxfId="4919" priority="358">
      <formula>AND(B$9&gt;=14/24,B$9&lt;20/24)</formula>
    </cfRule>
    <cfRule type="expression" dxfId="4918" priority="359">
      <formula>AND(B$9&gt;=8/24,B$9&lt;14/24)</formula>
    </cfRule>
    <cfRule type="expression" dxfId="4917" priority="360">
      <formula>B$9&lt;8/24</formula>
    </cfRule>
  </conditionalFormatting>
  <conditionalFormatting sqref="B187:AF187">
    <cfRule type="expression" dxfId="4916" priority="353">
      <formula>B$9&gt;=20/24</formula>
    </cfRule>
    <cfRule type="expression" dxfId="4915" priority="354">
      <formula>AND(B$9&gt;=14/24,B$9&lt;20/24)</formula>
    </cfRule>
    <cfRule type="expression" dxfId="4914" priority="355">
      <formula>AND(B$9&gt;=8/24,B$9&lt;14/24)</formula>
    </cfRule>
    <cfRule type="expression" dxfId="4913" priority="356">
      <formula>B$9&lt;8/24</formula>
    </cfRule>
  </conditionalFormatting>
  <conditionalFormatting sqref="AL4:AL6">
    <cfRule type="iconSet" priority="352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4912" priority="348">
      <formula>L$9&gt;=20/24</formula>
    </cfRule>
    <cfRule type="expression" dxfId="4911" priority="349">
      <formula>AND(L$9&gt;=14/24,L$9&lt;20/24)</formula>
    </cfRule>
    <cfRule type="expression" dxfId="4910" priority="350">
      <formula>AND(L$9&gt;=8/24,L$9&lt;14/24)</formula>
    </cfRule>
    <cfRule type="expression" dxfId="4909" priority="351">
      <formula>L$9&lt;8/24</formula>
    </cfRule>
  </conditionalFormatting>
  <conditionalFormatting sqref="Y30:AF30">
    <cfRule type="expression" dxfId="4908" priority="340">
      <formula>Y$9&gt;=20/24</formula>
    </cfRule>
    <cfRule type="expression" dxfId="4907" priority="341">
      <formula>AND(Y$9&gt;=14/24,Y$9&lt;20/24)</formula>
    </cfRule>
    <cfRule type="expression" dxfId="4906" priority="342">
      <formula>AND(Y$9&gt;=8/24,Y$9&lt;14/24)</formula>
    </cfRule>
    <cfRule type="expression" dxfId="4905" priority="343">
      <formula>Y$9&lt;8/24</formula>
    </cfRule>
  </conditionalFormatting>
  <conditionalFormatting sqref="R36:Z36">
    <cfRule type="expression" dxfId="4904" priority="336">
      <formula>R$9&gt;=20/24</formula>
    </cfRule>
    <cfRule type="expression" dxfId="4903" priority="337">
      <formula>AND(R$9&gt;=14/24,R$9&lt;20/24)</formula>
    </cfRule>
    <cfRule type="expression" dxfId="4902" priority="338">
      <formula>AND(R$9&gt;=8/24,R$9&lt;14/24)</formula>
    </cfRule>
    <cfRule type="expression" dxfId="4901" priority="339">
      <formula>R$9&lt;8/24</formula>
    </cfRule>
  </conditionalFormatting>
  <conditionalFormatting sqref="R54 T54:Z54">
    <cfRule type="expression" dxfId="4900" priority="332">
      <formula>R$9&gt;=20/24</formula>
    </cfRule>
    <cfRule type="expression" dxfId="4899" priority="333">
      <formula>AND(R$9&gt;=14/24,R$9&lt;20/24)</formula>
    </cfRule>
    <cfRule type="expression" dxfId="4898" priority="334">
      <formula>AND(R$9&gt;=8/24,R$9&lt;14/24)</formula>
    </cfRule>
    <cfRule type="expression" dxfId="4897" priority="335">
      <formula>R$9&lt;8/24</formula>
    </cfRule>
  </conditionalFormatting>
  <conditionalFormatting sqref="R78:Z78">
    <cfRule type="expression" dxfId="4896" priority="328">
      <formula>R$9&gt;=20/24</formula>
    </cfRule>
    <cfRule type="expression" dxfId="4895" priority="329">
      <formula>AND(R$9&gt;=14/24,R$9&lt;20/24)</formula>
    </cfRule>
    <cfRule type="expression" dxfId="4894" priority="330">
      <formula>AND(R$9&gt;=8/24,R$9&lt;14/24)</formula>
    </cfRule>
    <cfRule type="expression" dxfId="4893" priority="331">
      <formula>R$9&lt;8/24</formula>
    </cfRule>
  </conditionalFormatting>
  <conditionalFormatting sqref="T81:Z81">
    <cfRule type="expression" dxfId="4892" priority="324">
      <formula>T$9&gt;=20/24</formula>
    </cfRule>
    <cfRule type="expression" dxfId="4891" priority="325">
      <formula>AND(T$9&gt;=14/24,T$9&lt;20/24)</formula>
    </cfRule>
    <cfRule type="expression" dxfId="4890" priority="326">
      <formula>AND(T$9&gt;=8/24,T$9&lt;14/24)</formula>
    </cfRule>
    <cfRule type="expression" dxfId="4889" priority="327">
      <formula>T$9&lt;8/24</formula>
    </cfRule>
  </conditionalFormatting>
  <conditionalFormatting sqref="N46:Q46">
    <cfRule type="expression" dxfId="4888" priority="316">
      <formula>N$9&gt;=20/24</formula>
    </cfRule>
    <cfRule type="expression" dxfId="4887" priority="317">
      <formula>AND(N$9&gt;=14/24,N$9&lt;20/24)</formula>
    </cfRule>
    <cfRule type="expression" dxfId="4886" priority="318">
      <formula>AND(N$9&gt;=8/24,N$9&lt;14/24)</formula>
    </cfRule>
    <cfRule type="expression" dxfId="4885" priority="319">
      <formula>N$9&lt;8/24</formula>
    </cfRule>
  </conditionalFormatting>
  <conditionalFormatting sqref="N47:Q47">
    <cfRule type="expression" dxfId="4884" priority="312">
      <formula>N$9&gt;=20/24</formula>
    </cfRule>
    <cfRule type="expression" dxfId="4883" priority="313">
      <formula>AND(N$9&gt;=14/24,N$9&lt;20/24)</formula>
    </cfRule>
    <cfRule type="expression" dxfId="4882" priority="314">
      <formula>AND(N$9&gt;=8/24,N$9&lt;14/24)</formula>
    </cfRule>
    <cfRule type="expression" dxfId="4881" priority="315">
      <formula>N$9&lt;8/24</formula>
    </cfRule>
  </conditionalFormatting>
  <conditionalFormatting sqref="R34:AD34">
    <cfRule type="expression" dxfId="4880" priority="304">
      <formula>R$9&gt;=20/24</formula>
    </cfRule>
    <cfRule type="expression" dxfId="4879" priority="305">
      <formula>AND(R$9&gt;=14/24,R$9&lt;20/24)</formula>
    </cfRule>
    <cfRule type="expression" dxfId="4878" priority="306">
      <formula>AND(R$9&gt;=8/24,R$9&lt;14/24)</formula>
    </cfRule>
    <cfRule type="expression" dxfId="4877" priority="307">
      <formula>R$9&lt;8/24</formula>
    </cfRule>
  </conditionalFormatting>
  <conditionalFormatting sqref="R29:X30 R32:AF32">
    <cfRule type="expression" dxfId="4876" priority="300">
      <formula>R$9&gt;=20/24</formula>
    </cfRule>
    <cfRule type="expression" dxfId="4875" priority="301">
      <formula>AND(R$9&gt;=14/24,R$9&lt;20/24)</formula>
    </cfRule>
    <cfRule type="expression" dxfId="4874" priority="302">
      <formula>AND(R$9&gt;=8/24,R$9&lt;14/24)</formula>
    </cfRule>
    <cfRule type="expression" dxfId="4873" priority="303">
      <formula>R$9&lt;8/24</formula>
    </cfRule>
  </conditionalFormatting>
  <conditionalFormatting sqref="R39:R40 S40:Y40 R42:Z45">
    <cfRule type="expression" dxfId="4872" priority="296">
      <formula>R$9&gt;=20/24</formula>
    </cfRule>
    <cfRule type="expression" dxfId="4871" priority="297">
      <formula>AND(R$9&gt;=14/24,R$9&lt;20/24)</formula>
    </cfRule>
    <cfRule type="expression" dxfId="4870" priority="298">
      <formula>AND(R$9&gt;=8/24,R$9&lt;14/24)</formula>
    </cfRule>
    <cfRule type="expression" dxfId="4869" priority="299">
      <formula>R$9&lt;8/24</formula>
    </cfRule>
  </conditionalFormatting>
  <conditionalFormatting sqref="R46:Z46">
    <cfRule type="expression" dxfId="4868" priority="292">
      <formula>R$9&gt;=20/24</formula>
    </cfRule>
    <cfRule type="expression" dxfId="4867" priority="293">
      <formula>AND(R$9&gt;=14/24,R$9&lt;20/24)</formula>
    </cfRule>
    <cfRule type="expression" dxfId="4866" priority="294">
      <formula>AND(R$9&gt;=8/24,R$9&lt;14/24)</formula>
    </cfRule>
    <cfRule type="expression" dxfId="4865" priority="295">
      <formula>R$9&lt;8/24</formula>
    </cfRule>
  </conditionalFormatting>
  <conditionalFormatting sqref="R47:Z47">
    <cfRule type="expression" dxfId="4864" priority="288">
      <formula>R$9&gt;=20/24</formula>
    </cfRule>
    <cfRule type="expression" dxfId="4863" priority="289">
      <formula>AND(R$9&gt;=14/24,R$9&lt;20/24)</formula>
    </cfRule>
    <cfRule type="expression" dxfId="4862" priority="290">
      <formula>AND(R$9&gt;=8/24,R$9&lt;14/24)</formula>
    </cfRule>
    <cfRule type="expression" dxfId="4861" priority="291">
      <formula>R$9&lt;8/24</formula>
    </cfRule>
  </conditionalFormatting>
  <conditionalFormatting sqref="R57:R58 U57:Z57 U60:W64 W59 U58:W58 X58:AF64">
    <cfRule type="expression" dxfId="4860" priority="284">
      <formula>R$9&gt;=20/24</formula>
    </cfRule>
    <cfRule type="expression" dxfId="4859" priority="285">
      <formula>AND(R$9&gt;=14/24,R$9&lt;20/24)</formula>
    </cfRule>
    <cfRule type="expression" dxfId="4858" priority="286">
      <formula>AND(R$9&gt;=8/24,R$9&lt;14/24)</formula>
    </cfRule>
    <cfRule type="expression" dxfId="4857" priority="287">
      <formula>R$9&lt;8/24</formula>
    </cfRule>
  </conditionalFormatting>
  <conditionalFormatting sqref="AA91:AF94">
    <cfRule type="expression" dxfId="4856" priority="280">
      <formula>AA$9&gt;=20/24</formula>
    </cfRule>
    <cfRule type="expression" dxfId="4855" priority="281">
      <formula>AND(AA$9&gt;=14/24,AA$9&lt;20/24)</formula>
    </cfRule>
    <cfRule type="expression" dxfId="4854" priority="282">
      <formula>AND(AA$9&gt;=8/24,AA$9&lt;14/24)</formula>
    </cfRule>
    <cfRule type="expression" dxfId="4853" priority="283">
      <formula>AA$9&lt;8/24</formula>
    </cfRule>
  </conditionalFormatting>
  <conditionalFormatting sqref="D59:G59 H59:J64">
    <cfRule type="expression" dxfId="4852" priority="276">
      <formula>D$9&gt;=20/24</formula>
    </cfRule>
    <cfRule type="expression" dxfId="4851" priority="277">
      <formula>AND(D$9&gt;=14/24,D$9&lt;20/24)</formula>
    </cfRule>
    <cfRule type="expression" dxfId="4850" priority="278">
      <formula>AND(D$9&gt;=8/24,D$9&lt;14/24)</formula>
    </cfRule>
    <cfRule type="expression" dxfId="4849" priority="279">
      <formula>D$9&lt;8/24</formula>
    </cfRule>
  </conditionalFormatting>
  <conditionalFormatting sqref="T91:Z94">
    <cfRule type="expression" dxfId="4848" priority="272">
      <formula>T$9&gt;=20/24</formula>
    </cfRule>
    <cfRule type="expression" dxfId="4847" priority="273">
      <formula>AND(T$9&gt;=14/24,T$9&lt;20/24)</formula>
    </cfRule>
    <cfRule type="expression" dxfId="4846" priority="274">
      <formula>AND(T$9&gt;=8/24,T$9&lt;14/24)</formula>
    </cfRule>
    <cfRule type="expression" dxfId="4845" priority="275">
      <formula>T$9&lt;8/24</formula>
    </cfRule>
  </conditionalFormatting>
  <conditionalFormatting sqref="AG48 C48:AF49 B49 B53:AF53 B35:AF35 C34:J34 L34:N34 C36:J38 C11:J13 I32:J32 I45:K45 M33:N33 J50:AF52 O33:AF34 R11:AF13 R15:AF30 R32:AF32 N42:AF47 N36:AF40">
    <cfRule type="expression" dxfId="4844" priority="271">
      <formula>B11&gt;$AG11</formula>
    </cfRule>
  </conditionalFormatting>
  <conditionalFormatting sqref="A96:A152 A81:A94 A11:A13 A15:A30 A42:A69 A77:A79 A71:A75 A32:A40 A165:A196">
    <cfRule type="expression" dxfId="4843" priority="270">
      <formula>$AH11=0</formula>
    </cfRule>
  </conditionalFormatting>
  <conditionalFormatting sqref="AA95:AF95">
    <cfRule type="expression" dxfId="4842" priority="266">
      <formula>AA$9&gt;=20/24</formula>
    </cfRule>
    <cfRule type="expression" dxfId="4841" priority="267">
      <formula>AND(AA$9&gt;=14/24,AA$9&lt;20/24)</formula>
    </cfRule>
    <cfRule type="expression" dxfId="4840" priority="268">
      <formula>AND(AA$9&gt;=8/24,AA$9&lt;14/24)</formula>
    </cfRule>
    <cfRule type="expression" dxfId="4839" priority="269">
      <formula>AA$9&lt;8/24</formula>
    </cfRule>
  </conditionalFormatting>
  <conditionalFormatting sqref="T95:Z95">
    <cfRule type="expression" dxfId="4838" priority="262">
      <formula>T$9&gt;=20/24</formula>
    </cfRule>
    <cfRule type="expression" dxfId="4837" priority="263">
      <formula>AND(T$9&gt;=14/24,T$9&lt;20/24)</formula>
    </cfRule>
    <cfRule type="expression" dxfId="4836" priority="264">
      <formula>AND(T$9&gt;=8/24,T$9&lt;14/24)</formula>
    </cfRule>
    <cfRule type="expression" dxfId="4835" priority="265">
      <formula>T$9&lt;8/24</formula>
    </cfRule>
  </conditionalFormatting>
  <conditionalFormatting sqref="A95">
    <cfRule type="expression" dxfId="4834" priority="261">
      <formula>$AH95=0</formula>
    </cfRule>
  </conditionalFormatting>
  <conditionalFormatting sqref="M33:AF33">
    <cfRule type="expression" dxfId="4833" priority="257">
      <formula>M$9&gt;=20/24</formula>
    </cfRule>
    <cfRule type="expression" dxfId="4832" priority="258">
      <formula>AND(M$9&gt;=14/24,M$9&lt;20/24)</formula>
    </cfRule>
    <cfRule type="expression" dxfId="4831" priority="259">
      <formula>AND(M$9&gt;=8/24,M$9&lt;14/24)</formula>
    </cfRule>
    <cfRule type="expression" dxfId="4830" priority="260">
      <formula>M$9&lt;8/24</formula>
    </cfRule>
  </conditionalFormatting>
  <conditionalFormatting sqref="R33:AF33">
    <cfRule type="expression" dxfId="4829" priority="253">
      <formula>R$9&gt;=20/24</formula>
    </cfRule>
    <cfRule type="expression" dxfId="4828" priority="254">
      <formula>AND(R$9&gt;=14/24,R$9&lt;20/24)</formula>
    </cfRule>
    <cfRule type="expression" dxfId="4827" priority="255">
      <formula>AND(R$9&gt;=8/24,R$9&lt;14/24)</formula>
    </cfRule>
    <cfRule type="expression" dxfId="4826" priority="256">
      <formula>R$9&lt;8/24</formula>
    </cfRule>
  </conditionalFormatting>
  <conditionalFormatting sqref="D60:G61">
    <cfRule type="expression" dxfId="4825" priority="245">
      <formula>D$9&gt;=20/24</formula>
    </cfRule>
    <cfRule type="expression" dxfId="4824" priority="246">
      <formula>AND(D$9&gt;=14/24,D$9&lt;20/24)</formula>
    </cfRule>
    <cfRule type="expression" dxfId="4823" priority="247">
      <formula>AND(D$9&gt;=8/24,D$9&lt;14/24)</formula>
    </cfRule>
    <cfRule type="expression" dxfId="4822" priority="248">
      <formula>D$9&lt;8/24</formula>
    </cfRule>
  </conditionalFormatting>
  <conditionalFormatting sqref="AL30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Y31:AF31">
    <cfRule type="expression" dxfId="4821" priority="236">
      <formula>Y$9&gt;=20/24</formula>
    </cfRule>
    <cfRule type="expression" dxfId="4820" priority="237">
      <formula>AND(Y$9&gt;=14/24,Y$9&lt;20/24)</formula>
    </cfRule>
    <cfRule type="expression" dxfId="4819" priority="238">
      <formula>AND(Y$9&gt;=8/24,Y$9&lt;14/24)</formula>
    </cfRule>
    <cfRule type="expression" dxfId="4818" priority="239">
      <formula>Y$9&lt;8/24</formula>
    </cfRule>
  </conditionalFormatting>
  <conditionalFormatting sqref="M31:Q31">
    <cfRule type="expression" dxfId="4817" priority="232">
      <formula>M$9&gt;=20/24</formula>
    </cfRule>
    <cfRule type="expression" dxfId="4816" priority="233">
      <formula>AND(M$9&gt;=14/24,M$9&lt;20/24)</formula>
    </cfRule>
    <cfRule type="expression" dxfId="4815" priority="234">
      <formula>AND(M$9&gt;=8/24,M$9&lt;14/24)</formula>
    </cfRule>
    <cfRule type="expression" dxfId="4814" priority="235">
      <formula>M$9&lt;8/24</formula>
    </cfRule>
  </conditionalFormatting>
  <conditionalFormatting sqref="R31:X31">
    <cfRule type="expression" dxfId="4813" priority="228">
      <formula>R$9&gt;=20/24</formula>
    </cfRule>
    <cfRule type="expression" dxfId="4812" priority="229">
      <formula>AND(R$9&gt;=14/24,R$9&lt;20/24)</formula>
    </cfRule>
    <cfRule type="expression" dxfId="4811" priority="230">
      <formula>AND(R$9&gt;=8/24,R$9&lt;14/24)</formula>
    </cfRule>
    <cfRule type="expression" dxfId="4810" priority="231">
      <formula>R$9&lt;8/24</formula>
    </cfRule>
  </conditionalFormatting>
  <conditionalFormatting sqref="I31:J31 M31:AF31">
    <cfRule type="expression" dxfId="4809" priority="227">
      <formula>I31&gt;$AG31</formula>
    </cfRule>
  </conditionalFormatting>
  <conditionalFormatting sqref="A31">
    <cfRule type="expression" dxfId="4808" priority="226">
      <formula>$AH31=0</formula>
    </cfRule>
  </conditionalFormatting>
  <conditionalFormatting sqref="B80:AF80">
    <cfRule type="expression" dxfId="4807" priority="222">
      <formula>B$9&gt;=20/24</formula>
    </cfRule>
    <cfRule type="expression" dxfId="4806" priority="223">
      <formula>AND(B$9&gt;=14/24,B$9&lt;20/24)</formula>
    </cfRule>
    <cfRule type="expression" dxfId="4805" priority="224">
      <formula>AND(B$9&gt;=8/24,B$9&lt;14/24)</formula>
    </cfRule>
    <cfRule type="expression" dxfId="4804" priority="225">
      <formula>B$9&lt;8/24</formula>
    </cfRule>
  </conditionalFormatting>
  <conditionalFormatting sqref="A80">
    <cfRule type="expression" dxfId="4803" priority="221">
      <formula>$AH80=0</formula>
    </cfRule>
  </conditionalFormatting>
  <conditionalFormatting sqref="Y14:Z14">
    <cfRule type="expression" dxfId="4802" priority="217">
      <formula>Y$9&gt;=20/24</formula>
    </cfRule>
    <cfRule type="expression" dxfId="4801" priority="218">
      <formula>AND(Y$9&gt;=14/24,Y$9&lt;20/24)</formula>
    </cfRule>
    <cfRule type="expression" dxfId="4800" priority="219">
      <formula>AND(Y$9&gt;=8/24,Y$9&lt;14/24)</formula>
    </cfRule>
    <cfRule type="expression" dxfId="4799" priority="220">
      <formula>Y$9&lt;8/24</formula>
    </cfRule>
  </conditionalFormatting>
  <conditionalFormatting sqref="R14:X14">
    <cfRule type="expression" dxfId="4798" priority="209">
      <formula>R$9&gt;=20/24</formula>
    </cfRule>
    <cfRule type="expression" dxfId="4797" priority="210">
      <formula>AND(R$9&gt;=14/24,R$9&lt;20/24)</formula>
    </cfRule>
    <cfRule type="expression" dxfId="4796" priority="211">
      <formula>AND(R$9&gt;=8/24,R$9&lt;14/24)</formula>
    </cfRule>
    <cfRule type="expression" dxfId="4795" priority="212">
      <formula>R$9&lt;8/24</formula>
    </cfRule>
  </conditionalFormatting>
  <conditionalFormatting sqref="R14:AF14">
    <cfRule type="expression" dxfId="4794" priority="208">
      <formula>R14&gt;$AG14</formula>
    </cfRule>
  </conditionalFormatting>
  <conditionalFormatting sqref="A14">
    <cfRule type="expression" dxfId="4793" priority="207">
      <formula>$AH14=0</formula>
    </cfRule>
  </conditionalFormatting>
  <conditionalFormatting sqref="A159:A164">
    <cfRule type="expression" dxfId="4792" priority="206">
      <formula>$AH159=0</formula>
    </cfRule>
  </conditionalFormatting>
  <conditionalFormatting sqref="A153:A158">
    <cfRule type="expression" dxfId="4791" priority="205">
      <formula>$AH153=0</formula>
    </cfRule>
  </conditionalFormatting>
  <conditionalFormatting sqref="Z41 N41:Q41">
    <cfRule type="expression" dxfId="4790" priority="201">
      <formula>N$9&gt;=20/24</formula>
    </cfRule>
    <cfRule type="expression" dxfId="4789" priority="202">
      <formula>AND(N$9&gt;=14/24,N$9&lt;20/24)</formula>
    </cfRule>
    <cfRule type="expression" dxfId="4788" priority="203">
      <formula>AND(N$9&gt;=8/24,N$9&lt;14/24)</formula>
    </cfRule>
    <cfRule type="expression" dxfId="4787" priority="204">
      <formula>N$9&lt;8/24</formula>
    </cfRule>
  </conditionalFormatting>
  <conditionalFormatting sqref="R41:Y41">
    <cfRule type="expression" dxfId="4786" priority="193">
      <formula>R$9&gt;=20/24</formula>
    </cfRule>
    <cfRule type="expression" dxfId="4785" priority="194">
      <formula>AND(R$9&gt;=14/24,R$9&lt;20/24)</formula>
    </cfRule>
    <cfRule type="expression" dxfId="4784" priority="195">
      <formula>AND(R$9&gt;=8/24,R$9&lt;14/24)</formula>
    </cfRule>
    <cfRule type="expression" dxfId="4783" priority="196">
      <formula>R$9&lt;8/24</formula>
    </cfRule>
  </conditionalFormatting>
  <conditionalFormatting sqref="N41:AF41">
    <cfRule type="expression" dxfId="4782" priority="192">
      <formula>N41&gt;$AG41</formula>
    </cfRule>
  </conditionalFormatting>
  <conditionalFormatting sqref="A41">
    <cfRule type="expression" dxfId="4781" priority="191">
      <formula>$AH41=0</formula>
    </cfRule>
  </conditionalFormatting>
  <conditionalFormatting sqref="C76:AF76">
    <cfRule type="expression" dxfId="4780" priority="187">
      <formula>C$9&gt;=20/24</formula>
    </cfRule>
    <cfRule type="expression" dxfId="4779" priority="188">
      <formula>AND(C$9&gt;=14/24,C$9&lt;20/24)</formula>
    </cfRule>
    <cfRule type="expression" dxfId="4778" priority="189">
      <formula>AND(C$9&gt;=8/24,C$9&lt;14/24)</formula>
    </cfRule>
    <cfRule type="expression" dxfId="4777" priority="190">
      <formula>C$9&lt;8/24</formula>
    </cfRule>
  </conditionalFormatting>
  <conditionalFormatting sqref="A76">
    <cfRule type="expression" dxfId="4776" priority="186">
      <formula>$AH76=0</formula>
    </cfRule>
  </conditionalFormatting>
  <conditionalFormatting sqref="B70:AG70">
    <cfRule type="expression" dxfId="4775" priority="182">
      <formula>B$9&gt;=20/24</formula>
    </cfRule>
    <cfRule type="expression" dxfId="4774" priority="183">
      <formula>AND(B$9&gt;=14/24,B$9&lt;20/24)</formula>
    </cfRule>
    <cfRule type="expression" dxfId="4773" priority="184">
      <formula>AND(B$9&gt;=8/24,B$9&lt;14/24)</formula>
    </cfRule>
    <cfRule type="expression" dxfId="4772" priority="185">
      <formula>B$9&lt;8/24</formula>
    </cfRule>
  </conditionalFormatting>
  <conditionalFormatting sqref="A70">
    <cfRule type="expression" dxfId="4771" priority="181">
      <formula>$AH70=0</formula>
    </cfRule>
  </conditionalFormatting>
  <conditionalFormatting sqref="AL31:AL32 AL7:AL29">
    <cfRule type="iconSet" priority="367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4770" priority="177">
      <formula>S$9&gt;=20/24</formula>
    </cfRule>
    <cfRule type="expression" dxfId="4769" priority="178">
      <formula>AND(S$9&gt;=14/24,S$9&lt;20/24)</formula>
    </cfRule>
    <cfRule type="expression" dxfId="4768" priority="179">
      <formula>AND(S$9&gt;=8/24,S$9&lt;14/24)</formula>
    </cfRule>
    <cfRule type="expression" dxfId="4767" priority="180">
      <formula>S$9&lt;8/24</formula>
    </cfRule>
  </conditionalFormatting>
  <conditionalFormatting sqref="S54">
    <cfRule type="expression" dxfId="4766" priority="173">
      <formula>S$9&gt;=20/24</formula>
    </cfRule>
    <cfRule type="expression" dxfId="4765" priority="174">
      <formula>AND(S$9&gt;=14/24,S$9&lt;20/24)</formula>
    </cfRule>
    <cfRule type="expression" dxfId="4764" priority="175">
      <formula>AND(S$9&gt;=8/24,S$9&lt;14/24)</formula>
    </cfRule>
    <cfRule type="expression" dxfId="4763" priority="176">
      <formula>S$9&lt;8/24</formula>
    </cfRule>
  </conditionalFormatting>
  <conditionalFormatting sqref="S57:T58 S60:T64">
    <cfRule type="expression" dxfId="4762" priority="169">
      <formula>S$9&gt;=20/24</formula>
    </cfRule>
    <cfRule type="expression" dxfId="4761" priority="170">
      <formula>AND(S$9&gt;=14/24,S$9&lt;20/24)</formula>
    </cfRule>
    <cfRule type="expression" dxfId="4760" priority="171">
      <formula>AND(S$9&gt;=8/24,S$9&lt;14/24)</formula>
    </cfRule>
    <cfRule type="expression" dxfId="4759" priority="172">
      <formula>S$9&lt;8/24</formula>
    </cfRule>
  </conditionalFormatting>
  <conditionalFormatting sqref="S82:T88 U84:V88">
    <cfRule type="expression" dxfId="4758" priority="165">
      <formula>S$9&gt;=20/24</formula>
    </cfRule>
    <cfRule type="expression" dxfId="4757" priority="166">
      <formula>AND(S$9&gt;=14/24,S$9&lt;20/24)</formula>
    </cfRule>
    <cfRule type="expression" dxfId="4756" priority="167">
      <formula>AND(S$9&gt;=8/24,S$9&lt;14/24)</formula>
    </cfRule>
    <cfRule type="expression" dxfId="4755" priority="168">
      <formula>S$9&lt;8/24</formula>
    </cfRule>
  </conditionalFormatting>
  <conditionalFormatting sqref="S81">
    <cfRule type="expression" dxfId="4754" priority="161">
      <formula>S$9&gt;=20/24</formula>
    </cfRule>
    <cfRule type="expression" dxfId="4753" priority="162">
      <formula>AND(S$9&gt;=14/24,S$9&lt;20/24)</formula>
    </cfRule>
    <cfRule type="expression" dxfId="4752" priority="163">
      <formula>AND(S$9&gt;=8/24,S$9&lt;14/24)</formula>
    </cfRule>
    <cfRule type="expression" dxfId="4751" priority="164">
      <formula>S$9&lt;8/24</formula>
    </cfRule>
  </conditionalFormatting>
  <conditionalFormatting sqref="R82:R88 C81:Q88">
    <cfRule type="expression" dxfId="4750" priority="157">
      <formula>C$9&gt;=20/24</formula>
    </cfRule>
    <cfRule type="expression" dxfId="4749" priority="158">
      <formula>AND(C$9&gt;=14/24,C$9&lt;20/24)</formula>
    </cfRule>
    <cfRule type="expression" dxfId="4748" priority="159">
      <formula>AND(C$9&gt;=8/24,C$9&lt;14/24)</formula>
    </cfRule>
    <cfRule type="expression" dxfId="4747" priority="160">
      <formula>C$9&lt;8/24</formula>
    </cfRule>
  </conditionalFormatting>
  <conditionalFormatting sqref="R81">
    <cfRule type="expression" dxfId="4746" priority="153">
      <formula>R$9&gt;=20/24</formula>
    </cfRule>
    <cfRule type="expression" dxfId="4745" priority="154">
      <formula>AND(R$9&gt;=14/24,R$9&lt;20/24)</formula>
    </cfRule>
    <cfRule type="expression" dxfId="4744" priority="155">
      <formula>AND(R$9&gt;=8/24,R$9&lt;14/24)</formula>
    </cfRule>
    <cfRule type="expression" dxfId="4743" priority="156">
      <formula>R$9&lt;8/24</formula>
    </cfRule>
  </conditionalFormatting>
  <conditionalFormatting sqref="S91:S94">
    <cfRule type="expression" dxfId="4742" priority="149">
      <formula>S$9&gt;=20/24</formula>
    </cfRule>
    <cfRule type="expression" dxfId="4741" priority="150">
      <formula>AND(S$9&gt;=14/24,S$9&lt;20/24)</formula>
    </cfRule>
    <cfRule type="expression" dxfId="4740" priority="151">
      <formula>AND(S$9&gt;=8/24,S$9&lt;14/24)</formula>
    </cfRule>
    <cfRule type="expression" dxfId="4739" priority="152">
      <formula>S$9&lt;8/24</formula>
    </cfRule>
  </conditionalFormatting>
  <conditionalFormatting sqref="S95">
    <cfRule type="expression" dxfId="4738" priority="145">
      <formula>S$9&gt;=20/24</formula>
    </cfRule>
    <cfRule type="expression" dxfId="4737" priority="146">
      <formula>AND(S$9&gt;=14/24,S$9&lt;20/24)</formula>
    </cfRule>
    <cfRule type="expression" dxfId="4736" priority="147">
      <formula>AND(S$9&gt;=8/24,S$9&lt;14/24)</formula>
    </cfRule>
    <cfRule type="expression" dxfId="4735" priority="148">
      <formula>S$9&lt;8/24</formula>
    </cfRule>
  </conditionalFormatting>
  <conditionalFormatting sqref="C92:L94 C91:E91">
    <cfRule type="expression" dxfId="4734" priority="141">
      <formula>C$9&gt;=20/24</formula>
    </cfRule>
    <cfRule type="expression" dxfId="4733" priority="142">
      <formula>AND(C$9&gt;=14/24,C$9&lt;20/24)</formula>
    </cfRule>
    <cfRule type="expression" dxfId="4732" priority="143">
      <formula>AND(C$9&gt;=8/24,C$9&lt;14/24)</formula>
    </cfRule>
    <cfRule type="expression" dxfId="4731" priority="144">
      <formula>C$9&lt;8/24</formula>
    </cfRule>
  </conditionalFormatting>
  <conditionalFormatting sqref="M92:Q94 N91:Q91">
    <cfRule type="expression" dxfId="4730" priority="137">
      <formula>M$9&gt;=20/24</formula>
    </cfRule>
    <cfRule type="expression" dxfId="4729" priority="138">
      <formula>AND(M$9&gt;=14/24,M$9&lt;20/24)</formula>
    </cfRule>
    <cfRule type="expression" dxfId="4728" priority="139">
      <formula>AND(M$9&gt;=8/24,M$9&lt;14/24)</formula>
    </cfRule>
    <cfRule type="expression" dxfId="4727" priority="140">
      <formula>M$9&lt;8/24</formula>
    </cfRule>
  </conditionalFormatting>
  <conditionalFormatting sqref="R91:R94">
    <cfRule type="expression" dxfId="4726" priority="133">
      <formula>R$9&gt;=20/24</formula>
    </cfRule>
    <cfRule type="expression" dxfId="4725" priority="134">
      <formula>AND(R$9&gt;=14/24,R$9&lt;20/24)</formula>
    </cfRule>
    <cfRule type="expression" dxfId="4724" priority="135">
      <formula>AND(R$9&gt;=8/24,R$9&lt;14/24)</formula>
    </cfRule>
    <cfRule type="expression" dxfId="4723" priority="136">
      <formula>R$9&lt;8/24</formula>
    </cfRule>
  </conditionalFormatting>
  <conditionalFormatting sqref="C95:L95">
    <cfRule type="expression" dxfId="4722" priority="129">
      <formula>C$9&gt;=20/24</formula>
    </cfRule>
    <cfRule type="expression" dxfId="4721" priority="130">
      <formula>AND(C$9&gt;=14/24,C$9&lt;20/24)</formula>
    </cfRule>
    <cfRule type="expression" dxfId="4720" priority="131">
      <formula>AND(C$9&gt;=8/24,C$9&lt;14/24)</formula>
    </cfRule>
    <cfRule type="expression" dxfId="4719" priority="132">
      <formula>C$9&lt;8/24</formula>
    </cfRule>
  </conditionalFormatting>
  <conditionalFormatting sqref="M95:Q95">
    <cfRule type="expression" dxfId="4718" priority="125">
      <formula>M$9&gt;=20/24</formula>
    </cfRule>
    <cfRule type="expression" dxfId="4717" priority="126">
      <formula>AND(M$9&gt;=14/24,M$9&lt;20/24)</formula>
    </cfRule>
    <cfRule type="expression" dxfId="4716" priority="127">
      <formula>AND(M$9&gt;=8/24,M$9&lt;14/24)</formula>
    </cfRule>
    <cfRule type="expression" dxfId="4715" priority="128">
      <formula>M$9&lt;8/24</formula>
    </cfRule>
  </conditionalFormatting>
  <conditionalFormatting sqref="R95">
    <cfRule type="expression" dxfId="4714" priority="121">
      <formula>R$9&gt;=20/24</formula>
    </cfRule>
    <cfRule type="expression" dxfId="4713" priority="122">
      <formula>AND(R$9&gt;=14/24,R$9&lt;20/24)</formula>
    </cfRule>
    <cfRule type="expression" dxfId="4712" priority="123">
      <formula>AND(R$9&gt;=8/24,R$9&lt;14/24)</formula>
    </cfRule>
    <cfRule type="expression" dxfId="4711" priority="124">
      <formula>R$9&lt;8/24</formula>
    </cfRule>
  </conditionalFormatting>
  <conditionalFormatting sqref="L91:M91">
    <cfRule type="expression" dxfId="4710" priority="117">
      <formula>L$9&gt;=20/24</formula>
    </cfRule>
    <cfRule type="expression" dxfId="4709" priority="118">
      <formula>AND(L$9&gt;=14/24,L$9&lt;20/24)</formula>
    </cfRule>
    <cfRule type="expression" dxfId="4708" priority="119">
      <formula>AND(L$9&gt;=8/24,L$9&lt;14/24)</formula>
    </cfRule>
    <cfRule type="expression" dxfId="4707" priority="120">
      <formula>L$9&lt;8/24</formula>
    </cfRule>
  </conditionalFormatting>
  <conditionalFormatting sqref="F91:K91">
    <cfRule type="expression" dxfId="4706" priority="113">
      <formula>F$9&gt;=20/24</formula>
    </cfRule>
    <cfRule type="expression" dxfId="4705" priority="114">
      <formula>AND(F$9&gt;=14/24,F$9&lt;20/24)</formula>
    </cfRule>
    <cfRule type="expression" dxfId="4704" priority="115">
      <formula>AND(F$9&gt;=8/24,F$9&lt;14/24)</formula>
    </cfRule>
    <cfRule type="expression" dxfId="4703" priority="116">
      <formula>F$9&lt;8/24</formula>
    </cfRule>
  </conditionalFormatting>
  <conditionalFormatting sqref="S91:T91">
    <cfRule type="expression" dxfId="4702" priority="109">
      <formula>S$9&gt;=20/24</formula>
    </cfRule>
    <cfRule type="expression" dxfId="4701" priority="110">
      <formula>AND(S$9&gt;=14/24,S$9&lt;20/24)</formula>
    </cfRule>
    <cfRule type="expression" dxfId="4700" priority="111">
      <formula>AND(S$9&gt;=8/24,S$9&lt;14/24)</formula>
    </cfRule>
    <cfRule type="expression" dxfId="4699" priority="112">
      <formula>S$9&lt;8/24</formula>
    </cfRule>
  </conditionalFormatting>
  <conditionalFormatting sqref="M91:R91">
    <cfRule type="expression" dxfId="4698" priority="105">
      <formula>M$9&gt;=20/24</formula>
    </cfRule>
    <cfRule type="expression" dxfId="4697" priority="106">
      <formula>AND(M$9&gt;=14/24,M$9&lt;20/24)</formula>
    </cfRule>
    <cfRule type="expression" dxfId="4696" priority="107">
      <formula>AND(M$9&gt;=8/24,M$9&lt;14/24)</formula>
    </cfRule>
    <cfRule type="expression" dxfId="4695" priority="108">
      <formula>M$9&lt;8/24</formula>
    </cfRule>
  </conditionalFormatting>
  <conditionalFormatting sqref="B66:B68 B54:B58 B71:B75 B77:B78 C57:C58">
    <cfRule type="expression" dxfId="4694" priority="101">
      <formula>B$9&gt;=20/24</formula>
    </cfRule>
    <cfRule type="expression" dxfId="4693" priority="102">
      <formula>AND(B$9&gt;=14/24,B$9&lt;20/24)</formula>
    </cfRule>
    <cfRule type="expression" dxfId="4692" priority="103">
      <formula>AND(B$9&gt;=8/24,B$9&lt;14/24)</formula>
    </cfRule>
    <cfRule type="expression" dxfId="4691" priority="104">
      <formula>B$9&lt;8/24</formula>
    </cfRule>
  </conditionalFormatting>
  <conditionalFormatting sqref="B59:C59">
    <cfRule type="expression" dxfId="4690" priority="97">
      <formula>B$9&gt;=20/24</formula>
    </cfRule>
    <cfRule type="expression" dxfId="4689" priority="98">
      <formula>AND(B$9&gt;=14/24,B$9&lt;20/24)</formula>
    </cfRule>
    <cfRule type="expression" dxfId="4688" priority="99">
      <formula>AND(B$9&gt;=8/24,B$9&lt;14/24)</formula>
    </cfRule>
    <cfRule type="expression" dxfId="4687" priority="100">
      <formula>B$9&lt;8/24</formula>
    </cfRule>
  </conditionalFormatting>
  <conditionalFormatting sqref="B11:B13 B32:B34 B42:B48 B36:B40 C32:H32 C42:H47 B50:I52 I42:J44 C39:J40 I46:J47 B15:J30 C33:L33">
    <cfRule type="expression" dxfId="4686" priority="96">
      <formula>B11&gt;$AG11</formula>
    </cfRule>
  </conditionalFormatting>
  <conditionalFormatting sqref="B33:L33">
    <cfRule type="expression" dxfId="4685" priority="92">
      <formula>B$9&gt;=20/24</formula>
    </cfRule>
    <cfRule type="expression" dxfId="4684" priority="93">
      <formula>AND(B$9&gt;=14/24,B$9&lt;20/24)</formula>
    </cfRule>
    <cfRule type="expression" dxfId="4683" priority="94">
      <formula>AND(B$9&gt;=8/24,B$9&lt;14/24)</formula>
    </cfRule>
    <cfRule type="expression" dxfId="4682" priority="95">
      <formula>B$9&lt;8/24</formula>
    </cfRule>
  </conditionalFormatting>
  <conditionalFormatting sqref="B60:C64 D62:G64">
    <cfRule type="expression" dxfId="4681" priority="88">
      <formula>B$9&gt;=20/24</formula>
    </cfRule>
    <cfRule type="expression" dxfId="4680" priority="89">
      <formula>AND(B$9&gt;=14/24,B$9&lt;20/24)</formula>
    </cfRule>
    <cfRule type="expression" dxfId="4679" priority="90">
      <formula>AND(B$9&gt;=8/24,B$9&lt;14/24)</formula>
    </cfRule>
    <cfRule type="expression" dxfId="4678" priority="91">
      <formula>B$9&lt;8/24</formula>
    </cfRule>
  </conditionalFormatting>
  <conditionalFormatting sqref="B31:H31">
    <cfRule type="expression" dxfId="4677" priority="87">
      <formula>B31&gt;$AG31</formula>
    </cfRule>
  </conditionalFormatting>
  <conditionalFormatting sqref="B14:J14">
    <cfRule type="expression" dxfId="4676" priority="82">
      <formula>B14&gt;$AG14</formula>
    </cfRule>
  </conditionalFormatting>
  <conditionalFormatting sqref="B41:J41">
    <cfRule type="expression" dxfId="4675" priority="81">
      <formula>B41&gt;$AG41</formula>
    </cfRule>
  </conditionalFormatting>
  <conditionalFormatting sqref="B76">
    <cfRule type="expression" dxfId="4674" priority="77">
      <formula>B$9&gt;=20/24</formula>
    </cfRule>
    <cfRule type="expression" dxfId="4673" priority="78">
      <formula>AND(B$9&gt;=14/24,B$9&lt;20/24)</formula>
    </cfRule>
    <cfRule type="expression" dxfId="4672" priority="79">
      <formula>AND(B$9&gt;=8/24,B$9&lt;14/24)</formula>
    </cfRule>
    <cfRule type="expression" dxfId="4671" priority="80">
      <formula>B$9&lt;8/24</formula>
    </cfRule>
  </conditionalFormatting>
  <conditionalFormatting sqref="B81:B88">
    <cfRule type="expression" dxfId="4670" priority="69">
      <formula>B$9&gt;=20/24</formula>
    </cfRule>
    <cfRule type="expression" dxfId="4669" priority="70">
      <formula>AND(B$9&gt;=14/24,B$9&lt;20/24)</formula>
    </cfRule>
    <cfRule type="expression" dxfId="4668" priority="71">
      <formula>AND(B$9&gt;=8/24,B$9&lt;14/24)</formula>
    </cfRule>
    <cfRule type="expression" dxfId="4667" priority="72">
      <formula>B$9&lt;8/24</formula>
    </cfRule>
  </conditionalFormatting>
  <conditionalFormatting sqref="B91:B94">
    <cfRule type="expression" dxfId="4666" priority="65">
      <formula>B$9&gt;=20/24</formula>
    </cfRule>
    <cfRule type="expression" dxfId="4665" priority="66">
      <formula>AND(B$9&gt;=14/24,B$9&lt;20/24)</formula>
    </cfRule>
    <cfRule type="expression" dxfId="4664" priority="67">
      <formula>AND(B$9&gt;=8/24,B$9&lt;14/24)</formula>
    </cfRule>
    <cfRule type="expression" dxfId="4663" priority="68">
      <formula>B$9&lt;8/24</formula>
    </cfRule>
  </conditionalFormatting>
  <conditionalFormatting sqref="B95">
    <cfRule type="expression" dxfId="4662" priority="61">
      <formula>B$9&gt;=20/24</formula>
    </cfRule>
    <cfRule type="expression" dxfId="4661" priority="62">
      <formula>AND(B$9&gt;=14/24,B$9&lt;20/24)</formula>
    </cfRule>
    <cfRule type="expression" dxfId="4660" priority="63">
      <formula>AND(B$9&gt;=8/24,B$9&lt;14/24)</formula>
    </cfRule>
    <cfRule type="expression" dxfId="4659" priority="64">
      <formula>B$9&lt;8/24</formula>
    </cfRule>
  </conditionalFormatting>
  <conditionalFormatting sqref="K34 K11:K13 K32">
    <cfRule type="expression" dxfId="4658" priority="60">
      <formula>K11&gt;$AG11</formula>
    </cfRule>
  </conditionalFormatting>
  <conditionalFormatting sqref="K31">
    <cfRule type="expression" dxfId="4657" priority="55">
      <formula>K31&gt;$AG31</formula>
    </cfRule>
  </conditionalFormatting>
  <conditionalFormatting sqref="K15:K30">
    <cfRule type="expression" dxfId="4656" priority="54">
      <formula>K15&gt;$AG15</formula>
    </cfRule>
  </conditionalFormatting>
  <conditionalFormatting sqref="K14">
    <cfRule type="expression" dxfId="4655" priority="53">
      <formula>K14&gt;$AG14</formula>
    </cfRule>
  </conditionalFormatting>
  <conditionalFormatting sqref="K36:K38">
    <cfRule type="expression" dxfId="4654" priority="52">
      <formula>K36&gt;$AG36</formula>
    </cfRule>
  </conditionalFormatting>
  <conditionalFormatting sqref="K42:K44 K39:K40 K46:K47">
    <cfRule type="expression" dxfId="4653" priority="51">
      <formula>K39&gt;$AG39</formula>
    </cfRule>
  </conditionalFormatting>
  <conditionalFormatting sqref="K41">
    <cfRule type="expression" dxfId="4652" priority="50">
      <formula>K41&gt;$AG41</formula>
    </cfRule>
  </conditionalFormatting>
  <conditionalFormatting sqref="K57:M58">
    <cfRule type="expression" dxfId="4651" priority="46">
      <formula>K$9&gt;=20/24</formula>
    </cfRule>
    <cfRule type="expression" dxfId="4650" priority="47">
      <formula>AND(K$9&gt;=14/24,K$9&lt;20/24)</formula>
    </cfRule>
    <cfRule type="expression" dxfId="4649" priority="48">
      <formula>AND(K$9&gt;=8/24,K$9&lt;14/24)</formula>
    </cfRule>
    <cfRule type="expression" dxfId="4648" priority="49">
      <formula>K$9&lt;8/24</formula>
    </cfRule>
  </conditionalFormatting>
  <conditionalFormatting sqref="K59:M64">
    <cfRule type="expression" dxfId="4647" priority="42">
      <formula>K$9&gt;=20/24</formula>
    </cfRule>
    <cfRule type="expression" dxfId="4646" priority="43">
      <formula>AND(K$9&gt;=14/24,K$9&lt;20/24)</formula>
    </cfRule>
    <cfRule type="expression" dxfId="4645" priority="44">
      <formula>AND(K$9&gt;=8/24,K$9&lt;14/24)</formula>
    </cfRule>
    <cfRule type="expression" dxfId="4644" priority="45">
      <formula>K$9&lt;8/24</formula>
    </cfRule>
  </conditionalFormatting>
  <conditionalFormatting sqref="L11:Q13 L15:Q30">
    <cfRule type="expression" dxfId="4643" priority="38">
      <formula>L$9&gt;=20/24</formula>
    </cfRule>
    <cfRule type="expression" dxfId="4642" priority="39">
      <formula>AND(L$9&gt;=14/24,L$9&lt;20/24)</formula>
    </cfRule>
    <cfRule type="expression" dxfId="4641" priority="40">
      <formula>AND(L$9&gt;=8/24,L$9&lt;14/24)</formula>
    </cfRule>
    <cfRule type="expression" dxfId="4640" priority="41">
      <formula>L$9&lt;8/24</formula>
    </cfRule>
  </conditionalFormatting>
  <conditionalFormatting sqref="L32:Q32">
    <cfRule type="expression" dxfId="4639" priority="34">
      <formula>L$9&gt;=20/24</formula>
    </cfRule>
    <cfRule type="expression" dxfId="4638" priority="35">
      <formula>AND(L$9&gt;=14/24,L$9&lt;20/24)</formula>
    </cfRule>
    <cfRule type="expression" dxfId="4637" priority="36">
      <formula>AND(L$9&gt;=8/24,L$9&lt;14/24)</formula>
    </cfRule>
    <cfRule type="expression" dxfId="4636" priority="37">
      <formula>L$9&lt;8/24</formula>
    </cfRule>
  </conditionalFormatting>
  <conditionalFormatting sqref="L11:Q13 L32:Q32 L15:Q30">
    <cfRule type="expression" dxfId="4635" priority="33">
      <formula>L11&gt;$AG11</formula>
    </cfRule>
  </conditionalFormatting>
  <conditionalFormatting sqref="L31">
    <cfRule type="expression" dxfId="4634" priority="29">
      <formula>L$9&gt;=20/24</formula>
    </cfRule>
    <cfRule type="expression" dxfId="4633" priority="30">
      <formula>AND(L$9&gt;=14/24,L$9&lt;20/24)</formula>
    </cfRule>
    <cfRule type="expression" dxfId="4632" priority="31">
      <formula>AND(L$9&gt;=8/24,L$9&lt;14/24)</formula>
    </cfRule>
    <cfRule type="expression" dxfId="4631" priority="32">
      <formula>L$9&lt;8/24</formula>
    </cfRule>
  </conditionalFormatting>
  <conditionalFormatting sqref="L31">
    <cfRule type="expression" dxfId="4630" priority="28">
      <formula>L31&gt;$AG31</formula>
    </cfRule>
  </conditionalFormatting>
  <conditionalFormatting sqref="L14:Q14">
    <cfRule type="expression" dxfId="4629" priority="24">
      <formula>L$9&gt;=20/24</formula>
    </cfRule>
    <cfRule type="expression" dxfId="4628" priority="25">
      <formula>AND(L$9&gt;=14/24,L$9&lt;20/24)</formula>
    </cfRule>
    <cfRule type="expression" dxfId="4627" priority="26">
      <formula>AND(L$9&gt;=8/24,L$9&lt;14/24)</formula>
    </cfRule>
    <cfRule type="expression" dxfId="4626" priority="27">
      <formula>L$9&lt;8/24</formula>
    </cfRule>
  </conditionalFormatting>
  <conditionalFormatting sqref="L14:Q14">
    <cfRule type="expression" dxfId="4625" priority="23">
      <formula>L14&gt;$AG14</formula>
    </cfRule>
  </conditionalFormatting>
  <conditionalFormatting sqref="L36:M39 L42:M45">
    <cfRule type="expression" dxfId="4624" priority="19">
      <formula>L$9&gt;=20/24</formula>
    </cfRule>
    <cfRule type="expression" dxfId="4623" priority="20">
      <formula>AND(L$9&gt;=14/24,L$9&lt;20/24)</formula>
    </cfRule>
    <cfRule type="expression" dxfId="4622" priority="21">
      <formula>AND(L$9&gt;=8/24,L$9&lt;14/24)</formula>
    </cfRule>
    <cfRule type="expression" dxfId="4621" priority="22">
      <formula>L$9&lt;8/24</formula>
    </cfRule>
  </conditionalFormatting>
  <conditionalFormatting sqref="L40:M40">
    <cfRule type="expression" dxfId="4620" priority="15">
      <formula>L$9&gt;=20/24</formula>
    </cfRule>
    <cfRule type="expression" dxfId="4619" priority="16">
      <formula>AND(L$9&gt;=14/24,L$9&lt;20/24)</formula>
    </cfRule>
    <cfRule type="expression" dxfId="4618" priority="17">
      <formula>AND(L$9&gt;=8/24,L$9&lt;14/24)</formula>
    </cfRule>
    <cfRule type="expression" dxfId="4617" priority="18">
      <formula>L$9&lt;8/24</formula>
    </cfRule>
  </conditionalFormatting>
  <conditionalFormatting sqref="L46:M46">
    <cfRule type="expression" dxfId="4616" priority="11">
      <formula>L$9&gt;=20/24</formula>
    </cfRule>
    <cfRule type="expression" dxfId="4615" priority="12">
      <formula>AND(L$9&gt;=14/24,L$9&lt;20/24)</formula>
    </cfRule>
    <cfRule type="expression" dxfId="4614" priority="13">
      <formula>AND(L$9&gt;=8/24,L$9&lt;14/24)</formula>
    </cfRule>
    <cfRule type="expression" dxfId="4613" priority="14">
      <formula>L$9&lt;8/24</formula>
    </cfRule>
  </conditionalFormatting>
  <conditionalFormatting sqref="L47:M47">
    <cfRule type="expression" dxfId="4612" priority="7">
      <formula>L$9&gt;=20/24</formula>
    </cfRule>
    <cfRule type="expression" dxfId="4611" priority="8">
      <formula>AND(L$9&gt;=14/24,L$9&lt;20/24)</formula>
    </cfRule>
    <cfRule type="expression" dxfId="4610" priority="9">
      <formula>AND(L$9&gt;=8/24,L$9&lt;14/24)</formula>
    </cfRule>
    <cfRule type="expression" dxfId="4609" priority="10">
      <formula>L$9&lt;8/24</formula>
    </cfRule>
  </conditionalFormatting>
  <conditionalFormatting sqref="L36:M40 L42:M47">
    <cfRule type="expression" dxfId="4608" priority="6">
      <formula>L36&gt;$AG36</formula>
    </cfRule>
  </conditionalFormatting>
  <conditionalFormatting sqref="L41:M41">
    <cfRule type="expression" dxfId="4607" priority="2">
      <formula>L$9&gt;=20/24</formula>
    </cfRule>
    <cfRule type="expression" dxfId="4606" priority="3">
      <formula>AND(L$9&gt;=14/24,L$9&lt;20/24)</formula>
    </cfRule>
    <cfRule type="expression" dxfId="4605" priority="4">
      <formula>AND(L$9&gt;=8/24,L$9&lt;14/24)</formula>
    </cfRule>
    <cfRule type="expression" dxfId="4604" priority="5">
      <formula>L$9&lt;8/24</formula>
    </cfRule>
  </conditionalFormatting>
  <conditionalFormatting sqref="L41:M41">
    <cfRule type="expression" dxfId="4603" priority="1">
      <formula>L41&gt;$AG41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F57" sqref="AF5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2078/04/18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0</v>
      </c>
      <c r="C5" s="32">
        <f t="shared" ref="C5:AF5" si="0">C65</f>
        <v>39</v>
      </c>
      <c r="D5" s="32">
        <f t="shared" si="0"/>
        <v>18.399999999999999</v>
      </c>
      <c r="E5" s="32">
        <f t="shared" si="0"/>
        <v>22</v>
      </c>
      <c r="F5" s="32">
        <f t="shared" si="0"/>
        <v>20.399999999999999</v>
      </c>
      <c r="G5" s="32">
        <f t="shared" si="0"/>
        <v>17</v>
      </c>
      <c r="H5" s="32">
        <f t="shared" si="0"/>
        <v>18.87</v>
      </c>
      <c r="I5" s="32">
        <f t="shared" si="0"/>
        <v>17</v>
      </c>
      <c r="J5" s="32">
        <f t="shared" si="0"/>
        <v>8.6</v>
      </c>
      <c r="K5" s="32">
        <f t="shared" si="0"/>
        <v>20.9</v>
      </c>
      <c r="L5" s="32">
        <f t="shared" si="0"/>
        <v>32.950000000000003</v>
      </c>
      <c r="M5" s="32">
        <f t="shared" si="0"/>
        <v>83</v>
      </c>
      <c r="N5" s="32">
        <f t="shared" si="0"/>
        <v>57.17</v>
      </c>
      <c r="O5" s="32">
        <f t="shared" si="0"/>
        <v>118</v>
      </c>
      <c r="P5" s="32">
        <f t="shared" si="0"/>
        <v>142.19999999999999</v>
      </c>
      <c r="Q5" s="32">
        <f t="shared" si="0"/>
        <v>145</v>
      </c>
      <c r="R5" s="32">
        <f t="shared" si="0"/>
        <v>144.55000000000001</v>
      </c>
      <c r="S5" s="32">
        <f t="shared" si="0"/>
        <v>184.04000000000002</v>
      </c>
      <c r="T5" s="32">
        <f t="shared" si="0"/>
        <v>81.08</v>
      </c>
      <c r="U5" s="32">
        <f t="shared" si="0"/>
        <v>33.64</v>
      </c>
      <c r="V5" s="32">
        <f t="shared" si="0"/>
        <v>41.98</v>
      </c>
      <c r="W5" s="32">
        <f t="shared" si="0"/>
        <v>5.3900000000000006</v>
      </c>
      <c r="X5" s="32">
        <f t="shared" si="0"/>
        <v>-0.19999999999999929</v>
      </c>
      <c r="Y5" s="32">
        <f t="shared" si="0"/>
        <v>248.32000000000002</v>
      </c>
      <c r="Z5" s="32">
        <f t="shared" si="0"/>
        <v>324.51</v>
      </c>
      <c r="AA5" s="32">
        <f t="shared" si="0"/>
        <v>135.32999999999998</v>
      </c>
      <c r="AB5" s="32">
        <f t="shared" si="0"/>
        <v>146.98000000000002</v>
      </c>
      <c r="AC5" s="32">
        <f t="shared" si="0"/>
        <v>132.03</v>
      </c>
      <c r="AD5" s="32">
        <f t="shared" si="0"/>
        <v>50</v>
      </c>
      <c r="AE5" s="32">
        <f t="shared" si="0"/>
        <v>49.93</v>
      </c>
      <c r="AF5" s="32">
        <f t="shared" si="0"/>
        <v>47.15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1277MW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Load=224</v>
      </c>
      <c r="B7" s="35">
        <f t="shared" ref="B7:AF7" si="1">B72</f>
        <v>223.54</v>
      </c>
      <c r="C7" s="35">
        <f t="shared" si="1"/>
        <v>1110.1399999999999</v>
      </c>
      <c r="D7" s="35">
        <f t="shared" si="1"/>
        <v>1140.8400000000001</v>
      </c>
      <c r="E7" s="35">
        <f t="shared" si="1"/>
        <v>1105.54</v>
      </c>
      <c r="F7" s="35">
        <f t="shared" si="1"/>
        <v>1099.3499999999999</v>
      </c>
      <c r="G7" s="35">
        <f t="shared" si="1"/>
        <v>1097.6500000000001</v>
      </c>
      <c r="H7" s="35">
        <f t="shared" si="1"/>
        <v>1101.1099999999999</v>
      </c>
      <c r="I7" s="35">
        <f t="shared" si="1"/>
        <v>1106.8399999999999</v>
      </c>
      <c r="J7" s="35">
        <f t="shared" si="1"/>
        <v>1126.54</v>
      </c>
      <c r="K7" s="35">
        <f t="shared" si="1"/>
        <v>1181.24</v>
      </c>
      <c r="L7" s="35">
        <f>L72</f>
        <v>1205.0900000000001</v>
      </c>
      <c r="M7" s="35">
        <f t="shared" si="1"/>
        <v>1276.94</v>
      </c>
      <c r="N7" s="35">
        <f t="shared" si="1"/>
        <v>1258.31</v>
      </c>
      <c r="O7" s="35">
        <f t="shared" si="1"/>
        <v>1286.74</v>
      </c>
      <c r="P7" s="35">
        <f t="shared" si="1"/>
        <v>1317.94</v>
      </c>
      <c r="Q7" s="35">
        <f t="shared" si="1"/>
        <v>1342.64</v>
      </c>
      <c r="R7" s="35">
        <f t="shared" si="1"/>
        <v>1344.5900000000001</v>
      </c>
      <c r="S7" s="35">
        <f t="shared" si="1"/>
        <v>1252.98</v>
      </c>
      <c r="T7" s="35">
        <f t="shared" si="1"/>
        <v>1268.72</v>
      </c>
      <c r="U7" s="35">
        <f t="shared" si="1"/>
        <v>1228.28</v>
      </c>
      <c r="V7" s="35">
        <f t="shared" si="1"/>
        <v>1258.42</v>
      </c>
      <c r="W7" s="35">
        <f t="shared" si="1"/>
        <v>1252.9299999999998</v>
      </c>
      <c r="X7" s="35">
        <f t="shared" si="1"/>
        <v>1237.8399999999999</v>
      </c>
      <c r="Y7" s="35">
        <f t="shared" si="1"/>
        <v>1273.0600000000002</v>
      </c>
      <c r="Z7" s="35">
        <f t="shared" si="1"/>
        <v>1349.25</v>
      </c>
      <c r="AA7" s="35">
        <f t="shared" si="1"/>
        <v>1385.6699999999998</v>
      </c>
      <c r="AB7" s="35">
        <f t="shared" si="1"/>
        <v>1402.7199999999998</v>
      </c>
      <c r="AC7" s="35">
        <f t="shared" si="1"/>
        <v>1387.27</v>
      </c>
      <c r="AD7" s="35">
        <f t="shared" si="1"/>
        <v>1257.54</v>
      </c>
      <c r="AE7" s="35">
        <f t="shared" si="1"/>
        <v>1179.8700000000001</v>
      </c>
      <c r="AF7" s="35">
        <f t="shared" si="1"/>
        <v>1226.69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 t="s">
        <v>216</v>
      </c>
      <c r="C11" s="47">
        <v>223</v>
      </c>
      <c r="D11" s="47">
        <v>223.3</v>
      </c>
      <c r="E11" s="47">
        <v>223.1</v>
      </c>
      <c r="F11" s="47">
        <v>223.1</v>
      </c>
      <c r="G11" s="47">
        <v>223.1</v>
      </c>
      <c r="H11" s="47">
        <v>223.3</v>
      </c>
      <c r="I11" s="47">
        <v>223.4</v>
      </c>
      <c r="J11" s="47">
        <v>223.4</v>
      </c>
      <c r="K11" s="47">
        <v>223.4</v>
      </c>
      <c r="L11" s="48">
        <v>223.3</v>
      </c>
      <c r="M11" s="48">
        <v>223.3</v>
      </c>
      <c r="N11" s="48">
        <v>223.1</v>
      </c>
      <c r="O11" s="48">
        <v>223.1</v>
      </c>
      <c r="P11" s="48">
        <v>223.1</v>
      </c>
      <c r="Q11" s="48">
        <v>223.1</v>
      </c>
      <c r="R11" s="48">
        <v>223.1</v>
      </c>
      <c r="S11" s="48">
        <v>223.1</v>
      </c>
      <c r="T11" s="48">
        <v>223.1</v>
      </c>
      <c r="U11" s="48">
        <v>223.1</v>
      </c>
      <c r="V11" s="49">
        <v>242</v>
      </c>
      <c r="W11" s="49">
        <v>260</v>
      </c>
      <c r="X11" s="49">
        <v>264</v>
      </c>
      <c r="Y11" s="49">
        <v>0</v>
      </c>
      <c r="Z11" s="49">
        <v>0</v>
      </c>
      <c r="AA11" s="47">
        <v>223</v>
      </c>
      <c r="AB11" s="47">
        <v>223</v>
      </c>
      <c r="AC11" s="47">
        <v>222.9</v>
      </c>
      <c r="AD11" s="47">
        <v>222.9</v>
      </c>
      <c r="AE11" s="47">
        <v>222.9</v>
      </c>
      <c r="AF11" s="47">
        <v>222.9</v>
      </c>
      <c r="AG11" s="50">
        <v>456</v>
      </c>
      <c r="AH11" s="51">
        <f>MAX(B11:AF11)</f>
        <v>264</v>
      </c>
      <c r="AI11" s="52">
        <f>MIN(B11:AF11)</f>
        <v>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7" t="s">
        <v>217</v>
      </c>
      <c r="C12" s="47">
        <v>62.1</v>
      </c>
      <c r="D12" s="47">
        <v>61.2</v>
      </c>
      <c r="E12" s="47">
        <v>60</v>
      </c>
      <c r="F12" s="47">
        <v>60.5</v>
      </c>
      <c r="G12" s="47">
        <v>61.2</v>
      </c>
      <c r="H12" s="47">
        <v>61.9</v>
      </c>
      <c r="I12" s="47">
        <v>62</v>
      </c>
      <c r="J12" s="47">
        <v>62</v>
      </c>
      <c r="K12" s="47">
        <v>62</v>
      </c>
      <c r="L12" s="48">
        <v>62.3</v>
      </c>
      <c r="M12" s="48">
        <v>62.3</v>
      </c>
      <c r="N12" s="48">
        <v>63.2</v>
      </c>
      <c r="O12" s="48">
        <v>63.2</v>
      </c>
      <c r="P12" s="48">
        <v>63.2</v>
      </c>
      <c r="Q12" s="48">
        <v>63.2</v>
      </c>
      <c r="R12" s="48">
        <v>63.2</v>
      </c>
      <c r="S12" s="48">
        <v>63.2</v>
      </c>
      <c r="T12" s="48">
        <v>63.2</v>
      </c>
      <c r="U12" s="48">
        <v>63.2</v>
      </c>
      <c r="V12" s="48">
        <v>63.2</v>
      </c>
      <c r="W12" s="48">
        <v>63.2</v>
      </c>
      <c r="X12" s="48">
        <v>63.2</v>
      </c>
      <c r="Y12" s="48">
        <v>63.2</v>
      </c>
      <c r="Z12" s="48">
        <v>63.2</v>
      </c>
      <c r="AA12" s="47">
        <v>63.2</v>
      </c>
      <c r="AB12" s="47">
        <v>63.2</v>
      </c>
      <c r="AC12" s="47">
        <v>62.8</v>
      </c>
      <c r="AD12" s="47">
        <v>60.5</v>
      </c>
      <c r="AE12" s="47">
        <v>60.5</v>
      </c>
      <c r="AF12" s="47">
        <v>60.5</v>
      </c>
      <c r="AG12" s="168">
        <v>60</v>
      </c>
      <c r="AH12" s="51">
        <f t="shared" ref="AH12:AH75" si="2">MAX(B12:AF12)</f>
        <v>63.2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7" t="s">
        <v>216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55" t="s">
        <v>218</v>
      </c>
      <c r="C14" s="55">
        <v>45.7</v>
      </c>
      <c r="D14" s="55">
        <v>45.6</v>
      </c>
      <c r="E14" s="55">
        <v>45.6</v>
      </c>
      <c r="F14" s="55">
        <v>45.6</v>
      </c>
      <c r="G14" s="55">
        <v>45.6</v>
      </c>
      <c r="H14" s="55">
        <v>45.6</v>
      </c>
      <c r="I14" s="55">
        <v>45.6</v>
      </c>
      <c r="J14" s="55">
        <v>45.6</v>
      </c>
      <c r="K14" s="55">
        <v>45.6</v>
      </c>
      <c r="L14" s="48">
        <v>45.3</v>
      </c>
      <c r="M14" s="48">
        <v>23.6</v>
      </c>
      <c r="N14" s="48">
        <v>23.7</v>
      </c>
      <c r="O14" s="48">
        <v>0</v>
      </c>
      <c r="P14" s="48">
        <v>0</v>
      </c>
      <c r="Q14" s="48">
        <v>23.7</v>
      </c>
      <c r="R14" s="48">
        <v>23.7</v>
      </c>
      <c r="S14" s="48">
        <v>23.7</v>
      </c>
      <c r="T14" s="48">
        <v>23.7</v>
      </c>
      <c r="U14" s="48">
        <v>23.7</v>
      </c>
      <c r="V14" s="48">
        <v>23.7</v>
      </c>
      <c r="W14" s="48">
        <v>23.7</v>
      </c>
      <c r="X14" s="48">
        <v>30</v>
      </c>
      <c r="Y14" s="48">
        <v>45.7</v>
      </c>
      <c r="Z14" s="48">
        <v>45.7</v>
      </c>
      <c r="AA14" s="55">
        <v>45.7</v>
      </c>
      <c r="AB14" s="55">
        <v>45.7</v>
      </c>
      <c r="AC14" s="55">
        <v>45.7</v>
      </c>
      <c r="AD14" s="55">
        <v>45.5</v>
      </c>
      <c r="AE14" s="55">
        <v>45.5</v>
      </c>
      <c r="AF14" s="55">
        <v>45.5</v>
      </c>
      <c r="AG14" s="56">
        <v>50</v>
      </c>
      <c r="AH14" s="51">
        <f t="shared" si="2"/>
        <v>45.7</v>
      </c>
      <c r="AI14" s="52">
        <f t="shared" si="3"/>
        <v>0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7" t="s">
        <v>219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8">
        <v>0</v>
      </c>
      <c r="M15" s="48">
        <v>28</v>
      </c>
      <c r="N15" s="48">
        <v>28</v>
      </c>
      <c r="O15" s="48">
        <v>28</v>
      </c>
      <c r="P15" s="48">
        <v>28</v>
      </c>
      <c r="Q15" s="48">
        <v>28</v>
      </c>
      <c r="R15" s="48">
        <v>28</v>
      </c>
      <c r="S15" s="48">
        <v>14</v>
      </c>
      <c r="T15" s="48">
        <v>21</v>
      </c>
      <c r="U15" s="48">
        <v>21</v>
      </c>
      <c r="V15" s="48">
        <v>26</v>
      </c>
      <c r="W15" s="48">
        <v>26</v>
      </c>
      <c r="X15" s="48">
        <v>26</v>
      </c>
      <c r="Y15" s="48">
        <v>26</v>
      </c>
      <c r="Z15" s="48">
        <v>26</v>
      </c>
      <c r="AA15" s="47">
        <v>26</v>
      </c>
      <c r="AB15" s="47">
        <v>28</v>
      </c>
      <c r="AC15" s="47">
        <v>28</v>
      </c>
      <c r="AD15" s="47">
        <v>32</v>
      </c>
      <c r="AE15" s="47">
        <v>35</v>
      </c>
      <c r="AF15" s="47">
        <v>35</v>
      </c>
      <c r="AG15" s="168">
        <v>45</v>
      </c>
      <c r="AH15" s="51">
        <f t="shared" si="2"/>
        <v>35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7" t="s">
        <v>220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7">
        <v>25</v>
      </c>
      <c r="M16" s="47">
        <v>25</v>
      </c>
      <c r="N16" s="47">
        <v>25</v>
      </c>
      <c r="O16" s="47">
        <v>25</v>
      </c>
      <c r="P16" s="47">
        <v>25</v>
      </c>
      <c r="Q16" s="47">
        <v>25</v>
      </c>
      <c r="R16" s="47">
        <v>25</v>
      </c>
      <c r="S16" s="47">
        <v>25</v>
      </c>
      <c r="T16" s="47">
        <v>25</v>
      </c>
      <c r="U16" s="47">
        <v>25</v>
      </c>
      <c r="V16" s="47">
        <v>25</v>
      </c>
      <c r="W16" s="47">
        <v>25</v>
      </c>
      <c r="X16" s="47">
        <v>25</v>
      </c>
      <c r="Y16" s="47">
        <v>25</v>
      </c>
      <c r="Z16" s="47">
        <v>25</v>
      </c>
      <c r="AA16" s="47">
        <v>25</v>
      </c>
      <c r="AB16" s="47">
        <v>25</v>
      </c>
      <c r="AC16" s="47">
        <v>25</v>
      </c>
      <c r="AD16" s="47">
        <v>25</v>
      </c>
      <c r="AE16" s="47">
        <v>25</v>
      </c>
      <c r="AF16" s="47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7"/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8">
        <v>0</v>
      </c>
      <c r="M17" s="48">
        <v>0</v>
      </c>
      <c r="N17" s="48">
        <v>0</v>
      </c>
      <c r="O17" s="48">
        <v>0</v>
      </c>
      <c r="P17" s="48">
        <v>0</v>
      </c>
      <c r="Q17" s="48">
        <v>0</v>
      </c>
      <c r="R17" s="48">
        <v>0</v>
      </c>
      <c r="S17" s="48">
        <v>12</v>
      </c>
      <c r="T17" s="48">
        <v>12</v>
      </c>
      <c r="U17" s="48">
        <v>20</v>
      </c>
      <c r="V17" s="48">
        <v>20</v>
      </c>
      <c r="W17" s="48">
        <v>25</v>
      </c>
      <c r="X17" s="48">
        <v>25</v>
      </c>
      <c r="Y17" s="48">
        <v>25</v>
      </c>
      <c r="Z17" s="48">
        <v>25</v>
      </c>
      <c r="AA17" s="47">
        <v>25</v>
      </c>
      <c r="AB17" s="47">
        <v>25</v>
      </c>
      <c r="AC17" s="47">
        <v>25</v>
      </c>
      <c r="AD17" s="47">
        <v>25</v>
      </c>
      <c r="AE17" s="47">
        <v>6</v>
      </c>
      <c r="AF17" s="47">
        <v>5</v>
      </c>
      <c r="AG17" s="168">
        <v>36</v>
      </c>
      <c r="AH17" s="51">
        <f t="shared" si="2"/>
        <v>25</v>
      </c>
      <c r="AI17" s="52">
        <f t="shared" si="3"/>
        <v>0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7" t="s">
        <v>221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  <c r="Q18" s="48">
        <v>0</v>
      </c>
      <c r="R18" s="48">
        <v>0</v>
      </c>
      <c r="S18" s="48">
        <v>0</v>
      </c>
      <c r="T18" s="48">
        <v>0</v>
      </c>
      <c r="U18" s="48">
        <v>0</v>
      </c>
      <c r="V18" s="48">
        <v>0</v>
      </c>
      <c r="W18" s="48">
        <v>0</v>
      </c>
      <c r="X18" s="48">
        <v>0</v>
      </c>
      <c r="Y18" s="48">
        <v>0</v>
      </c>
      <c r="Z18" s="48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168">
        <v>30</v>
      </c>
      <c r="AH18" s="51">
        <f t="shared" si="2"/>
        <v>0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7" t="s">
        <v>222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7">
        <v>6.2</v>
      </c>
      <c r="AB19" s="47">
        <v>6.2</v>
      </c>
      <c r="AC19" s="47">
        <v>6.2</v>
      </c>
      <c r="AD19" s="47">
        <v>6.2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7" t="s">
        <v>216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7" t="s">
        <v>218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0</v>
      </c>
      <c r="T21" s="48">
        <v>0</v>
      </c>
      <c r="U21" s="48">
        <v>0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7">
        <v>22</v>
      </c>
      <c r="AB21" s="47">
        <v>22</v>
      </c>
      <c r="AC21" s="47">
        <v>22</v>
      </c>
      <c r="AD21" s="47">
        <v>22</v>
      </c>
      <c r="AE21" s="47">
        <v>22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0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7" t="s">
        <v>223</v>
      </c>
      <c r="C22" s="47">
        <v>9</v>
      </c>
      <c r="D22" s="47">
        <v>9</v>
      </c>
      <c r="E22" s="47">
        <v>9</v>
      </c>
      <c r="F22" s="47">
        <v>9</v>
      </c>
      <c r="G22" s="47">
        <v>9</v>
      </c>
      <c r="H22" s="47">
        <v>9</v>
      </c>
      <c r="I22" s="47">
        <v>9</v>
      </c>
      <c r="J22" s="47">
        <v>9</v>
      </c>
      <c r="K22" s="47">
        <v>9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7">
        <v>22</v>
      </c>
      <c r="AB22" s="47">
        <v>22</v>
      </c>
      <c r="AC22" s="47">
        <v>22</v>
      </c>
      <c r="AD22" s="47">
        <v>22</v>
      </c>
      <c r="AE22" s="47">
        <v>22</v>
      </c>
      <c r="AF22" s="47">
        <v>22</v>
      </c>
      <c r="AG22" s="168">
        <v>25</v>
      </c>
      <c r="AH22" s="51">
        <f t="shared" si="2"/>
        <v>22</v>
      </c>
      <c r="AI22" s="52">
        <f t="shared" si="3"/>
        <v>9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7" t="s">
        <v>224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7">
        <v>22</v>
      </c>
      <c r="AB23" s="47">
        <v>22</v>
      </c>
      <c r="AC23" s="47">
        <v>22</v>
      </c>
      <c r="AD23" s="47">
        <v>22</v>
      </c>
      <c r="AE23" s="47">
        <v>22</v>
      </c>
      <c r="AF23" s="47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7" t="s">
        <v>225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7">
        <v>22</v>
      </c>
      <c r="AB24" s="47">
        <v>22</v>
      </c>
      <c r="AC24" s="47">
        <v>22</v>
      </c>
      <c r="AD24" s="47">
        <v>22</v>
      </c>
      <c r="AE24" s="47">
        <v>22</v>
      </c>
      <c r="AF24" s="47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7"/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8">
        <v>0</v>
      </c>
      <c r="M25" s="48">
        <v>0</v>
      </c>
      <c r="N25" s="48">
        <v>15</v>
      </c>
      <c r="O25" s="48">
        <v>15</v>
      </c>
      <c r="P25" s="48">
        <v>15</v>
      </c>
      <c r="Q25" s="48">
        <v>15</v>
      </c>
      <c r="R25" s="48">
        <v>15</v>
      </c>
      <c r="S25" s="48">
        <v>15</v>
      </c>
      <c r="T25" s="48">
        <v>15</v>
      </c>
      <c r="U25" s="48">
        <v>15</v>
      </c>
      <c r="V25" s="48">
        <v>15</v>
      </c>
      <c r="W25" s="48">
        <v>15</v>
      </c>
      <c r="X25" s="48">
        <v>15</v>
      </c>
      <c r="Y25" s="48">
        <v>15</v>
      </c>
      <c r="Z25" s="48">
        <v>15</v>
      </c>
      <c r="AA25" s="47">
        <v>15</v>
      </c>
      <c r="AB25" s="47">
        <v>15</v>
      </c>
      <c r="AC25" s="47">
        <v>15</v>
      </c>
      <c r="AD25" s="47">
        <v>15</v>
      </c>
      <c r="AE25" s="47">
        <v>15</v>
      </c>
      <c r="AF25" s="47">
        <v>15</v>
      </c>
      <c r="AG25" s="168">
        <v>23.5</v>
      </c>
      <c r="AH25" s="51">
        <f t="shared" si="2"/>
        <v>15</v>
      </c>
      <c r="AI25" s="52">
        <f t="shared" si="3"/>
        <v>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7"/>
      <c r="C26" s="47">
        <v>13.3</v>
      </c>
      <c r="D26" s="47">
        <v>13.3</v>
      </c>
      <c r="E26" s="47">
        <v>13.3</v>
      </c>
      <c r="F26" s="47">
        <v>13.3</v>
      </c>
      <c r="G26" s="47">
        <v>13.3</v>
      </c>
      <c r="H26" s="47">
        <v>13.3</v>
      </c>
      <c r="I26" s="47">
        <v>13.3</v>
      </c>
      <c r="J26" s="47">
        <v>13.3</v>
      </c>
      <c r="K26" s="47">
        <v>13.3</v>
      </c>
      <c r="L26" s="48">
        <v>13.3</v>
      </c>
      <c r="M26" s="48">
        <v>13.3</v>
      </c>
      <c r="N26" s="48">
        <v>13.3</v>
      </c>
      <c r="O26" s="48">
        <v>13.3</v>
      </c>
      <c r="P26" s="48">
        <v>13.3</v>
      </c>
      <c r="Q26" s="48">
        <v>13.3</v>
      </c>
      <c r="R26" s="48">
        <v>13.3</v>
      </c>
      <c r="S26" s="48">
        <v>13.3</v>
      </c>
      <c r="T26" s="48">
        <v>13.3</v>
      </c>
      <c r="U26" s="48">
        <v>13.3</v>
      </c>
      <c r="V26" s="48">
        <v>13.3</v>
      </c>
      <c r="W26" s="48">
        <v>13.3</v>
      </c>
      <c r="X26" s="48">
        <v>13.3</v>
      </c>
      <c r="Y26" s="48">
        <v>13.3</v>
      </c>
      <c r="Z26" s="48">
        <v>13.3</v>
      </c>
      <c r="AA26" s="47">
        <v>13.3</v>
      </c>
      <c r="AB26" s="47">
        <v>13.3</v>
      </c>
      <c r="AC26" s="47">
        <v>13.3</v>
      </c>
      <c r="AD26" s="47">
        <v>13.3</v>
      </c>
      <c r="AE26" s="47">
        <v>13.3</v>
      </c>
      <c r="AF26" s="47">
        <v>13.3</v>
      </c>
      <c r="AG26" s="168">
        <v>22.2</v>
      </c>
      <c r="AH26" s="51">
        <f t="shared" si="2"/>
        <v>13.3</v>
      </c>
      <c r="AI26" s="52">
        <f t="shared" si="3"/>
        <v>13.3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7"/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7"/>
      <c r="C28" s="47">
        <v>4</v>
      </c>
      <c r="D28" s="47">
        <v>4</v>
      </c>
      <c r="E28" s="47">
        <v>4</v>
      </c>
      <c r="F28" s="47">
        <v>4</v>
      </c>
      <c r="G28" s="47">
        <v>4</v>
      </c>
      <c r="H28" s="47">
        <v>4</v>
      </c>
      <c r="I28" s="47">
        <v>8</v>
      </c>
      <c r="J28" s="47">
        <v>8</v>
      </c>
      <c r="K28" s="47">
        <v>8</v>
      </c>
      <c r="L28" s="48">
        <v>8</v>
      </c>
      <c r="M28" s="48">
        <v>8</v>
      </c>
      <c r="N28" s="48">
        <v>8</v>
      </c>
      <c r="O28" s="48">
        <v>8</v>
      </c>
      <c r="P28" s="48">
        <v>8</v>
      </c>
      <c r="Q28" s="48">
        <v>8</v>
      </c>
      <c r="R28" s="48">
        <v>8</v>
      </c>
      <c r="S28" s="48">
        <v>8</v>
      </c>
      <c r="T28" s="48">
        <v>8</v>
      </c>
      <c r="U28" s="48">
        <v>8</v>
      </c>
      <c r="V28" s="48">
        <v>8</v>
      </c>
      <c r="W28" s="48">
        <v>8</v>
      </c>
      <c r="X28" s="48">
        <v>8</v>
      </c>
      <c r="Y28" s="48">
        <v>8</v>
      </c>
      <c r="Z28" s="48">
        <v>8</v>
      </c>
      <c r="AA28" s="47">
        <v>8</v>
      </c>
      <c r="AB28" s="47">
        <v>8</v>
      </c>
      <c r="AC28" s="47">
        <v>8</v>
      </c>
      <c r="AD28" s="47">
        <v>8</v>
      </c>
      <c r="AE28" s="47">
        <v>8</v>
      </c>
      <c r="AF28" s="47">
        <v>8</v>
      </c>
      <c r="AG28" s="168">
        <v>22.1</v>
      </c>
      <c r="AH28" s="51">
        <f t="shared" si="2"/>
        <v>8</v>
      </c>
      <c r="AI28" s="52">
        <f t="shared" si="3"/>
        <v>4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55"/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55">
        <v>12</v>
      </c>
      <c r="AB29" s="55">
        <v>12</v>
      </c>
      <c r="AC29" s="55">
        <v>12</v>
      </c>
      <c r="AD29" s="55">
        <v>12</v>
      </c>
      <c r="AE29" s="55">
        <v>12</v>
      </c>
      <c r="AF29" s="55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55"/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55"/>
      <c r="C31" s="55">
        <v>4.5</v>
      </c>
      <c r="D31" s="55">
        <v>4.5</v>
      </c>
      <c r="E31" s="55">
        <v>4.5</v>
      </c>
      <c r="F31" s="55">
        <v>4.5</v>
      </c>
      <c r="G31" s="55">
        <v>4.5</v>
      </c>
      <c r="H31" s="55">
        <v>4.5</v>
      </c>
      <c r="I31" s="55">
        <v>4.5</v>
      </c>
      <c r="J31" s="55">
        <v>4.5</v>
      </c>
      <c r="K31" s="55">
        <v>4.5</v>
      </c>
      <c r="L31" s="48">
        <v>4.5</v>
      </c>
      <c r="M31" s="48">
        <v>4.5</v>
      </c>
      <c r="N31" s="48">
        <v>4.5</v>
      </c>
      <c r="O31" s="48">
        <v>4.5</v>
      </c>
      <c r="P31" s="48">
        <v>4.5</v>
      </c>
      <c r="Q31" s="48">
        <v>4.5</v>
      </c>
      <c r="R31" s="48">
        <v>4.5</v>
      </c>
      <c r="S31" s="48">
        <v>4.5</v>
      </c>
      <c r="T31" s="48">
        <v>4.5</v>
      </c>
      <c r="U31" s="48">
        <v>4.5</v>
      </c>
      <c r="V31" s="48">
        <v>4.5</v>
      </c>
      <c r="W31" s="48">
        <v>4.5</v>
      </c>
      <c r="X31" s="48">
        <v>4.5</v>
      </c>
      <c r="Y31" s="48">
        <v>4.5</v>
      </c>
      <c r="Z31" s="48">
        <v>4.5</v>
      </c>
      <c r="AA31" s="55">
        <v>4.5</v>
      </c>
      <c r="AB31" s="55">
        <v>4.5</v>
      </c>
      <c r="AC31" s="55">
        <v>4.5</v>
      </c>
      <c r="AD31" s="55">
        <v>4.5</v>
      </c>
      <c r="AE31" s="55">
        <v>4.5</v>
      </c>
      <c r="AF31" s="55">
        <v>4.5</v>
      </c>
      <c r="AG31" s="58">
        <v>20</v>
      </c>
      <c r="AH31" s="51">
        <f t="shared" si="2"/>
        <v>4.5</v>
      </c>
      <c r="AI31" s="52">
        <f t="shared" si="3"/>
        <v>4.5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55"/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/>
      <c r="C34" s="55">
        <v>137</v>
      </c>
      <c r="D34" s="55">
        <v>143.5</v>
      </c>
      <c r="E34" s="55">
        <v>145.4</v>
      </c>
      <c r="F34" s="55">
        <v>146</v>
      </c>
      <c r="G34" s="55">
        <v>146</v>
      </c>
      <c r="H34" s="55">
        <v>146.30000000000001</v>
      </c>
      <c r="I34" s="55">
        <v>145.6</v>
      </c>
      <c r="J34" s="55">
        <v>146.80000000000001</v>
      </c>
      <c r="K34" s="55">
        <v>146.6</v>
      </c>
      <c r="L34" s="64">
        <v>146.6</v>
      </c>
      <c r="M34" s="64">
        <v>147.6</v>
      </c>
      <c r="N34" s="64">
        <v>164.3</v>
      </c>
      <c r="O34" s="64">
        <v>160</v>
      </c>
      <c r="P34" s="64">
        <v>157.4</v>
      </c>
      <c r="Q34" s="64">
        <v>158</v>
      </c>
      <c r="R34" s="64">
        <v>161.1</v>
      </c>
      <c r="S34" s="64">
        <v>153.5</v>
      </c>
      <c r="T34" s="64">
        <v>154.5</v>
      </c>
      <c r="U34" s="64">
        <v>160.30000000000001</v>
      </c>
      <c r="V34" s="64">
        <v>161.9</v>
      </c>
      <c r="W34" s="64">
        <v>161.5</v>
      </c>
      <c r="X34" s="64">
        <v>162.69999999999999</v>
      </c>
      <c r="Y34" s="64">
        <v>159.6</v>
      </c>
      <c r="Z34" s="64">
        <v>157.4</v>
      </c>
      <c r="AA34" s="64">
        <v>164.2</v>
      </c>
      <c r="AB34" s="64">
        <v>163.5</v>
      </c>
      <c r="AC34" s="64">
        <v>163</v>
      </c>
      <c r="AD34" s="64">
        <v>164.5</v>
      </c>
      <c r="AE34" s="64">
        <v>164.5</v>
      </c>
      <c r="AF34" s="55">
        <v>165.4</v>
      </c>
      <c r="AG34" s="58">
        <v>240</v>
      </c>
      <c r="AH34" s="51">
        <f t="shared" si="2"/>
        <v>165.4</v>
      </c>
      <c r="AI34" s="52">
        <f t="shared" si="3"/>
        <v>137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220</v>
      </c>
      <c r="C35" s="66">
        <f t="shared" si="4"/>
        <v>690.8</v>
      </c>
      <c r="D35" s="66">
        <f t="shared" si="4"/>
        <v>690.1</v>
      </c>
      <c r="E35" s="66">
        <f t="shared" si="4"/>
        <v>688.7</v>
      </c>
      <c r="F35" s="66">
        <f t="shared" si="4"/>
        <v>689.2</v>
      </c>
      <c r="G35" s="66">
        <f t="shared" si="4"/>
        <v>689.90000000000009</v>
      </c>
      <c r="H35" s="66">
        <f t="shared" si="4"/>
        <v>690.8</v>
      </c>
      <c r="I35" s="66">
        <f t="shared" si="4"/>
        <v>695</v>
      </c>
      <c r="J35" s="66">
        <f t="shared" si="4"/>
        <v>695</v>
      </c>
      <c r="K35" s="66">
        <f t="shared" si="4"/>
        <v>695</v>
      </c>
      <c r="L35" s="66">
        <f t="shared" si="4"/>
        <v>707.90000000000009</v>
      </c>
      <c r="M35" s="66">
        <f t="shared" si="4"/>
        <v>714.2</v>
      </c>
      <c r="N35" s="66">
        <f t="shared" si="4"/>
        <v>730</v>
      </c>
      <c r="O35" s="66">
        <f t="shared" si="4"/>
        <v>706.3</v>
      </c>
      <c r="P35" s="66">
        <f t="shared" si="4"/>
        <v>706.3</v>
      </c>
      <c r="Q35" s="66">
        <f t="shared" si="4"/>
        <v>730</v>
      </c>
      <c r="R35" s="66">
        <f t="shared" si="4"/>
        <v>730</v>
      </c>
      <c r="S35" s="66">
        <f t="shared" si="4"/>
        <v>706</v>
      </c>
      <c r="T35" s="66">
        <f t="shared" si="4"/>
        <v>713</v>
      </c>
      <c r="U35" s="66">
        <f t="shared" si="4"/>
        <v>721</v>
      </c>
      <c r="V35" s="66">
        <f t="shared" si="4"/>
        <v>766.9</v>
      </c>
      <c r="W35" s="66">
        <f t="shared" si="4"/>
        <v>789.89999999999986</v>
      </c>
      <c r="X35" s="66">
        <f t="shared" si="4"/>
        <v>800.19999999999993</v>
      </c>
      <c r="Y35" s="66">
        <f t="shared" si="4"/>
        <v>551.90000000000009</v>
      </c>
      <c r="Z35" s="66">
        <f t="shared" si="4"/>
        <v>551.90000000000009</v>
      </c>
      <c r="AA35" s="66">
        <f t="shared" si="4"/>
        <v>774.89999999999986</v>
      </c>
      <c r="AB35" s="66">
        <f t="shared" si="4"/>
        <v>776.89999999999986</v>
      </c>
      <c r="AC35" s="66">
        <f t="shared" si="4"/>
        <v>776.39999999999986</v>
      </c>
      <c r="AD35" s="66">
        <f t="shared" si="4"/>
        <v>777.89999999999986</v>
      </c>
      <c r="AE35" s="66">
        <f t="shared" si="4"/>
        <v>761.9</v>
      </c>
      <c r="AF35" s="66">
        <f t="shared" si="4"/>
        <v>760.9</v>
      </c>
      <c r="AG35" s="58">
        <f>SUM(AG11:AG34)</f>
        <v>1416.83</v>
      </c>
      <c r="AH35" s="51">
        <f t="shared" si="2"/>
        <v>800.19999999999993</v>
      </c>
      <c r="AI35" s="52">
        <f t="shared" si="3"/>
        <v>220</v>
      </c>
      <c r="AK35" s="53"/>
    </row>
    <row r="36" spans="1:41" x14ac:dyDescent="0.25">
      <c r="A36" s="54" t="s">
        <v>21</v>
      </c>
      <c r="B36" s="55"/>
      <c r="C36" s="55">
        <v>96.9</v>
      </c>
      <c r="D36" s="55">
        <v>138.9</v>
      </c>
      <c r="E36" s="55">
        <v>138.1</v>
      </c>
      <c r="F36" s="55">
        <v>139</v>
      </c>
      <c r="G36" s="55">
        <v>140</v>
      </c>
      <c r="H36" s="55">
        <v>140.19999999999999</v>
      </c>
      <c r="I36" s="55">
        <v>138.5</v>
      </c>
      <c r="J36" s="55">
        <v>139.30000000000001</v>
      </c>
      <c r="K36" s="55">
        <v>139.6</v>
      </c>
      <c r="L36" s="48">
        <v>138.6</v>
      </c>
      <c r="M36" s="48">
        <v>138.6</v>
      </c>
      <c r="N36" s="48">
        <v>137.30000000000001</v>
      </c>
      <c r="O36" s="48">
        <v>137.30000000000001</v>
      </c>
      <c r="P36" s="48">
        <v>137.30000000000001</v>
      </c>
      <c r="Q36" s="48">
        <v>137.30000000000001</v>
      </c>
      <c r="R36" s="48">
        <v>138.5</v>
      </c>
      <c r="S36" s="48">
        <v>97</v>
      </c>
      <c r="T36" s="48">
        <v>139.1</v>
      </c>
      <c r="U36" s="48">
        <v>139.1</v>
      </c>
      <c r="V36" s="48">
        <v>137.6</v>
      </c>
      <c r="W36" s="48">
        <v>138.69999999999999</v>
      </c>
      <c r="X36" s="48">
        <v>138.69999999999999</v>
      </c>
      <c r="Y36" s="48">
        <v>138.69999999999999</v>
      </c>
      <c r="Z36" s="48">
        <v>138.69999999999999</v>
      </c>
      <c r="AA36" s="47">
        <v>141.30000000000001</v>
      </c>
      <c r="AB36" s="47">
        <v>141.6</v>
      </c>
      <c r="AC36" s="47">
        <v>141.69999999999999</v>
      </c>
      <c r="AD36" s="47">
        <v>140.19999999999999</v>
      </c>
      <c r="AE36" s="47">
        <v>139.19999999999999</v>
      </c>
      <c r="AF36" s="47">
        <v>139.5</v>
      </c>
      <c r="AG36" s="56">
        <v>144</v>
      </c>
      <c r="AH36" s="51">
        <f t="shared" si="2"/>
        <v>141.69999999999999</v>
      </c>
      <c r="AI36" s="52">
        <f t="shared" si="3"/>
        <v>96.9</v>
      </c>
      <c r="AK36" s="53"/>
    </row>
    <row r="37" spans="1:41" x14ac:dyDescent="0.25">
      <c r="A37" s="57" t="s">
        <v>22</v>
      </c>
      <c r="B37" s="55"/>
      <c r="C37" s="55">
        <v>69.900000000000006</v>
      </c>
      <c r="D37" s="55">
        <v>69.900000000000006</v>
      </c>
      <c r="E37" s="55">
        <v>70.099999999999994</v>
      </c>
      <c r="F37" s="55">
        <v>70.099999999999994</v>
      </c>
      <c r="G37" s="55">
        <v>70.099999999999994</v>
      </c>
      <c r="H37" s="55">
        <v>71.099999999999994</v>
      </c>
      <c r="I37" s="55">
        <v>72.5</v>
      </c>
      <c r="J37" s="55">
        <v>72</v>
      </c>
      <c r="K37" s="55">
        <v>71.3</v>
      </c>
      <c r="L37" s="67">
        <v>71.5</v>
      </c>
      <c r="M37" s="67">
        <v>71.5</v>
      </c>
      <c r="N37" s="67">
        <v>69.900000000000006</v>
      </c>
      <c r="O37" s="67">
        <v>69.900000000000006</v>
      </c>
      <c r="P37" s="67">
        <v>69.900000000000006</v>
      </c>
      <c r="Q37" s="67">
        <v>69.900000000000006</v>
      </c>
      <c r="R37" s="67">
        <v>70.400000000000006</v>
      </c>
      <c r="S37" s="67">
        <v>35</v>
      </c>
      <c r="T37" s="67">
        <v>71</v>
      </c>
      <c r="U37" s="67">
        <v>71</v>
      </c>
      <c r="V37" s="67">
        <v>71</v>
      </c>
      <c r="W37" s="67">
        <v>71</v>
      </c>
      <c r="X37" s="67">
        <v>71</v>
      </c>
      <c r="Y37" s="67">
        <v>71</v>
      </c>
      <c r="Z37" s="67">
        <v>71</v>
      </c>
      <c r="AA37" s="55">
        <v>71</v>
      </c>
      <c r="AB37" s="55">
        <v>69.900000000000006</v>
      </c>
      <c r="AC37" s="55">
        <v>70.099999999999994</v>
      </c>
      <c r="AD37" s="55">
        <v>70</v>
      </c>
      <c r="AE37" s="55">
        <v>70.400000000000006</v>
      </c>
      <c r="AF37" s="55">
        <v>69.599999999999994</v>
      </c>
      <c r="AG37" s="58">
        <v>70</v>
      </c>
      <c r="AH37" s="51">
        <f t="shared" si="2"/>
        <v>72.5</v>
      </c>
      <c r="AI37" s="52">
        <f t="shared" si="3"/>
        <v>35</v>
      </c>
      <c r="AK37" s="53"/>
    </row>
    <row r="38" spans="1:41" x14ac:dyDescent="0.25">
      <c r="A38" s="57" t="s">
        <v>23</v>
      </c>
      <c r="B38" s="55"/>
      <c r="C38" s="55">
        <v>60.3</v>
      </c>
      <c r="D38" s="55">
        <v>60</v>
      </c>
      <c r="E38" s="55">
        <v>60</v>
      </c>
      <c r="F38" s="55">
        <v>60</v>
      </c>
      <c r="G38" s="55">
        <v>60</v>
      </c>
      <c r="H38" s="55">
        <v>60.2</v>
      </c>
      <c r="I38" s="55">
        <v>60.2</v>
      </c>
      <c r="J38" s="55">
        <v>60.2</v>
      </c>
      <c r="K38" s="55">
        <v>60.6</v>
      </c>
      <c r="L38" s="67">
        <v>60.8</v>
      </c>
      <c r="M38" s="67">
        <v>60.8</v>
      </c>
      <c r="N38" s="67">
        <v>60.5</v>
      </c>
      <c r="O38" s="67">
        <v>60.5</v>
      </c>
      <c r="P38" s="67">
        <v>60.5</v>
      </c>
      <c r="Q38" s="67">
        <v>60.5</v>
      </c>
      <c r="R38" s="67">
        <v>61.2</v>
      </c>
      <c r="S38" s="67">
        <v>61.2</v>
      </c>
      <c r="T38" s="67">
        <v>62.7</v>
      </c>
      <c r="U38" s="67">
        <v>62.7</v>
      </c>
      <c r="V38" s="67">
        <v>62.7</v>
      </c>
      <c r="W38" s="67">
        <v>62.7</v>
      </c>
      <c r="X38" s="67">
        <v>62.7</v>
      </c>
      <c r="Y38" s="67">
        <v>62.7</v>
      </c>
      <c r="Z38" s="67">
        <v>62.7</v>
      </c>
      <c r="AA38" s="55">
        <v>62.7</v>
      </c>
      <c r="AB38" s="55">
        <v>61.4</v>
      </c>
      <c r="AC38" s="55">
        <v>61.4</v>
      </c>
      <c r="AD38" s="55">
        <v>61.1</v>
      </c>
      <c r="AE38" s="55">
        <v>61</v>
      </c>
      <c r="AF38" s="55">
        <v>61</v>
      </c>
      <c r="AG38" s="58">
        <v>69</v>
      </c>
      <c r="AH38" s="51">
        <f t="shared" si="2"/>
        <v>62.7</v>
      </c>
      <c r="AI38" s="52">
        <f t="shared" si="3"/>
        <v>60</v>
      </c>
      <c r="AK38" s="53"/>
    </row>
    <row r="39" spans="1:41" x14ac:dyDescent="0.25">
      <c r="A39" s="57" t="s">
        <v>24</v>
      </c>
      <c r="B39" s="55"/>
      <c r="C39" s="55">
        <v>30</v>
      </c>
      <c r="D39" s="55">
        <v>30</v>
      </c>
      <c r="E39" s="55">
        <v>30</v>
      </c>
      <c r="F39" s="55">
        <v>30</v>
      </c>
      <c r="G39" s="55">
        <v>30</v>
      </c>
      <c r="H39" s="55">
        <v>30</v>
      </c>
      <c r="I39" s="55">
        <v>30</v>
      </c>
      <c r="J39" s="55">
        <v>30</v>
      </c>
      <c r="K39" s="55">
        <v>30</v>
      </c>
      <c r="L39" s="67">
        <v>29.5</v>
      </c>
      <c r="M39" s="67">
        <v>29.5</v>
      </c>
      <c r="N39" s="67">
        <v>30.2</v>
      </c>
      <c r="O39" s="67">
        <v>30.2</v>
      </c>
      <c r="P39" s="67">
        <v>30.2</v>
      </c>
      <c r="Q39" s="67">
        <v>30.2</v>
      </c>
      <c r="R39" s="67">
        <v>30.2</v>
      </c>
      <c r="S39" s="67">
        <v>0</v>
      </c>
      <c r="T39" s="67">
        <v>30</v>
      </c>
      <c r="U39" s="67">
        <v>30</v>
      </c>
      <c r="V39" s="67">
        <v>30</v>
      </c>
      <c r="W39" s="67">
        <v>30</v>
      </c>
      <c r="X39" s="67">
        <v>30</v>
      </c>
      <c r="Y39" s="67">
        <v>30</v>
      </c>
      <c r="Z39" s="67">
        <v>30</v>
      </c>
      <c r="AA39" s="55">
        <v>30</v>
      </c>
      <c r="AB39" s="55">
        <v>30.5</v>
      </c>
      <c r="AC39" s="55">
        <v>30.2</v>
      </c>
      <c r="AD39" s="55">
        <v>30.2</v>
      </c>
      <c r="AE39" s="55">
        <v>30.2</v>
      </c>
      <c r="AF39" s="55">
        <v>30.2</v>
      </c>
      <c r="AG39" s="58">
        <v>60</v>
      </c>
      <c r="AH39" s="51">
        <f t="shared" si="2"/>
        <v>30.5</v>
      </c>
      <c r="AI39" s="52">
        <f t="shared" si="3"/>
        <v>0</v>
      </c>
      <c r="AK39" s="53"/>
    </row>
    <row r="40" spans="1:41" x14ac:dyDescent="0.25">
      <c r="A40" s="57" t="s">
        <v>25</v>
      </c>
      <c r="B40" s="55"/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48">
        <v>15</v>
      </c>
      <c r="Z40" s="48">
        <v>15</v>
      </c>
      <c r="AA40" s="55">
        <v>15</v>
      </c>
      <c r="AB40" s="55">
        <v>15</v>
      </c>
      <c r="AC40" s="55">
        <v>15</v>
      </c>
      <c r="AD40" s="55">
        <v>15</v>
      </c>
      <c r="AE40" s="55">
        <v>15</v>
      </c>
      <c r="AF40" s="55">
        <v>15</v>
      </c>
      <c r="AG40" s="58">
        <v>30</v>
      </c>
      <c r="AH40" s="51">
        <f t="shared" si="2"/>
        <v>15</v>
      </c>
      <c r="AI40" s="52">
        <f t="shared" si="3"/>
        <v>15</v>
      </c>
      <c r="AK40" s="53"/>
    </row>
    <row r="41" spans="1:41" x14ac:dyDescent="0.25">
      <c r="A41" s="57" t="s">
        <v>86</v>
      </c>
      <c r="B41" s="55"/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/>
      <c r="C42" s="68">
        <v>16.600000000000001</v>
      </c>
      <c r="D42" s="68">
        <v>16.5</v>
      </c>
      <c r="E42" s="68">
        <v>16.5</v>
      </c>
      <c r="F42" s="68">
        <v>16.5</v>
      </c>
      <c r="G42" s="68">
        <v>16.5</v>
      </c>
      <c r="H42" s="68">
        <v>16.5</v>
      </c>
      <c r="I42" s="68">
        <v>16.5</v>
      </c>
      <c r="J42" s="68">
        <v>16.2</v>
      </c>
      <c r="K42" s="68">
        <v>16.2</v>
      </c>
      <c r="L42" s="48">
        <v>17.3</v>
      </c>
      <c r="M42" s="48">
        <v>17.3</v>
      </c>
      <c r="N42" s="48">
        <v>15.8</v>
      </c>
      <c r="O42" s="48">
        <v>15.8</v>
      </c>
      <c r="P42" s="48">
        <v>15.8</v>
      </c>
      <c r="Q42" s="48">
        <v>14</v>
      </c>
      <c r="R42" s="48">
        <v>14</v>
      </c>
      <c r="S42" s="48">
        <v>14</v>
      </c>
      <c r="T42" s="48">
        <v>14</v>
      </c>
      <c r="U42" s="48">
        <v>14</v>
      </c>
      <c r="V42" s="48">
        <v>14</v>
      </c>
      <c r="W42" s="48">
        <v>14</v>
      </c>
      <c r="X42" s="48">
        <v>14</v>
      </c>
      <c r="Y42" s="48">
        <v>14</v>
      </c>
      <c r="Z42" s="48">
        <v>14</v>
      </c>
      <c r="AA42" s="55">
        <v>14</v>
      </c>
      <c r="AB42" s="55">
        <v>16.8</v>
      </c>
      <c r="AC42" s="55">
        <v>16.8</v>
      </c>
      <c r="AD42" s="55">
        <v>16.8</v>
      </c>
      <c r="AE42" s="55">
        <v>16.8</v>
      </c>
      <c r="AF42" s="55">
        <v>16.8</v>
      </c>
      <c r="AG42" s="58">
        <v>24</v>
      </c>
      <c r="AH42" s="51">
        <f t="shared" si="2"/>
        <v>17.3</v>
      </c>
      <c r="AI42" s="52">
        <f t="shared" si="3"/>
        <v>14</v>
      </c>
      <c r="AK42" s="53"/>
    </row>
    <row r="43" spans="1:41" x14ac:dyDescent="0.25">
      <c r="A43" s="57" t="s">
        <v>27</v>
      </c>
      <c r="B43" s="55"/>
      <c r="C43" s="55">
        <v>2.9</v>
      </c>
      <c r="D43" s="55">
        <v>2.9</v>
      </c>
      <c r="E43" s="55">
        <v>2.9</v>
      </c>
      <c r="F43" s="55">
        <v>2.9</v>
      </c>
      <c r="G43" s="55">
        <v>2.9</v>
      </c>
      <c r="H43" s="55">
        <v>2.9</v>
      </c>
      <c r="I43" s="55">
        <v>2.9</v>
      </c>
      <c r="J43" s="55">
        <v>2.9</v>
      </c>
      <c r="K43" s="55">
        <v>2.9</v>
      </c>
      <c r="L43" s="48">
        <v>2.9</v>
      </c>
      <c r="M43" s="48">
        <v>2.9</v>
      </c>
      <c r="N43" s="48">
        <v>2.9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2.1</v>
      </c>
      <c r="U43" s="48">
        <v>2.1</v>
      </c>
      <c r="V43" s="48">
        <v>2.1</v>
      </c>
      <c r="W43" s="48">
        <v>2.1</v>
      </c>
      <c r="X43" s="48">
        <v>2.1</v>
      </c>
      <c r="Y43" s="48">
        <v>2.1</v>
      </c>
      <c r="Z43" s="48">
        <v>2.1</v>
      </c>
      <c r="AA43" s="55">
        <v>2.1</v>
      </c>
      <c r="AB43" s="55">
        <v>2.1</v>
      </c>
      <c r="AC43" s="55">
        <v>2.1</v>
      </c>
      <c r="AD43" s="55">
        <v>2.1</v>
      </c>
      <c r="AE43" s="55">
        <v>2.1</v>
      </c>
      <c r="AF43" s="55">
        <v>2.1</v>
      </c>
      <c r="AG43" s="58">
        <v>15</v>
      </c>
      <c r="AH43" s="51">
        <f t="shared" si="2"/>
        <v>2.9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/>
      <c r="C44" s="55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48">
        <v>14</v>
      </c>
      <c r="M44" s="48">
        <v>14</v>
      </c>
      <c r="N44" s="48">
        <v>14</v>
      </c>
      <c r="O44" s="48">
        <v>14</v>
      </c>
      <c r="P44" s="48">
        <v>14</v>
      </c>
      <c r="Q44" s="48">
        <v>14</v>
      </c>
      <c r="R44" s="48">
        <v>14</v>
      </c>
      <c r="S44" s="48">
        <v>14</v>
      </c>
      <c r="T44" s="48">
        <v>14</v>
      </c>
      <c r="U44" s="48">
        <v>14</v>
      </c>
      <c r="V44" s="48">
        <v>14</v>
      </c>
      <c r="W44" s="48">
        <v>14</v>
      </c>
      <c r="X44" s="48">
        <v>14</v>
      </c>
      <c r="Y44" s="48">
        <v>14</v>
      </c>
      <c r="Z44" s="48">
        <v>14</v>
      </c>
      <c r="AA44" s="55">
        <v>14</v>
      </c>
      <c r="AB44" s="55">
        <v>14</v>
      </c>
      <c r="AC44" s="55">
        <v>14</v>
      </c>
      <c r="AD44" s="55">
        <v>14</v>
      </c>
      <c r="AE44" s="55">
        <v>14</v>
      </c>
      <c r="AF44" s="55">
        <v>14</v>
      </c>
      <c r="AG44" s="58">
        <v>14.1</v>
      </c>
      <c r="AH44" s="51">
        <f t="shared" si="2"/>
        <v>14</v>
      </c>
      <c r="AI44" s="52">
        <f t="shared" si="3"/>
        <v>14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/>
      <c r="C45" s="68">
        <v>4</v>
      </c>
      <c r="D45" s="68">
        <v>12</v>
      </c>
      <c r="E45" s="68">
        <v>12</v>
      </c>
      <c r="F45" s="68">
        <v>12</v>
      </c>
      <c r="G45" s="68">
        <v>12</v>
      </c>
      <c r="H45" s="68">
        <v>12</v>
      </c>
      <c r="I45" s="68">
        <v>12</v>
      </c>
      <c r="J45" s="68">
        <v>12</v>
      </c>
      <c r="K45" s="68">
        <v>12</v>
      </c>
      <c r="L45" s="48">
        <v>14</v>
      </c>
      <c r="M45" s="48">
        <v>14</v>
      </c>
      <c r="N45" s="48">
        <v>14</v>
      </c>
      <c r="O45" s="48">
        <v>7</v>
      </c>
      <c r="P45" s="48">
        <v>14</v>
      </c>
      <c r="Q45" s="48">
        <v>14</v>
      </c>
      <c r="R45" s="48">
        <v>14</v>
      </c>
      <c r="S45" s="48">
        <v>14</v>
      </c>
      <c r="T45" s="48">
        <v>14</v>
      </c>
      <c r="U45" s="48">
        <v>13</v>
      </c>
      <c r="V45" s="48">
        <v>13</v>
      </c>
      <c r="W45" s="48">
        <v>13</v>
      </c>
      <c r="X45" s="48">
        <v>13</v>
      </c>
      <c r="Y45" s="48">
        <v>13</v>
      </c>
      <c r="Z45" s="48">
        <v>13</v>
      </c>
      <c r="AA45" s="55">
        <v>13</v>
      </c>
      <c r="AB45" s="55">
        <v>14</v>
      </c>
      <c r="AC45" s="55">
        <v>14</v>
      </c>
      <c r="AD45" s="55">
        <v>8</v>
      </c>
      <c r="AE45" s="55">
        <v>4</v>
      </c>
      <c r="AF45" s="55">
        <v>0</v>
      </c>
      <c r="AG45" s="58">
        <v>14</v>
      </c>
      <c r="AH45" s="51">
        <f t="shared" si="2"/>
        <v>14</v>
      </c>
      <c r="AI45" s="52">
        <f t="shared" si="3"/>
        <v>0</v>
      </c>
      <c r="AK45" s="53"/>
    </row>
    <row r="46" spans="1:41" x14ac:dyDescent="0.25">
      <c r="A46" s="57" t="s">
        <v>30</v>
      </c>
      <c r="B46" s="55"/>
      <c r="C46" s="55">
        <v>0</v>
      </c>
      <c r="D46" s="55">
        <v>0</v>
      </c>
      <c r="E46" s="55">
        <v>0</v>
      </c>
      <c r="F46" s="55">
        <v>0</v>
      </c>
      <c r="G46" s="55">
        <v>0</v>
      </c>
      <c r="H46" s="55">
        <v>0</v>
      </c>
      <c r="I46" s="55">
        <v>0</v>
      </c>
      <c r="J46" s="55">
        <v>5.4</v>
      </c>
      <c r="K46" s="55">
        <v>5.4</v>
      </c>
      <c r="L46" s="48">
        <v>5.4</v>
      </c>
      <c r="M46" s="48">
        <v>5.4</v>
      </c>
      <c r="N46" s="48">
        <v>2.8</v>
      </c>
      <c r="O46" s="48">
        <v>4</v>
      </c>
      <c r="P46" s="48">
        <v>4</v>
      </c>
      <c r="Q46" s="48">
        <v>4</v>
      </c>
      <c r="R46" s="48">
        <v>4</v>
      </c>
      <c r="S46" s="48">
        <v>4</v>
      </c>
      <c r="T46" s="48">
        <v>4</v>
      </c>
      <c r="U46" s="48">
        <v>4</v>
      </c>
      <c r="V46" s="48">
        <v>4</v>
      </c>
      <c r="W46" s="48">
        <v>4</v>
      </c>
      <c r="X46" s="48">
        <v>4</v>
      </c>
      <c r="Y46" s="48">
        <v>4</v>
      </c>
      <c r="Z46" s="48">
        <v>4</v>
      </c>
      <c r="AA46" s="55">
        <v>4</v>
      </c>
      <c r="AB46" s="55">
        <v>5.6</v>
      </c>
      <c r="AC46" s="55">
        <v>5.6</v>
      </c>
      <c r="AD46" s="55">
        <v>5.6</v>
      </c>
      <c r="AE46" s="55">
        <v>5.6</v>
      </c>
      <c r="AF46" s="55">
        <v>5.3</v>
      </c>
      <c r="AG46" s="58">
        <v>10.050000000000001</v>
      </c>
      <c r="AH46" s="51">
        <f t="shared" si="2"/>
        <v>5.6</v>
      </c>
      <c r="AI46" s="52">
        <f t="shared" si="3"/>
        <v>0</v>
      </c>
      <c r="AK46" s="53"/>
    </row>
    <row r="47" spans="1:41" x14ac:dyDescent="0.25">
      <c r="A47" s="57" t="s">
        <v>31</v>
      </c>
      <c r="B47" s="55"/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55">
        <v>6.2</v>
      </c>
      <c r="AB47" s="55">
        <v>6.2</v>
      </c>
      <c r="AC47" s="55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3.54</v>
      </c>
      <c r="C49" s="66">
        <f t="shared" si="6"/>
        <v>319.34000000000003</v>
      </c>
      <c r="D49" s="66">
        <f t="shared" si="6"/>
        <v>368.94</v>
      </c>
      <c r="E49" s="66">
        <f t="shared" si="6"/>
        <v>368.34</v>
      </c>
      <c r="F49" s="66">
        <f t="shared" si="6"/>
        <v>369.24</v>
      </c>
      <c r="G49" s="66">
        <f t="shared" si="6"/>
        <v>370.24</v>
      </c>
      <c r="H49" s="66">
        <f t="shared" si="6"/>
        <v>371.64</v>
      </c>
      <c r="I49" s="66">
        <f t="shared" si="6"/>
        <v>371.34</v>
      </c>
      <c r="J49" s="66">
        <f t="shared" si="6"/>
        <v>376.73999999999995</v>
      </c>
      <c r="K49" s="66">
        <f t="shared" si="6"/>
        <v>376.73999999999995</v>
      </c>
      <c r="L49" s="66">
        <f t="shared" si="6"/>
        <v>378.73999999999995</v>
      </c>
      <c r="M49" s="66">
        <f t="shared" si="6"/>
        <v>378.73999999999995</v>
      </c>
      <c r="N49" s="66">
        <f t="shared" si="6"/>
        <v>372.14000000000004</v>
      </c>
      <c r="O49" s="66">
        <f t="shared" si="6"/>
        <v>363.44000000000005</v>
      </c>
      <c r="P49" s="66">
        <f t="shared" si="6"/>
        <v>370.44000000000005</v>
      </c>
      <c r="Q49" s="66">
        <f t="shared" si="6"/>
        <v>368.64000000000004</v>
      </c>
      <c r="R49" s="66">
        <f t="shared" si="6"/>
        <v>371.04</v>
      </c>
      <c r="S49" s="66">
        <f t="shared" si="6"/>
        <v>263.94</v>
      </c>
      <c r="T49" s="66">
        <f t="shared" si="6"/>
        <v>375.64000000000004</v>
      </c>
      <c r="U49" s="66">
        <f t="shared" si="6"/>
        <v>374.64000000000004</v>
      </c>
      <c r="V49" s="66">
        <f t="shared" si="6"/>
        <v>373.14000000000004</v>
      </c>
      <c r="W49" s="66">
        <f t="shared" si="6"/>
        <v>374.24</v>
      </c>
      <c r="X49" s="66">
        <f t="shared" si="6"/>
        <v>374.24</v>
      </c>
      <c r="Y49" s="66">
        <f t="shared" si="6"/>
        <v>374.24</v>
      </c>
      <c r="Z49" s="66">
        <f t="shared" si="6"/>
        <v>374.24</v>
      </c>
      <c r="AA49" s="66">
        <f t="shared" si="6"/>
        <v>376.84000000000003</v>
      </c>
      <c r="AB49" s="66">
        <f t="shared" si="6"/>
        <v>380.64000000000004</v>
      </c>
      <c r="AC49" s="66">
        <f t="shared" si="6"/>
        <v>380.64000000000004</v>
      </c>
      <c r="AD49" s="66">
        <f t="shared" si="6"/>
        <v>372.74000000000007</v>
      </c>
      <c r="AE49" s="66">
        <f t="shared" si="6"/>
        <v>368.04000000000008</v>
      </c>
      <c r="AF49" s="66">
        <f t="shared" si="6"/>
        <v>363.24000000000007</v>
      </c>
      <c r="AG49" s="71">
        <f>SUM(AG36:AG48)</f>
        <v>489.91</v>
      </c>
      <c r="AH49" s="51">
        <f t="shared" si="2"/>
        <v>380.64000000000004</v>
      </c>
      <c r="AI49" s="52">
        <f t="shared" si="3"/>
        <v>3.54</v>
      </c>
      <c r="AK49" s="53"/>
    </row>
    <row r="50" spans="1:37" x14ac:dyDescent="0.25">
      <c r="A50" s="54" t="s">
        <v>34</v>
      </c>
      <c r="B50" s="55"/>
      <c r="C50" s="55">
        <v>40</v>
      </c>
      <c r="D50" s="55">
        <v>39.700000000000003</v>
      </c>
      <c r="E50" s="55">
        <v>14</v>
      </c>
      <c r="F50" s="55">
        <v>13.5</v>
      </c>
      <c r="G50" s="55">
        <v>13.5</v>
      </c>
      <c r="H50" s="55">
        <v>13</v>
      </c>
      <c r="I50" s="55">
        <v>15</v>
      </c>
      <c r="J50" s="55">
        <v>30.3</v>
      </c>
      <c r="K50" s="55">
        <v>50</v>
      </c>
      <c r="L50" s="72">
        <v>54.6</v>
      </c>
      <c r="M50" s="72">
        <v>60</v>
      </c>
      <c r="N50" s="72">
        <v>59.6</v>
      </c>
      <c r="O50" s="72">
        <v>59.6</v>
      </c>
      <c r="P50" s="72">
        <v>59.6</v>
      </c>
      <c r="Q50" s="72">
        <v>59.6</v>
      </c>
      <c r="R50" s="48">
        <v>59.4</v>
      </c>
      <c r="S50" s="48">
        <v>59.4</v>
      </c>
      <c r="T50" s="48">
        <v>59.4</v>
      </c>
      <c r="U50" s="48">
        <v>59.4</v>
      </c>
      <c r="V50" s="48">
        <v>44.3</v>
      </c>
      <c r="W50" s="48">
        <v>49.4</v>
      </c>
      <c r="X50" s="48">
        <v>39.200000000000003</v>
      </c>
      <c r="Y50" s="48">
        <v>59.1</v>
      </c>
      <c r="Z50" s="48">
        <v>59.1</v>
      </c>
      <c r="AA50" s="48">
        <v>59.1</v>
      </c>
      <c r="AB50" s="48">
        <v>59.7</v>
      </c>
      <c r="AC50" s="48">
        <v>59.7</v>
      </c>
      <c r="AD50" s="48">
        <v>39.200000000000003</v>
      </c>
      <c r="AE50" s="48">
        <v>0</v>
      </c>
      <c r="AF50" s="48">
        <v>35.200000000000003</v>
      </c>
      <c r="AG50" s="56">
        <v>60</v>
      </c>
      <c r="AH50" s="51">
        <f t="shared" si="2"/>
        <v>60</v>
      </c>
      <c r="AI50" s="52">
        <f t="shared" si="3"/>
        <v>0</v>
      </c>
      <c r="AK50" s="53"/>
    </row>
    <row r="51" spans="1:37" x14ac:dyDescent="0.25">
      <c r="A51" s="57" t="s">
        <v>35</v>
      </c>
      <c r="B51" s="55"/>
      <c r="C51" s="55">
        <v>15.4</v>
      </c>
      <c r="D51" s="55">
        <v>17.399999999999999</v>
      </c>
      <c r="E51" s="55">
        <v>9.1999999999999993</v>
      </c>
      <c r="F51" s="55">
        <v>5.1100000000000003</v>
      </c>
      <c r="G51" s="55">
        <v>5.1100000000000003</v>
      </c>
      <c r="H51" s="55">
        <v>5</v>
      </c>
      <c r="I51" s="55">
        <v>6.6</v>
      </c>
      <c r="J51" s="55">
        <v>11.6</v>
      </c>
      <c r="K51" s="55">
        <v>28.3</v>
      </c>
      <c r="L51" s="72">
        <v>22.6</v>
      </c>
      <c r="M51" s="72">
        <v>29</v>
      </c>
      <c r="N51" s="72">
        <v>28.6</v>
      </c>
      <c r="O51" s="72">
        <v>28.6</v>
      </c>
      <c r="P51" s="72">
        <v>28.6</v>
      </c>
      <c r="Q51" s="72">
        <v>28.6</v>
      </c>
      <c r="R51" s="48">
        <v>29</v>
      </c>
      <c r="S51" s="48">
        <v>29</v>
      </c>
      <c r="T51" s="48">
        <v>29</v>
      </c>
      <c r="U51" s="48">
        <v>29</v>
      </c>
      <c r="V51" s="67">
        <v>23.5</v>
      </c>
      <c r="W51" s="67">
        <v>24.9</v>
      </c>
      <c r="X51" s="67">
        <v>17.899999999999999</v>
      </c>
      <c r="Y51" s="67">
        <v>28.9</v>
      </c>
      <c r="Z51" s="67">
        <v>28.9</v>
      </c>
      <c r="AA51" s="67">
        <v>28.9</v>
      </c>
      <c r="AB51" s="67">
        <v>28.2</v>
      </c>
      <c r="AC51" s="67">
        <v>28.2</v>
      </c>
      <c r="AD51" s="67">
        <v>13</v>
      </c>
      <c r="AE51" s="67">
        <v>0</v>
      </c>
      <c r="AF51" s="67">
        <v>14.8</v>
      </c>
      <c r="AG51" s="58">
        <v>32</v>
      </c>
      <c r="AH51" s="51">
        <f t="shared" si="2"/>
        <v>29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/>
      <c r="C52" s="68">
        <v>5.6</v>
      </c>
      <c r="D52" s="68">
        <v>6.3</v>
      </c>
      <c r="E52" s="68">
        <v>3.3</v>
      </c>
      <c r="F52" s="68">
        <v>1.9</v>
      </c>
      <c r="G52" s="68">
        <v>1.9</v>
      </c>
      <c r="H52" s="68">
        <v>1.8</v>
      </c>
      <c r="I52" s="68">
        <v>1.9</v>
      </c>
      <c r="J52" s="68">
        <v>4.3</v>
      </c>
      <c r="K52" s="68">
        <v>10.3</v>
      </c>
      <c r="L52" s="73">
        <v>8.3000000000000007</v>
      </c>
      <c r="M52" s="73">
        <v>12</v>
      </c>
      <c r="N52" s="73">
        <v>10.8</v>
      </c>
      <c r="O52" s="73">
        <v>10.8</v>
      </c>
      <c r="P52" s="73">
        <v>10.8</v>
      </c>
      <c r="Q52" s="73">
        <v>10.8</v>
      </c>
      <c r="R52" s="48">
        <v>10.6</v>
      </c>
      <c r="S52" s="48">
        <v>10.6</v>
      </c>
      <c r="T52" s="48">
        <v>10.6</v>
      </c>
      <c r="U52" s="48">
        <v>10.6</v>
      </c>
      <c r="V52" s="74">
        <v>8.6</v>
      </c>
      <c r="W52" s="74">
        <v>9.1</v>
      </c>
      <c r="X52" s="74">
        <v>6.5</v>
      </c>
      <c r="Y52" s="74">
        <v>10.6</v>
      </c>
      <c r="Z52" s="74">
        <v>10.6</v>
      </c>
      <c r="AA52" s="74">
        <v>10.6</v>
      </c>
      <c r="AB52" s="74">
        <v>10.3</v>
      </c>
      <c r="AC52" s="74">
        <v>10.3</v>
      </c>
      <c r="AD52" s="74">
        <v>4.7</v>
      </c>
      <c r="AE52" s="74">
        <v>0</v>
      </c>
      <c r="AF52" s="74">
        <v>5.4</v>
      </c>
      <c r="AG52" s="75">
        <v>14</v>
      </c>
      <c r="AH52" s="51">
        <f t="shared" si="2"/>
        <v>12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61</v>
      </c>
      <c r="D53" s="66">
        <f t="shared" si="7"/>
        <v>63.4</v>
      </c>
      <c r="E53" s="66">
        <f t="shared" si="7"/>
        <v>26.5</v>
      </c>
      <c r="F53" s="66">
        <f t="shared" si="7"/>
        <v>20.509999999999998</v>
      </c>
      <c r="G53" s="66">
        <f t="shared" si="7"/>
        <v>20.509999999999998</v>
      </c>
      <c r="H53" s="66">
        <f t="shared" si="7"/>
        <v>19.8</v>
      </c>
      <c r="I53" s="66">
        <f t="shared" si="7"/>
        <v>23.5</v>
      </c>
      <c r="J53" s="66">
        <f t="shared" si="7"/>
        <v>46.199999999999996</v>
      </c>
      <c r="K53" s="66">
        <f t="shared" si="7"/>
        <v>88.6</v>
      </c>
      <c r="L53" s="66">
        <f t="shared" si="7"/>
        <v>85.5</v>
      </c>
      <c r="M53" s="66">
        <f t="shared" si="7"/>
        <v>101</v>
      </c>
      <c r="N53" s="66">
        <f t="shared" si="7"/>
        <v>99</v>
      </c>
      <c r="O53" s="66">
        <f t="shared" si="7"/>
        <v>99</v>
      </c>
      <c r="P53" s="66">
        <f t="shared" si="7"/>
        <v>99</v>
      </c>
      <c r="Q53" s="66">
        <f t="shared" si="7"/>
        <v>99</v>
      </c>
      <c r="R53" s="66">
        <f t="shared" si="7"/>
        <v>99</v>
      </c>
      <c r="S53" s="66">
        <f t="shared" si="7"/>
        <v>99</v>
      </c>
      <c r="T53" s="66">
        <f t="shared" si="7"/>
        <v>99</v>
      </c>
      <c r="U53" s="66">
        <f t="shared" si="7"/>
        <v>99</v>
      </c>
      <c r="V53" s="66">
        <f t="shared" si="7"/>
        <v>76.399999999999991</v>
      </c>
      <c r="W53" s="66">
        <f t="shared" si="7"/>
        <v>83.399999999999991</v>
      </c>
      <c r="X53" s="66">
        <f t="shared" si="7"/>
        <v>63.6</v>
      </c>
      <c r="Y53" s="66">
        <f t="shared" si="7"/>
        <v>98.6</v>
      </c>
      <c r="Z53" s="66">
        <f t="shared" si="7"/>
        <v>98.6</v>
      </c>
      <c r="AA53" s="66">
        <f t="shared" si="7"/>
        <v>98.6</v>
      </c>
      <c r="AB53" s="66">
        <f t="shared" si="7"/>
        <v>98.2</v>
      </c>
      <c r="AC53" s="66">
        <f t="shared" si="7"/>
        <v>98.2</v>
      </c>
      <c r="AD53" s="66">
        <f t="shared" si="7"/>
        <v>56.900000000000006</v>
      </c>
      <c r="AE53" s="66">
        <f t="shared" si="7"/>
        <v>0</v>
      </c>
      <c r="AF53" s="66">
        <f t="shared" si="7"/>
        <v>55.4</v>
      </c>
      <c r="AG53" s="71">
        <f>SUM(AG50:AG52)</f>
        <v>106</v>
      </c>
      <c r="AH53" s="51">
        <f t="shared" si="2"/>
        <v>101</v>
      </c>
      <c r="AI53" s="52">
        <f t="shared" si="3"/>
        <v>0</v>
      </c>
      <c r="AK53" s="53"/>
    </row>
    <row r="54" spans="1:37" x14ac:dyDescent="0.25">
      <c r="A54" s="54" t="s">
        <v>206</v>
      </c>
      <c r="B54" s="48"/>
      <c r="C54" s="48">
        <v>19</v>
      </c>
      <c r="D54" s="48">
        <v>18</v>
      </c>
      <c r="E54" s="48">
        <v>16</v>
      </c>
      <c r="F54" s="48">
        <v>15</v>
      </c>
      <c r="G54" s="48">
        <v>12</v>
      </c>
      <c r="H54" s="48">
        <v>15.47</v>
      </c>
      <c r="I54" s="48">
        <v>11</v>
      </c>
      <c r="J54" s="48">
        <v>0</v>
      </c>
      <c r="K54" s="48">
        <v>10.9</v>
      </c>
      <c r="L54" s="48">
        <v>19.95</v>
      </c>
      <c r="M54" s="48">
        <v>20</v>
      </c>
      <c r="N54" s="48">
        <v>16.670000000000002</v>
      </c>
      <c r="O54" s="48">
        <v>21</v>
      </c>
      <c r="P54" s="48">
        <v>20.7</v>
      </c>
      <c r="Q54" s="48">
        <v>27</v>
      </c>
      <c r="R54" s="48">
        <v>29.55</v>
      </c>
      <c r="S54" s="48">
        <v>48.14</v>
      </c>
      <c r="T54" s="48">
        <v>49.98</v>
      </c>
      <c r="U54" s="48">
        <v>14.64</v>
      </c>
      <c r="V54" s="48">
        <v>11.78</v>
      </c>
      <c r="W54" s="48">
        <v>21.39</v>
      </c>
      <c r="X54" s="48">
        <v>23.8</v>
      </c>
      <c r="Y54" s="48">
        <v>31.92</v>
      </c>
      <c r="Z54" s="48">
        <v>40.409999999999997</v>
      </c>
      <c r="AA54" s="48">
        <v>34.729999999999997</v>
      </c>
      <c r="AB54" s="48">
        <v>37.380000000000003</v>
      </c>
      <c r="AC54" s="48">
        <v>39.03</v>
      </c>
      <c r="AD54" s="48">
        <v>33</v>
      </c>
      <c r="AE54" s="48">
        <v>28.43</v>
      </c>
      <c r="AF54" s="48">
        <v>27.45</v>
      </c>
      <c r="AG54" s="56"/>
      <c r="AH54" s="51">
        <f t="shared" si="2"/>
        <v>49.98</v>
      </c>
      <c r="AI54" s="52">
        <f t="shared" si="3"/>
        <v>0</v>
      </c>
      <c r="AK54" s="53"/>
    </row>
    <row r="55" spans="1:37" x14ac:dyDescent="0.25">
      <c r="A55" s="57" t="s">
        <v>45</v>
      </c>
      <c r="B55" s="67"/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30</v>
      </c>
      <c r="N55" s="48">
        <v>22.5</v>
      </c>
      <c r="O55" s="48">
        <v>79</v>
      </c>
      <c r="P55" s="48">
        <v>73.5</v>
      </c>
      <c r="Q55" s="48">
        <v>86</v>
      </c>
      <c r="R55" s="48">
        <v>70</v>
      </c>
      <c r="S55" s="48">
        <v>85.9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96.5</v>
      </c>
      <c r="Z55" s="76">
        <v>103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103</v>
      </c>
      <c r="AI55" s="52">
        <f t="shared" si="3"/>
        <v>0</v>
      </c>
      <c r="AK55" s="53"/>
    </row>
    <row r="56" spans="1:37" x14ac:dyDescent="0.25">
      <c r="A56" s="57" t="s">
        <v>38</v>
      </c>
      <c r="B56" s="67"/>
      <c r="C56" s="67">
        <v>12</v>
      </c>
      <c r="D56" s="67">
        <v>-7.6</v>
      </c>
      <c r="E56" s="67">
        <v>-2</v>
      </c>
      <c r="F56" s="67">
        <v>-2.6</v>
      </c>
      <c r="G56" s="67">
        <v>-3</v>
      </c>
      <c r="H56" s="48">
        <v>-4.5999999999999996</v>
      </c>
      <c r="I56" s="48">
        <v>-2</v>
      </c>
      <c r="J56" s="48">
        <v>0.6</v>
      </c>
      <c r="K56" s="48">
        <v>2</v>
      </c>
      <c r="L56" s="67">
        <v>5</v>
      </c>
      <c r="M56" s="67">
        <v>25</v>
      </c>
      <c r="N56" s="67">
        <v>10</v>
      </c>
      <c r="O56" s="67">
        <v>10</v>
      </c>
      <c r="P56" s="67">
        <v>31</v>
      </c>
      <c r="Q56" s="67">
        <v>0</v>
      </c>
      <c r="R56" s="67">
        <v>28</v>
      </c>
      <c r="S56" s="67">
        <v>21</v>
      </c>
      <c r="T56" s="67">
        <v>2.1</v>
      </c>
      <c r="U56" s="77">
        <v>-10</v>
      </c>
      <c r="V56" s="77">
        <v>1.2</v>
      </c>
      <c r="W56" s="77">
        <v>-45</v>
      </c>
      <c r="X56" s="77">
        <v>-53</v>
      </c>
      <c r="Y56" s="77">
        <v>90.9</v>
      </c>
      <c r="Z56" s="77">
        <v>76.400000000000006</v>
      </c>
      <c r="AA56" s="67">
        <v>0</v>
      </c>
      <c r="AB56" s="67">
        <v>14.4</v>
      </c>
      <c r="AC56" s="67">
        <v>7</v>
      </c>
      <c r="AD56" s="67">
        <v>0</v>
      </c>
      <c r="AE56" s="67">
        <v>4.5</v>
      </c>
      <c r="AF56" s="67">
        <v>-6.3</v>
      </c>
      <c r="AG56" s="78"/>
      <c r="AH56" s="51">
        <f t="shared" si="2"/>
        <v>90.9</v>
      </c>
      <c r="AI56" s="52">
        <f t="shared" si="3"/>
        <v>-53</v>
      </c>
      <c r="AK56" s="53"/>
    </row>
    <row r="57" spans="1:37" x14ac:dyDescent="0.25">
      <c r="A57" s="57" t="s">
        <v>39</v>
      </c>
      <c r="B57" s="79"/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15</v>
      </c>
      <c r="R57" s="67">
        <v>0</v>
      </c>
      <c r="S57" s="67">
        <v>12</v>
      </c>
      <c r="T57" s="67">
        <v>12</v>
      </c>
      <c r="U57" s="67">
        <v>12</v>
      </c>
      <c r="V57" s="67">
        <v>12</v>
      </c>
      <c r="W57" s="67">
        <v>12</v>
      </c>
      <c r="X57" s="67">
        <v>12</v>
      </c>
      <c r="Y57" s="67">
        <v>12</v>
      </c>
      <c r="Z57" s="67">
        <v>18</v>
      </c>
      <c r="AA57" s="79">
        <v>18</v>
      </c>
      <c r="AB57" s="79">
        <v>15</v>
      </c>
      <c r="AC57" s="79">
        <v>15</v>
      </c>
      <c r="AD57" s="79">
        <v>0</v>
      </c>
      <c r="AE57" s="79">
        <v>0</v>
      </c>
      <c r="AF57" s="79">
        <v>18</v>
      </c>
      <c r="AG57" s="78"/>
      <c r="AH57" s="51">
        <f t="shared" si="2"/>
        <v>18</v>
      </c>
      <c r="AI57" s="52">
        <f t="shared" si="3"/>
        <v>0</v>
      </c>
      <c r="AK57" s="53"/>
    </row>
    <row r="58" spans="1:37" x14ac:dyDescent="0.25">
      <c r="A58" s="57" t="s">
        <v>40</v>
      </c>
      <c r="B58" s="79"/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69.7</v>
      </c>
      <c r="AA58" s="48">
        <v>65.599999999999994</v>
      </c>
      <c r="AB58" s="48">
        <v>63.2</v>
      </c>
      <c r="AC58" s="48">
        <v>63</v>
      </c>
      <c r="AD58" s="48">
        <v>0</v>
      </c>
      <c r="AE58" s="48">
        <v>0</v>
      </c>
      <c r="AF58" s="48">
        <v>0</v>
      </c>
      <c r="AG58" s="78"/>
      <c r="AH58" s="51">
        <f t="shared" si="2"/>
        <v>69.7</v>
      </c>
      <c r="AI58" s="52">
        <f t="shared" si="3"/>
        <v>0</v>
      </c>
      <c r="AK58" s="53"/>
    </row>
    <row r="59" spans="1:37" x14ac:dyDescent="0.25">
      <c r="A59" s="57" t="s">
        <v>88</v>
      </c>
      <c r="B59" s="67"/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80">
        <v>0</v>
      </c>
      <c r="O59" s="80">
        <v>0</v>
      </c>
      <c r="P59" s="80">
        <v>9</v>
      </c>
      <c r="Q59" s="80">
        <v>9</v>
      </c>
      <c r="R59" s="80">
        <v>9</v>
      </c>
      <c r="S59" s="80">
        <v>9</v>
      </c>
      <c r="T59" s="80">
        <v>9</v>
      </c>
      <c r="U59" s="80">
        <v>9</v>
      </c>
      <c r="V59" s="80">
        <v>9</v>
      </c>
      <c r="W59" s="80">
        <v>9</v>
      </c>
      <c r="X59" s="80">
        <v>9</v>
      </c>
      <c r="Y59" s="80">
        <v>9</v>
      </c>
      <c r="Z59" s="80">
        <v>9</v>
      </c>
      <c r="AA59" s="80">
        <v>9</v>
      </c>
      <c r="AB59" s="80">
        <v>9</v>
      </c>
      <c r="AC59" s="80">
        <v>0</v>
      </c>
      <c r="AD59" s="80">
        <v>9</v>
      </c>
      <c r="AE59" s="80">
        <v>9</v>
      </c>
      <c r="AF59" s="80">
        <v>0</v>
      </c>
      <c r="AG59" s="78"/>
      <c r="AH59" s="51">
        <f t="shared" si="2"/>
        <v>9</v>
      </c>
      <c r="AI59" s="52">
        <f t="shared" si="3"/>
        <v>0</v>
      </c>
      <c r="AK59" s="53"/>
    </row>
    <row r="60" spans="1:37" x14ac:dyDescent="0.25">
      <c r="A60" s="57" t="s">
        <v>89</v>
      </c>
      <c r="B60" s="79"/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/>
      <c r="C61" s="79">
        <v>8</v>
      </c>
      <c r="D61" s="79">
        <v>8</v>
      </c>
      <c r="E61" s="79">
        <v>8</v>
      </c>
      <c r="F61" s="79">
        <v>8</v>
      </c>
      <c r="G61" s="79">
        <v>8</v>
      </c>
      <c r="H61" s="79">
        <v>8</v>
      </c>
      <c r="I61" s="79">
        <v>8</v>
      </c>
      <c r="J61" s="79">
        <v>8</v>
      </c>
      <c r="K61" s="79">
        <v>8</v>
      </c>
      <c r="L61" s="79">
        <v>8</v>
      </c>
      <c r="M61" s="79">
        <v>8</v>
      </c>
      <c r="N61" s="79">
        <v>8</v>
      </c>
      <c r="O61" s="79">
        <v>8</v>
      </c>
      <c r="P61" s="79">
        <v>8</v>
      </c>
      <c r="Q61" s="79">
        <v>8</v>
      </c>
      <c r="R61" s="79">
        <v>8</v>
      </c>
      <c r="S61" s="79">
        <v>8</v>
      </c>
      <c r="T61" s="79">
        <v>8</v>
      </c>
      <c r="U61" s="79">
        <v>8</v>
      </c>
      <c r="V61" s="79">
        <v>8</v>
      </c>
      <c r="W61" s="79">
        <v>8</v>
      </c>
      <c r="X61" s="79">
        <v>8</v>
      </c>
      <c r="Y61" s="79">
        <v>8</v>
      </c>
      <c r="Z61" s="79">
        <v>8</v>
      </c>
      <c r="AA61" s="79">
        <v>8</v>
      </c>
      <c r="AB61" s="79">
        <v>8</v>
      </c>
      <c r="AC61" s="79">
        <v>8</v>
      </c>
      <c r="AD61" s="79">
        <v>8</v>
      </c>
      <c r="AE61" s="79">
        <v>8</v>
      </c>
      <c r="AF61" s="79">
        <v>8</v>
      </c>
      <c r="AG61" s="78"/>
      <c r="AH61" s="51">
        <f t="shared" si="2"/>
        <v>8</v>
      </c>
      <c r="AI61" s="52">
        <f t="shared" si="3"/>
        <v>8</v>
      </c>
      <c r="AK61" s="53"/>
    </row>
    <row r="62" spans="1:37" x14ac:dyDescent="0.25">
      <c r="A62" s="57" t="s">
        <v>91</v>
      </c>
      <c r="B62" s="79"/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79"/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79">
        <v>0</v>
      </c>
      <c r="AF63" s="79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79"/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82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79">
        <v>0</v>
      </c>
      <c r="AF64" s="79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0</v>
      </c>
      <c r="C65" s="66">
        <f t="shared" ref="C65:AF65" si="8">SUM(C54:C64)</f>
        <v>39</v>
      </c>
      <c r="D65" s="66">
        <f t="shared" si="8"/>
        <v>18.399999999999999</v>
      </c>
      <c r="E65" s="66">
        <f t="shared" si="8"/>
        <v>22</v>
      </c>
      <c r="F65" s="66">
        <f t="shared" si="8"/>
        <v>20.399999999999999</v>
      </c>
      <c r="G65" s="66">
        <f t="shared" si="8"/>
        <v>17</v>
      </c>
      <c r="H65" s="66">
        <f t="shared" si="8"/>
        <v>18.87</v>
      </c>
      <c r="I65" s="66">
        <f t="shared" si="8"/>
        <v>17</v>
      </c>
      <c r="J65" s="66">
        <f t="shared" si="8"/>
        <v>8.6</v>
      </c>
      <c r="K65" s="66">
        <f t="shared" si="8"/>
        <v>20.9</v>
      </c>
      <c r="L65" s="66">
        <f t="shared" si="8"/>
        <v>32.950000000000003</v>
      </c>
      <c r="M65" s="66">
        <f t="shared" si="8"/>
        <v>83</v>
      </c>
      <c r="N65" s="66">
        <f t="shared" si="8"/>
        <v>57.17</v>
      </c>
      <c r="O65" s="66">
        <f t="shared" si="8"/>
        <v>118</v>
      </c>
      <c r="P65" s="66">
        <f t="shared" si="8"/>
        <v>142.19999999999999</v>
      </c>
      <c r="Q65" s="66">
        <f t="shared" si="8"/>
        <v>145</v>
      </c>
      <c r="R65" s="66">
        <f t="shared" si="8"/>
        <v>144.55000000000001</v>
      </c>
      <c r="S65" s="66">
        <f t="shared" si="8"/>
        <v>184.04000000000002</v>
      </c>
      <c r="T65" s="66">
        <f t="shared" si="8"/>
        <v>81.08</v>
      </c>
      <c r="U65" s="66">
        <f t="shared" si="8"/>
        <v>33.64</v>
      </c>
      <c r="V65" s="66">
        <f t="shared" si="8"/>
        <v>41.98</v>
      </c>
      <c r="W65" s="66">
        <f t="shared" si="8"/>
        <v>5.3900000000000006</v>
      </c>
      <c r="X65" s="66">
        <f t="shared" si="8"/>
        <v>-0.19999999999999929</v>
      </c>
      <c r="Y65" s="66">
        <f t="shared" si="8"/>
        <v>248.32000000000002</v>
      </c>
      <c r="Z65" s="66">
        <f t="shared" si="8"/>
        <v>324.51</v>
      </c>
      <c r="AA65" s="66">
        <f t="shared" si="8"/>
        <v>135.32999999999998</v>
      </c>
      <c r="AB65" s="66">
        <f t="shared" si="8"/>
        <v>146.98000000000002</v>
      </c>
      <c r="AC65" s="66">
        <f t="shared" si="8"/>
        <v>132.03</v>
      </c>
      <c r="AD65" s="66">
        <f t="shared" si="8"/>
        <v>50</v>
      </c>
      <c r="AE65" s="66">
        <f t="shared" si="8"/>
        <v>49.93</v>
      </c>
      <c r="AF65" s="66">
        <f t="shared" si="8"/>
        <v>47.15</v>
      </c>
      <c r="AG65" s="71">
        <f>SUM(AG54:AG64)</f>
        <v>0</v>
      </c>
      <c r="AH65" s="51">
        <f t="shared" si="2"/>
        <v>324.51</v>
      </c>
      <c r="AI65" s="52">
        <f t="shared" si="3"/>
        <v>-0.19999999999999929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>B65+B53+B49+B35+B69</f>
        <v>223.54</v>
      </c>
      <c r="C70" s="88">
        <f t="shared" ref="C70:AG70" si="10">C65+C53+C49+C35+C69</f>
        <v>1110.1399999999999</v>
      </c>
      <c r="D70" s="88">
        <f t="shared" si="10"/>
        <v>1140.8400000000001</v>
      </c>
      <c r="E70" s="88">
        <f t="shared" si="10"/>
        <v>1105.54</v>
      </c>
      <c r="F70" s="88">
        <f t="shared" si="10"/>
        <v>1099.3499999999999</v>
      </c>
      <c r="G70" s="88">
        <f t="shared" si="10"/>
        <v>1097.6500000000001</v>
      </c>
      <c r="H70" s="88">
        <f t="shared" si="10"/>
        <v>1101.1099999999999</v>
      </c>
      <c r="I70" s="88">
        <f t="shared" si="10"/>
        <v>1106.8399999999999</v>
      </c>
      <c r="J70" s="88">
        <f t="shared" si="10"/>
        <v>1126.54</v>
      </c>
      <c r="K70" s="88">
        <f t="shared" si="10"/>
        <v>1181.24</v>
      </c>
      <c r="L70" s="88">
        <f t="shared" si="10"/>
        <v>1205.0900000000001</v>
      </c>
      <c r="M70" s="88">
        <f t="shared" si="10"/>
        <v>1276.94</v>
      </c>
      <c r="N70" s="88">
        <f t="shared" si="10"/>
        <v>1258.31</v>
      </c>
      <c r="O70" s="88">
        <f t="shared" si="10"/>
        <v>1286.74</v>
      </c>
      <c r="P70" s="88">
        <f t="shared" si="10"/>
        <v>1317.94</v>
      </c>
      <c r="Q70" s="88">
        <f t="shared" si="10"/>
        <v>1342.64</v>
      </c>
      <c r="R70" s="88">
        <f t="shared" si="10"/>
        <v>1344.5900000000001</v>
      </c>
      <c r="S70" s="88">
        <f t="shared" si="10"/>
        <v>1252.98</v>
      </c>
      <c r="T70" s="88">
        <f t="shared" si="10"/>
        <v>1268.72</v>
      </c>
      <c r="U70" s="88">
        <f t="shared" si="10"/>
        <v>1228.28</v>
      </c>
      <c r="V70" s="88">
        <f t="shared" si="10"/>
        <v>1258.42</v>
      </c>
      <c r="W70" s="88">
        <f t="shared" si="10"/>
        <v>1252.9299999999998</v>
      </c>
      <c r="X70" s="88">
        <f t="shared" si="10"/>
        <v>1237.8399999999999</v>
      </c>
      <c r="Y70" s="88">
        <f t="shared" si="10"/>
        <v>1273.0600000000002</v>
      </c>
      <c r="Z70" s="88">
        <f t="shared" si="10"/>
        <v>1349.25</v>
      </c>
      <c r="AA70" s="88">
        <f t="shared" si="10"/>
        <v>1385.6699999999998</v>
      </c>
      <c r="AB70" s="88">
        <f t="shared" si="10"/>
        <v>1402.7199999999998</v>
      </c>
      <c r="AC70" s="88">
        <f t="shared" si="10"/>
        <v>1387.27</v>
      </c>
      <c r="AD70" s="88">
        <f t="shared" si="10"/>
        <v>1257.54</v>
      </c>
      <c r="AE70" s="88">
        <f t="shared" si="10"/>
        <v>1179.8700000000001</v>
      </c>
      <c r="AF70" s="88">
        <f t="shared" si="10"/>
        <v>1226.69</v>
      </c>
      <c r="AG70" s="88">
        <f t="shared" si="10"/>
        <v>2068.14</v>
      </c>
      <c r="AH70" s="51">
        <f t="shared" si="2"/>
        <v>1402.7199999999998</v>
      </c>
      <c r="AI70" s="52">
        <f t="shared" si="3"/>
        <v>223.54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>B70+B71</f>
        <v>223.54</v>
      </c>
      <c r="C72" s="88">
        <f t="shared" ref="C72:AF72" si="11">C69+C65+C53+C49+C35+C71</f>
        <v>1110.1399999999999</v>
      </c>
      <c r="D72" s="88">
        <f t="shared" si="11"/>
        <v>1140.8400000000001</v>
      </c>
      <c r="E72" s="88">
        <f t="shared" si="11"/>
        <v>1105.54</v>
      </c>
      <c r="F72" s="88">
        <f t="shared" si="11"/>
        <v>1099.3499999999999</v>
      </c>
      <c r="G72" s="88">
        <f t="shared" si="11"/>
        <v>1097.6500000000001</v>
      </c>
      <c r="H72" s="88">
        <f t="shared" si="11"/>
        <v>1101.1099999999999</v>
      </c>
      <c r="I72" s="88">
        <f t="shared" si="11"/>
        <v>1106.8399999999999</v>
      </c>
      <c r="J72" s="88">
        <f t="shared" si="11"/>
        <v>1126.54</v>
      </c>
      <c r="K72" s="88">
        <f t="shared" si="11"/>
        <v>1181.24</v>
      </c>
      <c r="L72" s="88">
        <f t="shared" si="11"/>
        <v>1205.0900000000001</v>
      </c>
      <c r="M72" s="88">
        <f t="shared" si="11"/>
        <v>1276.94</v>
      </c>
      <c r="N72" s="88">
        <f t="shared" si="11"/>
        <v>1258.31</v>
      </c>
      <c r="O72" s="88">
        <f t="shared" si="11"/>
        <v>1286.74</v>
      </c>
      <c r="P72" s="88">
        <f t="shared" si="11"/>
        <v>1317.94</v>
      </c>
      <c r="Q72" s="88">
        <f t="shared" si="11"/>
        <v>1342.64</v>
      </c>
      <c r="R72" s="88">
        <f t="shared" si="11"/>
        <v>1344.5900000000001</v>
      </c>
      <c r="S72" s="88">
        <f t="shared" si="11"/>
        <v>1252.98</v>
      </c>
      <c r="T72" s="88">
        <f t="shared" si="11"/>
        <v>1268.72</v>
      </c>
      <c r="U72" s="88">
        <f t="shared" si="11"/>
        <v>1228.28</v>
      </c>
      <c r="V72" s="88">
        <f t="shared" si="11"/>
        <v>1258.42</v>
      </c>
      <c r="W72" s="88">
        <f t="shared" si="11"/>
        <v>1252.9299999999998</v>
      </c>
      <c r="X72" s="88">
        <f t="shared" si="11"/>
        <v>1237.8399999999999</v>
      </c>
      <c r="Y72" s="88">
        <f t="shared" si="11"/>
        <v>1273.0600000000002</v>
      </c>
      <c r="Z72" s="88">
        <f t="shared" si="11"/>
        <v>1349.25</v>
      </c>
      <c r="AA72" s="88">
        <f t="shared" si="11"/>
        <v>1385.6699999999998</v>
      </c>
      <c r="AB72" s="88">
        <f t="shared" si="11"/>
        <v>1402.7199999999998</v>
      </c>
      <c r="AC72" s="88">
        <f t="shared" si="11"/>
        <v>1387.27</v>
      </c>
      <c r="AD72" s="88">
        <f t="shared" si="11"/>
        <v>1257.54</v>
      </c>
      <c r="AE72" s="88">
        <f t="shared" si="11"/>
        <v>1179.8700000000001</v>
      </c>
      <c r="AF72" s="88">
        <f t="shared" si="11"/>
        <v>1226.69</v>
      </c>
      <c r="AG72" s="71">
        <f>AG69+AG65+AG53+AG49+AG35+AG71</f>
        <v>2068.14</v>
      </c>
      <c r="AH72" s="51">
        <f t="shared" si="2"/>
        <v>1402.7199999999998</v>
      </c>
      <c r="AI72" s="52">
        <f t="shared" si="3"/>
        <v>223.54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 t="shared" ref="B76:E77" si="18">IF(B55&lt;0,B55*-1,0)</f>
        <v>0</v>
      </c>
      <c r="C76" s="79">
        <f t="shared" si="18"/>
        <v>0</v>
      </c>
      <c r="D76" s="79">
        <f t="shared" si="18"/>
        <v>0</v>
      </c>
      <c r="E76" s="79">
        <f t="shared" si="18"/>
        <v>0</v>
      </c>
      <c r="F76" s="79">
        <f>IF(F56&lt;0,F56*-1,0)</f>
        <v>2.6</v>
      </c>
      <c r="G76" s="79">
        <f t="shared" ref="G76:AF76" si="19">IF(G56&lt;0,G56*-1,0)</f>
        <v>3</v>
      </c>
      <c r="H76" s="79">
        <f t="shared" si="19"/>
        <v>4.5999999999999996</v>
      </c>
      <c r="I76" s="79">
        <f t="shared" si="19"/>
        <v>2</v>
      </c>
      <c r="J76" s="79">
        <f t="shared" si="19"/>
        <v>0</v>
      </c>
      <c r="K76" s="79">
        <f t="shared" si="19"/>
        <v>0</v>
      </c>
      <c r="L76" s="79">
        <f t="shared" si="19"/>
        <v>0</v>
      </c>
      <c r="M76" s="79">
        <f t="shared" si="19"/>
        <v>0</v>
      </c>
      <c r="N76" s="79">
        <f t="shared" si="19"/>
        <v>0</v>
      </c>
      <c r="O76" s="79">
        <f t="shared" si="19"/>
        <v>0</v>
      </c>
      <c r="P76" s="79">
        <f t="shared" si="19"/>
        <v>0</v>
      </c>
      <c r="Q76" s="79">
        <f t="shared" si="19"/>
        <v>0</v>
      </c>
      <c r="R76" s="79">
        <f t="shared" si="19"/>
        <v>0</v>
      </c>
      <c r="S76" s="79">
        <f t="shared" si="19"/>
        <v>0</v>
      </c>
      <c r="T76" s="79">
        <f t="shared" si="19"/>
        <v>0</v>
      </c>
      <c r="U76" s="79">
        <f t="shared" si="19"/>
        <v>10</v>
      </c>
      <c r="V76" s="79">
        <f t="shared" si="19"/>
        <v>0</v>
      </c>
      <c r="W76" s="79">
        <f t="shared" si="19"/>
        <v>45</v>
      </c>
      <c r="X76" s="79">
        <f t="shared" si="19"/>
        <v>53</v>
      </c>
      <c r="Y76" s="79">
        <f t="shared" si="19"/>
        <v>0</v>
      </c>
      <c r="Z76" s="79">
        <f t="shared" si="19"/>
        <v>0</v>
      </c>
      <c r="AA76" s="79">
        <f t="shared" si="19"/>
        <v>0</v>
      </c>
      <c r="AB76" s="79">
        <f t="shared" si="19"/>
        <v>0</v>
      </c>
      <c r="AC76" s="79">
        <f t="shared" si="19"/>
        <v>0</v>
      </c>
      <c r="AD76" s="79">
        <f t="shared" si="19"/>
        <v>0</v>
      </c>
      <c r="AE76" s="79">
        <f t="shared" si="19"/>
        <v>0</v>
      </c>
      <c r="AF76" s="79">
        <f t="shared" si="19"/>
        <v>6.3</v>
      </c>
      <c r="AG76" s="89"/>
      <c r="AH76" s="51">
        <f t="shared" ref="AH76:AH88" si="20">MAX(B76:AF76)</f>
        <v>53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f t="shared" si="18"/>
        <v>0</v>
      </c>
      <c r="C77" s="79">
        <f t="shared" si="18"/>
        <v>0</v>
      </c>
      <c r="D77" s="79">
        <f t="shared" si="18"/>
        <v>7.6</v>
      </c>
      <c r="E77" s="79">
        <f t="shared" si="18"/>
        <v>2</v>
      </c>
      <c r="F77" s="79">
        <f>IF(F54&lt;0,F54*-1,0)</f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7.6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3">SUM(B73:B78)</f>
        <v>0</v>
      </c>
      <c r="C79" s="66">
        <f t="shared" si="23"/>
        <v>0</v>
      </c>
      <c r="D79" s="66">
        <f t="shared" si="23"/>
        <v>7.6</v>
      </c>
      <c r="E79" s="66">
        <f t="shared" si="23"/>
        <v>2</v>
      </c>
      <c r="F79" s="66">
        <f t="shared" si="23"/>
        <v>2.6</v>
      </c>
      <c r="G79" s="66">
        <f t="shared" si="23"/>
        <v>3</v>
      </c>
      <c r="H79" s="66">
        <f t="shared" si="23"/>
        <v>4.5999999999999996</v>
      </c>
      <c r="I79" s="66">
        <f t="shared" si="23"/>
        <v>2</v>
      </c>
      <c r="J79" s="66">
        <f t="shared" si="23"/>
        <v>0</v>
      </c>
      <c r="K79" s="66">
        <f t="shared" si="23"/>
        <v>0</v>
      </c>
      <c r="L79" s="66">
        <f t="shared" si="23"/>
        <v>0</v>
      </c>
      <c r="M79" s="66">
        <f t="shared" si="23"/>
        <v>0</v>
      </c>
      <c r="N79" s="66">
        <f t="shared" si="23"/>
        <v>0</v>
      </c>
      <c r="O79" s="66">
        <f t="shared" si="23"/>
        <v>0</v>
      </c>
      <c r="P79" s="66">
        <f t="shared" si="23"/>
        <v>0</v>
      </c>
      <c r="Q79" s="66">
        <f t="shared" si="23"/>
        <v>0</v>
      </c>
      <c r="R79" s="66">
        <f t="shared" si="23"/>
        <v>0</v>
      </c>
      <c r="S79" s="66">
        <f t="shared" si="23"/>
        <v>0</v>
      </c>
      <c r="T79" s="66">
        <f t="shared" si="23"/>
        <v>0</v>
      </c>
      <c r="U79" s="66">
        <f t="shared" si="23"/>
        <v>10</v>
      </c>
      <c r="V79" s="66">
        <f t="shared" si="23"/>
        <v>0</v>
      </c>
      <c r="W79" s="66">
        <f t="shared" si="23"/>
        <v>45</v>
      </c>
      <c r="X79" s="66">
        <f t="shared" si="23"/>
        <v>53</v>
      </c>
      <c r="Y79" s="66">
        <f t="shared" si="23"/>
        <v>0</v>
      </c>
      <c r="Z79" s="66">
        <f t="shared" si="23"/>
        <v>0</v>
      </c>
      <c r="AA79" s="66">
        <f t="shared" si="23"/>
        <v>0</v>
      </c>
      <c r="AB79" s="66">
        <f t="shared" si="23"/>
        <v>0</v>
      </c>
      <c r="AC79" s="66">
        <f t="shared" si="23"/>
        <v>0</v>
      </c>
      <c r="AD79" s="66">
        <f t="shared" si="23"/>
        <v>0</v>
      </c>
      <c r="AE79" s="66">
        <f t="shared" si="23"/>
        <v>0</v>
      </c>
      <c r="AF79" s="66">
        <f t="shared" si="23"/>
        <v>6.3</v>
      </c>
      <c r="AG79" s="71">
        <f t="shared" si="23"/>
        <v>0</v>
      </c>
      <c r="AH79" s="51">
        <f t="shared" si="20"/>
        <v>53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87</v>
      </c>
      <c r="B80" s="66">
        <f t="shared" ref="B80:AG80" si="24">SUM(B67:B79)</f>
        <v>447.08</v>
      </c>
      <c r="C80" s="66">
        <f t="shared" si="24"/>
        <v>2220.2799999999997</v>
      </c>
      <c r="D80" s="66">
        <f t="shared" si="24"/>
        <v>2296.88</v>
      </c>
      <c r="E80" s="66">
        <f t="shared" si="24"/>
        <v>2215.08</v>
      </c>
      <c r="F80" s="66">
        <f t="shared" si="24"/>
        <v>2203.8999999999996</v>
      </c>
      <c r="G80" s="66">
        <f t="shared" si="24"/>
        <v>2201.3000000000002</v>
      </c>
      <c r="H80" s="66">
        <f t="shared" si="24"/>
        <v>2211.4199999999996</v>
      </c>
      <c r="I80" s="66">
        <f t="shared" si="24"/>
        <v>2217.6799999999998</v>
      </c>
      <c r="J80" s="66">
        <f t="shared" si="24"/>
        <v>2253.08</v>
      </c>
      <c r="K80" s="66">
        <f t="shared" si="24"/>
        <v>2362.48</v>
      </c>
      <c r="L80" s="66">
        <f t="shared" si="24"/>
        <v>2410.1800000000003</v>
      </c>
      <c r="M80" s="66">
        <f t="shared" si="24"/>
        <v>2553.88</v>
      </c>
      <c r="N80" s="66">
        <f t="shared" si="24"/>
        <v>2516.62</v>
      </c>
      <c r="O80" s="66">
        <f t="shared" si="24"/>
        <v>2573.48</v>
      </c>
      <c r="P80" s="66">
        <f t="shared" si="24"/>
        <v>2635.88</v>
      </c>
      <c r="Q80" s="66">
        <f t="shared" si="24"/>
        <v>2685.28</v>
      </c>
      <c r="R80" s="66">
        <f t="shared" si="24"/>
        <v>2689.1800000000003</v>
      </c>
      <c r="S80" s="66">
        <f t="shared" si="24"/>
        <v>2505.96</v>
      </c>
      <c r="T80" s="66">
        <f t="shared" si="24"/>
        <v>2537.44</v>
      </c>
      <c r="U80" s="66">
        <f t="shared" si="24"/>
        <v>2476.56</v>
      </c>
      <c r="V80" s="66">
        <f t="shared" si="24"/>
        <v>2516.84</v>
      </c>
      <c r="W80" s="66">
        <f t="shared" si="24"/>
        <v>2595.8599999999997</v>
      </c>
      <c r="X80" s="66">
        <f t="shared" si="24"/>
        <v>2581.6799999999998</v>
      </c>
      <c r="Y80" s="66">
        <f t="shared" si="24"/>
        <v>2546.1200000000003</v>
      </c>
      <c r="Z80" s="66">
        <f t="shared" si="24"/>
        <v>2698.5</v>
      </c>
      <c r="AA80" s="66">
        <f t="shared" si="24"/>
        <v>2771.3399999999997</v>
      </c>
      <c r="AB80" s="66">
        <f t="shared" si="24"/>
        <v>2805.4399999999996</v>
      </c>
      <c r="AC80" s="66">
        <f t="shared" si="24"/>
        <v>2774.54</v>
      </c>
      <c r="AD80" s="66">
        <f t="shared" si="24"/>
        <v>2515.08</v>
      </c>
      <c r="AE80" s="66">
        <f t="shared" si="24"/>
        <v>2359.7400000000002</v>
      </c>
      <c r="AF80" s="66">
        <f t="shared" si="24"/>
        <v>2465.9800000000005</v>
      </c>
      <c r="AG80" s="71">
        <f t="shared" si="24"/>
        <v>4208.08</v>
      </c>
      <c r="AH80" s="51">
        <f t="shared" si="20"/>
        <v>2805.4399999999996</v>
      </c>
      <c r="AI80" s="52">
        <f t="shared" si="21"/>
        <v>447.08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/>
      <c r="C81" s="91">
        <v>50.03</v>
      </c>
      <c r="D81" s="91">
        <v>50.051000000000002</v>
      </c>
      <c r="E81" s="91">
        <v>49.984999999999999</v>
      </c>
      <c r="F81" s="91">
        <v>50</v>
      </c>
      <c r="G81" s="91">
        <v>50.018000000000001</v>
      </c>
      <c r="H81" s="91">
        <v>50</v>
      </c>
      <c r="I81" s="91">
        <v>49.917999999999999</v>
      </c>
      <c r="J81" s="91">
        <v>49.92</v>
      </c>
      <c r="K81" s="91">
        <v>50.03</v>
      </c>
      <c r="L81" s="91">
        <v>50.067</v>
      </c>
      <c r="M81" s="91">
        <v>50.03</v>
      </c>
      <c r="N81" s="91">
        <v>50.03</v>
      </c>
      <c r="O81" s="91">
        <v>50.055999999999997</v>
      </c>
      <c r="P81" s="91">
        <v>49.984000000000002</v>
      </c>
      <c r="Q81" s="91">
        <v>50.006999999999998</v>
      </c>
      <c r="R81" s="91">
        <v>50</v>
      </c>
      <c r="S81" s="91">
        <v>49.987000000000002</v>
      </c>
      <c r="T81" s="91">
        <v>49.875999999999998</v>
      </c>
      <c r="U81" s="91">
        <v>49.997999999999998</v>
      </c>
      <c r="V81" s="91">
        <v>50.000999999999998</v>
      </c>
      <c r="W81" s="91">
        <v>50.005000000000003</v>
      </c>
      <c r="X81" s="91">
        <v>50.045999999999999</v>
      </c>
      <c r="Y81" s="91">
        <v>49.97</v>
      </c>
      <c r="Z81" s="91">
        <v>49.744999999999997</v>
      </c>
      <c r="AA81" s="91">
        <v>49.780999999999999</v>
      </c>
      <c r="AB81" s="91">
        <v>49.982999999999997</v>
      </c>
      <c r="AC81" s="91">
        <v>49.981999999999999</v>
      </c>
      <c r="AD81" s="91">
        <v>50.026000000000003</v>
      </c>
      <c r="AE81" s="91">
        <v>50.002000000000002</v>
      </c>
      <c r="AF81" s="92">
        <v>50.003999999999998</v>
      </c>
      <c r="AG81" s="93"/>
      <c r="AH81" s="51">
        <f t="shared" si="20"/>
        <v>50.067</v>
      </c>
      <c r="AI81" s="52">
        <f t="shared" si="21"/>
        <v>49.744999999999997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/>
      <c r="C82" s="67">
        <v>126.1</v>
      </c>
      <c r="D82" s="67">
        <v>126.9</v>
      </c>
      <c r="E82" s="67">
        <v>127</v>
      </c>
      <c r="F82" s="67">
        <v>127</v>
      </c>
      <c r="G82" s="67">
        <v>126.1</v>
      </c>
      <c r="H82" s="67">
        <v>125.6</v>
      </c>
      <c r="I82" s="67">
        <v>125.7</v>
      </c>
      <c r="J82" s="67">
        <v>125.7</v>
      </c>
      <c r="K82" s="67">
        <v>125.3</v>
      </c>
      <c r="L82" s="67">
        <v>125.4</v>
      </c>
      <c r="M82" s="67">
        <v>125.4</v>
      </c>
      <c r="N82" s="67">
        <v>122.7</v>
      </c>
      <c r="O82" s="67">
        <v>124.2</v>
      </c>
      <c r="P82" s="67">
        <v>124.1</v>
      </c>
      <c r="Q82" s="67">
        <v>123.9</v>
      </c>
      <c r="R82" s="67">
        <v>123.2</v>
      </c>
      <c r="S82" s="95">
        <v>123.7</v>
      </c>
      <c r="T82" s="95">
        <v>124.3</v>
      </c>
      <c r="U82" s="95">
        <v>124.9</v>
      </c>
      <c r="V82" s="95">
        <v>124.1</v>
      </c>
      <c r="W82" s="95">
        <v>126.3</v>
      </c>
      <c r="X82" s="95">
        <v>125.9</v>
      </c>
      <c r="Y82" s="95">
        <v>126.9</v>
      </c>
      <c r="Z82" s="95">
        <v>126.9</v>
      </c>
      <c r="AA82" s="67">
        <v>126.5</v>
      </c>
      <c r="AB82" s="67">
        <v>126.9</v>
      </c>
      <c r="AC82" s="67">
        <v>127.8</v>
      </c>
      <c r="AD82" s="67">
        <v>126</v>
      </c>
      <c r="AE82" s="67">
        <v>125.2</v>
      </c>
      <c r="AF82" s="96">
        <v>125.7</v>
      </c>
      <c r="AG82" s="97"/>
      <c r="AH82" s="51">
        <f t="shared" si="20"/>
        <v>127.8</v>
      </c>
      <c r="AI82" s="52">
        <f t="shared" si="21"/>
        <v>122.7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/>
      <c r="C83" s="67">
        <v>129.4</v>
      </c>
      <c r="D83" s="67">
        <v>130.30000000000001</v>
      </c>
      <c r="E83" s="67">
        <v>130.30000000000001</v>
      </c>
      <c r="F83" s="67">
        <v>129.6</v>
      </c>
      <c r="G83" s="67">
        <v>128.80000000000001</v>
      </c>
      <c r="H83" s="67">
        <v>128.1</v>
      </c>
      <c r="I83" s="67">
        <v>127.1</v>
      </c>
      <c r="J83" s="67">
        <v>128</v>
      </c>
      <c r="K83" s="67">
        <v>127.4</v>
      </c>
      <c r="L83" s="67">
        <v>127.7</v>
      </c>
      <c r="M83" s="67">
        <v>127.7</v>
      </c>
      <c r="N83" s="67">
        <v>125.4</v>
      </c>
      <c r="O83" s="67">
        <v>126.5</v>
      </c>
      <c r="P83" s="67">
        <v>126.8</v>
      </c>
      <c r="Q83" s="67">
        <v>126.5</v>
      </c>
      <c r="R83" s="67">
        <v>126.3</v>
      </c>
      <c r="S83" s="95">
        <v>125.7</v>
      </c>
      <c r="T83" s="95">
        <v>126.7</v>
      </c>
      <c r="U83" s="95">
        <v>127.2</v>
      </c>
      <c r="V83" s="95">
        <v>126.5</v>
      </c>
      <c r="W83" s="95">
        <v>128.69999999999999</v>
      </c>
      <c r="X83" s="95">
        <v>127.6</v>
      </c>
      <c r="Y83" s="95">
        <v>128.5</v>
      </c>
      <c r="Z83" s="95">
        <v>128.69999999999999</v>
      </c>
      <c r="AA83" s="67">
        <v>128.80000000000001</v>
      </c>
      <c r="AB83" s="67">
        <v>129.4</v>
      </c>
      <c r="AC83" s="67">
        <v>130.4</v>
      </c>
      <c r="AD83" s="67">
        <v>129.69999999999999</v>
      </c>
      <c r="AE83" s="67">
        <v>128.80000000000001</v>
      </c>
      <c r="AF83" s="96">
        <v>129.19999999999999</v>
      </c>
      <c r="AG83" s="97"/>
      <c r="AH83" s="51">
        <f t="shared" si="20"/>
        <v>130.4</v>
      </c>
      <c r="AI83" s="52">
        <f t="shared" si="21"/>
        <v>125.4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/>
      <c r="C84" s="67">
        <v>126.6</v>
      </c>
      <c r="D84" s="67">
        <v>126.4</v>
      </c>
      <c r="E84" s="67">
        <v>128.19999999999999</v>
      </c>
      <c r="F84" s="67">
        <v>128.30000000000001</v>
      </c>
      <c r="G84" s="67">
        <v>128.4</v>
      </c>
      <c r="H84" s="67">
        <v>129.1</v>
      </c>
      <c r="I84" s="67">
        <v>130.4</v>
      </c>
      <c r="J84" s="67">
        <v>127.8</v>
      </c>
      <c r="K84" s="67">
        <v>125</v>
      </c>
      <c r="L84" s="67">
        <v>126.3</v>
      </c>
      <c r="M84" s="67">
        <v>126.3</v>
      </c>
      <c r="N84" s="67">
        <v>128</v>
      </c>
      <c r="O84" s="67">
        <v>128</v>
      </c>
      <c r="P84" s="67">
        <v>128.6</v>
      </c>
      <c r="Q84" s="67">
        <v>126.7</v>
      </c>
      <c r="R84" s="67">
        <v>128.4</v>
      </c>
      <c r="S84" s="67">
        <v>128.1</v>
      </c>
      <c r="T84" s="67">
        <v>124.9</v>
      </c>
      <c r="U84" s="67">
        <v>126.8</v>
      </c>
      <c r="V84" s="67">
        <v>128.4</v>
      </c>
      <c r="W84" s="95">
        <v>129.1</v>
      </c>
      <c r="X84" s="95">
        <v>129</v>
      </c>
      <c r="Y84" s="95">
        <v>126.2</v>
      </c>
      <c r="Z84" s="95">
        <v>125.5</v>
      </c>
      <c r="AA84" s="67">
        <v>124.5</v>
      </c>
      <c r="AB84" s="67">
        <v>125.4</v>
      </c>
      <c r="AC84" s="67">
        <v>126.5</v>
      </c>
      <c r="AD84" s="67">
        <v>126.9</v>
      </c>
      <c r="AE84" s="67">
        <v>126.5</v>
      </c>
      <c r="AF84" s="96">
        <v>132.5</v>
      </c>
      <c r="AG84" s="97"/>
      <c r="AH84" s="51">
        <f t="shared" si="20"/>
        <v>132.5</v>
      </c>
      <c r="AI84" s="52">
        <f t="shared" si="21"/>
        <v>124.5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/>
      <c r="C85" s="67">
        <v>131.1</v>
      </c>
      <c r="D85" s="67">
        <v>131.80000000000001</v>
      </c>
      <c r="E85" s="67">
        <v>133.69999999999999</v>
      </c>
      <c r="F85" s="67">
        <v>132.6</v>
      </c>
      <c r="G85" s="67">
        <v>132.19999999999999</v>
      </c>
      <c r="H85" s="67">
        <v>132</v>
      </c>
      <c r="I85" s="67">
        <v>134.9</v>
      </c>
      <c r="J85" s="67">
        <v>136.80000000000001</v>
      </c>
      <c r="K85" s="67">
        <v>127.2</v>
      </c>
      <c r="L85" s="67">
        <v>127.4</v>
      </c>
      <c r="M85" s="67">
        <v>127.4</v>
      </c>
      <c r="N85" s="67">
        <v>131.9</v>
      </c>
      <c r="O85" s="67">
        <v>131.69999999999999</v>
      </c>
      <c r="P85" s="67">
        <v>132.30000000000001</v>
      </c>
      <c r="Q85" s="67">
        <v>131.69999999999999</v>
      </c>
      <c r="R85" s="67">
        <v>132.30000000000001</v>
      </c>
      <c r="S85" s="67">
        <v>131.69999999999999</v>
      </c>
      <c r="T85" s="67">
        <v>129</v>
      </c>
      <c r="U85" s="67">
        <v>131</v>
      </c>
      <c r="V85" s="67">
        <v>134</v>
      </c>
      <c r="W85" s="95">
        <v>133.1</v>
      </c>
      <c r="X85" s="95">
        <v>130.4</v>
      </c>
      <c r="Y85" s="95">
        <v>130.4</v>
      </c>
      <c r="Z85" s="95">
        <v>129.80000000000001</v>
      </c>
      <c r="AA85" s="67">
        <v>129.30000000000001</v>
      </c>
      <c r="AB85" s="67">
        <v>130.1</v>
      </c>
      <c r="AC85" s="67">
        <v>131.6</v>
      </c>
      <c r="AD85" s="67">
        <v>132.19999999999999</v>
      </c>
      <c r="AE85" s="67">
        <v>132.9</v>
      </c>
      <c r="AF85" s="96">
        <v>131.80000000000001</v>
      </c>
      <c r="AG85" s="97"/>
      <c r="AH85" s="51">
        <f t="shared" si="20"/>
        <v>136.80000000000001</v>
      </c>
      <c r="AI85" s="52">
        <f t="shared" si="21"/>
        <v>127.2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/>
      <c r="C86" s="99">
        <v>130.9</v>
      </c>
      <c r="D86" s="99">
        <v>135.5</v>
      </c>
      <c r="E86" s="99">
        <v>134.4</v>
      </c>
      <c r="F86" s="99">
        <v>133</v>
      </c>
      <c r="G86" s="99">
        <v>134.5</v>
      </c>
      <c r="H86" s="99">
        <v>134.69999999999999</v>
      </c>
      <c r="I86" s="99">
        <v>134.9</v>
      </c>
      <c r="J86" s="99">
        <v>133.4</v>
      </c>
      <c r="K86" s="99">
        <v>134.4</v>
      </c>
      <c r="L86" s="99">
        <v>132.80000000000001</v>
      </c>
      <c r="M86" s="99">
        <v>132.80000000000001</v>
      </c>
      <c r="N86" s="99">
        <v>131.4</v>
      </c>
      <c r="O86" s="99">
        <v>134.5</v>
      </c>
      <c r="P86" s="99">
        <v>135.30000000000001</v>
      </c>
      <c r="Q86" s="99">
        <v>130.69999999999999</v>
      </c>
      <c r="R86" s="99">
        <v>132.69999999999999</v>
      </c>
      <c r="S86" s="99">
        <v>133.1</v>
      </c>
      <c r="T86" s="99">
        <v>135</v>
      </c>
      <c r="U86" s="99">
        <v>134.6</v>
      </c>
      <c r="V86" s="99">
        <v>132.1</v>
      </c>
      <c r="W86" s="95">
        <v>134.5</v>
      </c>
      <c r="X86" s="95">
        <v>136.1</v>
      </c>
      <c r="Y86" s="95">
        <v>131.6</v>
      </c>
      <c r="Z86" s="95">
        <v>133.19999999999999</v>
      </c>
      <c r="AA86" s="99">
        <v>133.5</v>
      </c>
      <c r="AB86" s="99">
        <v>129</v>
      </c>
      <c r="AC86" s="99">
        <v>135.69999999999999</v>
      </c>
      <c r="AD86" s="99">
        <v>140</v>
      </c>
      <c r="AE86" s="99">
        <v>131.5</v>
      </c>
      <c r="AF86" s="100">
        <v>131.19999999999999</v>
      </c>
      <c r="AG86" s="101"/>
      <c r="AH86" s="51">
        <f t="shared" si="20"/>
        <v>140</v>
      </c>
      <c r="AI86" s="52">
        <f t="shared" si="21"/>
        <v>129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/>
      <c r="C87" s="67">
        <v>128.9</v>
      </c>
      <c r="D87" s="67">
        <v>131.69999999999999</v>
      </c>
      <c r="E87" s="67">
        <v>129.9</v>
      </c>
      <c r="F87" s="67">
        <v>129.80000000000001</v>
      </c>
      <c r="G87" s="67">
        <v>130.1</v>
      </c>
      <c r="H87" s="67">
        <v>130.1</v>
      </c>
      <c r="I87" s="67">
        <v>132.1</v>
      </c>
      <c r="J87" s="67">
        <v>130.1</v>
      </c>
      <c r="K87" s="67">
        <v>129.5</v>
      </c>
      <c r="L87" s="67">
        <v>126.6</v>
      </c>
      <c r="M87" s="67">
        <v>126.6</v>
      </c>
      <c r="N87" s="67">
        <v>122.3</v>
      </c>
      <c r="O87" s="67">
        <v>129.9</v>
      </c>
      <c r="P87" s="67">
        <v>130.80000000000001</v>
      </c>
      <c r="Q87" s="67">
        <v>121.8</v>
      </c>
      <c r="R87" s="67">
        <v>125.4</v>
      </c>
      <c r="S87" s="67">
        <v>131.19999999999999</v>
      </c>
      <c r="T87" s="67">
        <v>130.9</v>
      </c>
      <c r="U87" s="67">
        <v>135.19999999999999</v>
      </c>
      <c r="V87" s="67">
        <v>129.30000000000001</v>
      </c>
      <c r="W87" s="95">
        <v>134.5</v>
      </c>
      <c r="X87" s="95">
        <v>135</v>
      </c>
      <c r="Y87" s="95">
        <v>125.3</v>
      </c>
      <c r="Z87" s="95">
        <v>128</v>
      </c>
      <c r="AA87" s="67">
        <v>131.69999999999999</v>
      </c>
      <c r="AB87" s="67">
        <v>122.9</v>
      </c>
      <c r="AC87" s="67">
        <v>135.19999999999999</v>
      </c>
      <c r="AD87" s="67">
        <v>128.19999999999999</v>
      </c>
      <c r="AE87" s="67">
        <v>122.8</v>
      </c>
      <c r="AF87" s="96">
        <v>123.2</v>
      </c>
      <c r="AG87" s="97"/>
      <c r="AH87" s="51">
        <f t="shared" si="20"/>
        <v>135.19999999999999</v>
      </c>
      <c r="AI87" s="52">
        <f t="shared" si="21"/>
        <v>121.8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/>
      <c r="C88" s="102">
        <v>65.7</v>
      </c>
      <c r="D88" s="102">
        <v>66</v>
      </c>
      <c r="E88" s="102">
        <v>65.900000000000006</v>
      </c>
      <c r="F88" s="102">
        <v>65.3</v>
      </c>
      <c r="G88" s="102">
        <v>65.2</v>
      </c>
      <c r="H88" s="102">
        <v>65.3</v>
      </c>
      <c r="I88" s="102">
        <v>65.599999999999994</v>
      </c>
      <c r="J88" s="102">
        <v>65.2</v>
      </c>
      <c r="K88" s="102">
        <v>64.599999999999994</v>
      </c>
      <c r="L88" s="102">
        <v>64.900000000000006</v>
      </c>
      <c r="M88" s="102">
        <v>64.900000000000006</v>
      </c>
      <c r="N88" s="102">
        <v>63.6</v>
      </c>
      <c r="O88" s="102">
        <v>64.400000000000006</v>
      </c>
      <c r="P88" s="102">
        <v>64.5</v>
      </c>
      <c r="Q88" s="102">
        <v>122.5</v>
      </c>
      <c r="R88" s="102">
        <v>64.099999999999994</v>
      </c>
      <c r="S88" s="102">
        <v>64.5</v>
      </c>
      <c r="T88" s="102">
        <v>65</v>
      </c>
      <c r="U88" s="102">
        <v>65.099999999999994</v>
      </c>
      <c r="V88" s="102">
        <v>65</v>
      </c>
      <c r="W88" s="102">
        <v>65.599999999999994</v>
      </c>
      <c r="X88" s="102">
        <v>65.7</v>
      </c>
      <c r="Y88" s="102">
        <v>65.599999999999994</v>
      </c>
      <c r="Z88" s="102">
        <v>65.599999999999994</v>
      </c>
      <c r="AA88" s="102">
        <v>66</v>
      </c>
      <c r="AB88" s="102">
        <v>66.3</v>
      </c>
      <c r="AC88" s="102">
        <v>66.7</v>
      </c>
      <c r="AD88" s="102">
        <v>66.400000000000006</v>
      </c>
      <c r="AE88" s="102">
        <v>66</v>
      </c>
      <c r="AF88" s="103">
        <v>66.099999999999994</v>
      </c>
      <c r="AG88" s="104"/>
      <c r="AH88" s="51">
        <f t="shared" si="20"/>
        <v>122.5</v>
      </c>
      <c r="AI88" s="52">
        <f t="shared" si="21"/>
        <v>63.6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SUM(B12,B14,B17,B20:B21,B39,B41:B42,B44,B46,B91:B94,B98,B104,B110,B119,B121,B133,B140,B143:B144,B151,B153,B155,B159:B161,B163:B165,B170,B176:B177,B179:B181,B189,B194)</f>
        <v>34.840000000000003</v>
      </c>
      <c r="C90" s="109">
        <f t="shared" ref="C90:AF90" si="25">SUM(C12,C14,C17,C20:C21,C39,C41:C42,C44,C46,C91:C94,C98,C104,C110,C119,C121,C133,C140,C143:C144,C151,C153,C155,C159:C161,C163:C165,C170,C176:C177,C179:C181,C189,C194)</f>
        <v>148.23999999999998</v>
      </c>
      <c r="D90" s="109">
        <f>SUM(D12,D14,D17,D20:D21,D39,D41:D42,D44,D46,D91:D94,D98,D104,D110,D119,D121,D133,D140,D143:D144,D151,D153,D155,D159:D161,D163:D165,D170,D176:D177,D179:D181,D189,D194)</f>
        <v>153.34</v>
      </c>
      <c r="E90" s="109">
        <f t="shared" si="25"/>
        <v>150.43999999999997</v>
      </c>
      <c r="F90" s="109">
        <f t="shared" si="25"/>
        <v>167.43999999999997</v>
      </c>
      <c r="G90" s="109">
        <f t="shared" si="25"/>
        <v>181.94</v>
      </c>
      <c r="H90" s="109">
        <f t="shared" si="25"/>
        <v>208.23999999999998</v>
      </c>
      <c r="I90" s="109">
        <f t="shared" si="25"/>
        <v>238.73999999999998</v>
      </c>
      <c r="J90" s="109">
        <f t="shared" si="25"/>
        <v>248.93999999999997</v>
      </c>
      <c r="K90" s="109">
        <f t="shared" si="25"/>
        <v>266.44</v>
      </c>
      <c r="L90" s="109">
        <f t="shared" si="25"/>
        <v>275.24</v>
      </c>
      <c r="M90" s="109">
        <f t="shared" si="25"/>
        <v>270.94000000000005</v>
      </c>
      <c r="N90" s="109">
        <f t="shared" si="25"/>
        <v>287.24000000000007</v>
      </c>
      <c r="O90" s="109">
        <f t="shared" si="25"/>
        <v>276.04000000000002</v>
      </c>
      <c r="P90" s="109">
        <f t="shared" si="25"/>
        <v>288.74000000000007</v>
      </c>
      <c r="Q90" s="109">
        <f t="shared" si="25"/>
        <v>288.14000000000004</v>
      </c>
      <c r="R90" s="109">
        <f t="shared" si="25"/>
        <v>288.74</v>
      </c>
      <c r="S90" s="109">
        <f t="shared" si="25"/>
        <v>267.14000000000004</v>
      </c>
      <c r="T90" s="109">
        <f t="shared" si="25"/>
        <v>265.74</v>
      </c>
      <c r="U90" s="109">
        <f t="shared" si="25"/>
        <v>246.33999999999995</v>
      </c>
      <c r="V90" s="109">
        <f t="shared" si="25"/>
        <v>264.64</v>
      </c>
      <c r="W90" s="109">
        <f t="shared" si="25"/>
        <v>279.84000000000003</v>
      </c>
      <c r="X90" s="109">
        <f t="shared" si="25"/>
        <v>284.33999999999997</v>
      </c>
      <c r="Y90" s="109">
        <f t="shared" si="25"/>
        <v>308.14000000000004</v>
      </c>
      <c r="Z90" s="109">
        <f t="shared" si="25"/>
        <v>309.24</v>
      </c>
      <c r="AA90" s="109">
        <f t="shared" si="25"/>
        <v>304.94000000000005</v>
      </c>
      <c r="AB90" s="109">
        <f t="shared" si="25"/>
        <v>286.74</v>
      </c>
      <c r="AC90" s="109">
        <f t="shared" si="25"/>
        <v>260.04000000000002</v>
      </c>
      <c r="AD90" s="109">
        <f t="shared" si="25"/>
        <v>212.23999999999998</v>
      </c>
      <c r="AE90" s="109">
        <f t="shared" si="25"/>
        <v>176.33999999999997</v>
      </c>
      <c r="AF90" s="109">
        <f t="shared" si="25"/>
        <v>174.54</v>
      </c>
      <c r="AG90" s="110"/>
      <c r="AH90" s="51">
        <f>MAX(B90:AF90)</f>
        <v>309.24</v>
      </c>
      <c r="AI90" s="52">
        <f>MIN(B90:AF90)</f>
        <v>34.840000000000003</v>
      </c>
    </row>
    <row r="91" spans="1:88" x14ac:dyDescent="0.25">
      <c r="A91" s="111" t="s">
        <v>58</v>
      </c>
      <c r="B91" s="79"/>
      <c r="C91" s="79">
        <v>18.2</v>
      </c>
      <c r="D91" s="79">
        <v>27.8</v>
      </c>
      <c r="E91" s="79">
        <v>26.9</v>
      </c>
      <c r="F91" s="112">
        <v>30</v>
      </c>
      <c r="G91" s="112">
        <v>33.799999999999997</v>
      </c>
      <c r="H91" s="112">
        <v>32.5</v>
      </c>
      <c r="I91" s="112">
        <v>32</v>
      </c>
      <c r="J91" s="112">
        <v>23</v>
      </c>
      <c r="K91" s="112">
        <v>26.9</v>
      </c>
      <c r="L91" s="49">
        <v>28.1</v>
      </c>
      <c r="M91" s="112">
        <v>38.299999999999997</v>
      </c>
      <c r="N91" s="112">
        <v>42.4</v>
      </c>
      <c r="O91" s="112">
        <v>40</v>
      </c>
      <c r="P91" s="112">
        <v>33</v>
      </c>
      <c r="Q91" s="112">
        <v>35</v>
      </c>
      <c r="R91" s="112">
        <v>30.7</v>
      </c>
      <c r="S91" s="49">
        <v>36.9</v>
      </c>
      <c r="T91" s="49">
        <v>62.1</v>
      </c>
      <c r="U91" s="112">
        <v>46.6</v>
      </c>
      <c r="V91" s="112">
        <v>43.9</v>
      </c>
      <c r="W91" s="112">
        <v>50</v>
      </c>
      <c r="X91" s="112">
        <v>48.2</v>
      </c>
      <c r="Y91" s="112">
        <v>42.1</v>
      </c>
      <c r="Z91" s="112">
        <v>44.3</v>
      </c>
      <c r="AA91" s="49">
        <v>36.1</v>
      </c>
      <c r="AB91" s="49">
        <v>26.1</v>
      </c>
      <c r="AC91" s="49">
        <v>46.6</v>
      </c>
      <c r="AD91" s="49">
        <v>51</v>
      </c>
      <c r="AE91" s="49">
        <v>47.2</v>
      </c>
      <c r="AF91" s="113">
        <v>36.4</v>
      </c>
      <c r="AG91" s="114">
        <v>75</v>
      </c>
      <c r="AH91" s="51">
        <f>IF(ABS(MAX(B91:AF91))&gt;ABS(MIN(B91:AF91)),MAX(B91:AF91),MIN(B91:AF91))</f>
        <v>62.1</v>
      </c>
      <c r="AI91" s="115">
        <f>INDEX($B$9:$AF$9,1,MATCH(AH91,B91:AF91,0))</f>
        <v>0.66666666666666696</v>
      </c>
    </row>
    <row r="92" spans="1:88" x14ac:dyDescent="0.25">
      <c r="A92" s="116" t="s">
        <v>59</v>
      </c>
      <c r="B92" s="80"/>
      <c r="C92" s="80">
        <v>-73</v>
      </c>
      <c r="D92" s="80">
        <v>-72</v>
      </c>
      <c r="E92" s="80">
        <v>-70.5</v>
      </c>
      <c r="F92" s="80">
        <v>-65</v>
      </c>
      <c r="G92" s="80">
        <v>-59.6</v>
      </c>
      <c r="H92" s="80">
        <v>-44.5</v>
      </c>
      <c r="I92" s="80">
        <v>-31.6</v>
      </c>
      <c r="J92" s="80">
        <v>-26</v>
      </c>
      <c r="K92" s="80">
        <v>-9</v>
      </c>
      <c r="L92" s="80">
        <v>-14</v>
      </c>
      <c r="M92" s="80">
        <v>-15</v>
      </c>
      <c r="N92" s="80">
        <f>-1.7-11.9</f>
        <v>-13.6</v>
      </c>
      <c r="O92" s="80">
        <v>-10</v>
      </c>
      <c r="P92" s="80">
        <v>-2</v>
      </c>
      <c r="Q92" s="80">
        <v>-8</v>
      </c>
      <c r="R92" s="80">
        <v>-11.5</v>
      </c>
      <c r="S92" s="80">
        <v>3</v>
      </c>
      <c r="T92" s="80">
        <v>5</v>
      </c>
      <c r="U92" s="80">
        <v>6</v>
      </c>
      <c r="V92" s="80">
        <v>14</v>
      </c>
      <c r="W92" s="80">
        <v>6.7</v>
      </c>
      <c r="X92" s="80">
        <v>-5</v>
      </c>
      <c r="Y92" s="80">
        <v>1</v>
      </c>
      <c r="Z92" s="80">
        <v>0</v>
      </c>
      <c r="AA92" s="67">
        <v>-1</v>
      </c>
      <c r="AB92" s="67">
        <v>-11</v>
      </c>
      <c r="AC92" s="67">
        <v>-25</v>
      </c>
      <c r="AD92" s="67">
        <v>-66.900000000000006</v>
      </c>
      <c r="AE92" s="67">
        <v>-78</v>
      </c>
      <c r="AF92" s="117">
        <v>-72</v>
      </c>
      <c r="AG92" s="114">
        <v>240</v>
      </c>
      <c r="AH92" s="51">
        <f>IF(ABS(MAX(B92:AF92))&gt;ABS(MIN(B92:AF92)),MAX(B92:AF92),MIN(B92:AF92))</f>
        <v>-78</v>
      </c>
      <c r="AI92" s="115">
        <f>INDEX($B$9:$AF$9,1,MATCH(AH92,B92:AF92,0))</f>
        <v>0.95833333333333304</v>
      </c>
    </row>
    <row r="93" spans="1:88" x14ac:dyDescent="0.25">
      <c r="A93" s="116" t="s">
        <v>60</v>
      </c>
      <c r="B93" s="80"/>
      <c r="C93" s="80">
        <v>14.8</v>
      </c>
      <c r="D93" s="80">
        <v>14</v>
      </c>
      <c r="E93" s="80">
        <v>8.1</v>
      </c>
      <c r="F93" s="80">
        <v>8</v>
      </c>
      <c r="G93" s="80">
        <v>6.9</v>
      </c>
      <c r="H93" s="80">
        <v>10</v>
      </c>
      <c r="I93" s="80">
        <v>22.6</v>
      </c>
      <c r="J93" s="80">
        <v>26.6</v>
      </c>
      <c r="K93" s="80">
        <v>28.6</v>
      </c>
      <c r="L93" s="80">
        <v>40.299999999999997</v>
      </c>
      <c r="M93" s="80">
        <v>42.7</v>
      </c>
      <c r="N93" s="80">
        <v>45.9</v>
      </c>
      <c r="O93" s="80">
        <v>50</v>
      </c>
      <c r="P93" s="80">
        <v>48.7</v>
      </c>
      <c r="Q93" s="80">
        <v>45.7</v>
      </c>
      <c r="R93" s="80">
        <v>49</v>
      </c>
      <c r="S93" s="80">
        <v>50.2</v>
      </c>
      <c r="T93" s="80">
        <v>48.9</v>
      </c>
      <c r="U93" s="80">
        <v>46.4</v>
      </c>
      <c r="V93" s="80">
        <v>37.4</v>
      </c>
      <c r="W93" s="80">
        <v>40.1</v>
      </c>
      <c r="X93" s="80">
        <v>48.9</v>
      </c>
      <c r="Y93" s="80">
        <v>45.1</v>
      </c>
      <c r="Z93" s="80">
        <v>53.7</v>
      </c>
      <c r="AA93" s="67">
        <v>38.6</v>
      </c>
      <c r="AB93" s="67">
        <v>40.9</v>
      </c>
      <c r="AC93" s="67">
        <v>19.899999999999999</v>
      </c>
      <c r="AD93" s="67">
        <v>14.7</v>
      </c>
      <c r="AE93" s="67">
        <v>-4.5</v>
      </c>
      <c r="AF93" s="117">
        <v>8</v>
      </c>
      <c r="AG93" s="114">
        <v>60</v>
      </c>
      <c r="AH93" s="51">
        <f>IF(ABS(MAX(B93:AF93))&gt;ABS(MIN(B93:AF93)),MAX(B93:AF93),MIN(B93:AF93))</f>
        <v>53.7</v>
      </c>
      <c r="AI93" s="115">
        <f>INDEX($B$9:$AF$9,1,MATCH(AH93,B93:AF93,0))</f>
        <v>0.8125</v>
      </c>
    </row>
    <row r="94" spans="1:88" x14ac:dyDescent="0.25">
      <c r="A94" s="118" t="s">
        <v>61</v>
      </c>
      <c r="B94" s="82"/>
      <c r="C94" s="82">
        <v>-37</v>
      </c>
      <c r="D94" s="82">
        <v>-40.6</v>
      </c>
      <c r="E94" s="82">
        <v>-37</v>
      </c>
      <c r="F94" s="82">
        <v>-29</v>
      </c>
      <c r="G94" s="82">
        <v>-23.3</v>
      </c>
      <c r="H94" s="82">
        <v>-14.6</v>
      </c>
      <c r="I94" s="82">
        <v>-9.1999999999999993</v>
      </c>
      <c r="J94" s="82">
        <v>-4.7</v>
      </c>
      <c r="K94" s="82">
        <v>-10.1</v>
      </c>
      <c r="L94" s="82">
        <v>-9.8000000000000007</v>
      </c>
      <c r="M94" s="82">
        <v>-4</v>
      </c>
      <c r="N94" s="82">
        <v>6</v>
      </c>
      <c r="O94" s="82">
        <v>12</v>
      </c>
      <c r="P94" s="82">
        <v>25</v>
      </c>
      <c r="Q94" s="82">
        <v>9.5</v>
      </c>
      <c r="R94" s="82">
        <v>14.6</v>
      </c>
      <c r="S94" s="82">
        <v>11.3</v>
      </c>
      <c r="T94" s="82">
        <v>-46</v>
      </c>
      <c r="U94" s="82">
        <v>-56.4</v>
      </c>
      <c r="V94" s="82">
        <v>-56.4</v>
      </c>
      <c r="W94" s="82">
        <v>-47.7</v>
      </c>
      <c r="X94" s="82">
        <v>-44.8</v>
      </c>
      <c r="Y94" s="82">
        <v>-32.799999999999997</v>
      </c>
      <c r="Z94" s="82">
        <v>-41.5</v>
      </c>
      <c r="AA94" s="119">
        <v>-21.5</v>
      </c>
      <c r="AB94" s="119">
        <v>-26.9</v>
      </c>
      <c r="AC94" s="119">
        <v>-38.4</v>
      </c>
      <c r="AD94" s="119">
        <v>-41</v>
      </c>
      <c r="AE94" s="119">
        <v>-23.8</v>
      </c>
      <c r="AF94" s="120">
        <v>-32</v>
      </c>
      <c r="AG94" s="121">
        <v>120</v>
      </c>
      <c r="AH94" s="51">
        <f>IF(ABS(MAX(B94:AF94))&gt;ABS(MIN(B94:AF94)),MAX(B94:AF94),MIN(B94:AF94))</f>
        <v>-56.4</v>
      </c>
      <c r="AI94" s="115">
        <f>INDEX($B$9:$AF$9,1,MATCH(AH94,B94:AF94,0))</f>
        <v>0.70833333333333304</v>
      </c>
    </row>
    <row r="95" spans="1:88" ht="15.75" thickBot="1" x14ac:dyDescent="0.3">
      <c r="A95" s="118" t="s">
        <v>62</v>
      </c>
      <c r="B95" s="82"/>
      <c r="C95" s="82">
        <v>60.2</v>
      </c>
      <c r="D95" s="82">
        <v>55.4</v>
      </c>
      <c r="E95" s="82">
        <v>57.4</v>
      </c>
      <c r="F95" s="82">
        <v>62</v>
      </c>
      <c r="G95" s="82">
        <v>67</v>
      </c>
      <c r="H95" s="82">
        <v>70.8</v>
      </c>
      <c r="I95" s="82">
        <v>72</v>
      </c>
      <c r="J95" s="82">
        <v>77</v>
      </c>
      <c r="K95" s="82">
        <v>70</v>
      </c>
      <c r="L95" s="82">
        <v>74.8</v>
      </c>
      <c r="M95" s="82">
        <v>69</v>
      </c>
      <c r="N95" s="82">
        <v>78.8</v>
      </c>
      <c r="O95" s="82">
        <v>90</v>
      </c>
      <c r="P95" s="82">
        <v>92</v>
      </c>
      <c r="Q95" s="82">
        <v>84</v>
      </c>
      <c r="R95" s="82">
        <v>90.2</v>
      </c>
      <c r="S95" s="82">
        <v>82.4</v>
      </c>
      <c r="T95" s="82">
        <v>71</v>
      </c>
      <c r="U95" s="82">
        <v>76.599999999999994</v>
      </c>
      <c r="V95" s="82">
        <v>97</v>
      </c>
      <c r="W95" s="82">
        <v>76.7</v>
      </c>
      <c r="X95" s="82">
        <v>29.1</v>
      </c>
      <c r="Y95" s="82">
        <v>41.2</v>
      </c>
      <c r="Z95" s="82">
        <v>34.6</v>
      </c>
      <c r="AA95" s="119">
        <v>45.4</v>
      </c>
      <c r="AB95" s="119">
        <v>46.3</v>
      </c>
      <c r="AC95" s="119">
        <v>45.7</v>
      </c>
      <c r="AD95" s="119">
        <v>51.8</v>
      </c>
      <c r="AE95" s="119">
        <v>62.7</v>
      </c>
      <c r="AF95" s="120">
        <v>57</v>
      </c>
      <c r="AG95" s="121"/>
      <c r="AH95" s="51">
        <f>IF(ABS(MAX(B95:AF95))&gt;ABS(MIN(B95:AF95)),MAX(B95:AF95),MIN(B95:AF95))</f>
        <v>97</v>
      </c>
      <c r="AI95" s="115">
        <f>INDEX($B$9:$AF$9,1,MATCH(AH95,B95:AF95,0))</f>
        <v>0.72916666666666663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3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ref="S124:AF124" si="34">R124</f>
        <v>1.48</v>
      </c>
      <c r="T124" s="129">
        <f t="shared" si="34"/>
        <v>1.48</v>
      </c>
      <c r="U124" s="129">
        <f t="shared" si="34"/>
        <v>1.48</v>
      </c>
      <c r="V124" s="129">
        <f t="shared" si="34"/>
        <v>1.48</v>
      </c>
      <c r="W124" s="129">
        <f t="shared" si="34"/>
        <v>1.48</v>
      </c>
      <c r="X124" s="129">
        <f t="shared" si="34"/>
        <v>1.48</v>
      </c>
      <c r="Y124" s="129">
        <f t="shared" si="34"/>
        <v>1.48</v>
      </c>
      <c r="Z124" s="129">
        <f t="shared" si="34"/>
        <v>1.48</v>
      </c>
      <c r="AA124" s="129">
        <f t="shared" si="34"/>
        <v>1.48</v>
      </c>
      <c r="AB124" s="129">
        <f t="shared" si="34"/>
        <v>1.48</v>
      </c>
      <c r="AC124" s="129">
        <f t="shared" si="34"/>
        <v>1.48</v>
      </c>
      <c r="AD124" s="129">
        <f t="shared" si="34"/>
        <v>1.48</v>
      </c>
      <c r="AE124" s="129">
        <f t="shared" si="34"/>
        <v>1.48</v>
      </c>
      <c r="AF124" s="129">
        <f t="shared" si="34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5">B126</f>
        <v>2.2000000000000002</v>
      </c>
      <c r="D126" s="129">
        <f t="shared" si="35"/>
        <v>2.2000000000000002</v>
      </c>
      <c r="E126" s="129">
        <f t="shared" si="35"/>
        <v>2.2000000000000002</v>
      </c>
      <c r="F126" s="129">
        <f t="shared" si="35"/>
        <v>2.2000000000000002</v>
      </c>
      <c r="G126" s="129">
        <f t="shared" si="35"/>
        <v>2.2000000000000002</v>
      </c>
      <c r="H126" s="129">
        <f t="shared" si="35"/>
        <v>2.2000000000000002</v>
      </c>
      <c r="I126" s="129">
        <f t="shared" si="35"/>
        <v>2.2000000000000002</v>
      </c>
      <c r="J126" s="129">
        <f t="shared" si="35"/>
        <v>2.2000000000000002</v>
      </c>
      <c r="K126" s="129">
        <f t="shared" si="35"/>
        <v>2.2000000000000002</v>
      </c>
      <c r="L126" s="129">
        <f t="shared" si="35"/>
        <v>2.2000000000000002</v>
      </c>
      <c r="M126" s="129">
        <f t="shared" si="35"/>
        <v>2.2000000000000002</v>
      </c>
      <c r="N126" s="129">
        <f t="shared" si="35"/>
        <v>2.2000000000000002</v>
      </c>
      <c r="O126" s="129">
        <f t="shared" si="35"/>
        <v>2.2000000000000002</v>
      </c>
      <c r="P126" s="129">
        <f t="shared" si="35"/>
        <v>2.2000000000000002</v>
      </c>
      <c r="Q126" s="129">
        <f t="shared" si="35"/>
        <v>2.2000000000000002</v>
      </c>
      <c r="R126" s="129">
        <f t="shared" si="35"/>
        <v>2.2000000000000002</v>
      </c>
      <c r="S126" s="129">
        <f t="shared" ref="S126:AF133" si="36">R126</f>
        <v>2.2000000000000002</v>
      </c>
      <c r="T126" s="129">
        <f t="shared" si="36"/>
        <v>2.2000000000000002</v>
      </c>
      <c r="U126" s="129">
        <f t="shared" si="36"/>
        <v>2.2000000000000002</v>
      </c>
      <c r="V126" s="129">
        <f t="shared" si="36"/>
        <v>2.2000000000000002</v>
      </c>
      <c r="W126" s="129">
        <f t="shared" si="36"/>
        <v>2.2000000000000002</v>
      </c>
      <c r="X126" s="129">
        <f t="shared" si="36"/>
        <v>2.2000000000000002</v>
      </c>
      <c r="Y126" s="129">
        <f t="shared" si="36"/>
        <v>2.2000000000000002</v>
      </c>
      <c r="Z126" s="129">
        <f t="shared" si="36"/>
        <v>2.2000000000000002</v>
      </c>
      <c r="AA126" s="129">
        <f t="shared" si="36"/>
        <v>2.2000000000000002</v>
      </c>
      <c r="AB126" s="129">
        <f t="shared" si="36"/>
        <v>2.2000000000000002</v>
      </c>
      <c r="AC126" s="129">
        <f t="shared" si="36"/>
        <v>2.2000000000000002</v>
      </c>
      <c r="AD126" s="129">
        <f t="shared" si="36"/>
        <v>2.2000000000000002</v>
      </c>
      <c r="AE126" s="129">
        <f t="shared" si="36"/>
        <v>2.2000000000000002</v>
      </c>
      <c r="AF126" s="129">
        <f t="shared" si="36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5"/>
        <v>2</v>
      </c>
      <c r="D127" s="129">
        <f t="shared" si="35"/>
        <v>2</v>
      </c>
      <c r="E127" s="129">
        <f t="shared" si="35"/>
        <v>2</v>
      </c>
      <c r="F127" s="129">
        <f t="shared" si="35"/>
        <v>2</v>
      </c>
      <c r="G127" s="129">
        <f t="shared" si="35"/>
        <v>2</v>
      </c>
      <c r="H127" s="129">
        <f t="shared" si="35"/>
        <v>2</v>
      </c>
      <c r="I127" s="129">
        <f t="shared" si="35"/>
        <v>2</v>
      </c>
      <c r="J127" s="129">
        <f t="shared" si="35"/>
        <v>2</v>
      </c>
      <c r="K127" s="129">
        <f t="shared" si="35"/>
        <v>2</v>
      </c>
      <c r="L127" s="129">
        <f t="shared" si="35"/>
        <v>2</v>
      </c>
      <c r="M127" s="129">
        <f t="shared" si="35"/>
        <v>2</v>
      </c>
      <c r="N127" s="129">
        <f t="shared" si="35"/>
        <v>2</v>
      </c>
      <c r="O127" s="129">
        <f t="shared" si="35"/>
        <v>2</v>
      </c>
      <c r="P127" s="129">
        <f t="shared" si="35"/>
        <v>2</v>
      </c>
      <c r="Q127" s="129">
        <f t="shared" si="35"/>
        <v>2</v>
      </c>
      <c r="R127" s="129">
        <f t="shared" si="35"/>
        <v>2</v>
      </c>
      <c r="S127" s="129">
        <f t="shared" si="36"/>
        <v>2</v>
      </c>
      <c r="T127" s="129">
        <f t="shared" si="36"/>
        <v>2</v>
      </c>
      <c r="U127" s="129">
        <f t="shared" si="36"/>
        <v>2</v>
      </c>
      <c r="V127" s="129">
        <f t="shared" si="36"/>
        <v>2</v>
      </c>
      <c r="W127" s="129">
        <f t="shared" si="36"/>
        <v>2</v>
      </c>
      <c r="X127" s="129">
        <f t="shared" si="36"/>
        <v>2</v>
      </c>
      <c r="Y127" s="129">
        <f t="shared" si="36"/>
        <v>2</v>
      </c>
      <c r="Z127" s="129">
        <f t="shared" si="36"/>
        <v>2</v>
      </c>
      <c r="AA127" s="129">
        <f t="shared" si="36"/>
        <v>2</v>
      </c>
      <c r="AB127" s="129">
        <f t="shared" si="36"/>
        <v>2</v>
      </c>
      <c r="AC127" s="129">
        <f t="shared" si="36"/>
        <v>2</v>
      </c>
      <c r="AD127" s="129">
        <f t="shared" si="36"/>
        <v>2</v>
      </c>
      <c r="AE127" s="129">
        <f t="shared" si="36"/>
        <v>2</v>
      </c>
      <c r="AF127" s="129">
        <f t="shared" si="36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5"/>
        <v>1.25</v>
      </c>
      <c r="D128" s="129">
        <f t="shared" si="35"/>
        <v>1.25</v>
      </c>
      <c r="E128" s="129">
        <f t="shared" si="35"/>
        <v>1.25</v>
      </c>
      <c r="F128" s="129">
        <f t="shared" si="35"/>
        <v>1.25</v>
      </c>
      <c r="G128" s="129">
        <f t="shared" si="35"/>
        <v>1.25</v>
      </c>
      <c r="H128" s="129">
        <f t="shared" si="35"/>
        <v>1.25</v>
      </c>
      <c r="I128" s="129">
        <f t="shared" si="35"/>
        <v>1.25</v>
      </c>
      <c r="J128" s="129">
        <f t="shared" si="35"/>
        <v>1.25</v>
      </c>
      <c r="K128" s="129">
        <f t="shared" si="35"/>
        <v>1.25</v>
      </c>
      <c r="L128" s="129">
        <f t="shared" si="35"/>
        <v>1.25</v>
      </c>
      <c r="M128" s="129">
        <f t="shared" si="35"/>
        <v>1.25</v>
      </c>
      <c r="N128" s="129">
        <f t="shared" si="35"/>
        <v>1.25</v>
      </c>
      <c r="O128" s="129">
        <f t="shared" si="35"/>
        <v>1.25</v>
      </c>
      <c r="P128" s="129">
        <f t="shared" si="35"/>
        <v>1.25</v>
      </c>
      <c r="Q128" s="129">
        <f t="shared" si="35"/>
        <v>1.25</v>
      </c>
      <c r="R128" s="129">
        <f t="shared" si="35"/>
        <v>1.25</v>
      </c>
      <c r="S128" s="129">
        <f t="shared" si="36"/>
        <v>1.25</v>
      </c>
      <c r="T128" s="129">
        <f t="shared" si="36"/>
        <v>1.25</v>
      </c>
      <c r="U128" s="129">
        <f t="shared" si="36"/>
        <v>1.25</v>
      </c>
      <c r="V128" s="129">
        <f t="shared" si="36"/>
        <v>1.25</v>
      </c>
      <c r="W128" s="129">
        <f t="shared" si="36"/>
        <v>1.25</v>
      </c>
      <c r="X128" s="129">
        <f t="shared" si="36"/>
        <v>1.25</v>
      </c>
      <c r="Y128" s="129">
        <f t="shared" si="36"/>
        <v>1.25</v>
      </c>
      <c r="Z128" s="129">
        <f t="shared" si="36"/>
        <v>1.25</v>
      </c>
      <c r="AA128" s="129">
        <f t="shared" si="36"/>
        <v>1.25</v>
      </c>
      <c r="AB128" s="129">
        <f t="shared" si="36"/>
        <v>1.25</v>
      </c>
      <c r="AC128" s="129">
        <f t="shared" si="36"/>
        <v>1.25</v>
      </c>
      <c r="AD128" s="129">
        <f t="shared" si="36"/>
        <v>1.25</v>
      </c>
      <c r="AE128" s="129">
        <f t="shared" si="36"/>
        <v>1.25</v>
      </c>
      <c r="AF128" s="129">
        <f t="shared" si="36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5"/>
        <v>1.1499999999999999</v>
      </c>
      <c r="D129" s="129">
        <f t="shared" si="35"/>
        <v>1.1499999999999999</v>
      </c>
      <c r="E129" s="129">
        <f t="shared" si="35"/>
        <v>1.1499999999999999</v>
      </c>
      <c r="F129" s="129">
        <f t="shared" si="35"/>
        <v>1.1499999999999999</v>
      </c>
      <c r="G129" s="129">
        <f t="shared" si="35"/>
        <v>1.1499999999999999</v>
      </c>
      <c r="H129" s="129">
        <f t="shared" si="35"/>
        <v>1.1499999999999999</v>
      </c>
      <c r="I129" s="129">
        <f t="shared" si="35"/>
        <v>1.1499999999999999</v>
      </c>
      <c r="J129" s="129">
        <f t="shared" si="35"/>
        <v>1.1499999999999999</v>
      </c>
      <c r="K129" s="129">
        <f t="shared" si="35"/>
        <v>1.1499999999999999</v>
      </c>
      <c r="L129" s="129">
        <f t="shared" si="35"/>
        <v>1.1499999999999999</v>
      </c>
      <c r="M129" s="129">
        <f t="shared" si="35"/>
        <v>1.1499999999999999</v>
      </c>
      <c r="N129" s="129">
        <f t="shared" si="35"/>
        <v>1.1499999999999999</v>
      </c>
      <c r="O129" s="129">
        <f t="shared" si="35"/>
        <v>1.1499999999999999</v>
      </c>
      <c r="P129" s="129">
        <f t="shared" si="35"/>
        <v>1.1499999999999999</v>
      </c>
      <c r="Q129" s="129">
        <f t="shared" si="35"/>
        <v>1.1499999999999999</v>
      </c>
      <c r="R129" s="129">
        <f t="shared" si="35"/>
        <v>1.1499999999999999</v>
      </c>
      <c r="S129" s="129">
        <f t="shared" si="36"/>
        <v>1.1499999999999999</v>
      </c>
      <c r="T129" s="129">
        <f t="shared" si="36"/>
        <v>1.1499999999999999</v>
      </c>
      <c r="U129" s="129">
        <f t="shared" si="36"/>
        <v>1.1499999999999999</v>
      </c>
      <c r="V129" s="129">
        <f t="shared" si="36"/>
        <v>1.1499999999999999</v>
      </c>
      <c r="W129" s="129">
        <f t="shared" si="36"/>
        <v>1.1499999999999999</v>
      </c>
      <c r="X129" s="129">
        <f t="shared" si="36"/>
        <v>1.1499999999999999</v>
      </c>
      <c r="Y129" s="129">
        <f t="shared" si="36"/>
        <v>1.1499999999999999</v>
      </c>
      <c r="Z129" s="129">
        <f t="shared" si="36"/>
        <v>1.1499999999999999</v>
      </c>
      <c r="AA129" s="129">
        <f t="shared" si="36"/>
        <v>1.1499999999999999</v>
      </c>
      <c r="AB129" s="129">
        <f t="shared" si="36"/>
        <v>1.1499999999999999</v>
      </c>
      <c r="AC129" s="129">
        <f t="shared" si="36"/>
        <v>1.1499999999999999</v>
      </c>
      <c r="AD129" s="129">
        <f t="shared" si="36"/>
        <v>1.1499999999999999</v>
      </c>
      <c r="AE129" s="129">
        <f t="shared" si="36"/>
        <v>1.1499999999999999</v>
      </c>
      <c r="AF129" s="129">
        <f t="shared" si="36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5"/>
        <v>2.133</v>
      </c>
      <c r="D130" s="129">
        <f t="shared" si="35"/>
        <v>2.133</v>
      </c>
      <c r="E130" s="129">
        <f t="shared" si="35"/>
        <v>2.133</v>
      </c>
      <c r="F130" s="129">
        <f t="shared" si="35"/>
        <v>2.133</v>
      </c>
      <c r="G130" s="129">
        <f t="shared" si="35"/>
        <v>2.133</v>
      </c>
      <c r="H130" s="129">
        <f t="shared" si="35"/>
        <v>2.133</v>
      </c>
      <c r="I130" s="129">
        <f t="shared" si="35"/>
        <v>2.133</v>
      </c>
      <c r="J130" s="129">
        <f t="shared" si="35"/>
        <v>2.133</v>
      </c>
      <c r="K130" s="129">
        <f t="shared" si="35"/>
        <v>2.133</v>
      </c>
      <c r="L130" s="129">
        <f t="shared" si="35"/>
        <v>2.133</v>
      </c>
      <c r="M130" s="129">
        <f t="shared" si="35"/>
        <v>2.133</v>
      </c>
      <c r="N130" s="129">
        <f t="shared" si="35"/>
        <v>2.133</v>
      </c>
      <c r="O130" s="129">
        <f t="shared" si="35"/>
        <v>2.133</v>
      </c>
      <c r="P130" s="129">
        <f t="shared" si="35"/>
        <v>2.133</v>
      </c>
      <c r="Q130" s="129">
        <f t="shared" si="35"/>
        <v>2.133</v>
      </c>
      <c r="R130" s="129">
        <f t="shared" si="35"/>
        <v>2.133</v>
      </c>
      <c r="S130" s="129">
        <f t="shared" si="36"/>
        <v>2.133</v>
      </c>
      <c r="T130" s="129">
        <f t="shared" si="36"/>
        <v>2.133</v>
      </c>
      <c r="U130" s="129">
        <f t="shared" si="36"/>
        <v>2.133</v>
      </c>
      <c r="V130" s="129">
        <f t="shared" si="36"/>
        <v>2.133</v>
      </c>
      <c r="W130" s="129">
        <f t="shared" si="36"/>
        <v>2.133</v>
      </c>
      <c r="X130" s="129">
        <f t="shared" si="36"/>
        <v>2.133</v>
      </c>
      <c r="Y130" s="129">
        <f t="shared" si="36"/>
        <v>2.133</v>
      </c>
      <c r="Z130" s="129">
        <f t="shared" si="36"/>
        <v>2.133</v>
      </c>
      <c r="AA130" s="129">
        <f t="shared" si="36"/>
        <v>2.133</v>
      </c>
      <c r="AB130" s="129">
        <f t="shared" si="36"/>
        <v>2.133</v>
      </c>
      <c r="AC130" s="129">
        <f t="shared" si="36"/>
        <v>2.133</v>
      </c>
      <c r="AD130" s="129">
        <f t="shared" si="36"/>
        <v>2.133</v>
      </c>
      <c r="AE130" s="129">
        <f t="shared" si="36"/>
        <v>2.133</v>
      </c>
      <c r="AF130" s="129">
        <f t="shared" si="36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5"/>
        <v>2.09</v>
      </c>
      <c r="D131" s="129">
        <f t="shared" si="35"/>
        <v>2.09</v>
      </c>
      <c r="E131" s="129">
        <f t="shared" si="35"/>
        <v>2.09</v>
      </c>
      <c r="F131" s="129">
        <f t="shared" si="35"/>
        <v>2.09</v>
      </c>
      <c r="G131" s="129">
        <f t="shared" si="35"/>
        <v>2.09</v>
      </c>
      <c r="H131" s="129">
        <f t="shared" si="35"/>
        <v>2.09</v>
      </c>
      <c r="I131" s="129">
        <f t="shared" si="35"/>
        <v>2.09</v>
      </c>
      <c r="J131" s="129">
        <f t="shared" si="35"/>
        <v>2.09</v>
      </c>
      <c r="K131" s="129">
        <f t="shared" si="35"/>
        <v>2.09</v>
      </c>
      <c r="L131" s="129">
        <f t="shared" si="35"/>
        <v>2.09</v>
      </c>
      <c r="M131" s="129">
        <f t="shared" si="35"/>
        <v>2.09</v>
      </c>
      <c r="N131" s="129">
        <f t="shared" si="35"/>
        <v>2.09</v>
      </c>
      <c r="O131" s="129">
        <f t="shared" si="35"/>
        <v>2.09</v>
      </c>
      <c r="P131" s="129">
        <f t="shared" si="35"/>
        <v>2.09</v>
      </c>
      <c r="Q131" s="129">
        <f t="shared" si="35"/>
        <v>2.09</v>
      </c>
      <c r="R131" s="129">
        <f t="shared" si="35"/>
        <v>2.09</v>
      </c>
      <c r="S131" s="129">
        <f t="shared" si="36"/>
        <v>2.09</v>
      </c>
      <c r="T131" s="129">
        <f t="shared" si="36"/>
        <v>2.09</v>
      </c>
      <c r="U131" s="129">
        <f t="shared" si="36"/>
        <v>2.09</v>
      </c>
      <c r="V131" s="129">
        <f t="shared" si="36"/>
        <v>2.09</v>
      </c>
      <c r="W131" s="129">
        <f t="shared" si="36"/>
        <v>2.09</v>
      </c>
      <c r="X131" s="129">
        <f t="shared" si="36"/>
        <v>2.09</v>
      </c>
      <c r="Y131" s="129">
        <f t="shared" si="36"/>
        <v>2.09</v>
      </c>
      <c r="Z131" s="129">
        <f t="shared" si="36"/>
        <v>2.09</v>
      </c>
      <c r="AA131" s="129">
        <f t="shared" si="36"/>
        <v>2.09</v>
      </c>
      <c r="AB131" s="129">
        <f t="shared" si="36"/>
        <v>2.09</v>
      </c>
      <c r="AC131" s="129">
        <f t="shared" si="36"/>
        <v>2.09</v>
      </c>
      <c r="AD131" s="129">
        <f t="shared" si="36"/>
        <v>2.09</v>
      </c>
      <c r="AE131" s="129">
        <f t="shared" si="36"/>
        <v>2.09</v>
      </c>
      <c r="AF131" s="129">
        <f t="shared" si="36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5"/>
        <v>1.1399999999999999</v>
      </c>
      <c r="D132" s="129">
        <f t="shared" si="35"/>
        <v>1.1399999999999999</v>
      </c>
      <c r="E132" s="129">
        <f t="shared" si="35"/>
        <v>1.1399999999999999</v>
      </c>
      <c r="F132" s="129">
        <f t="shared" si="35"/>
        <v>1.1399999999999999</v>
      </c>
      <c r="G132" s="129">
        <f t="shared" si="35"/>
        <v>1.1399999999999999</v>
      </c>
      <c r="H132" s="129">
        <f t="shared" si="35"/>
        <v>1.1399999999999999</v>
      </c>
      <c r="I132" s="129">
        <f t="shared" si="35"/>
        <v>1.1399999999999999</v>
      </c>
      <c r="J132" s="129">
        <f t="shared" si="35"/>
        <v>1.1399999999999999</v>
      </c>
      <c r="K132" s="129">
        <f t="shared" si="35"/>
        <v>1.1399999999999999</v>
      </c>
      <c r="L132" s="129">
        <f t="shared" si="35"/>
        <v>1.1399999999999999</v>
      </c>
      <c r="M132" s="129">
        <f t="shared" si="35"/>
        <v>1.1399999999999999</v>
      </c>
      <c r="N132" s="129">
        <f t="shared" si="35"/>
        <v>1.1399999999999999</v>
      </c>
      <c r="O132" s="129">
        <f t="shared" si="35"/>
        <v>1.1399999999999999</v>
      </c>
      <c r="P132" s="129">
        <f t="shared" si="35"/>
        <v>1.1399999999999999</v>
      </c>
      <c r="Q132" s="129">
        <f t="shared" si="35"/>
        <v>1.1399999999999999</v>
      </c>
      <c r="R132" s="129">
        <f t="shared" si="35"/>
        <v>1.1399999999999999</v>
      </c>
      <c r="S132" s="129">
        <f t="shared" si="36"/>
        <v>1.1399999999999999</v>
      </c>
      <c r="T132" s="129">
        <f t="shared" si="36"/>
        <v>1.1399999999999999</v>
      </c>
      <c r="U132" s="129">
        <f t="shared" si="36"/>
        <v>1.1399999999999999</v>
      </c>
      <c r="V132" s="129">
        <f t="shared" si="36"/>
        <v>1.1399999999999999</v>
      </c>
      <c r="W132" s="129">
        <f t="shared" si="36"/>
        <v>1.1399999999999999</v>
      </c>
      <c r="X132" s="129">
        <f t="shared" si="36"/>
        <v>1.1399999999999999</v>
      </c>
      <c r="Y132" s="129">
        <f t="shared" si="36"/>
        <v>1.1399999999999999</v>
      </c>
      <c r="Z132" s="129">
        <f t="shared" si="36"/>
        <v>1.1399999999999999</v>
      </c>
      <c r="AA132" s="129">
        <f t="shared" si="36"/>
        <v>1.1399999999999999</v>
      </c>
      <c r="AB132" s="129">
        <f t="shared" si="36"/>
        <v>1.1399999999999999</v>
      </c>
      <c r="AC132" s="129">
        <f t="shared" si="36"/>
        <v>1.1399999999999999</v>
      </c>
      <c r="AD132" s="129">
        <f t="shared" si="36"/>
        <v>1.1399999999999999</v>
      </c>
      <c r="AE132" s="129">
        <f t="shared" si="36"/>
        <v>1.1399999999999999</v>
      </c>
      <c r="AF132" s="129">
        <f t="shared" si="36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5"/>
        <v>0.82</v>
      </c>
      <c r="D133" s="129">
        <f t="shared" si="35"/>
        <v>0.82</v>
      </c>
      <c r="E133" s="129">
        <f t="shared" si="35"/>
        <v>0.82</v>
      </c>
      <c r="F133" s="129">
        <f t="shared" si="35"/>
        <v>0.82</v>
      </c>
      <c r="G133" s="129">
        <f t="shared" si="35"/>
        <v>0.82</v>
      </c>
      <c r="H133" s="129">
        <f t="shared" si="35"/>
        <v>0.82</v>
      </c>
      <c r="I133" s="129">
        <f t="shared" si="35"/>
        <v>0.82</v>
      </c>
      <c r="J133" s="129">
        <f t="shared" si="35"/>
        <v>0.82</v>
      </c>
      <c r="K133" s="129">
        <f t="shared" si="35"/>
        <v>0.82</v>
      </c>
      <c r="L133" s="129">
        <f t="shared" si="35"/>
        <v>0.82</v>
      </c>
      <c r="M133" s="129">
        <f t="shared" si="35"/>
        <v>0.82</v>
      </c>
      <c r="N133" s="129">
        <f t="shared" si="35"/>
        <v>0.82</v>
      </c>
      <c r="O133" s="129">
        <f t="shared" si="35"/>
        <v>0.82</v>
      </c>
      <c r="P133" s="129">
        <f t="shared" si="35"/>
        <v>0.82</v>
      </c>
      <c r="Q133" s="129">
        <f t="shared" si="35"/>
        <v>0.82</v>
      </c>
      <c r="R133" s="129">
        <f t="shared" si="35"/>
        <v>0.82</v>
      </c>
      <c r="S133" s="129">
        <f t="shared" si="36"/>
        <v>0.82</v>
      </c>
      <c r="T133" s="129">
        <f t="shared" si="36"/>
        <v>0.82</v>
      </c>
      <c r="U133" s="129">
        <f t="shared" si="36"/>
        <v>0.82</v>
      </c>
      <c r="V133" s="129">
        <f t="shared" si="36"/>
        <v>0.82</v>
      </c>
      <c r="W133" s="129">
        <f t="shared" si="36"/>
        <v>0.82</v>
      </c>
      <c r="X133" s="129">
        <f t="shared" si="36"/>
        <v>0.82</v>
      </c>
      <c r="Y133" s="129">
        <f t="shared" si="36"/>
        <v>0.82</v>
      </c>
      <c r="Z133" s="129">
        <f t="shared" si="36"/>
        <v>0.82</v>
      </c>
      <c r="AA133" s="129">
        <f t="shared" si="36"/>
        <v>0.82</v>
      </c>
      <c r="AB133" s="129">
        <f t="shared" si="36"/>
        <v>0.82</v>
      </c>
      <c r="AC133" s="129">
        <f t="shared" si="36"/>
        <v>0.82</v>
      </c>
      <c r="AD133" s="129">
        <f t="shared" si="36"/>
        <v>0.82</v>
      </c>
      <c r="AE133" s="129">
        <f t="shared" si="36"/>
        <v>0.82</v>
      </c>
      <c r="AF133" s="129">
        <f t="shared" si="36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7">B135</f>
        <v>2</v>
      </c>
      <c r="D135" s="129">
        <f t="shared" si="37"/>
        <v>2</v>
      </c>
      <c r="E135" s="129">
        <f t="shared" si="37"/>
        <v>2</v>
      </c>
      <c r="F135" s="129">
        <f t="shared" si="37"/>
        <v>2</v>
      </c>
      <c r="G135" s="129">
        <f t="shared" si="37"/>
        <v>2</v>
      </c>
      <c r="H135" s="129">
        <f t="shared" si="37"/>
        <v>2</v>
      </c>
      <c r="I135" s="129">
        <f t="shared" si="37"/>
        <v>2</v>
      </c>
      <c r="J135" s="129">
        <f t="shared" si="37"/>
        <v>2</v>
      </c>
      <c r="K135" s="129">
        <f t="shared" si="37"/>
        <v>2</v>
      </c>
      <c r="L135" s="129">
        <f t="shared" si="37"/>
        <v>2</v>
      </c>
      <c r="M135" s="129">
        <f t="shared" si="37"/>
        <v>2</v>
      </c>
      <c r="N135" s="129">
        <f t="shared" si="37"/>
        <v>2</v>
      </c>
      <c r="O135" s="129">
        <f t="shared" si="37"/>
        <v>2</v>
      </c>
      <c r="P135" s="129">
        <f t="shared" si="37"/>
        <v>2</v>
      </c>
      <c r="Q135" s="129">
        <f t="shared" si="37"/>
        <v>2</v>
      </c>
      <c r="R135" s="129">
        <f t="shared" si="37"/>
        <v>2</v>
      </c>
      <c r="S135" s="129">
        <f t="shared" ref="S135:AF141" si="38">R135</f>
        <v>2</v>
      </c>
      <c r="T135" s="129">
        <f t="shared" si="38"/>
        <v>2</v>
      </c>
      <c r="U135" s="129">
        <f t="shared" si="38"/>
        <v>2</v>
      </c>
      <c r="V135" s="129">
        <f t="shared" si="38"/>
        <v>2</v>
      </c>
      <c r="W135" s="129">
        <f t="shared" si="38"/>
        <v>2</v>
      </c>
      <c r="X135" s="129">
        <f t="shared" si="38"/>
        <v>2</v>
      </c>
      <c r="Y135" s="129">
        <f t="shared" si="38"/>
        <v>2</v>
      </c>
      <c r="Z135" s="129">
        <f t="shared" si="38"/>
        <v>2</v>
      </c>
      <c r="AA135" s="129">
        <f t="shared" si="38"/>
        <v>2</v>
      </c>
      <c r="AB135" s="129">
        <f t="shared" si="38"/>
        <v>2</v>
      </c>
      <c r="AC135" s="129">
        <f t="shared" si="38"/>
        <v>2</v>
      </c>
      <c r="AD135" s="129">
        <f t="shared" si="38"/>
        <v>2</v>
      </c>
      <c r="AE135" s="129">
        <f t="shared" si="38"/>
        <v>2</v>
      </c>
      <c r="AF135" s="129">
        <f t="shared" si="38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7"/>
        <v>5.61</v>
      </c>
      <c r="D136" s="129">
        <f t="shared" si="37"/>
        <v>5.61</v>
      </c>
      <c r="E136" s="129">
        <f t="shared" si="37"/>
        <v>5.61</v>
      </c>
      <c r="F136" s="129">
        <f t="shared" si="37"/>
        <v>5.61</v>
      </c>
      <c r="G136" s="129">
        <f t="shared" si="37"/>
        <v>5.61</v>
      </c>
      <c r="H136" s="129">
        <f t="shared" si="37"/>
        <v>5.61</v>
      </c>
      <c r="I136" s="129">
        <f t="shared" si="37"/>
        <v>5.61</v>
      </c>
      <c r="J136" s="129">
        <f t="shared" si="37"/>
        <v>5.61</v>
      </c>
      <c r="K136" s="129">
        <f t="shared" si="37"/>
        <v>5.61</v>
      </c>
      <c r="L136" s="129">
        <f t="shared" si="37"/>
        <v>5.61</v>
      </c>
      <c r="M136" s="129">
        <f t="shared" si="37"/>
        <v>5.61</v>
      </c>
      <c r="N136" s="129">
        <f t="shared" si="37"/>
        <v>5.61</v>
      </c>
      <c r="O136" s="129">
        <f t="shared" si="37"/>
        <v>5.61</v>
      </c>
      <c r="P136" s="129">
        <f t="shared" si="37"/>
        <v>5.61</v>
      </c>
      <c r="Q136" s="129">
        <f t="shared" si="37"/>
        <v>5.61</v>
      </c>
      <c r="R136" s="129">
        <f t="shared" si="37"/>
        <v>5.61</v>
      </c>
      <c r="S136" s="129">
        <f t="shared" si="38"/>
        <v>5.61</v>
      </c>
      <c r="T136" s="129">
        <f t="shared" si="38"/>
        <v>5.61</v>
      </c>
      <c r="U136" s="129">
        <f t="shared" si="38"/>
        <v>5.61</v>
      </c>
      <c r="V136" s="129">
        <f t="shared" si="38"/>
        <v>5.61</v>
      </c>
      <c r="W136" s="129">
        <f t="shared" si="38"/>
        <v>5.61</v>
      </c>
      <c r="X136" s="129">
        <f t="shared" si="38"/>
        <v>5.61</v>
      </c>
      <c r="Y136" s="129">
        <f t="shared" si="38"/>
        <v>5.61</v>
      </c>
      <c r="Z136" s="129">
        <f t="shared" si="38"/>
        <v>5.61</v>
      </c>
      <c r="AA136" s="129">
        <f t="shared" si="38"/>
        <v>5.61</v>
      </c>
      <c r="AB136" s="129">
        <f t="shared" si="38"/>
        <v>5.61</v>
      </c>
      <c r="AC136" s="129">
        <f t="shared" si="38"/>
        <v>5.61</v>
      </c>
      <c r="AD136" s="129">
        <f t="shared" si="38"/>
        <v>5.61</v>
      </c>
      <c r="AE136" s="129">
        <f t="shared" si="38"/>
        <v>5.61</v>
      </c>
      <c r="AF136" s="129">
        <f t="shared" si="38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7"/>
        <v>1.25</v>
      </c>
      <c r="D137" s="129">
        <f t="shared" si="37"/>
        <v>1.25</v>
      </c>
      <c r="E137" s="129">
        <f t="shared" si="37"/>
        <v>1.25</v>
      </c>
      <c r="F137" s="129">
        <f t="shared" si="37"/>
        <v>1.25</v>
      </c>
      <c r="G137" s="129">
        <f t="shared" si="37"/>
        <v>1.25</v>
      </c>
      <c r="H137" s="129">
        <f t="shared" si="37"/>
        <v>1.25</v>
      </c>
      <c r="I137" s="129">
        <f t="shared" si="37"/>
        <v>1.25</v>
      </c>
      <c r="J137" s="129">
        <f t="shared" si="37"/>
        <v>1.25</v>
      </c>
      <c r="K137" s="129">
        <f t="shared" si="37"/>
        <v>1.25</v>
      </c>
      <c r="L137" s="129">
        <f t="shared" si="37"/>
        <v>1.25</v>
      </c>
      <c r="M137" s="129">
        <f t="shared" si="37"/>
        <v>1.25</v>
      </c>
      <c r="N137" s="129">
        <f t="shared" si="37"/>
        <v>1.25</v>
      </c>
      <c r="O137" s="129">
        <f t="shared" si="37"/>
        <v>1.25</v>
      </c>
      <c r="P137" s="129">
        <f t="shared" si="37"/>
        <v>1.25</v>
      </c>
      <c r="Q137" s="129">
        <f t="shared" si="37"/>
        <v>1.25</v>
      </c>
      <c r="R137" s="129">
        <f t="shared" si="37"/>
        <v>1.25</v>
      </c>
      <c r="S137" s="129">
        <f t="shared" si="38"/>
        <v>1.25</v>
      </c>
      <c r="T137" s="129">
        <f t="shared" si="38"/>
        <v>1.25</v>
      </c>
      <c r="U137" s="129">
        <f t="shared" si="38"/>
        <v>1.25</v>
      </c>
      <c r="V137" s="129">
        <f t="shared" si="38"/>
        <v>1.25</v>
      </c>
      <c r="W137" s="129">
        <f t="shared" si="38"/>
        <v>1.25</v>
      </c>
      <c r="X137" s="129">
        <f t="shared" si="38"/>
        <v>1.25</v>
      </c>
      <c r="Y137" s="129">
        <f t="shared" si="38"/>
        <v>1.25</v>
      </c>
      <c r="Z137" s="129">
        <f t="shared" si="38"/>
        <v>1.25</v>
      </c>
      <c r="AA137" s="129">
        <f t="shared" si="38"/>
        <v>1.25</v>
      </c>
      <c r="AB137" s="129">
        <f t="shared" si="38"/>
        <v>1.25</v>
      </c>
      <c r="AC137" s="129">
        <f t="shared" si="38"/>
        <v>1.25</v>
      </c>
      <c r="AD137" s="129">
        <f t="shared" si="38"/>
        <v>1.25</v>
      </c>
      <c r="AE137" s="129">
        <f t="shared" si="38"/>
        <v>1.25</v>
      </c>
      <c r="AF137" s="129">
        <f t="shared" si="38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7"/>
        <v>1.25</v>
      </c>
      <c r="D138" s="129">
        <f t="shared" si="37"/>
        <v>1.25</v>
      </c>
      <c r="E138" s="129">
        <f t="shared" si="37"/>
        <v>1.25</v>
      </c>
      <c r="F138" s="129">
        <f t="shared" si="37"/>
        <v>1.25</v>
      </c>
      <c r="G138" s="129">
        <f t="shared" si="37"/>
        <v>1.25</v>
      </c>
      <c r="H138" s="129">
        <f t="shared" si="37"/>
        <v>1.25</v>
      </c>
      <c r="I138" s="129">
        <f t="shared" si="37"/>
        <v>1.25</v>
      </c>
      <c r="J138" s="129">
        <f t="shared" si="37"/>
        <v>1.25</v>
      </c>
      <c r="K138" s="129">
        <f t="shared" si="37"/>
        <v>1.25</v>
      </c>
      <c r="L138" s="129">
        <f t="shared" si="37"/>
        <v>1.25</v>
      </c>
      <c r="M138" s="129">
        <f t="shared" si="37"/>
        <v>1.25</v>
      </c>
      <c r="N138" s="129">
        <f t="shared" si="37"/>
        <v>1.25</v>
      </c>
      <c r="O138" s="129">
        <f t="shared" si="37"/>
        <v>1.25</v>
      </c>
      <c r="P138" s="129">
        <f t="shared" si="37"/>
        <v>1.25</v>
      </c>
      <c r="Q138" s="129">
        <f t="shared" si="37"/>
        <v>1.25</v>
      </c>
      <c r="R138" s="129">
        <f t="shared" si="37"/>
        <v>1.25</v>
      </c>
      <c r="S138" s="129">
        <f t="shared" si="38"/>
        <v>1.25</v>
      </c>
      <c r="T138" s="129">
        <f t="shared" si="38"/>
        <v>1.25</v>
      </c>
      <c r="U138" s="129">
        <f t="shared" si="38"/>
        <v>1.25</v>
      </c>
      <c r="V138" s="129">
        <f t="shared" si="38"/>
        <v>1.25</v>
      </c>
      <c r="W138" s="129">
        <f t="shared" si="38"/>
        <v>1.25</v>
      </c>
      <c r="X138" s="129">
        <f t="shared" si="38"/>
        <v>1.25</v>
      </c>
      <c r="Y138" s="129">
        <f t="shared" si="38"/>
        <v>1.25</v>
      </c>
      <c r="Z138" s="129">
        <f t="shared" si="38"/>
        <v>1.25</v>
      </c>
      <c r="AA138" s="129">
        <f t="shared" si="38"/>
        <v>1.25</v>
      </c>
      <c r="AB138" s="129">
        <f t="shared" si="38"/>
        <v>1.25</v>
      </c>
      <c r="AC138" s="129">
        <f t="shared" si="38"/>
        <v>1.25</v>
      </c>
      <c r="AD138" s="129">
        <f t="shared" si="38"/>
        <v>1.25</v>
      </c>
      <c r="AE138" s="129">
        <f t="shared" si="38"/>
        <v>1.25</v>
      </c>
      <c r="AF138" s="129">
        <f t="shared" si="38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7"/>
        <v>1.46</v>
      </c>
      <c r="D139" s="129">
        <f t="shared" si="37"/>
        <v>1.46</v>
      </c>
      <c r="E139" s="129">
        <f t="shared" si="37"/>
        <v>1.46</v>
      </c>
      <c r="F139" s="129">
        <f t="shared" si="37"/>
        <v>1.46</v>
      </c>
      <c r="G139" s="129">
        <f t="shared" si="37"/>
        <v>1.46</v>
      </c>
      <c r="H139" s="129">
        <f t="shared" si="37"/>
        <v>1.46</v>
      </c>
      <c r="I139" s="129">
        <f t="shared" si="37"/>
        <v>1.46</v>
      </c>
      <c r="J139" s="129">
        <f t="shared" si="37"/>
        <v>1.46</v>
      </c>
      <c r="K139" s="129">
        <f t="shared" si="37"/>
        <v>1.46</v>
      </c>
      <c r="L139" s="129">
        <f t="shared" si="37"/>
        <v>1.46</v>
      </c>
      <c r="M139" s="129">
        <f t="shared" si="37"/>
        <v>1.46</v>
      </c>
      <c r="N139" s="129">
        <f t="shared" si="37"/>
        <v>1.46</v>
      </c>
      <c r="O139" s="129">
        <f t="shared" si="37"/>
        <v>1.46</v>
      </c>
      <c r="P139" s="129">
        <f t="shared" si="37"/>
        <v>1.46</v>
      </c>
      <c r="Q139" s="129">
        <f t="shared" si="37"/>
        <v>1.46</v>
      </c>
      <c r="R139" s="129">
        <f t="shared" si="37"/>
        <v>1.46</v>
      </c>
      <c r="S139" s="129">
        <f t="shared" si="38"/>
        <v>1.46</v>
      </c>
      <c r="T139" s="129">
        <f t="shared" si="38"/>
        <v>1.46</v>
      </c>
      <c r="U139" s="129">
        <f t="shared" si="38"/>
        <v>1.46</v>
      </c>
      <c r="V139" s="129">
        <f t="shared" si="38"/>
        <v>1.46</v>
      </c>
      <c r="W139" s="129">
        <f t="shared" si="38"/>
        <v>1.46</v>
      </c>
      <c r="X139" s="129">
        <f t="shared" si="38"/>
        <v>1.46</v>
      </c>
      <c r="Y139" s="129">
        <f t="shared" si="38"/>
        <v>1.46</v>
      </c>
      <c r="Z139" s="129">
        <f t="shared" si="38"/>
        <v>1.46</v>
      </c>
      <c r="AA139" s="129">
        <f t="shared" si="38"/>
        <v>1.46</v>
      </c>
      <c r="AB139" s="129">
        <f t="shared" si="38"/>
        <v>1.46</v>
      </c>
      <c r="AC139" s="129">
        <f t="shared" si="38"/>
        <v>1.46</v>
      </c>
      <c r="AD139" s="129">
        <f t="shared" si="38"/>
        <v>1.46</v>
      </c>
      <c r="AE139" s="129">
        <f t="shared" si="38"/>
        <v>1.46</v>
      </c>
      <c r="AF139" s="129">
        <f t="shared" si="38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7"/>
        <v>3</v>
      </c>
      <c r="D140" s="129">
        <f t="shared" si="37"/>
        <v>3</v>
      </c>
      <c r="E140" s="129">
        <f t="shared" si="37"/>
        <v>3</v>
      </c>
      <c r="F140" s="129">
        <f t="shared" si="37"/>
        <v>3</v>
      </c>
      <c r="G140" s="129">
        <f t="shared" si="37"/>
        <v>3</v>
      </c>
      <c r="H140" s="129">
        <f t="shared" si="37"/>
        <v>3</v>
      </c>
      <c r="I140" s="129">
        <f t="shared" si="37"/>
        <v>3</v>
      </c>
      <c r="J140" s="129">
        <f t="shared" si="37"/>
        <v>3</v>
      </c>
      <c r="K140" s="129">
        <f t="shared" si="37"/>
        <v>3</v>
      </c>
      <c r="L140" s="129">
        <f t="shared" si="37"/>
        <v>3</v>
      </c>
      <c r="M140" s="129">
        <f t="shared" si="37"/>
        <v>3</v>
      </c>
      <c r="N140" s="129">
        <f t="shared" si="37"/>
        <v>3</v>
      </c>
      <c r="O140" s="129">
        <f t="shared" si="37"/>
        <v>3</v>
      </c>
      <c r="P140" s="129">
        <f t="shared" si="37"/>
        <v>3</v>
      </c>
      <c r="Q140" s="129">
        <f t="shared" si="37"/>
        <v>3</v>
      </c>
      <c r="R140" s="129">
        <f t="shared" si="37"/>
        <v>3</v>
      </c>
      <c r="S140" s="129">
        <f t="shared" si="38"/>
        <v>3</v>
      </c>
      <c r="T140" s="129">
        <f t="shared" si="38"/>
        <v>3</v>
      </c>
      <c r="U140" s="129">
        <f t="shared" si="38"/>
        <v>3</v>
      </c>
      <c r="V140" s="129">
        <f t="shared" si="38"/>
        <v>3</v>
      </c>
      <c r="W140" s="129">
        <f t="shared" si="38"/>
        <v>3</v>
      </c>
      <c r="X140" s="129">
        <f t="shared" si="38"/>
        <v>3</v>
      </c>
      <c r="Y140" s="129">
        <f t="shared" si="38"/>
        <v>3</v>
      </c>
      <c r="Z140" s="129">
        <f t="shared" si="38"/>
        <v>3</v>
      </c>
      <c r="AA140" s="129">
        <f t="shared" si="38"/>
        <v>3</v>
      </c>
      <c r="AB140" s="129">
        <f t="shared" si="38"/>
        <v>3</v>
      </c>
      <c r="AC140" s="129">
        <f t="shared" si="38"/>
        <v>3</v>
      </c>
      <c r="AD140" s="129">
        <f t="shared" si="38"/>
        <v>3</v>
      </c>
      <c r="AE140" s="129">
        <f t="shared" si="38"/>
        <v>3</v>
      </c>
      <c r="AF140" s="129">
        <f t="shared" si="38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7"/>
        <v>3.3</v>
      </c>
      <c r="D141" s="129">
        <f t="shared" si="37"/>
        <v>3.3</v>
      </c>
      <c r="E141" s="129">
        <f t="shared" si="37"/>
        <v>3.3</v>
      </c>
      <c r="F141" s="129">
        <f t="shared" si="37"/>
        <v>3.3</v>
      </c>
      <c r="G141" s="129">
        <f t="shared" si="37"/>
        <v>3.3</v>
      </c>
      <c r="H141" s="129">
        <f t="shared" si="37"/>
        <v>3.3</v>
      </c>
      <c r="I141" s="129">
        <f t="shared" si="37"/>
        <v>3.3</v>
      </c>
      <c r="J141" s="129">
        <f t="shared" si="37"/>
        <v>3.3</v>
      </c>
      <c r="K141" s="129">
        <f t="shared" si="37"/>
        <v>3.3</v>
      </c>
      <c r="L141" s="129">
        <f t="shared" si="37"/>
        <v>3.3</v>
      </c>
      <c r="M141" s="129">
        <f t="shared" si="37"/>
        <v>3.3</v>
      </c>
      <c r="N141" s="129">
        <f t="shared" si="37"/>
        <v>3.3</v>
      </c>
      <c r="O141" s="129">
        <f t="shared" si="37"/>
        <v>3.3</v>
      </c>
      <c r="P141" s="129">
        <f t="shared" si="37"/>
        <v>3.3</v>
      </c>
      <c r="Q141" s="129">
        <f t="shared" si="37"/>
        <v>3.3</v>
      </c>
      <c r="R141" s="129">
        <f t="shared" si="37"/>
        <v>3.3</v>
      </c>
      <c r="S141" s="129">
        <f t="shared" si="38"/>
        <v>3.3</v>
      </c>
      <c r="T141" s="129">
        <f t="shared" si="38"/>
        <v>3.3</v>
      </c>
      <c r="U141" s="129">
        <f t="shared" si="38"/>
        <v>3.3</v>
      </c>
      <c r="V141" s="129">
        <f t="shared" si="38"/>
        <v>3.3</v>
      </c>
      <c r="W141" s="129">
        <f t="shared" si="38"/>
        <v>3.3</v>
      </c>
      <c r="X141" s="129">
        <f t="shared" si="38"/>
        <v>3.3</v>
      </c>
      <c r="Y141" s="129">
        <f t="shared" si="38"/>
        <v>3.3</v>
      </c>
      <c r="Z141" s="129">
        <f t="shared" si="38"/>
        <v>3.3</v>
      </c>
      <c r="AA141" s="129">
        <f t="shared" si="38"/>
        <v>3.3</v>
      </c>
      <c r="AB141" s="129">
        <f t="shared" si="38"/>
        <v>3.3</v>
      </c>
      <c r="AC141" s="129">
        <f t="shared" si="38"/>
        <v>3.3</v>
      </c>
      <c r="AD141" s="129">
        <f t="shared" si="38"/>
        <v>3.3</v>
      </c>
      <c r="AE141" s="129">
        <f t="shared" si="38"/>
        <v>3.3</v>
      </c>
      <c r="AF141" s="129">
        <f t="shared" si="38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39">B143</f>
        <v>1.76</v>
      </c>
      <c r="D143" s="129">
        <f t="shared" si="39"/>
        <v>1.76</v>
      </c>
      <c r="E143" s="129">
        <f t="shared" si="39"/>
        <v>1.76</v>
      </c>
      <c r="F143" s="129">
        <f t="shared" si="39"/>
        <v>1.76</v>
      </c>
      <c r="G143" s="129">
        <f t="shared" si="39"/>
        <v>1.76</v>
      </c>
      <c r="H143" s="129">
        <f t="shared" si="39"/>
        <v>1.76</v>
      </c>
      <c r="I143" s="129">
        <f t="shared" si="39"/>
        <v>1.76</v>
      </c>
      <c r="J143" s="129">
        <f t="shared" si="39"/>
        <v>1.76</v>
      </c>
      <c r="K143" s="129">
        <f t="shared" si="39"/>
        <v>1.76</v>
      </c>
      <c r="L143" s="129">
        <f t="shared" si="39"/>
        <v>1.76</v>
      </c>
      <c r="M143" s="129">
        <f t="shared" si="39"/>
        <v>1.76</v>
      </c>
      <c r="N143" s="129">
        <f t="shared" si="39"/>
        <v>1.76</v>
      </c>
      <c r="O143" s="129">
        <f t="shared" si="39"/>
        <v>1.76</v>
      </c>
      <c r="P143" s="129">
        <f t="shared" si="39"/>
        <v>1.76</v>
      </c>
      <c r="Q143" s="129">
        <f t="shared" si="39"/>
        <v>1.76</v>
      </c>
      <c r="R143" s="129">
        <f t="shared" si="39"/>
        <v>1.76</v>
      </c>
      <c r="S143" s="129">
        <f t="shared" ref="S143:AF144" si="40">R143</f>
        <v>1.76</v>
      </c>
      <c r="T143" s="129">
        <f t="shared" si="40"/>
        <v>1.76</v>
      </c>
      <c r="U143" s="129">
        <f t="shared" si="40"/>
        <v>1.76</v>
      </c>
      <c r="V143" s="129">
        <f t="shared" si="40"/>
        <v>1.76</v>
      </c>
      <c r="W143" s="129">
        <f t="shared" si="40"/>
        <v>1.76</v>
      </c>
      <c r="X143" s="129">
        <f t="shared" si="40"/>
        <v>1.76</v>
      </c>
      <c r="Y143" s="129">
        <f t="shared" si="40"/>
        <v>1.76</v>
      </c>
      <c r="Z143" s="129">
        <f t="shared" si="40"/>
        <v>1.76</v>
      </c>
      <c r="AA143" s="129">
        <f t="shared" si="40"/>
        <v>1.76</v>
      </c>
      <c r="AB143" s="129">
        <f t="shared" si="40"/>
        <v>1.76</v>
      </c>
      <c r="AC143" s="129">
        <f t="shared" si="40"/>
        <v>1.76</v>
      </c>
      <c r="AD143" s="129">
        <f t="shared" si="40"/>
        <v>1.76</v>
      </c>
      <c r="AE143" s="129">
        <f t="shared" si="40"/>
        <v>1.76</v>
      </c>
      <c r="AF143" s="129">
        <f t="shared" si="40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9"/>
        <v>0</v>
      </c>
      <c r="D144" s="129">
        <f t="shared" si="39"/>
        <v>0</v>
      </c>
      <c r="E144" s="129">
        <f t="shared" si="39"/>
        <v>0</v>
      </c>
      <c r="F144" s="129">
        <f t="shared" si="39"/>
        <v>0</v>
      </c>
      <c r="G144" s="129">
        <f t="shared" si="39"/>
        <v>0</v>
      </c>
      <c r="H144" s="129">
        <f t="shared" si="39"/>
        <v>0</v>
      </c>
      <c r="I144" s="129">
        <f t="shared" si="39"/>
        <v>0</v>
      </c>
      <c r="J144" s="129">
        <f t="shared" si="39"/>
        <v>0</v>
      </c>
      <c r="K144" s="129">
        <f t="shared" si="39"/>
        <v>0</v>
      </c>
      <c r="L144" s="129">
        <f t="shared" si="39"/>
        <v>0</v>
      </c>
      <c r="M144" s="129">
        <f t="shared" si="39"/>
        <v>0</v>
      </c>
      <c r="N144" s="129">
        <f t="shared" si="39"/>
        <v>0</v>
      </c>
      <c r="O144" s="129">
        <f t="shared" si="39"/>
        <v>0</v>
      </c>
      <c r="P144" s="129">
        <f t="shared" si="39"/>
        <v>0</v>
      </c>
      <c r="Q144" s="129">
        <f t="shared" si="39"/>
        <v>0</v>
      </c>
      <c r="R144" s="129">
        <f t="shared" si="39"/>
        <v>0</v>
      </c>
      <c r="S144" s="129">
        <f t="shared" si="40"/>
        <v>0</v>
      </c>
      <c r="T144" s="129">
        <f t="shared" si="40"/>
        <v>0</v>
      </c>
      <c r="U144" s="129">
        <f t="shared" si="40"/>
        <v>0</v>
      </c>
      <c r="V144" s="129">
        <f t="shared" si="40"/>
        <v>0</v>
      </c>
      <c r="W144" s="129">
        <f t="shared" si="40"/>
        <v>0</v>
      </c>
      <c r="X144" s="129">
        <f t="shared" si="40"/>
        <v>0</v>
      </c>
      <c r="Y144" s="129">
        <f t="shared" si="40"/>
        <v>0</v>
      </c>
      <c r="Z144" s="129">
        <f t="shared" si="40"/>
        <v>0</v>
      </c>
      <c r="AA144" s="129">
        <f t="shared" si="40"/>
        <v>0</v>
      </c>
      <c r="AB144" s="129">
        <f t="shared" si="40"/>
        <v>0</v>
      </c>
      <c r="AC144" s="129">
        <f t="shared" si="40"/>
        <v>0</v>
      </c>
      <c r="AD144" s="129">
        <f t="shared" si="40"/>
        <v>0</v>
      </c>
      <c r="AE144" s="129">
        <f t="shared" si="40"/>
        <v>0</v>
      </c>
      <c r="AF144" s="129">
        <f t="shared" si="40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41">B146</f>
        <v>0.1</v>
      </c>
      <c r="D146" s="129">
        <f t="shared" si="41"/>
        <v>0.1</v>
      </c>
      <c r="E146" s="129">
        <f t="shared" si="41"/>
        <v>0.1</v>
      </c>
      <c r="F146" s="129">
        <f t="shared" si="41"/>
        <v>0.1</v>
      </c>
      <c r="G146" s="129">
        <f t="shared" si="41"/>
        <v>0.1</v>
      </c>
      <c r="H146" s="129">
        <f t="shared" si="41"/>
        <v>0.1</v>
      </c>
      <c r="I146" s="129">
        <f t="shared" si="41"/>
        <v>0.1</v>
      </c>
      <c r="J146" s="129">
        <f t="shared" si="41"/>
        <v>0.1</v>
      </c>
      <c r="K146" s="129">
        <f t="shared" si="41"/>
        <v>0.1</v>
      </c>
      <c r="L146" s="129">
        <f t="shared" si="41"/>
        <v>0.1</v>
      </c>
      <c r="M146" s="129">
        <f t="shared" si="41"/>
        <v>0.1</v>
      </c>
      <c r="N146" s="129">
        <f t="shared" si="41"/>
        <v>0.1</v>
      </c>
      <c r="O146" s="129">
        <f t="shared" si="41"/>
        <v>0.1</v>
      </c>
      <c r="P146" s="129">
        <f t="shared" si="41"/>
        <v>0.1</v>
      </c>
      <c r="Q146" s="129">
        <f t="shared" si="41"/>
        <v>0.1</v>
      </c>
      <c r="R146" s="129">
        <f t="shared" si="41"/>
        <v>0.1</v>
      </c>
      <c r="S146" s="129">
        <f t="shared" ref="S146:AF149" si="42">R146</f>
        <v>0.1</v>
      </c>
      <c r="T146" s="129">
        <f t="shared" si="42"/>
        <v>0.1</v>
      </c>
      <c r="U146" s="129">
        <f t="shared" si="42"/>
        <v>0.1</v>
      </c>
      <c r="V146" s="129">
        <f t="shared" si="42"/>
        <v>0.1</v>
      </c>
      <c r="W146" s="129">
        <f t="shared" si="42"/>
        <v>0.1</v>
      </c>
      <c r="X146" s="129">
        <f t="shared" si="42"/>
        <v>0.1</v>
      </c>
      <c r="Y146" s="129">
        <f t="shared" si="42"/>
        <v>0.1</v>
      </c>
      <c r="Z146" s="129">
        <f t="shared" si="42"/>
        <v>0.1</v>
      </c>
      <c r="AA146" s="129">
        <f t="shared" si="42"/>
        <v>0.1</v>
      </c>
      <c r="AB146" s="129">
        <f t="shared" si="42"/>
        <v>0.1</v>
      </c>
      <c r="AC146" s="129">
        <f t="shared" si="42"/>
        <v>0.1</v>
      </c>
      <c r="AD146" s="129">
        <f t="shared" si="42"/>
        <v>0.1</v>
      </c>
      <c r="AE146" s="129">
        <f t="shared" si="42"/>
        <v>0.1</v>
      </c>
      <c r="AF146" s="129">
        <f t="shared" si="42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41"/>
        <v>2.0499999999999998</v>
      </c>
      <c r="D147" s="129">
        <f t="shared" si="41"/>
        <v>2.0499999999999998</v>
      </c>
      <c r="E147" s="129">
        <f t="shared" si="41"/>
        <v>2.0499999999999998</v>
      </c>
      <c r="F147" s="129">
        <f t="shared" si="41"/>
        <v>2.0499999999999998</v>
      </c>
      <c r="G147" s="129">
        <f t="shared" si="41"/>
        <v>2.0499999999999998</v>
      </c>
      <c r="H147" s="129">
        <f t="shared" si="41"/>
        <v>2.0499999999999998</v>
      </c>
      <c r="I147" s="129">
        <f t="shared" si="41"/>
        <v>2.0499999999999998</v>
      </c>
      <c r="J147" s="129">
        <f t="shared" si="41"/>
        <v>2.0499999999999998</v>
      </c>
      <c r="K147" s="129">
        <f t="shared" si="41"/>
        <v>2.0499999999999998</v>
      </c>
      <c r="L147" s="129">
        <f t="shared" si="41"/>
        <v>2.0499999999999998</v>
      </c>
      <c r="M147" s="129">
        <f t="shared" si="41"/>
        <v>2.0499999999999998</v>
      </c>
      <c r="N147" s="129">
        <f t="shared" si="41"/>
        <v>2.0499999999999998</v>
      </c>
      <c r="O147" s="129">
        <f t="shared" si="41"/>
        <v>2.0499999999999998</v>
      </c>
      <c r="P147" s="129">
        <f t="shared" si="41"/>
        <v>2.0499999999999998</v>
      </c>
      <c r="Q147" s="129">
        <f t="shared" si="41"/>
        <v>2.0499999999999998</v>
      </c>
      <c r="R147" s="129">
        <f t="shared" si="41"/>
        <v>2.0499999999999998</v>
      </c>
      <c r="S147" s="129">
        <f t="shared" si="42"/>
        <v>2.0499999999999998</v>
      </c>
      <c r="T147" s="129">
        <f t="shared" si="42"/>
        <v>2.0499999999999998</v>
      </c>
      <c r="U147" s="129">
        <f t="shared" si="42"/>
        <v>2.0499999999999998</v>
      </c>
      <c r="V147" s="129">
        <f t="shared" si="42"/>
        <v>2.0499999999999998</v>
      </c>
      <c r="W147" s="129">
        <f t="shared" si="42"/>
        <v>2.0499999999999998</v>
      </c>
      <c r="X147" s="129">
        <f t="shared" si="42"/>
        <v>2.0499999999999998</v>
      </c>
      <c r="Y147" s="129">
        <f t="shared" si="42"/>
        <v>2.0499999999999998</v>
      </c>
      <c r="Z147" s="129">
        <f t="shared" si="42"/>
        <v>2.0499999999999998</v>
      </c>
      <c r="AA147" s="129">
        <f t="shared" si="42"/>
        <v>2.0499999999999998</v>
      </c>
      <c r="AB147" s="129">
        <f t="shared" si="42"/>
        <v>2.0499999999999998</v>
      </c>
      <c r="AC147" s="129">
        <f t="shared" si="42"/>
        <v>2.0499999999999998</v>
      </c>
      <c r="AD147" s="129">
        <f t="shared" si="42"/>
        <v>2.0499999999999998</v>
      </c>
      <c r="AE147" s="129">
        <f t="shared" si="42"/>
        <v>2.0499999999999998</v>
      </c>
      <c r="AF147" s="129">
        <f t="shared" si="42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41"/>
        <v>2.7</v>
      </c>
      <c r="D148" s="129">
        <f t="shared" si="41"/>
        <v>2.7</v>
      </c>
      <c r="E148" s="129">
        <f t="shared" si="41"/>
        <v>2.7</v>
      </c>
      <c r="F148" s="129">
        <f t="shared" si="41"/>
        <v>2.7</v>
      </c>
      <c r="G148" s="129">
        <f t="shared" si="41"/>
        <v>2.7</v>
      </c>
      <c r="H148" s="129">
        <f t="shared" si="41"/>
        <v>2.7</v>
      </c>
      <c r="I148" s="129">
        <f t="shared" si="41"/>
        <v>2.7</v>
      </c>
      <c r="J148" s="129">
        <f t="shared" si="41"/>
        <v>2.7</v>
      </c>
      <c r="K148" s="129">
        <f t="shared" si="41"/>
        <v>2.7</v>
      </c>
      <c r="L148" s="129">
        <f t="shared" si="41"/>
        <v>2.7</v>
      </c>
      <c r="M148" s="129">
        <f t="shared" si="41"/>
        <v>2.7</v>
      </c>
      <c r="N148" s="129">
        <f t="shared" si="41"/>
        <v>2.7</v>
      </c>
      <c r="O148" s="129">
        <f t="shared" si="41"/>
        <v>2.7</v>
      </c>
      <c r="P148" s="129">
        <f t="shared" si="41"/>
        <v>2.7</v>
      </c>
      <c r="Q148" s="129">
        <f t="shared" si="41"/>
        <v>2.7</v>
      </c>
      <c r="R148" s="129">
        <f t="shared" si="41"/>
        <v>2.7</v>
      </c>
      <c r="S148" s="129">
        <f t="shared" si="42"/>
        <v>2.7</v>
      </c>
      <c r="T148" s="129">
        <f t="shared" si="42"/>
        <v>2.7</v>
      </c>
      <c r="U148" s="129">
        <f t="shared" si="42"/>
        <v>2.7</v>
      </c>
      <c r="V148" s="129">
        <f t="shared" si="42"/>
        <v>2.7</v>
      </c>
      <c r="W148" s="129">
        <f t="shared" si="42"/>
        <v>2.7</v>
      </c>
      <c r="X148" s="129">
        <f t="shared" si="42"/>
        <v>2.7</v>
      </c>
      <c r="Y148" s="129">
        <f t="shared" si="42"/>
        <v>2.7</v>
      </c>
      <c r="Z148" s="129">
        <f t="shared" si="42"/>
        <v>2.7</v>
      </c>
      <c r="AA148" s="129">
        <f t="shared" si="42"/>
        <v>2.7</v>
      </c>
      <c r="AB148" s="129">
        <f t="shared" si="42"/>
        <v>2.7</v>
      </c>
      <c r="AC148" s="129">
        <f t="shared" si="42"/>
        <v>2.7</v>
      </c>
      <c r="AD148" s="129">
        <f t="shared" si="42"/>
        <v>2.7</v>
      </c>
      <c r="AE148" s="129">
        <f t="shared" si="42"/>
        <v>2.7</v>
      </c>
      <c r="AF148" s="129">
        <f t="shared" si="42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41"/>
        <v>2.15</v>
      </c>
      <c r="D149" s="129">
        <f t="shared" si="41"/>
        <v>2.15</v>
      </c>
      <c r="E149" s="129">
        <f t="shared" si="41"/>
        <v>2.15</v>
      </c>
      <c r="F149" s="129">
        <f t="shared" si="41"/>
        <v>2.15</v>
      </c>
      <c r="G149" s="129">
        <f t="shared" si="41"/>
        <v>2.15</v>
      </c>
      <c r="H149" s="129">
        <f t="shared" si="41"/>
        <v>2.15</v>
      </c>
      <c r="I149" s="129">
        <f t="shared" si="41"/>
        <v>2.15</v>
      </c>
      <c r="J149" s="129">
        <f t="shared" si="41"/>
        <v>2.15</v>
      </c>
      <c r="K149" s="129">
        <f t="shared" si="41"/>
        <v>2.15</v>
      </c>
      <c r="L149" s="129">
        <f t="shared" si="41"/>
        <v>2.15</v>
      </c>
      <c r="M149" s="129">
        <f t="shared" si="41"/>
        <v>2.15</v>
      </c>
      <c r="N149" s="129">
        <f t="shared" si="41"/>
        <v>2.15</v>
      </c>
      <c r="O149" s="129">
        <f t="shared" si="41"/>
        <v>2.15</v>
      </c>
      <c r="P149" s="129">
        <f t="shared" si="41"/>
        <v>2.15</v>
      </c>
      <c r="Q149" s="129">
        <f t="shared" si="41"/>
        <v>2.15</v>
      </c>
      <c r="R149" s="129">
        <f t="shared" si="41"/>
        <v>2.15</v>
      </c>
      <c r="S149" s="129">
        <f t="shared" si="42"/>
        <v>2.15</v>
      </c>
      <c r="T149" s="129">
        <f t="shared" si="42"/>
        <v>2.15</v>
      </c>
      <c r="U149" s="129">
        <f t="shared" si="42"/>
        <v>2.15</v>
      </c>
      <c r="V149" s="129">
        <f t="shared" si="42"/>
        <v>2.15</v>
      </c>
      <c r="W149" s="129">
        <f t="shared" si="42"/>
        <v>2.15</v>
      </c>
      <c r="X149" s="129">
        <f t="shared" si="42"/>
        <v>2.15</v>
      </c>
      <c r="Y149" s="129">
        <f t="shared" si="42"/>
        <v>2.15</v>
      </c>
      <c r="Z149" s="129">
        <f t="shared" si="42"/>
        <v>2.15</v>
      </c>
      <c r="AA149" s="129">
        <f t="shared" si="42"/>
        <v>2.15</v>
      </c>
      <c r="AB149" s="129">
        <f t="shared" si="42"/>
        <v>2.15</v>
      </c>
      <c r="AC149" s="129">
        <f t="shared" si="42"/>
        <v>2.15</v>
      </c>
      <c r="AD149" s="129">
        <f t="shared" si="42"/>
        <v>2.15</v>
      </c>
      <c r="AE149" s="129">
        <f t="shared" si="42"/>
        <v>2.15</v>
      </c>
      <c r="AF149" s="129">
        <f t="shared" si="42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3">B151</f>
        <v>0.9</v>
      </c>
      <c r="D151" s="129">
        <f t="shared" si="43"/>
        <v>0.9</v>
      </c>
      <c r="E151" s="129">
        <f t="shared" si="43"/>
        <v>0.9</v>
      </c>
      <c r="F151" s="129">
        <f t="shared" si="43"/>
        <v>0.9</v>
      </c>
      <c r="G151" s="129">
        <f t="shared" si="43"/>
        <v>0.9</v>
      </c>
      <c r="H151" s="129">
        <f t="shared" si="43"/>
        <v>0.9</v>
      </c>
      <c r="I151" s="129">
        <f t="shared" si="43"/>
        <v>0.9</v>
      </c>
      <c r="J151" s="129">
        <f t="shared" si="43"/>
        <v>0.9</v>
      </c>
      <c r="K151" s="129">
        <f t="shared" si="43"/>
        <v>0.9</v>
      </c>
      <c r="L151" s="129">
        <f t="shared" si="43"/>
        <v>0.9</v>
      </c>
      <c r="M151" s="129">
        <f t="shared" si="43"/>
        <v>0.9</v>
      </c>
      <c r="N151" s="129">
        <f t="shared" si="43"/>
        <v>0.9</v>
      </c>
      <c r="O151" s="129">
        <f t="shared" si="43"/>
        <v>0.9</v>
      </c>
      <c r="P151" s="129">
        <f t="shared" si="43"/>
        <v>0.9</v>
      </c>
      <c r="Q151" s="129">
        <f t="shared" si="43"/>
        <v>0.9</v>
      </c>
      <c r="R151" s="129">
        <f t="shared" si="43"/>
        <v>0.9</v>
      </c>
      <c r="S151" s="129">
        <f t="shared" ref="R151:AF163" si="44">R151</f>
        <v>0.9</v>
      </c>
      <c r="T151" s="129">
        <f t="shared" si="44"/>
        <v>0.9</v>
      </c>
      <c r="U151" s="129">
        <f t="shared" si="44"/>
        <v>0.9</v>
      </c>
      <c r="V151" s="129">
        <f t="shared" si="44"/>
        <v>0.9</v>
      </c>
      <c r="W151" s="129">
        <f t="shared" si="44"/>
        <v>0.9</v>
      </c>
      <c r="X151" s="129">
        <f t="shared" si="44"/>
        <v>0.9</v>
      </c>
      <c r="Y151" s="129">
        <f t="shared" si="44"/>
        <v>0.9</v>
      </c>
      <c r="Z151" s="129">
        <f t="shared" si="44"/>
        <v>0.9</v>
      </c>
      <c r="AA151" s="129">
        <f t="shared" si="44"/>
        <v>0.9</v>
      </c>
      <c r="AB151" s="129">
        <f t="shared" si="44"/>
        <v>0.9</v>
      </c>
      <c r="AC151" s="129">
        <f t="shared" si="44"/>
        <v>0.9</v>
      </c>
      <c r="AD151" s="129">
        <f t="shared" si="44"/>
        <v>0.9</v>
      </c>
      <c r="AE151" s="129">
        <f t="shared" si="44"/>
        <v>0.9</v>
      </c>
      <c r="AF151" s="129">
        <f t="shared" si="44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3"/>
        <v>1.08</v>
      </c>
      <c r="D152" s="129">
        <f t="shared" si="43"/>
        <v>1.08</v>
      </c>
      <c r="E152" s="129">
        <f t="shared" si="43"/>
        <v>1.08</v>
      </c>
      <c r="F152" s="129">
        <f t="shared" si="43"/>
        <v>1.08</v>
      </c>
      <c r="G152" s="129">
        <f t="shared" si="43"/>
        <v>1.08</v>
      </c>
      <c r="H152" s="129">
        <f t="shared" si="43"/>
        <v>1.08</v>
      </c>
      <c r="I152" s="129">
        <f t="shared" si="43"/>
        <v>1.08</v>
      </c>
      <c r="J152" s="129">
        <f t="shared" si="43"/>
        <v>1.08</v>
      </c>
      <c r="K152" s="129">
        <f t="shared" si="43"/>
        <v>1.08</v>
      </c>
      <c r="L152" s="129">
        <f t="shared" si="43"/>
        <v>1.08</v>
      </c>
      <c r="M152" s="129">
        <f t="shared" si="43"/>
        <v>1.08</v>
      </c>
      <c r="N152" s="129">
        <f t="shared" si="43"/>
        <v>1.08</v>
      </c>
      <c r="O152" s="129">
        <f t="shared" si="43"/>
        <v>1.08</v>
      </c>
      <c r="P152" s="129">
        <f t="shared" si="43"/>
        <v>1.08</v>
      </c>
      <c r="Q152" s="129">
        <f t="shared" si="43"/>
        <v>1.08</v>
      </c>
      <c r="R152" s="129">
        <f t="shared" si="43"/>
        <v>1.08</v>
      </c>
      <c r="S152" s="129">
        <f t="shared" si="44"/>
        <v>1.08</v>
      </c>
      <c r="T152" s="129">
        <f t="shared" si="44"/>
        <v>1.08</v>
      </c>
      <c r="U152" s="129">
        <f t="shared" si="44"/>
        <v>1.08</v>
      </c>
      <c r="V152" s="129">
        <f t="shared" si="44"/>
        <v>1.08</v>
      </c>
      <c r="W152" s="129">
        <f t="shared" si="44"/>
        <v>1.08</v>
      </c>
      <c r="X152" s="129">
        <f t="shared" si="44"/>
        <v>1.08</v>
      </c>
      <c r="Y152" s="129">
        <f t="shared" si="44"/>
        <v>1.08</v>
      </c>
      <c r="Z152" s="129">
        <f t="shared" si="44"/>
        <v>1.08</v>
      </c>
      <c r="AA152" s="129">
        <f t="shared" si="44"/>
        <v>1.08</v>
      </c>
      <c r="AB152" s="129">
        <f t="shared" si="44"/>
        <v>1.08</v>
      </c>
      <c r="AC152" s="129">
        <f t="shared" si="44"/>
        <v>1.08</v>
      </c>
      <c r="AD152" s="129">
        <f t="shared" si="44"/>
        <v>1.08</v>
      </c>
      <c r="AE152" s="129">
        <f t="shared" si="44"/>
        <v>1.08</v>
      </c>
      <c r="AF152" s="129">
        <f t="shared" si="44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3"/>
        <v>2.37</v>
      </c>
      <c r="D153" s="129">
        <f t="shared" si="43"/>
        <v>2.37</v>
      </c>
      <c r="E153" s="129">
        <f t="shared" si="43"/>
        <v>2.37</v>
      </c>
      <c r="F153" s="129">
        <f t="shared" si="43"/>
        <v>2.37</v>
      </c>
      <c r="G153" s="129">
        <f t="shared" si="43"/>
        <v>2.37</v>
      </c>
      <c r="H153" s="129">
        <f t="shared" si="43"/>
        <v>2.37</v>
      </c>
      <c r="I153" s="129">
        <f t="shared" si="43"/>
        <v>2.37</v>
      </c>
      <c r="J153" s="129">
        <f t="shared" si="43"/>
        <v>2.37</v>
      </c>
      <c r="K153" s="129">
        <f t="shared" si="43"/>
        <v>2.37</v>
      </c>
      <c r="L153" s="129">
        <f t="shared" si="43"/>
        <v>2.37</v>
      </c>
      <c r="M153" s="129">
        <f t="shared" si="43"/>
        <v>2.37</v>
      </c>
      <c r="N153" s="129">
        <f t="shared" si="43"/>
        <v>2.37</v>
      </c>
      <c r="O153" s="129">
        <f t="shared" si="43"/>
        <v>2.37</v>
      </c>
      <c r="P153" s="129">
        <f t="shared" si="43"/>
        <v>2.37</v>
      </c>
      <c r="Q153" s="129">
        <f t="shared" si="43"/>
        <v>2.37</v>
      </c>
      <c r="R153" s="129">
        <f t="shared" si="43"/>
        <v>2.37</v>
      </c>
      <c r="S153" s="129">
        <f t="shared" si="44"/>
        <v>2.37</v>
      </c>
      <c r="T153" s="129">
        <f t="shared" si="44"/>
        <v>2.37</v>
      </c>
      <c r="U153" s="129">
        <f t="shared" si="44"/>
        <v>2.37</v>
      </c>
      <c r="V153" s="129">
        <f t="shared" si="44"/>
        <v>2.37</v>
      </c>
      <c r="W153" s="129">
        <f t="shared" si="44"/>
        <v>2.37</v>
      </c>
      <c r="X153" s="129">
        <f t="shared" si="44"/>
        <v>2.37</v>
      </c>
      <c r="Y153" s="129">
        <f t="shared" si="44"/>
        <v>2.37</v>
      </c>
      <c r="Z153" s="129">
        <f t="shared" si="44"/>
        <v>2.37</v>
      </c>
      <c r="AA153" s="129">
        <f t="shared" si="44"/>
        <v>2.37</v>
      </c>
      <c r="AB153" s="129">
        <f t="shared" si="44"/>
        <v>2.37</v>
      </c>
      <c r="AC153" s="129">
        <f t="shared" si="44"/>
        <v>2.37</v>
      </c>
      <c r="AD153" s="129">
        <f t="shared" si="44"/>
        <v>2.37</v>
      </c>
      <c r="AE153" s="129">
        <f t="shared" si="44"/>
        <v>2.37</v>
      </c>
      <c r="AF153" s="129">
        <f t="shared" si="44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3"/>
        <v>1.81</v>
      </c>
      <c r="D154" s="129">
        <f t="shared" si="43"/>
        <v>1.81</v>
      </c>
      <c r="E154" s="129">
        <f t="shared" si="43"/>
        <v>1.81</v>
      </c>
      <c r="F154" s="129">
        <f t="shared" si="43"/>
        <v>1.81</v>
      </c>
      <c r="G154" s="129">
        <f t="shared" si="43"/>
        <v>1.81</v>
      </c>
      <c r="H154" s="129">
        <f t="shared" si="43"/>
        <v>1.81</v>
      </c>
      <c r="I154" s="129">
        <f t="shared" si="43"/>
        <v>1.81</v>
      </c>
      <c r="J154" s="129">
        <f t="shared" si="43"/>
        <v>1.81</v>
      </c>
      <c r="K154" s="129">
        <f t="shared" si="43"/>
        <v>1.81</v>
      </c>
      <c r="L154" s="129">
        <f t="shared" si="43"/>
        <v>1.81</v>
      </c>
      <c r="M154" s="129">
        <f t="shared" si="43"/>
        <v>1.81</v>
      </c>
      <c r="N154" s="129">
        <f t="shared" si="43"/>
        <v>1.81</v>
      </c>
      <c r="O154" s="129">
        <f t="shared" si="43"/>
        <v>1.81</v>
      </c>
      <c r="P154" s="129">
        <f t="shared" si="43"/>
        <v>1.81</v>
      </c>
      <c r="Q154" s="129">
        <f t="shared" si="43"/>
        <v>1.81</v>
      </c>
      <c r="R154" s="129">
        <f t="shared" si="43"/>
        <v>1.81</v>
      </c>
      <c r="S154" s="129">
        <f t="shared" si="44"/>
        <v>1.81</v>
      </c>
      <c r="T154" s="129">
        <f t="shared" si="44"/>
        <v>1.81</v>
      </c>
      <c r="U154" s="129">
        <f t="shared" si="44"/>
        <v>1.81</v>
      </c>
      <c r="V154" s="129">
        <f t="shared" si="44"/>
        <v>1.81</v>
      </c>
      <c r="W154" s="129">
        <f t="shared" si="44"/>
        <v>1.81</v>
      </c>
      <c r="X154" s="129">
        <f t="shared" si="44"/>
        <v>1.81</v>
      </c>
      <c r="Y154" s="129">
        <f t="shared" si="44"/>
        <v>1.81</v>
      </c>
      <c r="Z154" s="129">
        <f t="shared" si="44"/>
        <v>1.81</v>
      </c>
      <c r="AA154" s="129">
        <f t="shared" si="44"/>
        <v>1.81</v>
      </c>
      <c r="AB154" s="129">
        <f t="shared" si="44"/>
        <v>1.81</v>
      </c>
      <c r="AC154" s="129">
        <f t="shared" si="44"/>
        <v>1.81</v>
      </c>
      <c r="AD154" s="129">
        <f t="shared" si="44"/>
        <v>1.81</v>
      </c>
      <c r="AE154" s="129">
        <f t="shared" si="44"/>
        <v>1.81</v>
      </c>
      <c r="AF154" s="129">
        <f t="shared" si="44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3"/>
        <v>1.0900000000000001</v>
      </c>
      <c r="D155" s="129">
        <f t="shared" si="43"/>
        <v>1.0900000000000001</v>
      </c>
      <c r="E155" s="129">
        <f t="shared" si="43"/>
        <v>1.0900000000000001</v>
      </c>
      <c r="F155" s="129">
        <f t="shared" si="43"/>
        <v>1.0900000000000001</v>
      </c>
      <c r="G155" s="129">
        <f t="shared" si="43"/>
        <v>1.0900000000000001</v>
      </c>
      <c r="H155" s="129">
        <f t="shared" si="43"/>
        <v>1.0900000000000001</v>
      </c>
      <c r="I155" s="129">
        <f t="shared" si="43"/>
        <v>1.0900000000000001</v>
      </c>
      <c r="J155" s="129">
        <f t="shared" si="43"/>
        <v>1.0900000000000001</v>
      </c>
      <c r="K155" s="129">
        <f t="shared" si="43"/>
        <v>1.0900000000000001</v>
      </c>
      <c r="L155" s="129">
        <f t="shared" si="43"/>
        <v>1.0900000000000001</v>
      </c>
      <c r="M155" s="129">
        <f t="shared" si="43"/>
        <v>1.0900000000000001</v>
      </c>
      <c r="N155" s="129">
        <f t="shared" si="43"/>
        <v>1.0900000000000001</v>
      </c>
      <c r="O155" s="129">
        <f t="shared" si="43"/>
        <v>1.0900000000000001</v>
      </c>
      <c r="P155" s="129">
        <f t="shared" si="43"/>
        <v>1.0900000000000001</v>
      </c>
      <c r="Q155" s="129">
        <f t="shared" si="43"/>
        <v>1.0900000000000001</v>
      </c>
      <c r="R155" s="129">
        <f t="shared" si="43"/>
        <v>1.0900000000000001</v>
      </c>
      <c r="S155" s="129">
        <f t="shared" si="44"/>
        <v>1.0900000000000001</v>
      </c>
      <c r="T155" s="129">
        <f t="shared" si="44"/>
        <v>1.0900000000000001</v>
      </c>
      <c r="U155" s="129">
        <f t="shared" si="44"/>
        <v>1.0900000000000001</v>
      </c>
      <c r="V155" s="129">
        <f t="shared" si="44"/>
        <v>1.0900000000000001</v>
      </c>
      <c r="W155" s="129">
        <f t="shared" si="44"/>
        <v>1.0900000000000001</v>
      </c>
      <c r="X155" s="129">
        <f t="shared" si="44"/>
        <v>1.0900000000000001</v>
      </c>
      <c r="Y155" s="129">
        <f t="shared" si="44"/>
        <v>1.0900000000000001</v>
      </c>
      <c r="Z155" s="129">
        <f t="shared" si="44"/>
        <v>1.0900000000000001</v>
      </c>
      <c r="AA155" s="129">
        <f t="shared" si="44"/>
        <v>1.0900000000000001</v>
      </c>
      <c r="AB155" s="129">
        <f t="shared" si="44"/>
        <v>1.0900000000000001</v>
      </c>
      <c r="AC155" s="129">
        <f t="shared" si="44"/>
        <v>1.0900000000000001</v>
      </c>
      <c r="AD155" s="129">
        <f t="shared" si="44"/>
        <v>1.0900000000000001</v>
      </c>
      <c r="AE155" s="129">
        <f t="shared" si="44"/>
        <v>1.0900000000000001</v>
      </c>
      <c r="AF155" s="129">
        <f t="shared" si="44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3"/>
        <v>1.58</v>
      </c>
      <c r="D156" s="129">
        <f t="shared" si="43"/>
        <v>1.58</v>
      </c>
      <c r="E156" s="129">
        <f t="shared" si="43"/>
        <v>1.58</v>
      </c>
      <c r="F156" s="129">
        <f t="shared" si="43"/>
        <v>1.58</v>
      </c>
      <c r="G156" s="129">
        <f t="shared" si="43"/>
        <v>1.58</v>
      </c>
      <c r="H156" s="129">
        <f t="shared" si="43"/>
        <v>1.58</v>
      </c>
      <c r="I156" s="129">
        <f t="shared" si="43"/>
        <v>1.58</v>
      </c>
      <c r="J156" s="129">
        <f t="shared" si="43"/>
        <v>1.58</v>
      </c>
      <c r="K156" s="129">
        <f t="shared" si="43"/>
        <v>1.58</v>
      </c>
      <c r="L156" s="129">
        <f t="shared" si="43"/>
        <v>1.58</v>
      </c>
      <c r="M156" s="129">
        <f t="shared" si="43"/>
        <v>1.58</v>
      </c>
      <c r="N156" s="129">
        <f t="shared" si="43"/>
        <v>1.58</v>
      </c>
      <c r="O156" s="129">
        <f t="shared" si="43"/>
        <v>1.58</v>
      </c>
      <c r="P156" s="129">
        <f t="shared" si="43"/>
        <v>1.58</v>
      </c>
      <c r="Q156" s="129">
        <f t="shared" si="43"/>
        <v>1.58</v>
      </c>
      <c r="R156" s="129">
        <f t="shared" si="43"/>
        <v>1.58</v>
      </c>
      <c r="S156" s="129">
        <f t="shared" si="44"/>
        <v>1.58</v>
      </c>
      <c r="T156" s="129">
        <f t="shared" si="44"/>
        <v>1.58</v>
      </c>
      <c r="U156" s="129">
        <f t="shared" si="44"/>
        <v>1.58</v>
      </c>
      <c r="V156" s="129">
        <f t="shared" si="44"/>
        <v>1.58</v>
      </c>
      <c r="W156" s="129">
        <f t="shared" si="44"/>
        <v>1.58</v>
      </c>
      <c r="X156" s="129">
        <f t="shared" si="44"/>
        <v>1.58</v>
      </c>
      <c r="Y156" s="129">
        <f t="shared" si="44"/>
        <v>1.58</v>
      </c>
      <c r="Z156" s="129">
        <f t="shared" si="44"/>
        <v>1.58</v>
      </c>
      <c r="AA156" s="129">
        <f t="shared" si="44"/>
        <v>1.58</v>
      </c>
      <c r="AB156" s="129">
        <f t="shared" si="44"/>
        <v>1.58</v>
      </c>
      <c r="AC156" s="129">
        <f t="shared" si="44"/>
        <v>1.58</v>
      </c>
      <c r="AD156" s="129">
        <f t="shared" si="44"/>
        <v>1.58</v>
      </c>
      <c r="AE156" s="129">
        <f t="shared" si="44"/>
        <v>1.58</v>
      </c>
      <c r="AF156" s="129">
        <f t="shared" si="44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3"/>
        <v>2</v>
      </c>
      <c r="D157" s="129">
        <f t="shared" si="43"/>
        <v>2</v>
      </c>
      <c r="E157" s="129">
        <f t="shared" si="43"/>
        <v>2</v>
      </c>
      <c r="F157" s="129">
        <f t="shared" si="43"/>
        <v>2</v>
      </c>
      <c r="G157" s="129">
        <f t="shared" si="43"/>
        <v>2</v>
      </c>
      <c r="H157" s="129">
        <f t="shared" si="43"/>
        <v>2</v>
      </c>
      <c r="I157" s="129">
        <f t="shared" si="43"/>
        <v>2</v>
      </c>
      <c r="J157" s="129">
        <f t="shared" si="43"/>
        <v>2</v>
      </c>
      <c r="K157" s="129">
        <f t="shared" si="43"/>
        <v>2</v>
      </c>
      <c r="L157" s="129">
        <f t="shared" si="43"/>
        <v>2</v>
      </c>
      <c r="M157" s="129">
        <f t="shared" si="43"/>
        <v>2</v>
      </c>
      <c r="N157" s="129">
        <f t="shared" si="43"/>
        <v>2</v>
      </c>
      <c r="O157" s="129">
        <f t="shared" si="43"/>
        <v>2</v>
      </c>
      <c r="P157" s="129">
        <f t="shared" si="43"/>
        <v>2</v>
      </c>
      <c r="Q157" s="129">
        <f t="shared" si="43"/>
        <v>2</v>
      </c>
      <c r="R157" s="129">
        <f t="shared" si="43"/>
        <v>2</v>
      </c>
      <c r="S157" s="129">
        <f t="shared" si="44"/>
        <v>2</v>
      </c>
      <c r="T157" s="129">
        <f t="shared" si="44"/>
        <v>2</v>
      </c>
      <c r="U157" s="129">
        <f t="shared" si="44"/>
        <v>2</v>
      </c>
      <c r="V157" s="129">
        <f t="shared" si="44"/>
        <v>2</v>
      </c>
      <c r="W157" s="129">
        <f t="shared" si="44"/>
        <v>2</v>
      </c>
      <c r="X157" s="129">
        <f t="shared" si="44"/>
        <v>2</v>
      </c>
      <c r="Y157" s="129">
        <f t="shared" si="44"/>
        <v>2</v>
      </c>
      <c r="Z157" s="129">
        <f t="shared" si="44"/>
        <v>2</v>
      </c>
      <c r="AA157" s="129">
        <f t="shared" si="44"/>
        <v>2</v>
      </c>
      <c r="AB157" s="129">
        <f t="shared" si="44"/>
        <v>2</v>
      </c>
      <c r="AC157" s="129">
        <f t="shared" si="44"/>
        <v>2</v>
      </c>
      <c r="AD157" s="129">
        <f t="shared" si="44"/>
        <v>2</v>
      </c>
      <c r="AE157" s="129">
        <f t="shared" si="44"/>
        <v>2</v>
      </c>
      <c r="AF157" s="129">
        <f t="shared" si="44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3"/>
        <v>0.47</v>
      </c>
      <c r="D158" s="129">
        <f t="shared" si="43"/>
        <v>0.47</v>
      </c>
      <c r="E158" s="129">
        <f t="shared" si="43"/>
        <v>0.47</v>
      </c>
      <c r="F158" s="129">
        <f t="shared" si="43"/>
        <v>0.47</v>
      </c>
      <c r="G158" s="129">
        <f t="shared" si="43"/>
        <v>0.47</v>
      </c>
      <c r="H158" s="129">
        <f t="shared" si="43"/>
        <v>0.47</v>
      </c>
      <c r="I158" s="129">
        <f t="shared" si="43"/>
        <v>0.47</v>
      </c>
      <c r="J158" s="129">
        <f t="shared" si="43"/>
        <v>0.47</v>
      </c>
      <c r="K158" s="129">
        <f t="shared" si="43"/>
        <v>0.47</v>
      </c>
      <c r="L158" s="129">
        <f t="shared" si="43"/>
        <v>0.47</v>
      </c>
      <c r="M158" s="129">
        <f t="shared" si="43"/>
        <v>0.47</v>
      </c>
      <c r="N158" s="129">
        <f t="shared" si="43"/>
        <v>0.47</v>
      </c>
      <c r="O158" s="129">
        <f t="shared" si="43"/>
        <v>0.47</v>
      </c>
      <c r="P158" s="129">
        <f t="shared" si="43"/>
        <v>0.47</v>
      </c>
      <c r="Q158" s="129">
        <f t="shared" si="43"/>
        <v>0.47</v>
      </c>
      <c r="R158" s="129">
        <f t="shared" si="43"/>
        <v>0.47</v>
      </c>
      <c r="S158" s="129">
        <f t="shared" si="44"/>
        <v>0.47</v>
      </c>
      <c r="T158" s="129">
        <f t="shared" si="44"/>
        <v>0.47</v>
      </c>
      <c r="U158" s="129">
        <f t="shared" si="44"/>
        <v>0.47</v>
      </c>
      <c r="V158" s="129">
        <f t="shared" si="44"/>
        <v>0.47</v>
      </c>
      <c r="W158" s="129">
        <f t="shared" si="44"/>
        <v>0.47</v>
      </c>
      <c r="X158" s="129">
        <f t="shared" si="44"/>
        <v>0.47</v>
      </c>
      <c r="Y158" s="129">
        <f t="shared" si="44"/>
        <v>0.47</v>
      </c>
      <c r="Z158" s="129">
        <f t="shared" si="44"/>
        <v>0.47</v>
      </c>
      <c r="AA158" s="129">
        <f t="shared" si="44"/>
        <v>0.47</v>
      </c>
      <c r="AB158" s="129">
        <f t="shared" si="44"/>
        <v>0.47</v>
      </c>
      <c r="AC158" s="129">
        <f t="shared" si="44"/>
        <v>0.47</v>
      </c>
      <c r="AD158" s="129">
        <f t="shared" si="44"/>
        <v>0.47</v>
      </c>
      <c r="AE158" s="129">
        <f t="shared" si="44"/>
        <v>0.47</v>
      </c>
      <c r="AF158" s="129">
        <f t="shared" si="44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3"/>
        <v>0</v>
      </c>
      <c r="D159" s="129">
        <f t="shared" si="43"/>
        <v>0</v>
      </c>
      <c r="E159" s="129">
        <f t="shared" si="43"/>
        <v>0</v>
      </c>
      <c r="F159" s="129">
        <f t="shared" si="43"/>
        <v>0</v>
      </c>
      <c r="G159" s="129">
        <f t="shared" si="43"/>
        <v>0</v>
      </c>
      <c r="H159" s="129">
        <f t="shared" si="43"/>
        <v>0</v>
      </c>
      <c r="I159" s="129">
        <f t="shared" si="43"/>
        <v>0</v>
      </c>
      <c r="J159" s="129">
        <f t="shared" si="43"/>
        <v>0</v>
      </c>
      <c r="K159" s="129">
        <f t="shared" si="43"/>
        <v>0</v>
      </c>
      <c r="L159" s="129">
        <f t="shared" si="43"/>
        <v>0</v>
      </c>
      <c r="M159" s="129">
        <f t="shared" si="43"/>
        <v>0</v>
      </c>
      <c r="N159" s="129">
        <f t="shared" si="43"/>
        <v>0</v>
      </c>
      <c r="O159" s="129">
        <f t="shared" si="43"/>
        <v>0</v>
      </c>
      <c r="P159" s="129">
        <f t="shared" si="43"/>
        <v>0</v>
      </c>
      <c r="Q159" s="129">
        <f t="shared" si="43"/>
        <v>0</v>
      </c>
      <c r="R159" s="129">
        <f t="shared" si="43"/>
        <v>0</v>
      </c>
      <c r="S159" s="129">
        <f t="shared" si="44"/>
        <v>0</v>
      </c>
      <c r="T159" s="129">
        <f t="shared" si="44"/>
        <v>0</v>
      </c>
      <c r="U159" s="129">
        <f t="shared" si="44"/>
        <v>0</v>
      </c>
      <c r="V159" s="129">
        <f t="shared" si="44"/>
        <v>0</v>
      </c>
      <c r="W159" s="129">
        <f t="shared" si="44"/>
        <v>0</v>
      </c>
      <c r="X159" s="129">
        <f t="shared" si="44"/>
        <v>0</v>
      </c>
      <c r="Y159" s="129">
        <f t="shared" si="44"/>
        <v>0</v>
      </c>
      <c r="Z159" s="129">
        <f t="shared" si="44"/>
        <v>0</v>
      </c>
      <c r="AA159" s="129">
        <f t="shared" si="44"/>
        <v>0</v>
      </c>
      <c r="AB159" s="129">
        <f t="shared" si="44"/>
        <v>0</v>
      </c>
      <c r="AC159" s="129">
        <f t="shared" si="44"/>
        <v>0</v>
      </c>
      <c r="AD159" s="129">
        <f t="shared" si="44"/>
        <v>0</v>
      </c>
      <c r="AE159" s="129">
        <f t="shared" si="44"/>
        <v>0</v>
      </c>
      <c r="AF159" s="129">
        <f t="shared" si="44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3"/>
        <v>0</v>
      </c>
      <c r="D160" s="129">
        <f t="shared" si="43"/>
        <v>0</v>
      </c>
      <c r="E160" s="129">
        <f t="shared" si="43"/>
        <v>0</v>
      </c>
      <c r="F160" s="129">
        <f t="shared" si="43"/>
        <v>0</v>
      </c>
      <c r="G160" s="129">
        <f t="shared" si="43"/>
        <v>0</v>
      </c>
      <c r="H160" s="129">
        <f t="shared" si="43"/>
        <v>0</v>
      </c>
      <c r="I160" s="129">
        <f t="shared" si="43"/>
        <v>0</v>
      </c>
      <c r="J160" s="129">
        <f t="shared" si="43"/>
        <v>0</v>
      </c>
      <c r="K160" s="129">
        <f t="shared" si="43"/>
        <v>0</v>
      </c>
      <c r="L160" s="129">
        <f t="shared" si="43"/>
        <v>0</v>
      </c>
      <c r="M160" s="129">
        <f t="shared" si="43"/>
        <v>0</v>
      </c>
      <c r="N160" s="129">
        <f t="shared" si="43"/>
        <v>0</v>
      </c>
      <c r="O160" s="129">
        <f t="shared" si="43"/>
        <v>0</v>
      </c>
      <c r="P160" s="129">
        <f t="shared" si="43"/>
        <v>0</v>
      </c>
      <c r="Q160" s="129">
        <f t="shared" si="43"/>
        <v>0</v>
      </c>
      <c r="R160" s="129">
        <f t="shared" si="44"/>
        <v>0</v>
      </c>
      <c r="S160" s="129">
        <f t="shared" si="44"/>
        <v>0</v>
      </c>
      <c r="T160" s="129">
        <f t="shared" si="44"/>
        <v>0</v>
      </c>
      <c r="U160" s="129">
        <f t="shared" si="44"/>
        <v>0</v>
      </c>
      <c r="V160" s="129">
        <f t="shared" si="44"/>
        <v>0</v>
      </c>
      <c r="W160" s="129">
        <f t="shared" si="44"/>
        <v>0</v>
      </c>
      <c r="X160" s="129">
        <f t="shared" si="44"/>
        <v>0</v>
      </c>
      <c r="Y160" s="129">
        <f t="shared" si="44"/>
        <v>0</v>
      </c>
      <c r="Z160" s="129">
        <f t="shared" si="44"/>
        <v>0</v>
      </c>
      <c r="AA160" s="129">
        <f t="shared" si="44"/>
        <v>0</v>
      </c>
      <c r="AB160" s="129">
        <f t="shared" si="44"/>
        <v>0</v>
      </c>
      <c r="AC160" s="129">
        <f t="shared" si="44"/>
        <v>0</v>
      </c>
      <c r="AD160" s="129">
        <f t="shared" si="44"/>
        <v>0</v>
      </c>
      <c r="AE160" s="129">
        <f t="shared" si="44"/>
        <v>0</v>
      </c>
      <c r="AF160" s="129">
        <f t="shared" si="44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3"/>
        <v>0.8</v>
      </c>
      <c r="D161" s="129">
        <f t="shared" si="43"/>
        <v>0.8</v>
      </c>
      <c r="E161" s="129">
        <f t="shared" si="43"/>
        <v>0.8</v>
      </c>
      <c r="F161" s="129">
        <f t="shared" si="43"/>
        <v>0.8</v>
      </c>
      <c r="G161" s="129">
        <f t="shared" si="43"/>
        <v>0.8</v>
      </c>
      <c r="H161" s="129">
        <f t="shared" si="43"/>
        <v>0.8</v>
      </c>
      <c r="I161" s="129">
        <f t="shared" si="43"/>
        <v>0.8</v>
      </c>
      <c r="J161" s="129">
        <f t="shared" si="43"/>
        <v>0.8</v>
      </c>
      <c r="K161" s="129">
        <f t="shared" si="43"/>
        <v>0.8</v>
      </c>
      <c r="L161" s="129">
        <f t="shared" si="43"/>
        <v>0.8</v>
      </c>
      <c r="M161" s="129">
        <f t="shared" si="43"/>
        <v>0.8</v>
      </c>
      <c r="N161" s="129">
        <f t="shared" si="43"/>
        <v>0.8</v>
      </c>
      <c r="O161" s="129">
        <f t="shared" si="43"/>
        <v>0.8</v>
      </c>
      <c r="P161" s="129">
        <f t="shared" si="43"/>
        <v>0.8</v>
      </c>
      <c r="Q161" s="129">
        <f t="shared" si="43"/>
        <v>0.8</v>
      </c>
      <c r="R161" s="129">
        <f t="shared" si="44"/>
        <v>0.8</v>
      </c>
      <c r="S161" s="129">
        <f t="shared" si="44"/>
        <v>0.8</v>
      </c>
      <c r="T161" s="129">
        <f t="shared" si="44"/>
        <v>0.8</v>
      </c>
      <c r="U161" s="129">
        <f t="shared" si="44"/>
        <v>0.8</v>
      </c>
      <c r="V161" s="129">
        <f t="shared" si="44"/>
        <v>0.8</v>
      </c>
      <c r="W161" s="129">
        <f t="shared" si="44"/>
        <v>0.8</v>
      </c>
      <c r="X161" s="129">
        <f t="shared" si="44"/>
        <v>0.8</v>
      </c>
      <c r="Y161" s="129">
        <f t="shared" si="44"/>
        <v>0.8</v>
      </c>
      <c r="Z161" s="129">
        <f t="shared" si="44"/>
        <v>0.8</v>
      </c>
      <c r="AA161" s="129">
        <f t="shared" si="44"/>
        <v>0.8</v>
      </c>
      <c r="AB161" s="129">
        <f t="shared" si="44"/>
        <v>0.8</v>
      </c>
      <c r="AC161" s="129">
        <f t="shared" si="44"/>
        <v>0.8</v>
      </c>
      <c r="AD161" s="129">
        <f t="shared" si="44"/>
        <v>0.8</v>
      </c>
      <c r="AE161" s="129">
        <f t="shared" si="44"/>
        <v>0.8</v>
      </c>
      <c r="AF161" s="129">
        <f t="shared" si="44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3"/>
        <v>1.5</v>
      </c>
      <c r="D162" s="129">
        <f t="shared" si="43"/>
        <v>1.5</v>
      </c>
      <c r="E162" s="129">
        <f t="shared" si="43"/>
        <v>1.5</v>
      </c>
      <c r="F162" s="129">
        <f t="shared" si="43"/>
        <v>1.5</v>
      </c>
      <c r="G162" s="129">
        <f t="shared" si="43"/>
        <v>1.5</v>
      </c>
      <c r="H162" s="129">
        <f t="shared" si="43"/>
        <v>1.5</v>
      </c>
      <c r="I162" s="129">
        <f t="shared" si="43"/>
        <v>1.5</v>
      </c>
      <c r="J162" s="129">
        <f t="shared" si="43"/>
        <v>1.5</v>
      </c>
      <c r="K162" s="129">
        <f t="shared" si="43"/>
        <v>1.5</v>
      </c>
      <c r="L162" s="129">
        <f t="shared" si="43"/>
        <v>1.5</v>
      </c>
      <c r="M162" s="129">
        <f t="shared" si="43"/>
        <v>1.5</v>
      </c>
      <c r="N162" s="129">
        <f t="shared" si="43"/>
        <v>1.5</v>
      </c>
      <c r="O162" s="129">
        <f t="shared" si="43"/>
        <v>1.5</v>
      </c>
      <c r="P162" s="129">
        <f t="shared" si="43"/>
        <v>1.5</v>
      </c>
      <c r="Q162" s="129">
        <f t="shared" si="43"/>
        <v>1.5</v>
      </c>
      <c r="R162" s="129">
        <f t="shared" si="44"/>
        <v>1.5</v>
      </c>
      <c r="S162" s="129">
        <f t="shared" si="44"/>
        <v>1.5</v>
      </c>
      <c r="T162" s="129">
        <f t="shared" si="44"/>
        <v>1.5</v>
      </c>
      <c r="U162" s="129">
        <f t="shared" si="44"/>
        <v>1.5</v>
      </c>
      <c r="V162" s="129">
        <f t="shared" si="44"/>
        <v>1.5</v>
      </c>
      <c r="W162" s="129">
        <f t="shared" si="44"/>
        <v>1.5</v>
      </c>
      <c r="X162" s="129">
        <f t="shared" si="44"/>
        <v>1.5</v>
      </c>
      <c r="Y162" s="129">
        <f t="shared" si="44"/>
        <v>1.5</v>
      </c>
      <c r="Z162" s="129">
        <f t="shared" si="44"/>
        <v>1.5</v>
      </c>
      <c r="AA162" s="129">
        <f t="shared" si="44"/>
        <v>1.5</v>
      </c>
      <c r="AB162" s="129">
        <f t="shared" si="44"/>
        <v>1.5</v>
      </c>
      <c r="AC162" s="129">
        <f t="shared" si="44"/>
        <v>1.5</v>
      </c>
      <c r="AD162" s="129">
        <f t="shared" si="44"/>
        <v>1.5</v>
      </c>
      <c r="AE162" s="129">
        <f t="shared" si="44"/>
        <v>1.5</v>
      </c>
      <c r="AF162" s="129">
        <f t="shared" si="44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3"/>
        <v>1</v>
      </c>
      <c r="D163" s="129">
        <f t="shared" si="43"/>
        <v>1</v>
      </c>
      <c r="E163" s="129">
        <f t="shared" si="43"/>
        <v>1</v>
      </c>
      <c r="F163" s="129">
        <f t="shared" si="43"/>
        <v>1</v>
      </c>
      <c r="G163" s="129">
        <f t="shared" si="43"/>
        <v>1</v>
      </c>
      <c r="H163" s="129">
        <f t="shared" si="43"/>
        <v>1</v>
      </c>
      <c r="I163" s="129">
        <f t="shared" si="43"/>
        <v>1</v>
      </c>
      <c r="J163" s="129">
        <f t="shared" si="43"/>
        <v>1</v>
      </c>
      <c r="K163" s="129">
        <f t="shared" si="43"/>
        <v>1</v>
      </c>
      <c r="L163" s="129">
        <f t="shared" si="43"/>
        <v>1</v>
      </c>
      <c r="M163" s="129">
        <f t="shared" si="43"/>
        <v>1</v>
      </c>
      <c r="N163" s="129">
        <f t="shared" si="43"/>
        <v>1</v>
      </c>
      <c r="O163" s="129">
        <f t="shared" si="43"/>
        <v>1</v>
      </c>
      <c r="P163" s="129">
        <f t="shared" si="43"/>
        <v>1</v>
      </c>
      <c r="Q163" s="129">
        <f t="shared" si="43"/>
        <v>1</v>
      </c>
      <c r="R163" s="129">
        <f t="shared" si="44"/>
        <v>1</v>
      </c>
      <c r="S163" s="129">
        <f t="shared" si="44"/>
        <v>1</v>
      </c>
      <c r="T163" s="129">
        <f t="shared" si="44"/>
        <v>1</v>
      </c>
      <c r="U163" s="129">
        <f t="shared" si="44"/>
        <v>1</v>
      </c>
      <c r="V163" s="129">
        <f t="shared" si="44"/>
        <v>1</v>
      </c>
      <c r="W163" s="129">
        <f t="shared" si="44"/>
        <v>1</v>
      </c>
      <c r="X163" s="129">
        <f t="shared" si="44"/>
        <v>1</v>
      </c>
      <c r="Y163" s="129">
        <f t="shared" si="44"/>
        <v>1</v>
      </c>
      <c r="Z163" s="129">
        <f t="shared" si="44"/>
        <v>1</v>
      </c>
      <c r="AA163" s="129">
        <f t="shared" si="44"/>
        <v>1</v>
      </c>
      <c r="AB163" s="129">
        <f t="shared" si="44"/>
        <v>1</v>
      </c>
      <c r="AC163" s="129">
        <f t="shared" si="44"/>
        <v>1</v>
      </c>
      <c r="AD163" s="129">
        <f t="shared" si="44"/>
        <v>1</v>
      </c>
      <c r="AE163" s="129">
        <f t="shared" si="44"/>
        <v>1</v>
      </c>
      <c r="AF163" s="129">
        <f t="shared" si="44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5">B165</f>
        <v>1</v>
      </c>
      <c r="D165" s="129">
        <f t="shared" si="45"/>
        <v>1</v>
      </c>
      <c r="E165" s="129">
        <f t="shared" si="45"/>
        <v>1</v>
      </c>
      <c r="F165" s="129">
        <f t="shared" si="45"/>
        <v>1</v>
      </c>
      <c r="G165" s="129">
        <f t="shared" si="45"/>
        <v>1</v>
      </c>
      <c r="H165" s="129">
        <f t="shared" si="45"/>
        <v>1</v>
      </c>
      <c r="I165" s="129">
        <f t="shared" si="45"/>
        <v>1</v>
      </c>
      <c r="J165" s="129">
        <f t="shared" si="45"/>
        <v>1</v>
      </c>
      <c r="K165" s="129">
        <f t="shared" si="45"/>
        <v>1</v>
      </c>
      <c r="L165" s="129">
        <f t="shared" si="45"/>
        <v>1</v>
      </c>
      <c r="M165" s="129">
        <f t="shared" si="45"/>
        <v>1</v>
      </c>
      <c r="N165" s="129">
        <f t="shared" si="45"/>
        <v>1</v>
      </c>
      <c r="O165" s="129">
        <f t="shared" si="45"/>
        <v>1</v>
      </c>
      <c r="P165" s="129">
        <f t="shared" si="45"/>
        <v>1</v>
      </c>
      <c r="Q165" s="129">
        <f t="shared" si="45"/>
        <v>1</v>
      </c>
      <c r="R165" s="129">
        <f t="shared" si="45"/>
        <v>1</v>
      </c>
      <c r="S165" s="129">
        <f t="shared" ref="R165:AF172" si="46">R165</f>
        <v>1</v>
      </c>
      <c r="T165" s="129">
        <f t="shared" si="46"/>
        <v>1</v>
      </c>
      <c r="U165" s="129">
        <f t="shared" si="46"/>
        <v>1</v>
      </c>
      <c r="V165" s="129">
        <f t="shared" si="46"/>
        <v>1</v>
      </c>
      <c r="W165" s="129">
        <f t="shared" si="46"/>
        <v>1</v>
      </c>
      <c r="X165" s="129">
        <f t="shared" si="46"/>
        <v>1</v>
      </c>
      <c r="Y165" s="129">
        <f t="shared" si="46"/>
        <v>1</v>
      </c>
      <c r="Z165" s="129">
        <f t="shared" si="46"/>
        <v>1</v>
      </c>
      <c r="AA165" s="129">
        <f t="shared" si="46"/>
        <v>1</v>
      </c>
      <c r="AB165" s="129">
        <f t="shared" si="46"/>
        <v>1</v>
      </c>
      <c r="AC165" s="129">
        <f t="shared" si="46"/>
        <v>1</v>
      </c>
      <c r="AD165" s="129">
        <f t="shared" si="46"/>
        <v>1</v>
      </c>
      <c r="AE165" s="129">
        <f t="shared" si="46"/>
        <v>1</v>
      </c>
      <c r="AF165" s="129">
        <f t="shared" si="46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5"/>
        <v>0.42</v>
      </c>
      <c r="D166" s="129">
        <f t="shared" si="45"/>
        <v>0.42</v>
      </c>
      <c r="E166" s="129">
        <f t="shared" si="45"/>
        <v>0.42</v>
      </c>
      <c r="F166" s="129">
        <f t="shared" si="45"/>
        <v>0.42</v>
      </c>
      <c r="G166" s="129">
        <f t="shared" si="45"/>
        <v>0.42</v>
      </c>
      <c r="H166" s="129">
        <f t="shared" si="45"/>
        <v>0.42</v>
      </c>
      <c r="I166" s="129">
        <f t="shared" si="45"/>
        <v>0.42</v>
      </c>
      <c r="J166" s="129">
        <f t="shared" si="45"/>
        <v>0.42</v>
      </c>
      <c r="K166" s="129">
        <f t="shared" si="45"/>
        <v>0.42</v>
      </c>
      <c r="L166" s="129">
        <f t="shared" si="45"/>
        <v>0.42</v>
      </c>
      <c r="M166" s="129">
        <f t="shared" si="45"/>
        <v>0.42</v>
      </c>
      <c r="N166" s="129">
        <f t="shared" si="45"/>
        <v>0.42</v>
      </c>
      <c r="O166" s="129">
        <f t="shared" si="45"/>
        <v>0.42</v>
      </c>
      <c r="P166" s="129">
        <f t="shared" si="45"/>
        <v>0.42</v>
      </c>
      <c r="Q166" s="129">
        <f t="shared" si="45"/>
        <v>0.42</v>
      </c>
      <c r="R166" s="129">
        <f t="shared" si="46"/>
        <v>0.42</v>
      </c>
      <c r="S166" s="129">
        <f t="shared" si="46"/>
        <v>0.42</v>
      </c>
      <c r="T166" s="129">
        <f t="shared" si="46"/>
        <v>0.42</v>
      </c>
      <c r="U166" s="129">
        <f t="shared" si="46"/>
        <v>0.42</v>
      </c>
      <c r="V166" s="129">
        <f t="shared" si="46"/>
        <v>0.42</v>
      </c>
      <c r="W166" s="129">
        <f t="shared" si="46"/>
        <v>0.42</v>
      </c>
      <c r="X166" s="129">
        <f t="shared" si="46"/>
        <v>0.42</v>
      </c>
      <c r="Y166" s="129">
        <f t="shared" si="46"/>
        <v>0.42</v>
      </c>
      <c r="Z166" s="129">
        <f t="shared" si="46"/>
        <v>0.42</v>
      </c>
      <c r="AA166" s="129">
        <f t="shared" si="46"/>
        <v>0.42</v>
      </c>
      <c r="AB166" s="129">
        <f t="shared" si="46"/>
        <v>0.42</v>
      </c>
      <c r="AC166" s="129">
        <f t="shared" si="46"/>
        <v>0.42</v>
      </c>
      <c r="AD166" s="129">
        <f t="shared" si="46"/>
        <v>0.42</v>
      </c>
      <c r="AE166" s="129">
        <f t="shared" si="46"/>
        <v>0.42</v>
      </c>
      <c r="AF166" s="129">
        <f t="shared" si="46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5"/>
        <v>0.46</v>
      </c>
      <c r="D167" s="129">
        <f t="shared" si="45"/>
        <v>0.46</v>
      </c>
      <c r="E167" s="129">
        <f t="shared" si="45"/>
        <v>0.46</v>
      </c>
      <c r="F167" s="129">
        <f t="shared" si="45"/>
        <v>0.46</v>
      </c>
      <c r="G167" s="129">
        <f t="shared" si="45"/>
        <v>0.46</v>
      </c>
      <c r="H167" s="129">
        <f t="shared" si="45"/>
        <v>0.46</v>
      </c>
      <c r="I167" s="129">
        <f t="shared" si="45"/>
        <v>0.46</v>
      </c>
      <c r="J167" s="129">
        <f t="shared" si="45"/>
        <v>0.46</v>
      </c>
      <c r="K167" s="129">
        <f t="shared" si="45"/>
        <v>0.46</v>
      </c>
      <c r="L167" s="129">
        <f t="shared" si="45"/>
        <v>0.46</v>
      </c>
      <c r="M167" s="129">
        <f t="shared" si="45"/>
        <v>0.46</v>
      </c>
      <c r="N167" s="129">
        <f t="shared" si="45"/>
        <v>0.46</v>
      </c>
      <c r="O167" s="129">
        <f t="shared" si="45"/>
        <v>0.46</v>
      </c>
      <c r="P167" s="129">
        <f t="shared" si="45"/>
        <v>0.46</v>
      </c>
      <c r="Q167" s="129">
        <f t="shared" si="45"/>
        <v>0.46</v>
      </c>
      <c r="R167" s="129">
        <f t="shared" si="46"/>
        <v>0.46</v>
      </c>
      <c r="S167" s="129">
        <f t="shared" si="46"/>
        <v>0.46</v>
      </c>
      <c r="T167" s="129">
        <f t="shared" si="46"/>
        <v>0.46</v>
      </c>
      <c r="U167" s="129">
        <f t="shared" si="46"/>
        <v>0.46</v>
      </c>
      <c r="V167" s="129">
        <f t="shared" si="46"/>
        <v>0.46</v>
      </c>
      <c r="W167" s="129">
        <f t="shared" si="46"/>
        <v>0.46</v>
      </c>
      <c r="X167" s="129">
        <f t="shared" si="46"/>
        <v>0.46</v>
      </c>
      <c r="Y167" s="129">
        <f t="shared" si="46"/>
        <v>0.46</v>
      </c>
      <c r="Z167" s="129">
        <f t="shared" si="46"/>
        <v>0.46</v>
      </c>
      <c r="AA167" s="129">
        <f t="shared" si="46"/>
        <v>0.46</v>
      </c>
      <c r="AB167" s="129">
        <f t="shared" si="46"/>
        <v>0.46</v>
      </c>
      <c r="AC167" s="129">
        <f t="shared" si="46"/>
        <v>0.46</v>
      </c>
      <c r="AD167" s="129">
        <f t="shared" si="46"/>
        <v>0.46</v>
      </c>
      <c r="AE167" s="129">
        <f t="shared" si="46"/>
        <v>0.46</v>
      </c>
      <c r="AF167" s="129">
        <f t="shared" si="46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5"/>
        <v>0.85</v>
      </c>
      <c r="D168" s="129">
        <f t="shared" si="45"/>
        <v>0.85</v>
      </c>
      <c r="E168" s="129">
        <f t="shared" si="45"/>
        <v>0.85</v>
      </c>
      <c r="F168" s="129">
        <f t="shared" si="45"/>
        <v>0.85</v>
      </c>
      <c r="G168" s="129">
        <f t="shared" si="45"/>
        <v>0.85</v>
      </c>
      <c r="H168" s="129">
        <f t="shared" si="45"/>
        <v>0.85</v>
      </c>
      <c r="I168" s="129">
        <f t="shared" si="45"/>
        <v>0.85</v>
      </c>
      <c r="J168" s="129">
        <f t="shared" si="45"/>
        <v>0.85</v>
      </c>
      <c r="K168" s="129">
        <f t="shared" si="45"/>
        <v>0.85</v>
      </c>
      <c r="L168" s="129">
        <f t="shared" si="45"/>
        <v>0.85</v>
      </c>
      <c r="M168" s="129">
        <f t="shared" si="45"/>
        <v>0.85</v>
      </c>
      <c r="N168" s="129">
        <f t="shared" si="45"/>
        <v>0.85</v>
      </c>
      <c r="O168" s="129">
        <f t="shared" si="45"/>
        <v>0.85</v>
      </c>
      <c r="P168" s="129">
        <f t="shared" si="45"/>
        <v>0.85</v>
      </c>
      <c r="Q168" s="129">
        <f t="shared" si="45"/>
        <v>0.85</v>
      </c>
      <c r="R168" s="129">
        <f t="shared" si="46"/>
        <v>0.85</v>
      </c>
      <c r="S168" s="129">
        <f t="shared" si="46"/>
        <v>0.85</v>
      </c>
      <c r="T168" s="129">
        <f t="shared" si="46"/>
        <v>0.85</v>
      </c>
      <c r="U168" s="129">
        <f t="shared" si="46"/>
        <v>0.85</v>
      </c>
      <c r="V168" s="129">
        <f t="shared" si="46"/>
        <v>0.85</v>
      </c>
      <c r="W168" s="129">
        <f t="shared" si="46"/>
        <v>0.85</v>
      </c>
      <c r="X168" s="129">
        <f t="shared" si="46"/>
        <v>0.85</v>
      </c>
      <c r="Y168" s="129">
        <f t="shared" si="46"/>
        <v>0.85</v>
      </c>
      <c r="Z168" s="129">
        <f t="shared" si="46"/>
        <v>0.85</v>
      </c>
      <c r="AA168" s="129">
        <f t="shared" si="46"/>
        <v>0.85</v>
      </c>
      <c r="AB168" s="129">
        <f t="shared" si="46"/>
        <v>0.85</v>
      </c>
      <c r="AC168" s="129">
        <f t="shared" si="46"/>
        <v>0.85</v>
      </c>
      <c r="AD168" s="129">
        <f t="shared" si="46"/>
        <v>0.85</v>
      </c>
      <c r="AE168" s="129">
        <f t="shared" si="46"/>
        <v>0.85</v>
      </c>
      <c r="AF168" s="129">
        <f t="shared" si="46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5"/>
        <v>0.9</v>
      </c>
      <c r="D169" s="129">
        <f t="shared" si="45"/>
        <v>0.9</v>
      </c>
      <c r="E169" s="129">
        <f t="shared" si="45"/>
        <v>0.9</v>
      </c>
      <c r="F169" s="129">
        <f t="shared" si="45"/>
        <v>0.9</v>
      </c>
      <c r="G169" s="129">
        <f t="shared" si="45"/>
        <v>0.9</v>
      </c>
      <c r="H169" s="129">
        <f t="shared" si="45"/>
        <v>0.9</v>
      </c>
      <c r="I169" s="129">
        <f t="shared" si="45"/>
        <v>0.9</v>
      </c>
      <c r="J169" s="129">
        <f t="shared" si="45"/>
        <v>0.9</v>
      </c>
      <c r="K169" s="129">
        <f t="shared" si="45"/>
        <v>0.9</v>
      </c>
      <c r="L169" s="129">
        <f t="shared" si="45"/>
        <v>0.9</v>
      </c>
      <c r="M169" s="129">
        <f t="shared" si="45"/>
        <v>0.9</v>
      </c>
      <c r="N169" s="129">
        <f t="shared" si="45"/>
        <v>0.9</v>
      </c>
      <c r="O169" s="129">
        <f t="shared" si="45"/>
        <v>0.9</v>
      </c>
      <c r="P169" s="129">
        <f t="shared" si="45"/>
        <v>0.9</v>
      </c>
      <c r="Q169" s="129">
        <f t="shared" si="45"/>
        <v>0.9</v>
      </c>
      <c r="R169" s="129">
        <f t="shared" si="46"/>
        <v>0.9</v>
      </c>
      <c r="S169" s="129">
        <f t="shared" si="46"/>
        <v>0.9</v>
      </c>
      <c r="T169" s="129">
        <f t="shared" si="46"/>
        <v>0.9</v>
      </c>
      <c r="U169" s="129">
        <f t="shared" si="46"/>
        <v>0.9</v>
      </c>
      <c r="V169" s="129">
        <f t="shared" si="46"/>
        <v>0.9</v>
      </c>
      <c r="W169" s="129">
        <f t="shared" si="46"/>
        <v>0.9</v>
      </c>
      <c r="X169" s="129">
        <f t="shared" si="46"/>
        <v>0.9</v>
      </c>
      <c r="Y169" s="129">
        <f t="shared" si="46"/>
        <v>0.9</v>
      </c>
      <c r="Z169" s="129">
        <f t="shared" si="46"/>
        <v>0.9</v>
      </c>
      <c r="AA169" s="129">
        <f t="shared" si="46"/>
        <v>0.9</v>
      </c>
      <c r="AB169" s="129">
        <f t="shared" si="46"/>
        <v>0.9</v>
      </c>
      <c r="AC169" s="129">
        <f t="shared" si="46"/>
        <v>0.9</v>
      </c>
      <c r="AD169" s="129">
        <f t="shared" si="46"/>
        <v>0.9</v>
      </c>
      <c r="AE169" s="129">
        <f t="shared" si="46"/>
        <v>0.9</v>
      </c>
      <c r="AF169" s="129">
        <f t="shared" si="46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5"/>
        <v>0.44</v>
      </c>
      <c r="D170" s="129">
        <f t="shared" si="45"/>
        <v>0.44</v>
      </c>
      <c r="E170" s="129">
        <f t="shared" si="45"/>
        <v>0.44</v>
      </c>
      <c r="F170" s="129">
        <f t="shared" si="45"/>
        <v>0.44</v>
      </c>
      <c r="G170" s="129">
        <f t="shared" si="45"/>
        <v>0.44</v>
      </c>
      <c r="H170" s="129">
        <f t="shared" si="45"/>
        <v>0.44</v>
      </c>
      <c r="I170" s="129">
        <f t="shared" si="45"/>
        <v>0.44</v>
      </c>
      <c r="J170" s="129">
        <f t="shared" si="45"/>
        <v>0.44</v>
      </c>
      <c r="K170" s="129">
        <f t="shared" si="45"/>
        <v>0.44</v>
      </c>
      <c r="L170" s="129">
        <f t="shared" si="45"/>
        <v>0.44</v>
      </c>
      <c r="M170" s="129">
        <f t="shared" si="45"/>
        <v>0.44</v>
      </c>
      <c r="N170" s="129">
        <f t="shared" si="45"/>
        <v>0.44</v>
      </c>
      <c r="O170" s="129">
        <f t="shared" si="45"/>
        <v>0.44</v>
      </c>
      <c r="P170" s="129">
        <f t="shared" si="45"/>
        <v>0.44</v>
      </c>
      <c r="Q170" s="129">
        <f t="shared" si="45"/>
        <v>0.44</v>
      </c>
      <c r="R170" s="129">
        <f t="shared" si="46"/>
        <v>0.44</v>
      </c>
      <c r="S170" s="129">
        <f t="shared" si="46"/>
        <v>0.44</v>
      </c>
      <c r="T170" s="129">
        <f t="shared" si="46"/>
        <v>0.44</v>
      </c>
      <c r="U170" s="129">
        <f t="shared" si="46"/>
        <v>0.44</v>
      </c>
      <c r="V170" s="129">
        <f t="shared" si="46"/>
        <v>0.44</v>
      </c>
      <c r="W170" s="129">
        <f t="shared" si="46"/>
        <v>0.44</v>
      </c>
      <c r="X170" s="129">
        <f t="shared" si="46"/>
        <v>0.44</v>
      </c>
      <c r="Y170" s="129">
        <f t="shared" si="46"/>
        <v>0.44</v>
      </c>
      <c r="Z170" s="129">
        <f t="shared" si="46"/>
        <v>0.44</v>
      </c>
      <c r="AA170" s="129">
        <f t="shared" si="46"/>
        <v>0.44</v>
      </c>
      <c r="AB170" s="129">
        <f t="shared" si="46"/>
        <v>0.44</v>
      </c>
      <c r="AC170" s="129">
        <f t="shared" si="46"/>
        <v>0.44</v>
      </c>
      <c r="AD170" s="129">
        <f t="shared" si="46"/>
        <v>0.44</v>
      </c>
      <c r="AE170" s="129">
        <f t="shared" si="46"/>
        <v>0.44</v>
      </c>
      <c r="AF170" s="129">
        <f t="shared" si="46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5"/>
        <v>2.1</v>
      </c>
      <c r="D171" s="129">
        <f t="shared" si="45"/>
        <v>2.1</v>
      </c>
      <c r="E171" s="129">
        <f t="shared" si="45"/>
        <v>2.1</v>
      </c>
      <c r="F171" s="129">
        <f t="shared" si="45"/>
        <v>2.1</v>
      </c>
      <c r="G171" s="129">
        <f t="shared" si="45"/>
        <v>2.1</v>
      </c>
      <c r="H171" s="129">
        <f t="shared" si="45"/>
        <v>2.1</v>
      </c>
      <c r="I171" s="129">
        <f t="shared" si="45"/>
        <v>2.1</v>
      </c>
      <c r="J171" s="129">
        <f t="shared" si="45"/>
        <v>2.1</v>
      </c>
      <c r="K171" s="129">
        <f t="shared" si="45"/>
        <v>2.1</v>
      </c>
      <c r="L171" s="129">
        <f t="shared" si="45"/>
        <v>2.1</v>
      </c>
      <c r="M171" s="129">
        <f t="shared" si="45"/>
        <v>2.1</v>
      </c>
      <c r="N171" s="129">
        <f t="shared" si="45"/>
        <v>2.1</v>
      </c>
      <c r="O171" s="129">
        <f t="shared" si="45"/>
        <v>2.1</v>
      </c>
      <c r="P171" s="129">
        <f t="shared" si="45"/>
        <v>2.1</v>
      </c>
      <c r="Q171" s="129">
        <f t="shared" si="45"/>
        <v>2.1</v>
      </c>
      <c r="R171" s="129">
        <f t="shared" si="46"/>
        <v>2.1</v>
      </c>
      <c r="S171" s="129">
        <f t="shared" si="46"/>
        <v>2.1</v>
      </c>
      <c r="T171" s="129">
        <f t="shared" si="46"/>
        <v>2.1</v>
      </c>
      <c r="U171" s="129">
        <f t="shared" si="46"/>
        <v>2.1</v>
      </c>
      <c r="V171" s="129">
        <f t="shared" si="46"/>
        <v>2.1</v>
      </c>
      <c r="W171" s="129">
        <f t="shared" si="46"/>
        <v>2.1</v>
      </c>
      <c r="X171" s="129">
        <f t="shared" si="46"/>
        <v>2.1</v>
      </c>
      <c r="Y171" s="129">
        <f t="shared" si="46"/>
        <v>2.1</v>
      </c>
      <c r="Z171" s="129">
        <f t="shared" si="46"/>
        <v>2.1</v>
      </c>
      <c r="AA171" s="129">
        <f t="shared" si="46"/>
        <v>2.1</v>
      </c>
      <c r="AB171" s="129">
        <f t="shared" si="46"/>
        <v>2.1</v>
      </c>
      <c r="AC171" s="129">
        <f t="shared" si="46"/>
        <v>2.1</v>
      </c>
      <c r="AD171" s="129">
        <f t="shared" si="46"/>
        <v>2.1</v>
      </c>
      <c r="AE171" s="129">
        <f t="shared" si="46"/>
        <v>2.1</v>
      </c>
      <c r="AF171" s="129">
        <f t="shared" si="46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5"/>
        <v>0.9</v>
      </c>
      <c r="D172" s="129">
        <f t="shared" si="45"/>
        <v>0.9</v>
      </c>
      <c r="E172" s="129">
        <f t="shared" si="45"/>
        <v>0.9</v>
      </c>
      <c r="F172" s="129">
        <f t="shared" si="45"/>
        <v>0.9</v>
      </c>
      <c r="G172" s="129">
        <f t="shared" si="45"/>
        <v>0.9</v>
      </c>
      <c r="H172" s="129">
        <f t="shared" si="45"/>
        <v>0.9</v>
      </c>
      <c r="I172" s="129">
        <f t="shared" si="45"/>
        <v>0.9</v>
      </c>
      <c r="J172" s="129">
        <f t="shared" si="45"/>
        <v>0.9</v>
      </c>
      <c r="K172" s="129">
        <f t="shared" si="45"/>
        <v>0.9</v>
      </c>
      <c r="L172" s="129">
        <f t="shared" si="45"/>
        <v>0.9</v>
      </c>
      <c r="M172" s="129">
        <f t="shared" si="45"/>
        <v>0.9</v>
      </c>
      <c r="N172" s="129">
        <f t="shared" si="45"/>
        <v>0.9</v>
      </c>
      <c r="O172" s="129">
        <f t="shared" si="45"/>
        <v>0.9</v>
      </c>
      <c r="P172" s="129">
        <f t="shared" si="45"/>
        <v>0.9</v>
      </c>
      <c r="Q172" s="129">
        <f t="shared" si="45"/>
        <v>0.9</v>
      </c>
      <c r="R172" s="129">
        <f t="shared" si="46"/>
        <v>0.9</v>
      </c>
      <c r="S172" s="129">
        <f t="shared" si="46"/>
        <v>0.9</v>
      </c>
      <c r="T172" s="129">
        <f t="shared" si="46"/>
        <v>0.9</v>
      </c>
      <c r="U172" s="129">
        <f t="shared" si="46"/>
        <v>0.9</v>
      </c>
      <c r="V172" s="129">
        <f t="shared" si="46"/>
        <v>0.9</v>
      </c>
      <c r="W172" s="129">
        <f t="shared" si="46"/>
        <v>0.9</v>
      </c>
      <c r="X172" s="129">
        <f t="shared" si="46"/>
        <v>0.9</v>
      </c>
      <c r="Y172" s="129">
        <f t="shared" si="46"/>
        <v>0.9</v>
      </c>
      <c r="Z172" s="129">
        <f t="shared" si="46"/>
        <v>0.9</v>
      </c>
      <c r="AA172" s="129">
        <f t="shared" si="46"/>
        <v>0.9</v>
      </c>
      <c r="AB172" s="129">
        <f t="shared" si="46"/>
        <v>0.9</v>
      </c>
      <c r="AC172" s="129">
        <f t="shared" si="46"/>
        <v>0.9</v>
      </c>
      <c r="AD172" s="129">
        <f t="shared" si="46"/>
        <v>0.9</v>
      </c>
      <c r="AE172" s="129">
        <f t="shared" si="46"/>
        <v>0.9</v>
      </c>
      <c r="AF172" s="129">
        <f t="shared" si="46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7">B174</f>
        <v>0.57999999999999996</v>
      </c>
      <c r="D174" s="129">
        <f t="shared" si="47"/>
        <v>0.57999999999999996</v>
      </c>
      <c r="E174" s="129">
        <f t="shared" si="47"/>
        <v>0.57999999999999996</v>
      </c>
      <c r="F174" s="129">
        <f t="shared" si="47"/>
        <v>0.57999999999999996</v>
      </c>
      <c r="G174" s="129">
        <f t="shared" si="47"/>
        <v>0.57999999999999996</v>
      </c>
      <c r="H174" s="129">
        <f t="shared" si="47"/>
        <v>0.57999999999999996</v>
      </c>
      <c r="I174" s="129">
        <f t="shared" si="47"/>
        <v>0.57999999999999996</v>
      </c>
      <c r="J174" s="129">
        <f t="shared" si="47"/>
        <v>0.57999999999999996</v>
      </c>
      <c r="K174" s="129">
        <f t="shared" si="47"/>
        <v>0.57999999999999996</v>
      </c>
      <c r="L174" s="129">
        <f t="shared" si="47"/>
        <v>0.57999999999999996</v>
      </c>
      <c r="M174" s="129">
        <f t="shared" si="47"/>
        <v>0.57999999999999996</v>
      </c>
      <c r="N174" s="129">
        <f t="shared" si="47"/>
        <v>0.57999999999999996</v>
      </c>
      <c r="O174" s="129">
        <f t="shared" si="47"/>
        <v>0.57999999999999996</v>
      </c>
      <c r="P174" s="129">
        <f t="shared" si="47"/>
        <v>0.57999999999999996</v>
      </c>
      <c r="Q174" s="129">
        <f t="shared" si="47"/>
        <v>0.57999999999999996</v>
      </c>
      <c r="R174" s="129">
        <f t="shared" si="47"/>
        <v>0.57999999999999996</v>
      </c>
      <c r="S174" s="129">
        <f t="shared" ref="R174:AF186" si="48">R174</f>
        <v>0.57999999999999996</v>
      </c>
      <c r="T174" s="129">
        <f t="shared" si="48"/>
        <v>0.57999999999999996</v>
      </c>
      <c r="U174" s="129">
        <f t="shared" si="48"/>
        <v>0.57999999999999996</v>
      </c>
      <c r="V174" s="129">
        <f t="shared" si="48"/>
        <v>0.57999999999999996</v>
      </c>
      <c r="W174" s="129">
        <f t="shared" si="48"/>
        <v>0.57999999999999996</v>
      </c>
      <c r="X174" s="129">
        <f t="shared" si="48"/>
        <v>0.57999999999999996</v>
      </c>
      <c r="Y174" s="129">
        <f t="shared" si="48"/>
        <v>0.57999999999999996</v>
      </c>
      <c r="Z174" s="129">
        <f t="shared" si="48"/>
        <v>0.57999999999999996</v>
      </c>
      <c r="AA174" s="129">
        <f t="shared" si="48"/>
        <v>0.57999999999999996</v>
      </c>
      <c r="AB174" s="129">
        <f t="shared" si="48"/>
        <v>0.57999999999999996</v>
      </c>
      <c r="AC174" s="129">
        <f t="shared" si="48"/>
        <v>0.57999999999999996</v>
      </c>
      <c r="AD174" s="129">
        <f t="shared" si="48"/>
        <v>0.57999999999999996</v>
      </c>
      <c r="AE174" s="129">
        <f t="shared" si="48"/>
        <v>0.57999999999999996</v>
      </c>
      <c r="AF174" s="129">
        <f t="shared" si="48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7"/>
        <v>0.8</v>
      </c>
      <c r="D175" s="129">
        <f t="shared" si="47"/>
        <v>0.8</v>
      </c>
      <c r="E175" s="129">
        <f t="shared" si="47"/>
        <v>0.8</v>
      </c>
      <c r="F175" s="129">
        <f t="shared" si="47"/>
        <v>0.8</v>
      </c>
      <c r="G175" s="129">
        <f t="shared" si="47"/>
        <v>0.8</v>
      </c>
      <c r="H175" s="129">
        <f t="shared" si="47"/>
        <v>0.8</v>
      </c>
      <c r="I175" s="129">
        <f t="shared" si="47"/>
        <v>0.8</v>
      </c>
      <c r="J175" s="129">
        <f t="shared" si="47"/>
        <v>0.8</v>
      </c>
      <c r="K175" s="129">
        <f t="shared" si="47"/>
        <v>0.8</v>
      </c>
      <c r="L175" s="129">
        <f t="shared" si="47"/>
        <v>0.8</v>
      </c>
      <c r="M175" s="129">
        <f t="shared" si="47"/>
        <v>0.8</v>
      </c>
      <c r="N175" s="129">
        <f t="shared" si="47"/>
        <v>0.8</v>
      </c>
      <c r="O175" s="129">
        <f t="shared" si="47"/>
        <v>0.8</v>
      </c>
      <c r="P175" s="129">
        <f t="shared" si="47"/>
        <v>0.8</v>
      </c>
      <c r="Q175" s="129">
        <f t="shared" si="47"/>
        <v>0.8</v>
      </c>
      <c r="R175" s="129">
        <f t="shared" si="47"/>
        <v>0.8</v>
      </c>
      <c r="S175" s="129">
        <f t="shared" si="48"/>
        <v>0.8</v>
      </c>
      <c r="T175" s="129">
        <f t="shared" si="48"/>
        <v>0.8</v>
      </c>
      <c r="U175" s="129">
        <f t="shared" si="48"/>
        <v>0.8</v>
      </c>
      <c r="V175" s="129">
        <f t="shared" si="48"/>
        <v>0.8</v>
      </c>
      <c r="W175" s="129">
        <f t="shared" si="48"/>
        <v>0.8</v>
      </c>
      <c r="X175" s="129">
        <f t="shared" si="48"/>
        <v>0.8</v>
      </c>
      <c r="Y175" s="129">
        <f t="shared" si="48"/>
        <v>0.8</v>
      </c>
      <c r="Z175" s="129">
        <f t="shared" si="48"/>
        <v>0.8</v>
      </c>
      <c r="AA175" s="129">
        <f t="shared" si="48"/>
        <v>0.8</v>
      </c>
      <c r="AB175" s="129">
        <f t="shared" si="48"/>
        <v>0.8</v>
      </c>
      <c r="AC175" s="129">
        <f t="shared" si="48"/>
        <v>0.8</v>
      </c>
      <c r="AD175" s="129">
        <f t="shared" si="48"/>
        <v>0.8</v>
      </c>
      <c r="AE175" s="129">
        <f t="shared" si="48"/>
        <v>0.8</v>
      </c>
      <c r="AF175" s="129">
        <f t="shared" si="48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7"/>
        <v>0</v>
      </c>
      <c r="D176" s="129">
        <f t="shared" si="47"/>
        <v>0</v>
      </c>
      <c r="E176" s="129">
        <f t="shared" si="47"/>
        <v>0</v>
      </c>
      <c r="F176" s="129">
        <f t="shared" si="47"/>
        <v>0</v>
      </c>
      <c r="G176" s="129">
        <f t="shared" si="47"/>
        <v>0</v>
      </c>
      <c r="H176" s="129">
        <f t="shared" si="47"/>
        <v>0</v>
      </c>
      <c r="I176" s="129">
        <f t="shared" si="47"/>
        <v>0</v>
      </c>
      <c r="J176" s="129">
        <f t="shared" si="47"/>
        <v>0</v>
      </c>
      <c r="K176" s="129">
        <f t="shared" si="47"/>
        <v>0</v>
      </c>
      <c r="L176" s="129">
        <f t="shared" si="47"/>
        <v>0</v>
      </c>
      <c r="M176" s="129">
        <f t="shared" si="47"/>
        <v>0</v>
      </c>
      <c r="N176" s="129">
        <f t="shared" si="47"/>
        <v>0</v>
      </c>
      <c r="O176" s="129">
        <f t="shared" si="47"/>
        <v>0</v>
      </c>
      <c r="P176" s="129">
        <f t="shared" si="47"/>
        <v>0</v>
      </c>
      <c r="Q176" s="129">
        <f t="shared" si="47"/>
        <v>0</v>
      </c>
      <c r="R176" s="129">
        <f t="shared" si="47"/>
        <v>0</v>
      </c>
      <c r="S176" s="129">
        <f t="shared" si="48"/>
        <v>0</v>
      </c>
      <c r="T176" s="129">
        <f t="shared" si="48"/>
        <v>0</v>
      </c>
      <c r="U176" s="129">
        <f t="shared" si="48"/>
        <v>0</v>
      </c>
      <c r="V176" s="129">
        <f t="shared" si="48"/>
        <v>0</v>
      </c>
      <c r="W176" s="129">
        <f t="shared" si="48"/>
        <v>0</v>
      </c>
      <c r="X176" s="129">
        <f t="shared" si="48"/>
        <v>0</v>
      </c>
      <c r="Y176" s="129">
        <f t="shared" si="48"/>
        <v>0</v>
      </c>
      <c r="Z176" s="129">
        <f t="shared" si="48"/>
        <v>0</v>
      </c>
      <c r="AA176" s="129">
        <f t="shared" si="48"/>
        <v>0</v>
      </c>
      <c r="AB176" s="129">
        <f t="shared" si="48"/>
        <v>0</v>
      </c>
      <c r="AC176" s="129">
        <f t="shared" si="48"/>
        <v>0</v>
      </c>
      <c r="AD176" s="129">
        <f t="shared" si="48"/>
        <v>0</v>
      </c>
      <c r="AE176" s="129">
        <f t="shared" si="48"/>
        <v>0</v>
      </c>
      <c r="AF176" s="129">
        <f t="shared" si="48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7"/>
        <v>0.6</v>
      </c>
      <c r="D177" s="129">
        <f t="shared" si="47"/>
        <v>0.6</v>
      </c>
      <c r="E177" s="129">
        <f t="shared" si="47"/>
        <v>0.6</v>
      </c>
      <c r="F177" s="129">
        <f t="shared" si="47"/>
        <v>0.6</v>
      </c>
      <c r="G177" s="129">
        <f t="shared" si="47"/>
        <v>0.6</v>
      </c>
      <c r="H177" s="129">
        <f t="shared" si="47"/>
        <v>0.6</v>
      </c>
      <c r="I177" s="129">
        <f t="shared" si="47"/>
        <v>0.6</v>
      </c>
      <c r="J177" s="129">
        <f t="shared" si="47"/>
        <v>0.6</v>
      </c>
      <c r="K177" s="129">
        <f t="shared" si="47"/>
        <v>0.6</v>
      </c>
      <c r="L177" s="129">
        <f t="shared" si="47"/>
        <v>0.6</v>
      </c>
      <c r="M177" s="129">
        <f t="shared" si="47"/>
        <v>0.6</v>
      </c>
      <c r="N177" s="129">
        <f t="shared" si="47"/>
        <v>0.6</v>
      </c>
      <c r="O177" s="129">
        <f t="shared" si="47"/>
        <v>0.6</v>
      </c>
      <c r="P177" s="129">
        <f t="shared" si="47"/>
        <v>0.6</v>
      </c>
      <c r="Q177" s="129">
        <f t="shared" si="47"/>
        <v>0.6</v>
      </c>
      <c r="R177" s="129">
        <f t="shared" si="47"/>
        <v>0.6</v>
      </c>
      <c r="S177" s="129">
        <f t="shared" si="48"/>
        <v>0.6</v>
      </c>
      <c r="T177" s="129">
        <f t="shared" si="48"/>
        <v>0.6</v>
      </c>
      <c r="U177" s="129">
        <f t="shared" si="48"/>
        <v>0.6</v>
      </c>
      <c r="V177" s="129">
        <f t="shared" si="48"/>
        <v>0.6</v>
      </c>
      <c r="W177" s="129">
        <f t="shared" si="48"/>
        <v>0.6</v>
      </c>
      <c r="X177" s="129">
        <f t="shared" si="48"/>
        <v>0.6</v>
      </c>
      <c r="Y177" s="129">
        <f t="shared" si="48"/>
        <v>0.6</v>
      </c>
      <c r="Z177" s="129">
        <f t="shared" si="48"/>
        <v>0.6</v>
      </c>
      <c r="AA177" s="129">
        <f t="shared" si="48"/>
        <v>0.6</v>
      </c>
      <c r="AB177" s="129">
        <f t="shared" si="48"/>
        <v>0.6</v>
      </c>
      <c r="AC177" s="129">
        <f t="shared" si="48"/>
        <v>0.6</v>
      </c>
      <c r="AD177" s="129">
        <f t="shared" si="48"/>
        <v>0.6</v>
      </c>
      <c r="AE177" s="129">
        <f t="shared" si="48"/>
        <v>0.6</v>
      </c>
      <c r="AF177" s="129">
        <f t="shared" si="48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7"/>
        <v>0.6</v>
      </c>
      <c r="D178" s="129">
        <f t="shared" si="47"/>
        <v>0.6</v>
      </c>
      <c r="E178" s="129">
        <f t="shared" si="47"/>
        <v>0.6</v>
      </c>
      <c r="F178" s="129">
        <f t="shared" si="47"/>
        <v>0.6</v>
      </c>
      <c r="G178" s="129">
        <f t="shared" si="47"/>
        <v>0.6</v>
      </c>
      <c r="H178" s="129">
        <f t="shared" si="47"/>
        <v>0.6</v>
      </c>
      <c r="I178" s="129">
        <f t="shared" si="47"/>
        <v>0.6</v>
      </c>
      <c r="J178" s="129">
        <f t="shared" si="47"/>
        <v>0.6</v>
      </c>
      <c r="K178" s="129">
        <f t="shared" si="47"/>
        <v>0.6</v>
      </c>
      <c r="L178" s="129">
        <f t="shared" si="47"/>
        <v>0.6</v>
      </c>
      <c r="M178" s="129">
        <f t="shared" si="47"/>
        <v>0.6</v>
      </c>
      <c r="N178" s="129">
        <f t="shared" si="47"/>
        <v>0.6</v>
      </c>
      <c r="O178" s="129">
        <f t="shared" si="47"/>
        <v>0.6</v>
      </c>
      <c r="P178" s="129">
        <f t="shared" si="47"/>
        <v>0.6</v>
      </c>
      <c r="Q178" s="129">
        <f t="shared" si="47"/>
        <v>0.6</v>
      </c>
      <c r="R178" s="129">
        <f t="shared" si="47"/>
        <v>0.6</v>
      </c>
      <c r="S178" s="129">
        <f t="shared" si="48"/>
        <v>0.6</v>
      </c>
      <c r="T178" s="129">
        <f t="shared" si="48"/>
        <v>0.6</v>
      </c>
      <c r="U178" s="129">
        <f t="shared" si="48"/>
        <v>0.6</v>
      </c>
      <c r="V178" s="129">
        <f t="shared" si="48"/>
        <v>0.6</v>
      </c>
      <c r="W178" s="129">
        <f t="shared" si="48"/>
        <v>0.6</v>
      </c>
      <c r="X178" s="129">
        <f t="shared" si="48"/>
        <v>0.6</v>
      </c>
      <c r="Y178" s="129">
        <f t="shared" si="48"/>
        <v>0.6</v>
      </c>
      <c r="Z178" s="129">
        <f t="shared" si="48"/>
        <v>0.6</v>
      </c>
      <c r="AA178" s="129">
        <f t="shared" si="48"/>
        <v>0.6</v>
      </c>
      <c r="AB178" s="129">
        <f t="shared" si="48"/>
        <v>0.6</v>
      </c>
      <c r="AC178" s="129">
        <f t="shared" si="48"/>
        <v>0.6</v>
      </c>
      <c r="AD178" s="129">
        <f t="shared" si="48"/>
        <v>0.6</v>
      </c>
      <c r="AE178" s="129">
        <f t="shared" si="48"/>
        <v>0.6</v>
      </c>
      <c r="AF178" s="129">
        <f t="shared" si="48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7"/>
        <v>0.35</v>
      </c>
      <c r="D179" s="129">
        <f t="shared" si="47"/>
        <v>0.35</v>
      </c>
      <c r="E179" s="129">
        <f t="shared" si="47"/>
        <v>0.35</v>
      </c>
      <c r="F179" s="129">
        <f t="shared" si="47"/>
        <v>0.35</v>
      </c>
      <c r="G179" s="129">
        <f t="shared" si="47"/>
        <v>0.35</v>
      </c>
      <c r="H179" s="129">
        <f t="shared" si="47"/>
        <v>0.35</v>
      </c>
      <c r="I179" s="129">
        <f t="shared" si="47"/>
        <v>0.35</v>
      </c>
      <c r="J179" s="129">
        <f t="shared" si="47"/>
        <v>0.35</v>
      </c>
      <c r="K179" s="129">
        <f t="shared" si="47"/>
        <v>0.35</v>
      </c>
      <c r="L179" s="129">
        <f t="shared" si="47"/>
        <v>0.35</v>
      </c>
      <c r="M179" s="129">
        <f t="shared" si="47"/>
        <v>0.35</v>
      </c>
      <c r="N179" s="129">
        <f t="shared" si="47"/>
        <v>0.35</v>
      </c>
      <c r="O179" s="129">
        <f t="shared" si="47"/>
        <v>0.35</v>
      </c>
      <c r="P179" s="129">
        <f t="shared" si="47"/>
        <v>0.35</v>
      </c>
      <c r="Q179" s="129">
        <f t="shared" si="47"/>
        <v>0.35</v>
      </c>
      <c r="R179" s="129">
        <f t="shared" si="47"/>
        <v>0.35</v>
      </c>
      <c r="S179" s="129">
        <f t="shared" si="48"/>
        <v>0.35</v>
      </c>
      <c r="T179" s="129">
        <f t="shared" si="48"/>
        <v>0.35</v>
      </c>
      <c r="U179" s="129">
        <f t="shared" si="48"/>
        <v>0.35</v>
      </c>
      <c r="V179" s="129">
        <f t="shared" si="48"/>
        <v>0.35</v>
      </c>
      <c r="W179" s="129">
        <f t="shared" si="48"/>
        <v>0.35</v>
      </c>
      <c r="X179" s="129">
        <f t="shared" si="48"/>
        <v>0.35</v>
      </c>
      <c r="Y179" s="129">
        <f t="shared" si="48"/>
        <v>0.35</v>
      </c>
      <c r="Z179" s="129">
        <f t="shared" si="48"/>
        <v>0.35</v>
      </c>
      <c r="AA179" s="129">
        <f t="shared" si="48"/>
        <v>0.35</v>
      </c>
      <c r="AB179" s="129">
        <f t="shared" si="48"/>
        <v>0.35</v>
      </c>
      <c r="AC179" s="129">
        <f t="shared" si="48"/>
        <v>0.35</v>
      </c>
      <c r="AD179" s="129">
        <f t="shared" si="48"/>
        <v>0.35</v>
      </c>
      <c r="AE179" s="129">
        <f t="shared" si="48"/>
        <v>0.35</v>
      </c>
      <c r="AF179" s="129">
        <f t="shared" si="48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7"/>
        <v>0.28999999999999998</v>
      </c>
      <c r="D180" s="129">
        <f t="shared" si="47"/>
        <v>0.28999999999999998</v>
      </c>
      <c r="E180" s="129">
        <f t="shared" si="47"/>
        <v>0.28999999999999998</v>
      </c>
      <c r="F180" s="129">
        <f t="shared" si="47"/>
        <v>0.28999999999999998</v>
      </c>
      <c r="G180" s="129">
        <f t="shared" si="47"/>
        <v>0.28999999999999998</v>
      </c>
      <c r="H180" s="129">
        <f t="shared" si="47"/>
        <v>0.28999999999999998</v>
      </c>
      <c r="I180" s="129">
        <f t="shared" si="47"/>
        <v>0.28999999999999998</v>
      </c>
      <c r="J180" s="129">
        <f t="shared" si="47"/>
        <v>0.28999999999999998</v>
      </c>
      <c r="K180" s="129">
        <f t="shared" si="47"/>
        <v>0.28999999999999998</v>
      </c>
      <c r="L180" s="129">
        <f t="shared" si="47"/>
        <v>0.28999999999999998</v>
      </c>
      <c r="M180" s="129">
        <f t="shared" si="47"/>
        <v>0.28999999999999998</v>
      </c>
      <c r="N180" s="129">
        <f t="shared" si="47"/>
        <v>0.28999999999999998</v>
      </c>
      <c r="O180" s="129">
        <f t="shared" si="47"/>
        <v>0.28999999999999998</v>
      </c>
      <c r="P180" s="129">
        <f t="shared" si="47"/>
        <v>0.28999999999999998</v>
      </c>
      <c r="Q180" s="129">
        <f t="shared" si="47"/>
        <v>0.28999999999999998</v>
      </c>
      <c r="R180" s="129">
        <f t="shared" si="47"/>
        <v>0.28999999999999998</v>
      </c>
      <c r="S180" s="129">
        <f t="shared" si="48"/>
        <v>0.28999999999999998</v>
      </c>
      <c r="T180" s="129">
        <f t="shared" si="48"/>
        <v>0.28999999999999998</v>
      </c>
      <c r="U180" s="129">
        <f t="shared" si="48"/>
        <v>0.28999999999999998</v>
      </c>
      <c r="V180" s="129">
        <f t="shared" si="48"/>
        <v>0.28999999999999998</v>
      </c>
      <c r="W180" s="129">
        <f t="shared" si="48"/>
        <v>0.28999999999999998</v>
      </c>
      <c r="X180" s="129">
        <f t="shared" si="48"/>
        <v>0.28999999999999998</v>
      </c>
      <c r="Y180" s="129">
        <f t="shared" si="48"/>
        <v>0.28999999999999998</v>
      </c>
      <c r="Z180" s="129">
        <f t="shared" si="48"/>
        <v>0.28999999999999998</v>
      </c>
      <c r="AA180" s="129">
        <f t="shared" si="48"/>
        <v>0.28999999999999998</v>
      </c>
      <c r="AB180" s="129">
        <f t="shared" si="48"/>
        <v>0.28999999999999998</v>
      </c>
      <c r="AC180" s="129">
        <f t="shared" si="48"/>
        <v>0.28999999999999998</v>
      </c>
      <c r="AD180" s="129">
        <f t="shared" si="48"/>
        <v>0.28999999999999998</v>
      </c>
      <c r="AE180" s="129">
        <f t="shared" si="48"/>
        <v>0.28999999999999998</v>
      </c>
      <c r="AF180" s="129">
        <f t="shared" si="48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7"/>
        <v>0.06</v>
      </c>
      <c r="D181" s="129">
        <f t="shared" si="47"/>
        <v>0.06</v>
      </c>
      <c r="E181" s="129">
        <f t="shared" si="47"/>
        <v>0.06</v>
      </c>
      <c r="F181" s="129">
        <f t="shared" si="47"/>
        <v>0.06</v>
      </c>
      <c r="G181" s="129">
        <f t="shared" si="47"/>
        <v>0.06</v>
      </c>
      <c r="H181" s="129">
        <f t="shared" si="47"/>
        <v>0.06</v>
      </c>
      <c r="I181" s="129">
        <f t="shared" si="47"/>
        <v>0.06</v>
      </c>
      <c r="J181" s="129">
        <f t="shared" si="47"/>
        <v>0.06</v>
      </c>
      <c r="K181" s="129">
        <f t="shared" si="47"/>
        <v>0.06</v>
      </c>
      <c r="L181" s="129">
        <f t="shared" si="47"/>
        <v>0.06</v>
      </c>
      <c r="M181" s="129">
        <f t="shared" si="47"/>
        <v>0.06</v>
      </c>
      <c r="N181" s="129">
        <f t="shared" si="47"/>
        <v>0.06</v>
      </c>
      <c r="O181" s="129">
        <f t="shared" si="47"/>
        <v>0.06</v>
      </c>
      <c r="P181" s="129">
        <f t="shared" si="47"/>
        <v>0.06</v>
      </c>
      <c r="Q181" s="129">
        <f t="shared" si="47"/>
        <v>0.06</v>
      </c>
      <c r="R181" s="129">
        <f t="shared" si="47"/>
        <v>0.06</v>
      </c>
      <c r="S181" s="129">
        <f t="shared" si="48"/>
        <v>0.06</v>
      </c>
      <c r="T181" s="129">
        <f t="shared" si="48"/>
        <v>0.06</v>
      </c>
      <c r="U181" s="129">
        <f t="shared" si="48"/>
        <v>0.06</v>
      </c>
      <c r="V181" s="129">
        <f t="shared" si="48"/>
        <v>0.06</v>
      </c>
      <c r="W181" s="129">
        <f t="shared" si="48"/>
        <v>0.06</v>
      </c>
      <c r="X181" s="129">
        <f t="shared" si="48"/>
        <v>0.06</v>
      </c>
      <c r="Y181" s="129">
        <f t="shared" si="48"/>
        <v>0.06</v>
      </c>
      <c r="Z181" s="129">
        <f t="shared" si="48"/>
        <v>0.06</v>
      </c>
      <c r="AA181" s="129">
        <f t="shared" si="48"/>
        <v>0.06</v>
      </c>
      <c r="AB181" s="129">
        <f t="shared" si="48"/>
        <v>0.06</v>
      </c>
      <c r="AC181" s="129">
        <f t="shared" si="48"/>
        <v>0.06</v>
      </c>
      <c r="AD181" s="129">
        <f t="shared" si="48"/>
        <v>0.06</v>
      </c>
      <c r="AE181" s="129">
        <f t="shared" si="48"/>
        <v>0.06</v>
      </c>
      <c r="AF181" s="129">
        <f t="shared" si="48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7"/>
        <v>0.11</v>
      </c>
      <c r="D182" s="129">
        <f t="shared" si="47"/>
        <v>0.11</v>
      </c>
      <c r="E182" s="129">
        <f t="shared" si="47"/>
        <v>0.11</v>
      </c>
      <c r="F182" s="129">
        <f t="shared" si="47"/>
        <v>0.11</v>
      </c>
      <c r="G182" s="129">
        <f t="shared" si="47"/>
        <v>0.11</v>
      </c>
      <c r="H182" s="129">
        <f t="shared" si="47"/>
        <v>0.11</v>
      </c>
      <c r="I182" s="129">
        <f t="shared" si="47"/>
        <v>0.11</v>
      </c>
      <c r="J182" s="129">
        <f t="shared" si="47"/>
        <v>0.11</v>
      </c>
      <c r="K182" s="129">
        <f t="shared" si="47"/>
        <v>0.11</v>
      </c>
      <c r="L182" s="129">
        <f t="shared" si="47"/>
        <v>0.11</v>
      </c>
      <c r="M182" s="129">
        <f t="shared" si="47"/>
        <v>0.11</v>
      </c>
      <c r="N182" s="129">
        <f t="shared" si="47"/>
        <v>0.11</v>
      </c>
      <c r="O182" s="129">
        <f t="shared" si="47"/>
        <v>0.11</v>
      </c>
      <c r="P182" s="129">
        <f t="shared" si="47"/>
        <v>0.11</v>
      </c>
      <c r="Q182" s="129">
        <f t="shared" si="47"/>
        <v>0.11</v>
      </c>
      <c r="R182" s="129">
        <f t="shared" si="47"/>
        <v>0.11</v>
      </c>
      <c r="S182" s="129">
        <f t="shared" si="48"/>
        <v>0.11</v>
      </c>
      <c r="T182" s="129">
        <f t="shared" si="48"/>
        <v>0.11</v>
      </c>
      <c r="U182" s="129">
        <f t="shared" si="48"/>
        <v>0.11</v>
      </c>
      <c r="V182" s="129">
        <f t="shared" si="48"/>
        <v>0.11</v>
      </c>
      <c r="W182" s="129">
        <f t="shared" si="48"/>
        <v>0.11</v>
      </c>
      <c r="X182" s="129">
        <f t="shared" si="48"/>
        <v>0.11</v>
      </c>
      <c r="Y182" s="129">
        <f t="shared" si="48"/>
        <v>0.11</v>
      </c>
      <c r="Z182" s="129">
        <f t="shared" si="48"/>
        <v>0.11</v>
      </c>
      <c r="AA182" s="129">
        <f t="shared" si="48"/>
        <v>0.11</v>
      </c>
      <c r="AB182" s="129">
        <f t="shared" si="48"/>
        <v>0.11</v>
      </c>
      <c r="AC182" s="129">
        <f t="shared" si="48"/>
        <v>0.11</v>
      </c>
      <c r="AD182" s="129">
        <f t="shared" si="48"/>
        <v>0.11</v>
      </c>
      <c r="AE182" s="129">
        <f t="shared" si="48"/>
        <v>0.11</v>
      </c>
      <c r="AF182" s="129">
        <f t="shared" si="48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7"/>
        <v>0.1</v>
      </c>
      <c r="D183" s="129">
        <f t="shared" si="47"/>
        <v>0.1</v>
      </c>
      <c r="E183" s="129">
        <f t="shared" si="47"/>
        <v>0.1</v>
      </c>
      <c r="F183" s="129">
        <f t="shared" si="47"/>
        <v>0.1</v>
      </c>
      <c r="G183" s="129">
        <f t="shared" si="47"/>
        <v>0.1</v>
      </c>
      <c r="H183" s="129">
        <f t="shared" si="47"/>
        <v>0.1</v>
      </c>
      <c r="I183" s="129">
        <f t="shared" si="47"/>
        <v>0.1</v>
      </c>
      <c r="J183" s="129">
        <f t="shared" si="47"/>
        <v>0.1</v>
      </c>
      <c r="K183" s="129">
        <f t="shared" si="47"/>
        <v>0.1</v>
      </c>
      <c r="L183" s="129">
        <f t="shared" si="47"/>
        <v>0.1</v>
      </c>
      <c r="M183" s="129">
        <f t="shared" si="47"/>
        <v>0.1</v>
      </c>
      <c r="N183" s="129">
        <f t="shared" si="47"/>
        <v>0.1</v>
      </c>
      <c r="O183" s="129">
        <f t="shared" si="47"/>
        <v>0.1</v>
      </c>
      <c r="P183" s="129">
        <f t="shared" si="47"/>
        <v>0.1</v>
      </c>
      <c r="Q183" s="129">
        <f t="shared" si="47"/>
        <v>0.1</v>
      </c>
      <c r="R183" s="129">
        <f t="shared" si="48"/>
        <v>0.1</v>
      </c>
      <c r="S183" s="129">
        <f t="shared" si="48"/>
        <v>0.1</v>
      </c>
      <c r="T183" s="129">
        <f t="shared" si="48"/>
        <v>0.1</v>
      </c>
      <c r="U183" s="129">
        <f t="shared" si="48"/>
        <v>0.1</v>
      </c>
      <c r="V183" s="129">
        <f t="shared" si="48"/>
        <v>0.1</v>
      </c>
      <c r="W183" s="129">
        <f t="shared" si="48"/>
        <v>0.1</v>
      </c>
      <c r="X183" s="129">
        <f t="shared" si="48"/>
        <v>0.1</v>
      </c>
      <c r="Y183" s="129">
        <f t="shared" si="48"/>
        <v>0.1</v>
      </c>
      <c r="Z183" s="129">
        <f t="shared" si="48"/>
        <v>0.1</v>
      </c>
      <c r="AA183" s="129">
        <f t="shared" si="48"/>
        <v>0.1</v>
      </c>
      <c r="AB183" s="129">
        <f t="shared" si="48"/>
        <v>0.1</v>
      </c>
      <c r="AC183" s="129">
        <f t="shared" si="48"/>
        <v>0.1</v>
      </c>
      <c r="AD183" s="129">
        <f t="shared" si="48"/>
        <v>0.1</v>
      </c>
      <c r="AE183" s="129">
        <f t="shared" si="48"/>
        <v>0.1</v>
      </c>
      <c r="AF183" s="129">
        <f t="shared" si="48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7"/>
        <v>0.09</v>
      </c>
      <c r="D184" s="129">
        <f t="shared" si="47"/>
        <v>0.09</v>
      </c>
      <c r="E184" s="129">
        <f t="shared" si="47"/>
        <v>0.09</v>
      </c>
      <c r="F184" s="129">
        <f t="shared" si="47"/>
        <v>0.09</v>
      </c>
      <c r="G184" s="129">
        <f t="shared" si="47"/>
        <v>0.09</v>
      </c>
      <c r="H184" s="129">
        <f t="shared" si="47"/>
        <v>0.09</v>
      </c>
      <c r="I184" s="129">
        <f t="shared" si="47"/>
        <v>0.09</v>
      </c>
      <c r="J184" s="129">
        <f t="shared" si="47"/>
        <v>0.09</v>
      </c>
      <c r="K184" s="129">
        <f t="shared" si="47"/>
        <v>0.09</v>
      </c>
      <c r="L184" s="129">
        <f t="shared" si="47"/>
        <v>0.09</v>
      </c>
      <c r="M184" s="129">
        <f t="shared" si="47"/>
        <v>0.09</v>
      </c>
      <c r="N184" s="129">
        <f t="shared" si="47"/>
        <v>0.09</v>
      </c>
      <c r="O184" s="129">
        <f t="shared" si="47"/>
        <v>0.09</v>
      </c>
      <c r="P184" s="129">
        <f t="shared" si="47"/>
        <v>0.09</v>
      </c>
      <c r="Q184" s="129">
        <f t="shared" si="47"/>
        <v>0.09</v>
      </c>
      <c r="R184" s="129">
        <f t="shared" si="48"/>
        <v>0.09</v>
      </c>
      <c r="S184" s="129">
        <f t="shared" si="48"/>
        <v>0.09</v>
      </c>
      <c r="T184" s="129">
        <f t="shared" si="48"/>
        <v>0.09</v>
      </c>
      <c r="U184" s="129">
        <f t="shared" si="48"/>
        <v>0.09</v>
      </c>
      <c r="V184" s="129">
        <f t="shared" si="48"/>
        <v>0.09</v>
      </c>
      <c r="W184" s="129">
        <f t="shared" si="48"/>
        <v>0.09</v>
      </c>
      <c r="X184" s="129">
        <f t="shared" si="48"/>
        <v>0.09</v>
      </c>
      <c r="Y184" s="129">
        <f t="shared" si="48"/>
        <v>0.09</v>
      </c>
      <c r="Z184" s="129">
        <f t="shared" si="48"/>
        <v>0.09</v>
      </c>
      <c r="AA184" s="129">
        <f t="shared" si="48"/>
        <v>0.09</v>
      </c>
      <c r="AB184" s="129">
        <f t="shared" si="48"/>
        <v>0.09</v>
      </c>
      <c r="AC184" s="129">
        <f t="shared" si="48"/>
        <v>0.09</v>
      </c>
      <c r="AD184" s="129">
        <f t="shared" si="48"/>
        <v>0.09</v>
      </c>
      <c r="AE184" s="129">
        <f t="shared" si="48"/>
        <v>0.09</v>
      </c>
      <c r="AF184" s="129">
        <f t="shared" si="48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7"/>
        <v>0.04</v>
      </c>
      <c r="D185" s="129">
        <f t="shared" si="47"/>
        <v>0.04</v>
      </c>
      <c r="E185" s="129">
        <f t="shared" si="47"/>
        <v>0.04</v>
      </c>
      <c r="F185" s="129">
        <f t="shared" si="47"/>
        <v>0.04</v>
      </c>
      <c r="G185" s="129">
        <f t="shared" si="47"/>
        <v>0.04</v>
      </c>
      <c r="H185" s="129">
        <f t="shared" si="47"/>
        <v>0.04</v>
      </c>
      <c r="I185" s="129">
        <f t="shared" si="47"/>
        <v>0.04</v>
      </c>
      <c r="J185" s="129">
        <f t="shared" si="47"/>
        <v>0.04</v>
      </c>
      <c r="K185" s="129">
        <f t="shared" si="47"/>
        <v>0.04</v>
      </c>
      <c r="L185" s="129">
        <f t="shared" si="47"/>
        <v>0.04</v>
      </c>
      <c r="M185" s="129">
        <f t="shared" si="47"/>
        <v>0.04</v>
      </c>
      <c r="N185" s="129">
        <f t="shared" si="47"/>
        <v>0.04</v>
      </c>
      <c r="O185" s="129">
        <f t="shared" si="47"/>
        <v>0.04</v>
      </c>
      <c r="P185" s="129">
        <f t="shared" si="47"/>
        <v>0.04</v>
      </c>
      <c r="Q185" s="129">
        <f t="shared" si="47"/>
        <v>0.04</v>
      </c>
      <c r="R185" s="129">
        <f t="shared" si="48"/>
        <v>0.04</v>
      </c>
      <c r="S185" s="129">
        <f t="shared" si="48"/>
        <v>0.04</v>
      </c>
      <c r="T185" s="129">
        <f t="shared" si="48"/>
        <v>0.04</v>
      </c>
      <c r="U185" s="129">
        <f t="shared" si="48"/>
        <v>0.04</v>
      </c>
      <c r="V185" s="129">
        <f t="shared" si="48"/>
        <v>0.04</v>
      </c>
      <c r="W185" s="129">
        <f t="shared" si="48"/>
        <v>0.04</v>
      </c>
      <c r="X185" s="129">
        <f t="shared" si="48"/>
        <v>0.04</v>
      </c>
      <c r="Y185" s="129">
        <f t="shared" si="48"/>
        <v>0.04</v>
      </c>
      <c r="Z185" s="129">
        <f t="shared" si="48"/>
        <v>0.04</v>
      </c>
      <c r="AA185" s="129">
        <f t="shared" si="48"/>
        <v>0.04</v>
      </c>
      <c r="AB185" s="129">
        <f t="shared" si="48"/>
        <v>0.04</v>
      </c>
      <c r="AC185" s="129">
        <f t="shared" si="48"/>
        <v>0.04</v>
      </c>
      <c r="AD185" s="129">
        <f t="shared" si="48"/>
        <v>0.04</v>
      </c>
      <c r="AE185" s="129">
        <f t="shared" si="48"/>
        <v>0.04</v>
      </c>
      <c r="AF185" s="129">
        <f t="shared" si="48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7"/>
        <v>2.3E-2</v>
      </c>
      <c r="E186" s="129">
        <f t="shared" si="47"/>
        <v>2.3E-2</v>
      </c>
      <c r="F186" s="129">
        <f t="shared" si="47"/>
        <v>2.3E-2</v>
      </c>
      <c r="G186" s="129">
        <f t="shared" si="47"/>
        <v>2.3E-2</v>
      </c>
      <c r="H186" s="129">
        <f t="shared" si="47"/>
        <v>2.3E-2</v>
      </c>
      <c r="I186" s="129">
        <f t="shared" si="47"/>
        <v>2.3E-2</v>
      </c>
      <c r="J186" s="129">
        <f t="shared" si="47"/>
        <v>2.3E-2</v>
      </c>
      <c r="K186" s="129">
        <f t="shared" si="47"/>
        <v>2.3E-2</v>
      </c>
      <c r="L186" s="129">
        <f t="shared" si="47"/>
        <v>2.3E-2</v>
      </c>
      <c r="M186" s="129">
        <f t="shared" si="47"/>
        <v>2.3E-2</v>
      </c>
      <c r="N186" s="129">
        <f t="shared" si="47"/>
        <v>2.3E-2</v>
      </c>
      <c r="O186" s="129">
        <f t="shared" si="47"/>
        <v>2.3E-2</v>
      </c>
      <c r="P186" s="129">
        <f t="shared" si="47"/>
        <v>2.3E-2</v>
      </c>
      <c r="Q186" s="129">
        <f t="shared" si="47"/>
        <v>2.3E-2</v>
      </c>
      <c r="R186" s="129">
        <f t="shared" si="48"/>
        <v>2.3E-2</v>
      </c>
      <c r="S186" s="129">
        <f t="shared" si="48"/>
        <v>2.3E-2</v>
      </c>
      <c r="T186" s="129">
        <f t="shared" si="48"/>
        <v>2.3E-2</v>
      </c>
      <c r="U186" s="129">
        <f t="shared" si="48"/>
        <v>2.3E-2</v>
      </c>
      <c r="V186" s="129">
        <f t="shared" si="48"/>
        <v>2.3E-2</v>
      </c>
      <c r="W186" s="129">
        <f t="shared" si="48"/>
        <v>2.3E-2</v>
      </c>
      <c r="X186" s="129">
        <f t="shared" si="48"/>
        <v>2.3E-2</v>
      </c>
      <c r="Y186" s="129">
        <f t="shared" si="48"/>
        <v>2.3E-2</v>
      </c>
      <c r="Z186" s="129">
        <f t="shared" si="48"/>
        <v>2.3E-2</v>
      </c>
      <c r="AA186" s="129">
        <f t="shared" si="48"/>
        <v>2.3E-2</v>
      </c>
      <c r="AB186" s="129">
        <f t="shared" si="48"/>
        <v>2.3E-2</v>
      </c>
      <c r="AC186" s="129">
        <f t="shared" si="48"/>
        <v>2.3E-2</v>
      </c>
      <c r="AD186" s="129">
        <f t="shared" si="48"/>
        <v>2.3E-2</v>
      </c>
      <c r="AE186" s="129">
        <f t="shared" si="48"/>
        <v>2.3E-2</v>
      </c>
      <c r="AF186" s="129">
        <f t="shared" si="48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9">SUM(B97:B186)</f>
        <v>194.70600000000002</v>
      </c>
      <c r="C187" s="131">
        <f t="shared" si="49"/>
        <v>194.70600000000002</v>
      </c>
      <c r="D187" s="131">
        <f t="shared" si="49"/>
        <v>194.70600000000002</v>
      </c>
      <c r="E187" s="131">
        <f t="shared" si="49"/>
        <v>194.70600000000002</v>
      </c>
      <c r="F187" s="131">
        <f t="shared" si="49"/>
        <v>194.70600000000002</v>
      </c>
      <c r="G187" s="131">
        <f t="shared" si="49"/>
        <v>194.70600000000002</v>
      </c>
      <c r="H187" s="131">
        <f t="shared" si="49"/>
        <v>194.70600000000002</v>
      </c>
      <c r="I187" s="131">
        <f t="shared" si="49"/>
        <v>192.10600000000005</v>
      </c>
      <c r="J187" s="131">
        <f t="shared" si="49"/>
        <v>192.10600000000005</v>
      </c>
      <c r="K187" s="131">
        <f t="shared" si="49"/>
        <v>192.10600000000005</v>
      </c>
      <c r="L187" s="131">
        <f t="shared" si="49"/>
        <v>192.10600000000005</v>
      </c>
      <c r="M187" s="131">
        <f t="shared" si="49"/>
        <v>192.10600000000005</v>
      </c>
      <c r="N187" s="131">
        <f t="shared" si="49"/>
        <v>192.10600000000005</v>
      </c>
      <c r="O187" s="131">
        <f t="shared" si="49"/>
        <v>192.10600000000005</v>
      </c>
      <c r="P187" s="131">
        <f t="shared" si="49"/>
        <v>192.10600000000005</v>
      </c>
      <c r="Q187" s="131">
        <f t="shared" si="49"/>
        <v>192.10600000000005</v>
      </c>
      <c r="R187" s="131">
        <f t="shared" si="49"/>
        <v>192.10600000000005</v>
      </c>
      <c r="S187" s="131">
        <f t="shared" si="49"/>
        <v>192.10600000000005</v>
      </c>
      <c r="T187" s="131">
        <f t="shared" si="49"/>
        <v>192.10600000000005</v>
      </c>
      <c r="U187" s="131">
        <f t="shared" si="49"/>
        <v>192.10600000000005</v>
      </c>
      <c r="V187" s="131">
        <f t="shared" si="49"/>
        <v>192.10600000000005</v>
      </c>
      <c r="W187" s="131">
        <f t="shared" si="49"/>
        <v>192.10600000000005</v>
      </c>
      <c r="X187" s="131">
        <f t="shared" si="49"/>
        <v>192.10600000000005</v>
      </c>
      <c r="Y187" s="131">
        <f t="shared" si="49"/>
        <v>192.10600000000005</v>
      </c>
      <c r="Z187" s="131">
        <f t="shared" si="49"/>
        <v>192.10600000000005</v>
      </c>
      <c r="AA187" s="131">
        <f t="shared" si="49"/>
        <v>192.10600000000005</v>
      </c>
      <c r="AB187" s="131">
        <f t="shared" si="49"/>
        <v>192.10600000000005</v>
      </c>
      <c r="AC187" s="131">
        <f t="shared" si="49"/>
        <v>192.10600000000005</v>
      </c>
      <c r="AD187" s="131">
        <f t="shared" si="49"/>
        <v>192.10600000000005</v>
      </c>
      <c r="AE187" s="131">
        <f t="shared" si="49"/>
        <v>192.10600000000005</v>
      </c>
      <c r="AF187" s="131">
        <f t="shared" si="49"/>
        <v>192.10600000000005</v>
      </c>
      <c r="AG187" s="132">
        <f t="shared" si="49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50">B189</f>
        <v>0.3</v>
      </c>
      <c r="D189" s="133">
        <f t="shared" si="50"/>
        <v>0.3</v>
      </c>
      <c r="E189" s="133">
        <f t="shared" si="50"/>
        <v>0.3</v>
      </c>
      <c r="F189" s="133">
        <f t="shared" si="50"/>
        <v>0.3</v>
      </c>
      <c r="G189" s="133">
        <f t="shared" si="50"/>
        <v>0.3</v>
      </c>
      <c r="H189" s="133">
        <f t="shared" si="50"/>
        <v>0.3</v>
      </c>
      <c r="I189" s="133">
        <f t="shared" si="50"/>
        <v>0.3</v>
      </c>
      <c r="J189" s="133">
        <f t="shared" si="50"/>
        <v>0.3</v>
      </c>
      <c r="K189" s="133">
        <f t="shared" si="50"/>
        <v>0.3</v>
      </c>
      <c r="L189" s="133">
        <f t="shared" si="50"/>
        <v>0.3</v>
      </c>
      <c r="M189" s="133">
        <f t="shared" si="50"/>
        <v>0.3</v>
      </c>
      <c r="N189" s="133">
        <f t="shared" si="50"/>
        <v>0.3</v>
      </c>
      <c r="O189" s="133">
        <f t="shared" si="50"/>
        <v>0.3</v>
      </c>
      <c r="P189" s="133">
        <f t="shared" si="50"/>
        <v>0.3</v>
      </c>
      <c r="Q189" s="133">
        <f t="shared" si="50"/>
        <v>0.3</v>
      </c>
      <c r="R189" s="133">
        <f t="shared" si="50"/>
        <v>0.3</v>
      </c>
      <c r="S189" s="133">
        <f t="shared" ref="S189:AF194" si="51">R189</f>
        <v>0.3</v>
      </c>
      <c r="T189" s="133">
        <f t="shared" si="51"/>
        <v>0.3</v>
      </c>
      <c r="U189" s="133">
        <f t="shared" si="51"/>
        <v>0.3</v>
      </c>
      <c r="V189" s="133">
        <f t="shared" si="51"/>
        <v>0.3</v>
      </c>
      <c r="W189" s="133">
        <f t="shared" si="51"/>
        <v>0.3</v>
      </c>
      <c r="X189" s="133">
        <f t="shared" si="51"/>
        <v>0.3</v>
      </c>
      <c r="Y189" s="133">
        <f t="shared" si="51"/>
        <v>0.3</v>
      </c>
      <c r="Z189" s="133">
        <f t="shared" si="51"/>
        <v>0.3</v>
      </c>
      <c r="AA189" s="133">
        <f t="shared" si="51"/>
        <v>0.3</v>
      </c>
      <c r="AB189" s="133">
        <f t="shared" si="51"/>
        <v>0.3</v>
      </c>
      <c r="AC189" s="133">
        <f t="shared" si="51"/>
        <v>0.3</v>
      </c>
      <c r="AD189" s="133">
        <f t="shared" si="51"/>
        <v>0.3</v>
      </c>
      <c r="AE189" s="133">
        <f t="shared" si="51"/>
        <v>0.3</v>
      </c>
      <c r="AF189" s="133">
        <f t="shared" si="51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50"/>
        <v>0.4</v>
      </c>
      <c r="D190" s="129">
        <f t="shared" si="50"/>
        <v>0.4</v>
      </c>
      <c r="E190" s="129">
        <f t="shared" si="50"/>
        <v>0.4</v>
      </c>
      <c r="F190" s="129">
        <f t="shared" si="50"/>
        <v>0.4</v>
      </c>
      <c r="G190" s="129">
        <f t="shared" si="50"/>
        <v>0.4</v>
      </c>
      <c r="H190" s="129">
        <f t="shared" si="50"/>
        <v>0.4</v>
      </c>
      <c r="I190" s="129">
        <f t="shared" si="50"/>
        <v>0.4</v>
      </c>
      <c r="J190" s="129">
        <f t="shared" si="50"/>
        <v>0.4</v>
      </c>
      <c r="K190" s="129">
        <f t="shared" si="50"/>
        <v>0.4</v>
      </c>
      <c r="L190" s="129">
        <f t="shared" si="50"/>
        <v>0.4</v>
      </c>
      <c r="M190" s="129">
        <f t="shared" si="50"/>
        <v>0.4</v>
      </c>
      <c r="N190" s="129">
        <f t="shared" si="50"/>
        <v>0.4</v>
      </c>
      <c r="O190" s="129">
        <f t="shared" si="50"/>
        <v>0.4</v>
      </c>
      <c r="P190" s="129">
        <f t="shared" si="50"/>
        <v>0.4</v>
      </c>
      <c r="Q190" s="129">
        <f t="shared" si="50"/>
        <v>0.4</v>
      </c>
      <c r="R190" s="129">
        <f t="shared" si="50"/>
        <v>0.4</v>
      </c>
      <c r="S190" s="129">
        <f t="shared" si="51"/>
        <v>0.4</v>
      </c>
      <c r="T190" s="129">
        <f t="shared" si="51"/>
        <v>0.4</v>
      </c>
      <c r="U190" s="129">
        <f t="shared" si="51"/>
        <v>0.4</v>
      </c>
      <c r="V190" s="129">
        <f>U190</f>
        <v>0.4</v>
      </c>
      <c r="W190" s="129">
        <f>V190</f>
        <v>0.4</v>
      </c>
      <c r="X190" s="129">
        <f t="shared" si="51"/>
        <v>0.4</v>
      </c>
      <c r="Y190" s="129">
        <f t="shared" si="51"/>
        <v>0.4</v>
      </c>
      <c r="Z190" s="129">
        <f t="shared" si="51"/>
        <v>0.4</v>
      </c>
      <c r="AA190" s="129">
        <f t="shared" si="51"/>
        <v>0.4</v>
      </c>
      <c r="AB190" s="129">
        <f t="shared" si="51"/>
        <v>0.4</v>
      </c>
      <c r="AC190" s="129">
        <f t="shared" si="51"/>
        <v>0.4</v>
      </c>
      <c r="AD190" s="129">
        <f t="shared" si="51"/>
        <v>0.4</v>
      </c>
      <c r="AE190" s="129">
        <f t="shared" si="51"/>
        <v>0.4</v>
      </c>
      <c r="AF190" s="129">
        <f t="shared" si="51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50"/>
        <v>1.5</v>
      </c>
      <c r="D191" s="129">
        <f t="shared" si="50"/>
        <v>1.5</v>
      </c>
      <c r="E191" s="129">
        <f t="shared" si="50"/>
        <v>1.5</v>
      </c>
      <c r="F191" s="129">
        <f t="shared" si="50"/>
        <v>1.5</v>
      </c>
      <c r="G191" s="129">
        <f t="shared" si="50"/>
        <v>1.5</v>
      </c>
      <c r="H191" s="129">
        <f t="shared" si="50"/>
        <v>1.5</v>
      </c>
      <c r="I191" s="129">
        <f t="shared" si="50"/>
        <v>1.5</v>
      </c>
      <c r="J191" s="129">
        <f t="shared" si="50"/>
        <v>1.5</v>
      </c>
      <c r="K191" s="129">
        <f t="shared" si="50"/>
        <v>1.5</v>
      </c>
      <c r="L191" s="129">
        <f t="shared" si="50"/>
        <v>1.5</v>
      </c>
      <c r="M191" s="129">
        <f t="shared" si="50"/>
        <v>1.5</v>
      </c>
      <c r="N191" s="129">
        <f t="shared" si="50"/>
        <v>1.5</v>
      </c>
      <c r="O191" s="129">
        <f t="shared" si="50"/>
        <v>1.5</v>
      </c>
      <c r="P191" s="129">
        <f t="shared" si="50"/>
        <v>1.5</v>
      </c>
      <c r="Q191" s="129">
        <f t="shared" si="50"/>
        <v>1.5</v>
      </c>
      <c r="R191" s="129">
        <f t="shared" si="50"/>
        <v>1.5</v>
      </c>
      <c r="S191" s="129">
        <f t="shared" si="51"/>
        <v>1.5</v>
      </c>
      <c r="T191" s="129">
        <f t="shared" si="51"/>
        <v>1.5</v>
      </c>
      <c r="U191" s="129">
        <f t="shared" si="51"/>
        <v>1.5</v>
      </c>
      <c r="V191" s="129">
        <f t="shared" si="51"/>
        <v>1.5</v>
      </c>
      <c r="W191" s="129">
        <f t="shared" si="51"/>
        <v>1.5</v>
      </c>
      <c r="X191" s="129">
        <f t="shared" si="51"/>
        <v>1.5</v>
      </c>
      <c r="Y191" s="129">
        <f t="shared" si="51"/>
        <v>1.5</v>
      </c>
      <c r="Z191" s="129">
        <f t="shared" si="51"/>
        <v>1.5</v>
      </c>
      <c r="AA191" s="129">
        <f t="shared" si="51"/>
        <v>1.5</v>
      </c>
      <c r="AB191" s="129">
        <f t="shared" si="51"/>
        <v>1.5</v>
      </c>
      <c r="AC191" s="129">
        <f t="shared" si="51"/>
        <v>1.5</v>
      </c>
      <c r="AD191" s="129">
        <f t="shared" si="51"/>
        <v>1.5</v>
      </c>
      <c r="AE191" s="129">
        <f t="shared" si="51"/>
        <v>1.5</v>
      </c>
      <c r="AF191" s="129">
        <f t="shared" si="51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50"/>
        <v>0.3</v>
      </c>
      <c r="D192" s="129">
        <f t="shared" si="50"/>
        <v>0.3</v>
      </c>
      <c r="E192" s="129">
        <f t="shared" si="50"/>
        <v>0.3</v>
      </c>
      <c r="F192" s="129">
        <f t="shared" si="50"/>
        <v>0.3</v>
      </c>
      <c r="G192" s="129">
        <f t="shared" si="50"/>
        <v>0.3</v>
      </c>
      <c r="H192" s="129">
        <f t="shared" si="50"/>
        <v>0.3</v>
      </c>
      <c r="I192" s="129">
        <f t="shared" si="50"/>
        <v>0.3</v>
      </c>
      <c r="J192" s="129">
        <f t="shared" si="50"/>
        <v>0.3</v>
      </c>
      <c r="K192" s="129">
        <f t="shared" si="50"/>
        <v>0.3</v>
      </c>
      <c r="L192" s="129">
        <f t="shared" si="50"/>
        <v>0.3</v>
      </c>
      <c r="M192" s="129">
        <f t="shared" si="50"/>
        <v>0.3</v>
      </c>
      <c r="N192" s="129">
        <f t="shared" si="50"/>
        <v>0.3</v>
      </c>
      <c r="O192" s="129">
        <f t="shared" si="50"/>
        <v>0.3</v>
      </c>
      <c r="P192" s="129">
        <f t="shared" si="50"/>
        <v>0.3</v>
      </c>
      <c r="Q192" s="129">
        <f t="shared" si="50"/>
        <v>0.3</v>
      </c>
      <c r="R192" s="129">
        <f t="shared" si="50"/>
        <v>0.3</v>
      </c>
      <c r="S192" s="129">
        <f t="shared" si="51"/>
        <v>0.3</v>
      </c>
      <c r="T192" s="129">
        <f t="shared" si="51"/>
        <v>0.3</v>
      </c>
      <c r="U192" s="129">
        <f t="shared" si="51"/>
        <v>0.3</v>
      </c>
      <c r="V192" s="129">
        <f t="shared" si="51"/>
        <v>0.3</v>
      </c>
      <c r="W192" s="129">
        <f t="shared" si="51"/>
        <v>0.3</v>
      </c>
      <c r="X192" s="129">
        <f t="shared" si="51"/>
        <v>0.3</v>
      </c>
      <c r="Y192" s="129">
        <f t="shared" si="51"/>
        <v>0.3</v>
      </c>
      <c r="Z192" s="129">
        <f t="shared" si="51"/>
        <v>0.3</v>
      </c>
      <c r="AA192" s="129">
        <f t="shared" si="51"/>
        <v>0.3</v>
      </c>
      <c r="AB192" s="129">
        <f t="shared" si="51"/>
        <v>0.3</v>
      </c>
      <c r="AC192" s="129">
        <f t="shared" si="51"/>
        <v>0.3</v>
      </c>
      <c r="AD192" s="129">
        <f t="shared" si="51"/>
        <v>0.3</v>
      </c>
      <c r="AE192" s="129">
        <f t="shared" si="51"/>
        <v>0.3</v>
      </c>
      <c r="AF192" s="129">
        <f t="shared" si="51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50"/>
        <v>0.4</v>
      </c>
      <c r="D193" s="129">
        <f t="shared" si="50"/>
        <v>0.4</v>
      </c>
      <c r="E193" s="129">
        <f t="shared" si="50"/>
        <v>0.4</v>
      </c>
      <c r="F193" s="129">
        <f t="shared" si="50"/>
        <v>0.4</v>
      </c>
      <c r="G193" s="129">
        <f t="shared" si="50"/>
        <v>0.4</v>
      </c>
      <c r="H193" s="129">
        <f t="shared" si="50"/>
        <v>0.4</v>
      </c>
      <c r="I193" s="129">
        <f t="shared" si="50"/>
        <v>0.4</v>
      </c>
      <c r="J193" s="129">
        <f t="shared" si="50"/>
        <v>0.4</v>
      </c>
      <c r="K193" s="129">
        <f t="shared" si="50"/>
        <v>0.4</v>
      </c>
      <c r="L193" s="129">
        <f t="shared" si="50"/>
        <v>0.4</v>
      </c>
      <c r="M193" s="129">
        <f t="shared" si="50"/>
        <v>0.4</v>
      </c>
      <c r="N193" s="129">
        <f t="shared" si="50"/>
        <v>0.4</v>
      </c>
      <c r="O193" s="129">
        <f t="shared" si="50"/>
        <v>0.4</v>
      </c>
      <c r="P193" s="129">
        <f t="shared" si="50"/>
        <v>0.4</v>
      </c>
      <c r="Q193" s="129">
        <f t="shared" si="50"/>
        <v>0.4</v>
      </c>
      <c r="R193" s="129">
        <f t="shared" si="50"/>
        <v>0.4</v>
      </c>
      <c r="S193" s="129">
        <f t="shared" si="51"/>
        <v>0.4</v>
      </c>
      <c r="T193" s="129">
        <f t="shared" si="51"/>
        <v>0.4</v>
      </c>
      <c r="U193" s="129">
        <f t="shared" si="51"/>
        <v>0.4</v>
      </c>
      <c r="V193" s="129">
        <f t="shared" si="51"/>
        <v>0.4</v>
      </c>
      <c r="W193" s="129">
        <f t="shared" si="51"/>
        <v>0.4</v>
      </c>
      <c r="X193" s="129">
        <f t="shared" si="51"/>
        <v>0.4</v>
      </c>
      <c r="Y193" s="129">
        <f t="shared" si="51"/>
        <v>0.4</v>
      </c>
      <c r="Z193" s="129">
        <f t="shared" si="51"/>
        <v>0.4</v>
      </c>
      <c r="AA193" s="129">
        <f t="shared" si="51"/>
        <v>0.4</v>
      </c>
      <c r="AB193" s="129">
        <f t="shared" si="51"/>
        <v>0.4</v>
      </c>
      <c r="AC193" s="129">
        <f t="shared" si="51"/>
        <v>0.4</v>
      </c>
      <c r="AD193" s="129">
        <f t="shared" si="51"/>
        <v>0.4</v>
      </c>
      <c r="AE193" s="129">
        <f t="shared" si="51"/>
        <v>0.4</v>
      </c>
      <c r="AF193" s="129">
        <f t="shared" si="51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50"/>
        <v>0.64</v>
      </c>
      <c r="D194" s="136">
        <f t="shared" si="50"/>
        <v>0.64</v>
      </c>
      <c r="E194" s="136">
        <f t="shared" si="50"/>
        <v>0.64</v>
      </c>
      <c r="F194" s="136">
        <f t="shared" si="50"/>
        <v>0.64</v>
      </c>
      <c r="G194" s="136">
        <f t="shared" si="50"/>
        <v>0.64</v>
      </c>
      <c r="H194" s="136">
        <f t="shared" si="50"/>
        <v>0.64</v>
      </c>
      <c r="I194" s="136">
        <f t="shared" si="50"/>
        <v>0.64</v>
      </c>
      <c r="J194" s="136">
        <f t="shared" si="50"/>
        <v>0.64</v>
      </c>
      <c r="K194" s="136">
        <f t="shared" si="50"/>
        <v>0.64</v>
      </c>
      <c r="L194" s="136">
        <f t="shared" si="50"/>
        <v>0.64</v>
      </c>
      <c r="M194" s="136">
        <f t="shared" si="50"/>
        <v>0.64</v>
      </c>
      <c r="N194" s="136">
        <f t="shared" si="50"/>
        <v>0.64</v>
      </c>
      <c r="O194" s="136">
        <f t="shared" si="50"/>
        <v>0.64</v>
      </c>
      <c r="P194" s="136">
        <f t="shared" si="50"/>
        <v>0.64</v>
      </c>
      <c r="Q194" s="136">
        <f t="shared" si="50"/>
        <v>0.64</v>
      </c>
      <c r="R194" s="136">
        <f t="shared" si="50"/>
        <v>0.64</v>
      </c>
      <c r="S194" s="136">
        <f t="shared" si="51"/>
        <v>0.64</v>
      </c>
      <c r="T194" s="136">
        <f t="shared" si="51"/>
        <v>0.64</v>
      </c>
      <c r="U194" s="136">
        <f t="shared" si="51"/>
        <v>0.64</v>
      </c>
      <c r="V194" s="136">
        <f t="shared" si="51"/>
        <v>0.64</v>
      </c>
      <c r="W194" s="136">
        <f t="shared" si="51"/>
        <v>0.64</v>
      </c>
      <c r="X194" s="136">
        <f t="shared" si="51"/>
        <v>0.64</v>
      </c>
      <c r="Y194" s="136">
        <f t="shared" si="51"/>
        <v>0.64</v>
      </c>
      <c r="Z194" s="136">
        <f t="shared" si="51"/>
        <v>0.64</v>
      </c>
      <c r="AA194" s="136">
        <f t="shared" si="51"/>
        <v>0.64</v>
      </c>
      <c r="AB194" s="136">
        <f t="shared" si="51"/>
        <v>0.64</v>
      </c>
      <c r="AC194" s="136">
        <f t="shared" si="51"/>
        <v>0.64</v>
      </c>
      <c r="AD194" s="136">
        <f t="shared" si="51"/>
        <v>0.64</v>
      </c>
      <c r="AE194" s="136">
        <f t="shared" si="51"/>
        <v>0.64</v>
      </c>
      <c r="AF194" s="136">
        <f t="shared" si="51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2">SUM(C189:C194)</f>
        <v>3.54</v>
      </c>
      <c r="D195" s="139">
        <f t="shared" si="52"/>
        <v>3.54</v>
      </c>
      <c r="E195" s="139">
        <f t="shared" si="52"/>
        <v>3.54</v>
      </c>
      <c r="F195" s="139">
        <f t="shared" si="52"/>
        <v>3.54</v>
      </c>
      <c r="G195" s="139">
        <f t="shared" si="52"/>
        <v>3.54</v>
      </c>
      <c r="H195" s="139">
        <f t="shared" si="52"/>
        <v>3.54</v>
      </c>
      <c r="I195" s="139">
        <f t="shared" si="52"/>
        <v>3.54</v>
      </c>
      <c r="J195" s="139">
        <f t="shared" si="52"/>
        <v>3.54</v>
      </c>
      <c r="K195" s="139">
        <f t="shared" si="52"/>
        <v>3.54</v>
      </c>
      <c r="L195" s="139">
        <f>SUM(L189:L194)</f>
        <v>3.54</v>
      </c>
      <c r="M195" s="139">
        <f t="shared" ref="M195:R195" si="53">SUM(M189:M194)</f>
        <v>3.54</v>
      </c>
      <c r="N195" s="139">
        <f t="shared" si="53"/>
        <v>3.54</v>
      </c>
      <c r="O195" s="139">
        <f t="shared" si="53"/>
        <v>3.54</v>
      </c>
      <c r="P195" s="139">
        <f t="shared" si="53"/>
        <v>3.54</v>
      </c>
      <c r="Q195" s="139">
        <f t="shared" si="53"/>
        <v>3.54</v>
      </c>
      <c r="R195" s="139">
        <f t="shared" si="53"/>
        <v>3.54</v>
      </c>
      <c r="S195" s="139">
        <f>SUM(S189:S194)</f>
        <v>3.54</v>
      </c>
      <c r="T195" s="139">
        <f t="shared" ref="T195:AG195" si="54">SUM(T189:T194)</f>
        <v>3.54</v>
      </c>
      <c r="U195" s="139">
        <f t="shared" si="54"/>
        <v>3.54</v>
      </c>
      <c r="V195" s="139">
        <f t="shared" si="54"/>
        <v>3.54</v>
      </c>
      <c r="W195" s="139">
        <f t="shared" si="54"/>
        <v>3.54</v>
      </c>
      <c r="X195" s="139">
        <f t="shared" si="54"/>
        <v>3.54</v>
      </c>
      <c r="Y195" s="139">
        <f t="shared" si="54"/>
        <v>3.54</v>
      </c>
      <c r="Z195" s="139">
        <f t="shared" si="54"/>
        <v>3.54</v>
      </c>
      <c r="AA195" s="139">
        <f t="shared" si="54"/>
        <v>3.54</v>
      </c>
      <c r="AB195" s="139">
        <f t="shared" si="54"/>
        <v>3.54</v>
      </c>
      <c r="AC195" s="139">
        <f t="shared" si="54"/>
        <v>3.54</v>
      </c>
      <c r="AD195" s="139">
        <f t="shared" si="54"/>
        <v>3.54</v>
      </c>
      <c r="AE195" s="139">
        <f t="shared" si="54"/>
        <v>3.54</v>
      </c>
      <c r="AF195" s="139">
        <f t="shared" si="54"/>
        <v>3.54</v>
      </c>
      <c r="AG195" s="140">
        <f t="shared" si="54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1276.94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18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 ca="1">"Pie Chart of Daily Peak Demand(Inclusive of Export) of Nepal ("&amp;A4&amp;" "&amp;B4&amp;")"</f>
        <v>Pie Chart of Daily Peak Demand(Inclusive of Export) of Nepal (Nepali Date: 2078/04/18)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2078/04/18)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5">B72</f>
        <v>223.54</v>
      </c>
      <c r="U209" s="163">
        <f t="shared" si="55"/>
        <v>1110.1399999999999</v>
      </c>
      <c r="V209" s="163">
        <f t="shared" si="55"/>
        <v>1140.8400000000001</v>
      </c>
      <c r="W209" s="163">
        <f t="shared" si="55"/>
        <v>1105.54</v>
      </c>
      <c r="X209" s="163">
        <f t="shared" si="55"/>
        <v>1099.3499999999999</v>
      </c>
      <c r="Y209" s="163">
        <f t="shared" si="55"/>
        <v>1097.6500000000001</v>
      </c>
      <c r="Z209" s="163">
        <f t="shared" si="55"/>
        <v>1101.1099999999999</v>
      </c>
      <c r="AA209" s="163">
        <f t="shared" si="55"/>
        <v>1106.8399999999999</v>
      </c>
      <c r="AB209" s="163">
        <f t="shared" si="55"/>
        <v>1126.54</v>
      </c>
      <c r="AC209" s="163">
        <f t="shared" si="55"/>
        <v>1181.24</v>
      </c>
      <c r="AD209" s="163">
        <f t="shared" si="55"/>
        <v>1205.0900000000001</v>
      </c>
      <c r="AE209" s="163">
        <f t="shared" si="55"/>
        <v>1276.94</v>
      </c>
      <c r="AF209" s="163">
        <f t="shared" si="55"/>
        <v>1258.31</v>
      </c>
      <c r="AG209" s="163">
        <f t="shared" si="55"/>
        <v>1286.74</v>
      </c>
      <c r="AH209" s="163">
        <f t="shared" si="55"/>
        <v>1317.94</v>
      </c>
      <c r="AI209" s="163">
        <f t="shared" si="55"/>
        <v>1342.64</v>
      </c>
      <c r="AJ209" s="163">
        <f t="shared" si="55"/>
        <v>1344.5900000000001</v>
      </c>
      <c r="AK209" s="163">
        <f t="shared" si="55"/>
        <v>1252.98</v>
      </c>
      <c r="AL209" s="163">
        <f t="shared" si="55"/>
        <v>1268.72</v>
      </c>
      <c r="AM209" s="163">
        <f t="shared" si="55"/>
        <v>1228.28</v>
      </c>
      <c r="AN209" s="163">
        <f t="shared" si="55"/>
        <v>1258.42</v>
      </c>
      <c r="AO209" s="163">
        <f t="shared" si="55"/>
        <v>1252.9299999999998</v>
      </c>
      <c r="AP209" s="163">
        <f t="shared" si="55"/>
        <v>1237.8399999999999</v>
      </c>
      <c r="AQ209" s="163">
        <f t="shared" si="55"/>
        <v>1273.0600000000002</v>
      </c>
      <c r="AR209" s="163">
        <f t="shared" si="55"/>
        <v>1349.25</v>
      </c>
      <c r="AS209" s="163">
        <f t="shared" si="55"/>
        <v>1385.6699999999998</v>
      </c>
      <c r="AT209" s="163">
        <f t="shared" si="55"/>
        <v>1402.7199999999998</v>
      </c>
      <c r="AU209" s="163">
        <f t="shared" si="55"/>
        <v>1387.27</v>
      </c>
      <c r="AV209" s="163">
        <f t="shared" si="55"/>
        <v>1257.54</v>
      </c>
      <c r="AW209" s="163">
        <f t="shared" si="55"/>
        <v>1179.8700000000001</v>
      </c>
      <c r="AX209" s="163">
        <f t="shared" si="55"/>
        <v>1226.69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6">B194</f>
        <v>0.64</v>
      </c>
      <c r="C230" s="166">
        <f t="shared" si="56"/>
        <v>0.64</v>
      </c>
      <c r="D230" s="166">
        <f t="shared" si="56"/>
        <v>0.64</v>
      </c>
      <c r="E230" s="166">
        <f t="shared" si="56"/>
        <v>0.64</v>
      </c>
      <c r="F230" s="166">
        <f t="shared" si="56"/>
        <v>0.64</v>
      </c>
      <c r="G230" s="166">
        <f t="shared" si="56"/>
        <v>0.64</v>
      </c>
      <c r="H230" s="166">
        <f t="shared" si="56"/>
        <v>0.64</v>
      </c>
      <c r="I230" s="166">
        <f t="shared" si="56"/>
        <v>0.64</v>
      </c>
      <c r="J230" s="166">
        <f t="shared" si="56"/>
        <v>0.64</v>
      </c>
      <c r="K230" s="166">
        <f t="shared" si="56"/>
        <v>0.64</v>
      </c>
      <c r="L230" s="166">
        <f t="shared" si="56"/>
        <v>0.64</v>
      </c>
      <c r="M230" s="166">
        <f t="shared" si="56"/>
        <v>0.64</v>
      </c>
      <c r="N230" s="166">
        <f t="shared" si="56"/>
        <v>0.64</v>
      </c>
      <c r="O230" s="166">
        <f t="shared" si="56"/>
        <v>0.64</v>
      </c>
      <c r="P230" s="166">
        <f t="shared" si="56"/>
        <v>0.64</v>
      </c>
      <c r="Q230" s="166">
        <f t="shared" si="56"/>
        <v>0.64</v>
      </c>
      <c r="R230" s="166">
        <f t="shared" si="56"/>
        <v>0.64</v>
      </c>
      <c r="S230" s="166">
        <f t="shared" si="56"/>
        <v>0.64</v>
      </c>
      <c r="T230" s="166">
        <f t="shared" si="56"/>
        <v>0.64</v>
      </c>
      <c r="U230" s="166">
        <f t="shared" si="56"/>
        <v>0.64</v>
      </c>
      <c r="V230" s="166">
        <f t="shared" si="56"/>
        <v>0.64</v>
      </c>
      <c r="W230" s="166">
        <f t="shared" si="56"/>
        <v>0.64</v>
      </c>
      <c r="X230" s="166">
        <f t="shared" si="56"/>
        <v>0.64</v>
      </c>
      <c r="Y230" s="166">
        <f t="shared" si="56"/>
        <v>0.64</v>
      </c>
      <c r="Z230" s="166">
        <f t="shared" si="56"/>
        <v>0.64</v>
      </c>
      <c r="AA230" s="166">
        <f t="shared" si="56"/>
        <v>0.64</v>
      </c>
      <c r="AB230" s="166">
        <f t="shared" si="56"/>
        <v>0.64</v>
      </c>
      <c r="AC230" s="166">
        <f t="shared" si="56"/>
        <v>0.64</v>
      </c>
      <c r="AD230" s="166">
        <f t="shared" si="56"/>
        <v>0.64</v>
      </c>
      <c r="AE230" s="166">
        <f t="shared" si="56"/>
        <v>0.64</v>
      </c>
      <c r="AF230" s="166">
        <f t="shared" si="56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7">IF(C198&lt;100,"",C198-520)</f>
        <v/>
      </c>
      <c r="D231" s="114" t="str">
        <f t="shared" si="57"/>
        <v/>
      </c>
      <c r="E231" s="114" t="str">
        <f t="shared" si="57"/>
        <v/>
      </c>
      <c r="F231" s="114" t="str">
        <f t="shared" si="57"/>
        <v/>
      </c>
      <c r="G231" s="114" t="str">
        <f t="shared" si="57"/>
        <v/>
      </c>
      <c r="H231" s="114" t="str">
        <f t="shared" si="57"/>
        <v/>
      </c>
      <c r="I231" s="114" t="str">
        <f t="shared" si="57"/>
        <v/>
      </c>
      <c r="J231" s="114" t="str">
        <f t="shared" si="57"/>
        <v/>
      </c>
      <c r="K231" s="114" t="str">
        <f t="shared" si="57"/>
        <v/>
      </c>
      <c r="L231" s="114" t="str">
        <f t="shared" si="57"/>
        <v/>
      </c>
      <c r="M231" s="114" t="str">
        <f t="shared" si="57"/>
        <v/>
      </c>
      <c r="N231" s="114" t="str">
        <f t="shared" si="57"/>
        <v/>
      </c>
      <c r="O231" s="114" t="str">
        <f t="shared" si="57"/>
        <v/>
      </c>
      <c r="P231" s="114" t="str">
        <f t="shared" si="57"/>
        <v/>
      </c>
      <c r="Q231" s="114" t="str">
        <f t="shared" si="57"/>
        <v/>
      </c>
      <c r="R231" s="114" t="str">
        <f t="shared" si="57"/>
        <v/>
      </c>
      <c r="S231" s="114" t="str">
        <f t="shared" si="57"/>
        <v/>
      </c>
      <c r="T231" s="114" t="str">
        <f t="shared" si="57"/>
        <v/>
      </c>
      <c r="U231" s="114" t="str">
        <f t="shared" si="57"/>
        <v/>
      </c>
      <c r="V231" s="114" t="str">
        <f t="shared" si="57"/>
        <v/>
      </c>
      <c r="W231" s="114" t="str">
        <f t="shared" si="57"/>
        <v/>
      </c>
      <c r="X231" s="114" t="str">
        <f t="shared" si="57"/>
        <v/>
      </c>
      <c r="Y231" s="114" t="str">
        <f t="shared" si="57"/>
        <v/>
      </c>
      <c r="Z231" s="114" t="str">
        <f t="shared" si="57"/>
        <v/>
      </c>
      <c r="AA231" s="114" t="str">
        <f t="shared" si="57"/>
        <v/>
      </c>
      <c r="AB231" s="114" t="str">
        <f t="shared" si="57"/>
        <v/>
      </c>
      <c r="AC231" s="114" t="str">
        <f t="shared" si="57"/>
        <v/>
      </c>
      <c r="AD231" s="114" t="str">
        <f t="shared" si="57"/>
        <v/>
      </c>
      <c r="AE231" s="114" t="str">
        <f t="shared" si="57"/>
        <v/>
      </c>
      <c r="AF231" s="114" t="str">
        <f t="shared" si="57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8">IF(B199&lt;100,"",B199-620)</f>
        <v/>
      </c>
      <c r="C232" s="114" t="str">
        <f t="shared" si="58"/>
        <v/>
      </c>
      <c r="D232" s="114" t="str">
        <f t="shared" si="58"/>
        <v/>
      </c>
      <c r="E232" s="114" t="str">
        <f t="shared" si="58"/>
        <v/>
      </c>
      <c r="F232" s="114" t="str">
        <f t="shared" si="58"/>
        <v/>
      </c>
      <c r="G232" s="114" t="str">
        <f t="shared" si="58"/>
        <v/>
      </c>
      <c r="H232" s="114" t="str">
        <f t="shared" si="58"/>
        <v/>
      </c>
      <c r="I232" s="114" t="str">
        <f t="shared" si="58"/>
        <v/>
      </c>
      <c r="J232" s="114" t="str">
        <f t="shared" si="58"/>
        <v/>
      </c>
      <c r="K232" s="114" t="str">
        <f t="shared" si="58"/>
        <v/>
      </c>
      <c r="L232" s="114" t="str">
        <f t="shared" si="58"/>
        <v/>
      </c>
      <c r="M232" s="114" t="str">
        <f t="shared" si="58"/>
        <v/>
      </c>
      <c r="N232" s="114" t="str">
        <f t="shared" si="58"/>
        <v/>
      </c>
      <c r="O232" s="114" t="str">
        <f t="shared" si="58"/>
        <v/>
      </c>
      <c r="P232" s="114" t="str">
        <f t="shared" si="58"/>
        <v/>
      </c>
      <c r="Q232" s="114" t="str">
        <f t="shared" si="58"/>
        <v/>
      </c>
      <c r="R232" s="114" t="str">
        <f t="shared" si="58"/>
        <v/>
      </c>
      <c r="S232" s="114" t="str">
        <f t="shared" si="58"/>
        <v/>
      </c>
      <c r="T232" s="114" t="str">
        <f t="shared" si="58"/>
        <v/>
      </c>
      <c r="U232" s="114" t="str">
        <f t="shared" si="58"/>
        <v/>
      </c>
      <c r="V232" s="114" t="str">
        <f t="shared" si="58"/>
        <v/>
      </c>
      <c r="W232" s="114" t="str">
        <f t="shared" si="58"/>
        <v/>
      </c>
      <c r="X232" s="114" t="str">
        <f t="shared" si="58"/>
        <v/>
      </c>
      <c r="Y232" s="114" t="str">
        <f t="shared" si="58"/>
        <v/>
      </c>
      <c r="Z232" s="114" t="str">
        <f t="shared" si="58"/>
        <v/>
      </c>
      <c r="AA232" s="114" t="str">
        <f t="shared" si="58"/>
        <v/>
      </c>
      <c r="AB232" s="114" t="str">
        <f t="shared" si="58"/>
        <v/>
      </c>
      <c r="AC232" s="114" t="str">
        <f t="shared" si="58"/>
        <v/>
      </c>
      <c r="AD232" s="114" t="str">
        <f t="shared" si="58"/>
        <v/>
      </c>
      <c r="AE232" s="114" t="str">
        <f t="shared" si="58"/>
        <v/>
      </c>
      <c r="AF232" s="114" t="str">
        <f t="shared" si="58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9">IF(B200&lt;100,"",B200-330)</f>
        <v/>
      </c>
      <c r="C233" s="114" t="str">
        <f t="shared" si="59"/>
        <v/>
      </c>
      <c r="D233" s="114" t="str">
        <f t="shared" si="59"/>
        <v/>
      </c>
      <c r="E233" s="114" t="str">
        <f t="shared" si="59"/>
        <v/>
      </c>
      <c r="F233" s="114" t="str">
        <f t="shared" si="59"/>
        <v/>
      </c>
      <c r="G233" s="114" t="str">
        <f t="shared" si="59"/>
        <v/>
      </c>
      <c r="H233" s="114" t="str">
        <f t="shared" si="59"/>
        <v/>
      </c>
      <c r="I233" s="114" t="str">
        <f t="shared" si="59"/>
        <v/>
      </c>
      <c r="J233" s="114" t="str">
        <f t="shared" si="59"/>
        <v/>
      </c>
      <c r="K233" s="114" t="str">
        <f t="shared" si="59"/>
        <v/>
      </c>
      <c r="L233" s="114" t="str">
        <f t="shared" si="59"/>
        <v/>
      </c>
      <c r="M233" s="114" t="str">
        <f t="shared" si="59"/>
        <v/>
      </c>
      <c r="N233" s="114" t="str">
        <f t="shared" si="59"/>
        <v/>
      </c>
      <c r="O233" s="114" t="str">
        <f t="shared" si="59"/>
        <v/>
      </c>
      <c r="P233" s="114" t="str">
        <f t="shared" si="59"/>
        <v/>
      </c>
      <c r="Q233" s="114" t="str">
        <f t="shared" si="59"/>
        <v/>
      </c>
      <c r="R233" s="114" t="str">
        <f t="shared" si="59"/>
        <v/>
      </c>
      <c r="S233" s="114" t="str">
        <f t="shared" si="59"/>
        <v/>
      </c>
      <c r="T233" s="114" t="str">
        <f t="shared" si="59"/>
        <v/>
      </c>
      <c r="U233" s="114" t="str">
        <f t="shared" si="59"/>
        <v/>
      </c>
      <c r="V233" s="114" t="str">
        <f t="shared" si="59"/>
        <v/>
      </c>
      <c r="W233" s="114" t="str">
        <f t="shared" si="59"/>
        <v/>
      </c>
      <c r="X233" s="114" t="str">
        <f t="shared" si="59"/>
        <v/>
      </c>
      <c r="Y233" s="114" t="str">
        <f t="shared" si="59"/>
        <v/>
      </c>
      <c r="Z233" s="114" t="str">
        <f t="shared" si="59"/>
        <v/>
      </c>
      <c r="AA233" s="114" t="str">
        <f t="shared" si="59"/>
        <v/>
      </c>
      <c r="AB233" s="114" t="str">
        <f t="shared" si="59"/>
        <v/>
      </c>
      <c r="AC233" s="114" t="str">
        <f t="shared" si="59"/>
        <v/>
      </c>
      <c r="AD233" s="114" t="str">
        <f t="shared" si="59"/>
        <v/>
      </c>
      <c r="AE233" s="114" t="str">
        <f t="shared" si="59"/>
        <v/>
      </c>
      <c r="AF233" s="114" t="str">
        <f t="shared" si="59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60">IF(C201&lt;100,"",C201-1500)</f>
        <v/>
      </c>
      <c r="D234" s="114" t="str">
        <f t="shared" si="60"/>
        <v/>
      </c>
      <c r="E234" s="114" t="str">
        <f t="shared" si="60"/>
        <v/>
      </c>
      <c r="F234" s="114" t="str">
        <f t="shared" si="60"/>
        <v/>
      </c>
      <c r="G234" s="114" t="str">
        <f t="shared" si="60"/>
        <v/>
      </c>
      <c r="H234" s="114" t="str">
        <f t="shared" si="60"/>
        <v/>
      </c>
      <c r="I234" s="114" t="str">
        <f t="shared" si="60"/>
        <v/>
      </c>
      <c r="J234" s="114" t="str">
        <f t="shared" si="60"/>
        <v/>
      </c>
      <c r="K234" s="114" t="str">
        <f t="shared" si="60"/>
        <v/>
      </c>
      <c r="L234" s="114" t="str">
        <f t="shared" si="60"/>
        <v/>
      </c>
      <c r="M234" s="114" t="str">
        <f t="shared" si="60"/>
        <v/>
      </c>
      <c r="N234" s="114" t="str">
        <f t="shared" si="60"/>
        <v/>
      </c>
      <c r="O234" s="114" t="str">
        <f t="shared" si="60"/>
        <v/>
      </c>
      <c r="P234" s="114" t="str">
        <f t="shared" si="60"/>
        <v/>
      </c>
      <c r="Q234" s="114" t="str">
        <f t="shared" si="60"/>
        <v/>
      </c>
      <c r="R234" s="114" t="str">
        <f t="shared" si="60"/>
        <v/>
      </c>
      <c r="S234" s="114" t="str">
        <f t="shared" si="60"/>
        <v/>
      </c>
      <c r="T234" s="114" t="str">
        <f t="shared" si="60"/>
        <v/>
      </c>
      <c r="U234" s="114" t="str">
        <f t="shared" si="60"/>
        <v/>
      </c>
      <c r="V234" s="114" t="str">
        <f t="shared" si="60"/>
        <v/>
      </c>
      <c r="W234" s="114" t="str">
        <f t="shared" si="60"/>
        <v/>
      </c>
      <c r="X234" s="114" t="str">
        <f t="shared" si="60"/>
        <v/>
      </c>
      <c r="Y234" s="114" t="str">
        <f t="shared" si="60"/>
        <v/>
      </c>
      <c r="Z234" s="114" t="str">
        <f t="shared" si="60"/>
        <v/>
      </c>
      <c r="AA234" s="114" t="str">
        <f t="shared" si="60"/>
        <v/>
      </c>
      <c r="AB234" s="114" t="str">
        <f t="shared" si="60"/>
        <v/>
      </c>
      <c r="AC234" s="114" t="str">
        <f t="shared" si="60"/>
        <v/>
      </c>
      <c r="AD234" s="114" t="str">
        <f t="shared" si="60"/>
        <v/>
      </c>
      <c r="AE234" s="114" t="str">
        <f t="shared" si="60"/>
        <v/>
      </c>
      <c r="AF234" s="114" t="str">
        <f t="shared" si="60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602" priority="257">
      <formula>S$9&gt;=20/24</formula>
    </cfRule>
    <cfRule type="expression" dxfId="4601" priority="258">
      <formula>AND(S$9&gt;=14/24,S$9&lt;20/24)</formula>
    </cfRule>
    <cfRule type="expression" dxfId="4600" priority="259">
      <formula>AND(S$9&gt;=8/24,S$9&lt;14/24)</formula>
    </cfRule>
    <cfRule type="expression" dxfId="4599" priority="260">
      <formula>S$9&lt;8/24</formula>
    </cfRule>
  </conditionalFormatting>
  <conditionalFormatting sqref="B8:AF10 AA78:AF78 B78:Q78 B53:AF53 B79:AF79 C189:AF195 L34:Q34 AA81:AF88 AA54:AF57 B60:B64 B65:AF69 T208:AX208 B71:AF75 W82:Z88 U82:V83 B77:AF77 B54:K58 L36:M39 L57:M58 N36:Q40 N57:Q64 R37:S38 N42:S45 L55:T56 R58:S64 L11:Z13 T37:Z39 L50:AF52 L15:Z30">
    <cfRule type="expression" dxfId="4598" priority="253">
      <formula>B$9&gt;=20/24</formula>
    </cfRule>
    <cfRule type="expression" dxfId="4597" priority="254">
      <formula>AND(B$9&gt;=14/24,B$9&lt;20/24)</formula>
    </cfRule>
    <cfRule type="expression" dxfId="4596" priority="255">
      <formula>AND(B$9&gt;=8/24,B$9&lt;14/24)</formula>
    </cfRule>
    <cfRule type="expression" dxfId="4595" priority="256">
      <formula>B$9&lt;8/24</formula>
    </cfRule>
  </conditionalFormatting>
  <conditionalFormatting sqref="B187:AF187">
    <cfRule type="expression" dxfId="4594" priority="249">
      <formula>B$9&gt;=20/24</formula>
    </cfRule>
    <cfRule type="expression" dxfId="4593" priority="250">
      <formula>AND(B$9&gt;=14/24,B$9&lt;20/24)</formula>
    </cfRule>
    <cfRule type="expression" dxfId="4592" priority="251">
      <formula>AND(B$9&gt;=8/24,B$9&lt;14/24)</formula>
    </cfRule>
    <cfRule type="expression" dxfId="4591" priority="252">
      <formula>B$9&lt;8/24</formula>
    </cfRule>
  </conditionalFormatting>
  <conditionalFormatting sqref="AL4:AL6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4590" priority="244">
      <formula>L$9&gt;=20/24</formula>
    </cfRule>
    <cfRule type="expression" dxfId="4589" priority="245">
      <formula>AND(L$9&gt;=14/24,L$9&lt;20/24)</formula>
    </cfRule>
    <cfRule type="expression" dxfId="4588" priority="246">
      <formula>AND(L$9&gt;=8/24,L$9&lt;14/24)</formula>
    </cfRule>
    <cfRule type="expression" dxfId="4587" priority="247">
      <formula>L$9&lt;8/24</formula>
    </cfRule>
  </conditionalFormatting>
  <conditionalFormatting sqref="L40:M40">
    <cfRule type="expression" dxfId="4586" priority="240">
      <formula>L$9&gt;=20/24</formula>
    </cfRule>
    <cfRule type="expression" dxfId="4585" priority="241">
      <formula>AND(L$9&gt;=14/24,L$9&lt;20/24)</formula>
    </cfRule>
    <cfRule type="expression" dxfId="4584" priority="242">
      <formula>AND(L$9&gt;=8/24,L$9&lt;14/24)</formula>
    </cfRule>
    <cfRule type="expression" dxfId="4583" priority="243">
      <formula>L$9&lt;8/24</formula>
    </cfRule>
  </conditionalFormatting>
  <conditionalFormatting sqref="R36:Z36">
    <cfRule type="expression" dxfId="4582" priority="232">
      <formula>R$9&gt;=20/24</formula>
    </cfRule>
    <cfRule type="expression" dxfId="4581" priority="233">
      <formula>AND(R$9&gt;=14/24,R$9&lt;20/24)</formula>
    </cfRule>
    <cfRule type="expression" dxfId="4580" priority="234">
      <formula>AND(R$9&gt;=8/24,R$9&lt;14/24)</formula>
    </cfRule>
    <cfRule type="expression" dxfId="4579" priority="235">
      <formula>R$9&lt;8/24</formula>
    </cfRule>
  </conditionalFormatting>
  <conditionalFormatting sqref="R54:Z54">
    <cfRule type="expression" dxfId="4578" priority="228">
      <formula>R$9&gt;=20/24</formula>
    </cfRule>
    <cfRule type="expression" dxfId="4577" priority="229">
      <formula>AND(R$9&gt;=14/24,R$9&lt;20/24)</formula>
    </cfRule>
    <cfRule type="expression" dxfId="4576" priority="230">
      <formula>AND(R$9&gt;=8/24,R$9&lt;14/24)</formula>
    </cfRule>
    <cfRule type="expression" dxfId="4575" priority="231">
      <formula>R$9&lt;8/24</formula>
    </cfRule>
  </conditionalFormatting>
  <conditionalFormatting sqref="R78:Z78">
    <cfRule type="expression" dxfId="4574" priority="224">
      <formula>R$9&gt;=20/24</formula>
    </cfRule>
    <cfRule type="expression" dxfId="4573" priority="225">
      <formula>AND(R$9&gt;=14/24,R$9&lt;20/24)</formula>
    </cfRule>
    <cfRule type="expression" dxfId="4572" priority="226">
      <formula>AND(R$9&gt;=8/24,R$9&lt;14/24)</formula>
    </cfRule>
    <cfRule type="expression" dxfId="4571" priority="227">
      <formula>R$9&lt;8/24</formula>
    </cfRule>
  </conditionalFormatting>
  <conditionalFormatting sqref="T81:Z81">
    <cfRule type="expression" dxfId="4570" priority="220">
      <formula>T$9&gt;=20/24</formula>
    </cfRule>
    <cfRule type="expression" dxfId="4569" priority="221">
      <formula>AND(T$9&gt;=14/24,T$9&lt;20/24)</formula>
    </cfRule>
    <cfRule type="expression" dxfId="4568" priority="222">
      <formula>AND(T$9&gt;=8/24,T$9&lt;14/24)</formula>
    </cfRule>
    <cfRule type="expression" dxfId="4567" priority="223">
      <formula>T$9&lt;8/24</formula>
    </cfRule>
  </conditionalFormatting>
  <conditionalFormatting sqref="L32:Z32">
    <cfRule type="expression" dxfId="4566" priority="216">
      <formula>L$9&gt;=20/24</formula>
    </cfRule>
    <cfRule type="expression" dxfId="4565" priority="217">
      <formula>AND(L$9&gt;=14/24,L$9&lt;20/24)</formula>
    </cfRule>
    <cfRule type="expression" dxfId="4564" priority="218">
      <formula>AND(L$9&gt;=8/24,L$9&lt;14/24)</formula>
    </cfRule>
    <cfRule type="expression" dxfId="4563" priority="219">
      <formula>L$9&lt;8/24</formula>
    </cfRule>
  </conditionalFormatting>
  <conditionalFormatting sqref="L46:S46">
    <cfRule type="expression" dxfId="4562" priority="212">
      <formula>L$9&gt;=20/24</formula>
    </cfRule>
    <cfRule type="expression" dxfId="4561" priority="213">
      <formula>AND(L$9&gt;=14/24,L$9&lt;20/24)</formula>
    </cfRule>
    <cfRule type="expression" dxfId="4560" priority="214">
      <formula>AND(L$9&gt;=8/24,L$9&lt;14/24)</formula>
    </cfRule>
    <cfRule type="expression" dxfId="4559" priority="215">
      <formula>L$9&lt;8/24</formula>
    </cfRule>
  </conditionalFormatting>
  <conditionalFormatting sqref="L47:S47">
    <cfRule type="expression" dxfId="4558" priority="208">
      <formula>L$9&gt;=20/24</formula>
    </cfRule>
    <cfRule type="expression" dxfId="4557" priority="209">
      <formula>AND(L$9&gt;=14/24,L$9&lt;20/24)</formula>
    </cfRule>
    <cfRule type="expression" dxfId="4556" priority="210">
      <formula>AND(L$9&gt;=8/24,L$9&lt;14/24)</formula>
    </cfRule>
    <cfRule type="expression" dxfId="4555" priority="211">
      <formula>L$9&lt;8/24</formula>
    </cfRule>
  </conditionalFormatting>
  <conditionalFormatting sqref="L42:M45">
    <cfRule type="expression" dxfId="4554" priority="204">
      <formula>L$9&gt;=20/24</formula>
    </cfRule>
    <cfRule type="expression" dxfId="4553" priority="205">
      <formula>AND(L$9&gt;=14/24,L$9&lt;20/24)</formula>
    </cfRule>
    <cfRule type="expression" dxfId="4552" priority="206">
      <formula>AND(L$9&gt;=8/24,L$9&lt;14/24)</formula>
    </cfRule>
    <cfRule type="expression" dxfId="4551" priority="207">
      <formula>L$9&lt;8/24</formula>
    </cfRule>
  </conditionalFormatting>
  <conditionalFormatting sqref="R34:AE34">
    <cfRule type="expression" dxfId="4550" priority="200">
      <formula>R$9&gt;=20/24</formula>
    </cfRule>
    <cfRule type="expression" dxfId="4549" priority="201">
      <formula>AND(R$9&gt;=14/24,R$9&lt;20/24)</formula>
    </cfRule>
    <cfRule type="expression" dxfId="4548" priority="202">
      <formula>AND(R$9&gt;=8/24,R$9&lt;14/24)</formula>
    </cfRule>
    <cfRule type="expression" dxfId="4547" priority="203">
      <formula>R$9&lt;8/24</formula>
    </cfRule>
  </conditionalFormatting>
  <conditionalFormatting sqref="R39:S40 T40:Z40 T42:Z45">
    <cfRule type="expression" dxfId="4546" priority="192">
      <formula>R$9&gt;=20/24</formula>
    </cfRule>
    <cfRule type="expression" dxfId="4545" priority="193">
      <formula>AND(R$9&gt;=14/24,R$9&lt;20/24)</formula>
    </cfRule>
    <cfRule type="expression" dxfId="4544" priority="194">
      <formula>AND(R$9&gt;=8/24,R$9&lt;14/24)</formula>
    </cfRule>
    <cfRule type="expression" dxfId="4543" priority="195">
      <formula>R$9&lt;8/24</formula>
    </cfRule>
  </conditionalFormatting>
  <conditionalFormatting sqref="T46:Z46">
    <cfRule type="expression" dxfId="4542" priority="188">
      <formula>T$9&gt;=20/24</formula>
    </cfRule>
    <cfRule type="expression" dxfId="4541" priority="189">
      <formula>AND(T$9&gt;=14/24,T$9&lt;20/24)</formula>
    </cfRule>
    <cfRule type="expression" dxfId="4540" priority="190">
      <formula>AND(T$9&gt;=8/24,T$9&lt;14/24)</formula>
    </cfRule>
    <cfRule type="expression" dxfId="4539" priority="191">
      <formula>T$9&lt;8/24</formula>
    </cfRule>
  </conditionalFormatting>
  <conditionalFormatting sqref="T47:Z47">
    <cfRule type="expression" dxfId="4538" priority="184">
      <formula>T$9&gt;=20/24</formula>
    </cfRule>
    <cfRule type="expression" dxfId="4537" priority="185">
      <formula>AND(T$9&gt;=14/24,T$9&lt;20/24)</formula>
    </cfRule>
    <cfRule type="expression" dxfId="4536" priority="186">
      <formula>AND(T$9&gt;=8/24,T$9&lt;14/24)</formula>
    </cfRule>
    <cfRule type="expression" dxfId="4535" priority="187">
      <formula>T$9&lt;8/24</formula>
    </cfRule>
  </conditionalFormatting>
  <conditionalFormatting sqref="R57:Z57 Z58:AF58 AA59:AF64">
    <cfRule type="expression" dxfId="4534" priority="180">
      <formula>R$9&gt;=20/24</formula>
    </cfRule>
    <cfRule type="expression" dxfId="4533" priority="181">
      <formula>AND(R$9&gt;=14/24,R$9&lt;20/24)</formula>
    </cfRule>
    <cfRule type="expression" dxfId="4532" priority="182">
      <formula>AND(R$9&gt;=8/24,R$9&lt;14/24)</formula>
    </cfRule>
    <cfRule type="expression" dxfId="4531" priority="183">
      <formula>R$9&lt;8/24</formula>
    </cfRule>
  </conditionalFormatting>
  <conditionalFormatting sqref="AA91:AF94">
    <cfRule type="expression" dxfId="4530" priority="176">
      <formula>AA$9&gt;=20/24</formula>
    </cfRule>
    <cfRule type="expression" dxfId="4529" priority="177">
      <formula>AND(AA$9&gt;=14/24,AA$9&lt;20/24)</formula>
    </cfRule>
    <cfRule type="expression" dxfId="4528" priority="178">
      <formula>AND(AA$9&gt;=8/24,AA$9&lt;14/24)</formula>
    </cfRule>
    <cfRule type="expression" dxfId="4527" priority="179">
      <formula>AA$9&lt;8/24</formula>
    </cfRule>
  </conditionalFormatting>
  <conditionalFormatting sqref="H59:K64 B59:G59">
    <cfRule type="expression" dxfId="4526" priority="172">
      <formula>B$9&gt;=20/24</formula>
    </cfRule>
    <cfRule type="expression" dxfId="4525" priority="173">
      <formula>AND(B$9&gt;=14/24,B$9&lt;20/24)</formula>
    </cfRule>
    <cfRule type="expression" dxfId="4524" priority="174">
      <formula>AND(B$9&gt;=8/24,B$9&lt;14/24)</formula>
    </cfRule>
    <cfRule type="expression" dxfId="4523" priority="175">
      <formula>B$9&lt;8/24</formula>
    </cfRule>
  </conditionalFormatting>
  <conditionalFormatting sqref="T91:Z94">
    <cfRule type="expression" dxfId="4522" priority="168">
      <formula>T$9&gt;=20/24</formula>
    </cfRule>
    <cfRule type="expression" dxfId="4521" priority="169">
      <formula>AND(T$9&gt;=14/24,T$9&lt;20/24)</formula>
    </cfRule>
    <cfRule type="expression" dxfId="4520" priority="170">
      <formula>AND(T$9&gt;=8/24,T$9&lt;14/24)</formula>
    </cfRule>
    <cfRule type="expression" dxfId="4519" priority="171">
      <formula>T$9&lt;8/24</formula>
    </cfRule>
  </conditionalFormatting>
  <conditionalFormatting sqref="AG48 B42:AF53 B11:AF13 B15:AF30 B32:AF40">
    <cfRule type="expression" dxfId="4518" priority="167">
      <formula>B11&gt;$AG11</formula>
    </cfRule>
  </conditionalFormatting>
  <conditionalFormatting sqref="A96:A152 A81:A94 A11:A13 A15:A30 A42:A69 A77:A79 A71:A75 A32:A40 A165:A196">
    <cfRule type="expression" dxfId="4517" priority="166">
      <formula>$AH11=0</formula>
    </cfRule>
  </conditionalFormatting>
  <conditionalFormatting sqref="AA95:AF95">
    <cfRule type="expression" dxfId="4516" priority="162">
      <formula>AA$9&gt;=20/24</formula>
    </cfRule>
    <cfRule type="expression" dxfId="4515" priority="163">
      <formula>AND(AA$9&gt;=14/24,AA$9&lt;20/24)</formula>
    </cfRule>
    <cfRule type="expression" dxfId="4514" priority="164">
      <formula>AND(AA$9&gt;=8/24,AA$9&lt;14/24)</formula>
    </cfRule>
    <cfRule type="expression" dxfId="4513" priority="165">
      <formula>AA$9&lt;8/24</formula>
    </cfRule>
  </conditionalFormatting>
  <conditionalFormatting sqref="T95:Z95">
    <cfRule type="expression" dxfId="4512" priority="158">
      <formula>T$9&gt;=20/24</formula>
    </cfRule>
    <cfRule type="expression" dxfId="4511" priority="159">
      <formula>AND(T$9&gt;=14/24,T$9&lt;20/24)</formula>
    </cfRule>
    <cfRule type="expression" dxfId="4510" priority="160">
      <formula>AND(T$9&gt;=8/24,T$9&lt;14/24)</formula>
    </cfRule>
    <cfRule type="expression" dxfId="4509" priority="161">
      <formula>T$9&lt;8/24</formula>
    </cfRule>
  </conditionalFormatting>
  <conditionalFormatting sqref="A95">
    <cfRule type="expression" dxfId="4508" priority="157">
      <formula>$AH95=0</formula>
    </cfRule>
  </conditionalFormatting>
  <conditionalFormatting sqref="C33:AF33">
    <cfRule type="expression" dxfId="4507" priority="153">
      <formula>C$9&gt;=20/24</formula>
    </cfRule>
    <cfRule type="expression" dxfId="4506" priority="154">
      <formula>AND(C$9&gt;=14/24,C$9&lt;20/24)</formula>
    </cfRule>
    <cfRule type="expression" dxfId="4505" priority="155">
      <formula>AND(C$9&gt;=8/24,C$9&lt;14/24)</formula>
    </cfRule>
    <cfRule type="expression" dxfId="4504" priority="156">
      <formula>C$9&lt;8/24</formula>
    </cfRule>
  </conditionalFormatting>
  <conditionalFormatting sqref="R33:AF33">
    <cfRule type="expression" dxfId="4503" priority="149">
      <formula>R$9&gt;=20/24</formula>
    </cfRule>
    <cfRule type="expression" dxfId="4502" priority="150">
      <formula>AND(R$9&gt;=14/24,R$9&lt;20/24)</formula>
    </cfRule>
    <cfRule type="expression" dxfId="4501" priority="151">
      <formula>AND(R$9&gt;=8/24,R$9&lt;14/24)</formula>
    </cfRule>
    <cfRule type="expression" dxfId="4500" priority="152">
      <formula>R$9&lt;8/24</formula>
    </cfRule>
  </conditionalFormatting>
  <conditionalFormatting sqref="B33">
    <cfRule type="expression" dxfId="4499" priority="145">
      <formula>B$9&gt;=20/24</formula>
    </cfRule>
    <cfRule type="expression" dxfId="4498" priority="146">
      <formula>AND(B$9&gt;=14/24,B$9&lt;20/24)</formula>
    </cfRule>
    <cfRule type="expression" dxfId="4497" priority="147">
      <formula>AND(B$9&gt;=8/24,B$9&lt;14/24)</formula>
    </cfRule>
    <cfRule type="expression" dxfId="4496" priority="148">
      <formula>B$9&lt;8/24</formula>
    </cfRule>
  </conditionalFormatting>
  <conditionalFormatting sqref="C60:G64">
    <cfRule type="expression" dxfId="4495" priority="141">
      <formula>C$9&gt;=20/24</formula>
    </cfRule>
    <cfRule type="expression" dxfId="4494" priority="142">
      <formula>AND(C$9&gt;=14/24,C$9&lt;20/24)</formula>
    </cfRule>
    <cfRule type="expression" dxfId="4493" priority="143">
      <formula>AND(C$9&gt;=8/24,C$9&lt;14/24)</formula>
    </cfRule>
    <cfRule type="expression" dxfId="4492" priority="144">
      <formula>C$9&lt;8/24</formula>
    </cfRule>
  </conditionalFormatting>
  <conditionalFormatting sqref="L59:M64">
    <cfRule type="expression" dxfId="4491" priority="137">
      <formula>L$9&gt;=20/24</formula>
    </cfRule>
    <cfRule type="expression" dxfId="4490" priority="138">
      <formula>AND(L$9&gt;=14/24,L$9&lt;20/24)</formula>
    </cfRule>
    <cfRule type="expression" dxfId="4489" priority="139">
      <formula>AND(L$9&gt;=8/24,L$9&lt;14/24)</formula>
    </cfRule>
    <cfRule type="expression" dxfId="4488" priority="140">
      <formula>L$9&lt;8/24</formula>
    </cfRule>
  </conditionalFormatting>
  <conditionalFormatting sqref="AL30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L31:Z31">
    <cfRule type="expression" dxfId="4487" priority="128">
      <formula>L$9&gt;=20/24</formula>
    </cfRule>
    <cfRule type="expression" dxfId="4486" priority="129">
      <formula>AND(L$9&gt;=14/24,L$9&lt;20/24)</formula>
    </cfRule>
    <cfRule type="expression" dxfId="4485" priority="130">
      <formula>AND(L$9&gt;=8/24,L$9&lt;14/24)</formula>
    </cfRule>
    <cfRule type="expression" dxfId="4484" priority="131">
      <formula>L$9&lt;8/24</formula>
    </cfRule>
  </conditionalFormatting>
  <conditionalFormatting sqref="B31:AF31">
    <cfRule type="expression" dxfId="4483" priority="123">
      <formula>B31&gt;$AG31</formula>
    </cfRule>
  </conditionalFormatting>
  <conditionalFormatting sqref="A31">
    <cfRule type="expression" dxfId="4482" priority="122">
      <formula>$AH31=0</formula>
    </cfRule>
  </conditionalFormatting>
  <conditionalFormatting sqref="B80:AF80">
    <cfRule type="expression" dxfId="4481" priority="118">
      <formula>B$9&gt;=20/24</formula>
    </cfRule>
    <cfRule type="expression" dxfId="4480" priority="119">
      <formula>AND(B$9&gt;=14/24,B$9&lt;20/24)</formula>
    </cfRule>
    <cfRule type="expression" dxfId="4479" priority="120">
      <formula>AND(B$9&gt;=8/24,B$9&lt;14/24)</formula>
    </cfRule>
    <cfRule type="expression" dxfId="4478" priority="121">
      <formula>B$9&lt;8/24</formula>
    </cfRule>
  </conditionalFormatting>
  <conditionalFormatting sqref="A80">
    <cfRule type="expression" dxfId="4477" priority="117">
      <formula>$AH80=0</formula>
    </cfRule>
  </conditionalFormatting>
  <conditionalFormatting sqref="L14:Z14">
    <cfRule type="expression" dxfId="4476" priority="109">
      <formula>L$9&gt;=20/24</formula>
    </cfRule>
    <cfRule type="expression" dxfId="4475" priority="110">
      <formula>AND(L$9&gt;=14/24,L$9&lt;20/24)</formula>
    </cfRule>
    <cfRule type="expression" dxfId="4474" priority="111">
      <formula>AND(L$9&gt;=8/24,L$9&lt;14/24)</formula>
    </cfRule>
    <cfRule type="expression" dxfId="4473" priority="112">
      <formula>L$9&lt;8/24</formula>
    </cfRule>
  </conditionalFormatting>
  <conditionalFormatting sqref="B14:AF14">
    <cfRule type="expression" dxfId="4472" priority="104">
      <formula>B14&gt;$AG14</formula>
    </cfRule>
  </conditionalFormatting>
  <conditionalFormatting sqref="A14">
    <cfRule type="expression" dxfId="4471" priority="103">
      <formula>$AH14=0</formula>
    </cfRule>
  </conditionalFormatting>
  <conditionalFormatting sqref="A159:A164">
    <cfRule type="expression" dxfId="4470" priority="102">
      <formula>$AH159=0</formula>
    </cfRule>
  </conditionalFormatting>
  <conditionalFormatting sqref="A153:A158">
    <cfRule type="expression" dxfId="4469" priority="101">
      <formula>$AH153=0</formula>
    </cfRule>
  </conditionalFormatting>
  <conditionalFormatting sqref="N41:S41">
    <cfRule type="expression" dxfId="4468" priority="97">
      <formula>N$9&gt;=20/24</formula>
    </cfRule>
    <cfRule type="expression" dxfId="4467" priority="98">
      <formula>AND(N$9&gt;=14/24,N$9&lt;20/24)</formula>
    </cfRule>
    <cfRule type="expression" dxfId="4466" priority="99">
      <formula>AND(N$9&gt;=8/24,N$9&lt;14/24)</formula>
    </cfRule>
    <cfRule type="expression" dxfId="4465" priority="100">
      <formula>N$9&lt;8/24</formula>
    </cfRule>
  </conditionalFormatting>
  <conditionalFormatting sqref="L41:M41">
    <cfRule type="expression" dxfId="4464" priority="93">
      <formula>L$9&gt;=20/24</formula>
    </cfRule>
    <cfRule type="expression" dxfId="4463" priority="94">
      <formula>AND(L$9&gt;=14/24,L$9&lt;20/24)</formula>
    </cfRule>
    <cfRule type="expression" dxfId="4462" priority="95">
      <formula>AND(L$9&gt;=8/24,L$9&lt;14/24)</formula>
    </cfRule>
    <cfRule type="expression" dxfId="4461" priority="96">
      <formula>L$9&lt;8/24</formula>
    </cfRule>
  </conditionalFormatting>
  <conditionalFormatting sqref="T41:Z41">
    <cfRule type="expression" dxfId="4460" priority="89">
      <formula>T$9&gt;=20/24</formula>
    </cfRule>
    <cfRule type="expression" dxfId="4459" priority="90">
      <formula>AND(T$9&gt;=14/24,T$9&lt;20/24)</formula>
    </cfRule>
    <cfRule type="expression" dxfId="4458" priority="91">
      <formula>AND(T$9&gt;=8/24,T$9&lt;14/24)</formula>
    </cfRule>
    <cfRule type="expression" dxfId="4457" priority="92">
      <formula>T$9&lt;8/24</formula>
    </cfRule>
  </conditionalFormatting>
  <conditionalFormatting sqref="B41:AF41">
    <cfRule type="expression" dxfId="4456" priority="88">
      <formula>B41&gt;$AG41</formula>
    </cfRule>
  </conditionalFormatting>
  <conditionalFormatting sqref="A41">
    <cfRule type="expression" dxfId="4455" priority="87">
      <formula>$AH41=0</formula>
    </cfRule>
  </conditionalFormatting>
  <conditionalFormatting sqref="B76:AF76">
    <cfRule type="expression" dxfId="4454" priority="83">
      <formula>B$9&gt;=20/24</formula>
    </cfRule>
    <cfRule type="expression" dxfId="4453" priority="84">
      <formula>AND(B$9&gt;=14/24,B$9&lt;20/24)</formula>
    </cfRule>
    <cfRule type="expression" dxfId="4452" priority="85">
      <formula>AND(B$9&gt;=8/24,B$9&lt;14/24)</formula>
    </cfRule>
    <cfRule type="expression" dxfId="4451" priority="86">
      <formula>B$9&lt;8/24</formula>
    </cfRule>
  </conditionalFormatting>
  <conditionalFormatting sqref="A76">
    <cfRule type="expression" dxfId="4450" priority="82">
      <formula>$AH76=0</formula>
    </cfRule>
  </conditionalFormatting>
  <conditionalFormatting sqref="B70:AG70">
    <cfRule type="expression" dxfId="4449" priority="78">
      <formula>B$9&gt;=20/24</formula>
    </cfRule>
    <cfRule type="expression" dxfId="4448" priority="79">
      <formula>AND(B$9&gt;=14/24,B$9&lt;20/24)</formula>
    </cfRule>
    <cfRule type="expression" dxfId="4447" priority="80">
      <formula>AND(B$9&gt;=8/24,B$9&lt;14/24)</formula>
    </cfRule>
    <cfRule type="expression" dxfId="4446" priority="81">
      <formula>B$9&lt;8/24</formula>
    </cfRule>
  </conditionalFormatting>
  <conditionalFormatting sqref="A70">
    <cfRule type="expression" dxfId="4445" priority="77">
      <formula>$AH70=0</formula>
    </cfRule>
  </conditionalFormatting>
  <conditionalFormatting sqref="AL31:AL32 AL7:AL29">
    <cfRule type="iconSet" priority="263">
      <iconSet iconSet="3TrafficLights2" reverse="1">
        <cfvo type="percent" val="0"/>
        <cfvo type="num" val="1"/>
        <cfvo type="num" val="1"/>
      </iconSet>
    </cfRule>
  </conditionalFormatting>
  <conditionalFormatting sqref="T58:Y64 Z59:Z64">
    <cfRule type="expression" dxfId="4444" priority="65">
      <formula>T$9&gt;=20/24</formula>
    </cfRule>
    <cfRule type="expression" dxfId="4443" priority="66">
      <formula>AND(T$9&gt;=14/24,T$9&lt;20/24)</formula>
    </cfRule>
    <cfRule type="expression" dxfId="4442" priority="67">
      <formula>AND(T$9&gt;=8/24,T$9&lt;14/24)</formula>
    </cfRule>
    <cfRule type="expression" dxfId="4441" priority="68">
      <formula>T$9&lt;8/24</formula>
    </cfRule>
  </conditionalFormatting>
  <conditionalFormatting sqref="S82:T88 U84:V88">
    <cfRule type="expression" dxfId="4440" priority="61">
      <formula>S$9&gt;=20/24</formula>
    </cfRule>
    <cfRule type="expression" dxfId="4439" priority="62">
      <formula>AND(S$9&gt;=14/24,S$9&lt;20/24)</formula>
    </cfRule>
    <cfRule type="expression" dxfId="4438" priority="63">
      <formula>AND(S$9&gt;=8/24,S$9&lt;14/24)</formula>
    </cfRule>
    <cfRule type="expression" dxfId="4437" priority="64">
      <formula>S$9&lt;8/24</formula>
    </cfRule>
  </conditionalFormatting>
  <conditionalFormatting sqref="S81">
    <cfRule type="expression" dxfId="4436" priority="57">
      <formula>S$9&gt;=20/24</formula>
    </cfRule>
    <cfRule type="expression" dxfId="4435" priority="58">
      <formula>AND(S$9&gt;=14/24,S$9&lt;20/24)</formula>
    </cfRule>
    <cfRule type="expression" dxfId="4434" priority="59">
      <formula>AND(S$9&gt;=8/24,S$9&lt;14/24)</formula>
    </cfRule>
    <cfRule type="expression" dxfId="4433" priority="60">
      <formula>S$9&lt;8/24</formula>
    </cfRule>
  </conditionalFormatting>
  <conditionalFormatting sqref="R82:R88 B81:Q88">
    <cfRule type="expression" dxfId="4432" priority="53">
      <formula>B$9&gt;=20/24</formula>
    </cfRule>
    <cfRule type="expression" dxfId="4431" priority="54">
      <formula>AND(B$9&gt;=14/24,B$9&lt;20/24)</formula>
    </cfRule>
    <cfRule type="expression" dxfId="4430" priority="55">
      <formula>AND(B$9&gt;=8/24,B$9&lt;14/24)</formula>
    </cfRule>
    <cfRule type="expression" dxfId="4429" priority="56">
      <formula>B$9&lt;8/24</formula>
    </cfRule>
  </conditionalFormatting>
  <conditionalFormatting sqref="R81">
    <cfRule type="expression" dxfId="4428" priority="49">
      <formula>R$9&gt;=20/24</formula>
    </cfRule>
    <cfRule type="expression" dxfId="4427" priority="50">
      <formula>AND(R$9&gt;=14/24,R$9&lt;20/24)</formula>
    </cfRule>
    <cfRule type="expression" dxfId="4426" priority="51">
      <formula>AND(R$9&gt;=8/24,R$9&lt;14/24)</formula>
    </cfRule>
    <cfRule type="expression" dxfId="4425" priority="52">
      <formula>R$9&lt;8/24</formula>
    </cfRule>
  </conditionalFormatting>
  <conditionalFormatting sqref="S91:S94">
    <cfRule type="expression" dxfId="4424" priority="45">
      <formula>S$9&gt;=20/24</formula>
    </cfRule>
    <cfRule type="expression" dxfId="4423" priority="46">
      <formula>AND(S$9&gt;=14/24,S$9&lt;20/24)</formula>
    </cfRule>
    <cfRule type="expression" dxfId="4422" priority="47">
      <formula>AND(S$9&gt;=8/24,S$9&lt;14/24)</formula>
    </cfRule>
    <cfRule type="expression" dxfId="4421" priority="48">
      <formula>S$9&lt;8/24</formula>
    </cfRule>
  </conditionalFormatting>
  <conditionalFormatting sqref="S95">
    <cfRule type="expression" dxfId="4420" priority="41">
      <formula>S$9&gt;=20/24</formula>
    </cfRule>
    <cfRule type="expression" dxfId="4419" priority="42">
      <formula>AND(S$9&gt;=14/24,S$9&lt;20/24)</formula>
    </cfRule>
    <cfRule type="expression" dxfId="4418" priority="43">
      <formula>AND(S$9&gt;=8/24,S$9&lt;14/24)</formula>
    </cfRule>
    <cfRule type="expression" dxfId="4417" priority="44">
      <formula>S$9&lt;8/24</formula>
    </cfRule>
  </conditionalFormatting>
  <conditionalFormatting sqref="B92:L94 B91:E91">
    <cfRule type="expression" dxfId="4416" priority="37">
      <formula>B$9&gt;=20/24</formula>
    </cfRule>
    <cfRule type="expression" dxfId="4415" priority="38">
      <formula>AND(B$9&gt;=14/24,B$9&lt;20/24)</formula>
    </cfRule>
    <cfRule type="expression" dxfId="4414" priority="39">
      <formula>AND(B$9&gt;=8/24,B$9&lt;14/24)</formula>
    </cfRule>
    <cfRule type="expression" dxfId="4413" priority="40">
      <formula>B$9&lt;8/24</formula>
    </cfRule>
  </conditionalFormatting>
  <conditionalFormatting sqref="M92:Q94 N91:Q91">
    <cfRule type="expression" dxfId="4412" priority="33">
      <formula>M$9&gt;=20/24</formula>
    </cfRule>
    <cfRule type="expression" dxfId="4411" priority="34">
      <formula>AND(M$9&gt;=14/24,M$9&lt;20/24)</formula>
    </cfRule>
    <cfRule type="expression" dxfId="4410" priority="35">
      <formula>AND(M$9&gt;=8/24,M$9&lt;14/24)</formula>
    </cfRule>
    <cfRule type="expression" dxfId="4409" priority="36">
      <formula>M$9&lt;8/24</formula>
    </cfRule>
  </conditionalFormatting>
  <conditionalFormatting sqref="R91:R94">
    <cfRule type="expression" dxfId="4408" priority="29">
      <formula>R$9&gt;=20/24</formula>
    </cfRule>
    <cfRule type="expression" dxfId="4407" priority="30">
      <formula>AND(R$9&gt;=14/24,R$9&lt;20/24)</formula>
    </cfRule>
    <cfRule type="expression" dxfId="4406" priority="31">
      <formula>AND(R$9&gt;=8/24,R$9&lt;14/24)</formula>
    </cfRule>
    <cfRule type="expression" dxfId="4405" priority="32">
      <formula>R$9&lt;8/24</formula>
    </cfRule>
  </conditionalFormatting>
  <conditionalFormatting sqref="B95:L95">
    <cfRule type="expression" dxfId="4404" priority="25">
      <formula>B$9&gt;=20/24</formula>
    </cfRule>
    <cfRule type="expression" dxfId="4403" priority="26">
      <formula>AND(B$9&gt;=14/24,B$9&lt;20/24)</formula>
    </cfRule>
    <cfRule type="expression" dxfId="4402" priority="27">
      <formula>AND(B$9&gt;=8/24,B$9&lt;14/24)</formula>
    </cfRule>
    <cfRule type="expression" dxfId="4401" priority="28">
      <formula>B$9&lt;8/24</formula>
    </cfRule>
  </conditionalFormatting>
  <conditionalFormatting sqref="M95:Q95">
    <cfRule type="expression" dxfId="4400" priority="21">
      <formula>M$9&gt;=20/24</formula>
    </cfRule>
    <cfRule type="expression" dxfId="4399" priority="22">
      <formula>AND(M$9&gt;=14/24,M$9&lt;20/24)</formula>
    </cfRule>
    <cfRule type="expression" dxfId="4398" priority="23">
      <formula>AND(M$9&gt;=8/24,M$9&lt;14/24)</formula>
    </cfRule>
    <cfRule type="expression" dxfId="4397" priority="24">
      <formula>M$9&lt;8/24</formula>
    </cfRule>
  </conditionalFormatting>
  <conditionalFormatting sqref="R95">
    <cfRule type="expression" dxfId="4396" priority="17">
      <formula>R$9&gt;=20/24</formula>
    </cfRule>
    <cfRule type="expression" dxfId="4395" priority="18">
      <formula>AND(R$9&gt;=14/24,R$9&lt;20/24)</formula>
    </cfRule>
    <cfRule type="expression" dxfId="4394" priority="19">
      <formula>AND(R$9&gt;=8/24,R$9&lt;14/24)</formula>
    </cfRule>
    <cfRule type="expression" dxfId="4393" priority="20">
      <formula>R$9&lt;8/24</formula>
    </cfRule>
  </conditionalFormatting>
  <conditionalFormatting sqref="L91:M91">
    <cfRule type="expression" dxfId="4392" priority="13">
      <formula>L$9&gt;=20/24</formula>
    </cfRule>
    <cfRule type="expression" dxfId="4391" priority="14">
      <formula>AND(L$9&gt;=14/24,L$9&lt;20/24)</formula>
    </cfRule>
    <cfRule type="expression" dxfId="4390" priority="15">
      <formula>AND(L$9&gt;=8/24,L$9&lt;14/24)</formula>
    </cfRule>
    <cfRule type="expression" dxfId="4389" priority="16">
      <formula>L$9&lt;8/24</formula>
    </cfRule>
  </conditionalFormatting>
  <conditionalFormatting sqref="F91:K91">
    <cfRule type="expression" dxfId="4388" priority="9">
      <formula>F$9&gt;=20/24</formula>
    </cfRule>
    <cfRule type="expression" dxfId="4387" priority="10">
      <formula>AND(F$9&gt;=14/24,F$9&lt;20/24)</formula>
    </cfRule>
    <cfRule type="expression" dxfId="4386" priority="11">
      <formula>AND(F$9&gt;=8/24,F$9&lt;14/24)</formula>
    </cfRule>
    <cfRule type="expression" dxfId="4385" priority="12">
      <formula>F$9&lt;8/24</formula>
    </cfRule>
  </conditionalFormatting>
  <conditionalFormatting sqref="S91:T91">
    <cfRule type="expression" dxfId="4384" priority="5">
      <formula>S$9&gt;=20/24</formula>
    </cfRule>
    <cfRule type="expression" dxfId="4383" priority="6">
      <formula>AND(S$9&gt;=14/24,S$9&lt;20/24)</formula>
    </cfRule>
    <cfRule type="expression" dxfId="4382" priority="7">
      <formula>AND(S$9&gt;=8/24,S$9&lt;14/24)</formula>
    </cfRule>
    <cfRule type="expression" dxfId="4381" priority="8">
      <formula>S$9&lt;8/24</formula>
    </cfRule>
  </conditionalFormatting>
  <conditionalFormatting sqref="M91:R91">
    <cfRule type="expression" dxfId="4380" priority="1">
      <formula>M$9&gt;=20/24</formula>
    </cfRule>
    <cfRule type="expression" dxfId="4379" priority="2">
      <formula>AND(M$9&gt;=14/24,M$9&lt;20/24)</formula>
    </cfRule>
    <cfRule type="expression" dxfId="4378" priority="3">
      <formula>AND(M$9&gt;=8/24,M$9&lt;14/24)</formula>
    </cfRule>
    <cfRule type="expression" dxfId="4377" priority="4">
      <formula>M$9&lt;8/24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F38" sqref="F3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2078/04/19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52.3</v>
      </c>
      <c r="C5" s="32">
        <f t="shared" ref="C5:AF5" si="0">C65</f>
        <v>27.4</v>
      </c>
      <c r="D5" s="32">
        <f t="shared" si="0"/>
        <v>46</v>
      </c>
      <c r="E5" s="32">
        <f t="shared" si="0"/>
        <v>30.31</v>
      </c>
      <c r="F5" s="32">
        <f t="shared" si="0"/>
        <v>29.91</v>
      </c>
      <c r="G5" s="32">
        <f t="shared" si="0"/>
        <v>33</v>
      </c>
      <c r="H5" s="32">
        <f t="shared" si="0"/>
        <v>20</v>
      </c>
      <c r="I5" s="32">
        <f t="shared" si="0"/>
        <v>109.36999999999999</v>
      </c>
      <c r="J5" s="32">
        <f t="shared" si="0"/>
        <v>137.25</v>
      </c>
      <c r="K5" s="32">
        <f t="shared" si="0"/>
        <v>159.01</v>
      </c>
      <c r="L5" s="32">
        <f t="shared" si="0"/>
        <v>149.4</v>
      </c>
      <c r="M5" s="32">
        <f t="shared" si="0"/>
        <v>68</v>
      </c>
      <c r="N5" s="32">
        <f t="shared" si="0"/>
        <v>335.06</v>
      </c>
      <c r="O5" s="32">
        <f t="shared" si="0"/>
        <v>351.5</v>
      </c>
      <c r="P5" s="32">
        <f t="shared" si="0"/>
        <v>319.10000000000002</v>
      </c>
      <c r="Q5" s="32">
        <f t="shared" si="0"/>
        <v>350.58000000000004</v>
      </c>
      <c r="R5" s="32">
        <f t="shared" si="0"/>
        <v>383.62</v>
      </c>
      <c r="S5" s="32">
        <f t="shared" si="0"/>
        <v>358.5</v>
      </c>
      <c r="T5" s="32">
        <f t="shared" si="0"/>
        <v>318.23</v>
      </c>
      <c r="U5" s="32">
        <f t="shared" si="0"/>
        <v>264.77</v>
      </c>
      <c r="V5" s="32">
        <f t="shared" si="0"/>
        <v>246.04</v>
      </c>
      <c r="W5" s="32">
        <f t="shared" si="0"/>
        <v>299.22999999999996</v>
      </c>
      <c r="X5" s="32">
        <f t="shared" si="0"/>
        <v>225.73000000000002</v>
      </c>
      <c r="Y5" s="32">
        <f t="shared" si="0"/>
        <v>273.59999999999997</v>
      </c>
      <c r="Z5" s="32">
        <f t="shared" si="0"/>
        <v>365.63</v>
      </c>
      <c r="AA5" s="32">
        <f t="shared" si="0"/>
        <v>201.91000000000003</v>
      </c>
      <c r="AB5" s="32">
        <f t="shared" si="0"/>
        <v>117</v>
      </c>
      <c r="AC5" s="32">
        <f t="shared" si="0"/>
        <v>105.5</v>
      </c>
      <c r="AD5" s="32">
        <f t="shared" si="0"/>
        <v>55.3</v>
      </c>
      <c r="AE5" s="32">
        <f t="shared" si="0"/>
        <v>38.6</v>
      </c>
      <c r="AF5" s="32">
        <f t="shared" si="0"/>
        <v>26.6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1238MW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Load=1126</v>
      </c>
      <c r="B7" s="35">
        <f t="shared" ref="B7:AF7" si="1">B72</f>
        <v>1231.54</v>
      </c>
      <c r="C7" s="35">
        <f t="shared" si="1"/>
        <v>1179.1399999999999</v>
      </c>
      <c r="D7" s="35">
        <f t="shared" si="1"/>
        <v>1180.44</v>
      </c>
      <c r="E7" s="35">
        <f t="shared" si="1"/>
        <v>1169.6500000000001</v>
      </c>
      <c r="F7" s="35">
        <f t="shared" si="1"/>
        <v>1156.8499999999999</v>
      </c>
      <c r="G7" s="35">
        <f t="shared" si="1"/>
        <v>1139.74</v>
      </c>
      <c r="H7" s="35">
        <f t="shared" si="1"/>
        <v>1125.74</v>
      </c>
      <c r="I7" s="35">
        <f t="shared" si="1"/>
        <v>1129.21</v>
      </c>
      <c r="J7" s="35">
        <f t="shared" si="1"/>
        <v>1174.29</v>
      </c>
      <c r="K7" s="35">
        <f t="shared" si="1"/>
        <v>1207.45</v>
      </c>
      <c r="L7" s="35">
        <f>L72</f>
        <v>1197.54</v>
      </c>
      <c r="M7" s="35">
        <f t="shared" si="1"/>
        <v>1237.6400000000001</v>
      </c>
      <c r="N7" s="35">
        <f t="shared" si="1"/>
        <v>1358.8000000000002</v>
      </c>
      <c r="O7" s="35">
        <f t="shared" si="1"/>
        <v>1376.44</v>
      </c>
      <c r="P7" s="35">
        <f t="shared" si="1"/>
        <v>1339.6399999999999</v>
      </c>
      <c r="Q7" s="35">
        <f t="shared" si="1"/>
        <v>1368.2200000000003</v>
      </c>
      <c r="R7" s="35">
        <f t="shared" si="1"/>
        <v>1375.2600000000002</v>
      </c>
      <c r="S7" s="35">
        <f t="shared" si="1"/>
        <v>1368.04</v>
      </c>
      <c r="T7" s="35">
        <f t="shared" si="1"/>
        <v>1322.9700000000003</v>
      </c>
      <c r="U7" s="35">
        <f t="shared" si="1"/>
        <v>1290.5100000000002</v>
      </c>
      <c r="V7" s="35">
        <f t="shared" si="1"/>
        <v>1271.7800000000002</v>
      </c>
      <c r="W7" s="35">
        <f t="shared" si="1"/>
        <v>1255.97</v>
      </c>
      <c r="X7" s="35">
        <f t="shared" si="1"/>
        <v>1251.4700000000003</v>
      </c>
      <c r="Y7" s="35">
        <f t="shared" si="1"/>
        <v>1297.04</v>
      </c>
      <c r="Z7" s="35">
        <f t="shared" si="1"/>
        <v>1389.07</v>
      </c>
      <c r="AA7" s="35">
        <f t="shared" si="1"/>
        <v>1382.25</v>
      </c>
      <c r="AB7" s="35">
        <f t="shared" si="1"/>
        <v>1375.94</v>
      </c>
      <c r="AC7" s="35">
        <f t="shared" si="1"/>
        <v>1364.44</v>
      </c>
      <c r="AD7" s="35">
        <f t="shared" si="1"/>
        <v>1309.3400000000001</v>
      </c>
      <c r="AE7" s="35">
        <f t="shared" si="1"/>
        <v>1272.6399999999999</v>
      </c>
      <c r="AF7" s="35">
        <f t="shared" si="1"/>
        <v>1247.1399999999999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>
        <v>222.9</v>
      </c>
      <c r="C11" s="47">
        <v>222.9</v>
      </c>
      <c r="D11" s="47">
        <v>222.8</v>
      </c>
      <c r="E11" s="47">
        <v>222.8</v>
      </c>
      <c r="F11" s="47">
        <v>222.8</v>
      </c>
      <c r="G11" s="47">
        <v>222.8</v>
      </c>
      <c r="H11" s="47">
        <v>223.2</v>
      </c>
      <c r="I11" s="47">
        <v>223.2</v>
      </c>
      <c r="J11" s="47">
        <v>223.2</v>
      </c>
      <c r="K11" s="47">
        <v>223.2</v>
      </c>
      <c r="L11" s="48">
        <v>223.3</v>
      </c>
      <c r="M11" s="48">
        <v>223</v>
      </c>
      <c r="N11" s="48">
        <v>0</v>
      </c>
      <c r="O11" s="48">
        <v>0</v>
      </c>
      <c r="P11" s="48">
        <v>0</v>
      </c>
      <c r="Q11" s="48">
        <v>0</v>
      </c>
      <c r="R11" s="48">
        <v>0</v>
      </c>
      <c r="S11" s="48">
        <v>0</v>
      </c>
      <c r="T11" s="48">
        <v>0</v>
      </c>
      <c r="U11" s="48">
        <v>0</v>
      </c>
      <c r="V11" s="48">
        <v>0</v>
      </c>
      <c r="W11" s="48">
        <v>0</v>
      </c>
      <c r="X11" s="48">
        <v>0</v>
      </c>
      <c r="Y11" s="48">
        <v>0</v>
      </c>
      <c r="Z11" s="48">
        <v>0</v>
      </c>
      <c r="AA11" s="47">
        <v>149.80000000000001</v>
      </c>
      <c r="AB11" s="47">
        <v>223</v>
      </c>
      <c r="AC11" s="47">
        <v>223</v>
      </c>
      <c r="AD11" s="47">
        <v>223</v>
      </c>
      <c r="AE11" s="47">
        <v>223</v>
      </c>
      <c r="AF11" s="47">
        <v>223</v>
      </c>
      <c r="AG11" s="50">
        <v>456</v>
      </c>
      <c r="AH11" s="51">
        <f>MAX(B11:AF11)</f>
        <v>223.3</v>
      </c>
      <c r="AI11" s="52">
        <f>MIN(B11:AF11)</f>
        <v>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7">
        <v>60.5</v>
      </c>
      <c r="C12" s="47">
        <v>60.5</v>
      </c>
      <c r="D12" s="47">
        <v>63.4</v>
      </c>
      <c r="E12" s="47">
        <v>62.6</v>
      </c>
      <c r="F12" s="47">
        <v>62.6</v>
      </c>
      <c r="G12" s="47">
        <v>62.6</v>
      </c>
      <c r="H12" s="47">
        <v>62.7</v>
      </c>
      <c r="I12" s="47">
        <v>62.7</v>
      </c>
      <c r="J12" s="47">
        <v>63</v>
      </c>
      <c r="K12" s="47">
        <v>63</v>
      </c>
      <c r="L12" s="48">
        <v>62.6</v>
      </c>
      <c r="M12" s="48">
        <v>62.9</v>
      </c>
      <c r="N12" s="48">
        <v>62</v>
      </c>
      <c r="O12" s="48">
        <v>62.3</v>
      </c>
      <c r="P12" s="48">
        <v>59.7</v>
      </c>
      <c r="Q12" s="48">
        <v>63.4</v>
      </c>
      <c r="R12" s="48">
        <v>63.4</v>
      </c>
      <c r="S12" s="48">
        <v>63.4</v>
      </c>
      <c r="T12" s="48">
        <v>63.4</v>
      </c>
      <c r="U12" s="48">
        <v>63.4</v>
      </c>
      <c r="V12" s="48">
        <v>63.4</v>
      </c>
      <c r="W12" s="48">
        <v>63.4</v>
      </c>
      <c r="X12" s="48">
        <v>63.4</v>
      </c>
      <c r="Y12" s="48">
        <v>61.1</v>
      </c>
      <c r="Z12" s="48">
        <v>61.1</v>
      </c>
      <c r="AA12" s="47">
        <v>61.1</v>
      </c>
      <c r="AB12" s="47">
        <v>61.1</v>
      </c>
      <c r="AC12" s="47">
        <v>61.1</v>
      </c>
      <c r="AD12" s="47">
        <v>61.1</v>
      </c>
      <c r="AE12" s="47">
        <v>61.1</v>
      </c>
      <c r="AF12" s="47">
        <v>61.1</v>
      </c>
      <c r="AG12" s="168">
        <v>60</v>
      </c>
      <c r="AH12" s="51">
        <f t="shared" ref="AH12:AH75" si="2">MAX(B12:AF12)</f>
        <v>63.4</v>
      </c>
      <c r="AI12" s="52">
        <f t="shared" ref="AI12:AI75" si="3">MIN(B12:AF12)</f>
        <v>59.7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55">
        <v>45.5</v>
      </c>
      <c r="C14" s="55">
        <v>45.5</v>
      </c>
      <c r="D14" s="55">
        <v>45.5</v>
      </c>
      <c r="E14" s="55">
        <v>45.5</v>
      </c>
      <c r="F14" s="55">
        <v>45.5</v>
      </c>
      <c r="G14" s="55">
        <v>45.5</v>
      </c>
      <c r="H14" s="55">
        <v>45.5</v>
      </c>
      <c r="I14" s="55">
        <v>45.5</v>
      </c>
      <c r="J14" s="55">
        <v>45.5</v>
      </c>
      <c r="K14" s="55">
        <v>45.5</v>
      </c>
      <c r="L14" s="48">
        <v>45.6</v>
      </c>
      <c r="M14" s="48">
        <v>45.9</v>
      </c>
      <c r="N14" s="48">
        <v>45.5</v>
      </c>
      <c r="O14" s="48">
        <v>45.5</v>
      </c>
      <c r="P14" s="48">
        <v>45.5</v>
      </c>
      <c r="Q14" s="48">
        <v>45.5</v>
      </c>
      <c r="R14" s="48">
        <v>45.5</v>
      </c>
      <c r="S14" s="48">
        <v>45.5</v>
      </c>
      <c r="T14" s="48">
        <v>45.5</v>
      </c>
      <c r="U14" s="48">
        <v>45.5</v>
      </c>
      <c r="V14" s="48">
        <v>45.5</v>
      </c>
      <c r="W14" s="48">
        <v>45.5</v>
      </c>
      <c r="X14" s="48">
        <v>45.5</v>
      </c>
      <c r="Y14" s="48">
        <v>45.5</v>
      </c>
      <c r="Z14" s="48">
        <v>45.5</v>
      </c>
      <c r="AA14" s="55">
        <v>45.5</v>
      </c>
      <c r="AB14" s="55">
        <v>45.5</v>
      </c>
      <c r="AC14" s="55">
        <v>45.5</v>
      </c>
      <c r="AD14" s="55">
        <v>45.5</v>
      </c>
      <c r="AE14" s="55">
        <v>45.5</v>
      </c>
      <c r="AF14" s="55">
        <v>45.5</v>
      </c>
      <c r="AG14" s="56">
        <v>50</v>
      </c>
      <c r="AH14" s="51">
        <f t="shared" si="2"/>
        <v>45.9</v>
      </c>
      <c r="AI14" s="52">
        <f t="shared" si="3"/>
        <v>45.5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7">
        <v>28</v>
      </c>
      <c r="C15" s="47">
        <v>28</v>
      </c>
      <c r="D15" s="47">
        <v>28</v>
      </c>
      <c r="E15" s="47">
        <v>28</v>
      </c>
      <c r="F15" s="47">
        <v>28</v>
      </c>
      <c r="G15" s="47">
        <v>28</v>
      </c>
      <c r="H15" s="47">
        <v>28</v>
      </c>
      <c r="I15" s="47">
        <v>28</v>
      </c>
      <c r="J15" s="47">
        <v>28</v>
      </c>
      <c r="K15" s="47">
        <v>28</v>
      </c>
      <c r="L15" s="48">
        <v>28</v>
      </c>
      <c r="M15" s="48">
        <v>28</v>
      </c>
      <c r="N15" s="48">
        <v>28</v>
      </c>
      <c r="O15" s="48">
        <v>28</v>
      </c>
      <c r="P15" s="48">
        <v>28</v>
      </c>
      <c r="Q15" s="48">
        <v>40</v>
      </c>
      <c r="R15" s="48">
        <v>14</v>
      </c>
      <c r="S15" s="48">
        <v>14</v>
      </c>
      <c r="T15" s="48">
        <v>28</v>
      </c>
      <c r="U15" s="48">
        <v>34</v>
      </c>
      <c r="V15" s="48">
        <v>34</v>
      </c>
      <c r="W15" s="48">
        <v>34</v>
      </c>
      <c r="X15" s="48">
        <v>34</v>
      </c>
      <c r="Y15" s="48">
        <v>34</v>
      </c>
      <c r="Z15" s="48">
        <v>34</v>
      </c>
      <c r="AA15" s="47">
        <v>34</v>
      </c>
      <c r="AB15" s="47">
        <v>34</v>
      </c>
      <c r="AC15" s="47">
        <v>34</v>
      </c>
      <c r="AD15" s="47">
        <v>34</v>
      </c>
      <c r="AE15" s="47">
        <v>34</v>
      </c>
      <c r="AF15" s="47">
        <v>34</v>
      </c>
      <c r="AG15" s="168">
        <v>45</v>
      </c>
      <c r="AH15" s="51">
        <f t="shared" si="2"/>
        <v>40</v>
      </c>
      <c r="AI15" s="52">
        <f t="shared" si="3"/>
        <v>14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0</v>
      </c>
      <c r="J16" s="47">
        <v>0</v>
      </c>
      <c r="K16" s="47">
        <v>0</v>
      </c>
      <c r="L16" s="48">
        <v>0</v>
      </c>
      <c r="M16" s="48">
        <v>15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7">
        <v>25</v>
      </c>
      <c r="AB16" s="47">
        <v>25</v>
      </c>
      <c r="AC16" s="47">
        <v>25</v>
      </c>
      <c r="AD16" s="47">
        <v>25</v>
      </c>
      <c r="AE16" s="47">
        <v>25</v>
      </c>
      <c r="AF16" s="47">
        <v>25</v>
      </c>
      <c r="AG16" s="168">
        <v>42</v>
      </c>
      <c r="AH16" s="51">
        <f t="shared" si="2"/>
        <v>25</v>
      </c>
      <c r="AI16" s="52">
        <f t="shared" si="3"/>
        <v>0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7">
        <v>5</v>
      </c>
      <c r="C17" s="47">
        <v>13</v>
      </c>
      <c r="D17" s="47">
        <v>0</v>
      </c>
      <c r="E17" s="47">
        <v>0</v>
      </c>
      <c r="F17" s="47">
        <v>20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7">
        <v>25</v>
      </c>
      <c r="AB17" s="47">
        <v>25</v>
      </c>
      <c r="AC17" s="47">
        <v>25</v>
      </c>
      <c r="AD17" s="47">
        <v>25</v>
      </c>
      <c r="AE17" s="47">
        <v>25</v>
      </c>
      <c r="AF17" s="47">
        <v>25</v>
      </c>
      <c r="AG17" s="168">
        <v>36</v>
      </c>
      <c r="AH17" s="51">
        <f t="shared" si="2"/>
        <v>25</v>
      </c>
      <c r="AI17" s="52">
        <f t="shared" si="3"/>
        <v>0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7">
        <v>0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  <c r="Q18" s="48">
        <v>0</v>
      </c>
      <c r="R18" s="48">
        <v>0</v>
      </c>
      <c r="S18" s="48">
        <v>0</v>
      </c>
      <c r="T18" s="48">
        <v>0</v>
      </c>
      <c r="U18" s="48">
        <v>0</v>
      </c>
      <c r="V18" s="48">
        <v>0</v>
      </c>
      <c r="W18" s="48">
        <v>0</v>
      </c>
      <c r="X18" s="48">
        <v>0</v>
      </c>
      <c r="Y18" s="48">
        <v>0</v>
      </c>
      <c r="Z18" s="48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168">
        <v>30</v>
      </c>
      <c r="AH18" s="51">
        <f t="shared" si="2"/>
        <v>0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7">
        <v>6.2</v>
      </c>
      <c r="AB19" s="47">
        <v>6.2</v>
      </c>
      <c r="AC19" s="47">
        <v>6.2</v>
      </c>
      <c r="AD19" s="47">
        <v>6.2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7">
        <v>22</v>
      </c>
      <c r="AB21" s="47">
        <v>22</v>
      </c>
      <c r="AC21" s="47">
        <v>22</v>
      </c>
      <c r="AD21" s="47">
        <v>22</v>
      </c>
      <c r="AE21" s="47">
        <v>22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0</v>
      </c>
      <c r="J22" s="47">
        <v>0</v>
      </c>
      <c r="K22" s="47">
        <v>0</v>
      </c>
      <c r="L22" s="48">
        <v>0</v>
      </c>
      <c r="M22" s="48">
        <v>16</v>
      </c>
      <c r="N22" s="48">
        <v>16</v>
      </c>
      <c r="O22" s="48">
        <v>16</v>
      </c>
      <c r="P22" s="48">
        <v>16</v>
      </c>
      <c r="Q22" s="48">
        <v>16</v>
      </c>
      <c r="R22" s="48">
        <v>16</v>
      </c>
      <c r="S22" s="48">
        <v>16</v>
      </c>
      <c r="T22" s="48">
        <v>16</v>
      </c>
      <c r="U22" s="48">
        <v>16</v>
      </c>
      <c r="V22" s="48">
        <v>16</v>
      </c>
      <c r="W22" s="48">
        <v>16</v>
      </c>
      <c r="X22" s="48">
        <v>16</v>
      </c>
      <c r="Y22" s="48">
        <v>16</v>
      </c>
      <c r="Z22" s="48">
        <v>16</v>
      </c>
      <c r="AA22" s="47">
        <v>21</v>
      </c>
      <c r="AB22" s="47">
        <v>21</v>
      </c>
      <c r="AC22" s="47">
        <v>21</v>
      </c>
      <c r="AD22" s="47">
        <v>21</v>
      </c>
      <c r="AE22" s="47">
        <v>21</v>
      </c>
      <c r="AF22" s="47">
        <v>21</v>
      </c>
      <c r="AG22" s="168">
        <v>25</v>
      </c>
      <c r="AH22" s="51">
        <f t="shared" si="2"/>
        <v>22</v>
      </c>
      <c r="AI22" s="52">
        <f t="shared" si="3"/>
        <v>0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7">
        <v>22</v>
      </c>
      <c r="AB23" s="47">
        <v>22</v>
      </c>
      <c r="AC23" s="47">
        <v>22</v>
      </c>
      <c r="AD23" s="47">
        <v>22</v>
      </c>
      <c r="AE23" s="47">
        <v>22</v>
      </c>
      <c r="AF23" s="47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0</v>
      </c>
      <c r="J24" s="47">
        <v>0</v>
      </c>
      <c r="K24" s="47">
        <v>0</v>
      </c>
      <c r="L24" s="48">
        <v>0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0</v>
      </c>
      <c r="X24" s="48">
        <v>22</v>
      </c>
      <c r="Y24" s="48">
        <v>22</v>
      </c>
      <c r="Z24" s="48">
        <v>22</v>
      </c>
      <c r="AA24" s="47">
        <v>22</v>
      </c>
      <c r="AB24" s="47">
        <v>22</v>
      </c>
      <c r="AC24" s="47">
        <v>22</v>
      </c>
      <c r="AD24" s="47">
        <v>22</v>
      </c>
      <c r="AE24" s="47">
        <v>22</v>
      </c>
      <c r="AF24" s="47">
        <v>22</v>
      </c>
      <c r="AG24" s="168">
        <v>24.2</v>
      </c>
      <c r="AH24" s="51">
        <f t="shared" si="2"/>
        <v>22</v>
      </c>
      <c r="AI24" s="52">
        <f t="shared" si="3"/>
        <v>0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7">
        <v>15</v>
      </c>
      <c r="C25" s="47">
        <v>15</v>
      </c>
      <c r="D25" s="47">
        <v>15</v>
      </c>
      <c r="E25" s="47">
        <v>15</v>
      </c>
      <c r="F25" s="47">
        <v>15</v>
      </c>
      <c r="G25" s="47">
        <v>15</v>
      </c>
      <c r="H25" s="47">
        <v>15</v>
      </c>
      <c r="I25" s="47">
        <v>0</v>
      </c>
      <c r="J25" s="47">
        <v>0</v>
      </c>
      <c r="K25" s="47">
        <v>0</v>
      </c>
      <c r="L25" s="48">
        <v>0</v>
      </c>
      <c r="M25" s="48">
        <v>15</v>
      </c>
      <c r="N25" s="48">
        <v>15</v>
      </c>
      <c r="O25" s="48">
        <v>15</v>
      </c>
      <c r="P25" s="48">
        <v>15</v>
      </c>
      <c r="Q25" s="48">
        <v>15</v>
      </c>
      <c r="R25" s="48">
        <v>15</v>
      </c>
      <c r="S25" s="48">
        <v>15</v>
      </c>
      <c r="T25" s="48">
        <v>15</v>
      </c>
      <c r="U25" s="48">
        <v>15</v>
      </c>
      <c r="V25" s="48">
        <v>15</v>
      </c>
      <c r="W25" s="48">
        <v>15</v>
      </c>
      <c r="X25" s="48">
        <v>15</v>
      </c>
      <c r="Y25" s="48">
        <v>15</v>
      </c>
      <c r="Z25" s="48">
        <v>15</v>
      </c>
      <c r="AA25" s="47">
        <v>15</v>
      </c>
      <c r="AB25" s="47">
        <v>15</v>
      </c>
      <c r="AC25" s="47">
        <v>15</v>
      </c>
      <c r="AD25" s="47">
        <v>15</v>
      </c>
      <c r="AE25" s="47">
        <v>15</v>
      </c>
      <c r="AF25" s="47">
        <v>15</v>
      </c>
      <c r="AG25" s="168">
        <v>23.5</v>
      </c>
      <c r="AH25" s="51">
        <f t="shared" si="2"/>
        <v>15</v>
      </c>
      <c r="AI25" s="52">
        <f t="shared" si="3"/>
        <v>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7">
        <v>14</v>
      </c>
      <c r="C26" s="47">
        <v>14</v>
      </c>
      <c r="D26" s="47">
        <v>14</v>
      </c>
      <c r="E26" s="47">
        <v>14</v>
      </c>
      <c r="F26" s="47">
        <v>14</v>
      </c>
      <c r="G26" s="47">
        <v>14</v>
      </c>
      <c r="H26" s="47">
        <v>14</v>
      </c>
      <c r="I26" s="47">
        <v>14</v>
      </c>
      <c r="J26" s="47">
        <v>14</v>
      </c>
      <c r="K26" s="47">
        <v>14</v>
      </c>
      <c r="L26" s="48">
        <v>14</v>
      </c>
      <c r="M26" s="48">
        <v>14</v>
      </c>
      <c r="N26" s="48">
        <v>14</v>
      </c>
      <c r="O26" s="48">
        <v>14</v>
      </c>
      <c r="P26" s="48">
        <v>14</v>
      </c>
      <c r="Q26" s="48">
        <v>14</v>
      </c>
      <c r="R26" s="48">
        <v>14</v>
      </c>
      <c r="S26" s="48">
        <v>14</v>
      </c>
      <c r="T26" s="48">
        <v>14</v>
      </c>
      <c r="U26" s="48">
        <v>14</v>
      </c>
      <c r="V26" s="48">
        <v>14</v>
      </c>
      <c r="W26" s="48">
        <v>14</v>
      </c>
      <c r="X26" s="48">
        <v>14</v>
      </c>
      <c r="Y26" s="48">
        <v>14</v>
      </c>
      <c r="Z26" s="48">
        <v>14</v>
      </c>
      <c r="AA26" s="47">
        <v>14</v>
      </c>
      <c r="AB26" s="47">
        <v>14</v>
      </c>
      <c r="AC26" s="47">
        <v>14</v>
      </c>
      <c r="AD26" s="47">
        <v>14</v>
      </c>
      <c r="AE26" s="47">
        <v>14</v>
      </c>
      <c r="AF26" s="47">
        <v>14</v>
      </c>
      <c r="AG26" s="168">
        <v>22.2</v>
      </c>
      <c r="AH26" s="51">
        <f t="shared" si="2"/>
        <v>14</v>
      </c>
      <c r="AI26" s="52">
        <f t="shared" si="3"/>
        <v>14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7">
        <v>12</v>
      </c>
      <c r="C28" s="47">
        <v>12</v>
      </c>
      <c r="D28" s="47">
        <v>12</v>
      </c>
      <c r="E28" s="47">
        <v>12</v>
      </c>
      <c r="F28" s="47">
        <v>12</v>
      </c>
      <c r="G28" s="47">
        <v>12</v>
      </c>
      <c r="H28" s="47">
        <v>12</v>
      </c>
      <c r="I28" s="47">
        <v>12</v>
      </c>
      <c r="J28" s="47">
        <v>12</v>
      </c>
      <c r="K28" s="47">
        <v>12</v>
      </c>
      <c r="L28" s="48">
        <v>12</v>
      </c>
      <c r="M28" s="48">
        <v>12</v>
      </c>
      <c r="N28" s="48">
        <v>12</v>
      </c>
      <c r="O28" s="48">
        <v>12</v>
      </c>
      <c r="P28" s="48">
        <v>12</v>
      </c>
      <c r="Q28" s="48">
        <v>12</v>
      </c>
      <c r="R28" s="48">
        <v>12</v>
      </c>
      <c r="S28" s="48">
        <v>12</v>
      </c>
      <c r="T28" s="48">
        <v>12</v>
      </c>
      <c r="U28" s="48">
        <v>12</v>
      </c>
      <c r="V28" s="48">
        <v>12</v>
      </c>
      <c r="W28" s="48">
        <v>12</v>
      </c>
      <c r="X28" s="48">
        <v>12</v>
      </c>
      <c r="Y28" s="48">
        <v>12</v>
      </c>
      <c r="Z28" s="48">
        <v>12</v>
      </c>
      <c r="AA28" s="47">
        <v>12</v>
      </c>
      <c r="AB28" s="47">
        <v>12</v>
      </c>
      <c r="AC28" s="47">
        <v>12</v>
      </c>
      <c r="AD28" s="47">
        <v>12</v>
      </c>
      <c r="AE28" s="47">
        <v>12</v>
      </c>
      <c r="AF28" s="47">
        <v>12</v>
      </c>
      <c r="AG28" s="168">
        <v>22.1</v>
      </c>
      <c r="AH28" s="51">
        <f t="shared" si="2"/>
        <v>12</v>
      </c>
      <c r="AI28" s="52">
        <f t="shared" si="3"/>
        <v>12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0</v>
      </c>
      <c r="J29" s="55">
        <v>0</v>
      </c>
      <c r="K29" s="55">
        <v>0</v>
      </c>
      <c r="L29" s="55">
        <v>0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0</v>
      </c>
      <c r="X29" s="48">
        <v>12</v>
      </c>
      <c r="Y29" s="48">
        <v>12</v>
      </c>
      <c r="Z29" s="48">
        <v>12</v>
      </c>
      <c r="AA29" s="55">
        <v>12</v>
      </c>
      <c r="AB29" s="55">
        <v>12</v>
      </c>
      <c r="AC29" s="55">
        <v>12</v>
      </c>
      <c r="AD29" s="55">
        <v>12</v>
      </c>
      <c r="AE29" s="55">
        <v>12</v>
      </c>
      <c r="AF29" s="55">
        <v>12</v>
      </c>
      <c r="AG29" s="56">
        <v>22</v>
      </c>
      <c r="AH29" s="51">
        <f t="shared" si="2"/>
        <v>12</v>
      </c>
      <c r="AI29" s="52">
        <f t="shared" si="3"/>
        <v>0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55">
        <v>4.5</v>
      </c>
      <c r="C31" s="55">
        <v>4.5</v>
      </c>
      <c r="D31" s="55">
        <v>4.5</v>
      </c>
      <c r="E31" s="55">
        <v>4.5</v>
      </c>
      <c r="F31" s="55">
        <v>4.5</v>
      </c>
      <c r="G31" s="55">
        <v>4.5</v>
      </c>
      <c r="H31" s="55">
        <v>4.5</v>
      </c>
      <c r="I31" s="55">
        <v>4.5</v>
      </c>
      <c r="J31" s="55">
        <v>4.5</v>
      </c>
      <c r="K31" s="55">
        <v>4.5</v>
      </c>
      <c r="L31" s="48">
        <v>4.5</v>
      </c>
      <c r="M31" s="48">
        <v>4.5</v>
      </c>
      <c r="N31" s="48">
        <v>4.5</v>
      </c>
      <c r="O31" s="48">
        <v>4.5</v>
      </c>
      <c r="P31" s="48">
        <v>4.5</v>
      </c>
      <c r="Q31" s="48">
        <v>4.5</v>
      </c>
      <c r="R31" s="48">
        <v>4.5</v>
      </c>
      <c r="S31" s="48">
        <v>4.5</v>
      </c>
      <c r="T31" s="48">
        <v>4.5</v>
      </c>
      <c r="U31" s="48">
        <v>4.5</v>
      </c>
      <c r="V31" s="48">
        <v>4.5</v>
      </c>
      <c r="W31" s="48">
        <v>4.5</v>
      </c>
      <c r="X31" s="48">
        <v>4.5</v>
      </c>
      <c r="Y31" s="48">
        <v>4.5</v>
      </c>
      <c r="Z31" s="48">
        <v>4.5</v>
      </c>
      <c r="AA31" s="55">
        <v>4.5</v>
      </c>
      <c r="AB31" s="55">
        <v>4.5</v>
      </c>
      <c r="AC31" s="55">
        <v>4.5</v>
      </c>
      <c r="AD31" s="55">
        <v>4.5</v>
      </c>
      <c r="AE31" s="55">
        <v>4.5</v>
      </c>
      <c r="AF31" s="55">
        <v>4.5</v>
      </c>
      <c r="AG31" s="58">
        <v>20</v>
      </c>
      <c r="AH31" s="51">
        <f t="shared" si="2"/>
        <v>4.5</v>
      </c>
      <c r="AI31" s="52">
        <f t="shared" si="3"/>
        <v>4.5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140</v>
      </c>
      <c r="J33" s="55">
        <v>140</v>
      </c>
      <c r="K33" s="55">
        <v>140</v>
      </c>
      <c r="L33" s="55">
        <v>140</v>
      </c>
      <c r="M33" s="55">
        <v>160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185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140</v>
      </c>
      <c r="AK33" s="53"/>
    </row>
    <row r="34" spans="1:41" ht="15.75" thickBot="1" x14ac:dyDescent="0.3">
      <c r="A34" s="63" t="s">
        <v>19</v>
      </c>
      <c r="B34" s="55">
        <v>165.4</v>
      </c>
      <c r="C34" s="55">
        <v>165.6</v>
      </c>
      <c r="D34" s="55">
        <v>165.6</v>
      </c>
      <c r="E34" s="55">
        <v>165.8</v>
      </c>
      <c r="F34" s="55">
        <v>165.7</v>
      </c>
      <c r="G34" s="55">
        <v>165.3</v>
      </c>
      <c r="H34" s="55">
        <v>164.9</v>
      </c>
      <c r="I34" s="55">
        <v>0</v>
      </c>
      <c r="J34" s="55">
        <v>0</v>
      </c>
      <c r="K34" s="55">
        <v>0</v>
      </c>
      <c r="L34" s="64">
        <v>0</v>
      </c>
      <c r="M34" s="64">
        <v>109.1</v>
      </c>
      <c r="N34" s="64">
        <v>156.9</v>
      </c>
      <c r="O34" s="64">
        <v>158.80000000000001</v>
      </c>
      <c r="P34" s="64">
        <v>159.5</v>
      </c>
      <c r="Q34" s="64">
        <v>159.9</v>
      </c>
      <c r="R34" s="64">
        <v>159.19999999999999</v>
      </c>
      <c r="S34" s="64">
        <v>159</v>
      </c>
      <c r="T34" s="64">
        <v>159</v>
      </c>
      <c r="U34" s="64">
        <v>164.2</v>
      </c>
      <c r="V34" s="64">
        <v>164</v>
      </c>
      <c r="W34" s="64">
        <v>70.599999999999994</v>
      </c>
      <c r="X34" s="64">
        <v>152.30000000000001</v>
      </c>
      <c r="Y34" s="64">
        <v>155</v>
      </c>
      <c r="Z34" s="64">
        <v>158.6</v>
      </c>
      <c r="AA34" s="64">
        <v>163.30000000000001</v>
      </c>
      <c r="AB34" s="64">
        <v>163.30000000000001</v>
      </c>
      <c r="AC34" s="64">
        <v>163.1</v>
      </c>
      <c r="AD34" s="64">
        <v>163.30000000000001</v>
      </c>
      <c r="AE34" s="64">
        <v>165</v>
      </c>
      <c r="AF34" s="55">
        <v>165</v>
      </c>
      <c r="AG34" s="58">
        <v>240</v>
      </c>
      <c r="AH34" s="51">
        <f t="shared" si="2"/>
        <v>165.8</v>
      </c>
      <c r="AI34" s="52">
        <f t="shared" si="3"/>
        <v>0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758.59999999999991</v>
      </c>
      <c r="C35" s="66">
        <f t="shared" si="4"/>
        <v>766.59999999999991</v>
      </c>
      <c r="D35" s="66">
        <f t="shared" si="4"/>
        <v>756.4</v>
      </c>
      <c r="E35" s="66">
        <f t="shared" si="4"/>
        <v>755.6</v>
      </c>
      <c r="F35" s="66">
        <f t="shared" si="4"/>
        <v>775.6</v>
      </c>
      <c r="G35" s="66">
        <f t="shared" si="4"/>
        <v>780.6</v>
      </c>
      <c r="H35" s="66">
        <f>SUM(H11:H33)</f>
        <v>781.09999999999991</v>
      </c>
      <c r="I35" s="66">
        <f t="shared" si="4"/>
        <v>605.09999999999991</v>
      </c>
      <c r="J35" s="66">
        <f t="shared" si="4"/>
        <v>605.4</v>
      </c>
      <c r="K35" s="66">
        <f t="shared" si="4"/>
        <v>605.4</v>
      </c>
      <c r="L35" s="66">
        <f t="shared" si="4"/>
        <v>605.20000000000005</v>
      </c>
      <c r="M35" s="66">
        <f>SUM(M11:M33)</f>
        <v>705.5</v>
      </c>
      <c r="N35" s="66">
        <f>SUM(N11:N33)</f>
        <v>551.20000000000005</v>
      </c>
      <c r="O35" s="66">
        <f t="shared" si="4"/>
        <v>551.5</v>
      </c>
      <c r="P35" s="66">
        <f t="shared" si="4"/>
        <v>548.9</v>
      </c>
      <c r="Q35" s="66">
        <f t="shared" si="4"/>
        <v>564.6</v>
      </c>
      <c r="R35" s="66">
        <f t="shared" si="4"/>
        <v>538.6</v>
      </c>
      <c r="S35" s="66">
        <f t="shared" si="4"/>
        <v>538.6</v>
      </c>
      <c r="T35" s="66">
        <f t="shared" si="4"/>
        <v>552.6</v>
      </c>
      <c r="U35" s="66">
        <f t="shared" si="4"/>
        <v>558.6</v>
      </c>
      <c r="V35" s="66">
        <f t="shared" si="4"/>
        <v>558.6</v>
      </c>
      <c r="W35" s="66">
        <f t="shared" si="4"/>
        <v>489.6</v>
      </c>
      <c r="X35" s="66">
        <f t="shared" si="4"/>
        <v>558.6</v>
      </c>
      <c r="Y35" s="66">
        <f t="shared" si="4"/>
        <v>556.29999999999995</v>
      </c>
      <c r="Z35" s="66">
        <f t="shared" si="4"/>
        <v>556.29999999999995</v>
      </c>
      <c r="AA35" s="66">
        <f t="shared" si="4"/>
        <v>711.09999999999991</v>
      </c>
      <c r="AB35" s="66">
        <f t="shared" si="4"/>
        <v>784.3</v>
      </c>
      <c r="AC35" s="66">
        <f t="shared" si="4"/>
        <v>784.3</v>
      </c>
      <c r="AD35" s="66">
        <f t="shared" si="4"/>
        <v>784.3</v>
      </c>
      <c r="AE35" s="66">
        <f t="shared" si="4"/>
        <v>784.3</v>
      </c>
      <c r="AF35" s="66">
        <f t="shared" si="4"/>
        <v>784.3</v>
      </c>
      <c r="AG35" s="58">
        <f>SUM(AG11:AG34)</f>
        <v>1416.83</v>
      </c>
      <c r="AH35" s="51">
        <f t="shared" si="2"/>
        <v>784.3</v>
      </c>
      <c r="AI35" s="52">
        <f t="shared" si="3"/>
        <v>489.6</v>
      </c>
      <c r="AK35" s="53"/>
    </row>
    <row r="36" spans="1:41" x14ac:dyDescent="0.25">
      <c r="A36" s="54" t="s">
        <v>21</v>
      </c>
      <c r="B36" s="55">
        <v>139.9</v>
      </c>
      <c r="C36" s="55">
        <v>140.4</v>
      </c>
      <c r="D36" s="55">
        <v>140.19999999999999</v>
      </c>
      <c r="E36" s="55">
        <v>140.19999999999999</v>
      </c>
      <c r="F36" s="55">
        <v>139.5</v>
      </c>
      <c r="G36" s="55">
        <v>139.4</v>
      </c>
      <c r="H36" s="55">
        <v>139.19999999999999</v>
      </c>
      <c r="I36" s="55">
        <v>139.30000000000001</v>
      </c>
      <c r="J36" s="55">
        <v>139.30000000000001</v>
      </c>
      <c r="K36" s="55">
        <v>139.6</v>
      </c>
      <c r="L36" s="48">
        <v>140.6</v>
      </c>
      <c r="M36" s="48">
        <v>140</v>
      </c>
      <c r="N36" s="48">
        <v>138.80000000000001</v>
      </c>
      <c r="O36" s="48">
        <v>138.1</v>
      </c>
      <c r="P36" s="48">
        <v>139.4</v>
      </c>
      <c r="Q36" s="48">
        <v>139.1</v>
      </c>
      <c r="R36" s="48">
        <v>139.1</v>
      </c>
      <c r="S36" s="48">
        <v>139.1</v>
      </c>
      <c r="T36" s="48">
        <v>139.1</v>
      </c>
      <c r="U36" s="48">
        <v>139.1</v>
      </c>
      <c r="V36" s="48">
        <v>139.1</v>
      </c>
      <c r="W36" s="48">
        <v>139.1</v>
      </c>
      <c r="X36" s="48">
        <v>139.1</v>
      </c>
      <c r="Y36" s="48">
        <v>139.1</v>
      </c>
      <c r="Z36" s="48">
        <v>139.1</v>
      </c>
      <c r="AA36" s="47">
        <v>139.1</v>
      </c>
      <c r="AB36" s="47">
        <v>139.1</v>
      </c>
      <c r="AC36" s="47">
        <v>139.1</v>
      </c>
      <c r="AD36" s="47">
        <v>141</v>
      </c>
      <c r="AE36" s="47">
        <v>141</v>
      </c>
      <c r="AF36" s="47">
        <v>141</v>
      </c>
      <c r="AG36" s="56">
        <v>144</v>
      </c>
      <c r="AH36" s="51">
        <f t="shared" si="2"/>
        <v>141</v>
      </c>
      <c r="AI36" s="52">
        <f t="shared" si="3"/>
        <v>138.1</v>
      </c>
      <c r="AK36" s="53"/>
    </row>
    <row r="37" spans="1:41" x14ac:dyDescent="0.25">
      <c r="A37" s="57" t="s">
        <v>22</v>
      </c>
      <c r="B37" s="55">
        <v>70.3</v>
      </c>
      <c r="C37" s="55">
        <v>72.099999999999994</v>
      </c>
      <c r="D37" s="55">
        <v>71</v>
      </c>
      <c r="E37" s="55">
        <v>71.2</v>
      </c>
      <c r="F37" s="55">
        <v>71.7</v>
      </c>
      <c r="G37" s="55">
        <v>71.3</v>
      </c>
      <c r="H37" s="55">
        <v>71.400000000000006</v>
      </c>
      <c r="I37" s="55">
        <v>73.400000000000006</v>
      </c>
      <c r="J37" s="55">
        <v>71.900000000000006</v>
      </c>
      <c r="K37" s="55">
        <v>70.2</v>
      </c>
      <c r="L37" s="67">
        <v>70</v>
      </c>
      <c r="M37" s="67">
        <v>70</v>
      </c>
      <c r="N37" s="67">
        <v>70</v>
      </c>
      <c r="O37" s="67">
        <v>70.400000000000006</v>
      </c>
      <c r="P37" s="67">
        <v>70.7</v>
      </c>
      <c r="Q37" s="67">
        <v>68.5</v>
      </c>
      <c r="R37" s="67">
        <v>68.5</v>
      </c>
      <c r="S37" s="67">
        <v>68.5</v>
      </c>
      <c r="T37" s="67">
        <v>68.5</v>
      </c>
      <c r="U37" s="67">
        <v>68.5</v>
      </c>
      <c r="V37" s="67">
        <v>68.5</v>
      </c>
      <c r="W37" s="67">
        <v>68.5</v>
      </c>
      <c r="X37" s="67">
        <v>68.5</v>
      </c>
      <c r="Y37" s="67">
        <v>68.5</v>
      </c>
      <c r="Z37" s="67">
        <v>68.5</v>
      </c>
      <c r="AA37" s="55">
        <v>68.5</v>
      </c>
      <c r="AB37" s="55">
        <v>68.5</v>
      </c>
      <c r="AC37" s="55">
        <v>68.5</v>
      </c>
      <c r="AD37" s="55">
        <v>68.5</v>
      </c>
      <c r="AE37" s="55">
        <v>68.5</v>
      </c>
      <c r="AF37" s="55">
        <v>70.900000000000006</v>
      </c>
      <c r="AG37" s="58">
        <v>70</v>
      </c>
      <c r="AH37" s="51">
        <f t="shared" si="2"/>
        <v>73.400000000000006</v>
      </c>
      <c r="AI37" s="52">
        <f t="shared" si="3"/>
        <v>68.5</v>
      </c>
      <c r="AK37" s="53"/>
    </row>
    <row r="38" spans="1:41" x14ac:dyDescent="0.25">
      <c r="A38" s="57" t="s">
        <v>23</v>
      </c>
      <c r="B38" s="55">
        <v>60.8</v>
      </c>
      <c r="C38" s="55">
        <v>60.8</v>
      </c>
      <c r="D38" s="55">
        <v>0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67">
        <v>61.4</v>
      </c>
      <c r="M38" s="67">
        <v>61.2</v>
      </c>
      <c r="N38" s="67">
        <v>60.5</v>
      </c>
      <c r="O38" s="67">
        <v>61</v>
      </c>
      <c r="P38" s="67">
        <v>60.9</v>
      </c>
      <c r="Q38" s="67">
        <v>44.7</v>
      </c>
      <c r="R38" s="67">
        <v>44.7</v>
      </c>
      <c r="S38" s="67">
        <v>62.6</v>
      </c>
      <c r="T38" s="67">
        <v>62.6</v>
      </c>
      <c r="U38" s="67">
        <v>62.6</v>
      </c>
      <c r="V38" s="67">
        <v>62.6</v>
      </c>
      <c r="W38" s="67">
        <v>62.6</v>
      </c>
      <c r="X38" s="67">
        <v>62.6</v>
      </c>
      <c r="Y38" s="67">
        <v>62.6</v>
      </c>
      <c r="Z38" s="67">
        <v>62.6</v>
      </c>
      <c r="AA38" s="55">
        <v>62.6</v>
      </c>
      <c r="AB38" s="55">
        <v>62.6</v>
      </c>
      <c r="AC38" s="55">
        <v>62.6</v>
      </c>
      <c r="AD38" s="55">
        <v>62.6</v>
      </c>
      <c r="AE38" s="55">
        <v>62.6</v>
      </c>
      <c r="AF38" s="55">
        <v>62.6</v>
      </c>
      <c r="AG38" s="58">
        <v>69</v>
      </c>
      <c r="AH38" s="51">
        <f t="shared" si="2"/>
        <v>62.6</v>
      </c>
      <c r="AI38" s="52">
        <f t="shared" si="3"/>
        <v>0</v>
      </c>
      <c r="AK38" s="53"/>
    </row>
    <row r="39" spans="1:41" x14ac:dyDescent="0.25">
      <c r="A39" s="57" t="s">
        <v>24</v>
      </c>
      <c r="B39" s="55">
        <v>30.2</v>
      </c>
      <c r="C39" s="55">
        <v>30.2</v>
      </c>
      <c r="D39" s="55">
        <v>30.2</v>
      </c>
      <c r="E39" s="55">
        <v>30.2</v>
      </c>
      <c r="F39" s="55">
        <v>30.2</v>
      </c>
      <c r="G39" s="55">
        <v>30.2</v>
      </c>
      <c r="H39" s="55">
        <v>30.2</v>
      </c>
      <c r="I39" s="55">
        <v>30.2</v>
      </c>
      <c r="J39" s="55">
        <v>30.2</v>
      </c>
      <c r="K39" s="55">
        <v>30.2</v>
      </c>
      <c r="L39" s="67">
        <v>30.2</v>
      </c>
      <c r="M39" s="67">
        <v>30.2</v>
      </c>
      <c r="N39" s="67">
        <v>30.2</v>
      </c>
      <c r="O39" s="67">
        <v>30.2</v>
      </c>
      <c r="P39" s="67">
        <v>29.9</v>
      </c>
      <c r="Q39" s="67">
        <v>30.1</v>
      </c>
      <c r="R39" s="67">
        <v>30.1</v>
      </c>
      <c r="S39" s="67">
        <v>30.1</v>
      </c>
      <c r="T39" s="67">
        <v>30.1</v>
      </c>
      <c r="U39" s="67">
        <v>30.1</v>
      </c>
      <c r="V39" s="67">
        <v>30.1</v>
      </c>
      <c r="W39" s="67">
        <v>30.1</v>
      </c>
      <c r="X39" s="67">
        <v>30.1</v>
      </c>
      <c r="Y39" s="67">
        <v>30.1</v>
      </c>
      <c r="Z39" s="67">
        <v>30.1</v>
      </c>
      <c r="AA39" s="55">
        <v>30.1</v>
      </c>
      <c r="AB39" s="55">
        <v>30.1</v>
      </c>
      <c r="AC39" s="55">
        <v>30.1</v>
      </c>
      <c r="AD39" s="55">
        <v>30.1</v>
      </c>
      <c r="AE39" s="55">
        <v>30.1</v>
      </c>
      <c r="AF39" s="55">
        <v>30.1</v>
      </c>
      <c r="AG39" s="58">
        <v>60</v>
      </c>
      <c r="AH39" s="51">
        <f t="shared" si="2"/>
        <v>30.2</v>
      </c>
      <c r="AI39" s="52">
        <f t="shared" si="3"/>
        <v>29.9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15.2</v>
      </c>
      <c r="O40" s="48">
        <v>15.2</v>
      </c>
      <c r="P40" s="48">
        <v>15</v>
      </c>
      <c r="Q40" s="48">
        <v>15</v>
      </c>
      <c r="R40" s="48">
        <v>15</v>
      </c>
      <c r="S40" s="48">
        <v>15</v>
      </c>
      <c r="T40" s="48">
        <v>0</v>
      </c>
      <c r="U40" s="48">
        <v>15</v>
      </c>
      <c r="V40" s="48">
        <v>15</v>
      </c>
      <c r="W40" s="48">
        <v>15</v>
      </c>
      <c r="X40" s="48">
        <v>15</v>
      </c>
      <c r="Y40" s="48">
        <v>15</v>
      </c>
      <c r="Z40" s="48">
        <v>15</v>
      </c>
      <c r="AA40" s="55">
        <v>15</v>
      </c>
      <c r="AB40" s="55">
        <v>15</v>
      </c>
      <c r="AC40" s="55">
        <v>15</v>
      </c>
      <c r="AD40" s="55">
        <v>15</v>
      </c>
      <c r="AE40" s="55">
        <v>15</v>
      </c>
      <c r="AF40" s="55">
        <v>15</v>
      </c>
      <c r="AG40" s="58">
        <v>30</v>
      </c>
      <c r="AH40" s="51">
        <f t="shared" si="2"/>
        <v>15.2</v>
      </c>
      <c r="AI40" s="52">
        <f t="shared" si="3"/>
        <v>0</v>
      </c>
      <c r="AK40" s="53"/>
    </row>
    <row r="41" spans="1:41" x14ac:dyDescent="0.25">
      <c r="A41" s="57" t="s">
        <v>86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16.7</v>
      </c>
      <c r="C42" s="68">
        <v>16.7</v>
      </c>
      <c r="D42" s="68">
        <v>16.600000000000001</v>
      </c>
      <c r="E42" s="68">
        <v>16.600000000000001</v>
      </c>
      <c r="F42" s="68">
        <v>16.399999999999999</v>
      </c>
      <c r="G42" s="68">
        <v>16.399999999999999</v>
      </c>
      <c r="H42" s="68">
        <v>16.399999999999999</v>
      </c>
      <c r="I42" s="68">
        <v>16.2</v>
      </c>
      <c r="J42" s="68">
        <v>16.2</v>
      </c>
      <c r="K42" s="68">
        <v>16.2</v>
      </c>
      <c r="L42" s="48">
        <v>15.1</v>
      </c>
      <c r="M42" s="48">
        <v>15.1</v>
      </c>
      <c r="N42" s="48">
        <v>15.2</v>
      </c>
      <c r="O42" s="48">
        <v>15.4</v>
      </c>
      <c r="P42" s="48">
        <v>16</v>
      </c>
      <c r="Q42" s="48">
        <v>15.8</v>
      </c>
      <c r="R42" s="48">
        <v>15.8</v>
      </c>
      <c r="S42" s="48">
        <v>15.8</v>
      </c>
      <c r="T42" s="48">
        <v>12</v>
      </c>
      <c r="U42" s="48">
        <v>12</v>
      </c>
      <c r="V42" s="48">
        <v>12</v>
      </c>
      <c r="W42" s="48">
        <v>12</v>
      </c>
      <c r="X42" s="48">
        <v>12</v>
      </c>
      <c r="Y42" s="48">
        <v>12</v>
      </c>
      <c r="Z42" s="48">
        <v>12</v>
      </c>
      <c r="AA42" s="55">
        <v>12</v>
      </c>
      <c r="AB42" s="55">
        <v>16</v>
      </c>
      <c r="AC42" s="55">
        <v>16</v>
      </c>
      <c r="AD42" s="55">
        <v>16</v>
      </c>
      <c r="AE42" s="55">
        <v>16</v>
      </c>
      <c r="AF42" s="55">
        <v>16</v>
      </c>
      <c r="AG42" s="58">
        <v>24</v>
      </c>
      <c r="AH42" s="51">
        <f t="shared" si="2"/>
        <v>16.7</v>
      </c>
      <c r="AI42" s="52">
        <f t="shared" si="3"/>
        <v>12</v>
      </c>
      <c r="AK42" s="53"/>
    </row>
    <row r="43" spans="1:41" x14ac:dyDescent="0.25">
      <c r="A43" s="57" t="s">
        <v>27</v>
      </c>
      <c r="B43" s="55">
        <v>2.1</v>
      </c>
      <c r="C43" s="55">
        <v>2.1</v>
      </c>
      <c r="D43" s="55">
        <v>2.1</v>
      </c>
      <c r="E43" s="55">
        <v>2.1</v>
      </c>
      <c r="F43" s="55">
        <v>2.1</v>
      </c>
      <c r="G43" s="55">
        <v>2.1</v>
      </c>
      <c r="H43" s="55">
        <v>2.1</v>
      </c>
      <c r="I43" s="55">
        <v>2.1</v>
      </c>
      <c r="J43" s="55">
        <v>2.1</v>
      </c>
      <c r="K43" s="55">
        <v>2.1</v>
      </c>
      <c r="L43" s="48">
        <v>2.5</v>
      </c>
      <c r="M43" s="48">
        <v>2.5</v>
      </c>
      <c r="N43" s="48">
        <v>2.5</v>
      </c>
      <c r="O43" s="48">
        <v>2.5</v>
      </c>
      <c r="P43" s="48">
        <v>0</v>
      </c>
      <c r="Q43" s="48">
        <v>0</v>
      </c>
      <c r="R43" s="48">
        <v>0</v>
      </c>
      <c r="S43" s="48">
        <v>0</v>
      </c>
      <c r="T43" s="48">
        <v>0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0</v>
      </c>
      <c r="AA43" s="55">
        <v>2.1</v>
      </c>
      <c r="AB43" s="55">
        <v>2.1</v>
      </c>
      <c r="AC43" s="55">
        <v>2.1</v>
      </c>
      <c r="AD43" s="55">
        <v>2.1</v>
      </c>
      <c r="AE43" s="55">
        <v>2.1</v>
      </c>
      <c r="AF43" s="55">
        <v>2.1</v>
      </c>
      <c r="AG43" s="58">
        <v>15</v>
      </c>
      <c r="AH43" s="51">
        <f t="shared" si="2"/>
        <v>2.5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14</v>
      </c>
      <c r="C44" s="55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48">
        <v>14</v>
      </c>
      <c r="M44" s="48">
        <v>14</v>
      </c>
      <c r="N44" s="48">
        <v>14</v>
      </c>
      <c r="O44" s="48">
        <v>14</v>
      </c>
      <c r="P44" s="48">
        <v>14</v>
      </c>
      <c r="Q44" s="48">
        <v>14</v>
      </c>
      <c r="R44" s="48">
        <v>14</v>
      </c>
      <c r="S44" s="48">
        <v>14</v>
      </c>
      <c r="T44" s="48">
        <v>14</v>
      </c>
      <c r="U44" s="48">
        <v>14</v>
      </c>
      <c r="V44" s="48">
        <v>14</v>
      </c>
      <c r="W44" s="48">
        <v>14</v>
      </c>
      <c r="X44" s="48">
        <v>14</v>
      </c>
      <c r="Y44" s="48">
        <v>14</v>
      </c>
      <c r="Z44" s="48">
        <v>14</v>
      </c>
      <c r="AA44" s="55">
        <v>14</v>
      </c>
      <c r="AB44" s="55">
        <v>14</v>
      </c>
      <c r="AC44" s="55">
        <v>14</v>
      </c>
      <c r="AD44" s="55">
        <v>14</v>
      </c>
      <c r="AE44" s="55">
        <v>14</v>
      </c>
      <c r="AF44" s="55">
        <v>14</v>
      </c>
      <c r="AG44" s="58">
        <v>14.1</v>
      </c>
      <c r="AH44" s="51">
        <f t="shared" si="2"/>
        <v>14</v>
      </c>
      <c r="AI44" s="52">
        <f t="shared" si="3"/>
        <v>14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0</v>
      </c>
      <c r="C45" s="68">
        <v>0</v>
      </c>
      <c r="D45" s="68">
        <v>0</v>
      </c>
      <c r="E45" s="68">
        <v>0</v>
      </c>
      <c r="F45" s="68">
        <v>0</v>
      </c>
      <c r="G45" s="68">
        <v>0</v>
      </c>
      <c r="H45" s="68">
        <v>0</v>
      </c>
      <c r="I45" s="68">
        <v>0</v>
      </c>
      <c r="J45" s="68">
        <v>0</v>
      </c>
      <c r="K45" s="68">
        <v>0</v>
      </c>
      <c r="L45" s="68">
        <v>0</v>
      </c>
      <c r="M45" s="68">
        <v>7</v>
      </c>
      <c r="N45" s="48">
        <v>14</v>
      </c>
      <c r="O45" s="48">
        <v>14</v>
      </c>
      <c r="P45" s="48">
        <v>14</v>
      </c>
      <c r="Q45" s="48">
        <v>14</v>
      </c>
      <c r="R45" s="48">
        <v>14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55">
        <v>14</v>
      </c>
      <c r="AB45" s="55">
        <v>14</v>
      </c>
      <c r="AC45" s="55">
        <v>14</v>
      </c>
      <c r="AD45" s="55">
        <v>14</v>
      </c>
      <c r="AE45" s="55">
        <v>14</v>
      </c>
      <c r="AF45" s="55">
        <v>14</v>
      </c>
      <c r="AG45" s="58">
        <v>14</v>
      </c>
      <c r="AH45" s="51">
        <f t="shared" si="2"/>
        <v>14</v>
      </c>
      <c r="AI45" s="52">
        <f t="shared" si="3"/>
        <v>0</v>
      </c>
      <c r="AK45" s="53"/>
    </row>
    <row r="46" spans="1:41" x14ac:dyDescent="0.25">
      <c r="A46" s="57" t="s">
        <v>30</v>
      </c>
      <c r="B46" s="55">
        <v>6.2</v>
      </c>
      <c r="C46" s="55">
        <v>6.2</v>
      </c>
      <c r="D46" s="55">
        <v>4.5</v>
      </c>
      <c r="E46" s="55">
        <v>3.7</v>
      </c>
      <c r="F46" s="55">
        <v>3.7</v>
      </c>
      <c r="G46" s="55">
        <v>3.7</v>
      </c>
      <c r="H46" s="55">
        <v>3.6</v>
      </c>
      <c r="I46" s="55">
        <v>3.6</v>
      </c>
      <c r="J46" s="55">
        <v>4.5</v>
      </c>
      <c r="K46" s="55">
        <v>3.6</v>
      </c>
      <c r="L46" s="55">
        <v>3.6</v>
      </c>
      <c r="M46" s="55">
        <v>3.6</v>
      </c>
      <c r="N46" s="48">
        <v>3.6</v>
      </c>
      <c r="O46" s="48">
        <v>3.6</v>
      </c>
      <c r="P46" s="48">
        <v>3.6</v>
      </c>
      <c r="Q46" s="48">
        <v>4.3</v>
      </c>
      <c r="R46" s="48">
        <v>4.3</v>
      </c>
      <c r="S46" s="48">
        <v>4.3</v>
      </c>
      <c r="T46" s="48">
        <v>4.3</v>
      </c>
      <c r="U46" s="48">
        <v>4.3</v>
      </c>
      <c r="V46" s="48">
        <v>4.3</v>
      </c>
      <c r="W46" s="48">
        <v>4.3</v>
      </c>
      <c r="X46" s="48">
        <v>4.3</v>
      </c>
      <c r="Y46" s="48">
        <v>4.3</v>
      </c>
      <c r="Z46" s="48">
        <v>4.3</v>
      </c>
      <c r="AA46" s="55">
        <v>4.3</v>
      </c>
      <c r="AB46" s="55">
        <v>5.7</v>
      </c>
      <c r="AC46" s="55">
        <v>5.7</v>
      </c>
      <c r="AD46" s="55">
        <v>5.7</v>
      </c>
      <c r="AE46" s="55">
        <v>5.7</v>
      </c>
      <c r="AF46" s="55">
        <v>5.7</v>
      </c>
      <c r="AG46" s="58">
        <v>10.050000000000001</v>
      </c>
      <c r="AH46" s="51">
        <f t="shared" si="2"/>
        <v>6.2</v>
      </c>
      <c r="AI46" s="52">
        <f t="shared" si="3"/>
        <v>3.6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0</v>
      </c>
      <c r="J47" s="55">
        <v>0</v>
      </c>
      <c r="K47" s="55">
        <v>0</v>
      </c>
      <c r="L47" s="55">
        <v>0</v>
      </c>
      <c r="M47" s="55">
        <v>3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55">
        <v>6.2</v>
      </c>
      <c r="AB47" s="55">
        <v>6.2</v>
      </c>
      <c r="AC47" s="55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0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364.94</v>
      </c>
      <c r="C49" s="66">
        <f t="shared" si="6"/>
        <v>367.24</v>
      </c>
      <c r="D49" s="66">
        <f t="shared" si="6"/>
        <v>303.34000000000003</v>
      </c>
      <c r="E49" s="66">
        <f t="shared" si="6"/>
        <v>302.74</v>
      </c>
      <c r="F49" s="66">
        <f t="shared" si="6"/>
        <v>302.33999999999997</v>
      </c>
      <c r="G49" s="66">
        <f t="shared" si="6"/>
        <v>301.83999999999997</v>
      </c>
      <c r="H49" s="66">
        <f t="shared" si="6"/>
        <v>301.64000000000004</v>
      </c>
      <c r="I49" s="66">
        <f t="shared" si="6"/>
        <v>297.34000000000003</v>
      </c>
      <c r="J49" s="66">
        <f t="shared" si="6"/>
        <v>296.74</v>
      </c>
      <c r="K49" s="66">
        <f t="shared" si="6"/>
        <v>294.44000000000005</v>
      </c>
      <c r="L49" s="66">
        <f t="shared" si="6"/>
        <v>355.94000000000005</v>
      </c>
      <c r="M49" s="66">
        <f t="shared" si="6"/>
        <v>365.14000000000004</v>
      </c>
      <c r="N49" s="66">
        <f t="shared" si="6"/>
        <v>373.74</v>
      </c>
      <c r="O49" s="66">
        <f t="shared" si="6"/>
        <v>374.14</v>
      </c>
      <c r="P49" s="66">
        <f t="shared" si="6"/>
        <v>373.24</v>
      </c>
      <c r="Q49" s="66">
        <f t="shared" si="6"/>
        <v>355.24000000000007</v>
      </c>
      <c r="R49" s="66">
        <f t="shared" si="6"/>
        <v>355.24000000000007</v>
      </c>
      <c r="S49" s="66">
        <f t="shared" si="6"/>
        <v>373.14000000000004</v>
      </c>
      <c r="T49" s="66">
        <f t="shared" si="6"/>
        <v>354.34000000000003</v>
      </c>
      <c r="U49" s="66">
        <f t="shared" si="6"/>
        <v>369.34000000000003</v>
      </c>
      <c r="V49" s="66">
        <f t="shared" si="6"/>
        <v>369.34000000000003</v>
      </c>
      <c r="W49" s="66">
        <f t="shared" si="6"/>
        <v>369.34000000000003</v>
      </c>
      <c r="X49" s="66">
        <f t="shared" si="6"/>
        <v>369.34000000000003</v>
      </c>
      <c r="Y49" s="66">
        <f t="shared" si="6"/>
        <v>369.34000000000003</v>
      </c>
      <c r="Z49" s="66">
        <f t="shared" si="6"/>
        <v>369.34000000000003</v>
      </c>
      <c r="AA49" s="66">
        <f t="shared" si="6"/>
        <v>371.44000000000005</v>
      </c>
      <c r="AB49" s="66">
        <f t="shared" si="6"/>
        <v>376.84000000000003</v>
      </c>
      <c r="AC49" s="66">
        <f t="shared" si="6"/>
        <v>376.84000000000003</v>
      </c>
      <c r="AD49" s="66">
        <f t="shared" si="6"/>
        <v>378.74000000000007</v>
      </c>
      <c r="AE49" s="66">
        <f t="shared" si="6"/>
        <v>378.74000000000007</v>
      </c>
      <c r="AF49" s="66">
        <f t="shared" si="6"/>
        <v>381.14000000000004</v>
      </c>
      <c r="AG49" s="71">
        <f>SUM(AG36:AG48)</f>
        <v>489.91</v>
      </c>
      <c r="AH49" s="51">
        <f t="shared" si="2"/>
        <v>381.14000000000004</v>
      </c>
      <c r="AI49" s="52">
        <f t="shared" si="3"/>
        <v>294.44000000000005</v>
      </c>
      <c r="AK49" s="53"/>
    </row>
    <row r="50" spans="1:37" x14ac:dyDescent="0.25">
      <c r="A50" s="54" t="s">
        <v>34</v>
      </c>
      <c r="B50" s="55">
        <v>37</v>
      </c>
      <c r="C50" s="55">
        <v>10</v>
      </c>
      <c r="D50" s="55">
        <v>49.2</v>
      </c>
      <c r="E50" s="55">
        <v>49.6</v>
      </c>
      <c r="F50" s="55">
        <v>29.5</v>
      </c>
      <c r="G50" s="55">
        <v>10.5</v>
      </c>
      <c r="H50" s="55">
        <v>13.6</v>
      </c>
      <c r="I50" s="55">
        <v>40.200000000000003</v>
      </c>
      <c r="J50" s="55">
        <v>60</v>
      </c>
      <c r="K50" s="55">
        <v>59.6</v>
      </c>
      <c r="L50" s="72">
        <v>53.4</v>
      </c>
      <c r="M50" s="72">
        <v>59.6</v>
      </c>
      <c r="N50" s="72">
        <v>59.5</v>
      </c>
      <c r="O50" s="72">
        <v>60</v>
      </c>
      <c r="P50" s="48">
        <v>59.2</v>
      </c>
      <c r="Q50" s="48">
        <v>59.2</v>
      </c>
      <c r="R50" s="48">
        <v>59.2</v>
      </c>
      <c r="S50" s="48">
        <v>59.2</v>
      </c>
      <c r="T50" s="48">
        <v>59.2</v>
      </c>
      <c r="U50" s="48">
        <v>59.2</v>
      </c>
      <c r="V50" s="48">
        <v>59.2</v>
      </c>
      <c r="W50" s="48">
        <v>59.2</v>
      </c>
      <c r="X50" s="48">
        <v>59.2</v>
      </c>
      <c r="Y50" s="48">
        <v>59.2</v>
      </c>
      <c r="Z50" s="48">
        <v>59.2</v>
      </c>
      <c r="AA50" s="48">
        <v>59.2</v>
      </c>
      <c r="AB50" s="48">
        <v>59.2</v>
      </c>
      <c r="AC50" s="48">
        <v>59.2</v>
      </c>
      <c r="AD50" s="48">
        <v>55</v>
      </c>
      <c r="AE50" s="48">
        <v>50</v>
      </c>
      <c r="AF50" s="48">
        <v>34.5</v>
      </c>
      <c r="AG50" s="56">
        <v>60</v>
      </c>
      <c r="AH50" s="51">
        <f t="shared" si="2"/>
        <v>60</v>
      </c>
      <c r="AI50" s="52">
        <f t="shared" si="3"/>
        <v>10</v>
      </c>
      <c r="AK50" s="53"/>
    </row>
    <row r="51" spans="1:37" x14ac:dyDescent="0.25">
      <c r="A51" s="57" t="s">
        <v>35</v>
      </c>
      <c r="B51" s="55">
        <v>13.7</v>
      </c>
      <c r="C51" s="55">
        <v>5.8</v>
      </c>
      <c r="D51" s="55">
        <v>18.7</v>
      </c>
      <c r="E51" s="55">
        <v>23</v>
      </c>
      <c r="F51" s="55">
        <v>14.3</v>
      </c>
      <c r="G51" s="55">
        <v>10.1</v>
      </c>
      <c r="H51" s="55">
        <v>6.9</v>
      </c>
      <c r="I51" s="55">
        <v>19.899999999999999</v>
      </c>
      <c r="J51" s="55">
        <v>18.2</v>
      </c>
      <c r="K51" s="55">
        <v>28.6</v>
      </c>
      <c r="L51" s="72">
        <v>24.6</v>
      </c>
      <c r="M51" s="72">
        <v>28.9</v>
      </c>
      <c r="N51" s="72">
        <v>28.8</v>
      </c>
      <c r="O51" s="72">
        <v>28.8</v>
      </c>
      <c r="P51" s="67">
        <v>28.7</v>
      </c>
      <c r="Q51" s="67">
        <v>28.3</v>
      </c>
      <c r="R51" s="67">
        <v>28.3</v>
      </c>
      <c r="S51" s="67">
        <v>28.3</v>
      </c>
      <c r="T51" s="67">
        <v>28.3</v>
      </c>
      <c r="U51" s="67">
        <v>28.3</v>
      </c>
      <c r="V51" s="67">
        <v>28.3</v>
      </c>
      <c r="W51" s="67">
        <v>28.3</v>
      </c>
      <c r="X51" s="67">
        <v>28.3</v>
      </c>
      <c r="Y51" s="67">
        <v>28.3</v>
      </c>
      <c r="Z51" s="67">
        <v>28.3</v>
      </c>
      <c r="AA51" s="67">
        <v>28.3</v>
      </c>
      <c r="AB51" s="67">
        <v>28.3</v>
      </c>
      <c r="AC51" s="67">
        <v>28.3</v>
      </c>
      <c r="AD51" s="67">
        <v>26</v>
      </c>
      <c r="AE51" s="67">
        <v>15</v>
      </c>
      <c r="AF51" s="67">
        <v>14.6</v>
      </c>
      <c r="AG51" s="58">
        <v>32</v>
      </c>
      <c r="AH51" s="51">
        <f t="shared" si="2"/>
        <v>28.9</v>
      </c>
      <c r="AI51" s="52">
        <f t="shared" si="3"/>
        <v>5.8</v>
      </c>
      <c r="AK51" s="53"/>
    </row>
    <row r="52" spans="1:37" ht="15.75" thickBot="1" x14ac:dyDescent="0.3">
      <c r="A52" s="69" t="s">
        <v>36</v>
      </c>
      <c r="B52" s="68">
        <v>5</v>
      </c>
      <c r="C52" s="68">
        <v>2.1</v>
      </c>
      <c r="D52" s="68">
        <v>6.8</v>
      </c>
      <c r="E52" s="68">
        <v>8.4</v>
      </c>
      <c r="F52" s="68">
        <v>5.2</v>
      </c>
      <c r="G52" s="68">
        <v>3.7</v>
      </c>
      <c r="H52" s="68">
        <v>2.5</v>
      </c>
      <c r="I52" s="68">
        <v>7.3</v>
      </c>
      <c r="J52" s="68">
        <v>6.7</v>
      </c>
      <c r="K52" s="68">
        <v>10.4</v>
      </c>
      <c r="L52" s="73">
        <v>9</v>
      </c>
      <c r="M52" s="73">
        <v>10.5</v>
      </c>
      <c r="N52" s="73">
        <v>10.5</v>
      </c>
      <c r="O52" s="73">
        <v>10.5</v>
      </c>
      <c r="P52" s="74">
        <v>10.5</v>
      </c>
      <c r="Q52" s="74">
        <v>10.3</v>
      </c>
      <c r="R52" s="74">
        <v>10.3</v>
      </c>
      <c r="S52" s="74">
        <v>10.3</v>
      </c>
      <c r="T52" s="74">
        <v>10.3</v>
      </c>
      <c r="U52" s="74">
        <v>10.3</v>
      </c>
      <c r="V52" s="74">
        <v>10.3</v>
      </c>
      <c r="W52" s="74">
        <v>10.3</v>
      </c>
      <c r="X52" s="74">
        <v>10.3</v>
      </c>
      <c r="Y52" s="74">
        <v>10.3</v>
      </c>
      <c r="Z52" s="74">
        <v>10.3</v>
      </c>
      <c r="AA52" s="74">
        <v>10.3</v>
      </c>
      <c r="AB52" s="74">
        <v>10.3</v>
      </c>
      <c r="AC52" s="74">
        <v>10.3</v>
      </c>
      <c r="AD52" s="74">
        <v>10</v>
      </c>
      <c r="AE52" s="74">
        <v>6</v>
      </c>
      <c r="AF52" s="74">
        <v>6</v>
      </c>
      <c r="AG52" s="75">
        <v>14</v>
      </c>
      <c r="AH52" s="51">
        <f t="shared" si="2"/>
        <v>10.5</v>
      </c>
      <c r="AI52" s="52">
        <f t="shared" si="3"/>
        <v>2.1</v>
      </c>
      <c r="AK52" s="53"/>
    </row>
    <row r="53" spans="1:37" ht="15.75" thickBot="1" x14ac:dyDescent="0.3">
      <c r="A53" s="65" t="s">
        <v>37</v>
      </c>
      <c r="B53" s="66">
        <f>SUM(B50:B52)</f>
        <v>55.7</v>
      </c>
      <c r="C53" s="66">
        <f t="shared" ref="C53:AF53" si="7">SUM(C50:C52)</f>
        <v>17.900000000000002</v>
      </c>
      <c r="D53" s="66">
        <f t="shared" si="7"/>
        <v>74.7</v>
      </c>
      <c r="E53" s="66">
        <f t="shared" si="7"/>
        <v>81</v>
      </c>
      <c r="F53" s="66">
        <f t="shared" si="7"/>
        <v>49</v>
      </c>
      <c r="G53" s="66">
        <f t="shared" si="7"/>
        <v>24.3</v>
      </c>
      <c r="H53" s="66">
        <f t="shared" si="7"/>
        <v>23</v>
      </c>
      <c r="I53" s="66">
        <f t="shared" si="7"/>
        <v>67.400000000000006</v>
      </c>
      <c r="J53" s="66">
        <f t="shared" si="7"/>
        <v>84.9</v>
      </c>
      <c r="K53" s="66">
        <f t="shared" si="7"/>
        <v>98.600000000000009</v>
      </c>
      <c r="L53" s="66">
        <f t="shared" si="7"/>
        <v>87</v>
      </c>
      <c r="M53" s="66">
        <f t="shared" si="7"/>
        <v>99</v>
      </c>
      <c r="N53" s="66">
        <f t="shared" si="7"/>
        <v>98.8</v>
      </c>
      <c r="O53" s="66">
        <f t="shared" si="7"/>
        <v>99.3</v>
      </c>
      <c r="P53" s="66">
        <f>SUM(P50:P52)</f>
        <v>98.4</v>
      </c>
      <c r="Q53" s="66">
        <f t="shared" si="7"/>
        <v>97.8</v>
      </c>
      <c r="R53" s="66">
        <f t="shared" si="7"/>
        <v>97.8</v>
      </c>
      <c r="S53" s="66">
        <f t="shared" si="7"/>
        <v>97.8</v>
      </c>
      <c r="T53" s="66">
        <f t="shared" si="7"/>
        <v>97.8</v>
      </c>
      <c r="U53" s="66">
        <f t="shared" si="7"/>
        <v>97.8</v>
      </c>
      <c r="V53" s="66">
        <f t="shared" si="7"/>
        <v>97.8</v>
      </c>
      <c r="W53" s="66">
        <f t="shared" si="7"/>
        <v>97.8</v>
      </c>
      <c r="X53" s="66">
        <f t="shared" si="7"/>
        <v>97.8</v>
      </c>
      <c r="Y53" s="66">
        <f t="shared" si="7"/>
        <v>97.8</v>
      </c>
      <c r="Z53" s="66">
        <f t="shared" si="7"/>
        <v>97.8</v>
      </c>
      <c r="AA53" s="66">
        <f t="shared" si="7"/>
        <v>97.8</v>
      </c>
      <c r="AB53" s="66">
        <f t="shared" si="7"/>
        <v>97.8</v>
      </c>
      <c r="AC53" s="66">
        <f t="shared" si="7"/>
        <v>97.8</v>
      </c>
      <c r="AD53" s="66">
        <f t="shared" si="7"/>
        <v>91</v>
      </c>
      <c r="AE53" s="66">
        <f t="shared" si="7"/>
        <v>71</v>
      </c>
      <c r="AF53" s="66">
        <f t="shared" si="7"/>
        <v>55.1</v>
      </c>
      <c r="AG53" s="71">
        <f>SUM(AG50:AG52)</f>
        <v>106</v>
      </c>
      <c r="AH53" s="51">
        <f t="shared" si="2"/>
        <v>99.3</v>
      </c>
      <c r="AI53" s="52">
        <f t="shared" si="3"/>
        <v>17.900000000000002</v>
      </c>
      <c r="AK53" s="53"/>
    </row>
    <row r="54" spans="1:37" x14ac:dyDescent="0.25">
      <c r="A54" s="54" t="s">
        <v>206</v>
      </c>
      <c r="B54" s="48">
        <v>25</v>
      </c>
      <c r="C54" s="48">
        <v>23</v>
      </c>
      <c r="D54" s="48">
        <v>22</v>
      </c>
      <c r="E54" s="48">
        <v>22.31</v>
      </c>
      <c r="F54" s="48">
        <v>19.91</v>
      </c>
      <c r="G54" s="48">
        <v>15</v>
      </c>
      <c r="H54" s="48">
        <v>12</v>
      </c>
      <c r="I54" s="48">
        <v>22.27</v>
      </c>
      <c r="J54" s="48">
        <v>21.55</v>
      </c>
      <c r="K54" s="48">
        <v>21.91</v>
      </c>
      <c r="L54" s="48">
        <v>23.4</v>
      </c>
      <c r="M54" s="48">
        <v>22.6</v>
      </c>
      <c r="N54" s="48">
        <v>29.46</v>
      </c>
      <c r="O54" s="48">
        <v>37.6</v>
      </c>
      <c r="P54" s="48">
        <v>37.6</v>
      </c>
      <c r="Q54" s="48">
        <v>38.68</v>
      </c>
      <c r="R54" s="48">
        <v>43.82</v>
      </c>
      <c r="S54" s="48">
        <v>42.5</v>
      </c>
      <c r="T54" s="48">
        <v>38.93</v>
      </c>
      <c r="U54" s="48">
        <v>20.57</v>
      </c>
      <c r="V54" s="48">
        <v>19.739999999999998</v>
      </c>
      <c r="W54" s="48">
        <v>17.329999999999998</v>
      </c>
      <c r="X54" s="48">
        <v>12.83</v>
      </c>
      <c r="Y54" s="48">
        <v>13.2</v>
      </c>
      <c r="Z54" s="48">
        <v>35.43</v>
      </c>
      <c r="AA54" s="48">
        <v>49.81</v>
      </c>
      <c r="AB54" s="48">
        <v>52</v>
      </c>
      <c r="AC54" s="48">
        <v>34.5</v>
      </c>
      <c r="AD54" s="48">
        <v>31.7</v>
      </c>
      <c r="AE54" s="48">
        <v>29.6</v>
      </c>
      <c r="AF54" s="48">
        <v>27.6</v>
      </c>
      <c r="AG54" s="56"/>
      <c r="AH54" s="51">
        <f t="shared" si="2"/>
        <v>52</v>
      </c>
      <c r="AI54" s="52">
        <f t="shared" si="3"/>
        <v>12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79.099999999999994</v>
      </c>
      <c r="J55" s="67">
        <v>87.7</v>
      </c>
      <c r="K55" s="67">
        <v>99.1</v>
      </c>
      <c r="L55" s="48">
        <v>103</v>
      </c>
      <c r="M55" s="48">
        <v>30.4</v>
      </c>
      <c r="N55" s="48">
        <v>79.599999999999994</v>
      </c>
      <c r="O55" s="48">
        <v>113</v>
      </c>
      <c r="P55" s="48">
        <v>63.5</v>
      </c>
      <c r="Q55" s="48">
        <v>61</v>
      </c>
      <c r="R55" s="48">
        <v>58.2</v>
      </c>
      <c r="S55" s="48">
        <v>37.6</v>
      </c>
      <c r="T55" s="48">
        <v>44.4</v>
      </c>
      <c r="U55" s="76">
        <v>38.200000000000003</v>
      </c>
      <c r="V55" s="76">
        <v>36.799999999999997</v>
      </c>
      <c r="W55" s="76">
        <v>146</v>
      </c>
      <c r="X55" s="76">
        <v>64.5</v>
      </c>
      <c r="Y55" s="76">
        <v>85</v>
      </c>
      <c r="Z55" s="76">
        <v>77.8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146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4.3</v>
      </c>
      <c r="C56" s="67">
        <v>-3.6</v>
      </c>
      <c r="D56" s="67">
        <v>16</v>
      </c>
      <c r="E56" s="67">
        <v>0</v>
      </c>
      <c r="F56" s="67">
        <v>2</v>
      </c>
      <c r="G56" s="48">
        <v>10</v>
      </c>
      <c r="H56" s="48">
        <v>0</v>
      </c>
      <c r="I56" s="48">
        <v>0</v>
      </c>
      <c r="J56" s="48">
        <v>20</v>
      </c>
      <c r="K56" s="48">
        <v>30</v>
      </c>
      <c r="L56" s="67">
        <v>15</v>
      </c>
      <c r="M56" s="67">
        <v>15</v>
      </c>
      <c r="N56" s="67">
        <v>226</v>
      </c>
      <c r="O56" s="67">
        <v>192.9</v>
      </c>
      <c r="P56" s="67">
        <v>210</v>
      </c>
      <c r="Q56" s="67">
        <v>242.9</v>
      </c>
      <c r="R56" s="67">
        <v>273.60000000000002</v>
      </c>
      <c r="S56" s="67">
        <v>193.6</v>
      </c>
      <c r="T56" s="67">
        <v>218.9</v>
      </c>
      <c r="U56" s="77">
        <v>190</v>
      </c>
      <c r="V56" s="77">
        <v>102</v>
      </c>
      <c r="W56" s="77">
        <v>18.100000000000001</v>
      </c>
      <c r="X56" s="77">
        <v>26.2</v>
      </c>
      <c r="Y56" s="77">
        <v>59.5</v>
      </c>
      <c r="Z56" s="77">
        <v>125.6</v>
      </c>
      <c r="AA56" s="67">
        <v>61.9</v>
      </c>
      <c r="AB56" s="67">
        <v>48</v>
      </c>
      <c r="AC56" s="67">
        <v>54</v>
      </c>
      <c r="AD56" s="67">
        <v>0</v>
      </c>
      <c r="AE56" s="67">
        <v>0</v>
      </c>
      <c r="AF56" s="67">
        <v>-10</v>
      </c>
      <c r="AG56" s="78"/>
      <c r="AH56" s="51">
        <f t="shared" si="2"/>
        <v>273.60000000000002</v>
      </c>
      <c r="AI56" s="52">
        <f t="shared" si="3"/>
        <v>-10</v>
      </c>
      <c r="AK56" s="53"/>
    </row>
    <row r="57" spans="1:37" x14ac:dyDescent="0.25">
      <c r="A57" s="57" t="s">
        <v>39</v>
      </c>
      <c r="B57" s="79">
        <v>15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39</v>
      </c>
      <c r="X57" s="67">
        <v>39</v>
      </c>
      <c r="Y57" s="67">
        <v>39</v>
      </c>
      <c r="Z57" s="67">
        <v>44</v>
      </c>
      <c r="AA57" s="79">
        <v>8</v>
      </c>
      <c r="AB57" s="79">
        <v>0</v>
      </c>
      <c r="AC57" s="79">
        <v>0</v>
      </c>
      <c r="AD57" s="79">
        <v>14.6</v>
      </c>
      <c r="AE57" s="79">
        <v>0</v>
      </c>
      <c r="AF57" s="79">
        <v>0</v>
      </c>
      <c r="AG57" s="78"/>
      <c r="AH57" s="51">
        <f t="shared" si="2"/>
        <v>44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76.8</v>
      </c>
      <c r="T58" s="48">
        <v>0</v>
      </c>
      <c r="U58" s="48">
        <v>0</v>
      </c>
      <c r="V58" s="48">
        <v>71.5</v>
      </c>
      <c r="W58" s="48">
        <v>62.8</v>
      </c>
      <c r="X58" s="48">
        <v>67.2</v>
      </c>
      <c r="Y58" s="48">
        <v>60.9</v>
      </c>
      <c r="Z58" s="48">
        <v>66.8</v>
      </c>
      <c r="AA58" s="48">
        <v>65.2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76.8</v>
      </c>
      <c r="AI58" s="52">
        <f t="shared" si="3"/>
        <v>0</v>
      </c>
      <c r="AK58" s="53"/>
    </row>
    <row r="59" spans="1:37" x14ac:dyDescent="0.25">
      <c r="A59" s="57" t="s">
        <v>88</v>
      </c>
      <c r="B59" s="67">
        <v>0</v>
      </c>
      <c r="C59" s="79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80">
        <v>0</v>
      </c>
      <c r="O59" s="80">
        <v>0</v>
      </c>
      <c r="P59" s="80">
        <v>0</v>
      </c>
      <c r="Q59" s="80">
        <v>0</v>
      </c>
      <c r="R59" s="80">
        <v>0</v>
      </c>
      <c r="S59" s="80">
        <v>0</v>
      </c>
      <c r="T59" s="80">
        <v>8</v>
      </c>
      <c r="U59" s="80">
        <v>8</v>
      </c>
      <c r="V59" s="80">
        <v>8</v>
      </c>
      <c r="W59" s="80">
        <v>8</v>
      </c>
      <c r="X59" s="80">
        <v>8</v>
      </c>
      <c r="Y59" s="80">
        <v>8</v>
      </c>
      <c r="Z59" s="80">
        <v>8</v>
      </c>
      <c r="AA59" s="80">
        <v>8</v>
      </c>
      <c r="AB59" s="80">
        <v>8</v>
      </c>
      <c r="AC59" s="80">
        <v>8</v>
      </c>
      <c r="AD59" s="80">
        <v>0</v>
      </c>
      <c r="AE59" s="80">
        <v>0</v>
      </c>
      <c r="AF59" s="80">
        <v>0</v>
      </c>
      <c r="AG59" s="78"/>
      <c r="AH59" s="51">
        <f t="shared" si="2"/>
        <v>8</v>
      </c>
      <c r="AI59" s="52">
        <f t="shared" si="3"/>
        <v>0</v>
      </c>
      <c r="AK59" s="53"/>
    </row>
    <row r="60" spans="1:37" x14ac:dyDescent="0.25">
      <c r="A60" s="57" t="s">
        <v>89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>
        <v>8</v>
      </c>
      <c r="C61" s="79">
        <v>8</v>
      </c>
      <c r="D61" s="79">
        <v>8</v>
      </c>
      <c r="E61" s="79">
        <v>8</v>
      </c>
      <c r="F61" s="79">
        <v>8</v>
      </c>
      <c r="G61" s="79">
        <v>8</v>
      </c>
      <c r="H61" s="79">
        <v>8</v>
      </c>
      <c r="I61" s="79">
        <v>8</v>
      </c>
      <c r="J61" s="79">
        <v>8</v>
      </c>
      <c r="K61" s="79">
        <v>8</v>
      </c>
      <c r="L61" s="79">
        <v>8</v>
      </c>
      <c r="M61" s="79">
        <v>0</v>
      </c>
      <c r="N61" s="79">
        <v>0</v>
      </c>
      <c r="O61" s="79">
        <v>8</v>
      </c>
      <c r="P61" s="79">
        <v>8</v>
      </c>
      <c r="Q61" s="79">
        <v>8</v>
      </c>
      <c r="R61" s="79">
        <v>8</v>
      </c>
      <c r="S61" s="79">
        <v>8</v>
      </c>
      <c r="T61" s="79">
        <v>8</v>
      </c>
      <c r="U61" s="79">
        <v>8</v>
      </c>
      <c r="V61" s="79">
        <v>8</v>
      </c>
      <c r="W61" s="79">
        <v>8</v>
      </c>
      <c r="X61" s="79">
        <v>8</v>
      </c>
      <c r="Y61" s="79">
        <v>8</v>
      </c>
      <c r="Z61" s="79">
        <v>8</v>
      </c>
      <c r="AA61" s="79">
        <v>9</v>
      </c>
      <c r="AB61" s="79">
        <v>9</v>
      </c>
      <c r="AC61" s="79">
        <v>9</v>
      </c>
      <c r="AD61" s="79">
        <v>9</v>
      </c>
      <c r="AE61" s="79">
        <v>9</v>
      </c>
      <c r="AF61" s="79">
        <v>9</v>
      </c>
      <c r="AG61" s="78"/>
      <c r="AH61" s="51">
        <f t="shared" si="2"/>
        <v>9</v>
      </c>
      <c r="AI61" s="52">
        <f t="shared" si="3"/>
        <v>0</v>
      </c>
      <c r="AK61" s="53"/>
    </row>
    <row r="62" spans="1:37" x14ac:dyDescent="0.25">
      <c r="A62" s="57" t="s">
        <v>91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67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48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52.3</v>
      </c>
      <c r="C65" s="66">
        <f t="shared" ref="C65:AF65" si="8">SUM(C54:C64)</f>
        <v>27.4</v>
      </c>
      <c r="D65" s="66">
        <f t="shared" si="8"/>
        <v>46</v>
      </c>
      <c r="E65" s="66">
        <f t="shared" si="8"/>
        <v>30.31</v>
      </c>
      <c r="F65" s="66">
        <f t="shared" si="8"/>
        <v>29.91</v>
      </c>
      <c r="G65" s="66">
        <f t="shared" si="8"/>
        <v>33</v>
      </c>
      <c r="H65" s="66">
        <f t="shared" si="8"/>
        <v>20</v>
      </c>
      <c r="I65" s="66">
        <f t="shared" si="8"/>
        <v>109.36999999999999</v>
      </c>
      <c r="J65" s="66">
        <f t="shared" si="8"/>
        <v>137.25</v>
      </c>
      <c r="K65" s="66">
        <f t="shared" si="8"/>
        <v>159.01</v>
      </c>
      <c r="L65" s="66">
        <f t="shared" si="8"/>
        <v>149.4</v>
      </c>
      <c r="M65" s="66">
        <f t="shared" si="8"/>
        <v>68</v>
      </c>
      <c r="N65" s="66">
        <f t="shared" si="8"/>
        <v>335.06</v>
      </c>
      <c r="O65" s="66">
        <f t="shared" si="8"/>
        <v>351.5</v>
      </c>
      <c r="P65" s="66">
        <f t="shared" si="8"/>
        <v>319.10000000000002</v>
      </c>
      <c r="Q65" s="66">
        <f t="shared" si="8"/>
        <v>350.58000000000004</v>
      </c>
      <c r="R65" s="66">
        <f t="shared" si="8"/>
        <v>383.62</v>
      </c>
      <c r="S65" s="66">
        <f t="shared" si="8"/>
        <v>358.5</v>
      </c>
      <c r="T65" s="66">
        <f t="shared" si="8"/>
        <v>318.23</v>
      </c>
      <c r="U65" s="66">
        <f t="shared" si="8"/>
        <v>264.77</v>
      </c>
      <c r="V65" s="66">
        <f t="shared" si="8"/>
        <v>246.04</v>
      </c>
      <c r="W65" s="66">
        <f t="shared" si="8"/>
        <v>299.22999999999996</v>
      </c>
      <c r="X65" s="66">
        <f t="shared" si="8"/>
        <v>225.73000000000002</v>
      </c>
      <c r="Y65" s="66">
        <f t="shared" si="8"/>
        <v>273.59999999999997</v>
      </c>
      <c r="Z65" s="66">
        <f t="shared" si="8"/>
        <v>365.63</v>
      </c>
      <c r="AA65" s="66">
        <f t="shared" si="8"/>
        <v>201.91000000000003</v>
      </c>
      <c r="AB65" s="66">
        <f t="shared" si="8"/>
        <v>117</v>
      </c>
      <c r="AC65" s="66">
        <f t="shared" si="8"/>
        <v>105.5</v>
      </c>
      <c r="AD65" s="66">
        <f t="shared" si="8"/>
        <v>55.3</v>
      </c>
      <c r="AE65" s="66">
        <f t="shared" si="8"/>
        <v>38.6</v>
      </c>
      <c r="AF65" s="66">
        <f t="shared" si="8"/>
        <v>26.6</v>
      </c>
      <c r="AG65" s="71">
        <f>SUM(AG54:AG64)</f>
        <v>0</v>
      </c>
      <c r="AH65" s="51">
        <f t="shared" si="2"/>
        <v>383.62</v>
      </c>
      <c r="AI65" s="52">
        <f t="shared" si="3"/>
        <v>20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>B65+B53+B49+B35+B69</f>
        <v>1231.54</v>
      </c>
      <c r="C70" s="88">
        <f t="shared" ref="C70:AG70" si="10">C65+C53+C49+C35+C69</f>
        <v>1179.1399999999999</v>
      </c>
      <c r="D70" s="88">
        <f t="shared" si="10"/>
        <v>1180.44</v>
      </c>
      <c r="E70" s="88">
        <f t="shared" si="10"/>
        <v>1169.6500000000001</v>
      </c>
      <c r="F70" s="88">
        <f t="shared" si="10"/>
        <v>1156.8499999999999</v>
      </c>
      <c r="G70" s="88">
        <f t="shared" si="10"/>
        <v>1139.74</v>
      </c>
      <c r="H70" s="88">
        <f t="shared" si="10"/>
        <v>1125.74</v>
      </c>
      <c r="I70" s="88">
        <f t="shared" si="10"/>
        <v>1079.21</v>
      </c>
      <c r="J70" s="88">
        <f t="shared" si="10"/>
        <v>1124.29</v>
      </c>
      <c r="K70" s="88">
        <f t="shared" si="10"/>
        <v>1157.45</v>
      </c>
      <c r="L70" s="88">
        <f t="shared" si="10"/>
        <v>1197.54</v>
      </c>
      <c r="M70" s="88">
        <f t="shared" si="10"/>
        <v>1237.6400000000001</v>
      </c>
      <c r="N70" s="88">
        <f t="shared" si="10"/>
        <v>1358.8000000000002</v>
      </c>
      <c r="O70" s="88">
        <f t="shared" si="10"/>
        <v>1376.44</v>
      </c>
      <c r="P70" s="88">
        <f t="shared" si="10"/>
        <v>1339.6399999999999</v>
      </c>
      <c r="Q70" s="88">
        <f t="shared" si="10"/>
        <v>1368.2200000000003</v>
      </c>
      <c r="R70" s="88">
        <f t="shared" si="10"/>
        <v>1375.2600000000002</v>
      </c>
      <c r="S70" s="88">
        <f t="shared" si="10"/>
        <v>1368.04</v>
      </c>
      <c r="T70" s="88">
        <f t="shared" si="10"/>
        <v>1322.9700000000003</v>
      </c>
      <c r="U70" s="88">
        <f t="shared" si="10"/>
        <v>1290.5100000000002</v>
      </c>
      <c r="V70" s="88">
        <f t="shared" si="10"/>
        <v>1271.7800000000002</v>
      </c>
      <c r="W70" s="88">
        <f t="shared" si="10"/>
        <v>1255.97</v>
      </c>
      <c r="X70" s="88">
        <f t="shared" si="10"/>
        <v>1251.4700000000003</v>
      </c>
      <c r="Y70" s="88">
        <f t="shared" si="10"/>
        <v>1297.04</v>
      </c>
      <c r="Z70" s="88">
        <f t="shared" si="10"/>
        <v>1389.07</v>
      </c>
      <c r="AA70" s="88">
        <f t="shared" si="10"/>
        <v>1382.25</v>
      </c>
      <c r="AB70" s="88">
        <f t="shared" si="10"/>
        <v>1375.94</v>
      </c>
      <c r="AC70" s="88">
        <f t="shared" si="10"/>
        <v>1364.44</v>
      </c>
      <c r="AD70" s="88">
        <f t="shared" si="10"/>
        <v>1309.3400000000001</v>
      </c>
      <c r="AE70" s="88">
        <f t="shared" si="10"/>
        <v>1272.6399999999999</v>
      </c>
      <c r="AF70" s="88">
        <f t="shared" si="10"/>
        <v>1247.1399999999999</v>
      </c>
      <c r="AG70" s="88">
        <f t="shared" si="10"/>
        <v>2068.14</v>
      </c>
      <c r="AH70" s="51">
        <f t="shared" si="2"/>
        <v>1389.07</v>
      </c>
      <c r="AI70" s="52">
        <f t="shared" si="3"/>
        <v>1079.21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>
        <v>50</v>
      </c>
      <c r="J71" s="86">
        <v>50</v>
      </c>
      <c r="K71" s="86">
        <v>50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50</v>
      </c>
      <c r="AI71" s="52">
        <f t="shared" si="3"/>
        <v>50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>B70+B71</f>
        <v>1231.54</v>
      </c>
      <c r="C72" s="88">
        <f t="shared" ref="C72:AF72" si="11">C69+C65+C53+C49+C35+C71</f>
        <v>1179.1399999999999</v>
      </c>
      <c r="D72" s="88">
        <f t="shared" si="11"/>
        <v>1180.44</v>
      </c>
      <c r="E72" s="88">
        <f t="shared" si="11"/>
        <v>1169.6500000000001</v>
      </c>
      <c r="F72" s="88">
        <f t="shared" si="11"/>
        <v>1156.8499999999999</v>
      </c>
      <c r="G72" s="88">
        <f t="shared" si="11"/>
        <v>1139.74</v>
      </c>
      <c r="H72" s="88">
        <f t="shared" si="11"/>
        <v>1125.74</v>
      </c>
      <c r="I72" s="88">
        <f t="shared" si="11"/>
        <v>1129.21</v>
      </c>
      <c r="J72" s="88">
        <f t="shared" si="11"/>
        <v>1174.29</v>
      </c>
      <c r="K72" s="88">
        <f t="shared" si="11"/>
        <v>1207.45</v>
      </c>
      <c r="L72" s="88">
        <f t="shared" si="11"/>
        <v>1197.54</v>
      </c>
      <c r="M72" s="88">
        <f t="shared" si="11"/>
        <v>1237.6400000000001</v>
      </c>
      <c r="N72" s="88">
        <f t="shared" si="11"/>
        <v>1358.8000000000002</v>
      </c>
      <c r="O72" s="88">
        <f t="shared" si="11"/>
        <v>1376.44</v>
      </c>
      <c r="P72" s="88">
        <f t="shared" si="11"/>
        <v>1339.6399999999999</v>
      </c>
      <c r="Q72" s="88">
        <f t="shared" si="11"/>
        <v>1368.2200000000003</v>
      </c>
      <c r="R72" s="88">
        <f t="shared" si="11"/>
        <v>1375.2600000000002</v>
      </c>
      <c r="S72" s="88">
        <f t="shared" si="11"/>
        <v>1368.04</v>
      </c>
      <c r="T72" s="88">
        <f t="shared" si="11"/>
        <v>1322.9700000000003</v>
      </c>
      <c r="U72" s="88">
        <f t="shared" si="11"/>
        <v>1290.5100000000002</v>
      </c>
      <c r="V72" s="88">
        <f t="shared" si="11"/>
        <v>1271.7800000000002</v>
      </c>
      <c r="W72" s="88">
        <f t="shared" si="11"/>
        <v>1255.97</v>
      </c>
      <c r="X72" s="88">
        <f t="shared" si="11"/>
        <v>1251.4700000000003</v>
      </c>
      <c r="Y72" s="88">
        <f t="shared" si="11"/>
        <v>1297.04</v>
      </c>
      <c r="Z72" s="88">
        <f t="shared" si="11"/>
        <v>1389.07</v>
      </c>
      <c r="AA72" s="88">
        <f t="shared" si="11"/>
        <v>1382.25</v>
      </c>
      <c r="AB72" s="88">
        <f t="shared" si="11"/>
        <v>1375.94</v>
      </c>
      <c r="AC72" s="88">
        <f t="shared" si="11"/>
        <v>1364.44</v>
      </c>
      <c r="AD72" s="88">
        <f t="shared" si="11"/>
        <v>1309.3400000000001</v>
      </c>
      <c r="AE72" s="88">
        <f t="shared" si="11"/>
        <v>1272.6399999999999</v>
      </c>
      <c r="AF72" s="88">
        <f t="shared" si="11"/>
        <v>1247.1399999999999</v>
      </c>
      <c r="AG72" s="71">
        <f>AG69+AG65+AG53+AG49+AG35+AG71</f>
        <v>2068.14</v>
      </c>
      <c r="AH72" s="51">
        <f t="shared" si="2"/>
        <v>1389.07</v>
      </c>
      <c r="AI72" s="52">
        <f t="shared" si="3"/>
        <v>1125.74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 t="shared" ref="B76:E77" si="18">IF(B55&lt;0,B55*-1,0)</f>
        <v>0</v>
      </c>
      <c r="C76" s="79">
        <f t="shared" si="18"/>
        <v>0</v>
      </c>
      <c r="D76" s="79">
        <f t="shared" si="18"/>
        <v>0</v>
      </c>
      <c r="E76" s="79">
        <f t="shared" si="18"/>
        <v>0</v>
      </c>
      <c r="F76" s="79">
        <f>IF(F56&lt;0,F56*-1,0)</f>
        <v>0</v>
      </c>
      <c r="G76" s="79">
        <f t="shared" ref="G76:AF76" si="19">IF(G56&lt;0,G56*-1,0)</f>
        <v>0</v>
      </c>
      <c r="H76" s="79">
        <f t="shared" si="19"/>
        <v>0</v>
      </c>
      <c r="I76" s="79">
        <f t="shared" si="19"/>
        <v>0</v>
      </c>
      <c r="J76" s="79">
        <f t="shared" si="19"/>
        <v>0</v>
      </c>
      <c r="K76" s="79">
        <f t="shared" si="19"/>
        <v>0</v>
      </c>
      <c r="L76" s="79">
        <f t="shared" si="19"/>
        <v>0</v>
      </c>
      <c r="M76" s="79">
        <f t="shared" si="19"/>
        <v>0</v>
      </c>
      <c r="N76" s="79">
        <f t="shared" si="19"/>
        <v>0</v>
      </c>
      <c r="O76" s="79">
        <f t="shared" si="19"/>
        <v>0</v>
      </c>
      <c r="P76" s="79">
        <f t="shared" si="19"/>
        <v>0</v>
      </c>
      <c r="Q76" s="79">
        <f t="shared" si="19"/>
        <v>0</v>
      </c>
      <c r="R76" s="79">
        <f t="shared" si="19"/>
        <v>0</v>
      </c>
      <c r="S76" s="79">
        <f t="shared" si="19"/>
        <v>0</v>
      </c>
      <c r="T76" s="79">
        <f t="shared" si="19"/>
        <v>0</v>
      </c>
      <c r="U76" s="79">
        <f t="shared" si="19"/>
        <v>0</v>
      </c>
      <c r="V76" s="79">
        <f t="shared" si="19"/>
        <v>0</v>
      </c>
      <c r="W76" s="79">
        <f t="shared" si="19"/>
        <v>0</v>
      </c>
      <c r="X76" s="79">
        <f t="shared" si="19"/>
        <v>0</v>
      </c>
      <c r="Y76" s="79">
        <f t="shared" si="19"/>
        <v>0</v>
      </c>
      <c r="Z76" s="79">
        <f t="shared" si="19"/>
        <v>0</v>
      </c>
      <c r="AA76" s="79">
        <f t="shared" si="19"/>
        <v>0</v>
      </c>
      <c r="AB76" s="79">
        <f t="shared" si="19"/>
        <v>0</v>
      </c>
      <c r="AC76" s="79">
        <f t="shared" si="19"/>
        <v>0</v>
      </c>
      <c r="AD76" s="79">
        <f t="shared" si="19"/>
        <v>0</v>
      </c>
      <c r="AE76" s="79">
        <f t="shared" si="19"/>
        <v>0</v>
      </c>
      <c r="AF76" s="79">
        <f t="shared" si="19"/>
        <v>10</v>
      </c>
      <c r="AG76" s="89"/>
      <c r="AH76" s="51">
        <f t="shared" ref="AH76:AH88" si="20">MAX(B76:AF76)</f>
        <v>10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f t="shared" si="18"/>
        <v>0</v>
      </c>
      <c r="C77" s="79">
        <f t="shared" si="18"/>
        <v>3.6</v>
      </c>
      <c r="D77" s="79">
        <f t="shared" si="18"/>
        <v>0</v>
      </c>
      <c r="E77" s="79">
        <f t="shared" si="18"/>
        <v>0</v>
      </c>
      <c r="F77" s="79">
        <f>IF(F54&lt;0,F54*-1,0)</f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3.6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3">SUM(B73:B78)</f>
        <v>0</v>
      </c>
      <c r="C79" s="66">
        <f t="shared" si="23"/>
        <v>3.6</v>
      </c>
      <c r="D79" s="66">
        <f t="shared" si="23"/>
        <v>0</v>
      </c>
      <c r="E79" s="66">
        <f t="shared" si="23"/>
        <v>0</v>
      </c>
      <c r="F79" s="66">
        <f t="shared" si="23"/>
        <v>0</v>
      </c>
      <c r="G79" s="66">
        <f t="shared" si="23"/>
        <v>0</v>
      </c>
      <c r="H79" s="66">
        <f t="shared" si="23"/>
        <v>0</v>
      </c>
      <c r="I79" s="66">
        <f t="shared" si="23"/>
        <v>0</v>
      </c>
      <c r="J79" s="66">
        <f t="shared" si="23"/>
        <v>0</v>
      </c>
      <c r="K79" s="66">
        <f t="shared" si="23"/>
        <v>0</v>
      </c>
      <c r="L79" s="66">
        <f t="shared" si="23"/>
        <v>0</v>
      </c>
      <c r="M79" s="66">
        <f t="shared" si="23"/>
        <v>0</v>
      </c>
      <c r="N79" s="66">
        <f t="shared" si="23"/>
        <v>0</v>
      </c>
      <c r="O79" s="66">
        <f t="shared" si="23"/>
        <v>0</v>
      </c>
      <c r="P79" s="66">
        <f t="shared" si="23"/>
        <v>0</v>
      </c>
      <c r="Q79" s="66">
        <f t="shared" si="23"/>
        <v>0</v>
      </c>
      <c r="R79" s="66">
        <f t="shared" si="23"/>
        <v>0</v>
      </c>
      <c r="S79" s="66">
        <f t="shared" si="23"/>
        <v>0</v>
      </c>
      <c r="T79" s="66">
        <f t="shared" si="23"/>
        <v>0</v>
      </c>
      <c r="U79" s="66">
        <f t="shared" si="23"/>
        <v>0</v>
      </c>
      <c r="V79" s="66">
        <f t="shared" si="23"/>
        <v>0</v>
      </c>
      <c r="W79" s="66">
        <f t="shared" si="23"/>
        <v>0</v>
      </c>
      <c r="X79" s="66">
        <f t="shared" si="23"/>
        <v>0</v>
      </c>
      <c r="Y79" s="66">
        <f t="shared" si="23"/>
        <v>0</v>
      </c>
      <c r="Z79" s="66">
        <f t="shared" si="23"/>
        <v>0</v>
      </c>
      <c r="AA79" s="66">
        <f t="shared" si="23"/>
        <v>0</v>
      </c>
      <c r="AB79" s="66">
        <f t="shared" si="23"/>
        <v>0</v>
      </c>
      <c r="AC79" s="66">
        <f t="shared" si="23"/>
        <v>0</v>
      </c>
      <c r="AD79" s="66">
        <f t="shared" si="23"/>
        <v>0</v>
      </c>
      <c r="AE79" s="66">
        <f t="shared" si="23"/>
        <v>0</v>
      </c>
      <c r="AF79" s="66">
        <f t="shared" si="23"/>
        <v>10</v>
      </c>
      <c r="AG79" s="71">
        <f t="shared" si="23"/>
        <v>0</v>
      </c>
      <c r="AH79" s="51">
        <f t="shared" si="20"/>
        <v>10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87</v>
      </c>
      <c r="B80" s="66">
        <f t="shared" ref="B80:AG80" si="24">SUM(B67:B79)</f>
        <v>2463.08</v>
      </c>
      <c r="C80" s="66">
        <f t="shared" si="24"/>
        <v>2365.4799999999996</v>
      </c>
      <c r="D80" s="66">
        <f t="shared" si="24"/>
        <v>2360.88</v>
      </c>
      <c r="E80" s="66">
        <f t="shared" si="24"/>
        <v>2339.3000000000002</v>
      </c>
      <c r="F80" s="66">
        <f t="shared" si="24"/>
        <v>2313.6999999999998</v>
      </c>
      <c r="G80" s="66">
        <f t="shared" si="24"/>
        <v>2279.48</v>
      </c>
      <c r="H80" s="66">
        <f t="shared" si="24"/>
        <v>2251.48</v>
      </c>
      <c r="I80" s="66">
        <f t="shared" si="24"/>
        <v>2258.42</v>
      </c>
      <c r="J80" s="66">
        <f t="shared" si="24"/>
        <v>2348.58</v>
      </c>
      <c r="K80" s="66">
        <f t="shared" si="24"/>
        <v>2414.9</v>
      </c>
      <c r="L80" s="66">
        <f t="shared" si="24"/>
        <v>2395.08</v>
      </c>
      <c r="M80" s="66">
        <f t="shared" si="24"/>
        <v>2475.2800000000002</v>
      </c>
      <c r="N80" s="66">
        <f t="shared" si="24"/>
        <v>2717.6000000000004</v>
      </c>
      <c r="O80" s="66">
        <f t="shared" si="24"/>
        <v>2752.88</v>
      </c>
      <c r="P80" s="66">
        <f t="shared" si="24"/>
        <v>2679.2799999999997</v>
      </c>
      <c r="Q80" s="66">
        <f t="shared" si="24"/>
        <v>2736.4400000000005</v>
      </c>
      <c r="R80" s="66">
        <f t="shared" si="24"/>
        <v>2750.5200000000004</v>
      </c>
      <c r="S80" s="66">
        <f t="shared" si="24"/>
        <v>2736.08</v>
      </c>
      <c r="T80" s="66">
        <f t="shared" si="24"/>
        <v>2645.9400000000005</v>
      </c>
      <c r="U80" s="66">
        <f t="shared" si="24"/>
        <v>2581.0200000000004</v>
      </c>
      <c r="V80" s="66">
        <f t="shared" si="24"/>
        <v>2543.5600000000004</v>
      </c>
      <c r="W80" s="66">
        <f t="shared" si="24"/>
        <v>2511.94</v>
      </c>
      <c r="X80" s="66">
        <f t="shared" si="24"/>
        <v>2502.9400000000005</v>
      </c>
      <c r="Y80" s="66">
        <f t="shared" si="24"/>
        <v>2594.08</v>
      </c>
      <c r="Z80" s="66">
        <f t="shared" si="24"/>
        <v>2778.14</v>
      </c>
      <c r="AA80" s="66">
        <f t="shared" si="24"/>
        <v>2764.5</v>
      </c>
      <c r="AB80" s="66">
        <f t="shared" si="24"/>
        <v>2751.88</v>
      </c>
      <c r="AC80" s="66">
        <f t="shared" si="24"/>
        <v>2728.88</v>
      </c>
      <c r="AD80" s="66">
        <f t="shared" si="24"/>
        <v>2618.6800000000003</v>
      </c>
      <c r="AE80" s="66">
        <f t="shared" si="24"/>
        <v>2545.2799999999997</v>
      </c>
      <c r="AF80" s="66">
        <f t="shared" si="24"/>
        <v>2514.2799999999997</v>
      </c>
      <c r="AG80" s="71">
        <f t="shared" si="24"/>
        <v>4208.08</v>
      </c>
      <c r="AH80" s="51">
        <f t="shared" si="20"/>
        <v>2778.14</v>
      </c>
      <c r="AI80" s="52">
        <f t="shared" si="21"/>
        <v>2251.48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49.965000000000003</v>
      </c>
      <c r="C81" s="91">
        <v>49.823999999999998</v>
      </c>
      <c r="D81" s="91">
        <v>50.021000000000001</v>
      </c>
      <c r="E81" s="91">
        <v>50.027000000000001</v>
      </c>
      <c r="F81" s="91">
        <v>50.000999999999998</v>
      </c>
      <c r="G81" s="91">
        <v>50.01</v>
      </c>
      <c r="H81" s="91">
        <v>49.999000000000002</v>
      </c>
      <c r="I81" s="91">
        <v>49.829000000000001</v>
      </c>
      <c r="J81" s="91">
        <v>49.942999999999998</v>
      </c>
      <c r="K81" s="91">
        <v>49.973999999999997</v>
      </c>
      <c r="L81" s="91">
        <v>50.055999999999997</v>
      </c>
      <c r="M81" s="91">
        <v>49.975999999999999</v>
      </c>
      <c r="N81" s="91">
        <v>50.014000000000003</v>
      </c>
      <c r="O81" s="91">
        <v>49.917999999999999</v>
      </c>
      <c r="P81" s="91">
        <v>49.972999999999999</v>
      </c>
      <c r="Q81" s="91">
        <v>50.097999999999999</v>
      </c>
      <c r="R81" s="91">
        <v>49.984999999999999</v>
      </c>
      <c r="S81" s="91">
        <v>49.817999999999998</v>
      </c>
      <c r="T81" s="91">
        <v>50.015000000000001</v>
      </c>
      <c r="U81" s="91">
        <v>50.024999999999999</v>
      </c>
      <c r="V81" s="91">
        <v>50.045999999999999</v>
      </c>
      <c r="W81" s="91">
        <v>49</v>
      </c>
      <c r="X81" s="91">
        <v>50.02</v>
      </c>
      <c r="Y81" s="91">
        <v>49.851999999999997</v>
      </c>
      <c r="Z81" s="91">
        <v>49.817999999999998</v>
      </c>
      <c r="AA81" s="91">
        <v>49.771000000000001</v>
      </c>
      <c r="AB81" s="91">
        <v>49.83</v>
      </c>
      <c r="AC81" s="91">
        <v>49.872</v>
      </c>
      <c r="AD81" s="91">
        <v>50.009</v>
      </c>
      <c r="AE81" s="91">
        <v>50.011000000000003</v>
      </c>
      <c r="AF81" s="92">
        <v>50.014000000000003</v>
      </c>
      <c r="AG81" s="93"/>
      <c r="AH81" s="51">
        <f t="shared" si="20"/>
        <v>50.097999999999999</v>
      </c>
      <c r="AI81" s="52">
        <f t="shared" si="21"/>
        <v>49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126.7</v>
      </c>
      <c r="C82" s="67">
        <v>125.4</v>
      </c>
      <c r="D82" s="67">
        <v>126.1</v>
      </c>
      <c r="E82" s="67">
        <v>127</v>
      </c>
      <c r="F82" s="67">
        <v>126</v>
      </c>
      <c r="G82" s="67">
        <v>125</v>
      </c>
      <c r="H82" s="67">
        <v>125.3</v>
      </c>
      <c r="I82" s="67">
        <v>124.7</v>
      </c>
      <c r="J82" s="67">
        <v>124.5</v>
      </c>
      <c r="K82" s="67">
        <v>123.6</v>
      </c>
      <c r="L82" s="67">
        <v>125.8</v>
      </c>
      <c r="M82" s="67">
        <v>122.6</v>
      </c>
      <c r="N82" s="67">
        <v>122.5</v>
      </c>
      <c r="O82" s="67">
        <v>123.5</v>
      </c>
      <c r="P82" s="67">
        <v>123.5</v>
      </c>
      <c r="Q82" s="67">
        <v>122.7</v>
      </c>
      <c r="R82" s="67">
        <v>122.2</v>
      </c>
      <c r="S82" s="95">
        <v>125.1</v>
      </c>
      <c r="T82" s="95">
        <v>125.6</v>
      </c>
      <c r="U82" s="95">
        <v>124.2</v>
      </c>
      <c r="V82" s="95">
        <v>127.5</v>
      </c>
      <c r="W82" s="95">
        <v>127.4</v>
      </c>
      <c r="X82" s="95">
        <v>126.4</v>
      </c>
      <c r="Y82" s="95">
        <v>126</v>
      </c>
      <c r="Z82" s="95">
        <v>125.3</v>
      </c>
      <c r="AA82" s="67">
        <v>126</v>
      </c>
      <c r="AB82" s="67">
        <v>124.2</v>
      </c>
      <c r="AC82" s="67">
        <v>125.4</v>
      </c>
      <c r="AD82" s="67">
        <v>125.8</v>
      </c>
      <c r="AE82" s="67">
        <v>125.8</v>
      </c>
      <c r="AF82" s="96">
        <v>125.3</v>
      </c>
      <c r="AG82" s="97"/>
      <c r="AH82" s="51">
        <f t="shared" si="20"/>
        <v>127.5</v>
      </c>
      <c r="AI82" s="52">
        <f t="shared" si="21"/>
        <v>122.2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130.19999999999999</v>
      </c>
      <c r="C83" s="67">
        <v>129.1</v>
      </c>
      <c r="D83" s="67">
        <v>129.6</v>
      </c>
      <c r="E83" s="67">
        <v>130</v>
      </c>
      <c r="F83" s="67">
        <v>129.19999999999999</v>
      </c>
      <c r="G83" s="67">
        <v>128</v>
      </c>
      <c r="H83" s="67">
        <v>127.9</v>
      </c>
      <c r="I83" s="67">
        <v>127</v>
      </c>
      <c r="J83" s="67">
        <v>126.1</v>
      </c>
      <c r="K83" s="67">
        <v>125.9</v>
      </c>
      <c r="L83" s="67">
        <v>127.9</v>
      </c>
      <c r="M83" s="67">
        <v>127.9</v>
      </c>
      <c r="N83" s="67">
        <v>125.2</v>
      </c>
      <c r="O83" s="67">
        <v>125.9</v>
      </c>
      <c r="P83" s="67">
        <v>126.5</v>
      </c>
      <c r="Q83" s="67">
        <v>125.5</v>
      </c>
      <c r="R83" s="67">
        <v>125.5</v>
      </c>
      <c r="S83" s="67">
        <v>125.5</v>
      </c>
      <c r="T83" s="95">
        <v>127.4</v>
      </c>
      <c r="U83" s="95">
        <v>127.1</v>
      </c>
      <c r="V83" s="95">
        <v>129.4</v>
      </c>
      <c r="W83" s="95">
        <v>128.80000000000001</v>
      </c>
      <c r="X83" s="95">
        <v>127.8</v>
      </c>
      <c r="Y83" s="95">
        <v>127.2</v>
      </c>
      <c r="Z83" s="95">
        <v>127.3</v>
      </c>
      <c r="AA83" s="67">
        <v>128.19999999999999</v>
      </c>
      <c r="AB83" s="67">
        <v>127.5</v>
      </c>
      <c r="AC83" s="67">
        <v>128.5</v>
      </c>
      <c r="AD83" s="67">
        <v>129.5</v>
      </c>
      <c r="AE83" s="67">
        <v>129.5</v>
      </c>
      <c r="AF83" s="96">
        <v>129</v>
      </c>
      <c r="AG83" s="97"/>
      <c r="AH83" s="51">
        <f t="shared" si="20"/>
        <v>130.19999999999999</v>
      </c>
      <c r="AI83" s="52">
        <f t="shared" si="21"/>
        <v>125.2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124.5</v>
      </c>
      <c r="C84" s="67">
        <v>124.8</v>
      </c>
      <c r="D84" s="67">
        <v>126.6</v>
      </c>
      <c r="E84" s="67">
        <v>127.4</v>
      </c>
      <c r="F84" s="67">
        <v>129</v>
      </c>
      <c r="G84" s="67">
        <v>129.5</v>
      </c>
      <c r="H84" s="67">
        <v>128.30000000000001</v>
      </c>
      <c r="I84" s="67">
        <v>127.2</v>
      </c>
      <c r="J84" s="67">
        <v>126.8</v>
      </c>
      <c r="K84" s="67">
        <v>126.5</v>
      </c>
      <c r="L84" s="67">
        <v>127.8</v>
      </c>
      <c r="M84" s="67">
        <v>127.8</v>
      </c>
      <c r="N84" s="67">
        <v>127</v>
      </c>
      <c r="O84" s="67">
        <v>123.9</v>
      </c>
      <c r="P84" s="67">
        <v>127</v>
      </c>
      <c r="Q84" s="67">
        <v>126.4</v>
      </c>
      <c r="R84" s="67">
        <v>125.8</v>
      </c>
      <c r="S84" s="67">
        <v>125.8</v>
      </c>
      <c r="T84" s="67">
        <v>125.4</v>
      </c>
      <c r="U84" s="67">
        <v>127.1</v>
      </c>
      <c r="V84" s="67">
        <v>128.5</v>
      </c>
      <c r="W84" s="95">
        <v>129.69999999999999</v>
      </c>
      <c r="X84" s="95">
        <v>128.69999999999999</v>
      </c>
      <c r="Y84" s="95">
        <v>127.1</v>
      </c>
      <c r="Z84" s="95">
        <v>129.6</v>
      </c>
      <c r="AA84" s="67">
        <v>126.2</v>
      </c>
      <c r="AB84" s="67">
        <v>127.1</v>
      </c>
      <c r="AC84" s="67">
        <v>127.2</v>
      </c>
      <c r="AD84" s="67">
        <v>125.2</v>
      </c>
      <c r="AE84" s="67">
        <v>125.2</v>
      </c>
      <c r="AF84" s="96">
        <v>125.8</v>
      </c>
      <c r="AG84" s="97"/>
      <c r="AH84" s="51">
        <f t="shared" si="20"/>
        <v>129.69999999999999</v>
      </c>
      <c r="AI84" s="52">
        <f t="shared" si="21"/>
        <v>123.9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129.19999999999999</v>
      </c>
      <c r="C85" s="67">
        <v>129.6</v>
      </c>
      <c r="D85" s="67">
        <v>131.6</v>
      </c>
      <c r="E85" s="67">
        <v>132.19999999999999</v>
      </c>
      <c r="F85" s="67">
        <v>133.1</v>
      </c>
      <c r="G85" s="67">
        <v>134</v>
      </c>
      <c r="H85" s="67">
        <v>132.69999999999999</v>
      </c>
      <c r="I85" s="67">
        <v>0</v>
      </c>
      <c r="J85" s="67">
        <v>0</v>
      </c>
      <c r="K85" s="67">
        <v>0</v>
      </c>
      <c r="L85" s="67">
        <v>0</v>
      </c>
      <c r="M85" s="67">
        <v>129.5</v>
      </c>
      <c r="N85" s="67">
        <v>128.69999999999999</v>
      </c>
      <c r="O85" s="67">
        <v>125.4</v>
      </c>
      <c r="P85" s="67">
        <v>128</v>
      </c>
      <c r="Q85" s="67">
        <v>128.19999999999999</v>
      </c>
      <c r="R85" s="67">
        <v>127.1</v>
      </c>
      <c r="S85" s="67">
        <v>127.1</v>
      </c>
      <c r="T85" s="67">
        <v>126.4</v>
      </c>
      <c r="U85" s="67">
        <v>129.19999999999999</v>
      </c>
      <c r="V85" s="67">
        <v>130.80000000000001</v>
      </c>
      <c r="W85" s="95">
        <v>130.9</v>
      </c>
      <c r="X85" s="95">
        <v>133.5</v>
      </c>
      <c r="Y85" s="95">
        <v>131.1</v>
      </c>
      <c r="Z85" s="95">
        <v>132.4</v>
      </c>
      <c r="AA85" s="67">
        <v>130.6</v>
      </c>
      <c r="AB85" s="67">
        <v>131.4</v>
      </c>
      <c r="AC85" s="67">
        <v>132.1</v>
      </c>
      <c r="AD85" s="67">
        <v>129.19999999999999</v>
      </c>
      <c r="AE85" s="67">
        <v>129.19999999999999</v>
      </c>
      <c r="AF85" s="96">
        <v>129.5</v>
      </c>
      <c r="AG85" s="97"/>
      <c r="AH85" s="51">
        <f t="shared" si="20"/>
        <v>134</v>
      </c>
      <c r="AI85" s="52">
        <f t="shared" si="21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136.30000000000001</v>
      </c>
      <c r="C86" s="99">
        <v>131.5</v>
      </c>
      <c r="D86" s="99">
        <v>132.6</v>
      </c>
      <c r="E86" s="99">
        <v>133.80000000000001</v>
      </c>
      <c r="F86" s="99">
        <v>133.1</v>
      </c>
      <c r="G86" s="99">
        <v>130.9</v>
      </c>
      <c r="H86" s="99">
        <v>134</v>
      </c>
      <c r="I86" s="99">
        <v>131.6</v>
      </c>
      <c r="J86" s="99">
        <v>133.30000000000001</v>
      </c>
      <c r="K86" s="99">
        <v>129.5</v>
      </c>
      <c r="L86" s="99">
        <v>133.80000000000001</v>
      </c>
      <c r="M86" s="99">
        <v>133.80000000000001</v>
      </c>
      <c r="N86" s="99">
        <v>132.6</v>
      </c>
      <c r="O86" s="99">
        <v>132.6</v>
      </c>
      <c r="P86" s="99">
        <v>135.9</v>
      </c>
      <c r="Q86" s="99">
        <v>131.19999999999999</v>
      </c>
      <c r="R86" s="99">
        <v>133.19999999999999</v>
      </c>
      <c r="S86" s="99">
        <v>133.19999999999999</v>
      </c>
      <c r="T86" s="99">
        <v>131.5</v>
      </c>
      <c r="U86" s="99">
        <v>133</v>
      </c>
      <c r="V86" s="99">
        <v>135.5</v>
      </c>
      <c r="W86" s="95">
        <v>136.19999999999999</v>
      </c>
      <c r="X86" s="95">
        <v>131.6</v>
      </c>
      <c r="Y86" s="95">
        <v>133.6</v>
      </c>
      <c r="Z86" s="95">
        <v>134.5</v>
      </c>
      <c r="AA86" s="99">
        <v>132.9</v>
      </c>
      <c r="AB86" s="99">
        <v>129.80000000000001</v>
      </c>
      <c r="AC86" s="99">
        <v>132.1</v>
      </c>
      <c r="AD86" s="99">
        <v>132.4</v>
      </c>
      <c r="AE86" s="99">
        <v>132.4</v>
      </c>
      <c r="AF86" s="100">
        <v>132.4</v>
      </c>
      <c r="AG86" s="101"/>
      <c r="AH86" s="51">
        <f t="shared" si="20"/>
        <v>136.30000000000001</v>
      </c>
      <c r="AI86" s="52">
        <f t="shared" si="21"/>
        <v>129.5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131.9</v>
      </c>
      <c r="C87" s="67">
        <v>125.6</v>
      </c>
      <c r="D87" s="67">
        <v>128.4</v>
      </c>
      <c r="E87" s="67">
        <v>131.19999999999999</v>
      </c>
      <c r="F87" s="67">
        <v>131</v>
      </c>
      <c r="G87" s="67">
        <v>130</v>
      </c>
      <c r="H87" s="67">
        <v>134.19999999999999</v>
      </c>
      <c r="I87" s="67">
        <v>128.9</v>
      </c>
      <c r="J87" s="67">
        <v>134.69999999999999</v>
      </c>
      <c r="K87" s="67">
        <v>134.6</v>
      </c>
      <c r="L87" s="67">
        <v>128.5</v>
      </c>
      <c r="M87" s="67">
        <v>128.5</v>
      </c>
      <c r="N87" s="67">
        <v>127.6</v>
      </c>
      <c r="O87" s="67">
        <v>127.8</v>
      </c>
      <c r="P87" s="67">
        <v>129.4</v>
      </c>
      <c r="Q87" s="67">
        <v>128.4</v>
      </c>
      <c r="R87" s="67">
        <v>130.4</v>
      </c>
      <c r="S87" s="67">
        <v>130.4</v>
      </c>
      <c r="T87" s="67">
        <v>128.5</v>
      </c>
      <c r="U87" s="67">
        <v>132</v>
      </c>
      <c r="V87" s="67">
        <v>136.19999999999999</v>
      </c>
      <c r="W87" s="95">
        <v>131.9</v>
      </c>
      <c r="X87" s="95">
        <v>131.6</v>
      </c>
      <c r="Y87" s="95">
        <v>132.80000000000001</v>
      </c>
      <c r="Z87" s="95">
        <v>135.80000000000001</v>
      </c>
      <c r="AA87" s="67">
        <v>128.5</v>
      </c>
      <c r="AB87" s="67">
        <v>130.19999999999999</v>
      </c>
      <c r="AC87" s="67">
        <v>122.4</v>
      </c>
      <c r="AD87" s="67">
        <v>126.9</v>
      </c>
      <c r="AE87" s="67">
        <v>126.9</v>
      </c>
      <c r="AF87" s="96">
        <v>127</v>
      </c>
      <c r="AG87" s="97"/>
      <c r="AH87" s="51">
        <f t="shared" si="20"/>
        <v>136.19999999999999</v>
      </c>
      <c r="AI87" s="52">
        <f t="shared" si="21"/>
        <v>122.4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66.5</v>
      </c>
      <c r="C88" s="102">
        <v>66.099999999999994</v>
      </c>
      <c r="D88" s="102">
        <v>66.2</v>
      </c>
      <c r="E88" s="102">
        <v>66.3</v>
      </c>
      <c r="F88" s="102">
        <v>66.2</v>
      </c>
      <c r="G88" s="102">
        <v>65.599999999999994</v>
      </c>
      <c r="H88" s="102">
        <v>65.5</v>
      </c>
      <c r="I88" s="102">
        <v>64.8</v>
      </c>
      <c r="J88" s="102">
        <v>64.400000000000006</v>
      </c>
      <c r="K88" s="102">
        <v>64.2</v>
      </c>
      <c r="L88" s="102">
        <v>65.3</v>
      </c>
      <c r="M88" s="102">
        <v>65.3</v>
      </c>
      <c r="N88" s="102">
        <v>64.2</v>
      </c>
      <c r="O88" s="102">
        <v>64.3</v>
      </c>
      <c r="P88" s="102">
        <v>64.400000000000006</v>
      </c>
      <c r="Q88" s="102">
        <v>64.3</v>
      </c>
      <c r="R88" s="102">
        <v>64.2</v>
      </c>
      <c r="S88" s="102">
        <v>64.2</v>
      </c>
      <c r="T88" s="102">
        <v>64.2</v>
      </c>
      <c r="U88" s="102">
        <v>65</v>
      </c>
      <c r="V88" s="102">
        <v>65.900000000000006</v>
      </c>
      <c r="W88" s="102">
        <v>65.900000000000006</v>
      </c>
      <c r="X88" s="102">
        <v>65.400000000000006</v>
      </c>
      <c r="Y88" s="102">
        <v>65</v>
      </c>
      <c r="Z88" s="102">
        <v>64.900000000000006</v>
      </c>
      <c r="AA88" s="102">
        <v>65.5</v>
      </c>
      <c r="AB88" s="102">
        <v>65.2</v>
      </c>
      <c r="AC88" s="102">
        <v>65.8</v>
      </c>
      <c r="AD88" s="102">
        <v>66.2</v>
      </c>
      <c r="AE88" s="102">
        <v>66.2</v>
      </c>
      <c r="AF88" s="103">
        <v>66.2</v>
      </c>
      <c r="AG88" s="104"/>
      <c r="AH88" s="51">
        <f t="shared" si="20"/>
        <v>66.5</v>
      </c>
      <c r="AI88" s="52">
        <f t="shared" si="21"/>
        <v>64.2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SUM(B12,B14,B17,B20:B21,B39,B41:B42,B44,B46,B91:B94,B98,B104,B110,B119,B121,B133,B140,B143:B144,B151,B153,B155,B159:B161,B163:B165,B170,B176:B177,B179:B181,B189,B194)</f>
        <v>174.03999999999994</v>
      </c>
      <c r="C90" s="109">
        <f t="shared" ref="C90:AF90" si="25">SUM(C12,C14,C17,C20:C21,C39,C41:C42,C44,C46,C91:C94,C98,C104,C110,C119,C121,C133,C140,C143:C144,C151,C153,C155,C159:C161,C163:C165,C170,C176:C177,C179:C181,C189,C194)</f>
        <v>164.63999999999993</v>
      </c>
      <c r="D90" s="109">
        <f t="shared" si="25"/>
        <v>163.73999999999995</v>
      </c>
      <c r="E90" s="109">
        <f t="shared" si="25"/>
        <v>151.53999999999994</v>
      </c>
      <c r="F90" s="109">
        <f t="shared" si="25"/>
        <v>175.33999999999995</v>
      </c>
      <c r="G90" s="109">
        <f t="shared" si="25"/>
        <v>196.53999999999996</v>
      </c>
      <c r="H90" s="109">
        <f t="shared" si="25"/>
        <v>214.03999999999996</v>
      </c>
      <c r="I90" s="109">
        <f t="shared" si="25"/>
        <v>240.93999999999994</v>
      </c>
      <c r="J90" s="109">
        <f t="shared" si="25"/>
        <v>264.94</v>
      </c>
      <c r="K90" s="109">
        <f t="shared" si="25"/>
        <v>287.74</v>
      </c>
      <c r="L90" s="109">
        <f t="shared" si="25"/>
        <v>299.64</v>
      </c>
      <c r="M90" s="109">
        <f t="shared" si="25"/>
        <v>295.14</v>
      </c>
      <c r="N90" s="109">
        <f t="shared" si="25"/>
        <v>298.84000000000003</v>
      </c>
      <c r="O90" s="109">
        <f t="shared" si="25"/>
        <v>299.04000000000008</v>
      </c>
      <c r="P90" s="109">
        <f t="shared" si="25"/>
        <v>284.94000000000005</v>
      </c>
      <c r="Q90" s="109">
        <f t="shared" si="25"/>
        <v>287.64000000000004</v>
      </c>
      <c r="R90" s="109">
        <f t="shared" si="25"/>
        <v>303.14000000000004</v>
      </c>
      <c r="S90" s="109">
        <f t="shared" si="25"/>
        <v>304.04000000000002</v>
      </c>
      <c r="T90" s="109">
        <f t="shared" si="25"/>
        <v>304.54000000000002</v>
      </c>
      <c r="U90" s="109">
        <f t="shared" si="25"/>
        <v>290.54000000000008</v>
      </c>
      <c r="V90" s="109">
        <f t="shared" si="25"/>
        <v>288.14000000000004</v>
      </c>
      <c r="W90" s="109">
        <f t="shared" si="25"/>
        <v>287.64000000000004</v>
      </c>
      <c r="X90" s="109">
        <f t="shared" si="25"/>
        <v>295.54000000000002</v>
      </c>
      <c r="Y90" s="109">
        <f t="shared" si="25"/>
        <v>323.84000000000003</v>
      </c>
      <c r="Z90" s="109">
        <f t="shared" si="25"/>
        <v>330.24000000000007</v>
      </c>
      <c r="AA90" s="109">
        <f t="shared" si="25"/>
        <v>311.84000000000003</v>
      </c>
      <c r="AB90" s="109">
        <f t="shared" si="25"/>
        <v>282.24</v>
      </c>
      <c r="AC90" s="109">
        <f t="shared" si="25"/>
        <v>260.54000000000008</v>
      </c>
      <c r="AD90" s="109">
        <f t="shared" si="25"/>
        <v>216.63999999999996</v>
      </c>
      <c r="AE90" s="109">
        <f t="shared" si="25"/>
        <v>193.23999999999995</v>
      </c>
      <c r="AF90" s="109">
        <f t="shared" si="25"/>
        <v>313.33999999999997</v>
      </c>
      <c r="AG90" s="110"/>
      <c r="AH90" s="51">
        <f>MAX(B90:AF90)</f>
        <v>330.24000000000007</v>
      </c>
      <c r="AI90" s="52">
        <f>MIN(B90:AF90)</f>
        <v>151.53999999999994</v>
      </c>
    </row>
    <row r="91" spans="1:88" x14ac:dyDescent="0.25">
      <c r="A91" s="111" t="s">
        <v>58</v>
      </c>
      <c r="B91" s="79">
        <v>19.100000000000001</v>
      </c>
      <c r="C91" s="79">
        <v>27.6</v>
      </c>
      <c r="D91" s="79">
        <v>-10</v>
      </c>
      <c r="E91" s="79">
        <v>-5.5</v>
      </c>
      <c r="F91" s="112">
        <v>-6.3</v>
      </c>
      <c r="G91" s="112">
        <v>2.2999999999999998</v>
      </c>
      <c r="H91" s="112">
        <v>2.8</v>
      </c>
      <c r="I91" s="112">
        <v>9.9</v>
      </c>
      <c r="J91" s="112">
        <v>8.6</v>
      </c>
      <c r="K91" s="112">
        <v>3.2</v>
      </c>
      <c r="L91" s="49">
        <v>37.4</v>
      </c>
      <c r="M91" s="112">
        <v>39.4</v>
      </c>
      <c r="N91" s="112">
        <v>42.1</v>
      </c>
      <c r="O91" s="112">
        <v>40.6</v>
      </c>
      <c r="P91" s="112">
        <v>40.299999999999997</v>
      </c>
      <c r="Q91" s="112">
        <v>34</v>
      </c>
      <c r="R91" s="112">
        <v>12.8</v>
      </c>
      <c r="S91" s="49">
        <v>38.9</v>
      </c>
      <c r="T91" s="49">
        <v>47.9</v>
      </c>
      <c r="U91" s="112">
        <v>47.5</v>
      </c>
      <c r="V91" s="112">
        <v>44.2</v>
      </c>
      <c r="W91" s="112">
        <v>63.1</v>
      </c>
      <c r="X91" s="112">
        <v>69.2</v>
      </c>
      <c r="Y91" s="112">
        <v>69</v>
      </c>
      <c r="Z91" s="112">
        <v>50.8</v>
      </c>
      <c r="AA91" s="49">
        <v>28</v>
      </c>
      <c r="AB91" s="49">
        <v>20</v>
      </c>
      <c r="AC91" s="49">
        <v>11</v>
      </c>
      <c r="AD91" s="49">
        <v>23</v>
      </c>
      <c r="AE91" s="49">
        <v>18</v>
      </c>
      <c r="AF91" s="113">
        <v>18.399999999999999</v>
      </c>
      <c r="AG91" s="114">
        <v>75</v>
      </c>
      <c r="AH91" s="51">
        <f>IF(ABS(MAX(B91:AF91))&gt;ABS(MIN(B91:AF91)),MAX(B91:AF91),MIN(B91:AF91))</f>
        <v>69.2</v>
      </c>
      <c r="AI91" s="115">
        <f>INDEX($B$9:$AF$9,1,MATCH(AH91,B91:AF91,0))</f>
        <v>0.77083333333333337</v>
      </c>
    </row>
    <row r="92" spans="1:88" x14ac:dyDescent="0.25">
      <c r="A92" s="116" t="s">
        <v>59</v>
      </c>
      <c r="B92" s="80">
        <v>-67</v>
      </c>
      <c r="C92" s="80">
        <v>-75</v>
      </c>
      <c r="D92" s="80">
        <v>-60</v>
      </c>
      <c r="E92" s="80">
        <v>-60</v>
      </c>
      <c r="F92" s="80">
        <v>-60</v>
      </c>
      <c r="G92" s="80">
        <v>-55</v>
      </c>
      <c r="H92" s="80">
        <v>-45</v>
      </c>
      <c r="I92" s="80">
        <v>-32</v>
      </c>
      <c r="J92" s="80">
        <v>-25</v>
      </c>
      <c r="K92" s="80">
        <v>-12</v>
      </c>
      <c r="L92" s="80">
        <v>-17.8</v>
      </c>
      <c r="M92" s="80">
        <v>-26.3</v>
      </c>
      <c r="N92" s="80">
        <v>-25.2</v>
      </c>
      <c r="O92" s="80">
        <v>-27</v>
      </c>
      <c r="P92" s="80">
        <v>-29</v>
      </c>
      <c r="Q92" s="80">
        <v>-23.7</v>
      </c>
      <c r="R92" s="80">
        <v>-13</v>
      </c>
      <c r="S92" s="80">
        <v>-7.5</v>
      </c>
      <c r="T92" s="80">
        <v>-22</v>
      </c>
      <c r="U92" s="80">
        <v>-27</v>
      </c>
      <c r="V92" s="80">
        <v>-12</v>
      </c>
      <c r="W92" s="80">
        <v>-13</v>
      </c>
      <c r="X92" s="80">
        <v>-12</v>
      </c>
      <c r="Y92" s="80">
        <v>2</v>
      </c>
      <c r="Z92" s="80">
        <v>6</v>
      </c>
      <c r="AA92" s="67">
        <v>11</v>
      </c>
      <c r="AB92" s="67">
        <v>-17</v>
      </c>
      <c r="AC92" s="67">
        <v>-27</v>
      </c>
      <c r="AD92" s="67">
        <v>-47</v>
      </c>
      <c r="AE92" s="67">
        <v>-62</v>
      </c>
      <c r="AF92" s="117">
        <v>69</v>
      </c>
      <c r="AG92" s="114">
        <v>240</v>
      </c>
      <c r="AH92" s="51">
        <f>IF(ABS(MAX(B92:AF92))&gt;ABS(MIN(B92:AF92)),MAX(B92:AF92),MIN(B92:AF92))</f>
        <v>-75</v>
      </c>
      <c r="AI92" s="115">
        <f>INDEX($B$9:$AF$9,1,MATCH(AH92,B92:AF92,0))</f>
        <v>8.3333333333333301E-2</v>
      </c>
    </row>
    <row r="93" spans="1:88" x14ac:dyDescent="0.25">
      <c r="A93" s="116" t="s">
        <v>60</v>
      </c>
      <c r="B93" s="80">
        <v>14.1</v>
      </c>
      <c r="C93" s="80">
        <v>-0.9</v>
      </c>
      <c r="D93" s="80">
        <v>19.100000000000001</v>
      </c>
      <c r="E93" s="80">
        <v>13.8</v>
      </c>
      <c r="F93" s="80">
        <v>12.4</v>
      </c>
      <c r="G93" s="80">
        <v>4.5</v>
      </c>
      <c r="H93" s="80">
        <v>10.3</v>
      </c>
      <c r="I93" s="80">
        <v>22.7</v>
      </c>
      <c r="J93" s="80">
        <v>33.5</v>
      </c>
      <c r="K93" s="80">
        <v>42.2</v>
      </c>
      <c r="L93" s="80">
        <v>41.4</v>
      </c>
      <c r="M93" s="80">
        <v>39.299999999999997</v>
      </c>
      <c r="N93" s="80">
        <v>37.1</v>
      </c>
      <c r="O93" s="80">
        <v>43</v>
      </c>
      <c r="P93" s="80">
        <v>41.6</v>
      </c>
      <c r="Q93" s="80">
        <v>39.9</v>
      </c>
      <c r="R93" s="80">
        <v>45.4</v>
      </c>
      <c r="S93" s="80">
        <v>41.5</v>
      </c>
      <c r="T93" s="80">
        <v>37.6</v>
      </c>
      <c r="U93" s="80">
        <v>39.1</v>
      </c>
      <c r="V93" s="80">
        <v>46.3</v>
      </c>
      <c r="W93" s="80">
        <v>42.8</v>
      </c>
      <c r="X93" s="80">
        <v>41.5</v>
      </c>
      <c r="Y93" s="80">
        <v>47.5</v>
      </c>
      <c r="Z93" s="80">
        <v>44</v>
      </c>
      <c r="AA93" s="67">
        <v>46.4</v>
      </c>
      <c r="AB93" s="67">
        <v>43</v>
      </c>
      <c r="AC93" s="67">
        <v>41</v>
      </c>
      <c r="AD93" s="67">
        <v>22.4</v>
      </c>
      <c r="AE93" s="67">
        <v>23</v>
      </c>
      <c r="AF93" s="117">
        <v>11.7</v>
      </c>
      <c r="AG93" s="114">
        <v>60</v>
      </c>
      <c r="AH93" s="51">
        <f>IF(ABS(MAX(B93:AF93))&gt;ABS(MIN(B93:AF93)),MAX(B93:AF93),MIN(B93:AF93))</f>
        <v>47.5</v>
      </c>
      <c r="AI93" s="115">
        <f>INDEX($B$9:$AF$9,1,MATCH(AH93,B93:AF93,0))</f>
        <v>0.79166666666666663</v>
      </c>
    </row>
    <row r="94" spans="1:88" x14ac:dyDescent="0.25">
      <c r="A94" s="118" t="s">
        <v>61</v>
      </c>
      <c r="B94" s="82">
        <v>-27.1</v>
      </c>
      <c r="C94" s="82">
        <v>-30</v>
      </c>
      <c r="D94" s="82">
        <v>-16.399999999999999</v>
      </c>
      <c r="E94" s="82">
        <v>-26.2</v>
      </c>
      <c r="F94" s="82">
        <v>-20</v>
      </c>
      <c r="G94" s="82">
        <v>-9.5</v>
      </c>
      <c r="H94" s="82">
        <v>-8.3000000000000007</v>
      </c>
      <c r="I94" s="82">
        <v>-13.7</v>
      </c>
      <c r="J94" s="82">
        <v>-7.4</v>
      </c>
      <c r="K94" s="82">
        <v>0</v>
      </c>
      <c r="L94" s="82">
        <v>-14.3</v>
      </c>
      <c r="M94" s="82">
        <v>-10.8</v>
      </c>
      <c r="N94" s="82">
        <v>-7.5</v>
      </c>
      <c r="O94" s="82">
        <v>-10.4</v>
      </c>
      <c r="P94" s="82">
        <v>-18.5</v>
      </c>
      <c r="Q94" s="82">
        <v>-17.5</v>
      </c>
      <c r="R94" s="82">
        <v>3</v>
      </c>
      <c r="S94" s="82">
        <v>-23.8</v>
      </c>
      <c r="T94" s="82">
        <v>-10.1</v>
      </c>
      <c r="U94" s="82">
        <v>-20.2</v>
      </c>
      <c r="V94" s="82">
        <v>-41.5</v>
      </c>
      <c r="W94" s="82">
        <v>-56.4</v>
      </c>
      <c r="X94" s="82">
        <v>-54.3</v>
      </c>
      <c r="Y94" s="82">
        <v>-43.5</v>
      </c>
      <c r="Z94" s="82">
        <v>-19.399999999999999</v>
      </c>
      <c r="AA94" s="119">
        <v>-22.4</v>
      </c>
      <c r="AB94" s="119">
        <v>-18</v>
      </c>
      <c r="AC94" s="119">
        <v>-18.7</v>
      </c>
      <c r="AD94" s="119">
        <v>-36</v>
      </c>
      <c r="AE94" s="119">
        <v>-40</v>
      </c>
      <c r="AF94" s="120">
        <v>-40</v>
      </c>
      <c r="AG94" s="121">
        <v>120</v>
      </c>
      <c r="AH94" s="51">
        <f>IF(ABS(MAX(B94:AF94))&gt;ABS(MIN(B94:AF94)),MAX(B94:AF94),MIN(B94:AF94))</f>
        <v>-56.4</v>
      </c>
      <c r="AI94" s="115">
        <f>INDEX($B$9:$AF$9,1,MATCH(AH94,B94:AF94,0))</f>
        <v>0.75</v>
      </c>
    </row>
    <row r="95" spans="1:88" ht="15.75" thickBot="1" x14ac:dyDescent="0.3">
      <c r="A95" s="118" t="s">
        <v>62</v>
      </c>
      <c r="B95" s="82">
        <v>62.2</v>
      </c>
      <c r="C95" s="82">
        <v>61.3</v>
      </c>
      <c r="D95" s="82">
        <v>73.8</v>
      </c>
      <c r="E95" s="82">
        <v>65.3</v>
      </c>
      <c r="F95" s="82">
        <v>74.7</v>
      </c>
      <c r="G95" s="82">
        <v>84.2</v>
      </c>
      <c r="H95" s="82">
        <v>80.599999999999994</v>
      </c>
      <c r="I95" s="82">
        <v>73.8</v>
      </c>
      <c r="J95" s="82">
        <v>75.400000000000006</v>
      </c>
      <c r="K95" s="82">
        <v>81.900000000000006</v>
      </c>
      <c r="L95" s="82">
        <v>66.900000000000006</v>
      </c>
      <c r="M95" s="82">
        <v>76.099999999999994</v>
      </c>
      <c r="N95" s="82">
        <v>81.8</v>
      </c>
      <c r="O95" s="82">
        <v>80.2</v>
      </c>
      <c r="P95" s="82">
        <v>68.2</v>
      </c>
      <c r="Q95" s="82">
        <v>69</v>
      </c>
      <c r="R95" s="82">
        <v>90.2</v>
      </c>
      <c r="S95" s="82">
        <v>50.5</v>
      </c>
      <c r="T95" s="82">
        <v>75.3</v>
      </c>
      <c r="U95" s="82">
        <v>69</v>
      </c>
      <c r="V95" s="82">
        <v>32</v>
      </c>
      <c r="W95" s="82">
        <v>16</v>
      </c>
      <c r="X95" s="82">
        <v>18</v>
      </c>
      <c r="Y95" s="82">
        <v>27</v>
      </c>
      <c r="Z95" s="82">
        <v>52.5</v>
      </c>
      <c r="AA95" s="119">
        <v>45.6</v>
      </c>
      <c r="AB95" s="119">
        <v>64</v>
      </c>
      <c r="AC95" s="119">
        <v>71</v>
      </c>
      <c r="AD95" s="119">
        <v>57</v>
      </c>
      <c r="AE95" s="119">
        <v>59</v>
      </c>
      <c r="AF95" s="120">
        <v>57.4</v>
      </c>
      <c r="AG95" s="121"/>
      <c r="AH95" s="51">
        <f>IF(ABS(MAX(B95:AF95))&gt;ABS(MIN(B95:AF95)),MAX(B95:AF95),MIN(B95:AF95))</f>
        <v>90.2</v>
      </c>
      <c r="AI95" s="115">
        <f>INDEX($B$9:$AF$9,1,MATCH(AH95,B95:AF95,0))</f>
        <v>0.58333333333333304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3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ref="S124:AF124" si="34">R124</f>
        <v>1.48</v>
      </c>
      <c r="T124" s="129">
        <f t="shared" si="34"/>
        <v>1.48</v>
      </c>
      <c r="U124" s="129">
        <f t="shared" si="34"/>
        <v>1.48</v>
      </c>
      <c r="V124" s="129">
        <f t="shared" si="34"/>
        <v>1.48</v>
      </c>
      <c r="W124" s="129">
        <f t="shared" si="34"/>
        <v>1.48</v>
      </c>
      <c r="X124" s="129">
        <f t="shared" si="34"/>
        <v>1.48</v>
      </c>
      <c r="Y124" s="129">
        <f t="shared" si="34"/>
        <v>1.48</v>
      </c>
      <c r="Z124" s="129">
        <f t="shared" si="34"/>
        <v>1.48</v>
      </c>
      <c r="AA124" s="129">
        <f t="shared" si="34"/>
        <v>1.48</v>
      </c>
      <c r="AB124" s="129">
        <f t="shared" si="34"/>
        <v>1.48</v>
      </c>
      <c r="AC124" s="129">
        <f t="shared" si="34"/>
        <v>1.48</v>
      </c>
      <c r="AD124" s="129">
        <f t="shared" si="34"/>
        <v>1.48</v>
      </c>
      <c r="AE124" s="129">
        <f t="shared" si="34"/>
        <v>1.48</v>
      </c>
      <c r="AF124" s="129">
        <f t="shared" si="34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5">B126</f>
        <v>2.2000000000000002</v>
      </c>
      <c r="D126" s="129">
        <f t="shared" si="35"/>
        <v>2.2000000000000002</v>
      </c>
      <c r="E126" s="129">
        <f t="shared" si="35"/>
        <v>2.2000000000000002</v>
      </c>
      <c r="F126" s="129">
        <f t="shared" si="35"/>
        <v>2.2000000000000002</v>
      </c>
      <c r="G126" s="129">
        <f t="shared" si="35"/>
        <v>2.2000000000000002</v>
      </c>
      <c r="H126" s="129">
        <f t="shared" si="35"/>
        <v>2.2000000000000002</v>
      </c>
      <c r="I126" s="129">
        <f t="shared" si="35"/>
        <v>2.2000000000000002</v>
      </c>
      <c r="J126" s="129">
        <f t="shared" si="35"/>
        <v>2.2000000000000002</v>
      </c>
      <c r="K126" s="129">
        <f t="shared" si="35"/>
        <v>2.2000000000000002</v>
      </c>
      <c r="L126" s="129">
        <f t="shared" si="35"/>
        <v>2.2000000000000002</v>
      </c>
      <c r="M126" s="129">
        <f t="shared" si="35"/>
        <v>2.2000000000000002</v>
      </c>
      <c r="N126" s="129">
        <f t="shared" si="35"/>
        <v>2.2000000000000002</v>
      </c>
      <c r="O126" s="129">
        <f t="shared" si="35"/>
        <v>2.2000000000000002</v>
      </c>
      <c r="P126" s="129">
        <f t="shared" si="35"/>
        <v>2.2000000000000002</v>
      </c>
      <c r="Q126" s="129">
        <f t="shared" si="35"/>
        <v>2.2000000000000002</v>
      </c>
      <c r="R126" s="129">
        <f t="shared" si="35"/>
        <v>2.2000000000000002</v>
      </c>
      <c r="S126" s="129">
        <f t="shared" ref="S126:AF133" si="36">R126</f>
        <v>2.2000000000000002</v>
      </c>
      <c r="T126" s="129">
        <f t="shared" si="36"/>
        <v>2.2000000000000002</v>
      </c>
      <c r="U126" s="129">
        <f t="shared" si="36"/>
        <v>2.2000000000000002</v>
      </c>
      <c r="V126" s="129">
        <f t="shared" si="36"/>
        <v>2.2000000000000002</v>
      </c>
      <c r="W126" s="129">
        <f t="shared" si="36"/>
        <v>2.2000000000000002</v>
      </c>
      <c r="X126" s="129">
        <f t="shared" si="36"/>
        <v>2.2000000000000002</v>
      </c>
      <c r="Y126" s="129">
        <f t="shared" si="36"/>
        <v>2.2000000000000002</v>
      </c>
      <c r="Z126" s="129">
        <f t="shared" si="36"/>
        <v>2.2000000000000002</v>
      </c>
      <c r="AA126" s="129">
        <f t="shared" si="36"/>
        <v>2.2000000000000002</v>
      </c>
      <c r="AB126" s="129">
        <f t="shared" si="36"/>
        <v>2.2000000000000002</v>
      </c>
      <c r="AC126" s="129">
        <f t="shared" si="36"/>
        <v>2.2000000000000002</v>
      </c>
      <c r="AD126" s="129">
        <f t="shared" si="36"/>
        <v>2.2000000000000002</v>
      </c>
      <c r="AE126" s="129">
        <f t="shared" si="36"/>
        <v>2.2000000000000002</v>
      </c>
      <c r="AF126" s="129">
        <f t="shared" si="36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5"/>
        <v>2</v>
      </c>
      <c r="D127" s="129">
        <f t="shared" si="35"/>
        <v>2</v>
      </c>
      <c r="E127" s="129">
        <f t="shared" si="35"/>
        <v>2</v>
      </c>
      <c r="F127" s="129">
        <f t="shared" si="35"/>
        <v>2</v>
      </c>
      <c r="G127" s="129">
        <f t="shared" si="35"/>
        <v>2</v>
      </c>
      <c r="H127" s="129">
        <f t="shared" si="35"/>
        <v>2</v>
      </c>
      <c r="I127" s="129">
        <f t="shared" si="35"/>
        <v>2</v>
      </c>
      <c r="J127" s="129">
        <f t="shared" si="35"/>
        <v>2</v>
      </c>
      <c r="K127" s="129">
        <f t="shared" si="35"/>
        <v>2</v>
      </c>
      <c r="L127" s="129">
        <f t="shared" si="35"/>
        <v>2</v>
      </c>
      <c r="M127" s="129">
        <f t="shared" si="35"/>
        <v>2</v>
      </c>
      <c r="N127" s="129">
        <f t="shared" si="35"/>
        <v>2</v>
      </c>
      <c r="O127" s="129">
        <f t="shared" si="35"/>
        <v>2</v>
      </c>
      <c r="P127" s="129">
        <f t="shared" si="35"/>
        <v>2</v>
      </c>
      <c r="Q127" s="129">
        <f t="shared" si="35"/>
        <v>2</v>
      </c>
      <c r="R127" s="129">
        <f t="shared" si="35"/>
        <v>2</v>
      </c>
      <c r="S127" s="129">
        <f t="shared" si="36"/>
        <v>2</v>
      </c>
      <c r="T127" s="129">
        <f t="shared" si="36"/>
        <v>2</v>
      </c>
      <c r="U127" s="129">
        <f t="shared" si="36"/>
        <v>2</v>
      </c>
      <c r="V127" s="129">
        <f t="shared" si="36"/>
        <v>2</v>
      </c>
      <c r="W127" s="129">
        <f t="shared" si="36"/>
        <v>2</v>
      </c>
      <c r="X127" s="129">
        <f t="shared" si="36"/>
        <v>2</v>
      </c>
      <c r="Y127" s="129">
        <f t="shared" si="36"/>
        <v>2</v>
      </c>
      <c r="Z127" s="129">
        <f t="shared" si="36"/>
        <v>2</v>
      </c>
      <c r="AA127" s="129">
        <f t="shared" si="36"/>
        <v>2</v>
      </c>
      <c r="AB127" s="129">
        <f t="shared" si="36"/>
        <v>2</v>
      </c>
      <c r="AC127" s="129">
        <f t="shared" si="36"/>
        <v>2</v>
      </c>
      <c r="AD127" s="129">
        <f t="shared" si="36"/>
        <v>2</v>
      </c>
      <c r="AE127" s="129">
        <f t="shared" si="36"/>
        <v>2</v>
      </c>
      <c r="AF127" s="129">
        <f t="shared" si="36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5"/>
        <v>1.25</v>
      </c>
      <c r="D128" s="129">
        <f t="shared" si="35"/>
        <v>1.25</v>
      </c>
      <c r="E128" s="129">
        <f t="shared" si="35"/>
        <v>1.25</v>
      </c>
      <c r="F128" s="129">
        <f t="shared" si="35"/>
        <v>1.25</v>
      </c>
      <c r="G128" s="129">
        <f t="shared" si="35"/>
        <v>1.25</v>
      </c>
      <c r="H128" s="129">
        <f t="shared" si="35"/>
        <v>1.25</v>
      </c>
      <c r="I128" s="129">
        <f t="shared" si="35"/>
        <v>1.25</v>
      </c>
      <c r="J128" s="129">
        <f t="shared" si="35"/>
        <v>1.25</v>
      </c>
      <c r="K128" s="129">
        <f t="shared" si="35"/>
        <v>1.25</v>
      </c>
      <c r="L128" s="129">
        <f t="shared" si="35"/>
        <v>1.25</v>
      </c>
      <c r="M128" s="129">
        <f t="shared" si="35"/>
        <v>1.25</v>
      </c>
      <c r="N128" s="129">
        <f t="shared" si="35"/>
        <v>1.25</v>
      </c>
      <c r="O128" s="129">
        <f t="shared" si="35"/>
        <v>1.25</v>
      </c>
      <c r="P128" s="129">
        <f t="shared" si="35"/>
        <v>1.25</v>
      </c>
      <c r="Q128" s="129">
        <f t="shared" si="35"/>
        <v>1.25</v>
      </c>
      <c r="R128" s="129">
        <f t="shared" si="35"/>
        <v>1.25</v>
      </c>
      <c r="S128" s="129">
        <f t="shared" si="36"/>
        <v>1.25</v>
      </c>
      <c r="T128" s="129">
        <f t="shared" si="36"/>
        <v>1.25</v>
      </c>
      <c r="U128" s="129">
        <f t="shared" si="36"/>
        <v>1.25</v>
      </c>
      <c r="V128" s="129">
        <f t="shared" si="36"/>
        <v>1.25</v>
      </c>
      <c r="W128" s="129">
        <f t="shared" si="36"/>
        <v>1.25</v>
      </c>
      <c r="X128" s="129">
        <f t="shared" si="36"/>
        <v>1.25</v>
      </c>
      <c r="Y128" s="129">
        <f t="shared" si="36"/>
        <v>1.25</v>
      </c>
      <c r="Z128" s="129">
        <f t="shared" si="36"/>
        <v>1.25</v>
      </c>
      <c r="AA128" s="129">
        <f t="shared" si="36"/>
        <v>1.25</v>
      </c>
      <c r="AB128" s="129">
        <f t="shared" si="36"/>
        <v>1.25</v>
      </c>
      <c r="AC128" s="129">
        <f t="shared" si="36"/>
        <v>1.25</v>
      </c>
      <c r="AD128" s="129">
        <f t="shared" si="36"/>
        <v>1.25</v>
      </c>
      <c r="AE128" s="129">
        <f t="shared" si="36"/>
        <v>1.25</v>
      </c>
      <c r="AF128" s="129">
        <f t="shared" si="36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5"/>
        <v>1.1499999999999999</v>
      </c>
      <c r="D129" s="129">
        <f t="shared" si="35"/>
        <v>1.1499999999999999</v>
      </c>
      <c r="E129" s="129">
        <f t="shared" si="35"/>
        <v>1.1499999999999999</v>
      </c>
      <c r="F129" s="129">
        <f t="shared" si="35"/>
        <v>1.1499999999999999</v>
      </c>
      <c r="G129" s="129">
        <f t="shared" si="35"/>
        <v>1.1499999999999999</v>
      </c>
      <c r="H129" s="129">
        <f t="shared" si="35"/>
        <v>1.1499999999999999</v>
      </c>
      <c r="I129" s="129">
        <f t="shared" si="35"/>
        <v>1.1499999999999999</v>
      </c>
      <c r="J129" s="129">
        <f t="shared" si="35"/>
        <v>1.1499999999999999</v>
      </c>
      <c r="K129" s="129">
        <f t="shared" si="35"/>
        <v>1.1499999999999999</v>
      </c>
      <c r="L129" s="129">
        <f t="shared" si="35"/>
        <v>1.1499999999999999</v>
      </c>
      <c r="M129" s="129">
        <f t="shared" si="35"/>
        <v>1.1499999999999999</v>
      </c>
      <c r="N129" s="129">
        <f t="shared" si="35"/>
        <v>1.1499999999999999</v>
      </c>
      <c r="O129" s="129">
        <f t="shared" si="35"/>
        <v>1.1499999999999999</v>
      </c>
      <c r="P129" s="129">
        <f t="shared" si="35"/>
        <v>1.1499999999999999</v>
      </c>
      <c r="Q129" s="129">
        <f t="shared" si="35"/>
        <v>1.1499999999999999</v>
      </c>
      <c r="R129" s="129">
        <f t="shared" si="35"/>
        <v>1.1499999999999999</v>
      </c>
      <c r="S129" s="129">
        <f t="shared" si="36"/>
        <v>1.1499999999999999</v>
      </c>
      <c r="T129" s="129">
        <f t="shared" si="36"/>
        <v>1.1499999999999999</v>
      </c>
      <c r="U129" s="129">
        <f t="shared" si="36"/>
        <v>1.1499999999999999</v>
      </c>
      <c r="V129" s="129">
        <f t="shared" si="36"/>
        <v>1.1499999999999999</v>
      </c>
      <c r="W129" s="129">
        <f t="shared" si="36"/>
        <v>1.1499999999999999</v>
      </c>
      <c r="X129" s="129">
        <f t="shared" si="36"/>
        <v>1.1499999999999999</v>
      </c>
      <c r="Y129" s="129">
        <f t="shared" si="36"/>
        <v>1.1499999999999999</v>
      </c>
      <c r="Z129" s="129">
        <f t="shared" si="36"/>
        <v>1.1499999999999999</v>
      </c>
      <c r="AA129" s="129">
        <f t="shared" si="36"/>
        <v>1.1499999999999999</v>
      </c>
      <c r="AB129" s="129">
        <f t="shared" si="36"/>
        <v>1.1499999999999999</v>
      </c>
      <c r="AC129" s="129">
        <f t="shared" si="36"/>
        <v>1.1499999999999999</v>
      </c>
      <c r="AD129" s="129">
        <f t="shared" si="36"/>
        <v>1.1499999999999999</v>
      </c>
      <c r="AE129" s="129">
        <f t="shared" si="36"/>
        <v>1.1499999999999999</v>
      </c>
      <c r="AF129" s="129">
        <f t="shared" si="36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5"/>
        <v>2.133</v>
      </c>
      <c r="D130" s="129">
        <f t="shared" si="35"/>
        <v>2.133</v>
      </c>
      <c r="E130" s="129">
        <f t="shared" si="35"/>
        <v>2.133</v>
      </c>
      <c r="F130" s="129">
        <f t="shared" si="35"/>
        <v>2.133</v>
      </c>
      <c r="G130" s="129">
        <f t="shared" si="35"/>
        <v>2.133</v>
      </c>
      <c r="H130" s="129">
        <f t="shared" si="35"/>
        <v>2.133</v>
      </c>
      <c r="I130" s="129">
        <f t="shared" si="35"/>
        <v>2.133</v>
      </c>
      <c r="J130" s="129">
        <f t="shared" si="35"/>
        <v>2.133</v>
      </c>
      <c r="K130" s="129">
        <f t="shared" si="35"/>
        <v>2.133</v>
      </c>
      <c r="L130" s="129">
        <f t="shared" si="35"/>
        <v>2.133</v>
      </c>
      <c r="M130" s="129">
        <f t="shared" si="35"/>
        <v>2.133</v>
      </c>
      <c r="N130" s="129">
        <f t="shared" si="35"/>
        <v>2.133</v>
      </c>
      <c r="O130" s="129">
        <f t="shared" si="35"/>
        <v>2.133</v>
      </c>
      <c r="P130" s="129">
        <f t="shared" si="35"/>
        <v>2.133</v>
      </c>
      <c r="Q130" s="129">
        <f t="shared" si="35"/>
        <v>2.133</v>
      </c>
      <c r="R130" s="129">
        <f t="shared" si="35"/>
        <v>2.133</v>
      </c>
      <c r="S130" s="129">
        <f t="shared" si="36"/>
        <v>2.133</v>
      </c>
      <c r="T130" s="129">
        <f t="shared" si="36"/>
        <v>2.133</v>
      </c>
      <c r="U130" s="129">
        <f t="shared" si="36"/>
        <v>2.133</v>
      </c>
      <c r="V130" s="129">
        <f t="shared" si="36"/>
        <v>2.133</v>
      </c>
      <c r="W130" s="129">
        <f t="shared" si="36"/>
        <v>2.133</v>
      </c>
      <c r="X130" s="129">
        <f t="shared" si="36"/>
        <v>2.133</v>
      </c>
      <c r="Y130" s="129">
        <f t="shared" si="36"/>
        <v>2.133</v>
      </c>
      <c r="Z130" s="129">
        <f t="shared" si="36"/>
        <v>2.133</v>
      </c>
      <c r="AA130" s="129">
        <f t="shared" si="36"/>
        <v>2.133</v>
      </c>
      <c r="AB130" s="129">
        <f t="shared" si="36"/>
        <v>2.133</v>
      </c>
      <c r="AC130" s="129">
        <f t="shared" si="36"/>
        <v>2.133</v>
      </c>
      <c r="AD130" s="129">
        <f t="shared" si="36"/>
        <v>2.133</v>
      </c>
      <c r="AE130" s="129">
        <f t="shared" si="36"/>
        <v>2.133</v>
      </c>
      <c r="AF130" s="129">
        <f t="shared" si="36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5"/>
        <v>2.09</v>
      </c>
      <c r="D131" s="129">
        <f t="shared" si="35"/>
        <v>2.09</v>
      </c>
      <c r="E131" s="129">
        <f t="shared" si="35"/>
        <v>2.09</v>
      </c>
      <c r="F131" s="129">
        <f t="shared" si="35"/>
        <v>2.09</v>
      </c>
      <c r="G131" s="129">
        <f t="shared" si="35"/>
        <v>2.09</v>
      </c>
      <c r="H131" s="129">
        <f t="shared" si="35"/>
        <v>2.09</v>
      </c>
      <c r="I131" s="129">
        <f t="shared" si="35"/>
        <v>2.09</v>
      </c>
      <c r="J131" s="129">
        <f t="shared" si="35"/>
        <v>2.09</v>
      </c>
      <c r="K131" s="129">
        <f t="shared" si="35"/>
        <v>2.09</v>
      </c>
      <c r="L131" s="129">
        <f t="shared" si="35"/>
        <v>2.09</v>
      </c>
      <c r="M131" s="129">
        <f t="shared" si="35"/>
        <v>2.09</v>
      </c>
      <c r="N131" s="129">
        <f t="shared" si="35"/>
        <v>2.09</v>
      </c>
      <c r="O131" s="129">
        <f t="shared" si="35"/>
        <v>2.09</v>
      </c>
      <c r="P131" s="129">
        <f t="shared" si="35"/>
        <v>2.09</v>
      </c>
      <c r="Q131" s="129">
        <f t="shared" si="35"/>
        <v>2.09</v>
      </c>
      <c r="R131" s="129">
        <f t="shared" si="35"/>
        <v>2.09</v>
      </c>
      <c r="S131" s="129">
        <f t="shared" si="36"/>
        <v>2.09</v>
      </c>
      <c r="T131" s="129">
        <f t="shared" si="36"/>
        <v>2.09</v>
      </c>
      <c r="U131" s="129">
        <f t="shared" si="36"/>
        <v>2.09</v>
      </c>
      <c r="V131" s="129">
        <f t="shared" si="36"/>
        <v>2.09</v>
      </c>
      <c r="W131" s="129">
        <f t="shared" si="36"/>
        <v>2.09</v>
      </c>
      <c r="X131" s="129">
        <f t="shared" si="36"/>
        <v>2.09</v>
      </c>
      <c r="Y131" s="129">
        <f t="shared" si="36"/>
        <v>2.09</v>
      </c>
      <c r="Z131" s="129">
        <f t="shared" si="36"/>
        <v>2.09</v>
      </c>
      <c r="AA131" s="129">
        <f t="shared" si="36"/>
        <v>2.09</v>
      </c>
      <c r="AB131" s="129">
        <f t="shared" si="36"/>
        <v>2.09</v>
      </c>
      <c r="AC131" s="129">
        <f t="shared" si="36"/>
        <v>2.09</v>
      </c>
      <c r="AD131" s="129">
        <f t="shared" si="36"/>
        <v>2.09</v>
      </c>
      <c r="AE131" s="129">
        <f t="shared" si="36"/>
        <v>2.09</v>
      </c>
      <c r="AF131" s="129">
        <f t="shared" si="36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5"/>
        <v>1.1399999999999999</v>
      </c>
      <c r="D132" s="129">
        <f t="shared" si="35"/>
        <v>1.1399999999999999</v>
      </c>
      <c r="E132" s="129">
        <f t="shared" si="35"/>
        <v>1.1399999999999999</v>
      </c>
      <c r="F132" s="129">
        <f t="shared" si="35"/>
        <v>1.1399999999999999</v>
      </c>
      <c r="G132" s="129">
        <f t="shared" si="35"/>
        <v>1.1399999999999999</v>
      </c>
      <c r="H132" s="129">
        <f t="shared" si="35"/>
        <v>1.1399999999999999</v>
      </c>
      <c r="I132" s="129">
        <f t="shared" si="35"/>
        <v>1.1399999999999999</v>
      </c>
      <c r="J132" s="129">
        <f t="shared" si="35"/>
        <v>1.1399999999999999</v>
      </c>
      <c r="K132" s="129">
        <f t="shared" si="35"/>
        <v>1.1399999999999999</v>
      </c>
      <c r="L132" s="129">
        <f t="shared" si="35"/>
        <v>1.1399999999999999</v>
      </c>
      <c r="M132" s="129">
        <f t="shared" si="35"/>
        <v>1.1399999999999999</v>
      </c>
      <c r="N132" s="129">
        <f t="shared" si="35"/>
        <v>1.1399999999999999</v>
      </c>
      <c r="O132" s="129">
        <f t="shared" si="35"/>
        <v>1.1399999999999999</v>
      </c>
      <c r="P132" s="129">
        <f t="shared" si="35"/>
        <v>1.1399999999999999</v>
      </c>
      <c r="Q132" s="129">
        <f t="shared" si="35"/>
        <v>1.1399999999999999</v>
      </c>
      <c r="R132" s="129">
        <f t="shared" si="35"/>
        <v>1.1399999999999999</v>
      </c>
      <c r="S132" s="129">
        <f t="shared" si="36"/>
        <v>1.1399999999999999</v>
      </c>
      <c r="T132" s="129">
        <f t="shared" si="36"/>
        <v>1.1399999999999999</v>
      </c>
      <c r="U132" s="129">
        <f t="shared" si="36"/>
        <v>1.1399999999999999</v>
      </c>
      <c r="V132" s="129">
        <f t="shared" si="36"/>
        <v>1.1399999999999999</v>
      </c>
      <c r="W132" s="129">
        <f t="shared" si="36"/>
        <v>1.1399999999999999</v>
      </c>
      <c r="X132" s="129">
        <f t="shared" si="36"/>
        <v>1.1399999999999999</v>
      </c>
      <c r="Y132" s="129">
        <f t="shared" si="36"/>
        <v>1.1399999999999999</v>
      </c>
      <c r="Z132" s="129">
        <f t="shared" si="36"/>
        <v>1.1399999999999999</v>
      </c>
      <c r="AA132" s="129">
        <f t="shared" si="36"/>
        <v>1.1399999999999999</v>
      </c>
      <c r="AB132" s="129">
        <f t="shared" si="36"/>
        <v>1.1399999999999999</v>
      </c>
      <c r="AC132" s="129">
        <f t="shared" si="36"/>
        <v>1.1399999999999999</v>
      </c>
      <c r="AD132" s="129">
        <f t="shared" si="36"/>
        <v>1.1399999999999999</v>
      </c>
      <c r="AE132" s="129">
        <f t="shared" si="36"/>
        <v>1.1399999999999999</v>
      </c>
      <c r="AF132" s="129">
        <f t="shared" si="36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5"/>
        <v>0.82</v>
      </c>
      <c r="D133" s="129">
        <f t="shared" si="35"/>
        <v>0.82</v>
      </c>
      <c r="E133" s="129">
        <f t="shared" si="35"/>
        <v>0.82</v>
      </c>
      <c r="F133" s="129">
        <f t="shared" si="35"/>
        <v>0.82</v>
      </c>
      <c r="G133" s="129">
        <f t="shared" si="35"/>
        <v>0.82</v>
      </c>
      <c r="H133" s="129">
        <f t="shared" si="35"/>
        <v>0.82</v>
      </c>
      <c r="I133" s="129">
        <f t="shared" si="35"/>
        <v>0.82</v>
      </c>
      <c r="J133" s="129">
        <f t="shared" si="35"/>
        <v>0.82</v>
      </c>
      <c r="K133" s="129">
        <f t="shared" si="35"/>
        <v>0.82</v>
      </c>
      <c r="L133" s="129">
        <f t="shared" si="35"/>
        <v>0.82</v>
      </c>
      <c r="M133" s="129">
        <f t="shared" si="35"/>
        <v>0.82</v>
      </c>
      <c r="N133" s="129">
        <f t="shared" si="35"/>
        <v>0.82</v>
      </c>
      <c r="O133" s="129">
        <f t="shared" si="35"/>
        <v>0.82</v>
      </c>
      <c r="P133" s="129">
        <f t="shared" si="35"/>
        <v>0.82</v>
      </c>
      <c r="Q133" s="129">
        <f t="shared" si="35"/>
        <v>0.82</v>
      </c>
      <c r="R133" s="129">
        <f t="shared" si="35"/>
        <v>0.82</v>
      </c>
      <c r="S133" s="129">
        <f t="shared" si="36"/>
        <v>0.82</v>
      </c>
      <c r="T133" s="129">
        <f t="shared" si="36"/>
        <v>0.82</v>
      </c>
      <c r="U133" s="129">
        <f t="shared" si="36"/>
        <v>0.82</v>
      </c>
      <c r="V133" s="129">
        <f t="shared" si="36"/>
        <v>0.82</v>
      </c>
      <c r="W133" s="129">
        <f t="shared" si="36"/>
        <v>0.82</v>
      </c>
      <c r="X133" s="129">
        <f t="shared" si="36"/>
        <v>0.82</v>
      </c>
      <c r="Y133" s="129">
        <f t="shared" si="36"/>
        <v>0.82</v>
      </c>
      <c r="Z133" s="129">
        <f t="shared" si="36"/>
        <v>0.82</v>
      </c>
      <c r="AA133" s="129">
        <f t="shared" si="36"/>
        <v>0.82</v>
      </c>
      <c r="AB133" s="129">
        <f t="shared" si="36"/>
        <v>0.82</v>
      </c>
      <c r="AC133" s="129">
        <f t="shared" si="36"/>
        <v>0.82</v>
      </c>
      <c r="AD133" s="129">
        <f t="shared" si="36"/>
        <v>0.82</v>
      </c>
      <c r="AE133" s="129">
        <f t="shared" si="36"/>
        <v>0.82</v>
      </c>
      <c r="AF133" s="129">
        <f t="shared" si="36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7">B135</f>
        <v>2</v>
      </c>
      <c r="D135" s="129">
        <f t="shared" si="37"/>
        <v>2</v>
      </c>
      <c r="E135" s="129">
        <f t="shared" si="37"/>
        <v>2</v>
      </c>
      <c r="F135" s="129">
        <f t="shared" si="37"/>
        <v>2</v>
      </c>
      <c r="G135" s="129">
        <f t="shared" si="37"/>
        <v>2</v>
      </c>
      <c r="H135" s="129">
        <f t="shared" si="37"/>
        <v>2</v>
      </c>
      <c r="I135" s="129">
        <f t="shared" si="37"/>
        <v>2</v>
      </c>
      <c r="J135" s="129">
        <f t="shared" si="37"/>
        <v>2</v>
      </c>
      <c r="K135" s="129">
        <f t="shared" si="37"/>
        <v>2</v>
      </c>
      <c r="L135" s="129">
        <f t="shared" si="37"/>
        <v>2</v>
      </c>
      <c r="M135" s="129">
        <f t="shared" si="37"/>
        <v>2</v>
      </c>
      <c r="N135" s="129">
        <f t="shared" si="37"/>
        <v>2</v>
      </c>
      <c r="O135" s="129">
        <f t="shared" si="37"/>
        <v>2</v>
      </c>
      <c r="P135" s="129">
        <f t="shared" si="37"/>
        <v>2</v>
      </c>
      <c r="Q135" s="129">
        <f t="shared" si="37"/>
        <v>2</v>
      </c>
      <c r="R135" s="129">
        <f t="shared" si="37"/>
        <v>2</v>
      </c>
      <c r="S135" s="129">
        <f t="shared" ref="S135:AF141" si="38">R135</f>
        <v>2</v>
      </c>
      <c r="T135" s="129">
        <f t="shared" si="38"/>
        <v>2</v>
      </c>
      <c r="U135" s="129">
        <f t="shared" si="38"/>
        <v>2</v>
      </c>
      <c r="V135" s="129">
        <f t="shared" si="38"/>
        <v>2</v>
      </c>
      <c r="W135" s="129">
        <f t="shared" si="38"/>
        <v>2</v>
      </c>
      <c r="X135" s="129">
        <f t="shared" si="38"/>
        <v>2</v>
      </c>
      <c r="Y135" s="129">
        <f t="shared" si="38"/>
        <v>2</v>
      </c>
      <c r="Z135" s="129">
        <f t="shared" si="38"/>
        <v>2</v>
      </c>
      <c r="AA135" s="129">
        <f t="shared" si="38"/>
        <v>2</v>
      </c>
      <c r="AB135" s="129">
        <f t="shared" si="38"/>
        <v>2</v>
      </c>
      <c r="AC135" s="129">
        <f t="shared" si="38"/>
        <v>2</v>
      </c>
      <c r="AD135" s="129">
        <f t="shared" si="38"/>
        <v>2</v>
      </c>
      <c r="AE135" s="129">
        <f t="shared" si="38"/>
        <v>2</v>
      </c>
      <c r="AF135" s="129">
        <f t="shared" si="38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7"/>
        <v>5.61</v>
      </c>
      <c r="D136" s="129">
        <f t="shared" si="37"/>
        <v>5.61</v>
      </c>
      <c r="E136" s="129">
        <f t="shared" si="37"/>
        <v>5.61</v>
      </c>
      <c r="F136" s="129">
        <f t="shared" si="37"/>
        <v>5.61</v>
      </c>
      <c r="G136" s="129">
        <f t="shared" si="37"/>
        <v>5.61</v>
      </c>
      <c r="H136" s="129">
        <f t="shared" si="37"/>
        <v>5.61</v>
      </c>
      <c r="I136" s="129">
        <f t="shared" si="37"/>
        <v>5.61</v>
      </c>
      <c r="J136" s="129">
        <f t="shared" si="37"/>
        <v>5.61</v>
      </c>
      <c r="K136" s="129">
        <f t="shared" si="37"/>
        <v>5.61</v>
      </c>
      <c r="L136" s="129">
        <f t="shared" si="37"/>
        <v>5.61</v>
      </c>
      <c r="M136" s="129">
        <f t="shared" si="37"/>
        <v>5.61</v>
      </c>
      <c r="N136" s="129">
        <f t="shared" si="37"/>
        <v>5.61</v>
      </c>
      <c r="O136" s="129">
        <f t="shared" si="37"/>
        <v>5.61</v>
      </c>
      <c r="P136" s="129">
        <f t="shared" si="37"/>
        <v>5.61</v>
      </c>
      <c r="Q136" s="129">
        <f t="shared" si="37"/>
        <v>5.61</v>
      </c>
      <c r="R136" s="129">
        <f t="shared" si="37"/>
        <v>5.61</v>
      </c>
      <c r="S136" s="129">
        <f t="shared" si="38"/>
        <v>5.61</v>
      </c>
      <c r="T136" s="129">
        <f t="shared" si="38"/>
        <v>5.61</v>
      </c>
      <c r="U136" s="129">
        <f t="shared" si="38"/>
        <v>5.61</v>
      </c>
      <c r="V136" s="129">
        <f t="shared" si="38"/>
        <v>5.61</v>
      </c>
      <c r="W136" s="129">
        <f t="shared" si="38"/>
        <v>5.61</v>
      </c>
      <c r="X136" s="129">
        <f t="shared" si="38"/>
        <v>5.61</v>
      </c>
      <c r="Y136" s="129">
        <f t="shared" si="38"/>
        <v>5.61</v>
      </c>
      <c r="Z136" s="129">
        <f t="shared" si="38"/>
        <v>5.61</v>
      </c>
      <c r="AA136" s="129">
        <f t="shared" si="38"/>
        <v>5.61</v>
      </c>
      <c r="AB136" s="129">
        <f t="shared" si="38"/>
        <v>5.61</v>
      </c>
      <c r="AC136" s="129">
        <f t="shared" si="38"/>
        <v>5.61</v>
      </c>
      <c r="AD136" s="129">
        <f t="shared" si="38"/>
        <v>5.61</v>
      </c>
      <c r="AE136" s="129">
        <f t="shared" si="38"/>
        <v>5.61</v>
      </c>
      <c r="AF136" s="129">
        <f t="shared" si="38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7"/>
        <v>1.25</v>
      </c>
      <c r="D137" s="129">
        <f t="shared" si="37"/>
        <v>1.25</v>
      </c>
      <c r="E137" s="129">
        <f t="shared" si="37"/>
        <v>1.25</v>
      </c>
      <c r="F137" s="129">
        <f t="shared" si="37"/>
        <v>1.25</v>
      </c>
      <c r="G137" s="129">
        <f t="shared" si="37"/>
        <v>1.25</v>
      </c>
      <c r="H137" s="129">
        <f t="shared" si="37"/>
        <v>1.25</v>
      </c>
      <c r="I137" s="129">
        <f t="shared" si="37"/>
        <v>1.25</v>
      </c>
      <c r="J137" s="129">
        <f t="shared" si="37"/>
        <v>1.25</v>
      </c>
      <c r="K137" s="129">
        <f t="shared" si="37"/>
        <v>1.25</v>
      </c>
      <c r="L137" s="129">
        <f t="shared" si="37"/>
        <v>1.25</v>
      </c>
      <c r="M137" s="129">
        <f t="shared" si="37"/>
        <v>1.25</v>
      </c>
      <c r="N137" s="129">
        <f t="shared" si="37"/>
        <v>1.25</v>
      </c>
      <c r="O137" s="129">
        <f t="shared" si="37"/>
        <v>1.25</v>
      </c>
      <c r="P137" s="129">
        <f t="shared" si="37"/>
        <v>1.25</v>
      </c>
      <c r="Q137" s="129">
        <f t="shared" si="37"/>
        <v>1.25</v>
      </c>
      <c r="R137" s="129">
        <f t="shared" si="37"/>
        <v>1.25</v>
      </c>
      <c r="S137" s="129">
        <f t="shared" si="38"/>
        <v>1.25</v>
      </c>
      <c r="T137" s="129">
        <f t="shared" si="38"/>
        <v>1.25</v>
      </c>
      <c r="U137" s="129">
        <f t="shared" si="38"/>
        <v>1.25</v>
      </c>
      <c r="V137" s="129">
        <f t="shared" si="38"/>
        <v>1.25</v>
      </c>
      <c r="W137" s="129">
        <f t="shared" si="38"/>
        <v>1.25</v>
      </c>
      <c r="X137" s="129">
        <f t="shared" si="38"/>
        <v>1.25</v>
      </c>
      <c r="Y137" s="129">
        <f t="shared" si="38"/>
        <v>1.25</v>
      </c>
      <c r="Z137" s="129">
        <f t="shared" si="38"/>
        <v>1.25</v>
      </c>
      <c r="AA137" s="129">
        <f t="shared" si="38"/>
        <v>1.25</v>
      </c>
      <c r="AB137" s="129">
        <f t="shared" si="38"/>
        <v>1.25</v>
      </c>
      <c r="AC137" s="129">
        <f t="shared" si="38"/>
        <v>1.25</v>
      </c>
      <c r="AD137" s="129">
        <f t="shared" si="38"/>
        <v>1.25</v>
      </c>
      <c r="AE137" s="129">
        <f t="shared" si="38"/>
        <v>1.25</v>
      </c>
      <c r="AF137" s="129">
        <f t="shared" si="38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7"/>
        <v>1.25</v>
      </c>
      <c r="D138" s="129">
        <f t="shared" si="37"/>
        <v>1.25</v>
      </c>
      <c r="E138" s="129">
        <f t="shared" si="37"/>
        <v>1.25</v>
      </c>
      <c r="F138" s="129">
        <f t="shared" si="37"/>
        <v>1.25</v>
      </c>
      <c r="G138" s="129">
        <f t="shared" si="37"/>
        <v>1.25</v>
      </c>
      <c r="H138" s="129">
        <f t="shared" si="37"/>
        <v>1.25</v>
      </c>
      <c r="I138" s="129">
        <f t="shared" si="37"/>
        <v>1.25</v>
      </c>
      <c r="J138" s="129">
        <f t="shared" si="37"/>
        <v>1.25</v>
      </c>
      <c r="K138" s="129">
        <f t="shared" si="37"/>
        <v>1.25</v>
      </c>
      <c r="L138" s="129">
        <f t="shared" si="37"/>
        <v>1.25</v>
      </c>
      <c r="M138" s="129">
        <f t="shared" si="37"/>
        <v>1.25</v>
      </c>
      <c r="N138" s="129">
        <f t="shared" si="37"/>
        <v>1.25</v>
      </c>
      <c r="O138" s="129">
        <f t="shared" si="37"/>
        <v>1.25</v>
      </c>
      <c r="P138" s="129">
        <f t="shared" si="37"/>
        <v>1.25</v>
      </c>
      <c r="Q138" s="129">
        <f t="shared" si="37"/>
        <v>1.25</v>
      </c>
      <c r="R138" s="129">
        <f t="shared" si="37"/>
        <v>1.25</v>
      </c>
      <c r="S138" s="129">
        <f t="shared" si="38"/>
        <v>1.25</v>
      </c>
      <c r="T138" s="129">
        <f t="shared" si="38"/>
        <v>1.25</v>
      </c>
      <c r="U138" s="129">
        <f t="shared" si="38"/>
        <v>1.25</v>
      </c>
      <c r="V138" s="129">
        <f t="shared" si="38"/>
        <v>1.25</v>
      </c>
      <c r="W138" s="129">
        <f t="shared" si="38"/>
        <v>1.25</v>
      </c>
      <c r="X138" s="129">
        <f t="shared" si="38"/>
        <v>1.25</v>
      </c>
      <c r="Y138" s="129">
        <f t="shared" si="38"/>
        <v>1.25</v>
      </c>
      <c r="Z138" s="129">
        <f t="shared" si="38"/>
        <v>1.25</v>
      </c>
      <c r="AA138" s="129">
        <f t="shared" si="38"/>
        <v>1.25</v>
      </c>
      <c r="AB138" s="129">
        <f t="shared" si="38"/>
        <v>1.25</v>
      </c>
      <c r="AC138" s="129">
        <f t="shared" si="38"/>
        <v>1.25</v>
      </c>
      <c r="AD138" s="129">
        <f t="shared" si="38"/>
        <v>1.25</v>
      </c>
      <c r="AE138" s="129">
        <f t="shared" si="38"/>
        <v>1.25</v>
      </c>
      <c r="AF138" s="129">
        <f t="shared" si="38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7"/>
        <v>1.46</v>
      </c>
      <c r="D139" s="129">
        <f t="shared" si="37"/>
        <v>1.46</v>
      </c>
      <c r="E139" s="129">
        <f t="shared" si="37"/>
        <v>1.46</v>
      </c>
      <c r="F139" s="129">
        <f t="shared" si="37"/>
        <v>1.46</v>
      </c>
      <c r="G139" s="129">
        <f t="shared" si="37"/>
        <v>1.46</v>
      </c>
      <c r="H139" s="129">
        <f t="shared" si="37"/>
        <v>1.46</v>
      </c>
      <c r="I139" s="129">
        <f t="shared" si="37"/>
        <v>1.46</v>
      </c>
      <c r="J139" s="129">
        <f t="shared" si="37"/>
        <v>1.46</v>
      </c>
      <c r="K139" s="129">
        <f t="shared" si="37"/>
        <v>1.46</v>
      </c>
      <c r="L139" s="129">
        <f t="shared" si="37"/>
        <v>1.46</v>
      </c>
      <c r="M139" s="129">
        <f t="shared" si="37"/>
        <v>1.46</v>
      </c>
      <c r="N139" s="129">
        <f t="shared" si="37"/>
        <v>1.46</v>
      </c>
      <c r="O139" s="129">
        <f t="shared" si="37"/>
        <v>1.46</v>
      </c>
      <c r="P139" s="129">
        <f t="shared" si="37"/>
        <v>1.46</v>
      </c>
      <c r="Q139" s="129">
        <f t="shared" si="37"/>
        <v>1.46</v>
      </c>
      <c r="R139" s="129">
        <f t="shared" si="37"/>
        <v>1.46</v>
      </c>
      <c r="S139" s="129">
        <f t="shared" si="38"/>
        <v>1.46</v>
      </c>
      <c r="T139" s="129">
        <f t="shared" si="38"/>
        <v>1.46</v>
      </c>
      <c r="U139" s="129">
        <f t="shared" si="38"/>
        <v>1.46</v>
      </c>
      <c r="V139" s="129">
        <f t="shared" si="38"/>
        <v>1.46</v>
      </c>
      <c r="W139" s="129">
        <f t="shared" si="38"/>
        <v>1.46</v>
      </c>
      <c r="X139" s="129">
        <f t="shared" si="38"/>
        <v>1.46</v>
      </c>
      <c r="Y139" s="129">
        <f t="shared" si="38"/>
        <v>1.46</v>
      </c>
      <c r="Z139" s="129">
        <f t="shared" si="38"/>
        <v>1.46</v>
      </c>
      <c r="AA139" s="129">
        <f t="shared" si="38"/>
        <v>1.46</v>
      </c>
      <c r="AB139" s="129">
        <f t="shared" si="38"/>
        <v>1.46</v>
      </c>
      <c r="AC139" s="129">
        <f t="shared" si="38"/>
        <v>1.46</v>
      </c>
      <c r="AD139" s="129">
        <f t="shared" si="38"/>
        <v>1.46</v>
      </c>
      <c r="AE139" s="129">
        <f t="shared" si="38"/>
        <v>1.46</v>
      </c>
      <c r="AF139" s="129">
        <f t="shared" si="38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7"/>
        <v>3</v>
      </c>
      <c r="D140" s="129">
        <f t="shared" si="37"/>
        <v>3</v>
      </c>
      <c r="E140" s="129">
        <f t="shared" si="37"/>
        <v>3</v>
      </c>
      <c r="F140" s="129">
        <f t="shared" si="37"/>
        <v>3</v>
      </c>
      <c r="G140" s="129">
        <f t="shared" si="37"/>
        <v>3</v>
      </c>
      <c r="H140" s="129">
        <f t="shared" si="37"/>
        <v>3</v>
      </c>
      <c r="I140" s="129">
        <f t="shared" si="37"/>
        <v>3</v>
      </c>
      <c r="J140" s="129">
        <f t="shared" si="37"/>
        <v>3</v>
      </c>
      <c r="K140" s="129">
        <f t="shared" si="37"/>
        <v>3</v>
      </c>
      <c r="L140" s="129">
        <f t="shared" si="37"/>
        <v>3</v>
      </c>
      <c r="M140" s="129">
        <f t="shared" si="37"/>
        <v>3</v>
      </c>
      <c r="N140" s="129">
        <f t="shared" si="37"/>
        <v>3</v>
      </c>
      <c r="O140" s="129">
        <f t="shared" si="37"/>
        <v>3</v>
      </c>
      <c r="P140" s="129">
        <f t="shared" si="37"/>
        <v>3</v>
      </c>
      <c r="Q140" s="129">
        <f t="shared" si="37"/>
        <v>3</v>
      </c>
      <c r="R140" s="129">
        <f t="shared" si="37"/>
        <v>3</v>
      </c>
      <c r="S140" s="129">
        <f t="shared" si="38"/>
        <v>3</v>
      </c>
      <c r="T140" s="129">
        <f t="shared" si="38"/>
        <v>3</v>
      </c>
      <c r="U140" s="129">
        <f t="shared" si="38"/>
        <v>3</v>
      </c>
      <c r="V140" s="129">
        <f t="shared" si="38"/>
        <v>3</v>
      </c>
      <c r="W140" s="129">
        <f t="shared" si="38"/>
        <v>3</v>
      </c>
      <c r="X140" s="129">
        <f t="shared" si="38"/>
        <v>3</v>
      </c>
      <c r="Y140" s="129">
        <f t="shared" si="38"/>
        <v>3</v>
      </c>
      <c r="Z140" s="129">
        <f t="shared" si="38"/>
        <v>3</v>
      </c>
      <c r="AA140" s="129">
        <f t="shared" si="38"/>
        <v>3</v>
      </c>
      <c r="AB140" s="129">
        <f t="shared" si="38"/>
        <v>3</v>
      </c>
      <c r="AC140" s="129">
        <f t="shared" si="38"/>
        <v>3</v>
      </c>
      <c r="AD140" s="129">
        <f t="shared" si="38"/>
        <v>3</v>
      </c>
      <c r="AE140" s="129">
        <f t="shared" si="38"/>
        <v>3</v>
      </c>
      <c r="AF140" s="129">
        <f t="shared" si="38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7"/>
        <v>3.3</v>
      </c>
      <c r="D141" s="129">
        <f t="shared" si="37"/>
        <v>3.3</v>
      </c>
      <c r="E141" s="129">
        <f t="shared" si="37"/>
        <v>3.3</v>
      </c>
      <c r="F141" s="129">
        <f t="shared" si="37"/>
        <v>3.3</v>
      </c>
      <c r="G141" s="129">
        <f t="shared" si="37"/>
        <v>3.3</v>
      </c>
      <c r="H141" s="129">
        <f t="shared" si="37"/>
        <v>3.3</v>
      </c>
      <c r="I141" s="129">
        <f t="shared" si="37"/>
        <v>3.3</v>
      </c>
      <c r="J141" s="129">
        <f t="shared" si="37"/>
        <v>3.3</v>
      </c>
      <c r="K141" s="129">
        <f t="shared" si="37"/>
        <v>3.3</v>
      </c>
      <c r="L141" s="129">
        <f t="shared" si="37"/>
        <v>3.3</v>
      </c>
      <c r="M141" s="129">
        <f t="shared" si="37"/>
        <v>3.3</v>
      </c>
      <c r="N141" s="129">
        <f t="shared" si="37"/>
        <v>3.3</v>
      </c>
      <c r="O141" s="129">
        <f t="shared" si="37"/>
        <v>3.3</v>
      </c>
      <c r="P141" s="129">
        <f t="shared" si="37"/>
        <v>3.3</v>
      </c>
      <c r="Q141" s="129">
        <f t="shared" si="37"/>
        <v>3.3</v>
      </c>
      <c r="R141" s="129">
        <f t="shared" si="37"/>
        <v>3.3</v>
      </c>
      <c r="S141" s="129">
        <f t="shared" si="38"/>
        <v>3.3</v>
      </c>
      <c r="T141" s="129">
        <f t="shared" si="38"/>
        <v>3.3</v>
      </c>
      <c r="U141" s="129">
        <f t="shared" si="38"/>
        <v>3.3</v>
      </c>
      <c r="V141" s="129">
        <f t="shared" si="38"/>
        <v>3.3</v>
      </c>
      <c r="W141" s="129">
        <f t="shared" si="38"/>
        <v>3.3</v>
      </c>
      <c r="X141" s="129">
        <f t="shared" si="38"/>
        <v>3.3</v>
      </c>
      <c r="Y141" s="129">
        <f t="shared" si="38"/>
        <v>3.3</v>
      </c>
      <c r="Z141" s="129">
        <f t="shared" si="38"/>
        <v>3.3</v>
      </c>
      <c r="AA141" s="129">
        <f t="shared" si="38"/>
        <v>3.3</v>
      </c>
      <c r="AB141" s="129">
        <f t="shared" si="38"/>
        <v>3.3</v>
      </c>
      <c r="AC141" s="129">
        <f t="shared" si="38"/>
        <v>3.3</v>
      </c>
      <c r="AD141" s="129">
        <f t="shared" si="38"/>
        <v>3.3</v>
      </c>
      <c r="AE141" s="129">
        <f t="shared" si="38"/>
        <v>3.3</v>
      </c>
      <c r="AF141" s="129">
        <f t="shared" si="38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39">B143</f>
        <v>1.76</v>
      </c>
      <c r="D143" s="129">
        <f t="shared" si="39"/>
        <v>1.76</v>
      </c>
      <c r="E143" s="129">
        <f t="shared" si="39"/>
        <v>1.76</v>
      </c>
      <c r="F143" s="129">
        <f t="shared" si="39"/>
        <v>1.76</v>
      </c>
      <c r="G143" s="129">
        <f t="shared" si="39"/>
        <v>1.76</v>
      </c>
      <c r="H143" s="129">
        <f t="shared" si="39"/>
        <v>1.76</v>
      </c>
      <c r="I143" s="129">
        <f t="shared" si="39"/>
        <v>1.76</v>
      </c>
      <c r="J143" s="129">
        <f t="shared" si="39"/>
        <v>1.76</v>
      </c>
      <c r="K143" s="129">
        <f t="shared" si="39"/>
        <v>1.76</v>
      </c>
      <c r="L143" s="129">
        <f t="shared" si="39"/>
        <v>1.76</v>
      </c>
      <c r="M143" s="129">
        <f t="shared" si="39"/>
        <v>1.76</v>
      </c>
      <c r="N143" s="129">
        <f t="shared" si="39"/>
        <v>1.76</v>
      </c>
      <c r="O143" s="129">
        <f t="shared" si="39"/>
        <v>1.76</v>
      </c>
      <c r="P143" s="129">
        <f t="shared" si="39"/>
        <v>1.76</v>
      </c>
      <c r="Q143" s="129">
        <f t="shared" si="39"/>
        <v>1.76</v>
      </c>
      <c r="R143" s="129">
        <f t="shared" si="39"/>
        <v>1.76</v>
      </c>
      <c r="S143" s="129">
        <f t="shared" ref="S143:AF144" si="40">R143</f>
        <v>1.76</v>
      </c>
      <c r="T143" s="129">
        <f t="shared" si="40"/>
        <v>1.76</v>
      </c>
      <c r="U143" s="129">
        <f t="shared" si="40"/>
        <v>1.76</v>
      </c>
      <c r="V143" s="129">
        <f t="shared" si="40"/>
        <v>1.76</v>
      </c>
      <c r="W143" s="129">
        <f t="shared" si="40"/>
        <v>1.76</v>
      </c>
      <c r="X143" s="129">
        <f t="shared" si="40"/>
        <v>1.76</v>
      </c>
      <c r="Y143" s="129">
        <f t="shared" si="40"/>
        <v>1.76</v>
      </c>
      <c r="Z143" s="129">
        <f t="shared" si="40"/>
        <v>1.76</v>
      </c>
      <c r="AA143" s="129">
        <f t="shared" si="40"/>
        <v>1.76</v>
      </c>
      <c r="AB143" s="129">
        <f t="shared" si="40"/>
        <v>1.76</v>
      </c>
      <c r="AC143" s="129">
        <f t="shared" si="40"/>
        <v>1.76</v>
      </c>
      <c r="AD143" s="129">
        <f t="shared" si="40"/>
        <v>1.76</v>
      </c>
      <c r="AE143" s="129">
        <f t="shared" si="40"/>
        <v>1.76</v>
      </c>
      <c r="AF143" s="129">
        <f t="shared" si="40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9"/>
        <v>0</v>
      </c>
      <c r="D144" s="129">
        <f t="shared" si="39"/>
        <v>0</v>
      </c>
      <c r="E144" s="129">
        <f t="shared" si="39"/>
        <v>0</v>
      </c>
      <c r="F144" s="129">
        <f t="shared" si="39"/>
        <v>0</v>
      </c>
      <c r="G144" s="129">
        <f t="shared" si="39"/>
        <v>0</v>
      </c>
      <c r="H144" s="129">
        <f t="shared" si="39"/>
        <v>0</v>
      </c>
      <c r="I144" s="129">
        <f t="shared" si="39"/>
        <v>0</v>
      </c>
      <c r="J144" s="129">
        <f t="shared" si="39"/>
        <v>0</v>
      </c>
      <c r="K144" s="129">
        <f t="shared" si="39"/>
        <v>0</v>
      </c>
      <c r="L144" s="129">
        <f t="shared" si="39"/>
        <v>0</v>
      </c>
      <c r="M144" s="129">
        <f t="shared" si="39"/>
        <v>0</v>
      </c>
      <c r="N144" s="129">
        <f t="shared" si="39"/>
        <v>0</v>
      </c>
      <c r="O144" s="129">
        <f t="shared" si="39"/>
        <v>0</v>
      </c>
      <c r="P144" s="129">
        <f t="shared" si="39"/>
        <v>0</v>
      </c>
      <c r="Q144" s="129">
        <f t="shared" si="39"/>
        <v>0</v>
      </c>
      <c r="R144" s="129">
        <f t="shared" si="39"/>
        <v>0</v>
      </c>
      <c r="S144" s="129">
        <f t="shared" si="40"/>
        <v>0</v>
      </c>
      <c r="T144" s="129">
        <f t="shared" si="40"/>
        <v>0</v>
      </c>
      <c r="U144" s="129">
        <f t="shared" si="40"/>
        <v>0</v>
      </c>
      <c r="V144" s="129">
        <f t="shared" si="40"/>
        <v>0</v>
      </c>
      <c r="W144" s="129">
        <f t="shared" si="40"/>
        <v>0</v>
      </c>
      <c r="X144" s="129">
        <f t="shared" si="40"/>
        <v>0</v>
      </c>
      <c r="Y144" s="129">
        <f t="shared" si="40"/>
        <v>0</v>
      </c>
      <c r="Z144" s="129">
        <f t="shared" si="40"/>
        <v>0</v>
      </c>
      <c r="AA144" s="129">
        <f t="shared" si="40"/>
        <v>0</v>
      </c>
      <c r="AB144" s="129">
        <f t="shared" si="40"/>
        <v>0</v>
      </c>
      <c r="AC144" s="129">
        <f t="shared" si="40"/>
        <v>0</v>
      </c>
      <c r="AD144" s="129">
        <f t="shared" si="40"/>
        <v>0</v>
      </c>
      <c r="AE144" s="129">
        <f t="shared" si="40"/>
        <v>0</v>
      </c>
      <c r="AF144" s="129">
        <f t="shared" si="40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41">B146</f>
        <v>0.1</v>
      </c>
      <c r="D146" s="129">
        <f t="shared" si="41"/>
        <v>0.1</v>
      </c>
      <c r="E146" s="129">
        <f t="shared" si="41"/>
        <v>0.1</v>
      </c>
      <c r="F146" s="129">
        <f t="shared" si="41"/>
        <v>0.1</v>
      </c>
      <c r="G146" s="129">
        <f t="shared" si="41"/>
        <v>0.1</v>
      </c>
      <c r="H146" s="129">
        <f t="shared" si="41"/>
        <v>0.1</v>
      </c>
      <c r="I146" s="129">
        <f t="shared" si="41"/>
        <v>0.1</v>
      </c>
      <c r="J146" s="129">
        <f t="shared" si="41"/>
        <v>0.1</v>
      </c>
      <c r="K146" s="129">
        <f t="shared" si="41"/>
        <v>0.1</v>
      </c>
      <c r="L146" s="129">
        <f t="shared" si="41"/>
        <v>0.1</v>
      </c>
      <c r="M146" s="129">
        <f t="shared" si="41"/>
        <v>0.1</v>
      </c>
      <c r="N146" s="129">
        <f t="shared" si="41"/>
        <v>0.1</v>
      </c>
      <c r="O146" s="129">
        <f t="shared" si="41"/>
        <v>0.1</v>
      </c>
      <c r="P146" s="129">
        <f t="shared" si="41"/>
        <v>0.1</v>
      </c>
      <c r="Q146" s="129">
        <f t="shared" si="41"/>
        <v>0.1</v>
      </c>
      <c r="R146" s="129">
        <f t="shared" si="41"/>
        <v>0.1</v>
      </c>
      <c r="S146" s="129">
        <f t="shared" ref="S146:AF149" si="42">R146</f>
        <v>0.1</v>
      </c>
      <c r="T146" s="129">
        <f t="shared" si="42"/>
        <v>0.1</v>
      </c>
      <c r="U146" s="129">
        <f t="shared" si="42"/>
        <v>0.1</v>
      </c>
      <c r="V146" s="129">
        <f t="shared" si="42"/>
        <v>0.1</v>
      </c>
      <c r="W146" s="129">
        <f t="shared" si="42"/>
        <v>0.1</v>
      </c>
      <c r="X146" s="129">
        <f t="shared" si="42"/>
        <v>0.1</v>
      </c>
      <c r="Y146" s="129">
        <f t="shared" si="42"/>
        <v>0.1</v>
      </c>
      <c r="Z146" s="129">
        <f t="shared" si="42"/>
        <v>0.1</v>
      </c>
      <c r="AA146" s="129">
        <f t="shared" si="42"/>
        <v>0.1</v>
      </c>
      <c r="AB146" s="129">
        <f t="shared" si="42"/>
        <v>0.1</v>
      </c>
      <c r="AC146" s="129">
        <f t="shared" si="42"/>
        <v>0.1</v>
      </c>
      <c r="AD146" s="129">
        <f t="shared" si="42"/>
        <v>0.1</v>
      </c>
      <c r="AE146" s="129">
        <f t="shared" si="42"/>
        <v>0.1</v>
      </c>
      <c r="AF146" s="129">
        <f t="shared" si="42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41"/>
        <v>2.0499999999999998</v>
      </c>
      <c r="D147" s="129">
        <f t="shared" si="41"/>
        <v>2.0499999999999998</v>
      </c>
      <c r="E147" s="129">
        <f t="shared" si="41"/>
        <v>2.0499999999999998</v>
      </c>
      <c r="F147" s="129">
        <f t="shared" si="41"/>
        <v>2.0499999999999998</v>
      </c>
      <c r="G147" s="129">
        <f t="shared" si="41"/>
        <v>2.0499999999999998</v>
      </c>
      <c r="H147" s="129">
        <f t="shared" si="41"/>
        <v>2.0499999999999998</v>
      </c>
      <c r="I147" s="129">
        <f t="shared" si="41"/>
        <v>2.0499999999999998</v>
      </c>
      <c r="J147" s="129">
        <f t="shared" si="41"/>
        <v>2.0499999999999998</v>
      </c>
      <c r="K147" s="129">
        <f t="shared" si="41"/>
        <v>2.0499999999999998</v>
      </c>
      <c r="L147" s="129">
        <f t="shared" si="41"/>
        <v>2.0499999999999998</v>
      </c>
      <c r="M147" s="129">
        <f t="shared" si="41"/>
        <v>2.0499999999999998</v>
      </c>
      <c r="N147" s="129">
        <f t="shared" si="41"/>
        <v>2.0499999999999998</v>
      </c>
      <c r="O147" s="129">
        <f t="shared" si="41"/>
        <v>2.0499999999999998</v>
      </c>
      <c r="P147" s="129">
        <f t="shared" si="41"/>
        <v>2.0499999999999998</v>
      </c>
      <c r="Q147" s="129">
        <f t="shared" si="41"/>
        <v>2.0499999999999998</v>
      </c>
      <c r="R147" s="129">
        <f t="shared" si="41"/>
        <v>2.0499999999999998</v>
      </c>
      <c r="S147" s="129">
        <f t="shared" si="42"/>
        <v>2.0499999999999998</v>
      </c>
      <c r="T147" s="129">
        <f t="shared" si="42"/>
        <v>2.0499999999999998</v>
      </c>
      <c r="U147" s="129">
        <f t="shared" si="42"/>
        <v>2.0499999999999998</v>
      </c>
      <c r="V147" s="129">
        <f t="shared" si="42"/>
        <v>2.0499999999999998</v>
      </c>
      <c r="W147" s="129">
        <f t="shared" si="42"/>
        <v>2.0499999999999998</v>
      </c>
      <c r="X147" s="129">
        <f t="shared" si="42"/>
        <v>2.0499999999999998</v>
      </c>
      <c r="Y147" s="129">
        <f t="shared" si="42"/>
        <v>2.0499999999999998</v>
      </c>
      <c r="Z147" s="129">
        <f t="shared" si="42"/>
        <v>2.0499999999999998</v>
      </c>
      <c r="AA147" s="129">
        <f t="shared" si="42"/>
        <v>2.0499999999999998</v>
      </c>
      <c r="AB147" s="129">
        <f t="shared" si="42"/>
        <v>2.0499999999999998</v>
      </c>
      <c r="AC147" s="129">
        <f t="shared" si="42"/>
        <v>2.0499999999999998</v>
      </c>
      <c r="AD147" s="129">
        <f t="shared" si="42"/>
        <v>2.0499999999999998</v>
      </c>
      <c r="AE147" s="129">
        <f t="shared" si="42"/>
        <v>2.0499999999999998</v>
      </c>
      <c r="AF147" s="129">
        <f t="shared" si="42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41"/>
        <v>2.7</v>
      </c>
      <c r="D148" s="129">
        <f t="shared" si="41"/>
        <v>2.7</v>
      </c>
      <c r="E148" s="129">
        <f t="shared" si="41"/>
        <v>2.7</v>
      </c>
      <c r="F148" s="129">
        <f t="shared" si="41"/>
        <v>2.7</v>
      </c>
      <c r="G148" s="129">
        <f t="shared" si="41"/>
        <v>2.7</v>
      </c>
      <c r="H148" s="129">
        <f t="shared" si="41"/>
        <v>2.7</v>
      </c>
      <c r="I148" s="129">
        <f t="shared" si="41"/>
        <v>2.7</v>
      </c>
      <c r="J148" s="129">
        <f t="shared" si="41"/>
        <v>2.7</v>
      </c>
      <c r="K148" s="129">
        <f t="shared" si="41"/>
        <v>2.7</v>
      </c>
      <c r="L148" s="129">
        <f t="shared" si="41"/>
        <v>2.7</v>
      </c>
      <c r="M148" s="129">
        <f t="shared" si="41"/>
        <v>2.7</v>
      </c>
      <c r="N148" s="129">
        <f t="shared" si="41"/>
        <v>2.7</v>
      </c>
      <c r="O148" s="129">
        <f t="shared" si="41"/>
        <v>2.7</v>
      </c>
      <c r="P148" s="129">
        <f t="shared" si="41"/>
        <v>2.7</v>
      </c>
      <c r="Q148" s="129">
        <f t="shared" si="41"/>
        <v>2.7</v>
      </c>
      <c r="R148" s="129">
        <f t="shared" si="41"/>
        <v>2.7</v>
      </c>
      <c r="S148" s="129">
        <f t="shared" si="42"/>
        <v>2.7</v>
      </c>
      <c r="T148" s="129">
        <f t="shared" si="42"/>
        <v>2.7</v>
      </c>
      <c r="U148" s="129">
        <f t="shared" si="42"/>
        <v>2.7</v>
      </c>
      <c r="V148" s="129">
        <f t="shared" si="42"/>
        <v>2.7</v>
      </c>
      <c r="W148" s="129">
        <f t="shared" si="42"/>
        <v>2.7</v>
      </c>
      <c r="X148" s="129">
        <f t="shared" si="42"/>
        <v>2.7</v>
      </c>
      <c r="Y148" s="129">
        <f t="shared" si="42"/>
        <v>2.7</v>
      </c>
      <c r="Z148" s="129">
        <f t="shared" si="42"/>
        <v>2.7</v>
      </c>
      <c r="AA148" s="129">
        <f t="shared" si="42"/>
        <v>2.7</v>
      </c>
      <c r="AB148" s="129">
        <f t="shared" si="42"/>
        <v>2.7</v>
      </c>
      <c r="AC148" s="129">
        <f t="shared" si="42"/>
        <v>2.7</v>
      </c>
      <c r="AD148" s="129">
        <f t="shared" si="42"/>
        <v>2.7</v>
      </c>
      <c r="AE148" s="129">
        <f t="shared" si="42"/>
        <v>2.7</v>
      </c>
      <c r="AF148" s="129">
        <f t="shared" si="42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41"/>
        <v>2.15</v>
      </c>
      <c r="D149" s="129">
        <f t="shared" si="41"/>
        <v>2.15</v>
      </c>
      <c r="E149" s="129">
        <f t="shared" si="41"/>
        <v>2.15</v>
      </c>
      <c r="F149" s="129">
        <f t="shared" si="41"/>
        <v>2.15</v>
      </c>
      <c r="G149" s="129">
        <f t="shared" si="41"/>
        <v>2.15</v>
      </c>
      <c r="H149" s="129">
        <f t="shared" si="41"/>
        <v>2.15</v>
      </c>
      <c r="I149" s="129">
        <f t="shared" si="41"/>
        <v>2.15</v>
      </c>
      <c r="J149" s="129">
        <f t="shared" si="41"/>
        <v>2.15</v>
      </c>
      <c r="K149" s="129">
        <f t="shared" si="41"/>
        <v>2.15</v>
      </c>
      <c r="L149" s="129">
        <f t="shared" si="41"/>
        <v>2.15</v>
      </c>
      <c r="M149" s="129">
        <f t="shared" si="41"/>
        <v>2.15</v>
      </c>
      <c r="N149" s="129">
        <f t="shared" si="41"/>
        <v>2.15</v>
      </c>
      <c r="O149" s="129">
        <f t="shared" si="41"/>
        <v>2.15</v>
      </c>
      <c r="P149" s="129">
        <f t="shared" si="41"/>
        <v>2.15</v>
      </c>
      <c r="Q149" s="129">
        <f t="shared" si="41"/>
        <v>2.15</v>
      </c>
      <c r="R149" s="129">
        <f t="shared" si="41"/>
        <v>2.15</v>
      </c>
      <c r="S149" s="129">
        <f t="shared" si="42"/>
        <v>2.15</v>
      </c>
      <c r="T149" s="129">
        <f t="shared" si="42"/>
        <v>2.15</v>
      </c>
      <c r="U149" s="129">
        <f t="shared" si="42"/>
        <v>2.15</v>
      </c>
      <c r="V149" s="129">
        <f t="shared" si="42"/>
        <v>2.15</v>
      </c>
      <c r="W149" s="129">
        <f t="shared" si="42"/>
        <v>2.15</v>
      </c>
      <c r="X149" s="129">
        <f t="shared" si="42"/>
        <v>2.15</v>
      </c>
      <c r="Y149" s="129">
        <f t="shared" si="42"/>
        <v>2.15</v>
      </c>
      <c r="Z149" s="129">
        <f t="shared" si="42"/>
        <v>2.15</v>
      </c>
      <c r="AA149" s="129">
        <f t="shared" si="42"/>
        <v>2.15</v>
      </c>
      <c r="AB149" s="129">
        <f t="shared" si="42"/>
        <v>2.15</v>
      </c>
      <c r="AC149" s="129">
        <f t="shared" si="42"/>
        <v>2.15</v>
      </c>
      <c r="AD149" s="129">
        <f t="shared" si="42"/>
        <v>2.15</v>
      </c>
      <c r="AE149" s="129">
        <f t="shared" si="42"/>
        <v>2.15</v>
      </c>
      <c r="AF149" s="129">
        <f t="shared" si="42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3">B151</f>
        <v>0.9</v>
      </c>
      <c r="D151" s="129">
        <f t="shared" si="43"/>
        <v>0.9</v>
      </c>
      <c r="E151" s="129">
        <f t="shared" si="43"/>
        <v>0.9</v>
      </c>
      <c r="F151" s="129">
        <f t="shared" si="43"/>
        <v>0.9</v>
      </c>
      <c r="G151" s="129">
        <f t="shared" si="43"/>
        <v>0.9</v>
      </c>
      <c r="H151" s="129">
        <f t="shared" si="43"/>
        <v>0.9</v>
      </c>
      <c r="I151" s="129">
        <f t="shared" si="43"/>
        <v>0.9</v>
      </c>
      <c r="J151" s="129">
        <f t="shared" si="43"/>
        <v>0.9</v>
      </c>
      <c r="K151" s="129">
        <f t="shared" si="43"/>
        <v>0.9</v>
      </c>
      <c r="L151" s="129">
        <f t="shared" si="43"/>
        <v>0.9</v>
      </c>
      <c r="M151" s="129">
        <f t="shared" si="43"/>
        <v>0.9</v>
      </c>
      <c r="N151" s="129">
        <f t="shared" si="43"/>
        <v>0.9</v>
      </c>
      <c r="O151" s="129">
        <f t="shared" si="43"/>
        <v>0.9</v>
      </c>
      <c r="P151" s="129">
        <f t="shared" si="43"/>
        <v>0.9</v>
      </c>
      <c r="Q151" s="129">
        <f t="shared" si="43"/>
        <v>0.9</v>
      </c>
      <c r="R151" s="129">
        <f t="shared" si="43"/>
        <v>0.9</v>
      </c>
      <c r="S151" s="129">
        <f t="shared" ref="R151:AF163" si="44">R151</f>
        <v>0.9</v>
      </c>
      <c r="T151" s="129">
        <f t="shared" si="44"/>
        <v>0.9</v>
      </c>
      <c r="U151" s="129">
        <f t="shared" si="44"/>
        <v>0.9</v>
      </c>
      <c r="V151" s="129">
        <f t="shared" si="44"/>
        <v>0.9</v>
      </c>
      <c r="W151" s="129">
        <f t="shared" si="44"/>
        <v>0.9</v>
      </c>
      <c r="X151" s="129">
        <f t="shared" si="44"/>
        <v>0.9</v>
      </c>
      <c r="Y151" s="129">
        <f t="shared" si="44"/>
        <v>0.9</v>
      </c>
      <c r="Z151" s="129">
        <f t="shared" si="44"/>
        <v>0.9</v>
      </c>
      <c r="AA151" s="129">
        <f t="shared" si="44"/>
        <v>0.9</v>
      </c>
      <c r="AB151" s="129">
        <f t="shared" si="44"/>
        <v>0.9</v>
      </c>
      <c r="AC151" s="129">
        <f t="shared" si="44"/>
        <v>0.9</v>
      </c>
      <c r="AD151" s="129">
        <f t="shared" si="44"/>
        <v>0.9</v>
      </c>
      <c r="AE151" s="129">
        <f t="shared" si="44"/>
        <v>0.9</v>
      </c>
      <c r="AF151" s="129">
        <f t="shared" si="44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3"/>
        <v>1.08</v>
      </c>
      <c r="D152" s="129">
        <f t="shared" si="43"/>
        <v>1.08</v>
      </c>
      <c r="E152" s="129">
        <f t="shared" si="43"/>
        <v>1.08</v>
      </c>
      <c r="F152" s="129">
        <f t="shared" si="43"/>
        <v>1.08</v>
      </c>
      <c r="G152" s="129">
        <f t="shared" si="43"/>
        <v>1.08</v>
      </c>
      <c r="H152" s="129">
        <f t="shared" si="43"/>
        <v>1.08</v>
      </c>
      <c r="I152" s="129">
        <f t="shared" si="43"/>
        <v>1.08</v>
      </c>
      <c r="J152" s="129">
        <f t="shared" si="43"/>
        <v>1.08</v>
      </c>
      <c r="K152" s="129">
        <f t="shared" si="43"/>
        <v>1.08</v>
      </c>
      <c r="L152" s="129">
        <f t="shared" si="43"/>
        <v>1.08</v>
      </c>
      <c r="M152" s="129">
        <f t="shared" si="43"/>
        <v>1.08</v>
      </c>
      <c r="N152" s="129">
        <f t="shared" si="43"/>
        <v>1.08</v>
      </c>
      <c r="O152" s="129">
        <f t="shared" si="43"/>
        <v>1.08</v>
      </c>
      <c r="P152" s="129">
        <f t="shared" si="43"/>
        <v>1.08</v>
      </c>
      <c r="Q152" s="129">
        <f t="shared" si="43"/>
        <v>1.08</v>
      </c>
      <c r="R152" s="129">
        <f t="shared" si="43"/>
        <v>1.08</v>
      </c>
      <c r="S152" s="129">
        <f t="shared" si="44"/>
        <v>1.08</v>
      </c>
      <c r="T152" s="129">
        <f t="shared" si="44"/>
        <v>1.08</v>
      </c>
      <c r="U152" s="129">
        <f t="shared" si="44"/>
        <v>1.08</v>
      </c>
      <c r="V152" s="129">
        <f t="shared" si="44"/>
        <v>1.08</v>
      </c>
      <c r="W152" s="129">
        <f t="shared" si="44"/>
        <v>1.08</v>
      </c>
      <c r="X152" s="129">
        <f t="shared" si="44"/>
        <v>1.08</v>
      </c>
      <c r="Y152" s="129">
        <f t="shared" si="44"/>
        <v>1.08</v>
      </c>
      <c r="Z152" s="129">
        <f t="shared" si="44"/>
        <v>1.08</v>
      </c>
      <c r="AA152" s="129">
        <f t="shared" si="44"/>
        <v>1.08</v>
      </c>
      <c r="AB152" s="129">
        <f t="shared" si="44"/>
        <v>1.08</v>
      </c>
      <c r="AC152" s="129">
        <f t="shared" si="44"/>
        <v>1.08</v>
      </c>
      <c r="AD152" s="129">
        <f t="shared" si="44"/>
        <v>1.08</v>
      </c>
      <c r="AE152" s="129">
        <f t="shared" si="44"/>
        <v>1.08</v>
      </c>
      <c r="AF152" s="129">
        <f t="shared" si="44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3"/>
        <v>2.37</v>
      </c>
      <c r="D153" s="129">
        <f t="shared" si="43"/>
        <v>2.37</v>
      </c>
      <c r="E153" s="129">
        <f t="shared" si="43"/>
        <v>2.37</v>
      </c>
      <c r="F153" s="129">
        <f t="shared" si="43"/>
        <v>2.37</v>
      </c>
      <c r="G153" s="129">
        <f t="shared" si="43"/>
        <v>2.37</v>
      </c>
      <c r="H153" s="129">
        <f t="shared" si="43"/>
        <v>2.37</v>
      </c>
      <c r="I153" s="129">
        <f t="shared" si="43"/>
        <v>2.37</v>
      </c>
      <c r="J153" s="129">
        <f t="shared" si="43"/>
        <v>2.37</v>
      </c>
      <c r="K153" s="129">
        <f t="shared" si="43"/>
        <v>2.37</v>
      </c>
      <c r="L153" s="129">
        <f t="shared" si="43"/>
        <v>2.37</v>
      </c>
      <c r="M153" s="129">
        <f t="shared" si="43"/>
        <v>2.37</v>
      </c>
      <c r="N153" s="129">
        <f t="shared" si="43"/>
        <v>2.37</v>
      </c>
      <c r="O153" s="129">
        <f t="shared" si="43"/>
        <v>2.37</v>
      </c>
      <c r="P153" s="129">
        <f t="shared" si="43"/>
        <v>2.37</v>
      </c>
      <c r="Q153" s="129">
        <f t="shared" si="43"/>
        <v>2.37</v>
      </c>
      <c r="R153" s="129">
        <f t="shared" si="43"/>
        <v>2.37</v>
      </c>
      <c r="S153" s="129">
        <f t="shared" si="44"/>
        <v>2.37</v>
      </c>
      <c r="T153" s="129">
        <f t="shared" si="44"/>
        <v>2.37</v>
      </c>
      <c r="U153" s="129">
        <f t="shared" si="44"/>
        <v>2.37</v>
      </c>
      <c r="V153" s="129">
        <f t="shared" si="44"/>
        <v>2.37</v>
      </c>
      <c r="W153" s="129">
        <f t="shared" si="44"/>
        <v>2.37</v>
      </c>
      <c r="X153" s="129">
        <f t="shared" si="44"/>
        <v>2.37</v>
      </c>
      <c r="Y153" s="129">
        <f t="shared" si="44"/>
        <v>2.37</v>
      </c>
      <c r="Z153" s="129">
        <f t="shared" si="44"/>
        <v>2.37</v>
      </c>
      <c r="AA153" s="129">
        <f t="shared" si="44"/>
        <v>2.37</v>
      </c>
      <c r="AB153" s="129">
        <f t="shared" si="44"/>
        <v>2.37</v>
      </c>
      <c r="AC153" s="129">
        <f t="shared" si="44"/>
        <v>2.37</v>
      </c>
      <c r="AD153" s="129">
        <f t="shared" si="44"/>
        <v>2.37</v>
      </c>
      <c r="AE153" s="129">
        <f t="shared" si="44"/>
        <v>2.37</v>
      </c>
      <c r="AF153" s="129">
        <f t="shared" si="44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3"/>
        <v>1.81</v>
      </c>
      <c r="D154" s="129">
        <f t="shared" si="43"/>
        <v>1.81</v>
      </c>
      <c r="E154" s="129">
        <f t="shared" si="43"/>
        <v>1.81</v>
      </c>
      <c r="F154" s="129">
        <f t="shared" si="43"/>
        <v>1.81</v>
      </c>
      <c r="G154" s="129">
        <f t="shared" si="43"/>
        <v>1.81</v>
      </c>
      <c r="H154" s="129">
        <f t="shared" si="43"/>
        <v>1.81</v>
      </c>
      <c r="I154" s="129">
        <f t="shared" si="43"/>
        <v>1.81</v>
      </c>
      <c r="J154" s="129">
        <f t="shared" si="43"/>
        <v>1.81</v>
      </c>
      <c r="K154" s="129">
        <f t="shared" si="43"/>
        <v>1.81</v>
      </c>
      <c r="L154" s="129">
        <f t="shared" si="43"/>
        <v>1.81</v>
      </c>
      <c r="M154" s="129">
        <f t="shared" si="43"/>
        <v>1.81</v>
      </c>
      <c r="N154" s="129">
        <f t="shared" si="43"/>
        <v>1.81</v>
      </c>
      <c r="O154" s="129">
        <f t="shared" si="43"/>
        <v>1.81</v>
      </c>
      <c r="P154" s="129">
        <f t="shared" si="43"/>
        <v>1.81</v>
      </c>
      <c r="Q154" s="129">
        <f t="shared" si="43"/>
        <v>1.81</v>
      </c>
      <c r="R154" s="129">
        <f t="shared" si="43"/>
        <v>1.81</v>
      </c>
      <c r="S154" s="129">
        <f t="shared" si="44"/>
        <v>1.81</v>
      </c>
      <c r="T154" s="129">
        <f t="shared" si="44"/>
        <v>1.81</v>
      </c>
      <c r="U154" s="129">
        <f t="shared" si="44"/>
        <v>1.81</v>
      </c>
      <c r="V154" s="129">
        <f t="shared" si="44"/>
        <v>1.81</v>
      </c>
      <c r="W154" s="129">
        <f t="shared" si="44"/>
        <v>1.81</v>
      </c>
      <c r="X154" s="129">
        <f t="shared" si="44"/>
        <v>1.81</v>
      </c>
      <c r="Y154" s="129">
        <f t="shared" si="44"/>
        <v>1.81</v>
      </c>
      <c r="Z154" s="129">
        <f t="shared" si="44"/>
        <v>1.81</v>
      </c>
      <c r="AA154" s="129">
        <f t="shared" si="44"/>
        <v>1.81</v>
      </c>
      <c r="AB154" s="129">
        <f t="shared" si="44"/>
        <v>1.81</v>
      </c>
      <c r="AC154" s="129">
        <f t="shared" si="44"/>
        <v>1.81</v>
      </c>
      <c r="AD154" s="129">
        <f t="shared" si="44"/>
        <v>1.81</v>
      </c>
      <c r="AE154" s="129">
        <f t="shared" si="44"/>
        <v>1.81</v>
      </c>
      <c r="AF154" s="129">
        <f t="shared" si="44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3"/>
        <v>1.0900000000000001</v>
      </c>
      <c r="D155" s="129">
        <f t="shared" si="43"/>
        <v>1.0900000000000001</v>
      </c>
      <c r="E155" s="129">
        <f t="shared" si="43"/>
        <v>1.0900000000000001</v>
      </c>
      <c r="F155" s="129">
        <f t="shared" si="43"/>
        <v>1.0900000000000001</v>
      </c>
      <c r="G155" s="129">
        <f t="shared" si="43"/>
        <v>1.0900000000000001</v>
      </c>
      <c r="H155" s="129">
        <f t="shared" si="43"/>
        <v>1.0900000000000001</v>
      </c>
      <c r="I155" s="129">
        <f t="shared" si="43"/>
        <v>1.0900000000000001</v>
      </c>
      <c r="J155" s="129">
        <f t="shared" si="43"/>
        <v>1.0900000000000001</v>
      </c>
      <c r="K155" s="129">
        <f t="shared" si="43"/>
        <v>1.0900000000000001</v>
      </c>
      <c r="L155" s="129">
        <f t="shared" si="43"/>
        <v>1.0900000000000001</v>
      </c>
      <c r="M155" s="129">
        <f t="shared" si="43"/>
        <v>1.0900000000000001</v>
      </c>
      <c r="N155" s="129">
        <f t="shared" si="43"/>
        <v>1.0900000000000001</v>
      </c>
      <c r="O155" s="129">
        <f t="shared" si="43"/>
        <v>1.0900000000000001</v>
      </c>
      <c r="P155" s="129">
        <f t="shared" si="43"/>
        <v>1.0900000000000001</v>
      </c>
      <c r="Q155" s="129">
        <f t="shared" si="43"/>
        <v>1.0900000000000001</v>
      </c>
      <c r="R155" s="129">
        <f t="shared" si="43"/>
        <v>1.0900000000000001</v>
      </c>
      <c r="S155" s="129">
        <f t="shared" si="44"/>
        <v>1.0900000000000001</v>
      </c>
      <c r="T155" s="129">
        <f t="shared" si="44"/>
        <v>1.0900000000000001</v>
      </c>
      <c r="U155" s="129">
        <f t="shared" si="44"/>
        <v>1.0900000000000001</v>
      </c>
      <c r="V155" s="129">
        <f t="shared" si="44"/>
        <v>1.0900000000000001</v>
      </c>
      <c r="W155" s="129">
        <f t="shared" si="44"/>
        <v>1.0900000000000001</v>
      </c>
      <c r="X155" s="129">
        <f t="shared" si="44"/>
        <v>1.0900000000000001</v>
      </c>
      <c r="Y155" s="129">
        <f t="shared" si="44"/>
        <v>1.0900000000000001</v>
      </c>
      <c r="Z155" s="129">
        <f t="shared" si="44"/>
        <v>1.0900000000000001</v>
      </c>
      <c r="AA155" s="129">
        <f t="shared" si="44"/>
        <v>1.0900000000000001</v>
      </c>
      <c r="AB155" s="129">
        <f t="shared" si="44"/>
        <v>1.0900000000000001</v>
      </c>
      <c r="AC155" s="129">
        <f t="shared" si="44"/>
        <v>1.0900000000000001</v>
      </c>
      <c r="AD155" s="129">
        <f t="shared" si="44"/>
        <v>1.0900000000000001</v>
      </c>
      <c r="AE155" s="129">
        <f t="shared" si="44"/>
        <v>1.0900000000000001</v>
      </c>
      <c r="AF155" s="129">
        <f t="shared" si="44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3"/>
        <v>1.58</v>
      </c>
      <c r="D156" s="129">
        <f t="shared" si="43"/>
        <v>1.58</v>
      </c>
      <c r="E156" s="129">
        <f t="shared" si="43"/>
        <v>1.58</v>
      </c>
      <c r="F156" s="129">
        <f t="shared" si="43"/>
        <v>1.58</v>
      </c>
      <c r="G156" s="129">
        <f t="shared" si="43"/>
        <v>1.58</v>
      </c>
      <c r="H156" s="129">
        <f t="shared" si="43"/>
        <v>1.58</v>
      </c>
      <c r="I156" s="129">
        <f t="shared" si="43"/>
        <v>1.58</v>
      </c>
      <c r="J156" s="129">
        <f t="shared" si="43"/>
        <v>1.58</v>
      </c>
      <c r="K156" s="129">
        <f t="shared" si="43"/>
        <v>1.58</v>
      </c>
      <c r="L156" s="129">
        <f t="shared" si="43"/>
        <v>1.58</v>
      </c>
      <c r="M156" s="129">
        <f t="shared" si="43"/>
        <v>1.58</v>
      </c>
      <c r="N156" s="129">
        <f t="shared" si="43"/>
        <v>1.58</v>
      </c>
      <c r="O156" s="129">
        <f t="shared" si="43"/>
        <v>1.58</v>
      </c>
      <c r="P156" s="129">
        <f t="shared" si="43"/>
        <v>1.58</v>
      </c>
      <c r="Q156" s="129">
        <f t="shared" si="43"/>
        <v>1.58</v>
      </c>
      <c r="R156" s="129">
        <f t="shared" si="43"/>
        <v>1.58</v>
      </c>
      <c r="S156" s="129">
        <f t="shared" si="44"/>
        <v>1.58</v>
      </c>
      <c r="T156" s="129">
        <f t="shared" si="44"/>
        <v>1.58</v>
      </c>
      <c r="U156" s="129">
        <f t="shared" si="44"/>
        <v>1.58</v>
      </c>
      <c r="V156" s="129">
        <f t="shared" si="44"/>
        <v>1.58</v>
      </c>
      <c r="W156" s="129">
        <f t="shared" si="44"/>
        <v>1.58</v>
      </c>
      <c r="X156" s="129">
        <f t="shared" si="44"/>
        <v>1.58</v>
      </c>
      <c r="Y156" s="129">
        <f t="shared" si="44"/>
        <v>1.58</v>
      </c>
      <c r="Z156" s="129">
        <f t="shared" si="44"/>
        <v>1.58</v>
      </c>
      <c r="AA156" s="129">
        <f t="shared" si="44"/>
        <v>1.58</v>
      </c>
      <c r="AB156" s="129">
        <f t="shared" si="44"/>
        <v>1.58</v>
      </c>
      <c r="AC156" s="129">
        <f t="shared" si="44"/>
        <v>1.58</v>
      </c>
      <c r="AD156" s="129">
        <f t="shared" si="44"/>
        <v>1.58</v>
      </c>
      <c r="AE156" s="129">
        <f t="shared" si="44"/>
        <v>1.58</v>
      </c>
      <c r="AF156" s="129">
        <f t="shared" si="44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3"/>
        <v>2</v>
      </c>
      <c r="D157" s="129">
        <f t="shared" si="43"/>
        <v>2</v>
      </c>
      <c r="E157" s="129">
        <f t="shared" si="43"/>
        <v>2</v>
      </c>
      <c r="F157" s="129">
        <f t="shared" si="43"/>
        <v>2</v>
      </c>
      <c r="G157" s="129">
        <f t="shared" si="43"/>
        <v>2</v>
      </c>
      <c r="H157" s="129">
        <f t="shared" si="43"/>
        <v>2</v>
      </c>
      <c r="I157" s="129">
        <f t="shared" si="43"/>
        <v>2</v>
      </c>
      <c r="J157" s="129">
        <f t="shared" si="43"/>
        <v>2</v>
      </c>
      <c r="K157" s="129">
        <f t="shared" si="43"/>
        <v>2</v>
      </c>
      <c r="L157" s="129">
        <f t="shared" si="43"/>
        <v>2</v>
      </c>
      <c r="M157" s="129">
        <f t="shared" si="43"/>
        <v>2</v>
      </c>
      <c r="N157" s="129">
        <f t="shared" si="43"/>
        <v>2</v>
      </c>
      <c r="O157" s="129">
        <f t="shared" si="43"/>
        <v>2</v>
      </c>
      <c r="P157" s="129">
        <f t="shared" si="43"/>
        <v>2</v>
      </c>
      <c r="Q157" s="129">
        <f t="shared" si="43"/>
        <v>2</v>
      </c>
      <c r="R157" s="129">
        <f t="shared" si="43"/>
        <v>2</v>
      </c>
      <c r="S157" s="129">
        <f t="shared" si="44"/>
        <v>2</v>
      </c>
      <c r="T157" s="129">
        <f t="shared" si="44"/>
        <v>2</v>
      </c>
      <c r="U157" s="129">
        <f t="shared" si="44"/>
        <v>2</v>
      </c>
      <c r="V157" s="129">
        <f t="shared" si="44"/>
        <v>2</v>
      </c>
      <c r="W157" s="129">
        <f t="shared" si="44"/>
        <v>2</v>
      </c>
      <c r="X157" s="129">
        <f t="shared" si="44"/>
        <v>2</v>
      </c>
      <c r="Y157" s="129">
        <f t="shared" si="44"/>
        <v>2</v>
      </c>
      <c r="Z157" s="129">
        <f t="shared" si="44"/>
        <v>2</v>
      </c>
      <c r="AA157" s="129">
        <f t="shared" si="44"/>
        <v>2</v>
      </c>
      <c r="AB157" s="129">
        <f t="shared" si="44"/>
        <v>2</v>
      </c>
      <c r="AC157" s="129">
        <f t="shared" si="44"/>
        <v>2</v>
      </c>
      <c r="AD157" s="129">
        <f t="shared" si="44"/>
        <v>2</v>
      </c>
      <c r="AE157" s="129">
        <f t="shared" si="44"/>
        <v>2</v>
      </c>
      <c r="AF157" s="129">
        <f t="shared" si="44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3"/>
        <v>0.47</v>
      </c>
      <c r="D158" s="129">
        <f t="shared" si="43"/>
        <v>0.47</v>
      </c>
      <c r="E158" s="129">
        <f t="shared" si="43"/>
        <v>0.47</v>
      </c>
      <c r="F158" s="129">
        <f t="shared" si="43"/>
        <v>0.47</v>
      </c>
      <c r="G158" s="129">
        <f t="shared" si="43"/>
        <v>0.47</v>
      </c>
      <c r="H158" s="129">
        <f t="shared" si="43"/>
        <v>0.47</v>
      </c>
      <c r="I158" s="129">
        <f t="shared" si="43"/>
        <v>0.47</v>
      </c>
      <c r="J158" s="129">
        <f t="shared" si="43"/>
        <v>0.47</v>
      </c>
      <c r="K158" s="129">
        <f t="shared" si="43"/>
        <v>0.47</v>
      </c>
      <c r="L158" s="129">
        <f t="shared" si="43"/>
        <v>0.47</v>
      </c>
      <c r="M158" s="129">
        <f t="shared" si="43"/>
        <v>0.47</v>
      </c>
      <c r="N158" s="129">
        <f t="shared" si="43"/>
        <v>0.47</v>
      </c>
      <c r="O158" s="129">
        <f t="shared" si="43"/>
        <v>0.47</v>
      </c>
      <c r="P158" s="129">
        <f t="shared" si="43"/>
        <v>0.47</v>
      </c>
      <c r="Q158" s="129">
        <f t="shared" si="43"/>
        <v>0.47</v>
      </c>
      <c r="R158" s="129">
        <f t="shared" si="43"/>
        <v>0.47</v>
      </c>
      <c r="S158" s="129">
        <f t="shared" si="44"/>
        <v>0.47</v>
      </c>
      <c r="T158" s="129">
        <f t="shared" si="44"/>
        <v>0.47</v>
      </c>
      <c r="U158" s="129">
        <f t="shared" si="44"/>
        <v>0.47</v>
      </c>
      <c r="V158" s="129">
        <f t="shared" si="44"/>
        <v>0.47</v>
      </c>
      <c r="W158" s="129">
        <f t="shared" si="44"/>
        <v>0.47</v>
      </c>
      <c r="X158" s="129">
        <f t="shared" si="44"/>
        <v>0.47</v>
      </c>
      <c r="Y158" s="129">
        <f t="shared" si="44"/>
        <v>0.47</v>
      </c>
      <c r="Z158" s="129">
        <f t="shared" si="44"/>
        <v>0.47</v>
      </c>
      <c r="AA158" s="129">
        <f t="shared" si="44"/>
        <v>0.47</v>
      </c>
      <c r="AB158" s="129">
        <f t="shared" si="44"/>
        <v>0.47</v>
      </c>
      <c r="AC158" s="129">
        <f t="shared" si="44"/>
        <v>0.47</v>
      </c>
      <c r="AD158" s="129">
        <f t="shared" si="44"/>
        <v>0.47</v>
      </c>
      <c r="AE158" s="129">
        <f t="shared" si="44"/>
        <v>0.47</v>
      </c>
      <c r="AF158" s="129">
        <f t="shared" si="44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3"/>
        <v>0</v>
      </c>
      <c r="D159" s="129">
        <f t="shared" si="43"/>
        <v>0</v>
      </c>
      <c r="E159" s="129">
        <f t="shared" si="43"/>
        <v>0</v>
      </c>
      <c r="F159" s="129">
        <f t="shared" si="43"/>
        <v>0</v>
      </c>
      <c r="G159" s="129">
        <f t="shared" si="43"/>
        <v>0</v>
      </c>
      <c r="H159" s="129">
        <f t="shared" si="43"/>
        <v>0</v>
      </c>
      <c r="I159" s="129">
        <f t="shared" si="43"/>
        <v>0</v>
      </c>
      <c r="J159" s="129">
        <f t="shared" si="43"/>
        <v>0</v>
      </c>
      <c r="K159" s="129">
        <f t="shared" si="43"/>
        <v>0</v>
      </c>
      <c r="L159" s="129">
        <f t="shared" si="43"/>
        <v>0</v>
      </c>
      <c r="M159" s="129">
        <f t="shared" si="43"/>
        <v>0</v>
      </c>
      <c r="N159" s="129">
        <f t="shared" si="43"/>
        <v>0</v>
      </c>
      <c r="O159" s="129">
        <f t="shared" si="43"/>
        <v>0</v>
      </c>
      <c r="P159" s="129">
        <f t="shared" si="43"/>
        <v>0</v>
      </c>
      <c r="Q159" s="129">
        <f t="shared" si="43"/>
        <v>0</v>
      </c>
      <c r="R159" s="129">
        <f t="shared" si="43"/>
        <v>0</v>
      </c>
      <c r="S159" s="129">
        <f t="shared" si="44"/>
        <v>0</v>
      </c>
      <c r="T159" s="129">
        <f t="shared" si="44"/>
        <v>0</v>
      </c>
      <c r="U159" s="129">
        <f t="shared" si="44"/>
        <v>0</v>
      </c>
      <c r="V159" s="129">
        <f t="shared" si="44"/>
        <v>0</v>
      </c>
      <c r="W159" s="129">
        <f t="shared" si="44"/>
        <v>0</v>
      </c>
      <c r="X159" s="129">
        <f t="shared" si="44"/>
        <v>0</v>
      </c>
      <c r="Y159" s="129">
        <f t="shared" si="44"/>
        <v>0</v>
      </c>
      <c r="Z159" s="129">
        <f t="shared" si="44"/>
        <v>0</v>
      </c>
      <c r="AA159" s="129">
        <f t="shared" si="44"/>
        <v>0</v>
      </c>
      <c r="AB159" s="129">
        <f t="shared" si="44"/>
        <v>0</v>
      </c>
      <c r="AC159" s="129">
        <f t="shared" si="44"/>
        <v>0</v>
      </c>
      <c r="AD159" s="129">
        <f t="shared" si="44"/>
        <v>0</v>
      </c>
      <c r="AE159" s="129">
        <f t="shared" si="44"/>
        <v>0</v>
      </c>
      <c r="AF159" s="129">
        <f t="shared" si="44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3"/>
        <v>0</v>
      </c>
      <c r="D160" s="129">
        <f t="shared" si="43"/>
        <v>0</v>
      </c>
      <c r="E160" s="129">
        <f t="shared" si="43"/>
        <v>0</v>
      </c>
      <c r="F160" s="129">
        <f t="shared" si="43"/>
        <v>0</v>
      </c>
      <c r="G160" s="129">
        <f t="shared" si="43"/>
        <v>0</v>
      </c>
      <c r="H160" s="129">
        <f t="shared" si="43"/>
        <v>0</v>
      </c>
      <c r="I160" s="129">
        <f t="shared" si="43"/>
        <v>0</v>
      </c>
      <c r="J160" s="129">
        <f t="shared" si="43"/>
        <v>0</v>
      </c>
      <c r="K160" s="129">
        <f t="shared" si="43"/>
        <v>0</v>
      </c>
      <c r="L160" s="129">
        <f t="shared" si="43"/>
        <v>0</v>
      </c>
      <c r="M160" s="129">
        <f t="shared" si="43"/>
        <v>0</v>
      </c>
      <c r="N160" s="129">
        <f t="shared" si="43"/>
        <v>0</v>
      </c>
      <c r="O160" s="129">
        <f t="shared" si="43"/>
        <v>0</v>
      </c>
      <c r="P160" s="129">
        <f t="shared" si="43"/>
        <v>0</v>
      </c>
      <c r="Q160" s="129">
        <f t="shared" si="43"/>
        <v>0</v>
      </c>
      <c r="R160" s="129">
        <f t="shared" si="44"/>
        <v>0</v>
      </c>
      <c r="S160" s="129">
        <f t="shared" si="44"/>
        <v>0</v>
      </c>
      <c r="T160" s="129">
        <f t="shared" si="44"/>
        <v>0</v>
      </c>
      <c r="U160" s="129">
        <f t="shared" si="44"/>
        <v>0</v>
      </c>
      <c r="V160" s="129">
        <f t="shared" si="44"/>
        <v>0</v>
      </c>
      <c r="W160" s="129">
        <f t="shared" si="44"/>
        <v>0</v>
      </c>
      <c r="X160" s="129">
        <f t="shared" si="44"/>
        <v>0</v>
      </c>
      <c r="Y160" s="129">
        <f t="shared" si="44"/>
        <v>0</v>
      </c>
      <c r="Z160" s="129">
        <f t="shared" si="44"/>
        <v>0</v>
      </c>
      <c r="AA160" s="129">
        <f t="shared" si="44"/>
        <v>0</v>
      </c>
      <c r="AB160" s="129">
        <f t="shared" si="44"/>
        <v>0</v>
      </c>
      <c r="AC160" s="129">
        <f t="shared" si="44"/>
        <v>0</v>
      </c>
      <c r="AD160" s="129">
        <f t="shared" si="44"/>
        <v>0</v>
      </c>
      <c r="AE160" s="129">
        <f t="shared" si="44"/>
        <v>0</v>
      </c>
      <c r="AF160" s="129">
        <f t="shared" si="44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3"/>
        <v>0.8</v>
      </c>
      <c r="D161" s="129">
        <f t="shared" si="43"/>
        <v>0.8</v>
      </c>
      <c r="E161" s="129">
        <f t="shared" si="43"/>
        <v>0.8</v>
      </c>
      <c r="F161" s="129">
        <f t="shared" si="43"/>
        <v>0.8</v>
      </c>
      <c r="G161" s="129">
        <f t="shared" si="43"/>
        <v>0.8</v>
      </c>
      <c r="H161" s="129">
        <f t="shared" si="43"/>
        <v>0.8</v>
      </c>
      <c r="I161" s="129">
        <f t="shared" si="43"/>
        <v>0.8</v>
      </c>
      <c r="J161" s="129">
        <f t="shared" si="43"/>
        <v>0.8</v>
      </c>
      <c r="K161" s="129">
        <f t="shared" si="43"/>
        <v>0.8</v>
      </c>
      <c r="L161" s="129">
        <f t="shared" si="43"/>
        <v>0.8</v>
      </c>
      <c r="M161" s="129">
        <f t="shared" si="43"/>
        <v>0.8</v>
      </c>
      <c r="N161" s="129">
        <f t="shared" si="43"/>
        <v>0.8</v>
      </c>
      <c r="O161" s="129">
        <f t="shared" si="43"/>
        <v>0.8</v>
      </c>
      <c r="P161" s="129">
        <f t="shared" si="43"/>
        <v>0.8</v>
      </c>
      <c r="Q161" s="129">
        <f t="shared" si="43"/>
        <v>0.8</v>
      </c>
      <c r="R161" s="129">
        <f t="shared" si="44"/>
        <v>0.8</v>
      </c>
      <c r="S161" s="129">
        <f t="shared" si="44"/>
        <v>0.8</v>
      </c>
      <c r="T161" s="129">
        <f t="shared" si="44"/>
        <v>0.8</v>
      </c>
      <c r="U161" s="129">
        <f t="shared" si="44"/>
        <v>0.8</v>
      </c>
      <c r="V161" s="129">
        <f t="shared" si="44"/>
        <v>0.8</v>
      </c>
      <c r="W161" s="129">
        <f t="shared" si="44"/>
        <v>0.8</v>
      </c>
      <c r="X161" s="129">
        <f t="shared" si="44"/>
        <v>0.8</v>
      </c>
      <c r="Y161" s="129">
        <f t="shared" si="44"/>
        <v>0.8</v>
      </c>
      <c r="Z161" s="129">
        <f t="shared" si="44"/>
        <v>0.8</v>
      </c>
      <c r="AA161" s="129">
        <f t="shared" si="44"/>
        <v>0.8</v>
      </c>
      <c r="AB161" s="129">
        <f t="shared" si="44"/>
        <v>0.8</v>
      </c>
      <c r="AC161" s="129">
        <f t="shared" si="44"/>
        <v>0.8</v>
      </c>
      <c r="AD161" s="129">
        <f t="shared" si="44"/>
        <v>0.8</v>
      </c>
      <c r="AE161" s="129">
        <f t="shared" si="44"/>
        <v>0.8</v>
      </c>
      <c r="AF161" s="129">
        <f t="shared" si="44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3"/>
        <v>1.5</v>
      </c>
      <c r="D162" s="129">
        <f t="shared" si="43"/>
        <v>1.5</v>
      </c>
      <c r="E162" s="129">
        <f t="shared" si="43"/>
        <v>1.5</v>
      </c>
      <c r="F162" s="129">
        <f t="shared" si="43"/>
        <v>1.5</v>
      </c>
      <c r="G162" s="129">
        <f t="shared" si="43"/>
        <v>1.5</v>
      </c>
      <c r="H162" s="129">
        <f t="shared" si="43"/>
        <v>1.5</v>
      </c>
      <c r="I162" s="129">
        <f t="shared" si="43"/>
        <v>1.5</v>
      </c>
      <c r="J162" s="129">
        <f t="shared" si="43"/>
        <v>1.5</v>
      </c>
      <c r="K162" s="129">
        <f t="shared" si="43"/>
        <v>1.5</v>
      </c>
      <c r="L162" s="129">
        <f t="shared" si="43"/>
        <v>1.5</v>
      </c>
      <c r="M162" s="129">
        <f t="shared" si="43"/>
        <v>1.5</v>
      </c>
      <c r="N162" s="129">
        <f t="shared" si="43"/>
        <v>1.5</v>
      </c>
      <c r="O162" s="129">
        <f t="shared" si="43"/>
        <v>1.5</v>
      </c>
      <c r="P162" s="129">
        <f t="shared" si="43"/>
        <v>1.5</v>
      </c>
      <c r="Q162" s="129">
        <f t="shared" si="43"/>
        <v>1.5</v>
      </c>
      <c r="R162" s="129">
        <f t="shared" si="44"/>
        <v>1.5</v>
      </c>
      <c r="S162" s="129">
        <f t="shared" si="44"/>
        <v>1.5</v>
      </c>
      <c r="T162" s="129">
        <f t="shared" si="44"/>
        <v>1.5</v>
      </c>
      <c r="U162" s="129">
        <f t="shared" si="44"/>
        <v>1.5</v>
      </c>
      <c r="V162" s="129">
        <f t="shared" si="44"/>
        <v>1.5</v>
      </c>
      <c r="W162" s="129">
        <f t="shared" si="44"/>
        <v>1.5</v>
      </c>
      <c r="X162" s="129">
        <f t="shared" si="44"/>
        <v>1.5</v>
      </c>
      <c r="Y162" s="129">
        <f t="shared" si="44"/>
        <v>1.5</v>
      </c>
      <c r="Z162" s="129">
        <f t="shared" si="44"/>
        <v>1.5</v>
      </c>
      <c r="AA162" s="129">
        <f t="shared" si="44"/>
        <v>1.5</v>
      </c>
      <c r="AB162" s="129">
        <f t="shared" si="44"/>
        <v>1.5</v>
      </c>
      <c r="AC162" s="129">
        <f t="shared" si="44"/>
        <v>1.5</v>
      </c>
      <c r="AD162" s="129">
        <f t="shared" si="44"/>
        <v>1.5</v>
      </c>
      <c r="AE162" s="129">
        <f t="shared" si="44"/>
        <v>1.5</v>
      </c>
      <c r="AF162" s="129">
        <f t="shared" si="44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3"/>
        <v>1</v>
      </c>
      <c r="D163" s="129">
        <f t="shared" si="43"/>
        <v>1</v>
      </c>
      <c r="E163" s="129">
        <f t="shared" si="43"/>
        <v>1</v>
      </c>
      <c r="F163" s="129">
        <f t="shared" si="43"/>
        <v>1</v>
      </c>
      <c r="G163" s="129">
        <f t="shared" si="43"/>
        <v>1</v>
      </c>
      <c r="H163" s="129">
        <f t="shared" si="43"/>
        <v>1</v>
      </c>
      <c r="I163" s="129">
        <f t="shared" si="43"/>
        <v>1</v>
      </c>
      <c r="J163" s="129">
        <f t="shared" si="43"/>
        <v>1</v>
      </c>
      <c r="K163" s="129">
        <f t="shared" si="43"/>
        <v>1</v>
      </c>
      <c r="L163" s="129">
        <f t="shared" si="43"/>
        <v>1</v>
      </c>
      <c r="M163" s="129">
        <f t="shared" si="43"/>
        <v>1</v>
      </c>
      <c r="N163" s="129">
        <f t="shared" si="43"/>
        <v>1</v>
      </c>
      <c r="O163" s="129">
        <f t="shared" si="43"/>
        <v>1</v>
      </c>
      <c r="P163" s="129">
        <f t="shared" si="43"/>
        <v>1</v>
      </c>
      <c r="Q163" s="129">
        <f t="shared" si="43"/>
        <v>1</v>
      </c>
      <c r="R163" s="129">
        <f t="shared" si="44"/>
        <v>1</v>
      </c>
      <c r="S163" s="129">
        <f t="shared" si="44"/>
        <v>1</v>
      </c>
      <c r="T163" s="129">
        <f t="shared" si="44"/>
        <v>1</v>
      </c>
      <c r="U163" s="129">
        <f t="shared" si="44"/>
        <v>1</v>
      </c>
      <c r="V163" s="129">
        <f t="shared" si="44"/>
        <v>1</v>
      </c>
      <c r="W163" s="129">
        <f t="shared" si="44"/>
        <v>1</v>
      </c>
      <c r="X163" s="129">
        <f t="shared" si="44"/>
        <v>1</v>
      </c>
      <c r="Y163" s="129">
        <f t="shared" si="44"/>
        <v>1</v>
      </c>
      <c r="Z163" s="129">
        <f t="shared" si="44"/>
        <v>1</v>
      </c>
      <c r="AA163" s="129">
        <f t="shared" si="44"/>
        <v>1</v>
      </c>
      <c r="AB163" s="129">
        <f t="shared" si="44"/>
        <v>1</v>
      </c>
      <c r="AC163" s="129">
        <f t="shared" si="44"/>
        <v>1</v>
      </c>
      <c r="AD163" s="129">
        <f t="shared" si="44"/>
        <v>1</v>
      </c>
      <c r="AE163" s="129">
        <f t="shared" si="44"/>
        <v>1</v>
      </c>
      <c r="AF163" s="129">
        <f t="shared" si="44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5">B165</f>
        <v>1</v>
      </c>
      <c r="D165" s="129">
        <f t="shared" si="45"/>
        <v>1</v>
      </c>
      <c r="E165" s="129">
        <f t="shared" si="45"/>
        <v>1</v>
      </c>
      <c r="F165" s="129">
        <f t="shared" si="45"/>
        <v>1</v>
      </c>
      <c r="G165" s="129">
        <f t="shared" si="45"/>
        <v>1</v>
      </c>
      <c r="H165" s="129">
        <f t="shared" si="45"/>
        <v>1</v>
      </c>
      <c r="I165" s="129">
        <f t="shared" si="45"/>
        <v>1</v>
      </c>
      <c r="J165" s="129">
        <f t="shared" si="45"/>
        <v>1</v>
      </c>
      <c r="K165" s="129">
        <f t="shared" si="45"/>
        <v>1</v>
      </c>
      <c r="L165" s="129">
        <f t="shared" si="45"/>
        <v>1</v>
      </c>
      <c r="M165" s="129">
        <f t="shared" si="45"/>
        <v>1</v>
      </c>
      <c r="N165" s="129">
        <f t="shared" si="45"/>
        <v>1</v>
      </c>
      <c r="O165" s="129">
        <f t="shared" si="45"/>
        <v>1</v>
      </c>
      <c r="P165" s="129">
        <f t="shared" si="45"/>
        <v>1</v>
      </c>
      <c r="Q165" s="129">
        <f t="shared" si="45"/>
        <v>1</v>
      </c>
      <c r="R165" s="129">
        <f t="shared" si="45"/>
        <v>1</v>
      </c>
      <c r="S165" s="129">
        <f t="shared" ref="R165:AF172" si="46">R165</f>
        <v>1</v>
      </c>
      <c r="T165" s="129">
        <f t="shared" si="46"/>
        <v>1</v>
      </c>
      <c r="U165" s="129">
        <f t="shared" si="46"/>
        <v>1</v>
      </c>
      <c r="V165" s="129">
        <f t="shared" si="46"/>
        <v>1</v>
      </c>
      <c r="W165" s="129">
        <f t="shared" si="46"/>
        <v>1</v>
      </c>
      <c r="X165" s="129">
        <f t="shared" si="46"/>
        <v>1</v>
      </c>
      <c r="Y165" s="129">
        <f t="shared" si="46"/>
        <v>1</v>
      </c>
      <c r="Z165" s="129">
        <f t="shared" si="46"/>
        <v>1</v>
      </c>
      <c r="AA165" s="129">
        <f t="shared" si="46"/>
        <v>1</v>
      </c>
      <c r="AB165" s="129">
        <f t="shared" si="46"/>
        <v>1</v>
      </c>
      <c r="AC165" s="129">
        <f t="shared" si="46"/>
        <v>1</v>
      </c>
      <c r="AD165" s="129">
        <f t="shared" si="46"/>
        <v>1</v>
      </c>
      <c r="AE165" s="129">
        <f t="shared" si="46"/>
        <v>1</v>
      </c>
      <c r="AF165" s="129">
        <f t="shared" si="46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5"/>
        <v>0.42</v>
      </c>
      <c r="D166" s="129">
        <f t="shared" si="45"/>
        <v>0.42</v>
      </c>
      <c r="E166" s="129">
        <f t="shared" si="45"/>
        <v>0.42</v>
      </c>
      <c r="F166" s="129">
        <f t="shared" si="45"/>
        <v>0.42</v>
      </c>
      <c r="G166" s="129">
        <f t="shared" si="45"/>
        <v>0.42</v>
      </c>
      <c r="H166" s="129">
        <f t="shared" si="45"/>
        <v>0.42</v>
      </c>
      <c r="I166" s="129">
        <f t="shared" si="45"/>
        <v>0.42</v>
      </c>
      <c r="J166" s="129">
        <f t="shared" si="45"/>
        <v>0.42</v>
      </c>
      <c r="K166" s="129">
        <f t="shared" si="45"/>
        <v>0.42</v>
      </c>
      <c r="L166" s="129">
        <f t="shared" si="45"/>
        <v>0.42</v>
      </c>
      <c r="M166" s="129">
        <f t="shared" si="45"/>
        <v>0.42</v>
      </c>
      <c r="N166" s="129">
        <f t="shared" si="45"/>
        <v>0.42</v>
      </c>
      <c r="O166" s="129">
        <f t="shared" si="45"/>
        <v>0.42</v>
      </c>
      <c r="P166" s="129">
        <f t="shared" si="45"/>
        <v>0.42</v>
      </c>
      <c r="Q166" s="129">
        <f t="shared" si="45"/>
        <v>0.42</v>
      </c>
      <c r="R166" s="129">
        <f t="shared" si="46"/>
        <v>0.42</v>
      </c>
      <c r="S166" s="129">
        <f t="shared" si="46"/>
        <v>0.42</v>
      </c>
      <c r="T166" s="129">
        <f t="shared" si="46"/>
        <v>0.42</v>
      </c>
      <c r="U166" s="129">
        <f t="shared" si="46"/>
        <v>0.42</v>
      </c>
      <c r="V166" s="129">
        <f t="shared" si="46"/>
        <v>0.42</v>
      </c>
      <c r="W166" s="129">
        <f t="shared" si="46"/>
        <v>0.42</v>
      </c>
      <c r="X166" s="129">
        <f t="shared" si="46"/>
        <v>0.42</v>
      </c>
      <c r="Y166" s="129">
        <f t="shared" si="46"/>
        <v>0.42</v>
      </c>
      <c r="Z166" s="129">
        <f t="shared" si="46"/>
        <v>0.42</v>
      </c>
      <c r="AA166" s="129">
        <f t="shared" si="46"/>
        <v>0.42</v>
      </c>
      <c r="AB166" s="129">
        <f t="shared" si="46"/>
        <v>0.42</v>
      </c>
      <c r="AC166" s="129">
        <f t="shared" si="46"/>
        <v>0.42</v>
      </c>
      <c r="AD166" s="129">
        <f t="shared" si="46"/>
        <v>0.42</v>
      </c>
      <c r="AE166" s="129">
        <f t="shared" si="46"/>
        <v>0.42</v>
      </c>
      <c r="AF166" s="129">
        <f t="shared" si="46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5"/>
        <v>0.46</v>
      </c>
      <c r="D167" s="129">
        <f t="shared" si="45"/>
        <v>0.46</v>
      </c>
      <c r="E167" s="129">
        <f t="shared" si="45"/>
        <v>0.46</v>
      </c>
      <c r="F167" s="129">
        <f t="shared" si="45"/>
        <v>0.46</v>
      </c>
      <c r="G167" s="129">
        <f t="shared" si="45"/>
        <v>0.46</v>
      </c>
      <c r="H167" s="129">
        <f t="shared" si="45"/>
        <v>0.46</v>
      </c>
      <c r="I167" s="129">
        <f t="shared" si="45"/>
        <v>0.46</v>
      </c>
      <c r="J167" s="129">
        <f t="shared" si="45"/>
        <v>0.46</v>
      </c>
      <c r="K167" s="129">
        <f t="shared" si="45"/>
        <v>0.46</v>
      </c>
      <c r="L167" s="129">
        <f t="shared" si="45"/>
        <v>0.46</v>
      </c>
      <c r="M167" s="129">
        <f t="shared" si="45"/>
        <v>0.46</v>
      </c>
      <c r="N167" s="129">
        <f t="shared" si="45"/>
        <v>0.46</v>
      </c>
      <c r="O167" s="129">
        <f t="shared" si="45"/>
        <v>0.46</v>
      </c>
      <c r="P167" s="129">
        <f t="shared" si="45"/>
        <v>0.46</v>
      </c>
      <c r="Q167" s="129">
        <f t="shared" si="45"/>
        <v>0.46</v>
      </c>
      <c r="R167" s="129">
        <f t="shared" si="46"/>
        <v>0.46</v>
      </c>
      <c r="S167" s="129">
        <f t="shared" si="46"/>
        <v>0.46</v>
      </c>
      <c r="T167" s="129">
        <f t="shared" si="46"/>
        <v>0.46</v>
      </c>
      <c r="U167" s="129">
        <f t="shared" si="46"/>
        <v>0.46</v>
      </c>
      <c r="V167" s="129">
        <f t="shared" si="46"/>
        <v>0.46</v>
      </c>
      <c r="W167" s="129">
        <f t="shared" si="46"/>
        <v>0.46</v>
      </c>
      <c r="X167" s="129">
        <f t="shared" si="46"/>
        <v>0.46</v>
      </c>
      <c r="Y167" s="129">
        <f t="shared" si="46"/>
        <v>0.46</v>
      </c>
      <c r="Z167" s="129">
        <f t="shared" si="46"/>
        <v>0.46</v>
      </c>
      <c r="AA167" s="129">
        <f t="shared" si="46"/>
        <v>0.46</v>
      </c>
      <c r="AB167" s="129">
        <f t="shared" si="46"/>
        <v>0.46</v>
      </c>
      <c r="AC167" s="129">
        <f t="shared" si="46"/>
        <v>0.46</v>
      </c>
      <c r="AD167" s="129">
        <f t="shared" si="46"/>
        <v>0.46</v>
      </c>
      <c r="AE167" s="129">
        <f t="shared" si="46"/>
        <v>0.46</v>
      </c>
      <c r="AF167" s="129">
        <f t="shared" si="46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5"/>
        <v>0.85</v>
      </c>
      <c r="D168" s="129">
        <f t="shared" si="45"/>
        <v>0.85</v>
      </c>
      <c r="E168" s="129">
        <f t="shared" si="45"/>
        <v>0.85</v>
      </c>
      <c r="F168" s="129">
        <f t="shared" si="45"/>
        <v>0.85</v>
      </c>
      <c r="G168" s="129">
        <f t="shared" si="45"/>
        <v>0.85</v>
      </c>
      <c r="H168" s="129">
        <f t="shared" si="45"/>
        <v>0.85</v>
      </c>
      <c r="I168" s="129">
        <f t="shared" si="45"/>
        <v>0.85</v>
      </c>
      <c r="J168" s="129">
        <f t="shared" si="45"/>
        <v>0.85</v>
      </c>
      <c r="K168" s="129">
        <f t="shared" si="45"/>
        <v>0.85</v>
      </c>
      <c r="L168" s="129">
        <f t="shared" si="45"/>
        <v>0.85</v>
      </c>
      <c r="M168" s="129">
        <f t="shared" si="45"/>
        <v>0.85</v>
      </c>
      <c r="N168" s="129">
        <f t="shared" si="45"/>
        <v>0.85</v>
      </c>
      <c r="O168" s="129">
        <f t="shared" si="45"/>
        <v>0.85</v>
      </c>
      <c r="P168" s="129">
        <f t="shared" si="45"/>
        <v>0.85</v>
      </c>
      <c r="Q168" s="129">
        <f t="shared" si="45"/>
        <v>0.85</v>
      </c>
      <c r="R168" s="129">
        <f t="shared" si="46"/>
        <v>0.85</v>
      </c>
      <c r="S168" s="129">
        <f t="shared" si="46"/>
        <v>0.85</v>
      </c>
      <c r="T168" s="129">
        <f t="shared" si="46"/>
        <v>0.85</v>
      </c>
      <c r="U168" s="129">
        <f t="shared" si="46"/>
        <v>0.85</v>
      </c>
      <c r="V168" s="129">
        <f t="shared" si="46"/>
        <v>0.85</v>
      </c>
      <c r="W168" s="129">
        <f t="shared" si="46"/>
        <v>0.85</v>
      </c>
      <c r="X168" s="129">
        <f t="shared" si="46"/>
        <v>0.85</v>
      </c>
      <c r="Y168" s="129">
        <f t="shared" si="46"/>
        <v>0.85</v>
      </c>
      <c r="Z168" s="129">
        <f t="shared" si="46"/>
        <v>0.85</v>
      </c>
      <c r="AA168" s="129">
        <f t="shared" si="46"/>
        <v>0.85</v>
      </c>
      <c r="AB168" s="129">
        <f t="shared" si="46"/>
        <v>0.85</v>
      </c>
      <c r="AC168" s="129">
        <f t="shared" si="46"/>
        <v>0.85</v>
      </c>
      <c r="AD168" s="129">
        <f t="shared" si="46"/>
        <v>0.85</v>
      </c>
      <c r="AE168" s="129">
        <f t="shared" si="46"/>
        <v>0.85</v>
      </c>
      <c r="AF168" s="129">
        <f t="shared" si="46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5"/>
        <v>0.9</v>
      </c>
      <c r="D169" s="129">
        <f t="shared" si="45"/>
        <v>0.9</v>
      </c>
      <c r="E169" s="129">
        <f t="shared" si="45"/>
        <v>0.9</v>
      </c>
      <c r="F169" s="129">
        <f t="shared" si="45"/>
        <v>0.9</v>
      </c>
      <c r="G169" s="129">
        <f t="shared" si="45"/>
        <v>0.9</v>
      </c>
      <c r="H169" s="129">
        <f t="shared" si="45"/>
        <v>0.9</v>
      </c>
      <c r="I169" s="129">
        <f t="shared" si="45"/>
        <v>0.9</v>
      </c>
      <c r="J169" s="129">
        <f t="shared" si="45"/>
        <v>0.9</v>
      </c>
      <c r="K169" s="129">
        <f t="shared" si="45"/>
        <v>0.9</v>
      </c>
      <c r="L169" s="129">
        <f t="shared" si="45"/>
        <v>0.9</v>
      </c>
      <c r="M169" s="129">
        <f t="shared" si="45"/>
        <v>0.9</v>
      </c>
      <c r="N169" s="129">
        <f t="shared" si="45"/>
        <v>0.9</v>
      </c>
      <c r="O169" s="129">
        <f t="shared" si="45"/>
        <v>0.9</v>
      </c>
      <c r="P169" s="129">
        <f t="shared" si="45"/>
        <v>0.9</v>
      </c>
      <c r="Q169" s="129">
        <f t="shared" si="45"/>
        <v>0.9</v>
      </c>
      <c r="R169" s="129">
        <f t="shared" si="46"/>
        <v>0.9</v>
      </c>
      <c r="S169" s="129">
        <f t="shared" si="46"/>
        <v>0.9</v>
      </c>
      <c r="T169" s="129">
        <f t="shared" si="46"/>
        <v>0.9</v>
      </c>
      <c r="U169" s="129">
        <f t="shared" si="46"/>
        <v>0.9</v>
      </c>
      <c r="V169" s="129">
        <f t="shared" si="46"/>
        <v>0.9</v>
      </c>
      <c r="W169" s="129">
        <f t="shared" si="46"/>
        <v>0.9</v>
      </c>
      <c r="X169" s="129">
        <f t="shared" si="46"/>
        <v>0.9</v>
      </c>
      <c r="Y169" s="129">
        <f t="shared" si="46"/>
        <v>0.9</v>
      </c>
      <c r="Z169" s="129">
        <f t="shared" si="46"/>
        <v>0.9</v>
      </c>
      <c r="AA169" s="129">
        <f t="shared" si="46"/>
        <v>0.9</v>
      </c>
      <c r="AB169" s="129">
        <f t="shared" si="46"/>
        <v>0.9</v>
      </c>
      <c r="AC169" s="129">
        <f t="shared" si="46"/>
        <v>0.9</v>
      </c>
      <c r="AD169" s="129">
        <f t="shared" si="46"/>
        <v>0.9</v>
      </c>
      <c r="AE169" s="129">
        <f t="shared" si="46"/>
        <v>0.9</v>
      </c>
      <c r="AF169" s="129">
        <f t="shared" si="46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5"/>
        <v>0.44</v>
      </c>
      <c r="D170" s="129">
        <f t="shared" si="45"/>
        <v>0.44</v>
      </c>
      <c r="E170" s="129">
        <f t="shared" si="45"/>
        <v>0.44</v>
      </c>
      <c r="F170" s="129">
        <f t="shared" si="45"/>
        <v>0.44</v>
      </c>
      <c r="G170" s="129">
        <f t="shared" si="45"/>
        <v>0.44</v>
      </c>
      <c r="H170" s="129">
        <f t="shared" si="45"/>
        <v>0.44</v>
      </c>
      <c r="I170" s="129">
        <f t="shared" si="45"/>
        <v>0.44</v>
      </c>
      <c r="J170" s="129">
        <f t="shared" si="45"/>
        <v>0.44</v>
      </c>
      <c r="K170" s="129">
        <f t="shared" si="45"/>
        <v>0.44</v>
      </c>
      <c r="L170" s="129">
        <f t="shared" si="45"/>
        <v>0.44</v>
      </c>
      <c r="M170" s="129">
        <f t="shared" si="45"/>
        <v>0.44</v>
      </c>
      <c r="N170" s="129">
        <f t="shared" si="45"/>
        <v>0.44</v>
      </c>
      <c r="O170" s="129">
        <f t="shared" si="45"/>
        <v>0.44</v>
      </c>
      <c r="P170" s="129">
        <f t="shared" si="45"/>
        <v>0.44</v>
      </c>
      <c r="Q170" s="129">
        <f t="shared" si="45"/>
        <v>0.44</v>
      </c>
      <c r="R170" s="129">
        <f t="shared" si="46"/>
        <v>0.44</v>
      </c>
      <c r="S170" s="129">
        <f t="shared" si="46"/>
        <v>0.44</v>
      </c>
      <c r="T170" s="129">
        <f t="shared" si="46"/>
        <v>0.44</v>
      </c>
      <c r="U170" s="129">
        <f t="shared" si="46"/>
        <v>0.44</v>
      </c>
      <c r="V170" s="129">
        <f t="shared" si="46"/>
        <v>0.44</v>
      </c>
      <c r="W170" s="129">
        <f t="shared" si="46"/>
        <v>0.44</v>
      </c>
      <c r="X170" s="129">
        <f t="shared" si="46"/>
        <v>0.44</v>
      </c>
      <c r="Y170" s="129">
        <f t="shared" si="46"/>
        <v>0.44</v>
      </c>
      <c r="Z170" s="129">
        <f t="shared" si="46"/>
        <v>0.44</v>
      </c>
      <c r="AA170" s="129">
        <f t="shared" si="46"/>
        <v>0.44</v>
      </c>
      <c r="AB170" s="129">
        <f t="shared" si="46"/>
        <v>0.44</v>
      </c>
      <c r="AC170" s="129">
        <f t="shared" si="46"/>
        <v>0.44</v>
      </c>
      <c r="AD170" s="129">
        <f t="shared" si="46"/>
        <v>0.44</v>
      </c>
      <c r="AE170" s="129">
        <f t="shared" si="46"/>
        <v>0.44</v>
      </c>
      <c r="AF170" s="129">
        <f t="shared" si="46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5"/>
        <v>2.1</v>
      </c>
      <c r="D171" s="129">
        <f t="shared" si="45"/>
        <v>2.1</v>
      </c>
      <c r="E171" s="129">
        <f t="shared" si="45"/>
        <v>2.1</v>
      </c>
      <c r="F171" s="129">
        <f t="shared" si="45"/>
        <v>2.1</v>
      </c>
      <c r="G171" s="129">
        <f t="shared" si="45"/>
        <v>2.1</v>
      </c>
      <c r="H171" s="129">
        <f t="shared" si="45"/>
        <v>2.1</v>
      </c>
      <c r="I171" s="129">
        <f t="shared" si="45"/>
        <v>2.1</v>
      </c>
      <c r="J171" s="129">
        <f t="shared" si="45"/>
        <v>2.1</v>
      </c>
      <c r="K171" s="129">
        <f t="shared" si="45"/>
        <v>2.1</v>
      </c>
      <c r="L171" s="129">
        <f t="shared" si="45"/>
        <v>2.1</v>
      </c>
      <c r="M171" s="129">
        <f t="shared" si="45"/>
        <v>2.1</v>
      </c>
      <c r="N171" s="129">
        <f t="shared" si="45"/>
        <v>2.1</v>
      </c>
      <c r="O171" s="129">
        <f t="shared" si="45"/>
        <v>2.1</v>
      </c>
      <c r="P171" s="129">
        <f t="shared" si="45"/>
        <v>2.1</v>
      </c>
      <c r="Q171" s="129">
        <f t="shared" si="45"/>
        <v>2.1</v>
      </c>
      <c r="R171" s="129">
        <f t="shared" si="46"/>
        <v>2.1</v>
      </c>
      <c r="S171" s="129">
        <f t="shared" si="46"/>
        <v>2.1</v>
      </c>
      <c r="T171" s="129">
        <f t="shared" si="46"/>
        <v>2.1</v>
      </c>
      <c r="U171" s="129">
        <f t="shared" si="46"/>
        <v>2.1</v>
      </c>
      <c r="V171" s="129">
        <f t="shared" si="46"/>
        <v>2.1</v>
      </c>
      <c r="W171" s="129">
        <f t="shared" si="46"/>
        <v>2.1</v>
      </c>
      <c r="X171" s="129">
        <f t="shared" si="46"/>
        <v>2.1</v>
      </c>
      <c r="Y171" s="129">
        <f t="shared" si="46"/>
        <v>2.1</v>
      </c>
      <c r="Z171" s="129">
        <f t="shared" si="46"/>
        <v>2.1</v>
      </c>
      <c r="AA171" s="129">
        <f t="shared" si="46"/>
        <v>2.1</v>
      </c>
      <c r="AB171" s="129">
        <f t="shared" si="46"/>
        <v>2.1</v>
      </c>
      <c r="AC171" s="129">
        <f t="shared" si="46"/>
        <v>2.1</v>
      </c>
      <c r="AD171" s="129">
        <f t="shared" si="46"/>
        <v>2.1</v>
      </c>
      <c r="AE171" s="129">
        <f t="shared" si="46"/>
        <v>2.1</v>
      </c>
      <c r="AF171" s="129">
        <f t="shared" si="46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5"/>
        <v>0.9</v>
      </c>
      <c r="D172" s="129">
        <f t="shared" si="45"/>
        <v>0.9</v>
      </c>
      <c r="E172" s="129">
        <f t="shared" si="45"/>
        <v>0.9</v>
      </c>
      <c r="F172" s="129">
        <f t="shared" si="45"/>
        <v>0.9</v>
      </c>
      <c r="G172" s="129">
        <f t="shared" si="45"/>
        <v>0.9</v>
      </c>
      <c r="H172" s="129">
        <f t="shared" si="45"/>
        <v>0.9</v>
      </c>
      <c r="I172" s="129">
        <f t="shared" si="45"/>
        <v>0.9</v>
      </c>
      <c r="J172" s="129">
        <f t="shared" si="45"/>
        <v>0.9</v>
      </c>
      <c r="K172" s="129">
        <f t="shared" si="45"/>
        <v>0.9</v>
      </c>
      <c r="L172" s="129">
        <f t="shared" si="45"/>
        <v>0.9</v>
      </c>
      <c r="M172" s="129">
        <f t="shared" si="45"/>
        <v>0.9</v>
      </c>
      <c r="N172" s="129">
        <f t="shared" si="45"/>
        <v>0.9</v>
      </c>
      <c r="O172" s="129">
        <f t="shared" si="45"/>
        <v>0.9</v>
      </c>
      <c r="P172" s="129">
        <f t="shared" si="45"/>
        <v>0.9</v>
      </c>
      <c r="Q172" s="129">
        <f t="shared" si="45"/>
        <v>0.9</v>
      </c>
      <c r="R172" s="129">
        <f t="shared" si="46"/>
        <v>0.9</v>
      </c>
      <c r="S172" s="129">
        <f t="shared" si="46"/>
        <v>0.9</v>
      </c>
      <c r="T172" s="129">
        <f t="shared" si="46"/>
        <v>0.9</v>
      </c>
      <c r="U172" s="129">
        <f t="shared" si="46"/>
        <v>0.9</v>
      </c>
      <c r="V172" s="129">
        <f t="shared" si="46"/>
        <v>0.9</v>
      </c>
      <c r="W172" s="129">
        <f t="shared" si="46"/>
        <v>0.9</v>
      </c>
      <c r="X172" s="129">
        <f t="shared" si="46"/>
        <v>0.9</v>
      </c>
      <c r="Y172" s="129">
        <f t="shared" si="46"/>
        <v>0.9</v>
      </c>
      <c r="Z172" s="129">
        <f t="shared" si="46"/>
        <v>0.9</v>
      </c>
      <c r="AA172" s="129">
        <f t="shared" si="46"/>
        <v>0.9</v>
      </c>
      <c r="AB172" s="129">
        <f t="shared" si="46"/>
        <v>0.9</v>
      </c>
      <c r="AC172" s="129">
        <f t="shared" si="46"/>
        <v>0.9</v>
      </c>
      <c r="AD172" s="129">
        <f t="shared" si="46"/>
        <v>0.9</v>
      </c>
      <c r="AE172" s="129">
        <f t="shared" si="46"/>
        <v>0.9</v>
      </c>
      <c r="AF172" s="129">
        <f t="shared" si="46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7">B174</f>
        <v>0.57999999999999996</v>
      </c>
      <c r="D174" s="129">
        <f t="shared" si="47"/>
        <v>0.57999999999999996</v>
      </c>
      <c r="E174" s="129">
        <f t="shared" si="47"/>
        <v>0.57999999999999996</v>
      </c>
      <c r="F174" s="129">
        <f t="shared" si="47"/>
        <v>0.57999999999999996</v>
      </c>
      <c r="G174" s="129">
        <f t="shared" si="47"/>
        <v>0.57999999999999996</v>
      </c>
      <c r="H174" s="129">
        <f t="shared" si="47"/>
        <v>0.57999999999999996</v>
      </c>
      <c r="I174" s="129">
        <f t="shared" si="47"/>
        <v>0.57999999999999996</v>
      </c>
      <c r="J174" s="129">
        <f t="shared" si="47"/>
        <v>0.57999999999999996</v>
      </c>
      <c r="K174" s="129">
        <f t="shared" si="47"/>
        <v>0.57999999999999996</v>
      </c>
      <c r="L174" s="129">
        <f t="shared" si="47"/>
        <v>0.57999999999999996</v>
      </c>
      <c r="M174" s="129">
        <f t="shared" si="47"/>
        <v>0.57999999999999996</v>
      </c>
      <c r="N174" s="129">
        <f t="shared" si="47"/>
        <v>0.57999999999999996</v>
      </c>
      <c r="O174" s="129">
        <f t="shared" si="47"/>
        <v>0.57999999999999996</v>
      </c>
      <c r="P174" s="129">
        <f t="shared" si="47"/>
        <v>0.57999999999999996</v>
      </c>
      <c r="Q174" s="129">
        <f t="shared" si="47"/>
        <v>0.57999999999999996</v>
      </c>
      <c r="R174" s="129">
        <f t="shared" si="47"/>
        <v>0.57999999999999996</v>
      </c>
      <c r="S174" s="129">
        <f t="shared" ref="R174:AF186" si="48">R174</f>
        <v>0.57999999999999996</v>
      </c>
      <c r="T174" s="129">
        <f t="shared" si="48"/>
        <v>0.57999999999999996</v>
      </c>
      <c r="U174" s="129">
        <f t="shared" si="48"/>
        <v>0.57999999999999996</v>
      </c>
      <c r="V174" s="129">
        <f t="shared" si="48"/>
        <v>0.57999999999999996</v>
      </c>
      <c r="W174" s="129">
        <f t="shared" si="48"/>
        <v>0.57999999999999996</v>
      </c>
      <c r="X174" s="129">
        <f t="shared" si="48"/>
        <v>0.57999999999999996</v>
      </c>
      <c r="Y174" s="129">
        <f t="shared" si="48"/>
        <v>0.57999999999999996</v>
      </c>
      <c r="Z174" s="129">
        <f t="shared" si="48"/>
        <v>0.57999999999999996</v>
      </c>
      <c r="AA174" s="129">
        <f t="shared" si="48"/>
        <v>0.57999999999999996</v>
      </c>
      <c r="AB174" s="129">
        <f t="shared" si="48"/>
        <v>0.57999999999999996</v>
      </c>
      <c r="AC174" s="129">
        <f t="shared" si="48"/>
        <v>0.57999999999999996</v>
      </c>
      <c r="AD174" s="129">
        <f t="shared" si="48"/>
        <v>0.57999999999999996</v>
      </c>
      <c r="AE174" s="129">
        <f t="shared" si="48"/>
        <v>0.57999999999999996</v>
      </c>
      <c r="AF174" s="129">
        <f t="shared" si="48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7"/>
        <v>0.8</v>
      </c>
      <c r="D175" s="129">
        <f t="shared" si="47"/>
        <v>0.8</v>
      </c>
      <c r="E175" s="129">
        <f t="shared" si="47"/>
        <v>0.8</v>
      </c>
      <c r="F175" s="129">
        <f t="shared" si="47"/>
        <v>0.8</v>
      </c>
      <c r="G175" s="129">
        <f t="shared" si="47"/>
        <v>0.8</v>
      </c>
      <c r="H175" s="129">
        <f t="shared" si="47"/>
        <v>0.8</v>
      </c>
      <c r="I175" s="129">
        <f t="shared" si="47"/>
        <v>0.8</v>
      </c>
      <c r="J175" s="129">
        <f t="shared" si="47"/>
        <v>0.8</v>
      </c>
      <c r="K175" s="129">
        <f t="shared" si="47"/>
        <v>0.8</v>
      </c>
      <c r="L175" s="129">
        <f t="shared" si="47"/>
        <v>0.8</v>
      </c>
      <c r="M175" s="129">
        <f t="shared" si="47"/>
        <v>0.8</v>
      </c>
      <c r="N175" s="129">
        <f t="shared" si="47"/>
        <v>0.8</v>
      </c>
      <c r="O175" s="129">
        <f t="shared" si="47"/>
        <v>0.8</v>
      </c>
      <c r="P175" s="129">
        <f t="shared" si="47"/>
        <v>0.8</v>
      </c>
      <c r="Q175" s="129">
        <f t="shared" si="47"/>
        <v>0.8</v>
      </c>
      <c r="R175" s="129">
        <f t="shared" si="47"/>
        <v>0.8</v>
      </c>
      <c r="S175" s="129">
        <f t="shared" si="48"/>
        <v>0.8</v>
      </c>
      <c r="T175" s="129">
        <f t="shared" si="48"/>
        <v>0.8</v>
      </c>
      <c r="U175" s="129">
        <f t="shared" si="48"/>
        <v>0.8</v>
      </c>
      <c r="V175" s="129">
        <f t="shared" si="48"/>
        <v>0.8</v>
      </c>
      <c r="W175" s="129">
        <f t="shared" si="48"/>
        <v>0.8</v>
      </c>
      <c r="X175" s="129">
        <f t="shared" si="48"/>
        <v>0.8</v>
      </c>
      <c r="Y175" s="129">
        <f t="shared" si="48"/>
        <v>0.8</v>
      </c>
      <c r="Z175" s="129">
        <f t="shared" si="48"/>
        <v>0.8</v>
      </c>
      <c r="AA175" s="129">
        <f t="shared" si="48"/>
        <v>0.8</v>
      </c>
      <c r="AB175" s="129">
        <f t="shared" si="48"/>
        <v>0.8</v>
      </c>
      <c r="AC175" s="129">
        <f t="shared" si="48"/>
        <v>0.8</v>
      </c>
      <c r="AD175" s="129">
        <f t="shared" si="48"/>
        <v>0.8</v>
      </c>
      <c r="AE175" s="129">
        <f t="shared" si="48"/>
        <v>0.8</v>
      </c>
      <c r="AF175" s="129">
        <f t="shared" si="48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7"/>
        <v>0</v>
      </c>
      <c r="D176" s="129">
        <f t="shared" si="47"/>
        <v>0</v>
      </c>
      <c r="E176" s="129">
        <f t="shared" si="47"/>
        <v>0</v>
      </c>
      <c r="F176" s="129">
        <f t="shared" si="47"/>
        <v>0</v>
      </c>
      <c r="G176" s="129">
        <f t="shared" si="47"/>
        <v>0</v>
      </c>
      <c r="H176" s="129">
        <f t="shared" si="47"/>
        <v>0</v>
      </c>
      <c r="I176" s="129">
        <f t="shared" si="47"/>
        <v>0</v>
      </c>
      <c r="J176" s="129">
        <f t="shared" si="47"/>
        <v>0</v>
      </c>
      <c r="K176" s="129">
        <f t="shared" si="47"/>
        <v>0</v>
      </c>
      <c r="L176" s="129">
        <f t="shared" si="47"/>
        <v>0</v>
      </c>
      <c r="M176" s="129">
        <f t="shared" si="47"/>
        <v>0</v>
      </c>
      <c r="N176" s="129">
        <f t="shared" si="47"/>
        <v>0</v>
      </c>
      <c r="O176" s="129">
        <f t="shared" si="47"/>
        <v>0</v>
      </c>
      <c r="P176" s="129">
        <f t="shared" si="47"/>
        <v>0</v>
      </c>
      <c r="Q176" s="129">
        <f t="shared" si="47"/>
        <v>0</v>
      </c>
      <c r="R176" s="129">
        <f t="shared" si="47"/>
        <v>0</v>
      </c>
      <c r="S176" s="129">
        <f t="shared" si="48"/>
        <v>0</v>
      </c>
      <c r="T176" s="129">
        <f t="shared" si="48"/>
        <v>0</v>
      </c>
      <c r="U176" s="129">
        <f t="shared" si="48"/>
        <v>0</v>
      </c>
      <c r="V176" s="129">
        <f t="shared" si="48"/>
        <v>0</v>
      </c>
      <c r="W176" s="129">
        <f t="shared" si="48"/>
        <v>0</v>
      </c>
      <c r="X176" s="129">
        <f t="shared" si="48"/>
        <v>0</v>
      </c>
      <c r="Y176" s="129">
        <f t="shared" si="48"/>
        <v>0</v>
      </c>
      <c r="Z176" s="129">
        <f t="shared" si="48"/>
        <v>0</v>
      </c>
      <c r="AA176" s="129">
        <f t="shared" si="48"/>
        <v>0</v>
      </c>
      <c r="AB176" s="129">
        <f t="shared" si="48"/>
        <v>0</v>
      </c>
      <c r="AC176" s="129">
        <f t="shared" si="48"/>
        <v>0</v>
      </c>
      <c r="AD176" s="129">
        <f t="shared" si="48"/>
        <v>0</v>
      </c>
      <c r="AE176" s="129">
        <f t="shared" si="48"/>
        <v>0</v>
      </c>
      <c r="AF176" s="129">
        <f t="shared" si="48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7"/>
        <v>0.6</v>
      </c>
      <c r="D177" s="129">
        <f t="shared" si="47"/>
        <v>0.6</v>
      </c>
      <c r="E177" s="129">
        <f t="shared" si="47"/>
        <v>0.6</v>
      </c>
      <c r="F177" s="129">
        <f t="shared" si="47"/>
        <v>0.6</v>
      </c>
      <c r="G177" s="129">
        <f t="shared" si="47"/>
        <v>0.6</v>
      </c>
      <c r="H177" s="129">
        <f t="shared" si="47"/>
        <v>0.6</v>
      </c>
      <c r="I177" s="129">
        <f t="shared" si="47"/>
        <v>0.6</v>
      </c>
      <c r="J177" s="129">
        <f t="shared" si="47"/>
        <v>0.6</v>
      </c>
      <c r="K177" s="129">
        <f t="shared" si="47"/>
        <v>0.6</v>
      </c>
      <c r="L177" s="129">
        <f t="shared" si="47"/>
        <v>0.6</v>
      </c>
      <c r="M177" s="129">
        <f t="shared" si="47"/>
        <v>0.6</v>
      </c>
      <c r="N177" s="129">
        <f t="shared" si="47"/>
        <v>0.6</v>
      </c>
      <c r="O177" s="129">
        <f t="shared" si="47"/>
        <v>0.6</v>
      </c>
      <c r="P177" s="129">
        <f t="shared" si="47"/>
        <v>0.6</v>
      </c>
      <c r="Q177" s="129">
        <f t="shared" si="47"/>
        <v>0.6</v>
      </c>
      <c r="R177" s="129">
        <f t="shared" si="47"/>
        <v>0.6</v>
      </c>
      <c r="S177" s="129">
        <f t="shared" si="48"/>
        <v>0.6</v>
      </c>
      <c r="T177" s="129">
        <f t="shared" si="48"/>
        <v>0.6</v>
      </c>
      <c r="U177" s="129">
        <f t="shared" si="48"/>
        <v>0.6</v>
      </c>
      <c r="V177" s="129">
        <f t="shared" si="48"/>
        <v>0.6</v>
      </c>
      <c r="W177" s="129">
        <f t="shared" si="48"/>
        <v>0.6</v>
      </c>
      <c r="X177" s="129">
        <f t="shared" si="48"/>
        <v>0.6</v>
      </c>
      <c r="Y177" s="129">
        <f t="shared" si="48"/>
        <v>0.6</v>
      </c>
      <c r="Z177" s="129">
        <f t="shared" si="48"/>
        <v>0.6</v>
      </c>
      <c r="AA177" s="129">
        <f t="shared" si="48"/>
        <v>0.6</v>
      </c>
      <c r="AB177" s="129">
        <f t="shared" si="48"/>
        <v>0.6</v>
      </c>
      <c r="AC177" s="129">
        <f t="shared" si="48"/>
        <v>0.6</v>
      </c>
      <c r="AD177" s="129">
        <f t="shared" si="48"/>
        <v>0.6</v>
      </c>
      <c r="AE177" s="129">
        <f t="shared" si="48"/>
        <v>0.6</v>
      </c>
      <c r="AF177" s="129">
        <f t="shared" si="48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7"/>
        <v>0.6</v>
      </c>
      <c r="D178" s="129">
        <f t="shared" si="47"/>
        <v>0.6</v>
      </c>
      <c r="E178" s="129">
        <f t="shared" si="47"/>
        <v>0.6</v>
      </c>
      <c r="F178" s="129">
        <f t="shared" si="47"/>
        <v>0.6</v>
      </c>
      <c r="G178" s="129">
        <f t="shared" si="47"/>
        <v>0.6</v>
      </c>
      <c r="H178" s="129">
        <f t="shared" si="47"/>
        <v>0.6</v>
      </c>
      <c r="I178" s="129">
        <f t="shared" si="47"/>
        <v>0.6</v>
      </c>
      <c r="J178" s="129">
        <f t="shared" si="47"/>
        <v>0.6</v>
      </c>
      <c r="K178" s="129">
        <f t="shared" si="47"/>
        <v>0.6</v>
      </c>
      <c r="L178" s="129">
        <f t="shared" si="47"/>
        <v>0.6</v>
      </c>
      <c r="M178" s="129">
        <f t="shared" si="47"/>
        <v>0.6</v>
      </c>
      <c r="N178" s="129">
        <f t="shared" si="47"/>
        <v>0.6</v>
      </c>
      <c r="O178" s="129">
        <f t="shared" si="47"/>
        <v>0.6</v>
      </c>
      <c r="P178" s="129">
        <f t="shared" si="47"/>
        <v>0.6</v>
      </c>
      <c r="Q178" s="129">
        <f t="shared" si="47"/>
        <v>0.6</v>
      </c>
      <c r="R178" s="129">
        <f t="shared" si="47"/>
        <v>0.6</v>
      </c>
      <c r="S178" s="129">
        <f t="shared" si="48"/>
        <v>0.6</v>
      </c>
      <c r="T178" s="129">
        <f t="shared" si="48"/>
        <v>0.6</v>
      </c>
      <c r="U178" s="129">
        <f t="shared" si="48"/>
        <v>0.6</v>
      </c>
      <c r="V178" s="129">
        <f t="shared" si="48"/>
        <v>0.6</v>
      </c>
      <c r="W178" s="129">
        <f t="shared" si="48"/>
        <v>0.6</v>
      </c>
      <c r="X178" s="129">
        <f t="shared" si="48"/>
        <v>0.6</v>
      </c>
      <c r="Y178" s="129">
        <f t="shared" si="48"/>
        <v>0.6</v>
      </c>
      <c r="Z178" s="129">
        <f t="shared" si="48"/>
        <v>0.6</v>
      </c>
      <c r="AA178" s="129">
        <f t="shared" si="48"/>
        <v>0.6</v>
      </c>
      <c r="AB178" s="129">
        <f t="shared" si="48"/>
        <v>0.6</v>
      </c>
      <c r="AC178" s="129">
        <f t="shared" si="48"/>
        <v>0.6</v>
      </c>
      <c r="AD178" s="129">
        <f t="shared" si="48"/>
        <v>0.6</v>
      </c>
      <c r="AE178" s="129">
        <f t="shared" si="48"/>
        <v>0.6</v>
      </c>
      <c r="AF178" s="129">
        <f t="shared" si="48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7"/>
        <v>0.35</v>
      </c>
      <c r="D179" s="129">
        <f t="shared" si="47"/>
        <v>0.35</v>
      </c>
      <c r="E179" s="129">
        <f t="shared" si="47"/>
        <v>0.35</v>
      </c>
      <c r="F179" s="129">
        <f t="shared" si="47"/>
        <v>0.35</v>
      </c>
      <c r="G179" s="129">
        <f t="shared" si="47"/>
        <v>0.35</v>
      </c>
      <c r="H179" s="129">
        <f t="shared" si="47"/>
        <v>0.35</v>
      </c>
      <c r="I179" s="129">
        <f t="shared" si="47"/>
        <v>0.35</v>
      </c>
      <c r="J179" s="129">
        <f t="shared" si="47"/>
        <v>0.35</v>
      </c>
      <c r="K179" s="129">
        <f t="shared" si="47"/>
        <v>0.35</v>
      </c>
      <c r="L179" s="129">
        <f t="shared" si="47"/>
        <v>0.35</v>
      </c>
      <c r="M179" s="129">
        <f t="shared" si="47"/>
        <v>0.35</v>
      </c>
      <c r="N179" s="129">
        <f t="shared" si="47"/>
        <v>0.35</v>
      </c>
      <c r="O179" s="129">
        <f t="shared" si="47"/>
        <v>0.35</v>
      </c>
      <c r="P179" s="129">
        <f t="shared" si="47"/>
        <v>0.35</v>
      </c>
      <c r="Q179" s="129">
        <f t="shared" si="47"/>
        <v>0.35</v>
      </c>
      <c r="R179" s="129">
        <f t="shared" si="47"/>
        <v>0.35</v>
      </c>
      <c r="S179" s="129">
        <f t="shared" si="48"/>
        <v>0.35</v>
      </c>
      <c r="T179" s="129">
        <f t="shared" si="48"/>
        <v>0.35</v>
      </c>
      <c r="U179" s="129">
        <f t="shared" si="48"/>
        <v>0.35</v>
      </c>
      <c r="V179" s="129">
        <f t="shared" si="48"/>
        <v>0.35</v>
      </c>
      <c r="W179" s="129">
        <f t="shared" si="48"/>
        <v>0.35</v>
      </c>
      <c r="X179" s="129">
        <f t="shared" si="48"/>
        <v>0.35</v>
      </c>
      <c r="Y179" s="129">
        <f t="shared" si="48"/>
        <v>0.35</v>
      </c>
      <c r="Z179" s="129">
        <f t="shared" si="48"/>
        <v>0.35</v>
      </c>
      <c r="AA179" s="129">
        <f t="shared" si="48"/>
        <v>0.35</v>
      </c>
      <c r="AB179" s="129">
        <f t="shared" si="48"/>
        <v>0.35</v>
      </c>
      <c r="AC179" s="129">
        <f t="shared" si="48"/>
        <v>0.35</v>
      </c>
      <c r="AD179" s="129">
        <f t="shared" si="48"/>
        <v>0.35</v>
      </c>
      <c r="AE179" s="129">
        <f t="shared" si="48"/>
        <v>0.35</v>
      </c>
      <c r="AF179" s="129">
        <f t="shared" si="48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7"/>
        <v>0.28999999999999998</v>
      </c>
      <c r="D180" s="129">
        <f t="shared" si="47"/>
        <v>0.28999999999999998</v>
      </c>
      <c r="E180" s="129">
        <f t="shared" si="47"/>
        <v>0.28999999999999998</v>
      </c>
      <c r="F180" s="129">
        <f t="shared" si="47"/>
        <v>0.28999999999999998</v>
      </c>
      <c r="G180" s="129">
        <f t="shared" si="47"/>
        <v>0.28999999999999998</v>
      </c>
      <c r="H180" s="129">
        <f t="shared" si="47"/>
        <v>0.28999999999999998</v>
      </c>
      <c r="I180" s="129">
        <f t="shared" si="47"/>
        <v>0.28999999999999998</v>
      </c>
      <c r="J180" s="129">
        <f t="shared" si="47"/>
        <v>0.28999999999999998</v>
      </c>
      <c r="K180" s="129">
        <f t="shared" si="47"/>
        <v>0.28999999999999998</v>
      </c>
      <c r="L180" s="129">
        <f t="shared" si="47"/>
        <v>0.28999999999999998</v>
      </c>
      <c r="M180" s="129">
        <f t="shared" si="47"/>
        <v>0.28999999999999998</v>
      </c>
      <c r="N180" s="129">
        <f t="shared" si="47"/>
        <v>0.28999999999999998</v>
      </c>
      <c r="O180" s="129">
        <f t="shared" si="47"/>
        <v>0.28999999999999998</v>
      </c>
      <c r="P180" s="129">
        <f t="shared" si="47"/>
        <v>0.28999999999999998</v>
      </c>
      <c r="Q180" s="129">
        <f t="shared" si="47"/>
        <v>0.28999999999999998</v>
      </c>
      <c r="R180" s="129">
        <f t="shared" si="47"/>
        <v>0.28999999999999998</v>
      </c>
      <c r="S180" s="129">
        <f t="shared" si="48"/>
        <v>0.28999999999999998</v>
      </c>
      <c r="T180" s="129">
        <f t="shared" si="48"/>
        <v>0.28999999999999998</v>
      </c>
      <c r="U180" s="129">
        <f t="shared" si="48"/>
        <v>0.28999999999999998</v>
      </c>
      <c r="V180" s="129">
        <f t="shared" si="48"/>
        <v>0.28999999999999998</v>
      </c>
      <c r="W180" s="129">
        <f t="shared" si="48"/>
        <v>0.28999999999999998</v>
      </c>
      <c r="X180" s="129">
        <f t="shared" si="48"/>
        <v>0.28999999999999998</v>
      </c>
      <c r="Y180" s="129">
        <f t="shared" si="48"/>
        <v>0.28999999999999998</v>
      </c>
      <c r="Z180" s="129">
        <f t="shared" si="48"/>
        <v>0.28999999999999998</v>
      </c>
      <c r="AA180" s="129">
        <f t="shared" si="48"/>
        <v>0.28999999999999998</v>
      </c>
      <c r="AB180" s="129">
        <f t="shared" si="48"/>
        <v>0.28999999999999998</v>
      </c>
      <c r="AC180" s="129">
        <f t="shared" si="48"/>
        <v>0.28999999999999998</v>
      </c>
      <c r="AD180" s="129">
        <f t="shared" si="48"/>
        <v>0.28999999999999998</v>
      </c>
      <c r="AE180" s="129">
        <f t="shared" si="48"/>
        <v>0.28999999999999998</v>
      </c>
      <c r="AF180" s="129">
        <f t="shared" si="48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7"/>
        <v>0.06</v>
      </c>
      <c r="D181" s="129">
        <f t="shared" si="47"/>
        <v>0.06</v>
      </c>
      <c r="E181" s="129">
        <f t="shared" si="47"/>
        <v>0.06</v>
      </c>
      <c r="F181" s="129">
        <f t="shared" si="47"/>
        <v>0.06</v>
      </c>
      <c r="G181" s="129">
        <f t="shared" si="47"/>
        <v>0.06</v>
      </c>
      <c r="H181" s="129">
        <f t="shared" si="47"/>
        <v>0.06</v>
      </c>
      <c r="I181" s="129">
        <f t="shared" si="47"/>
        <v>0.06</v>
      </c>
      <c r="J181" s="129">
        <f t="shared" si="47"/>
        <v>0.06</v>
      </c>
      <c r="K181" s="129">
        <f t="shared" si="47"/>
        <v>0.06</v>
      </c>
      <c r="L181" s="129">
        <f t="shared" si="47"/>
        <v>0.06</v>
      </c>
      <c r="M181" s="129">
        <f t="shared" si="47"/>
        <v>0.06</v>
      </c>
      <c r="N181" s="129">
        <f t="shared" si="47"/>
        <v>0.06</v>
      </c>
      <c r="O181" s="129">
        <f t="shared" si="47"/>
        <v>0.06</v>
      </c>
      <c r="P181" s="129">
        <f t="shared" si="47"/>
        <v>0.06</v>
      </c>
      <c r="Q181" s="129">
        <f t="shared" si="47"/>
        <v>0.06</v>
      </c>
      <c r="R181" s="129">
        <f t="shared" si="47"/>
        <v>0.06</v>
      </c>
      <c r="S181" s="129">
        <f t="shared" si="48"/>
        <v>0.06</v>
      </c>
      <c r="T181" s="129">
        <f t="shared" si="48"/>
        <v>0.06</v>
      </c>
      <c r="U181" s="129">
        <f t="shared" si="48"/>
        <v>0.06</v>
      </c>
      <c r="V181" s="129">
        <f t="shared" si="48"/>
        <v>0.06</v>
      </c>
      <c r="W181" s="129">
        <f t="shared" si="48"/>
        <v>0.06</v>
      </c>
      <c r="X181" s="129">
        <f t="shared" si="48"/>
        <v>0.06</v>
      </c>
      <c r="Y181" s="129">
        <f t="shared" si="48"/>
        <v>0.06</v>
      </c>
      <c r="Z181" s="129">
        <f t="shared" si="48"/>
        <v>0.06</v>
      </c>
      <c r="AA181" s="129">
        <f t="shared" si="48"/>
        <v>0.06</v>
      </c>
      <c r="AB181" s="129">
        <f t="shared" si="48"/>
        <v>0.06</v>
      </c>
      <c r="AC181" s="129">
        <f t="shared" si="48"/>
        <v>0.06</v>
      </c>
      <c r="AD181" s="129">
        <f t="shared" si="48"/>
        <v>0.06</v>
      </c>
      <c r="AE181" s="129">
        <f t="shared" si="48"/>
        <v>0.06</v>
      </c>
      <c r="AF181" s="129">
        <f t="shared" si="48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7"/>
        <v>0.11</v>
      </c>
      <c r="D182" s="129">
        <f t="shared" si="47"/>
        <v>0.11</v>
      </c>
      <c r="E182" s="129">
        <f t="shared" si="47"/>
        <v>0.11</v>
      </c>
      <c r="F182" s="129">
        <f t="shared" si="47"/>
        <v>0.11</v>
      </c>
      <c r="G182" s="129">
        <f t="shared" si="47"/>
        <v>0.11</v>
      </c>
      <c r="H182" s="129">
        <f t="shared" si="47"/>
        <v>0.11</v>
      </c>
      <c r="I182" s="129">
        <f t="shared" si="47"/>
        <v>0.11</v>
      </c>
      <c r="J182" s="129">
        <f t="shared" si="47"/>
        <v>0.11</v>
      </c>
      <c r="K182" s="129">
        <f t="shared" si="47"/>
        <v>0.11</v>
      </c>
      <c r="L182" s="129">
        <f t="shared" si="47"/>
        <v>0.11</v>
      </c>
      <c r="M182" s="129">
        <f t="shared" si="47"/>
        <v>0.11</v>
      </c>
      <c r="N182" s="129">
        <f t="shared" si="47"/>
        <v>0.11</v>
      </c>
      <c r="O182" s="129">
        <f t="shared" si="47"/>
        <v>0.11</v>
      </c>
      <c r="P182" s="129">
        <f t="shared" si="47"/>
        <v>0.11</v>
      </c>
      <c r="Q182" s="129">
        <f t="shared" si="47"/>
        <v>0.11</v>
      </c>
      <c r="R182" s="129">
        <f t="shared" si="47"/>
        <v>0.11</v>
      </c>
      <c r="S182" s="129">
        <f t="shared" si="48"/>
        <v>0.11</v>
      </c>
      <c r="T182" s="129">
        <f t="shared" si="48"/>
        <v>0.11</v>
      </c>
      <c r="U182" s="129">
        <f t="shared" si="48"/>
        <v>0.11</v>
      </c>
      <c r="V182" s="129">
        <f t="shared" si="48"/>
        <v>0.11</v>
      </c>
      <c r="W182" s="129">
        <f t="shared" si="48"/>
        <v>0.11</v>
      </c>
      <c r="X182" s="129">
        <f t="shared" si="48"/>
        <v>0.11</v>
      </c>
      <c r="Y182" s="129">
        <f t="shared" si="48"/>
        <v>0.11</v>
      </c>
      <c r="Z182" s="129">
        <f t="shared" si="48"/>
        <v>0.11</v>
      </c>
      <c r="AA182" s="129">
        <f t="shared" si="48"/>
        <v>0.11</v>
      </c>
      <c r="AB182" s="129">
        <f t="shared" si="48"/>
        <v>0.11</v>
      </c>
      <c r="AC182" s="129">
        <f t="shared" si="48"/>
        <v>0.11</v>
      </c>
      <c r="AD182" s="129">
        <f t="shared" si="48"/>
        <v>0.11</v>
      </c>
      <c r="AE182" s="129">
        <f t="shared" si="48"/>
        <v>0.11</v>
      </c>
      <c r="AF182" s="129">
        <f t="shared" si="48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7"/>
        <v>0.1</v>
      </c>
      <c r="D183" s="129">
        <f t="shared" si="47"/>
        <v>0.1</v>
      </c>
      <c r="E183" s="129">
        <f t="shared" si="47"/>
        <v>0.1</v>
      </c>
      <c r="F183" s="129">
        <f t="shared" si="47"/>
        <v>0.1</v>
      </c>
      <c r="G183" s="129">
        <f t="shared" si="47"/>
        <v>0.1</v>
      </c>
      <c r="H183" s="129">
        <f t="shared" si="47"/>
        <v>0.1</v>
      </c>
      <c r="I183" s="129">
        <f t="shared" si="47"/>
        <v>0.1</v>
      </c>
      <c r="J183" s="129">
        <f t="shared" si="47"/>
        <v>0.1</v>
      </c>
      <c r="K183" s="129">
        <f t="shared" si="47"/>
        <v>0.1</v>
      </c>
      <c r="L183" s="129">
        <f t="shared" si="47"/>
        <v>0.1</v>
      </c>
      <c r="M183" s="129">
        <f t="shared" si="47"/>
        <v>0.1</v>
      </c>
      <c r="N183" s="129">
        <f t="shared" si="47"/>
        <v>0.1</v>
      </c>
      <c r="O183" s="129">
        <f t="shared" si="47"/>
        <v>0.1</v>
      </c>
      <c r="P183" s="129">
        <f t="shared" si="47"/>
        <v>0.1</v>
      </c>
      <c r="Q183" s="129">
        <f t="shared" si="47"/>
        <v>0.1</v>
      </c>
      <c r="R183" s="129">
        <f t="shared" si="48"/>
        <v>0.1</v>
      </c>
      <c r="S183" s="129">
        <f t="shared" si="48"/>
        <v>0.1</v>
      </c>
      <c r="T183" s="129">
        <f t="shared" si="48"/>
        <v>0.1</v>
      </c>
      <c r="U183" s="129">
        <f t="shared" si="48"/>
        <v>0.1</v>
      </c>
      <c r="V183" s="129">
        <f t="shared" si="48"/>
        <v>0.1</v>
      </c>
      <c r="W183" s="129">
        <f t="shared" si="48"/>
        <v>0.1</v>
      </c>
      <c r="X183" s="129">
        <f t="shared" si="48"/>
        <v>0.1</v>
      </c>
      <c r="Y183" s="129">
        <f t="shared" si="48"/>
        <v>0.1</v>
      </c>
      <c r="Z183" s="129">
        <f t="shared" si="48"/>
        <v>0.1</v>
      </c>
      <c r="AA183" s="129">
        <f t="shared" si="48"/>
        <v>0.1</v>
      </c>
      <c r="AB183" s="129">
        <f t="shared" si="48"/>
        <v>0.1</v>
      </c>
      <c r="AC183" s="129">
        <f t="shared" si="48"/>
        <v>0.1</v>
      </c>
      <c r="AD183" s="129">
        <f t="shared" si="48"/>
        <v>0.1</v>
      </c>
      <c r="AE183" s="129">
        <f t="shared" si="48"/>
        <v>0.1</v>
      </c>
      <c r="AF183" s="129">
        <f t="shared" si="48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7"/>
        <v>0.09</v>
      </c>
      <c r="D184" s="129">
        <f t="shared" si="47"/>
        <v>0.09</v>
      </c>
      <c r="E184" s="129">
        <f t="shared" si="47"/>
        <v>0.09</v>
      </c>
      <c r="F184" s="129">
        <f t="shared" si="47"/>
        <v>0.09</v>
      </c>
      <c r="G184" s="129">
        <f t="shared" si="47"/>
        <v>0.09</v>
      </c>
      <c r="H184" s="129">
        <f t="shared" si="47"/>
        <v>0.09</v>
      </c>
      <c r="I184" s="129">
        <f t="shared" si="47"/>
        <v>0.09</v>
      </c>
      <c r="J184" s="129">
        <f t="shared" si="47"/>
        <v>0.09</v>
      </c>
      <c r="K184" s="129">
        <f t="shared" si="47"/>
        <v>0.09</v>
      </c>
      <c r="L184" s="129">
        <f t="shared" si="47"/>
        <v>0.09</v>
      </c>
      <c r="M184" s="129">
        <f t="shared" si="47"/>
        <v>0.09</v>
      </c>
      <c r="N184" s="129">
        <f t="shared" si="47"/>
        <v>0.09</v>
      </c>
      <c r="O184" s="129">
        <f t="shared" si="47"/>
        <v>0.09</v>
      </c>
      <c r="P184" s="129">
        <f t="shared" si="47"/>
        <v>0.09</v>
      </c>
      <c r="Q184" s="129">
        <f t="shared" si="47"/>
        <v>0.09</v>
      </c>
      <c r="R184" s="129">
        <f t="shared" si="48"/>
        <v>0.09</v>
      </c>
      <c r="S184" s="129">
        <f t="shared" si="48"/>
        <v>0.09</v>
      </c>
      <c r="T184" s="129">
        <f t="shared" si="48"/>
        <v>0.09</v>
      </c>
      <c r="U184" s="129">
        <f t="shared" si="48"/>
        <v>0.09</v>
      </c>
      <c r="V184" s="129">
        <f t="shared" si="48"/>
        <v>0.09</v>
      </c>
      <c r="W184" s="129">
        <f t="shared" si="48"/>
        <v>0.09</v>
      </c>
      <c r="X184" s="129">
        <f t="shared" si="48"/>
        <v>0.09</v>
      </c>
      <c r="Y184" s="129">
        <f t="shared" si="48"/>
        <v>0.09</v>
      </c>
      <c r="Z184" s="129">
        <f t="shared" si="48"/>
        <v>0.09</v>
      </c>
      <c r="AA184" s="129">
        <f t="shared" si="48"/>
        <v>0.09</v>
      </c>
      <c r="AB184" s="129">
        <f t="shared" si="48"/>
        <v>0.09</v>
      </c>
      <c r="AC184" s="129">
        <f t="shared" si="48"/>
        <v>0.09</v>
      </c>
      <c r="AD184" s="129">
        <f t="shared" si="48"/>
        <v>0.09</v>
      </c>
      <c r="AE184" s="129">
        <f t="shared" si="48"/>
        <v>0.09</v>
      </c>
      <c r="AF184" s="129">
        <f t="shared" si="48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7"/>
        <v>0.04</v>
      </c>
      <c r="D185" s="129">
        <f t="shared" si="47"/>
        <v>0.04</v>
      </c>
      <c r="E185" s="129">
        <f t="shared" si="47"/>
        <v>0.04</v>
      </c>
      <c r="F185" s="129">
        <f t="shared" si="47"/>
        <v>0.04</v>
      </c>
      <c r="G185" s="129">
        <f t="shared" si="47"/>
        <v>0.04</v>
      </c>
      <c r="H185" s="129">
        <f t="shared" si="47"/>
        <v>0.04</v>
      </c>
      <c r="I185" s="129">
        <f t="shared" si="47"/>
        <v>0.04</v>
      </c>
      <c r="J185" s="129">
        <f t="shared" si="47"/>
        <v>0.04</v>
      </c>
      <c r="K185" s="129">
        <f t="shared" si="47"/>
        <v>0.04</v>
      </c>
      <c r="L185" s="129">
        <f t="shared" si="47"/>
        <v>0.04</v>
      </c>
      <c r="M185" s="129">
        <f t="shared" si="47"/>
        <v>0.04</v>
      </c>
      <c r="N185" s="129">
        <f t="shared" si="47"/>
        <v>0.04</v>
      </c>
      <c r="O185" s="129">
        <f t="shared" si="47"/>
        <v>0.04</v>
      </c>
      <c r="P185" s="129">
        <f t="shared" si="47"/>
        <v>0.04</v>
      </c>
      <c r="Q185" s="129">
        <f t="shared" si="47"/>
        <v>0.04</v>
      </c>
      <c r="R185" s="129">
        <f t="shared" si="48"/>
        <v>0.04</v>
      </c>
      <c r="S185" s="129">
        <f t="shared" si="48"/>
        <v>0.04</v>
      </c>
      <c r="T185" s="129">
        <f t="shared" si="48"/>
        <v>0.04</v>
      </c>
      <c r="U185" s="129">
        <f t="shared" si="48"/>
        <v>0.04</v>
      </c>
      <c r="V185" s="129">
        <f t="shared" si="48"/>
        <v>0.04</v>
      </c>
      <c r="W185" s="129">
        <f t="shared" si="48"/>
        <v>0.04</v>
      </c>
      <c r="X185" s="129">
        <f t="shared" si="48"/>
        <v>0.04</v>
      </c>
      <c r="Y185" s="129">
        <f t="shared" si="48"/>
        <v>0.04</v>
      </c>
      <c r="Z185" s="129">
        <f t="shared" si="48"/>
        <v>0.04</v>
      </c>
      <c r="AA185" s="129">
        <f t="shared" si="48"/>
        <v>0.04</v>
      </c>
      <c r="AB185" s="129">
        <f t="shared" si="48"/>
        <v>0.04</v>
      </c>
      <c r="AC185" s="129">
        <f t="shared" si="48"/>
        <v>0.04</v>
      </c>
      <c r="AD185" s="129">
        <f t="shared" si="48"/>
        <v>0.04</v>
      </c>
      <c r="AE185" s="129">
        <f t="shared" si="48"/>
        <v>0.04</v>
      </c>
      <c r="AF185" s="129">
        <f t="shared" si="48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7"/>
        <v>2.3E-2</v>
      </c>
      <c r="E186" s="129">
        <f t="shared" si="47"/>
        <v>2.3E-2</v>
      </c>
      <c r="F186" s="129">
        <f t="shared" si="47"/>
        <v>2.3E-2</v>
      </c>
      <c r="G186" s="129">
        <f t="shared" si="47"/>
        <v>2.3E-2</v>
      </c>
      <c r="H186" s="129">
        <f t="shared" si="47"/>
        <v>2.3E-2</v>
      </c>
      <c r="I186" s="129">
        <f t="shared" si="47"/>
        <v>2.3E-2</v>
      </c>
      <c r="J186" s="129">
        <f t="shared" si="47"/>
        <v>2.3E-2</v>
      </c>
      <c r="K186" s="129">
        <f t="shared" si="47"/>
        <v>2.3E-2</v>
      </c>
      <c r="L186" s="129">
        <f t="shared" si="47"/>
        <v>2.3E-2</v>
      </c>
      <c r="M186" s="129">
        <f t="shared" si="47"/>
        <v>2.3E-2</v>
      </c>
      <c r="N186" s="129">
        <f t="shared" si="47"/>
        <v>2.3E-2</v>
      </c>
      <c r="O186" s="129">
        <f t="shared" si="47"/>
        <v>2.3E-2</v>
      </c>
      <c r="P186" s="129">
        <f t="shared" si="47"/>
        <v>2.3E-2</v>
      </c>
      <c r="Q186" s="129">
        <f t="shared" si="47"/>
        <v>2.3E-2</v>
      </c>
      <c r="R186" s="129">
        <f t="shared" si="48"/>
        <v>2.3E-2</v>
      </c>
      <c r="S186" s="129">
        <f t="shared" si="48"/>
        <v>2.3E-2</v>
      </c>
      <c r="T186" s="129">
        <f t="shared" si="48"/>
        <v>2.3E-2</v>
      </c>
      <c r="U186" s="129">
        <f t="shared" si="48"/>
        <v>2.3E-2</v>
      </c>
      <c r="V186" s="129">
        <f t="shared" si="48"/>
        <v>2.3E-2</v>
      </c>
      <c r="W186" s="129">
        <f t="shared" si="48"/>
        <v>2.3E-2</v>
      </c>
      <c r="X186" s="129">
        <f t="shared" si="48"/>
        <v>2.3E-2</v>
      </c>
      <c r="Y186" s="129">
        <f t="shared" si="48"/>
        <v>2.3E-2</v>
      </c>
      <c r="Z186" s="129">
        <f t="shared" si="48"/>
        <v>2.3E-2</v>
      </c>
      <c r="AA186" s="129">
        <f t="shared" si="48"/>
        <v>2.3E-2</v>
      </c>
      <c r="AB186" s="129">
        <f t="shared" si="48"/>
        <v>2.3E-2</v>
      </c>
      <c r="AC186" s="129">
        <f t="shared" si="48"/>
        <v>2.3E-2</v>
      </c>
      <c r="AD186" s="129">
        <f t="shared" si="48"/>
        <v>2.3E-2</v>
      </c>
      <c r="AE186" s="129">
        <f t="shared" si="48"/>
        <v>2.3E-2</v>
      </c>
      <c r="AF186" s="129">
        <f t="shared" si="48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9">SUM(B97:B186)</f>
        <v>194.70600000000002</v>
      </c>
      <c r="C187" s="131">
        <f t="shared" si="49"/>
        <v>194.70600000000002</v>
      </c>
      <c r="D187" s="131">
        <f t="shared" si="49"/>
        <v>194.70600000000002</v>
      </c>
      <c r="E187" s="131">
        <f t="shared" si="49"/>
        <v>194.70600000000002</v>
      </c>
      <c r="F187" s="131">
        <f t="shared" si="49"/>
        <v>194.70600000000002</v>
      </c>
      <c r="G187" s="131">
        <f t="shared" si="49"/>
        <v>194.70600000000002</v>
      </c>
      <c r="H187" s="131">
        <f t="shared" si="49"/>
        <v>194.70600000000002</v>
      </c>
      <c r="I187" s="131">
        <f t="shared" si="49"/>
        <v>192.10600000000005</v>
      </c>
      <c r="J187" s="131">
        <f t="shared" si="49"/>
        <v>192.10600000000005</v>
      </c>
      <c r="K187" s="131">
        <f t="shared" si="49"/>
        <v>192.10600000000005</v>
      </c>
      <c r="L187" s="131">
        <f t="shared" si="49"/>
        <v>192.10600000000005</v>
      </c>
      <c r="M187" s="131">
        <f t="shared" si="49"/>
        <v>192.10600000000005</v>
      </c>
      <c r="N187" s="131">
        <f t="shared" si="49"/>
        <v>192.10600000000005</v>
      </c>
      <c r="O187" s="131">
        <f t="shared" si="49"/>
        <v>192.10600000000005</v>
      </c>
      <c r="P187" s="131">
        <f t="shared" si="49"/>
        <v>192.10600000000005</v>
      </c>
      <c r="Q187" s="131">
        <f t="shared" si="49"/>
        <v>192.10600000000005</v>
      </c>
      <c r="R187" s="131">
        <f t="shared" si="49"/>
        <v>192.10600000000005</v>
      </c>
      <c r="S187" s="131">
        <f t="shared" si="49"/>
        <v>192.10600000000005</v>
      </c>
      <c r="T187" s="131">
        <f t="shared" si="49"/>
        <v>192.10600000000005</v>
      </c>
      <c r="U187" s="131">
        <f t="shared" si="49"/>
        <v>192.10600000000005</v>
      </c>
      <c r="V187" s="131">
        <f t="shared" si="49"/>
        <v>192.10600000000005</v>
      </c>
      <c r="W187" s="131">
        <f t="shared" si="49"/>
        <v>192.10600000000005</v>
      </c>
      <c r="X187" s="131">
        <f t="shared" si="49"/>
        <v>192.10600000000005</v>
      </c>
      <c r="Y187" s="131">
        <f t="shared" si="49"/>
        <v>192.10600000000005</v>
      </c>
      <c r="Z187" s="131">
        <f t="shared" si="49"/>
        <v>192.10600000000005</v>
      </c>
      <c r="AA187" s="131">
        <f t="shared" si="49"/>
        <v>192.10600000000005</v>
      </c>
      <c r="AB187" s="131">
        <f t="shared" si="49"/>
        <v>192.10600000000005</v>
      </c>
      <c r="AC187" s="131">
        <f t="shared" si="49"/>
        <v>192.10600000000005</v>
      </c>
      <c r="AD187" s="131">
        <f t="shared" si="49"/>
        <v>192.10600000000005</v>
      </c>
      <c r="AE187" s="131">
        <f t="shared" si="49"/>
        <v>192.10600000000005</v>
      </c>
      <c r="AF187" s="131">
        <f t="shared" si="49"/>
        <v>192.10600000000005</v>
      </c>
      <c r="AG187" s="132">
        <f t="shared" si="49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50">B189</f>
        <v>0.3</v>
      </c>
      <c r="D189" s="133">
        <f t="shared" si="50"/>
        <v>0.3</v>
      </c>
      <c r="E189" s="133">
        <f t="shared" si="50"/>
        <v>0.3</v>
      </c>
      <c r="F189" s="133">
        <f t="shared" si="50"/>
        <v>0.3</v>
      </c>
      <c r="G189" s="133">
        <f t="shared" si="50"/>
        <v>0.3</v>
      </c>
      <c r="H189" s="133">
        <f t="shared" si="50"/>
        <v>0.3</v>
      </c>
      <c r="I189" s="133">
        <f t="shared" si="50"/>
        <v>0.3</v>
      </c>
      <c r="J189" s="133">
        <f t="shared" si="50"/>
        <v>0.3</v>
      </c>
      <c r="K189" s="133">
        <f t="shared" si="50"/>
        <v>0.3</v>
      </c>
      <c r="L189" s="133">
        <f t="shared" si="50"/>
        <v>0.3</v>
      </c>
      <c r="M189" s="133">
        <f t="shared" si="50"/>
        <v>0.3</v>
      </c>
      <c r="N189" s="133">
        <f t="shared" si="50"/>
        <v>0.3</v>
      </c>
      <c r="O189" s="133">
        <f t="shared" si="50"/>
        <v>0.3</v>
      </c>
      <c r="P189" s="133">
        <f t="shared" si="50"/>
        <v>0.3</v>
      </c>
      <c r="Q189" s="133">
        <f t="shared" si="50"/>
        <v>0.3</v>
      </c>
      <c r="R189" s="133">
        <f t="shared" si="50"/>
        <v>0.3</v>
      </c>
      <c r="S189" s="133">
        <f t="shared" ref="S189:AF194" si="51">R189</f>
        <v>0.3</v>
      </c>
      <c r="T189" s="133">
        <f t="shared" si="51"/>
        <v>0.3</v>
      </c>
      <c r="U189" s="133">
        <f t="shared" si="51"/>
        <v>0.3</v>
      </c>
      <c r="V189" s="133">
        <f t="shared" si="51"/>
        <v>0.3</v>
      </c>
      <c r="W189" s="133">
        <f t="shared" si="51"/>
        <v>0.3</v>
      </c>
      <c r="X189" s="133">
        <f t="shared" si="51"/>
        <v>0.3</v>
      </c>
      <c r="Y189" s="133">
        <f t="shared" si="51"/>
        <v>0.3</v>
      </c>
      <c r="Z189" s="133">
        <f t="shared" si="51"/>
        <v>0.3</v>
      </c>
      <c r="AA189" s="133">
        <f t="shared" si="51"/>
        <v>0.3</v>
      </c>
      <c r="AB189" s="133">
        <f t="shared" si="51"/>
        <v>0.3</v>
      </c>
      <c r="AC189" s="133">
        <f t="shared" si="51"/>
        <v>0.3</v>
      </c>
      <c r="AD189" s="133">
        <f t="shared" si="51"/>
        <v>0.3</v>
      </c>
      <c r="AE189" s="133">
        <f t="shared" si="51"/>
        <v>0.3</v>
      </c>
      <c r="AF189" s="133">
        <f t="shared" si="51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50"/>
        <v>0.4</v>
      </c>
      <c r="D190" s="129">
        <f t="shared" si="50"/>
        <v>0.4</v>
      </c>
      <c r="E190" s="129">
        <f t="shared" si="50"/>
        <v>0.4</v>
      </c>
      <c r="F190" s="129">
        <f t="shared" si="50"/>
        <v>0.4</v>
      </c>
      <c r="G190" s="129">
        <f t="shared" si="50"/>
        <v>0.4</v>
      </c>
      <c r="H190" s="129">
        <f t="shared" si="50"/>
        <v>0.4</v>
      </c>
      <c r="I190" s="129">
        <f t="shared" si="50"/>
        <v>0.4</v>
      </c>
      <c r="J190" s="129">
        <f t="shared" si="50"/>
        <v>0.4</v>
      </c>
      <c r="K190" s="129">
        <f t="shared" si="50"/>
        <v>0.4</v>
      </c>
      <c r="L190" s="129">
        <f t="shared" si="50"/>
        <v>0.4</v>
      </c>
      <c r="M190" s="129">
        <f t="shared" si="50"/>
        <v>0.4</v>
      </c>
      <c r="N190" s="129">
        <f t="shared" si="50"/>
        <v>0.4</v>
      </c>
      <c r="O190" s="129">
        <f t="shared" si="50"/>
        <v>0.4</v>
      </c>
      <c r="P190" s="129">
        <f t="shared" si="50"/>
        <v>0.4</v>
      </c>
      <c r="Q190" s="129">
        <f t="shared" si="50"/>
        <v>0.4</v>
      </c>
      <c r="R190" s="129">
        <f t="shared" si="50"/>
        <v>0.4</v>
      </c>
      <c r="S190" s="129">
        <f t="shared" si="51"/>
        <v>0.4</v>
      </c>
      <c r="T190" s="129">
        <f t="shared" si="51"/>
        <v>0.4</v>
      </c>
      <c r="U190" s="129">
        <f t="shared" si="51"/>
        <v>0.4</v>
      </c>
      <c r="V190" s="129">
        <f>U190</f>
        <v>0.4</v>
      </c>
      <c r="W190" s="129">
        <f>V190</f>
        <v>0.4</v>
      </c>
      <c r="X190" s="129">
        <f t="shared" si="51"/>
        <v>0.4</v>
      </c>
      <c r="Y190" s="129">
        <f t="shared" si="51"/>
        <v>0.4</v>
      </c>
      <c r="Z190" s="129">
        <f t="shared" si="51"/>
        <v>0.4</v>
      </c>
      <c r="AA190" s="129">
        <f t="shared" si="51"/>
        <v>0.4</v>
      </c>
      <c r="AB190" s="129">
        <f t="shared" si="51"/>
        <v>0.4</v>
      </c>
      <c r="AC190" s="129">
        <f t="shared" si="51"/>
        <v>0.4</v>
      </c>
      <c r="AD190" s="129">
        <f t="shared" si="51"/>
        <v>0.4</v>
      </c>
      <c r="AE190" s="129">
        <f t="shared" si="51"/>
        <v>0.4</v>
      </c>
      <c r="AF190" s="129">
        <f t="shared" si="51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50"/>
        <v>1.5</v>
      </c>
      <c r="D191" s="129">
        <f t="shared" si="50"/>
        <v>1.5</v>
      </c>
      <c r="E191" s="129">
        <f t="shared" si="50"/>
        <v>1.5</v>
      </c>
      <c r="F191" s="129">
        <f t="shared" si="50"/>
        <v>1.5</v>
      </c>
      <c r="G191" s="129">
        <f t="shared" si="50"/>
        <v>1.5</v>
      </c>
      <c r="H191" s="129">
        <f t="shared" si="50"/>
        <v>1.5</v>
      </c>
      <c r="I191" s="129">
        <f t="shared" si="50"/>
        <v>1.5</v>
      </c>
      <c r="J191" s="129">
        <f t="shared" si="50"/>
        <v>1.5</v>
      </c>
      <c r="K191" s="129">
        <f t="shared" si="50"/>
        <v>1.5</v>
      </c>
      <c r="L191" s="129">
        <f t="shared" si="50"/>
        <v>1.5</v>
      </c>
      <c r="M191" s="129">
        <f t="shared" si="50"/>
        <v>1.5</v>
      </c>
      <c r="N191" s="129">
        <f t="shared" si="50"/>
        <v>1.5</v>
      </c>
      <c r="O191" s="129">
        <f t="shared" si="50"/>
        <v>1.5</v>
      </c>
      <c r="P191" s="129">
        <f t="shared" si="50"/>
        <v>1.5</v>
      </c>
      <c r="Q191" s="129">
        <f t="shared" si="50"/>
        <v>1.5</v>
      </c>
      <c r="R191" s="129">
        <f t="shared" si="50"/>
        <v>1.5</v>
      </c>
      <c r="S191" s="129">
        <f t="shared" si="51"/>
        <v>1.5</v>
      </c>
      <c r="T191" s="129">
        <f t="shared" si="51"/>
        <v>1.5</v>
      </c>
      <c r="U191" s="129">
        <f t="shared" si="51"/>
        <v>1.5</v>
      </c>
      <c r="V191" s="129">
        <f t="shared" si="51"/>
        <v>1.5</v>
      </c>
      <c r="W191" s="129">
        <f t="shared" si="51"/>
        <v>1.5</v>
      </c>
      <c r="X191" s="129">
        <f t="shared" si="51"/>
        <v>1.5</v>
      </c>
      <c r="Y191" s="129">
        <f t="shared" si="51"/>
        <v>1.5</v>
      </c>
      <c r="Z191" s="129">
        <f t="shared" si="51"/>
        <v>1.5</v>
      </c>
      <c r="AA191" s="129">
        <f t="shared" si="51"/>
        <v>1.5</v>
      </c>
      <c r="AB191" s="129">
        <f t="shared" si="51"/>
        <v>1.5</v>
      </c>
      <c r="AC191" s="129">
        <f t="shared" si="51"/>
        <v>1.5</v>
      </c>
      <c r="AD191" s="129">
        <f t="shared" si="51"/>
        <v>1.5</v>
      </c>
      <c r="AE191" s="129">
        <f t="shared" si="51"/>
        <v>1.5</v>
      </c>
      <c r="AF191" s="129">
        <f t="shared" si="51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50"/>
        <v>0.3</v>
      </c>
      <c r="D192" s="129">
        <f t="shared" si="50"/>
        <v>0.3</v>
      </c>
      <c r="E192" s="129">
        <f t="shared" si="50"/>
        <v>0.3</v>
      </c>
      <c r="F192" s="129">
        <f t="shared" si="50"/>
        <v>0.3</v>
      </c>
      <c r="G192" s="129">
        <f t="shared" si="50"/>
        <v>0.3</v>
      </c>
      <c r="H192" s="129">
        <f t="shared" si="50"/>
        <v>0.3</v>
      </c>
      <c r="I192" s="129">
        <f t="shared" si="50"/>
        <v>0.3</v>
      </c>
      <c r="J192" s="129">
        <f t="shared" si="50"/>
        <v>0.3</v>
      </c>
      <c r="K192" s="129">
        <f t="shared" si="50"/>
        <v>0.3</v>
      </c>
      <c r="L192" s="129">
        <f t="shared" si="50"/>
        <v>0.3</v>
      </c>
      <c r="M192" s="129">
        <f t="shared" si="50"/>
        <v>0.3</v>
      </c>
      <c r="N192" s="129">
        <f t="shared" si="50"/>
        <v>0.3</v>
      </c>
      <c r="O192" s="129">
        <f t="shared" si="50"/>
        <v>0.3</v>
      </c>
      <c r="P192" s="129">
        <f t="shared" si="50"/>
        <v>0.3</v>
      </c>
      <c r="Q192" s="129">
        <f t="shared" si="50"/>
        <v>0.3</v>
      </c>
      <c r="R192" s="129">
        <f t="shared" si="50"/>
        <v>0.3</v>
      </c>
      <c r="S192" s="129">
        <f t="shared" si="51"/>
        <v>0.3</v>
      </c>
      <c r="T192" s="129">
        <f t="shared" si="51"/>
        <v>0.3</v>
      </c>
      <c r="U192" s="129">
        <f t="shared" si="51"/>
        <v>0.3</v>
      </c>
      <c r="V192" s="129">
        <f t="shared" si="51"/>
        <v>0.3</v>
      </c>
      <c r="W192" s="129">
        <f t="shared" si="51"/>
        <v>0.3</v>
      </c>
      <c r="X192" s="129">
        <f t="shared" si="51"/>
        <v>0.3</v>
      </c>
      <c r="Y192" s="129">
        <f t="shared" si="51"/>
        <v>0.3</v>
      </c>
      <c r="Z192" s="129">
        <f t="shared" si="51"/>
        <v>0.3</v>
      </c>
      <c r="AA192" s="129">
        <f t="shared" si="51"/>
        <v>0.3</v>
      </c>
      <c r="AB192" s="129">
        <f t="shared" si="51"/>
        <v>0.3</v>
      </c>
      <c r="AC192" s="129">
        <f t="shared" si="51"/>
        <v>0.3</v>
      </c>
      <c r="AD192" s="129">
        <f t="shared" si="51"/>
        <v>0.3</v>
      </c>
      <c r="AE192" s="129">
        <f t="shared" si="51"/>
        <v>0.3</v>
      </c>
      <c r="AF192" s="129">
        <f t="shared" si="51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50"/>
        <v>0.4</v>
      </c>
      <c r="D193" s="129">
        <f t="shared" si="50"/>
        <v>0.4</v>
      </c>
      <c r="E193" s="129">
        <f t="shared" si="50"/>
        <v>0.4</v>
      </c>
      <c r="F193" s="129">
        <f t="shared" si="50"/>
        <v>0.4</v>
      </c>
      <c r="G193" s="129">
        <f t="shared" si="50"/>
        <v>0.4</v>
      </c>
      <c r="H193" s="129">
        <f t="shared" si="50"/>
        <v>0.4</v>
      </c>
      <c r="I193" s="129">
        <f t="shared" si="50"/>
        <v>0.4</v>
      </c>
      <c r="J193" s="129">
        <f t="shared" si="50"/>
        <v>0.4</v>
      </c>
      <c r="K193" s="129">
        <f t="shared" si="50"/>
        <v>0.4</v>
      </c>
      <c r="L193" s="129">
        <f t="shared" si="50"/>
        <v>0.4</v>
      </c>
      <c r="M193" s="129">
        <f t="shared" si="50"/>
        <v>0.4</v>
      </c>
      <c r="N193" s="129">
        <f t="shared" si="50"/>
        <v>0.4</v>
      </c>
      <c r="O193" s="129">
        <f t="shared" si="50"/>
        <v>0.4</v>
      </c>
      <c r="P193" s="129">
        <f t="shared" si="50"/>
        <v>0.4</v>
      </c>
      <c r="Q193" s="129">
        <f t="shared" si="50"/>
        <v>0.4</v>
      </c>
      <c r="R193" s="129">
        <f t="shared" si="50"/>
        <v>0.4</v>
      </c>
      <c r="S193" s="129">
        <f t="shared" si="51"/>
        <v>0.4</v>
      </c>
      <c r="T193" s="129">
        <f t="shared" si="51"/>
        <v>0.4</v>
      </c>
      <c r="U193" s="129">
        <f t="shared" si="51"/>
        <v>0.4</v>
      </c>
      <c r="V193" s="129">
        <f t="shared" si="51"/>
        <v>0.4</v>
      </c>
      <c r="W193" s="129">
        <f t="shared" si="51"/>
        <v>0.4</v>
      </c>
      <c r="X193" s="129">
        <f t="shared" si="51"/>
        <v>0.4</v>
      </c>
      <c r="Y193" s="129">
        <f t="shared" si="51"/>
        <v>0.4</v>
      </c>
      <c r="Z193" s="129">
        <f t="shared" si="51"/>
        <v>0.4</v>
      </c>
      <c r="AA193" s="129">
        <f t="shared" si="51"/>
        <v>0.4</v>
      </c>
      <c r="AB193" s="129">
        <f t="shared" si="51"/>
        <v>0.4</v>
      </c>
      <c r="AC193" s="129">
        <f t="shared" si="51"/>
        <v>0.4</v>
      </c>
      <c r="AD193" s="129">
        <f t="shared" si="51"/>
        <v>0.4</v>
      </c>
      <c r="AE193" s="129">
        <f t="shared" si="51"/>
        <v>0.4</v>
      </c>
      <c r="AF193" s="129">
        <f t="shared" si="51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50"/>
        <v>0.64</v>
      </c>
      <c r="D194" s="136">
        <f t="shared" si="50"/>
        <v>0.64</v>
      </c>
      <c r="E194" s="136">
        <f t="shared" si="50"/>
        <v>0.64</v>
      </c>
      <c r="F194" s="136">
        <f t="shared" si="50"/>
        <v>0.64</v>
      </c>
      <c r="G194" s="136">
        <f t="shared" si="50"/>
        <v>0.64</v>
      </c>
      <c r="H194" s="136">
        <f t="shared" si="50"/>
        <v>0.64</v>
      </c>
      <c r="I194" s="136">
        <f t="shared" si="50"/>
        <v>0.64</v>
      </c>
      <c r="J194" s="136">
        <f t="shared" si="50"/>
        <v>0.64</v>
      </c>
      <c r="K194" s="136">
        <f t="shared" si="50"/>
        <v>0.64</v>
      </c>
      <c r="L194" s="136">
        <f t="shared" si="50"/>
        <v>0.64</v>
      </c>
      <c r="M194" s="136">
        <f t="shared" si="50"/>
        <v>0.64</v>
      </c>
      <c r="N194" s="136">
        <f t="shared" si="50"/>
        <v>0.64</v>
      </c>
      <c r="O194" s="136">
        <f t="shared" si="50"/>
        <v>0.64</v>
      </c>
      <c r="P194" s="136">
        <f t="shared" si="50"/>
        <v>0.64</v>
      </c>
      <c r="Q194" s="136">
        <f t="shared" si="50"/>
        <v>0.64</v>
      </c>
      <c r="R194" s="136">
        <f t="shared" si="50"/>
        <v>0.64</v>
      </c>
      <c r="S194" s="136">
        <f t="shared" si="51"/>
        <v>0.64</v>
      </c>
      <c r="T194" s="136">
        <f t="shared" si="51"/>
        <v>0.64</v>
      </c>
      <c r="U194" s="136">
        <f t="shared" si="51"/>
        <v>0.64</v>
      </c>
      <c r="V194" s="136">
        <f t="shared" si="51"/>
        <v>0.64</v>
      </c>
      <c r="W194" s="136">
        <f t="shared" si="51"/>
        <v>0.64</v>
      </c>
      <c r="X194" s="136">
        <f t="shared" si="51"/>
        <v>0.64</v>
      </c>
      <c r="Y194" s="136">
        <f t="shared" si="51"/>
        <v>0.64</v>
      </c>
      <c r="Z194" s="136">
        <f t="shared" si="51"/>
        <v>0.64</v>
      </c>
      <c r="AA194" s="136">
        <f t="shared" si="51"/>
        <v>0.64</v>
      </c>
      <c r="AB194" s="136">
        <f t="shared" si="51"/>
        <v>0.64</v>
      </c>
      <c r="AC194" s="136">
        <f t="shared" si="51"/>
        <v>0.64</v>
      </c>
      <c r="AD194" s="136">
        <f t="shared" si="51"/>
        <v>0.64</v>
      </c>
      <c r="AE194" s="136">
        <f t="shared" si="51"/>
        <v>0.64</v>
      </c>
      <c r="AF194" s="136">
        <f t="shared" si="51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2">SUM(C189:C194)</f>
        <v>3.54</v>
      </c>
      <c r="D195" s="139">
        <f t="shared" si="52"/>
        <v>3.54</v>
      </c>
      <c r="E195" s="139">
        <f t="shared" si="52"/>
        <v>3.54</v>
      </c>
      <c r="F195" s="139">
        <f t="shared" si="52"/>
        <v>3.54</v>
      </c>
      <c r="G195" s="139">
        <f t="shared" si="52"/>
        <v>3.54</v>
      </c>
      <c r="H195" s="139">
        <f t="shared" si="52"/>
        <v>3.54</v>
      </c>
      <c r="I195" s="139">
        <f t="shared" si="52"/>
        <v>3.54</v>
      </c>
      <c r="J195" s="139">
        <f t="shared" si="52"/>
        <v>3.54</v>
      </c>
      <c r="K195" s="139">
        <f t="shared" si="52"/>
        <v>3.54</v>
      </c>
      <c r="L195" s="139">
        <f>SUM(L189:L194)</f>
        <v>3.54</v>
      </c>
      <c r="M195" s="139">
        <f t="shared" ref="M195:R195" si="53">SUM(M189:M194)</f>
        <v>3.54</v>
      </c>
      <c r="N195" s="139">
        <f t="shared" si="53"/>
        <v>3.54</v>
      </c>
      <c r="O195" s="139">
        <f t="shared" si="53"/>
        <v>3.54</v>
      </c>
      <c r="P195" s="139">
        <f t="shared" si="53"/>
        <v>3.54</v>
      </c>
      <c r="Q195" s="139">
        <f t="shared" si="53"/>
        <v>3.54</v>
      </c>
      <c r="R195" s="139">
        <f t="shared" si="53"/>
        <v>3.54</v>
      </c>
      <c r="S195" s="139">
        <f>SUM(S189:S194)</f>
        <v>3.54</v>
      </c>
      <c r="T195" s="139">
        <f t="shared" ref="T195:AG195" si="54">SUM(T189:T194)</f>
        <v>3.54</v>
      </c>
      <c r="U195" s="139">
        <f t="shared" si="54"/>
        <v>3.54</v>
      </c>
      <c r="V195" s="139">
        <f t="shared" si="54"/>
        <v>3.54</v>
      </c>
      <c r="W195" s="139">
        <f t="shared" si="54"/>
        <v>3.54</v>
      </c>
      <c r="X195" s="139">
        <f t="shared" si="54"/>
        <v>3.54</v>
      </c>
      <c r="Y195" s="139">
        <f t="shared" si="54"/>
        <v>3.54</v>
      </c>
      <c r="Z195" s="139">
        <f t="shared" si="54"/>
        <v>3.54</v>
      </c>
      <c r="AA195" s="139">
        <f t="shared" si="54"/>
        <v>3.54</v>
      </c>
      <c r="AB195" s="139">
        <f t="shared" si="54"/>
        <v>3.54</v>
      </c>
      <c r="AC195" s="139">
        <f t="shared" si="54"/>
        <v>3.54</v>
      </c>
      <c r="AD195" s="139">
        <f t="shared" si="54"/>
        <v>3.54</v>
      </c>
      <c r="AE195" s="139">
        <f t="shared" si="54"/>
        <v>3.54</v>
      </c>
      <c r="AF195" s="139">
        <f t="shared" si="54"/>
        <v>3.54</v>
      </c>
      <c r="AG195" s="140">
        <f t="shared" si="54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1237.6400000000001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19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 ca="1">"Pie Chart of Daily Peak Demand(Inclusive of Export) of Nepal ("&amp;A4&amp;" "&amp;B4&amp;")"</f>
        <v>Pie Chart of Daily Peak Demand(Inclusive of Export) of Nepal (Nepali Date: 2078/04/19)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2078/04/19)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5">B72</f>
        <v>1231.54</v>
      </c>
      <c r="U209" s="163">
        <f t="shared" si="55"/>
        <v>1179.1399999999999</v>
      </c>
      <c r="V209" s="163">
        <f t="shared" si="55"/>
        <v>1180.44</v>
      </c>
      <c r="W209" s="163">
        <f t="shared" si="55"/>
        <v>1169.6500000000001</v>
      </c>
      <c r="X209" s="163">
        <f t="shared" si="55"/>
        <v>1156.8499999999999</v>
      </c>
      <c r="Y209" s="163">
        <f t="shared" si="55"/>
        <v>1139.74</v>
      </c>
      <c r="Z209" s="163">
        <f t="shared" si="55"/>
        <v>1125.74</v>
      </c>
      <c r="AA209" s="163">
        <f t="shared" si="55"/>
        <v>1129.21</v>
      </c>
      <c r="AB209" s="163">
        <f t="shared" si="55"/>
        <v>1174.29</v>
      </c>
      <c r="AC209" s="163">
        <f t="shared" si="55"/>
        <v>1207.45</v>
      </c>
      <c r="AD209" s="163">
        <f t="shared" si="55"/>
        <v>1197.54</v>
      </c>
      <c r="AE209" s="163">
        <f t="shared" si="55"/>
        <v>1237.6400000000001</v>
      </c>
      <c r="AF209" s="163">
        <f t="shared" si="55"/>
        <v>1358.8000000000002</v>
      </c>
      <c r="AG209" s="163">
        <f t="shared" si="55"/>
        <v>1376.44</v>
      </c>
      <c r="AH209" s="163">
        <f t="shared" si="55"/>
        <v>1339.6399999999999</v>
      </c>
      <c r="AI209" s="163">
        <f t="shared" si="55"/>
        <v>1368.2200000000003</v>
      </c>
      <c r="AJ209" s="163">
        <f t="shared" si="55"/>
        <v>1375.2600000000002</v>
      </c>
      <c r="AK209" s="163">
        <f t="shared" si="55"/>
        <v>1368.04</v>
      </c>
      <c r="AL209" s="163">
        <f t="shared" si="55"/>
        <v>1322.9700000000003</v>
      </c>
      <c r="AM209" s="163">
        <f t="shared" si="55"/>
        <v>1290.5100000000002</v>
      </c>
      <c r="AN209" s="163">
        <f t="shared" si="55"/>
        <v>1271.7800000000002</v>
      </c>
      <c r="AO209" s="163">
        <f t="shared" si="55"/>
        <v>1255.97</v>
      </c>
      <c r="AP209" s="163">
        <f t="shared" si="55"/>
        <v>1251.4700000000003</v>
      </c>
      <c r="AQ209" s="163">
        <f t="shared" si="55"/>
        <v>1297.04</v>
      </c>
      <c r="AR209" s="163">
        <f t="shared" si="55"/>
        <v>1389.07</v>
      </c>
      <c r="AS209" s="163">
        <f t="shared" si="55"/>
        <v>1382.25</v>
      </c>
      <c r="AT209" s="163">
        <f t="shared" si="55"/>
        <v>1375.94</v>
      </c>
      <c r="AU209" s="163">
        <f t="shared" si="55"/>
        <v>1364.44</v>
      </c>
      <c r="AV209" s="163">
        <f t="shared" si="55"/>
        <v>1309.3400000000001</v>
      </c>
      <c r="AW209" s="163">
        <f t="shared" si="55"/>
        <v>1272.6399999999999</v>
      </c>
      <c r="AX209" s="163">
        <f t="shared" si="55"/>
        <v>1247.1399999999999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6">B194</f>
        <v>0.64</v>
      </c>
      <c r="C230" s="166">
        <f t="shared" si="56"/>
        <v>0.64</v>
      </c>
      <c r="D230" s="166">
        <f t="shared" si="56"/>
        <v>0.64</v>
      </c>
      <c r="E230" s="166">
        <f t="shared" si="56"/>
        <v>0.64</v>
      </c>
      <c r="F230" s="166">
        <f t="shared" si="56"/>
        <v>0.64</v>
      </c>
      <c r="G230" s="166">
        <f t="shared" si="56"/>
        <v>0.64</v>
      </c>
      <c r="H230" s="166">
        <f t="shared" si="56"/>
        <v>0.64</v>
      </c>
      <c r="I230" s="166">
        <f t="shared" si="56"/>
        <v>0.64</v>
      </c>
      <c r="J230" s="166">
        <f t="shared" si="56"/>
        <v>0.64</v>
      </c>
      <c r="K230" s="166">
        <f t="shared" si="56"/>
        <v>0.64</v>
      </c>
      <c r="L230" s="166">
        <f t="shared" si="56"/>
        <v>0.64</v>
      </c>
      <c r="M230" s="166">
        <f t="shared" si="56"/>
        <v>0.64</v>
      </c>
      <c r="N230" s="166">
        <f t="shared" si="56"/>
        <v>0.64</v>
      </c>
      <c r="O230" s="166">
        <f t="shared" si="56"/>
        <v>0.64</v>
      </c>
      <c r="P230" s="166">
        <f t="shared" si="56"/>
        <v>0.64</v>
      </c>
      <c r="Q230" s="166">
        <f t="shared" si="56"/>
        <v>0.64</v>
      </c>
      <c r="R230" s="166">
        <f t="shared" si="56"/>
        <v>0.64</v>
      </c>
      <c r="S230" s="166">
        <f t="shared" si="56"/>
        <v>0.64</v>
      </c>
      <c r="T230" s="166">
        <f t="shared" si="56"/>
        <v>0.64</v>
      </c>
      <c r="U230" s="166">
        <f t="shared" si="56"/>
        <v>0.64</v>
      </c>
      <c r="V230" s="166">
        <f t="shared" si="56"/>
        <v>0.64</v>
      </c>
      <c r="W230" s="166">
        <f t="shared" si="56"/>
        <v>0.64</v>
      </c>
      <c r="X230" s="166">
        <f t="shared" si="56"/>
        <v>0.64</v>
      </c>
      <c r="Y230" s="166">
        <f t="shared" si="56"/>
        <v>0.64</v>
      </c>
      <c r="Z230" s="166">
        <f t="shared" si="56"/>
        <v>0.64</v>
      </c>
      <c r="AA230" s="166">
        <f t="shared" si="56"/>
        <v>0.64</v>
      </c>
      <c r="AB230" s="166">
        <f t="shared" si="56"/>
        <v>0.64</v>
      </c>
      <c r="AC230" s="166">
        <f t="shared" si="56"/>
        <v>0.64</v>
      </c>
      <c r="AD230" s="166">
        <f t="shared" si="56"/>
        <v>0.64</v>
      </c>
      <c r="AE230" s="166">
        <f t="shared" si="56"/>
        <v>0.64</v>
      </c>
      <c r="AF230" s="166">
        <f t="shared" si="56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7">IF(C198&lt;100,"",C198-520)</f>
        <v/>
      </c>
      <c r="D231" s="114" t="str">
        <f t="shared" si="57"/>
        <v/>
      </c>
      <c r="E231" s="114" t="str">
        <f t="shared" si="57"/>
        <v/>
      </c>
      <c r="F231" s="114" t="str">
        <f t="shared" si="57"/>
        <v/>
      </c>
      <c r="G231" s="114" t="str">
        <f t="shared" si="57"/>
        <v/>
      </c>
      <c r="H231" s="114" t="str">
        <f t="shared" si="57"/>
        <v/>
      </c>
      <c r="I231" s="114" t="str">
        <f t="shared" si="57"/>
        <v/>
      </c>
      <c r="J231" s="114" t="str">
        <f t="shared" si="57"/>
        <v/>
      </c>
      <c r="K231" s="114" t="str">
        <f t="shared" si="57"/>
        <v/>
      </c>
      <c r="L231" s="114" t="str">
        <f t="shared" si="57"/>
        <v/>
      </c>
      <c r="M231" s="114" t="str">
        <f t="shared" si="57"/>
        <v/>
      </c>
      <c r="N231" s="114" t="str">
        <f t="shared" si="57"/>
        <v/>
      </c>
      <c r="O231" s="114" t="str">
        <f t="shared" si="57"/>
        <v/>
      </c>
      <c r="P231" s="114" t="str">
        <f t="shared" si="57"/>
        <v/>
      </c>
      <c r="Q231" s="114" t="str">
        <f t="shared" si="57"/>
        <v/>
      </c>
      <c r="R231" s="114" t="str">
        <f t="shared" si="57"/>
        <v/>
      </c>
      <c r="S231" s="114" t="str">
        <f t="shared" si="57"/>
        <v/>
      </c>
      <c r="T231" s="114" t="str">
        <f t="shared" si="57"/>
        <v/>
      </c>
      <c r="U231" s="114" t="str">
        <f t="shared" si="57"/>
        <v/>
      </c>
      <c r="V231" s="114" t="str">
        <f t="shared" si="57"/>
        <v/>
      </c>
      <c r="W231" s="114" t="str">
        <f t="shared" si="57"/>
        <v/>
      </c>
      <c r="X231" s="114" t="str">
        <f t="shared" si="57"/>
        <v/>
      </c>
      <c r="Y231" s="114" t="str">
        <f t="shared" si="57"/>
        <v/>
      </c>
      <c r="Z231" s="114" t="str">
        <f t="shared" si="57"/>
        <v/>
      </c>
      <c r="AA231" s="114" t="str">
        <f t="shared" si="57"/>
        <v/>
      </c>
      <c r="AB231" s="114" t="str">
        <f t="shared" si="57"/>
        <v/>
      </c>
      <c r="AC231" s="114" t="str">
        <f t="shared" si="57"/>
        <v/>
      </c>
      <c r="AD231" s="114" t="str">
        <f t="shared" si="57"/>
        <v/>
      </c>
      <c r="AE231" s="114" t="str">
        <f t="shared" si="57"/>
        <v/>
      </c>
      <c r="AF231" s="114" t="str">
        <f t="shared" si="57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8">IF(B199&lt;100,"",B199-620)</f>
        <v/>
      </c>
      <c r="C232" s="114" t="str">
        <f t="shared" si="58"/>
        <v/>
      </c>
      <c r="D232" s="114" t="str">
        <f t="shared" si="58"/>
        <v/>
      </c>
      <c r="E232" s="114" t="str">
        <f t="shared" si="58"/>
        <v/>
      </c>
      <c r="F232" s="114" t="str">
        <f t="shared" si="58"/>
        <v/>
      </c>
      <c r="G232" s="114" t="str">
        <f t="shared" si="58"/>
        <v/>
      </c>
      <c r="H232" s="114" t="str">
        <f t="shared" si="58"/>
        <v/>
      </c>
      <c r="I232" s="114" t="str">
        <f t="shared" si="58"/>
        <v/>
      </c>
      <c r="J232" s="114" t="str">
        <f t="shared" si="58"/>
        <v/>
      </c>
      <c r="K232" s="114" t="str">
        <f t="shared" si="58"/>
        <v/>
      </c>
      <c r="L232" s="114" t="str">
        <f t="shared" si="58"/>
        <v/>
      </c>
      <c r="M232" s="114" t="str">
        <f t="shared" si="58"/>
        <v/>
      </c>
      <c r="N232" s="114" t="str">
        <f t="shared" si="58"/>
        <v/>
      </c>
      <c r="O232" s="114" t="str">
        <f t="shared" si="58"/>
        <v/>
      </c>
      <c r="P232" s="114" t="str">
        <f t="shared" si="58"/>
        <v/>
      </c>
      <c r="Q232" s="114" t="str">
        <f t="shared" si="58"/>
        <v/>
      </c>
      <c r="R232" s="114" t="str">
        <f t="shared" si="58"/>
        <v/>
      </c>
      <c r="S232" s="114" t="str">
        <f t="shared" si="58"/>
        <v/>
      </c>
      <c r="T232" s="114" t="str">
        <f t="shared" si="58"/>
        <v/>
      </c>
      <c r="U232" s="114" t="str">
        <f t="shared" si="58"/>
        <v/>
      </c>
      <c r="V232" s="114" t="str">
        <f t="shared" si="58"/>
        <v/>
      </c>
      <c r="W232" s="114" t="str">
        <f t="shared" si="58"/>
        <v/>
      </c>
      <c r="X232" s="114" t="str">
        <f t="shared" si="58"/>
        <v/>
      </c>
      <c r="Y232" s="114" t="str">
        <f t="shared" si="58"/>
        <v/>
      </c>
      <c r="Z232" s="114" t="str">
        <f t="shared" si="58"/>
        <v/>
      </c>
      <c r="AA232" s="114" t="str">
        <f t="shared" si="58"/>
        <v/>
      </c>
      <c r="AB232" s="114" t="str">
        <f t="shared" si="58"/>
        <v/>
      </c>
      <c r="AC232" s="114" t="str">
        <f t="shared" si="58"/>
        <v/>
      </c>
      <c r="AD232" s="114" t="str">
        <f t="shared" si="58"/>
        <v/>
      </c>
      <c r="AE232" s="114" t="str">
        <f t="shared" si="58"/>
        <v/>
      </c>
      <c r="AF232" s="114" t="str">
        <f t="shared" si="58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9">IF(B200&lt;100,"",B200-330)</f>
        <v/>
      </c>
      <c r="C233" s="114" t="str">
        <f t="shared" si="59"/>
        <v/>
      </c>
      <c r="D233" s="114" t="str">
        <f t="shared" si="59"/>
        <v/>
      </c>
      <c r="E233" s="114" t="str">
        <f t="shared" si="59"/>
        <v/>
      </c>
      <c r="F233" s="114" t="str">
        <f t="shared" si="59"/>
        <v/>
      </c>
      <c r="G233" s="114" t="str">
        <f t="shared" si="59"/>
        <v/>
      </c>
      <c r="H233" s="114" t="str">
        <f t="shared" si="59"/>
        <v/>
      </c>
      <c r="I233" s="114" t="str">
        <f t="shared" si="59"/>
        <v/>
      </c>
      <c r="J233" s="114" t="str">
        <f t="shared" si="59"/>
        <v/>
      </c>
      <c r="K233" s="114" t="str">
        <f t="shared" si="59"/>
        <v/>
      </c>
      <c r="L233" s="114" t="str">
        <f t="shared" si="59"/>
        <v/>
      </c>
      <c r="M233" s="114" t="str">
        <f t="shared" si="59"/>
        <v/>
      </c>
      <c r="N233" s="114" t="str">
        <f t="shared" si="59"/>
        <v/>
      </c>
      <c r="O233" s="114" t="str">
        <f t="shared" si="59"/>
        <v/>
      </c>
      <c r="P233" s="114" t="str">
        <f t="shared" si="59"/>
        <v/>
      </c>
      <c r="Q233" s="114" t="str">
        <f t="shared" si="59"/>
        <v/>
      </c>
      <c r="R233" s="114" t="str">
        <f t="shared" si="59"/>
        <v/>
      </c>
      <c r="S233" s="114" t="str">
        <f t="shared" si="59"/>
        <v/>
      </c>
      <c r="T233" s="114" t="str">
        <f t="shared" si="59"/>
        <v/>
      </c>
      <c r="U233" s="114" t="str">
        <f t="shared" si="59"/>
        <v/>
      </c>
      <c r="V233" s="114" t="str">
        <f t="shared" si="59"/>
        <v/>
      </c>
      <c r="W233" s="114" t="str">
        <f t="shared" si="59"/>
        <v/>
      </c>
      <c r="X233" s="114" t="str">
        <f t="shared" si="59"/>
        <v/>
      </c>
      <c r="Y233" s="114" t="str">
        <f t="shared" si="59"/>
        <v/>
      </c>
      <c r="Z233" s="114" t="str">
        <f t="shared" si="59"/>
        <v/>
      </c>
      <c r="AA233" s="114" t="str">
        <f t="shared" si="59"/>
        <v/>
      </c>
      <c r="AB233" s="114" t="str">
        <f t="shared" si="59"/>
        <v/>
      </c>
      <c r="AC233" s="114" t="str">
        <f t="shared" si="59"/>
        <v/>
      </c>
      <c r="AD233" s="114" t="str">
        <f t="shared" si="59"/>
        <v/>
      </c>
      <c r="AE233" s="114" t="str">
        <f t="shared" si="59"/>
        <v/>
      </c>
      <c r="AF233" s="114" t="str">
        <f t="shared" si="59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60">IF(C201&lt;100,"",C201-1500)</f>
        <v/>
      </c>
      <c r="D234" s="114" t="str">
        <f t="shared" si="60"/>
        <v/>
      </c>
      <c r="E234" s="114" t="str">
        <f t="shared" si="60"/>
        <v/>
      </c>
      <c r="F234" s="114" t="str">
        <f t="shared" si="60"/>
        <v/>
      </c>
      <c r="G234" s="114" t="str">
        <f t="shared" si="60"/>
        <v/>
      </c>
      <c r="H234" s="114" t="str">
        <f t="shared" si="60"/>
        <v/>
      </c>
      <c r="I234" s="114" t="str">
        <f t="shared" si="60"/>
        <v/>
      </c>
      <c r="J234" s="114" t="str">
        <f t="shared" si="60"/>
        <v/>
      </c>
      <c r="K234" s="114" t="str">
        <f t="shared" si="60"/>
        <v/>
      </c>
      <c r="L234" s="114" t="str">
        <f t="shared" si="60"/>
        <v/>
      </c>
      <c r="M234" s="114" t="str">
        <f t="shared" si="60"/>
        <v/>
      </c>
      <c r="N234" s="114" t="str">
        <f t="shared" si="60"/>
        <v/>
      </c>
      <c r="O234" s="114" t="str">
        <f t="shared" si="60"/>
        <v/>
      </c>
      <c r="P234" s="114" t="str">
        <f t="shared" si="60"/>
        <v/>
      </c>
      <c r="Q234" s="114" t="str">
        <f t="shared" si="60"/>
        <v/>
      </c>
      <c r="R234" s="114" t="str">
        <f t="shared" si="60"/>
        <v/>
      </c>
      <c r="S234" s="114" t="str">
        <f t="shared" si="60"/>
        <v/>
      </c>
      <c r="T234" s="114" t="str">
        <f t="shared" si="60"/>
        <v/>
      </c>
      <c r="U234" s="114" t="str">
        <f t="shared" si="60"/>
        <v/>
      </c>
      <c r="V234" s="114" t="str">
        <f t="shared" si="60"/>
        <v/>
      </c>
      <c r="W234" s="114" t="str">
        <f t="shared" si="60"/>
        <v/>
      </c>
      <c r="X234" s="114" t="str">
        <f t="shared" si="60"/>
        <v/>
      </c>
      <c r="Y234" s="114" t="str">
        <f t="shared" si="60"/>
        <v/>
      </c>
      <c r="Z234" s="114" t="str">
        <f t="shared" si="60"/>
        <v/>
      </c>
      <c r="AA234" s="114" t="str">
        <f t="shared" si="60"/>
        <v/>
      </c>
      <c r="AB234" s="114" t="str">
        <f t="shared" si="60"/>
        <v/>
      </c>
      <c r="AC234" s="114" t="str">
        <f t="shared" si="60"/>
        <v/>
      </c>
      <c r="AD234" s="114" t="str">
        <f t="shared" si="60"/>
        <v/>
      </c>
      <c r="AE234" s="114" t="str">
        <f t="shared" si="60"/>
        <v/>
      </c>
      <c r="AF234" s="114" t="str">
        <f t="shared" si="60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376" priority="257">
      <formula>S$9&gt;=20/24</formula>
    </cfRule>
    <cfRule type="expression" dxfId="4375" priority="258">
      <formula>AND(S$9&gt;=14/24,S$9&lt;20/24)</formula>
    </cfRule>
    <cfRule type="expression" dxfId="4374" priority="259">
      <formula>AND(S$9&gt;=8/24,S$9&lt;14/24)</formula>
    </cfRule>
    <cfRule type="expression" dxfId="4373" priority="260">
      <formula>S$9&lt;8/24</formula>
    </cfRule>
  </conditionalFormatting>
  <conditionalFormatting sqref="B8:AF10 AA78:AF78 B78:Q78 B79:AF79 C189:AF195 N40 L34:Q34 L55:N56 B60:B64 B65:AF69 B54:K58 T208:AX208 B71:AF75 T55:T56 W82:Z88 U82:V83 B77:AF77 C59:C60 N57:N60 L57:M58 L36:N39 R55:R56 B53:AF53 O55:Q60 N42:S45 O36:S40 L11:Z13 L15:Z30 T36:Z39 T43:Z45 L50:AF52 AA81:AF88 AA54:AF57">
    <cfRule type="expression" dxfId="4372" priority="253">
      <formula>B$9&gt;=20/24</formula>
    </cfRule>
    <cfRule type="expression" dxfId="4371" priority="254">
      <formula>AND(B$9&gt;=14/24,B$9&lt;20/24)</formula>
    </cfRule>
    <cfRule type="expression" dxfId="4370" priority="255">
      <formula>AND(B$9&gt;=8/24,B$9&lt;14/24)</formula>
    </cfRule>
    <cfRule type="expression" dxfId="4369" priority="256">
      <formula>B$9&lt;8/24</formula>
    </cfRule>
  </conditionalFormatting>
  <conditionalFormatting sqref="B187:AF187">
    <cfRule type="expression" dxfId="4368" priority="249">
      <formula>B$9&gt;=20/24</formula>
    </cfRule>
    <cfRule type="expression" dxfId="4367" priority="250">
      <formula>AND(B$9&gt;=14/24,B$9&lt;20/24)</formula>
    </cfRule>
    <cfRule type="expression" dxfId="4366" priority="251">
      <formula>AND(B$9&gt;=8/24,B$9&lt;14/24)</formula>
    </cfRule>
    <cfRule type="expression" dxfId="4365" priority="252">
      <formula>B$9&lt;8/24</formula>
    </cfRule>
  </conditionalFormatting>
  <conditionalFormatting sqref="AL4:AL6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4364" priority="244">
      <formula>L$9&gt;=20/24</formula>
    </cfRule>
    <cfRule type="expression" dxfId="4363" priority="245">
      <formula>AND(L$9&gt;=14/24,L$9&lt;20/24)</formula>
    </cfRule>
    <cfRule type="expression" dxfId="4362" priority="246">
      <formula>AND(L$9&gt;=8/24,L$9&lt;14/24)</formula>
    </cfRule>
    <cfRule type="expression" dxfId="4361" priority="247">
      <formula>L$9&lt;8/24</formula>
    </cfRule>
  </conditionalFormatting>
  <conditionalFormatting sqref="L40:M40">
    <cfRule type="expression" dxfId="4360" priority="240">
      <formula>L$9&gt;=20/24</formula>
    </cfRule>
    <cfRule type="expression" dxfId="4359" priority="241">
      <formula>AND(L$9&gt;=14/24,L$9&lt;20/24)</formula>
    </cfRule>
    <cfRule type="expression" dxfId="4358" priority="242">
      <formula>AND(L$9&gt;=8/24,L$9&lt;14/24)</formula>
    </cfRule>
    <cfRule type="expression" dxfId="4357" priority="243">
      <formula>L$9&lt;8/24</formula>
    </cfRule>
  </conditionalFormatting>
  <conditionalFormatting sqref="T36:Z36">
    <cfRule type="expression" dxfId="4356" priority="232">
      <formula>T$9&gt;=20/24</formula>
    </cfRule>
    <cfRule type="expression" dxfId="4355" priority="233">
      <formula>AND(T$9&gt;=14/24,T$9&lt;20/24)</formula>
    </cfRule>
    <cfRule type="expression" dxfId="4354" priority="234">
      <formula>AND(T$9&gt;=8/24,T$9&lt;14/24)</formula>
    </cfRule>
    <cfRule type="expression" dxfId="4353" priority="235">
      <formula>T$9&lt;8/24</formula>
    </cfRule>
  </conditionalFormatting>
  <conditionalFormatting sqref="R54 T54:Z54">
    <cfRule type="expression" dxfId="4352" priority="228">
      <formula>R$9&gt;=20/24</formula>
    </cfRule>
    <cfRule type="expression" dxfId="4351" priority="229">
      <formula>AND(R$9&gt;=14/24,R$9&lt;20/24)</formula>
    </cfRule>
    <cfRule type="expression" dxfId="4350" priority="230">
      <formula>AND(R$9&gt;=8/24,R$9&lt;14/24)</formula>
    </cfRule>
    <cfRule type="expression" dxfId="4349" priority="231">
      <formula>R$9&lt;8/24</formula>
    </cfRule>
  </conditionalFormatting>
  <conditionalFormatting sqref="R78:Z78">
    <cfRule type="expression" dxfId="4348" priority="224">
      <formula>R$9&gt;=20/24</formula>
    </cfRule>
    <cfRule type="expression" dxfId="4347" priority="225">
      <formula>AND(R$9&gt;=14/24,R$9&lt;20/24)</formula>
    </cfRule>
    <cfRule type="expression" dxfId="4346" priority="226">
      <formula>AND(R$9&gt;=8/24,R$9&lt;14/24)</formula>
    </cfRule>
    <cfRule type="expression" dxfId="4345" priority="227">
      <formula>R$9&lt;8/24</formula>
    </cfRule>
  </conditionalFormatting>
  <conditionalFormatting sqref="T81:Z81">
    <cfRule type="expression" dxfId="4344" priority="220">
      <formula>T$9&gt;=20/24</formula>
    </cfRule>
    <cfRule type="expression" dxfId="4343" priority="221">
      <formula>AND(T$9&gt;=14/24,T$9&lt;20/24)</formula>
    </cfRule>
    <cfRule type="expression" dxfId="4342" priority="222">
      <formula>AND(T$9&gt;=8/24,T$9&lt;14/24)</formula>
    </cfRule>
    <cfRule type="expression" dxfId="4341" priority="223">
      <formula>T$9&lt;8/24</formula>
    </cfRule>
  </conditionalFormatting>
  <conditionalFormatting sqref="L32:Z32">
    <cfRule type="expression" dxfId="4340" priority="216">
      <formula>L$9&gt;=20/24</formula>
    </cfRule>
    <cfRule type="expression" dxfId="4339" priority="217">
      <formula>AND(L$9&gt;=14/24,L$9&lt;20/24)</formula>
    </cfRule>
    <cfRule type="expression" dxfId="4338" priority="218">
      <formula>AND(L$9&gt;=8/24,L$9&lt;14/24)</formula>
    </cfRule>
    <cfRule type="expression" dxfId="4337" priority="219">
      <formula>L$9&lt;8/24</formula>
    </cfRule>
  </conditionalFormatting>
  <conditionalFormatting sqref="L46:Z46">
    <cfRule type="expression" dxfId="4336" priority="212">
      <formula>L$9&gt;=20/24</formula>
    </cfRule>
    <cfRule type="expression" dxfId="4335" priority="213">
      <formula>AND(L$9&gt;=14/24,L$9&lt;20/24)</formula>
    </cfRule>
    <cfRule type="expression" dxfId="4334" priority="214">
      <formula>AND(L$9&gt;=8/24,L$9&lt;14/24)</formula>
    </cfRule>
    <cfRule type="expression" dxfId="4333" priority="215">
      <formula>L$9&lt;8/24</formula>
    </cfRule>
  </conditionalFormatting>
  <conditionalFormatting sqref="L47:Z47">
    <cfRule type="expression" dxfId="4332" priority="208">
      <formula>L$9&gt;=20/24</formula>
    </cfRule>
    <cfRule type="expression" dxfId="4331" priority="209">
      <formula>AND(L$9&gt;=14/24,L$9&lt;20/24)</formula>
    </cfRule>
    <cfRule type="expression" dxfId="4330" priority="210">
      <formula>AND(L$9&gt;=8/24,L$9&lt;14/24)</formula>
    </cfRule>
    <cfRule type="expression" dxfId="4329" priority="211">
      <formula>L$9&lt;8/24</formula>
    </cfRule>
  </conditionalFormatting>
  <conditionalFormatting sqref="L42:M45">
    <cfRule type="expression" dxfId="4328" priority="204">
      <formula>L$9&gt;=20/24</formula>
    </cfRule>
    <cfRule type="expression" dxfId="4327" priority="205">
      <formula>AND(L$9&gt;=14/24,L$9&lt;20/24)</formula>
    </cfRule>
    <cfRule type="expression" dxfId="4326" priority="206">
      <formula>AND(L$9&gt;=8/24,L$9&lt;14/24)</formula>
    </cfRule>
    <cfRule type="expression" dxfId="4325" priority="207">
      <formula>L$9&lt;8/24</formula>
    </cfRule>
  </conditionalFormatting>
  <conditionalFormatting sqref="R34:AE34">
    <cfRule type="expression" dxfId="4324" priority="200">
      <formula>R$9&gt;=20/24</formula>
    </cfRule>
    <cfRule type="expression" dxfId="4323" priority="201">
      <formula>AND(R$9&gt;=14/24,R$9&lt;20/24)</formula>
    </cfRule>
    <cfRule type="expression" dxfId="4322" priority="202">
      <formula>AND(R$9&gt;=8/24,R$9&lt;14/24)</formula>
    </cfRule>
    <cfRule type="expression" dxfId="4321" priority="203">
      <formula>R$9&lt;8/24</formula>
    </cfRule>
  </conditionalFormatting>
  <conditionalFormatting sqref="T40:Z45">
    <cfRule type="expression" dxfId="4320" priority="192">
      <formula>T$9&gt;=20/24</formula>
    </cfRule>
    <cfRule type="expression" dxfId="4319" priority="193">
      <formula>AND(T$9&gt;=14/24,T$9&lt;20/24)</formula>
    </cfRule>
    <cfRule type="expression" dxfId="4318" priority="194">
      <formula>AND(T$9&gt;=8/24,T$9&lt;14/24)</formula>
    </cfRule>
    <cfRule type="expression" dxfId="4317" priority="195">
      <formula>T$9&lt;8/24</formula>
    </cfRule>
  </conditionalFormatting>
  <conditionalFormatting sqref="T46:Z46">
    <cfRule type="expression" dxfId="4316" priority="188">
      <formula>T$9&gt;=20/24</formula>
    </cfRule>
    <cfRule type="expression" dxfId="4315" priority="189">
      <formula>AND(T$9&gt;=14/24,T$9&lt;20/24)</formula>
    </cfRule>
    <cfRule type="expression" dxfId="4314" priority="190">
      <formula>AND(T$9&gt;=8/24,T$9&lt;14/24)</formula>
    </cfRule>
    <cfRule type="expression" dxfId="4313" priority="191">
      <formula>T$9&lt;8/24</formula>
    </cfRule>
  </conditionalFormatting>
  <conditionalFormatting sqref="T47:Z47">
    <cfRule type="expression" dxfId="4312" priority="184">
      <formula>T$9&gt;=20/24</formula>
    </cfRule>
    <cfRule type="expression" dxfId="4311" priority="185">
      <formula>AND(T$9&gt;=14/24,T$9&lt;20/24)</formula>
    </cfRule>
    <cfRule type="expression" dxfId="4310" priority="186">
      <formula>AND(T$9&gt;=8/24,T$9&lt;14/24)</formula>
    </cfRule>
    <cfRule type="expression" dxfId="4309" priority="187">
      <formula>T$9&lt;8/24</formula>
    </cfRule>
  </conditionalFormatting>
  <conditionalFormatting sqref="R57:R64 W57:Z64 S59:Y64 AA58:AF64">
    <cfRule type="expression" dxfId="4308" priority="180">
      <formula>R$9&gt;=20/24</formula>
    </cfRule>
    <cfRule type="expression" dxfId="4307" priority="181">
      <formula>AND(R$9&gt;=14/24,R$9&lt;20/24)</formula>
    </cfRule>
    <cfRule type="expression" dxfId="4306" priority="182">
      <formula>AND(R$9&gt;=8/24,R$9&lt;14/24)</formula>
    </cfRule>
    <cfRule type="expression" dxfId="4305" priority="183">
      <formula>R$9&lt;8/24</formula>
    </cfRule>
  </conditionalFormatting>
  <conditionalFormatting sqref="AA91:AF94">
    <cfRule type="expression" dxfId="4304" priority="176">
      <formula>AA$9&gt;=20/24</formula>
    </cfRule>
    <cfRule type="expression" dxfId="4303" priority="177">
      <formula>AND(AA$9&gt;=14/24,AA$9&lt;20/24)</formula>
    </cfRule>
    <cfRule type="expression" dxfId="4302" priority="178">
      <formula>AND(AA$9&gt;=8/24,AA$9&lt;14/24)</formula>
    </cfRule>
    <cfRule type="expression" dxfId="4301" priority="179">
      <formula>AA$9&lt;8/24</formula>
    </cfRule>
  </conditionalFormatting>
  <conditionalFormatting sqref="B59 H60:H64 I59:K64 D59:H59">
    <cfRule type="expression" dxfId="4300" priority="172">
      <formula>B$9&gt;=20/24</formula>
    </cfRule>
    <cfRule type="expression" dxfId="4299" priority="173">
      <formula>AND(B$9&gt;=14/24,B$9&lt;20/24)</formula>
    </cfRule>
    <cfRule type="expression" dxfId="4298" priority="174">
      <formula>AND(B$9&gt;=8/24,B$9&lt;14/24)</formula>
    </cfRule>
    <cfRule type="expression" dxfId="4297" priority="175">
      <formula>B$9&lt;8/24</formula>
    </cfRule>
  </conditionalFormatting>
  <conditionalFormatting sqref="T91:Z94">
    <cfRule type="expression" dxfId="4296" priority="168">
      <formula>T$9&gt;=20/24</formula>
    </cfRule>
    <cfRule type="expression" dxfId="4295" priority="169">
      <formula>AND(T$9&gt;=14/24,T$9&lt;20/24)</formula>
    </cfRule>
    <cfRule type="expression" dxfId="4294" priority="170">
      <formula>AND(T$9&gt;=8/24,T$9&lt;14/24)</formula>
    </cfRule>
    <cfRule type="expression" dxfId="4293" priority="171">
      <formula>T$9&lt;8/24</formula>
    </cfRule>
  </conditionalFormatting>
  <conditionalFormatting sqref="AG48 T41 B42:T47 U41:U47 B36:U40 V36:Z47 B48:AF53 B11:AF13 B15:AF30 B32:AF35 AA36:AF40 AA42:AF47">
    <cfRule type="expression" dxfId="4292" priority="167">
      <formula>B11&gt;$AG11</formula>
    </cfRule>
  </conditionalFormatting>
  <conditionalFormatting sqref="A96:A152 A81:A94 A11:A13 A15:A30 A42:A69 A77:A79 A71:A75 A32:A40 A165:A196">
    <cfRule type="expression" dxfId="4291" priority="166">
      <formula>$AH11=0</formula>
    </cfRule>
  </conditionalFormatting>
  <conditionalFormatting sqref="AA95:AF95">
    <cfRule type="expression" dxfId="4290" priority="162">
      <formula>AA$9&gt;=20/24</formula>
    </cfRule>
    <cfRule type="expression" dxfId="4289" priority="163">
      <formula>AND(AA$9&gt;=14/24,AA$9&lt;20/24)</formula>
    </cfRule>
    <cfRule type="expression" dxfId="4288" priority="164">
      <formula>AND(AA$9&gt;=8/24,AA$9&lt;14/24)</formula>
    </cfRule>
    <cfRule type="expression" dxfId="4287" priority="165">
      <formula>AA$9&lt;8/24</formula>
    </cfRule>
  </conditionalFormatting>
  <conditionalFormatting sqref="T95:Z95">
    <cfRule type="expression" dxfId="4286" priority="158">
      <formula>T$9&gt;=20/24</formula>
    </cfRule>
    <cfRule type="expression" dxfId="4285" priority="159">
      <formula>AND(T$9&gt;=14/24,T$9&lt;20/24)</formula>
    </cfRule>
    <cfRule type="expression" dxfId="4284" priority="160">
      <formula>AND(T$9&gt;=8/24,T$9&lt;14/24)</formula>
    </cfRule>
    <cfRule type="expression" dxfId="4283" priority="161">
      <formula>T$9&lt;8/24</formula>
    </cfRule>
  </conditionalFormatting>
  <conditionalFormatting sqref="A95">
    <cfRule type="expression" dxfId="4282" priority="157">
      <formula>$AH95=0</formula>
    </cfRule>
  </conditionalFormatting>
  <conditionalFormatting sqref="D33:AF33">
    <cfRule type="expression" dxfId="4281" priority="153">
      <formula>D$9&gt;=20/24</formula>
    </cfRule>
    <cfRule type="expression" dxfId="4280" priority="154">
      <formula>AND(D$9&gt;=14/24,D$9&lt;20/24)</formula>
    </cfRule>
    <cfRule type="expression" dxfId="4279" priority="155">
      <formula>AND(D$9&gt;=8/24,D$9&lt;14/24)</formula>
    </cfRule>
    <cfRule type="expression" dxfId="4278" priority="156">
      <formula>D$9&lt;8/24</formula>
    </cfRule>
  </conditionalFormatting>
  <conditionalFormatting sqref="R33:AF33">
    <cfRule type="expression" dxfId="4277" priority="149">
      <formula>R$9&gt;=20/24</formula>
    </cfRule>
    <cfRule type="expression" dxfId="4276" priority="150">
      <formula>AND(R$9&gt;=14/24,R$9&lt;20/24)</formula>
    </cfRule>
    <cfRule type="expression" dxfId="4275" priority="151">
      <formula>AND(R$9&gt;=8/24,R$9&lt;14/24)</formula>
    </cfRule>
    <cfRule type="expression" dxfId="4274" priority="152">
      <formula>R$9&lt;8/24</formula>
    </cfRule>
  </conditionalFormatting>
  <conditionalFormatting sqref="B33:C33">
    <cfRule type="expression" dxfId="4273" priority="145">
      <formula>B$9&gt;=20/24</formula>
    </cfRule>
    <cfRule type="expression" dxfId="4272" priority="146">
      <formula>AND(B$9&gt;=14/24,B$9&lt;20/24)</formula>
    </cfRule>
    <cfRule type="expression" dxfId="4271" priority="147">
      <formula>AND(B$9&gt;=8/24,B$9&lt;14/24)</formula>
    </cfRule>
    <cfRule type="expression" dxfId="4270" priority="148">
      <formula>B$9&lt;8/24</formula>
    </cfRule>
  </conditionalFormatting>
  <conditionalFormatting sqref="D60:G60 C61:G64">
    <cfRule type="expression" dxfId="4269" priority="141">
      <formula>C$9&gt;=20/24</formula>
    </cfRule>
    <cfRule type="expression" dxfId="4268" priority="142">
      <formula>AND(C$9&gt;=14/24,C$9&lt;20/24)</formula>
    </cfRule>
    <cfRule type="expression" dxfId="4267" priority="143">
      <formula>AND(C$9&gt;=8/24,C$9&lt;14/24)</formula>
    </cfRule>
    <cfRule type="expression" dxfId="4266" priority="144">
      <formula>C$9&lt;8/24</formula>
    </cfRule>
  </conditionalFormatting>
  <conditionalFormatting sqref="L59:M60 L61:Q64">
    <cfRule type="expression" dxfId="4265" priority="137">
      <formula>L$9&gt;=20/24</formula>
    </cfRule>
    <cfRule type="expression" dxfId="4264" priority="138">
      <formula>AND(L$9&gt;=14/24,L$9&lt;20/24)</formula>
    </cfRule>
    <cfRule type="expression" dxfId="4263" priority="139">
      <formula>AND(L$9&gt;=8/24,L$9&lt;14/24)</formula>
    </cfRule>
    <cfRule type="expression" dxfId="4262" priority="140">
      <formula>L$9&lt;8/24</formula>
    </cfRule>
  </conditionalFormatting>
  <conditionalFormatting sqref="AL30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L31:Z31">
    <cfRule type="expression" dxfId="4261" priority="128">
      <formula>L$9&gt;=20/24</formula>
    </cfRule>
    <cfRule type="expression" dxfId="4260" priority="129">
      <formula>AND(L$9&gt;=14/24,L$9&lt;20/24)</formula>
    </cfRule>
    <cfRule type="expression" dxfId="4259" priority="130">
      <formula>AND(L$9&gt;=8/24,L$9&lt;14/24)</formula>
    </cfRule>
    <cfRule type="expression" dxfId="4258" priority="131">
      <formula>L$9&lt;8/24</formula>
    </cfRule>
  </conditionalFormatting>
  <conditionalFormatting sqref="B31:AF31">
    <cfRule type="expression" dxfId="4257" priority="123">
      <formula>B31&gt;$AG31</formula>
    </cfRule>
  </conditionalFormatting>
  <conditionalFormatting sqref="A31">
    <cfRule type="expression" dxfId="4256" priority="122">
      <formula>$AH31=0</formula>
    </cfRule>
  </conditionalFormatting>
  <conditionalFormatting sqref="B80:AF80">
    <cfRule type="expression" dxfId="4255" priority="118">
      <formula>B$9&gt;=20/24</formula>
    </cfRule>
    <cfRule type="expression" dxfId="4254" priority="119">
      <formula>AND(B$9&gt;=14/24,B$9&lt;20/24)</formula>
    </cfRule>
    <cfRule type="expression" dxfId="4253" priority="120">
      <formula>AND(B$9&gt;=8/24,B$9&lt;14/24)</formula>
    </cfRule>
    <cfRule type="expression" dxfId="4252" priority="121">
      <formula>B$9&lt;8/24</formula>
    </cfRule>
  </conditionalFormatting>
  <conditionalFormatting sqref="A80">
    <cfRule type="expression" dxfId="4251" priority="117">
      <formula>$AH80=0</formula>
    </cfRule>
  </conditionalFormatting>
  <conditionalFormatting sqref="L14:Z14">
    <cfRule type="expression" dxfId="4250" priority="109">
      <formula>L$9&gt;=20/24</formula>
    </cfRule>
    <cfRule type="expression" dxfId="4249" priority="110">
      <formula>AND(L$9&gt;=14/24,L$9&lt;20/24)</formula>
    </cfRule>
    <cfRule type="expression" dxfId="4248" priority="111">
      <formula>AND(L$9&gt;=8/24,L$9&lt;14/24)</formula>
    </cfRule>
    <cfRule type="expression" dxfId="4247" priority="112">
      <formula>L$9&lt;8/24</formula>
    </cfRule>
  </conditionalFormatting>
  <conditionalFormatting sqref="B14:AF14">
    <cfRule type="expression" dxfId="4246" priority="104">
      <formula>B14&gt;$AG14</formula>
    </cfRule>
  </conditionalFormatting>
  <conditionalFormatting sqref="A14">
    <cfRule type="expression" dxfId="4245" priority="103">
      <formula>$AH14=0</formula>
    </cfRule>
  </conditionalFormatting>
  <conditionalFormatting sqref="A159:A164">
    <cfRule type="expression" dxfId="4244" priority="102">
      <formula>$AH159=0</formula>
    </cfRule>
  </conditionalFormatting>
  <conditionalFormatting sqref="A153:A158">
    <cfRule type="expression" dxfId="4243" priority="101">
      <formula>$AH153=0</formula>
    </cfRule>
  </conditionalFormatting>
  <conditionalFormatting sqref="N41:S41">
    <cfRule type="expression" dxfId="4242" priority="97">
      <formula>N$9&gt;=20/24</formula>
    </cfRule>
    <cfRule type="expression" dxfId="4241" priority="98">
      <formula>AND(N$9&gt;=14/24,N$9&lt;20/24)</formula>
    </cfRule>
    <cfRule type="expression" dxfId="4240" priority="99">
      <formula>AND(N$9&gt;=8/24,N$9&lt;14/24)</formula>
    </cfRule>
    <cfRule type="expression" dxfId="4239" priority="100">
      <formula>N$9&lt;8/24</formula>
    </cfRule>
  </conditionalFormatting>
  <conditionalFormatting sqref="L41:M41">
    <cfRule type="expression" dxfId="4238" priority="93">
      <formula>L$9&gt;=20/24</formula>
    </cfRule>
    <cfRule type="expression" dxfId="4237" priority="94">
      <formula>AND(L$9&gt;=14/24,L$9&lt;20/24)</formula>
    </cfRule>
    <cfRule type="expression" dxfId="4236" priority="95">
      <formula>AND(L$9&gt;=8/24,L$9&lt;14/24)</formula>
    </cfRule>
    <cfRule type="expression" dxfId="4235" priority="96">
      <formula>L$9&lt;8/24</formula>
    </cfRule>
  </conditionalFormatting>
  <conditionalFormatting sqref="B41:S41 AA41:AF41">
    <cfRule type="expression" dxfId="4234" priority="88">
      <formula>B41&gt;$AG41</formula>
    </cfRule>
  </conditionalFormatting>
  <conditionalFormatting sqref="A41">
    <cfRule type="expression" dxfId="4233" priority="87">
      <formula>$AH41=0</formula>
    </cfRule>
  </conditionalFormatting>
  <conditionalFormatting sqref="B76:AF76">
    <cfRule type="expression" dxfId="4232" priority="83">
      <formula>B$9&gt;=20/24</formula>
    </cfRule>
    <cfRule type="expression" dxfId="4231" priority="84">
      <formula>AND(B$9&gt;=14/24,B$9&lt;20/24)</formula>
    </cfRule>
    <cfRule type="expression" dxfId="4230" priority="85">
      <formula>AND(B$9&gt;=8/24,B$9&lt;14/24)</formula>
    </cfRule>
    <cfRule type="expression" dxfId="4229" priority="86">
      <formula>B$9&lt;8/24</formula>
    </cfRule>
  </conditionalFormatting>
  <conditionalFormatting sqref="A76">
    <cfRule type="expression" dxfId="4228" priority="82">
      <formula>$AH76=0</formula>
    </cfRule>
  </conditionalFormatting>
  <conditionalFormatting sqref="B70:AG70">
    <cfRule type="expression" dxfId="4227" priority="78">
      <formula>B$9&gt;=20/24</formula>
    </cfRule>
    <cfRule type="expression" dxfId="4226" priority="79">
      <formula>AND(B$9&gt;=14/24,B$9&lt;20/24)</formula>
    </cfRule>
    <cfRule type="expression" dxfId="4225" priority="80">
      <formula>AND(B$9&gt;=8/24,B$9&lt;14/24)</formula>
    </cfRule>
    <cfRule type="expression" dxfId="4224" priority="81">
      <formula>B$9&lt;8/24</formula>
    </cfRule>
  </conditionalFormatting>
  <conditionalFormatting sqref="A70">
    <cfRule type="expression" dxfId="4223" priority="77">
      <formula>$AH70=0</formula>
    </cfRule>
  </conditionalFormatting>
  <conditionalFormatting sqref="AL31:AL32 AL7:AL29">
    <cfRule type="iconSet" priority="263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4222" priority="73">
      <formula>S$9&gt;=20/24</formula>
    </cfRule>
    <cfRule type="expression" dxfId="4221" priority="74">
      <formula>AND(S$9&gt;=14/24,S$9&lt;20/24)</formula>
    </cfRule>
    <cfRule type="expression" dxfId="4220" priority="75">
      <formula>AND(S$9&gt;=8/24,S$9&lt;14/24)</formula>
    </cfRule>
    <cfRule type="expression" dxfId="4219" priority="76">
      <formula>S$9&lt;8/24</formula>
    </cfRule>
  </conditionalFormatting>
  <conditionalFormatting sqref="S54">
    <cfRule type="expression" dxfId="4218" priority="69">
      <formula>S$9&gt;=20/24</formula>
    </cfRule>
    <cfRule type="expression" dxfId="4217" priority="70">
      <formula>AND(S$9&gt;=14/24,S$9&lt;20/24)</formula>
    </cfRule>
    <cfRule type="expression" dxfId="4216" priority="71">
      <formula>AND(S$9&gt;=8/24,S$9&lt;14/24)</formula>
    </cfRule>
    <cfRule type="expression" dxfId="4215" priority="72">
      <formula>S$9&lt;8/24</formula>
    </cfRule>
  </conditionalFormatting>
  <conditionalFormatting sqref="S57:V58">
    <cfRule type="expression" dxfId="4214" priority="65">
      <formula>S$9&gt;=20/24</formula>
    </cfRule>
    <cfRule type="expression" dxfId="4213" priority="66">
      <formula>AND(S$9&gt;=14/24,S$9&lt;20/24)</formula>
    </cfRule>
    <cfRule type="expression" dxfId="4212" priority="67">
      <formula>AND(S$9&gt;=8/24,S$9&lt;14/24)</formula>
    </cfRule>
    <cfRule type="expression" dxfId="4211" priority="68">
      <formula>S$9&lt;8/24</formula>
    </cfRule>
  </conditionalFormatting>
  <conditionalFormatting sqref="S82:T82 U84:V88 T83:T88">
    <cfRule type="expression" dxfId="4210" priority="61">
      <formula>S$9&gt;=20/24</formula>
    </cfRule>
    <cfRule type="expression" dxfId="4209" priority="62">
      <formula>AND(S$9&gt;=14/24,S$9&lt;20/24)</formula>
    </cfRule>
    <cfRule type="expression" dxfId="4208" priority="63">
      <formula>AND(S$9&gt;=8/24,S$9&lt;14/24)</formula>
    </cfRule>
    <cfRule type="expression" dxfId="4207" priority="64">
      <formula>S$9&lt;8/24</formula>
    </cfRule>
  </conditionalFormatting>
  <conditionalFormatting sqref="S81">
    <cfRule type="expression" dxfId="4206" priority="57">
      <formula>S$9&gt;=20/24</formula>
    </cfRule>
    <cfRule type="expression" dxfId="4205" priority="58">
      <formula>AND(S$9&gt;=14/24,S$9&lt;20/24)</formula>
    </cfRule>
    <cfRule type="expression" dxfId="4204" priority="59">
      <formula>AND(S$9&gt;=8/24,S$9&lt;14/24)</formula>
    </cfRule>
    <cfRule type="expression" dxfId="4203" priority="60">
      <formula>S$9&lt;8/24</formula>
    </cfRule>
  </conditionalFormatting>
  <conditionalFormatting sqref="R82:R88 B81:Q88 S83:S88">
    <cfRule type="expression" dxfId="4202" priority="53">
      <formula>B$9&gt;=20/24</formula>
    </cfRule>
    <cfRule type="expression" dxfId="4201" priority="54">
      <formula>AND(B$9&gt;=14/24,B$9&lt;20/24)</formula>
    </cfRule>
    <cfRule type="expression" dxfId="4200" priority="55">
      <formula>AND(B$9&gt;=8/24,B$9&lt;14/24)</formula>
    </cfRule>
    <cfRule type="expression" dxfId="4199" priority="56">
      <formula>B$9&lt;8/24</formula>
    </cfRule>
  </conditionalFormatting>
  <conditionalFormatting sqref="R81">
    <cfRule type="expression" dxfId="4198" priority="49">
      <formula>R$9&gt;=20/24</formula>
    </cfRule>
    <cfRule type="expression" dxfId="4197" priority="50">
      <formula>AND(R$9&gt;=14/24,R$9&lt;20/24)</formula>
    </cfRule>
    <cfRule type="expression" dxfId="4196" priority="51">
      <formula>AND(R$9&gt;=8/24,R$9&lt;14/24)</formula>
    </cfRule>
    <cfRule type="expression" dxfId="4195" priority="52">
      <formula>R$9&lt;8/24</formula>
    </cfRule>
  </conditionalFormatting>
  <conditionalFormatting sqref="S91:S94">
    <cfRule type="expression" dxfId="4194" priority="45">
      <formula>S$9&gt;=20/24</formula>
    </cfRule>
    <cfRule type="expression" dxfId="4193" priority="46">
      <formula>AND(S$9&gt;=14/24,S$9&lt;20/24)</formula>
    </cfRule>
    <cfRule type="expression" dxfId="4192" priority="47">
      <formula>AND(S$9&gt;=8/24,S$9&lt;14/24)</formula>
    </cfRule>
    <cfRule type="expression" dxfId="4191" priority="48">
      <formula>S$9&lt;8/24</formula>
    </cfRule>
  </conditionalFormatting>
  <conditionalFormatting sqref="S95">
    <cfRule type="expression" dxfId="4190" priority="41">
      <formula>S$9&gt;=20/24</formula>
    </cfRule>
    <cfRule type="expression" dxfId="4189" priority="42">
      <formula>AND(S$9&gt;=14/24,S$9&lt;20/24)</formula>
    </cfRule>
    <cfRule type="expression" dxfId="4188" priority="43">
      <formula>AND(S$9&gt;=8/24,S$9&lt;14/24)</formula>
    </cfRule>
    <cfRule type="expression" dxfId="4187" priority="44">
      <formula>S$9&lt;8/24</formula>
    </cfRule>
  </conditionalFormatting>
  <conditionalFormatting sqref="B92:L94 B91:E91">
    <cfRule type="expression" dxfId="4186" priority="37">
      <formula>B$9&gt;=20/24</formula>
    </cfRule>
    <cfRule type="expression" dxfId="4185" priority="38">
      <formula>AND(B$9&gt;=14/24,B$9&lt;20/24)</formula>
    </cfRule>
    <cfRule type="expression" dxfId="4184" priority="39">
      <formula>AND(B$9&gt;=8/24,B$9&lt;14/24)</formula>
    </cfRule>
    <cfRule type="expression" dxfId="4183" priority="40">
      <formula>B$9&lt;8/24</formula>
    </cfRule>
  </conditionalFormatting>
  <conditionalFormatting sqref="M92:N94 N91 O91:Q94">
    <cfRule type="expression" dxfId="4182" priority="33">
      <formula>M$9&gt;=20/24</formula>
    </cfRule>
    <cfRule type="expression" dxfId="4181" priority="34">
      <formula>AND(M$9&gt;=14/24,M$9&lt;20/24)</formula>
    </cfRule>
    <cfRule type="expression" dxfId="4180" priority="35">
      <formula>AND(M$9&gt;=8/24,M$9&lt;14/24)</formula>
    </cfRule>
    <cfRule type="expression" dxfId="4179" priority="36">
      <formula>M$9&lt;8/24</formula>
    </cfRule>
  </conditionalFormatting>
  <conditionalFormatting sqref="R91:R94">
    <cfRule type="expression" dxfId="4178" priority="29">
      <formula>R$9&gt;=20/24</formula>
    </cfRule>
    <cfRule type="expression" dxfId="4177" priority="30">
      <formula>AND(R$9&gt;=14/24,R$9&lt;20/24)</formula>
    </cfRule>
    <cfRule type="expression" dxfId="4176" priority="31">
      <formula>AND(R$9&gt;=8/24,R$9&lt;14/24)</formula>
    </cfRule>
    <cfRule type="expression" dxfId="4175" priority="32">
      <formula>R$9&lt;8/24</formula>
    </cfRule>
  </conditionalFormatting>
  <conditionalFormatting sqref="B95:L95">
    <cfRule type="expression" dxfId="4174" priority="25">
      <formula>B$9&gt;=20/24</formula>
    </cfRule>
    <cfRule type="expression" dxfId="4173" priority="26">
      <formula>AND(B$9&gt;=14/24,B$9&lt;20/24)</formula>
    </cfRule>
    <cfRule type="expression" dxfId="4172" priority="27">
      <formula>AND(B$9&gt;=8/24,B$9&lt;14/24)</formula>
    </cfRule>
    <cfRule type="expression" dxfId="4171" priority="28">
      <formula>B$9&lt;8/24</formula>
    </cfRule>
  </conditionalFormatting>
  <conditionalFormatting sqref="M95:Q95">
    <cfRule type="expression" dxfId="4170" priority="21">
      <formula>M$9&gt;=20/24</formula>
    </cfRule>
    <cfRule type="expression" dxfId="4169" priority="22">
      <formula>AND(M$9&gt;=14/24,M$9&lt;20/24)</formula>
    </cfRule>
    <cfRule type="expression" dxfId="4168" priority="23">
      <formula>AND(M$9&gt;=8/24,M$9&lt;14/24)</formula>
    </cfRule>
    <cfRule type="expression" dxfId="4167" priority="24">
      <formula>M$9&lt;8/24</formula>
    </cfRule>
  </conditionalFormatting>
  <conditionalFormatting sqref="R95">
    <cfRule type="expression" dxfId="4166" priority="17">
      <formula>R$9&gt;=20/24</formula>
    </cfRule>
    <cfRule type="expression" dxfId="4165" priority="18">
      <formula>AND(R$9&gt;=14/24,R$9&lt;20/24)</formula>
    </cfRule>
    <cfRule type="expression" dxfId="4164" priority="19">
      <formula>AND(R$9&gt;=8/24,R$9&lt;14/24)</formula>
    </cfRule>
    <cfRule type="expression" dxfId="4163" priority="20">
      <formula>R$9&lt;8/24</formula>
    </cfRule>
  </conditionalFormatting>
  <conditionalFormatting sqref="L91:M91">
    <cfRule type="expression" dxfId="4162" priority="13">
      <formula>L$9&gt;=20/24</formula>
    </cfRule>
    <cfRule type="expression" dxfId="4161" priority="14">
      <formula>AND(L$9&gt;=14/24,L$9&lt;20/24)</formula>
    </cfRule>
    <cfRule type="expression" dxfId="4160" priority="15">
      <formula>AND(L$9&gt;=8/24,L$9&lt;14/24)</formula>
    </cfRule>
    <cfRule type="expression" dxfId="4159" priority="16">
      <formula>L$9&lt;8/24</formula>
    </cfRule>
  </conditionalFormatting>
  <conditionalFormatting sqref="F91:K91">
    <cfRule type="expression" dxfId="4158" priority="9">
      <formula>F$9&gt;=20/24</formula>
    </cfRule>
    <cfRule type="expression" dxfId="4157" priority="10">
      <formula>AND(F$9&gt;=14/24,F$9&lt;20/24)</formula>
    </cfRule>
    <cfRule type="expression" dxfId="4156" priority="11">
      <formula>AND(F$9&gt;=8/24,F$9&lt;14/24)</formula>
    </cfRule>
    <cfRule type="expression" dxfId="4155" priority="12">
      <formula>F$9&lt;8/24</formula>
    </cfRule>
  </conditionalFormatting>
  <conditionalFormatting sqref="S91:T91">
    <cfRule type="expression" dxfId="4154" priority="5">
      <formula>S$9&gt;=20/24</formula>
    </cfRule>
    <cfRule type="expression" dxfId="4153" priority="6">
      <formula>AND(S$9&gt;=14/24,S$9&lt;20/24)</formula>
    </cfRule>
    <cfRule type="expression" dxfId="4152" priority="7">
      <formula>AND(S$9&gt;=8/24,S$9&lt;14/24)</formula>
    </cfRule>
    <cfRule type="expression" dxfId="4151" priority="8">
      <formula>S$9&lt;8/24</formula>
    </cfRule>
  </conditionalFormatting>
  <conditionalFormatting sqref="M91:R91">
    <cfRule type="expression" dxfId="4150" priority="1">
      <formula>M$9&gt;=20/24</formula>
    </cfRule>
    <cfRule type="expression" dxfId="4149" priority="2">
      <formula>AND(M$9&gt;=14/24,M$9&lt;20/24)</formula>
    </cfRule>
    <cfRule type="expression" dxfId="4148" priority="3">
      <formula>AND(M$9&gt;=8/24,M$9&lt;14/24)</formula>
    </cfRule>
    <cfRule type="expression" dxfId="4147" priority="4">
      <formula>M$9&lt;8/24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B54" sqref="AB5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2078/04/20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35.4</v>
      </c>
      <c r="C5" s="32">
        <f t="shared" ref="C5:AF5" si="0">C65</f>
        <v>63</v>
      </c>
      <c r="D5" s="32">
        <f t="shared" si="0"/>
        <v>31.85</v>
      </c>
      <c r="E5" s="32">
        <f t="shared" si="0"/>
        <v>30</v>
      </c>
      <c r="F5" s="32">
        <f t="shared" si="0"/>
        <v>24</v>
      </c>
      <c r="G5" s="32">
        <f t="shared" si="0"/>
        <v>17.5</v>
      </c>
      <c r="H5" s="32">
        <f t="shared" si="0"/>
        <v>10</v>
      </c>
      <c r="I5" s="32">
        <f t="shared" si="0"/>
        <v>35.519999999999996</v>
      </c>
      <c r="J5" s="32">
        <f t="shared" si="0"/>
        <v>46.769999999999996</v>
      </c>
      <c r="K5" s="32">
        <f t="shared" si="0"/>
        <v>55</v>
      </c>
      <c r="L5" s="32">
        <f t="shared" si="0"/>
        <v>78</v>
      </c>
      <c r="M5" s="32">
        <f t="shared" si="0"/>
        <v>104.3</v>
      </c>
      <c r="N5" s="32">
        <f t="shared" si="0"/>
        <v>101.19999999999999</v>
      </c>
      <c r="O5" s="32">
        <f t="shared" si="0"/>
        <v>62.22</v>
      </c>
      <c r="P5" s="32">
        <f t="shared" si="0"/>
        <v>90.8</v>
      </c>
      <c r="Q5" s="32">
        <f t="shared" si="0"/>
        <v>70.2</v>
      </c>
      <c r="R5" s="32">
        <f t="shared" si="0"/>
        <v>51.3</v>
      </c>
      <c r="S5" s="32">
        <f t="shared" si="0"/>
        <v>58.699999999999996</v>
      </c>
      <c r="T5" s="32">
        <f t="shared" si="0"/>
        <v>36.799999999999997</v>
      </c>
      <c r="U5" s="32">
        <f t="shared" si="0"/>
        <v>9.0600000000000023</v>
      </c>
      <c r="V5" s="32">
        <f t="shared" si="0"/>
        <v>0</v>
      </c>
      <c r="W5" s="32">
        <f t="shared" si="0"/>
        <v>11.100000000000001</v>
      </c>
      <c r="X5" s="32">
        <f t="shared" si="0"/>
        <v>15.440000000000001</v>
      </c>
      <c r="Y5" s="32">
        <f t="shared" si="0"/>
        <v>27.5</v>
      </c>
      <c r="Z5" s="32">
        <f t="shared" si="0"/>
        <v>67.819999999999993</v>
      </c>
      <c r="AA5" s="32">
        <f t="shared" si="0"/>
        <v>65.91</v>
      </c>
      <c r="AB5" s="32">
        <f t="shared" si="0"/>
        <v>57.23</v>
      </c>
      <c r="AC5" s="32">
        <f t="shared" si="0"/>
        <v>62.71</v>
      </c>
      <c r="AD5" s="32">
        <f t="shared" si="0"/>
        <v>66.87</v>
      </c>
      <c r="AE5" s="32">
        <f t="shared" si="0"/>
        <v>44.34</v>
      </c>
      <c r="AF5" s="32">
        <f t="shared" si="0"/>
        <v>42.43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1294MW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Load=1127</v>
      </c>
      <c r="B7" s="35">
        <f t="shared" ref="B7:AF7" si="1">B72</f>
        <v>1213.74</v>
      </c>
      <c r="C7" s="35">
        <f t="shared" si="1"/>
        <v>1198.3399999999999</v>
      </c>
      <c r="D7" s="35">
        <f t="shared" si="1"/>
        <v>1176.3900000000001</v>
      </c>
      <c r="E7" s="35">
        <f t="shared" si="1"/>
        <v>1153.54</v>
      </c>
      <c r="F7" s="35">
        <f t="shared" si="1"/>
        <v>1143.3400000000001</v>
      </c>
      <c r="G7" s="35">
        <f t="shared" si="1"/>
        <v>1134.44</v>
      </c>
      <c r="H7" s="35">
        <f t="shared" si="1"/>
        <v>1126.8400000000001</v>
      </c>
      <c r="I7" s="35">
        <f t="shared" si="1"/>
        <v>1162.26</v>
      </c>
      <c r="J7" s="35">
        <f t="shared" si="1"/>
        <v>1207.4100000000001</v>
      </c>
      <c r="K7" s="35">
        <f t="shared" si="1"/>
        <v>1266.24</v>
      </c>
      <c r="L7" s="35">
        <f>L72</f>
        <v>1293.94</v>
      </c>
      <c r="M7" s="35">
        <f t="shared" si="1"/>
        <v>1260.54</v>
      </c>
      <c r="N7" s="35">
        <f t="shared" si="1"/>
        <v>1297.04</v>
      </c>
      <c r="O7" s="35">
        <f t="shared" si="1"/>
        <v>1282.56</v>
      </c>
      <c r="P7" s="35">
        <f t="shared" si="1"/>
        <v>1325.54</v>
      </c>
      <c r="Q7" s="35">
        <f t="shared" si="1"/>
        <v>1331.14</v>
      </c>
      <c r="R7" s="35">
        <f t="shared" si="1"/>
        <v>1337.1399999999999</v>
      </c>
      <c r="S7" s="35">
        <f t="shared" si="1"/>
        <v>1325.64</v>
      </c>
      <c r="T7" s="35">
        <f t="shared" si="1"/>
        <v>1280.8399999999999</v>
      </c>
      <c r="U7" s="35">
        <f t="shared" si="1"/>
        <v>1257</v>
      </c>
      <c r="V7" s="35">
        <f t="shared" si="1"/>
        <v>1206.1399999999999</v>
      </c>
      <c r="W7" s="35">
        <f t="shared" si="1"/>
        <v>1214.44</v>
      </c>
      <c r="X7" s="35">
        <f t="shared" si="1"/>
        <v>1207.08</v>
      </c>
      <c r="Y7" s="35">
        <f t="shared" si="1"/>
        <v>1310.24</v>
      </c>
      <c r="Z7" s="35">
        <f t="shared" si="1"/>
        <v>1410.06</v>
      </c>
      <c r="AA7" s="35">
        <f t="shared" si="1"/>
        <v>1406.61</v>
      </c>
      <c r="AB7" s="35">
        <f t="shared" si="1"/>
        <v>1354.87</v>
      </c>
      <c r="AC7" s="35">
        <f t="shared" si="1"/>
        <v>1357.35</v>
      </c>
      <c r="AD7" s="35">
        <f t="shared" si="1"/>
        <v>1272.51</v>
      </c>
      <c r="AE7" s="35">
        <f t="shared" si="1"/>
        <v>1234.48</v>
      </c>
      <c r="AF7" s="35">
        <f t="shared" si="1"/>
        <v>1214.47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>
        <v>223</v>
      </c>
      <c r="C11" s="47">
        <v>223</v>
      </c>
      <c r="D11" s="47">
        <v>223</v>
      </c>
      <c r="E11" s="47">
        <v>223</v>
      </c>
      <c r="F11" s="47">
        <v>223</v>
      </c>
      <c r="G11" s="47">
        <v>223</v>
      </c>
      <c r="H11" s="47">
        <v>223</v>
      </c>
      <c r="I11" s="47">
        <v>223</v>
      </c>
      <c r="J11" s="47">
        <v>223</v>
      </c>
      <c r="K11" s="47">
        <v>222</v>
      </c>
      <c r="L11" s="48">
        <v>223</v>
      </c>
      <c r="M11" s="48">
        <v>223</v>
      </c>
      <c r="N11" s="48">
        <v>223</v>
      </c>
      <c r="O11" s="48">
        <v>222</v>
      </c>
      <c r="P11" s="48">
        <v>222</v>
      </c>
      <c r="Q11" s="48">
        <v>256</v>
      </c>
      <c r="R11" s="48">
        <v>295.60000000000002</v>
      </c>
      <c r="S11" s="48">
        <v>295.5</v>
      </c>
      <c r="T11" s="48">
        <v>295.60000000000002</v>
      </c>
      <c r="U11" s="48">
        <v>295.60000000000002</v>
      </c>
      <c r="V11" s="48">
        <v>295.7</v>
      </c>
      <c r="W11" s="48">
        <v>295.39999999999998</v>
      </c>
      <c r="X11" s="48">
        <v>295.3</v>
      </c>
      <c r="Y11" s="48">
        <v>295.10000000000002</v>
      </c>
      <c r="Z11" s="48">
        <v>295</v>
      </c>
      <c r="AA11" s="47">
        <v>295.8</v>
      </c>
      <c r="AB11" s="47">
        <v>295.8</v>
      </c>
      <c r="AC11" s="47">
        <v>295.8</v>
      </c>
      <c r="AD11" s="47">
        <v>275.60000000000002</v>
      </c>
      <c r="AE11" s="47">
        <v>256.10000000000002</v>
      </c>
      <c r="AF11" s="47">
        <v>236</v>
      </c>
      <c r="AG11" s="50">
        <v>456</v>
      </c>
      <c r="AH11" s="51">
        <f>MAX(B11:AF11)</f>
        <v>295.8</v>
      </c>
      <c r="AI11" s="52">
        <f>MIN(B11:AF11)</f>
        <v>222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7">
        <v>61.1</v>
      </c>
      <c r="C12" s="47">
        <v>61.1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60.1</v>
      </c>
      <c r="M12" s="48">
        <v>59.7</v>
      </c>
      <c r="N12" s="48">
        <v>59.7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7">
        <v>60</v>
      </c>
      <c r="AB12" s="47">
        <v>60</v>
      </c>
      <c r="AC12" s="47">
        <v>60</v>
      </c>
      <c r="AD12" s="47">
        <v>60</v>
      </c>
      <c r="AE12" s="47">
        <v>60</v>
      </c>
      <c r="AF12" s="47">
        <v>60</v>
      </c>
      <c r="AG12" s="168">
        <v>60</v>
      </c>
      <c r="AH12" s="51">
        <f t="shared" ref="AH12:AH75" si="2">MAX(B12:AF12)</f>
        <v>61.1</v>
      </c>
      <c r="AI12" s="52">
        <f t="shared" ref="AI12:AI75" si="3">MIN(B12:AF12)</f>
        <v>59.7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55">
        <v>45.5</v>
      </c>
      <c r="C14" s="55">
        <v>45.5</v>
      </c>
      <c r="D14" s="55">
        <v>45.5</v>
      </c>
      <c r="E14" s="55">
        <v>45.5</v>
      </c>
      <c r="F14" s="55">
        <v>45.5</v>
      </c>
      <c r="G14" s="55">
        <v>45.5</v>
      </c>
      <c r="H14" s="55">
        <v>45.5</v>
      </c>
      <c r="I14" s="55">
        <v>45.5</v>
      </c>
      <c r="J14" s="55">
        <v>45.5</v>
      </c>
      <c r="K14" s="55">
        <v>45.5</v>
      </c>
      <c r="L14" s="48">
        <v>45.5</v>
      </c>
      <c r="M14" s="48">
        <v>45</v>
      </c>
      <c r="N14" s="48">
        <v>45</v>
      </c>
      <c r="O14" s="48">
        <v>45</v>
      </c>
      <c r="P14" s="48">
        <v>45</v>
      </c>
      <c r="Q14" s="48">
        <v>45</v>
      </c>
      <c r="R14" s="48">
        <v>45</v>
      </c>
      <c r="S14" s="48">
        <v>45</v>
      </c>
      <c r="T14" s="48">
        <v>45</v>
      </c>
      <c r="U14" s="48">
        <v>45</v>
      </c>
      <c r="V14" s="48">
        <v>45</v>
      </c>
      <c r="W14" s="48">
        <v>45</v>
      </c>
      <c r="X14" s="48">
        <v>45</v>
      </c>
      <c r="Y14" s="48">
        <v>45</v>
      </c>
      <c r="Z14" s="48">
        <v>45</v>
      </c>
      <c r="AA14" s="55">
        <v>45</v>
      </c>
      <c r="AB14" s="55">
        <v>45</v>
      </c>
      <c r="AC14" s="55">
        <v>45</v>
      </c>
      <c r="AD14" s="55">
        <v>45</v>
      </c>
      <c r="AE14" s="55">
        <v>45</v>
      </c>
      <c r="AF14" s="55">
        <v>45</v>
      </c>
      <c r="AG14" s="56">
        <v>50</v>
      </c>
      <c r="AH14" s="51">
        <f t="shared" si="2"/>
        <v>45.5</v>
      </c>
      <c r="AI14" s="52">
        <f t="shared" si="3"/>
        <v>45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7">
        <v>34</v>
      </c>
      <c r="C15" s="47">
        <v>34</v>
      </c>
      <c r="D15" s="47">
        <v>34</v>
      </c>
      <c r="E15" s="47">
        <v>34</v>
      </c>
      <c r="F15" s="47">
        <v>30</v>
      </c>
      <c r="G15" s="47">
        <v>30</v>
      </c>
      <c r="H15" s="47">
        <v>30</v>
      </c>
      <c r="I15" s="47">
        <v>30</v>
      </c>
      <c r="J15" s="47">
        <v>30</v>
      </c>
      <c r="K15" s="47">
        <v>30</v>
      </c>
      <c r="L15" s="48">
        <v>30</v>
      </c>
      <c r="M15" s="48">
        <v>30</v>
      </c>
      <c r="N15" s="48">
        <v>30</v>
      </c>
      <c r="O15" s="48">
        <v>30</v>
      </c>
      <c r="P15" s="48">
        <v>35</v>
      </c>
      <c r="Q15" s="48">
        <v>33</v>
      </c>
      <c r="R15" s="48">
        <v>33</v>
      </c>
      <c r="S15" s="48">
        <v>35</v>
      </c>
      <c r="T15" s="48">
        <v>35</v>
      </c>
      <c r="U15" s="48">
        <v>35</v>
      </c>
      <c r="V15" s="48">
        <v>28</v>
      </c>
      <c r="W15" s="48">
        <v>28</v>
      </c>
      <c r="X15" s="48">
        <v>28</v>
      </c>
      <c r="Y15" s="48">
        <v>35</v>
      </c>
      <c r="Z15" s="48">
        <v>38</v>
      </c>
      <c r="AA15" s="47">
        <v>38</v>
      </c>
      <c r="AB15" s="47">
        <v>38</v>
      </c>
      <c r="AC15" s="47">
        <v>38</v>
      </c>
      <c r="AD15" s="47">
        <v>36</v>
      </c>
      <c r="AE15" s="47">
        <v>34</v>
      </c>
      <c r="AF15" s="47">
        <v>34</v>
      </c>
      <c r="AG15" s="168">
        <v>45</v>
      </c>
      <c r="AH15" s="51">
        <f t="shared" si="2"/>
        <v>38</v>
      </c>
      <c r="AI15" s="52">
        <f t="shared" si="3"/>
        <v>28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7">
        <v>25</v>
      </c>
      <c r="AB16" s="47">
        <v>25</v>
      </c>
      <c r="AC16" s="47">
        <v>25</v>
      </c>
      <c r="AD16" s="47">
        <v>25</v>
      </c>
      <c r="AE16" s="47">
        <v>25</v>
      </c>
      <c r="AF16" s="47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7">
        <v>25</v>
      </c>
      <c r="AB17" s="47">
        <v>25</v>
      </c>
      <c r="AC17" s="47">
        <v>25</v>
      </c>
      <c r="AD17" s="47">
        <v>25</v>
      </c>
      <c r="AE17" s="47">
        <v>25</v>
      </c>
      <c r="AF17" s="47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7">
        <v>0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  <c r="Q18" s="48">
        <v>0</v>
      </c>
      <c r="R18" s="48">
        <v>0</v>
      </c>
      <c r="S18" s="48">
        <v>0</v>
      </c>
      <c r="T18" s="48">
        <v>0</v>
      </c>
      <c r="U18" s="48">
        <v>0</v>
      </c>
      <c r="V18" s="48">
        <v>0</v>
      </c>
      <c r="W18" s="48">
        <v>0</v>
      </c>
      <c r="X18" s="48">
        <v>0</v>
      </c>
      <c r="Y18" s="48">
        <v>0</v>
      </c>
      <c r="Z18" s="48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168">
        <v>30</v>
      </c>
      <c r="AH18" s="51">
        <f t="shared" si="2"/>
        <v>0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7">
        <v>6.2</v>
      </c>
      <c r="AB19" s="47">
        <v>6.2</v>
      </c>
      <c r="AC19" s="47">
        <v>6.2</v>
      </c>
      <c r="AD19" s="47">
        <v>6.2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7">
        <v>22</v>
      </c>
      <c r="AB21" s="47">
        <v>22</v>
      </c>
      <c r="AC21" s="47">
        <v>22</v>
      </c>
      <c r="AD21" s="47">
        <v>22</v>
      </c>
      <c r="AE21" s="47">
        <v>22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7">
        <v>16</v>
      </c>
      <c r="C22" s="47">
        <v>16</v>
      </c>
      <c r="D22" s="47">
        <v>16</v>
      </c>
      <c r="E22" s="47">
        <v>16</v>
      </c>
      <c r="F22" s="47">
        <v>16</v>
      </c>
      <c r="G22" s="47">
        <v>16</v>
      </c>
      <c r="H22" s="47">
        <v>16</v>
      </c>
      <c r="I22" s="47">
        <v>16</v>
      </c>
      <c r="J22" s="47">
        <v>16</v>
      </c>
      <c r="K22" s="47">
        <v>16</v>
      </c>
      <c r="L22" s="48">
        <v>16</v>
      </c>
      <c r="M22" s="48">
        <v>16</v>
      </c>
      <c r="N22" s="48">
        <v>16</v>
      </c>
      <c r="O22" s="48">
        <v>16</v>
      </c>
      <c r="P22" s="48">
        <v>16</v>
      </c>
      <c r="Q22" s="48">
        <v>16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7">
        <v>22</v>
      </c>
      <c r="AB22" s="47">
        <v>22</v>
      </c>
      <c r="AC22" s="47">
        <v>22</v>
      </c>
      <c r="AD22" s="47">
        <v>22</v>
      </c>
      <c r="AE22" s="47">
        <v>22</v>
      </c>
      <c r="AF22" s="47">
        <v>22</v>
      </c>
      <c r="AG22" s="168">
        <v>25</v>
      </c>
      <c r="AH22" s="51">
        <f t="shared" si="2"/>
        <v>22</v>
      </c>
      <c r="AI22" s="52">
        <f t="shared" si="3"/>
        <v>16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7">
        <v>22</v>
      </c>
      <c r="AB23" s="47">
        <v>22</v>
      </c>
      <c r="AC23" s="47">
        <v>22</v>
      </c>
      <c r="AD23" s="47">
        <v>22</v>
      </c>
      <c r="AE23" s="47">
        <v>22</v>
      </c>
      <c r="AF23" s="47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7">
        <v>22</v>
      </c>
      <c r="AB24" s="47">
        <v>22</v>
      </c>
      <c r="AC24" s="47">
        <v>22</v>
      </c>
      <c r="AD24" s="47">
        <v>22</v>
      </c>
      <c r="AE24" s="47">
        <v>22</v>
      </c>
      <c r="AF24" s="47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7">
        <v>14</v>
      </c>
      <c r="C25" s="47">
        <v>14</v>
      </c>
      <c r="D25" s="47">
        <v>14</v>
      </c>
      <c r="E25" s="47">
        <v>14</v>
      </c>
      <c r="F25" s="47">
        <v>14</v>
      </c>
      <c r="G25" s="47">
        <v>14</v>
      </c>
      <c r="H25" s="47">
        <v>14</v>
      </c>
      <c r="I25" s="47">
        <v>14</v>
      </c>
      <c r="J25" s="47">
        <v>14</v>
      </c>
      <c r="K25" s="47">
        <v>14</v>
      </c>
      <c r="L25" s="48">
        <v>14</v>
      </c>
      <c r="M25" s="48">
        <v>14</v>
      </c>
      <c r="N25" s="48">
        <v>14</v>
      </c>
      <c r="O25" s="48">
        <v>14</v>
      </c>
      <c r="P25" s="48">
        <v>14</v>
      </c>
      <c r="Q25" s="48">
        <v>14</v>
      </c>
      <c r="R25" s="48">
        <v>14</v>
      </c>
      <c r="S25" s="48">
        <v>14</v>
      </c>
      <c r="T25" s="48">
        <v>14</v>
      </c>
      <c r="U25" s="48">
        <v>14</v>
      </c>
      <c r="V25" s="48">
        <v>14</v>
      </c>
      <c r="W25" s="48">
        <v>14</v>
      </c>
      <c r="X25" s="48">
        <v>14</v>
      </c>
      <c r="Y25" s="48">
        <v>14</v>
      </c>
      <c r="Z25" s="48">
        <v>14</v>
      </c>
      <c r="AA25" s="47">
        <v>14</v>
      </c>
      <c r="AB25" s="47">
        <v>14</v>
      </c>
      <c r="AC25" s="47">
        <v>14</v>
      </c>
      <c r="AD25" s="47">
        <v>14</v>
      </c>
      <c r="AE25" s="47">
        <v>14</v>
      </c>
      <c r="AF25" s="47">
        <v>14</v>
      </c>
      <c r="AG25" s="168">
        <v>23.5</v>
      </c>
      <c r="AH25" s="51">
        <f t="shared" si="2"/>
        <v>14</v>
      </c>
      <c r="AI25" s="52">
        <f t="shared" si="3"/>
        <v>14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7">
        <v>13</v>
      </c>
      <c r="C26" s="47">
        <v>13</v>
      </c>
      <c r="D26" s="47">
        <v>13</v>
      </c>
      <c r="E26" s="47">
        <v>13</v>
      </c>
      <c r="F26" s="47">
        <v>13</v>
      </c>
      <c r="G26" s="47">
        <v>13</v>
      </c>
      <c r="H26" s="47">
        <v>13</v>
      </c>
      <c r="I26" s="47">
        <v>13</v>
      </c>
      <c r="J26" s="47">
        <v>13</v>
      </c>
      <c r="K26" s="47">
        <v>13</v>
      </c>
      <c r="L26" s="48">
        <v>13</v>
      </c>
      <c r="M26" s="48">
        <v>13</v>
      </c>
      <c r="N26" s="48">
        <v>13</v>
      </c>
      <c r="O26" s="48">
        <v>13</v>
      </c>
      <c r="P26" s="48">
        <v>13</v>
      </c>
      <c r="Q26" s="48">
        <v>13</v>
      </c>
      <c r="R26" s="48">
        <v>13</v>
      </c>
      <c r="S26" s="48">
        <v>13</v>
      </c>
      <c r="T26" s="48">
        <v>13</v>
      </c>
      <c r="U26" s="48">
        <v>13</v>
      </c>
      <c r="V26" s="48">
        <v>13</v>
      </c>
      <c r="W26" s="48">
        <v>13</v>
      </c>
      <c r="X26" s="48">
        <v>13</v>
      </c>
      <c r="Y26" s="48">
        <v>13</v>
      </c>
      <c r="Z26" s="48">
        <v>13</v>
      </c>
      <c r="AA26" s="47">
        <v>13</v>
      </c>
      <c r="AB26" s="47">
        <v>13</v>
      </c>
      <c r="AC26" s="47">
        <v>13</v>
      </c>
      <c r="AD26" s="47">
        <v>13</v>
      </c>
      <c r="AE26" s="47">
        <v>13</v>
      </c>
      <c r="AF26" s="47">
        <v>13</v>
      </c>
      <c r="AG26" s="168">
        <v>22.2</v>
      </c>
      <c r="AH26" s="51">
        <f t="shared" si="2"/>
        <v>13</v>
      </c>
      <c r="AI26" s="52">
        <f t="shared" si="3"/>
        <v>13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7">
        <v>12</v>
      </c>
      <c r="C28" s="47">
        <v>12</v>
      </c>
      <c r="D28" s="47">
        <v>12</v>
      </c>
      <c r="E28" s="47">
        <v>12</v>
      </c>
      <c r="F28" s="47">
        <v>12</v>
      </c>
      <c r="G28" s="47">
        <v>12</v>
      </c>
      <c r="H28" s="47">
        <v>12</v>
      </c>
      <c r="I28" s="47">
        <v>12</v>
      </c>
      <c r="J28" s="47">
        <v>12</v>
      </c>
      <c r="K28" s="47">
        <v>12</v>
      </c>
      <c r="L28" s="48">
        <v>12</v>
      </c>
      <c r="M28" s="48">
        <v>12</v>
      </c>
      <c r="N28" s="48">
        <v>12</v>
      </c>
      <c r="O28" s="48">
        <v>12</v>
      </c>
      <c r="P28" s="48">
        <v>12</v>
      </c>
      <c r="Q28" s="48">
        <v>12</v>
      </c>
      <c r="R28" s="48">
        <v>12</v>
      </c>
      <c r="S28" s="48">
        <v>12</v>
      </c>
      <c r="T28" s="48">
        <v>12</v>
      </c>
      <c r="U28" s="48">
        <v>12</v>
      </c>
      <c r="V28" s="48">
        <v>12</v>
      </c>
      <c r="W28" s="48">
        <v>8</v>
      </c>
      <c r="X28" s="48">
        <v>8</v>
      </c>
      <c r="Y28" s="48">
        <v>8</v>
      </c>
      <c r="Z28" s="48">
        <v>12</v>
      </c>
      <c r="AA28" s="47">
        <v>12</v>
      </c>
      <c r="AB28" s="47">
        <v>8</v>
      </c>
      <c r="AC28" s="47">
        <v>8</v>
      </c>
      <c r="AD28" s="47">
        <v>8</v>
      </c>
      <c r="AE28" s="47">
        <v>8</v>
      </c>
      <c r="AF28" s="47">
        <v>8</v>
      </c>
      <c r="AG28" s="168">
        <v>22.1</v>
      </c>
      <c r="AH28" s="51">
        <f t="shared" si="2"/>
        <v>12</v>
      </c>
      <c r="AI28" s="52">
        <f t="shared" si="3"/>
        <v>8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55">
        <v>12</v>
      </c>
      <c r="AB29" s="55">
        <v>12</v>
      </c>
      <c r="AC29" s="55">
        <v>12</v>
      </c>
      <c r="AD29" s="55">
        <v>12</v>
      </c>
      <c r="AE29" s="55">
        <v>12</v>
      </c>
      <c r="AF29" s="55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55">
        <v>4.5</v>
      </c>
      <c r="C31" s="55">
        <v>4.5</v>
      </c>
      <c r="D31" s="55">
        <v>4.5</v>
      </c>
      <c r="E31" s="55">
        <v>4.5</v>
      </c>
      <c r="F31" s="55">
        <v>4.5</v>
      </c>
      <c r="G31" s="55">
        <v>4.5</v>
      </c>
      <c r="H31" s="55">
        <v>4.5</v>
      </c>
      <c r="I31" s="55">
        <v>4.5</v>
      </c>
      <c r="J31" s="55">
        <v>4.5</v>
      </c>
      <c r="K31" s="55">
        <v>4.5</v>
      </c>
      <c r="L31" s="48">
        <v>4.5</v>
      </c>
      <c r="M31" s="48">
        <v>4.5</v>
      </c>
      <c r="N31" s="48">
        <v>4.5</v>
      </c>
      <c r="O31" s="48">
        <v>4.5</v>
      </c>
      <c r="P31" s="48">
        <v>4.5</v>
      </c>
      <c r="Q31" s="48">
        <v>4.5</v>
      </c>
      <c r="R31" s="48">
        <v>4.5</v>
      </c>
      <c r="S31" s="48">
        <v>4.5</v>
      </c>
      <c r="T31" s="48">
        <v>4.5</v>
      </c>
      <c r="U31" s="48">
        <v>4.5</v>
      </c>
      <c r="V31" s="48">
        <v>4.5</v>
      </c>
      <c r="W31" s="48">
        <v>4.5</v>
      </c>
      <c r="X31" s="48">
        <v>4.5</v>
      </c>
      <c r="Y31" s="48">
        <v>4.5</v>
      </c>
      <c r="Z31" s="48">
        <v>4.5</v>
      </c>
      <c r="AA31" s="55">
        <v>4.5</v>
      </c>
      <c r="AB31" s="55">
        <v>4.5</v>
      </c>
      <c r="AC31" s="55">
        <v>4.5</v>
      </c>
      <c r="AD31" s="55">
        <v>4.5</v>
      </c>
      <c r="AE31" s="55">
        <v>4.5</v>
      </c>
      <c r="AF31" s="55">
        <v>4.5</v>
      </c>
      <c r="AG31" s="58">
        <v>20</v>
      </c>
      <c r="AH31" s="51">
        <f t="shared" si="2"/>
        <v>4.5</v>
      </c>
      <c r="AI31" s="52">
        <f t="shared" si="3"/>
        <v>4.5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180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180</v>
      </c>
      <c r="AK33" s="53"/>
    </row>
    <row r="34" spans="1:41" ht="15.75" thickBot="1" x14ac:dyDescent="0.3">
      <c r="A34" s="63" t="s">
        <v>19</v>
      </c>
      <c r="B34" s="55">
        <v>165</v>
      </c>
      <c r="C34" s="55">
        <v>120</v>
      </c>
      <c r="D34" s="55">
        <v>161.69999999999999</v>
      </c>
      <c r="E34" s="55">
        <v>163.6</v>
      </c>
      <c r="F34" s="55">
        <v>163.5</v>
      </c>
      <c r="G34" s="55">
        <v>165.5</v>
      </c>
      <c r="H34" s="55">
        <v>164.6</v>
      </c>
      <c r="I34" s="55">
        <v>164.3</v>
      </c>
      <c r="J34" s="55">
        <v>162.80000000000001</v>
      </c>
      <c r="K34" s="55">
        <v>163</v>
      </c>
      <c r="L34" s="64">
        <v>163.9</v>
      </c>
      <c r="M34" s="64">
        <v>160.1</v>
      </c>
      <c r="N34" s="64">
        <v>160.1</v>
      </c>
      <c r="O34" s="64">
        <v>159.30000000000001</v>
      </c>
      <c r="P34" s="64">
        <v>164.2</v>
      </c>
      <c r="Q34" s="64">
        <v>164.2</v>
      </c>
      <c r="R34" s="64">
        <v>160.30000000000001</v>
      </c>
      <c r="S34" s="64">
        <v>161</v>
      </c>
      <c r="T34" s="64">
        <v>160.9</v>
      </c>
      <c r="U34" s="64">
        <v>162.69999999999999</v>
      </c>
      <c r="V34" s="64">
        <v>164.5</v>
      </c>
      <c r="W34" s="64">
        <v>164</v>
      </c>
      <c r="X34" s="64">
        <v>163.6</v>
      </c>
      <c r="Y34" s="64">
        <v>162</v>
      </c>
      <c r="Z34" s="64">
        <v>161.1</v>
      </c>
      <c r="AA34" s="64">
        <v>161.1</v>
      </c>
      <c r="AB34" s="64">
        <v>162.9</v>
      </c>
      <c r="AC34" s="64">
        <v>158.69999999999999</v>
      </c>
      <c r="AD34" s="64">
        <v>164.6</v>
      </c>
      <c r="AE34" s="55">
        <v>165.1</v>
      </c>
      <c r="AF34" s="55">
        <v>165.7</v>
      </c>
      <c r="AG34" s="58">
        <v>240</v>
      </c>
      <c r="AH34" s="51">
        <f t="shared" si="2"/>
        <v>165.7</v>
      </c>
      <c r="AI34" s="52">
        <f t="shared" si="3"/>
        <v>120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777.3</v>
      </c>
      <c r="C35" s="66">
        <f t="shared" si="4"/>
        <v>737.3</v>
      </c>
      <c r="D35" s="66">
        <f t="shared" si="4"/>
        <v>776.2</v>
      </c>
      <c r="E35" s="66">
        <f t="shared" si="4"/>
        <v>776.2</v>
      </c>
      <c r="F35" s="66">
        <f t="shared" si="4"/>
        <v>772.2</v>
      </c>
      <c r="G35" s="66">
        <f t="shared" si="4"/>
        <v>772.2</v>
      </c>
      <c r="H35" s="66">
        <f>SUM(H11:H33)</f>
        <v>772.2</v>
      </c>
      <c r="I35" s="66">
        <f t="shared" si="4"/>
        <v>772.2</v>
      </c>
      <c r="J35" s="66">
        <f t="shared" si="4"/>
        <v>772.2</v>
      </c>
      <c r="K35" s="66">
        <f t="shared" si="4"/>
        <v>771.2</v>
      </c>
      <c r="L35" s="66">
        <f t="shared" si="4"/>
        <v>772.3</v>
      </c>
      <c r="M35" s="66">
        <f>SUM(M11:M33)</f>
        <v>771.4</v>
      </c>
      <c r="N35" s="66">
        <f>SUM(N11:N33)</f>
        <v>771.4</v>
      </c>
      <c r="O35" s="66">
        <f t="shared" si="4"/>
        <v>770.7</v>
      </c>
      <c r="P35" s="66">
        <f t="shared" si="4"/>
        <v>775.7</v>
      </c>
      <c r="Q35" s="66">
        <f t="shared" si="4"/>
        <v>807.7</v>
      </c>
      <c r="R35" s="66">
        <f t="shared" si="4"/>
        <v>853.3</v>
      </c>
      <c r="S35" s="66">
        <f t="shared" si="4"/>
        <v>855.2</v>
      </c>
      <c r="T35" s="66">
        <f t="shared" si="4"/>
        <v>855.3</v>
      </c>
      <c r="U35" s="66">
        <f t="shared" si="4"/>
        <v>855.3</v>
      </c>
      <c r="V35" s="66">
        <f t="shared" si="4"/>
        <v>848.4</v>
      </c>
      <c r="W35" s="66">
        <f t="shared" si="4"/>
        <v>844.09999999999991</v>
      </c>
      <c r="X35" s="66">
        <f t="shared" si="4"/>
        <v>844</v>
      </c>
      <c r="Y35" s="66">
        <f t="shared" si="4"/>
        <v>850.8</v>
      </c>
      <c r="Z35" s="66">
        <f t="shared" si="4"/>
        <v>857.7</v>
      </c>
      <c r="AA35" s="66">
        <f t="shared" si="4"/>
        <v>858.5</v>
      </c>
      <c r="AB35" s="66">
        <f t="shared" si="4"/>
        <v>854.5</v>
      </c>
      <c r="AC35" s="66">
        <f t="shared" si="4"/>
        <v>854.5</v>
      </c>
      <c r="AD35" s="66">
        <f t="shared" si="4"/>
        <v>832.3</v>
      </c>
      <c r="AE35" s="66">
        <f t="shared" si="4"/>
        <v>810.8</v>
      </c>
      <c r="AF35" s="66">
        <f t="shared" si="4"/>
        <v>790.7</v>
      </c>
      <c r="AG35" s="58">
        <f>SUM(AG11:AG34)</f>
        <v>1416.83</v>
      </c>
      <c r="AH35" s="51">
        <f t="shared" si="2"/>
        <v>858.5</v>
      </c>
      <c r="AI35" s="52">
        <f t="shared" si="3"/>
        <v>737.3</v>
      </c>
      <c r="AK35" s="53"/>
    </row>
    <row r="36" spans="1:41" x14ac:dyDescent="0.25">
      <c r="A36" s="54" t="s">
        <v>21</v>
      </c>
      <c r="B36" s="55">
        <v>139.69999999999999</v>
      </c>
      <c r="C36" s="55">
        <v>139.69999999999999</v>
      </c>
      <c r="D36" s="55">
        <v>139.19999999999999</v>
      </c>
      <c r="E36" s="55">
        <v>139.9</v>
      </c>
      <c r="F36" s="55">
        <v>139.6</v>
      </c>
      <c r="G36" s="55">
        <v>140.1</v>
      </c>
      <c r="H36" s="55">
        <v>140</v>
      </c>
      <c r="I36" s="55">
        <v>140</v>
      </c>
      <c r="J36" s="55">
        <v>140</v>
      </c>
      <c r="K36" s="55">
        <v>139</v>
      </c>
      <c r="L36" s="48">
        <v>139.9</v>
      </c>
      <c r="M36" s="48">
        <v>138.30000000000001</v>
      </c>
      <c r="N36" s="48">
        <v>138.30000000000001</v>
      </c>
      <c r="O36" s="48">
        <v>137.1</v>
      </c>
      <c r="P36" s="48">
        <v>138.1</v>
      </c>
      <c r="Q36" s="48">
        <v>137.19999999999999</v>
      </c>
      <c r="R36" s="48">
        <v>136.69999999999999</v>
      </c>
      <c r="S36" s="48">
        <v>138.6</v>
      </c>
      <c r="T36" s="48">
        <v>138.6</v>
      </c>
      <c r="U36" s="48">
        <v>138.69999999999999</v>
      </c>
      <c r="V36" s="48">
        <v>139.30000000000001</v>
      </c>
      <c r="W36" s="48">
        <v>139.5</v>
      </c>
      <c r="X36" s="48">
        <v>141</v>
      </c>
      <c r="Y36" s="48">
        <v>140.69999999999999</v>
      </c>
      <c r="Z36" s="48">
        <v>142</v>
      </c>
      <c r="AA36" s="47">
        <v>141.5</v>
      </c>
      <c r="AB36" s="47">
        <v>141.5</v>
      </c>
      <c r="AC36" s="47">
        <v>141.5</v>
      </c>
      <c r="AD36" s="47">
        <v>141.5</v>
      </c>
      <c r="AE36" s="47">
        <v>141.5</v>
      </c>
      <c r="AF36" s="47">
        <v>141.5</v>
      </c>
      <c r="AG36" s="56">
        <v>144</v>
      </c>
      <c r="AH36" s="51">
        <f t="shared" si="2"/>
        <v>142</v>
      </c>
      <c r="AI36" s="52">
        <f t="shared" si="3"/>
        <v>136.69999999999999</v>
      </c>
      <c r="AK36" s="53"/>
    </row>
    <row r="37" spans="1:41" x14ac:dyDescent="0.25">
      <c r="A37" s="57" t="s">
        <v>22</v>
      </c>
      <c r="B37" s="55">
        <v>35.299999999999997</v>
      </c>
      <c r="C37" s="55">
        <v>35.299999999999997</v>
      </c>
      <c r="D37" s="55">
        <v>36.299999999999997</v>
      </c>
      <c r="E37" s="55">
        <v>36.299999999999997</v>
      </c>
      <c r="F37" s="55">
        <v>36.4</v>
      </c>
      <c r="G37" s="55">
        <v>36.299999999999997</v>
      </c>
      <c r="H37" s="55">
        <v>36.4</v>
      </c>
      <c r="I37" s="55">
        <v>34.200000000000003</v>
      </c>
      <c r="J37" s="55">
        <v>35</v>
      </c>
      <c r="K37" s="55">
        <v>34</v>
      </c>
      <c r="L37" s="67">
        <v>34.799999999999997</v>
      </c>
      <c r="M37" s="67">
        <v>34.799999999999997</v>
      </c>
      <c r="N37" s="67">
        <v>34.799999999999997</v>
      </c>
      <c r="O37" s="67">
        <v>64.7</v>
      </c>
      <c r="P37" s="67">
        <v>64.8</v>
      </c>
      <c r="Q37" s="67">
        <v>64.599999999999994</v>
      </c>
      <c r="R37" s="67">
        <v>64.7</v>
      </c>
      <c r="S37" s="67">
        <v>64.3</v>
      </c>
      <c r="T37" s="67">
        <v>64.599999999999994</v>
      </c>
      <c r="U37" s="67">
        <v>64.900000000000006</v>
      </c>
      <c r="V37" s="67">
        <v>56.7</v>
      </c>
      <c r="W37" s="67">
        <v>54.7</v>
      </c>
      <c r="X37" s="67">
        <v>55.6</v>
      </c>
      <c r="Y37" s="67">
        <v>69.5</v>
      </c>
      <c r="Z37" s="67">
        <v>71.400000000000006</v>
      </c>
      <c r="AA37" s="55">
        <v>69.599999999999994</v>
      </c>
      <c r="AB37" s="55">
        <v>73.5</v>
      </c>
      <c r="AC37" s="55">
        <v>70.5</v>
      </c>
      <c r="AD37" s="55">
        <v>70.5</v>
      </c>
      <c r="AE37" s="55">
        <v>70.5</v>
      </c>
      <c r="AF37" s="55">
        <v>70.5</v>
      </c>
      <c r="AG37" s="58">
        <v>70</v>
      </c>
      <c r="AH37" s="51">
        <f t="shared" si="2"/>
        <v>73.5</v>
      </c>
      <c r="AI37" s="52">
        <f t="shared" si="3"/>
        <v>34</v>
      </c>
      <c r="AK37" s="53"/>
    </row>
    <row r="38" spans="1:41" x14ac:dyDescent="0.25">
      <c r="A38" s="57" t="s">
        <v>23</v>
      </c>
      <c r="B38" s="55">
        <v>63.5</v>
      </c>
      <c r="C38" s="55">
        <v>63.5</v>
      </c>
      <c r="D38" s="55">
        <v>63.1</v>
      </c>
      <c r="E38" s="55">
        <v>63.7</v>
      </c>
      <c r="F38" s="55">
        <v>63.7</v>
      </c>
      <c r="G38" s="55">
        <v>63.1</v>
      </c>
      <c r="H38" s="55">
        <v>63</v>
      </c>
      <c r="I38" s="55">
        <v>63.3</v>
      </c>
      <c r="J38" s="55">
        <v>62.9</v>
      </c>
      <c r="K38" s="55">
        <v>62.9</v>
      </c>
      <c r="L38" s="67">
        <v>63.7</v>
      </c>
      <c r="M38" s="67">
        <v>62.9</v>
      </c>
      <c r="N38" s="67">
        <v>62.9</v>
      </c>
      <c r="O38" s="67">
        <v>62.5</v>
      </c>
      <c r="P38" s="67">
        <v>62.7</v>
      </c>
      <c r="Q38" s="67">
        <v>63.2</v>
      </c>
      <c r="R38" s="67">
        <v>62.9</v>
      </c>
      <c r="S38" s="67">
        <v>60</v>
      </c>
      <c r="T38" s="67">
        <v>62.9</v>
      </c>
      <c r="U38" s="67">
        <v>63.1</v>
      </c>
      <c r="V38" s="67">
        <v>59.2</v>
      </c>
      <c r="W38" s="67">
        <v>62.5</v>
      </c>
      <c r="X38" s="67">
        <v>63.8</v>
      </c>
      <c r="Y38" s="67">
        <v>63.7</v>
      </c>
      <c r="Z38" s="67">
        <v>63.6</v>
      </c>
      <c r="AA38" s="55">
        <v>63.6</v>
      </c>
      <c r="AB38" s="55">
        <v>63.6</v>
      </c>
      <c r="AC38" s="55">
        <v>63.6</v>
      </c>
      <c r="AD38" s="55">
        <v>63.6</v>
      </c>
      <c r="AE38" s="55">
        <v>63.6</v>
      </c>
      <c r="AF38" s="55">
        <v>63.6</v>
      </c>
      <c r="AG38" s="58">
        <v>69</v>
      </c>
      <c r="AH38" s="51">
        <f t="shared" si="2"/>
        <v>63.8</v>
      </c>
      <c r="AI38" s="52">
        <f t="shared" si="3"/>
        <v>59.2</v>
      </c>
      <c r="AK38" s="53"/>
    </row>
    <row r="39" spans="1:41" x14ac:dyDescent="0.25">
      <c r="A39" s="57" t="s">
        <v>24</v>
      </c>
      <c r="B39" s="55">
        <v>30.1</v>
      </c>
      <c r="C39" s="55">
        <v>30.1</v>
      </c>
      <c r="D39" s="55">
        <v>30.2</v>
      </c>
      <c r="E39" s="55">
        <v>30.2</v>
      </c>
      <c r="F39" s="55">
        <v>30.2</v>
      </c>
      <c r="G39" s="55">
        <v>30.2</v>
      </c>
      <c r="H39" s="55">
        <v>30.2</v>
      </c>
      <c r="I39" s="55">
        <v>30.2</v>
      </c>
      <c r="J39" s="55">
        <v>30.2</v>
      </c>
      <c r="K39" s="55">
        <v>29</v>
      </c>
      <c r="L39" s="67">
        <v>29.8</v>
      </c>
      <c r="M39" s="67">
        <v>0</v>
      </c>
      <c r="N39" s="67">
        <v>17.3</v>
      </c>
      <c r="O39" s="67">
        <v>30</v>
      </c>
      <c r="P39" s="67">
        <v>30.7</v>
      </c>
      <c r="Q39" s="67">
        <v>30</v>
      </c>
      <c r="R39" s="67">
        <v>30</v>
      </c>
      <c r="S39" s="67">
        <v>30.2</v>
      </c>
      <c r="T39" s="67">
        <v>30.2</v>
      </c>
      <c r="U39" s="67">
        <v>30.2</v>
      </c>
      <c r="V39" s="67">
        <v>25</v>
      </c>
      <c r="W39" s="67">
        <v>25</v>
      </c>
      <c r="X39" s="67">
        <v>24.7</v>
      </c>
      <c r="Y39" s="67">
        <v>30.7</v>
      </c>
      <c r="Z39" s="67">
        <v>30.7</v>
      </c>
      <c r="AA39" s="55">
        <v>30</v>
      </c>
      <c r="AB39" s="55">
        <v>30</v>
      </c>
      <c r="AC39" s="55">
        <v>30</v>
      </c>
      <c r="AD39" s="55">
        <v>30</v>
      </c>
      <c r="AE39" s="55">
        <v>30</v>
      </c>
      <c r="AF39" s="55">
        <v>30</v>
      </c>
      <c r="AG39" s="58">
        <v>60</v>
      </c>
      <c r="AH39" s="51">
        <f t="shared" si="2"/>
        <v>30.7</v>
      </c>
      <c r="AI39" s="52">
        <f t="shared" si="3"/>
        <v>0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0</v>
      </c>
      <c r="Y40" s="48">
        <v>15</v>
      </c>
      <c r="Z40" s="48">
        <v>15</v>
      </c>
      <c r="AA40" s="55">
        <v>15</v>
      </c>
      <c r="AB40" s="55">
        <v>15</v>
      </c>
      <c r="AC40" s="55">
        <v>15</v>
      </c>
      <c r="AD40" s="55">
        <v>15</v>
      </c>
      <c r="AE40" s="55">
        <v>15</v>
      </c>
      <c r="AF40" s="55">
        <v>15</v>
      </c>
      <c r="AG40" s="58">
        <v>30</v>
      </c>
      <c r="AH40" s="51">
        <f t="shared" si="2"/>
        <v>15</v>
      </c>
      <c r="AI40" s="52">
        <f t="shared" si="3"/>
        <v>0</v>
      </c>
      <c r="AK40" s="53"/>
    </row>
    <row r="41" spans="1:41" x14ac:dyDescent="0.25">
      <c r="A41" s="57" t="s">
        <v>86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16.899999999999999</v>
      </c>
      <c r="C42" s="68">
        <v>16.899999999999999</v>
      </c>
      <c r="D42" s="68">
        <v>16.7</v>
      </c>
      <c r="E42" s="68">
        <v>16.7</v>
      </c>
      <c r="F42" s="68">
        <v>16.7</v>
      </c>
      <c r="G42" s="68">
        <v>16.7</v>
      </c>
      <c r="H42" s="68">
        <v>16.7</v>
      </c>
      <c r="I42" s="68">
        <v>16.7</v>
      </c>
      <c r="J42" s="68">
        <v>16.7</v>
      </c>
      <c r="K42" s="68">
        <v>16.399999999999999</v>
      </c>
      <c r="L42" s="48">
        <v>16.7</v>
      </c>
      <c r="M42" s="48">
        <v>16.7</v>
      </c>
      <c r="N42" s="48">
        <v>16.7</v>
      </c>
      <c r="O42" s="48">
        <v>14</v>
      </c>
      <c r="P42" s="48">
        <v>13.8</v>
      </c>
      <c r="Q42" s="48">
        <v>14.1</v>
      </c>
      <c r="R42" s="48">
        <v>16.600000000000001</v>
      </c>
      <c r="S42" s="48">
        <v>16.600000000000001</v>
      </c>
      <c r="T42" s="48">
        <v>16.899999999999999</v>
      </c>
      <c r="U42" s="48">
        <v>16.899999999999999</v>
      </c>
      <c r="V42" s="48">
        <v>16.899999999999999</v>
      </c>
      <c r="W42" s="48">
        <v>16.899999999999999</v>
      </c>
      <c r="X42" s="48">
        <v>16.899999999999999</v>
      </c>
      <c r="Y42" s="48">
        <v>16.899999999999999</v>
      </c>
      <c r="Z42" s="48">
        <v>16.399999999999999</v>
      </c>
      <c r="AA42" s="55">
        <v>17</v>
      </c>
      <c r="AB42" s="55">
        <v>17</v>
      </c>
      <c r="AC42" s="55">
        <v>17</v>
      </c>
      <c r="AD42" s="55">
        <v>17</v>
      </c>
      <c r="AE42" s="55">
        <v>17</v>
      </c>
      <c r="AF42" s="55">
        <v>17</v>
      </c>
      <c r="AG42" s="58">
        <v>24</v>
      </c>
      <c r="AH42" s="51">
        <f t="shared" si="2"/>
        <v>17</v>
      </c>
      <c r="AI42" s="52">
        <f t="shared" si="3"/>
        <v>13.8</v>
      </c>
      <c r="AK42" s="53"/>
    </row>
    <row r="43" spans="1:41" x14ac:dyDescent="0.25">
      <c r="A43" s="57" t="s">
        <v>27</v>
      </c>
      <c r="B43" s="55">
        <v>2.1</v>
      </c>
      <c r="C43" s="55">
        <v>2.1</v>
      </c>
      <c r="D43" s="55">
        <v>2.1</v>
      </c>
      <c r="E43" s="55">
        <v>2.1</v>
      </c>
      <c r="F43" s="55">
        <v>2.1</v>
      </c>
      <c r="G43" s="55">
        <v>2.1</v>
      </c>
      <c r="H43" s="55">
        <v>2.1</v>
      </c>
      <c r="I43" s="55">
        <v>2.1</v>
      </c>
      <c r="J43" s="55">
        <v>2.1</v>
      </c>
      <c r="K43" s="55">
        <v>2.1</v>
      </c>
      <c r="L43" s="48">
        <v>2.1</v>
      </c>
      <c r="M43" s="48">
        <v>2.1</v>
      </c>
      <c r="N43" s="48">
        <v>2.1</v>
      </c>
      <c r="O43" s="48">
        <v>2.1</v>
      </c>
      <c r="P43" s="48">
        <v>2.1</v>
      </c>
      <c r="Q43" s="48">
        <v>0</v>
      </c>
      <c r="R43" s="48">
        <v>0</v>
      </c>
      <c r="S43" s="48">
        <v>0</v>
      </c>
      <c r="T43" s="48">
        <v>2.1</v>
      </c>
      <c r="U43" s="48">
        <v>2.1</v>
      </c>
      <c r="V43" s="48">
        <v>2.1</v>
      </c>
      <c r="W43" s="48">
        <v>2.1</v>
      </c>
      <c r="X43" s="48">
        <v>2.1</v>
      </c>
      <c r="Y43" s="48">
        <v>2.1</v>
      </c>
      <c r="Z43" s="48">
        <v>2.1</v>
      </c>
      <c r="AA43" s="55">
        <v>2.5</v>
      </c>
      <c r="AB43" s="55">
        <v>2.5</v>
      </c>
      <c r="AC43" s="55">
        <v>2.5</v>
      </c>
      <c r="AD43" s="55">
        <v>2.5</v>
      </c>
      <c r="AE43" s="55">
        <v>2.5</v>
      </c>
      <c r="AF43" s="55">
        <v>2.5</v>
      </c>
      <c r="AG43" s="58">
        <v>15</v>
      </c>
      <c r="AH43" s="51">
        <f t="shared" si="2"/>
        <v>2.5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14</v>
      </c>
      <c r="C44" s="55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48">
        <v>14</v>
      </c>
      <c r="M44" s="48">
        <v>14</v>
      </c>
      <c r="N44" s="48">
        <v>14</v>
      </c>
      <c r="O44" s="48">
        <v>14</v>
      </c>
      <c r="P44" s="48">
        <v>14</v>
      </c>
      <c r="Q44" s="48">
        <v>14</v>
      </c>
      <c r="R44" s="48">
        <v>14</v>
      </c>
      <c r="S44" s="48">
        <v>14</v>
      </c>
      <c r="T44" s="48">
        <v>14</v>
      </c>
      <c r="U44" s="48">
        <v>14</v>
      </c>
      <c r="V44" s="48">
        <v>14</v>
      </c>
      <c r="W44" s="48">
        <v>14</v>
      </c>
      <c r="X44" s="48">
        <v>14</v>
      </c>
      <c r="Y44" s="48">
        <v>14</v>
      </c>
      <c r="Z44" s="48">
        <v>14</v>
      </c>
      <c r="AA44" s="55">
        <v>14</v>
      </c>
      <c r="AB44" s="55">
        <v>14</v>
      </c>
      <c r="AC44" s="55">
        <v>14</v>
      </c>
      <c r="AD44" s="55">
        <v>14</v>
      </c>
      <c r="AE44" s="55">
        <v>14</v>
      </c>
      <c r="AF44" s="55">
        <v>14</v>
      </c>
      <c r="AG44" s="58">
        <v>14.1</v>
      </c>
      <c r="AH44" s="51">
        <f t="shared" si="2"/>
        <v>14</v>
      </c>
      <c r="AI44" s="52">
        <f t="shared" si="3"/>
        <v>14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14</v>
      </c>
      <c r="C45" s="68">
        <v>14</v>
      </c>
      <c r="D45" s="68">
        <v>14</v>
      </c>
      <c r="E45" s="68">
        <v>14</v>
      </c>
      <c r="F45" s="68">
        <v>14</v>
      </c>
      <c r="G45" s="68">
        <v>14</v>
      </c>
      <c r="H45" s="68">
        <v>14</v>
      </c>
      <c r="I45" s="68">
        <v>14</v>
      </c>
      <c r="J45" s="68">
        <v>14</v>
      </c>
      <c r="K45" s="68">
        <v>14</v>
      </c>
      <c r="L45" s="68">
        <v>14</v>
      </c>
      <c r="M45" s="68">
        <v>14</v>
      </c>
      <c r="N45" s="48">
        <v>10</v>
      </c>
      <c r="O45" s="48">
        <v>13.5</v>
      </c>
      <c r="P45" s="48">
        <v>14</v>
      </c>
      <c r="Q45" s="48">
        <v>14</v>
      </c>
      <c r="R45" s="48">
        <v>14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55">
        <v>14</v>
      </c>
      <c r="AB45" s="55">
        <v>14</v>
      </c>
      <c r="AC45" s="55">
        <v>14</v>
      </c>
      <c r="AD45" s="55">
        <v>4</v>
      </c>
      <c r="AE45" s="55">
        <v>10</v>
      </c>
      <c r="AF45" s="55">
        <v>12</v>
      </c>
      <c r="AG45" s="58">
        <v>14</v>
      </c>
      <c r="AH45" s="51">
        <f t="shared" si="2"/>
        <v>14</v>
      </c>
      <c r="AI45" s="52">
        <f t="shared" si="3"/>
        <v>4</v>
      </c>
      <c r="AK45" s="53"/>
    </row>
    <row r="46" spans="1:41" x14ac:dyDescent="0.25">
      <c r="A46" s="57" t="s">
        <v>30</v>
      </c>
      <c r="B46" s="55">
        <v>5.7</v>
      </c>
      <c r="C46" s="55">
        <v>5.7</v>
      </c>
      <c r="D46" s="55">
        <v>5.7</v>
      </c>
      <c r="E46" s="55">
        <v>5.7</v>
      </c>
      <c r="F46" s="55">
        <v>5.7</v>
      </c>
      <c r="G46" s="55">
        <v>5.7</v>
      </c>
      <c r="H46" s="55">
        <v>5.7</v>
      </c>
      <c r="I46" s="55">
        <v>5.7</v>
      </c>
      <c r="J46" s="55">
        <v>5.7</v>
      </c>
      <c r="K46" s="55">
        <v>5.7</v>
      </c>
      <c r="L46" s="55">
        <v>5.7</v>
      </c>
      <c r="M46" s="55">
        <v>5.7</v>
      </c>
      <c r="N46" s="55">
        <v>5.7</v>
      </c>
      <c r="O46" s="55">
        <v>5.7</v>
      </c>
      <c r="P46" s="48">
        <v>5.7</v>
      </c>
      <c r="Q46" s="48">
        <v>5.7</v>
      </c>
      <c r="R46" s="48">
        <v>5.7</v>
      </c>
      <c r="S46" s="48">
        <v>5.7</v>
      </c>
      <c r="T46" s="48">
        <v>5.8</v>
      </c>
      <c r="U46" s="48">
        <v>5.8</v>
      </c>
      <c r="V46" s="48">
        <v>5.8</v>
      </c>
      <c r="W46" s="48">
        <v>5.8</v>
      </c>
      <c r="X46" s="48">
        <v>5.8</v>
      </c>
      <c r="Y46" s="48">
        <v>5.8</v>
      </c>
      <c r="Z46" s="48">
        <v>5.8</v>
      </c>
      <c r="AA46" s="55">
        <v>5.5</v>
      </c>
      <c r="AB46" s="55">
        <v>5.5</v>
      </c>
      <c r="AC46" s="55">
        <v>5.5</v>
      </c>
      <c r="AD46" s="55">
        <v>5.5</v>
      </c>
      <c r="AE46" s="55">
        <v>5.5</v>
      </c>
      <c r="AF46" s="55">
        <v>5.5</v>
      </c>
      <c r="AG46" s="58">
        <v>10.050000000000001</v>
      </c>
      <c r="AH46" s="51">
        <f t="shared" si="2"/>
        <v>5.8</v>
      </c>
      <c r="AI46" s="52">
        <f t="shared" si="3"/>
        <v>5.5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4</v>
      </c>
      <c r="H47" s="55">
        <v>4</v>
      </c>
      <c r="I47" s="55">
        <v>6</v>
      </c>
      <c r="J47" s="55">
        <v>6</v>
      </c>
      <c r="K47" s="55">
        <v>6</v>
      </c>
      <c r="L47" s="55">
        <v>6</v>
      </c>
      <c r="M47" s="55">
        <v>6</v>
      </c>
      <c r="N47" s="55">
        <v>6</v>
      </c>
      <c r="O47" s="55">
        <v>6</v>
      </c>
      <c r="P47" s="48">
        <v>6</v>
      </c>
      <c r="Q47" s="48">
        <v>6</v>
      </c>
      <c r="R47" s="48">
        <v>6</v>
      </c>
      <c r="S47" s="48">
        <v>6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55">
        <v>6.2</v>
      </c>
      <c r="AB47" s="55">
        <v>6.2</v>
      </c>
      <c r="AC47" s="55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4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v>3.5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346.04</v>
      </c>
      <c r="C49" s="66">
        <f t="shared" si="6"/>
        <v>346.04</v>
      </c>
      <c r="D49" s="66">
        <f t="shared" si="6"/>
        <v>346.04</v>
      </c>
      <c r="E49" s="66">
        <f t="shared" si="6"/>
        <v>347.34</v>
      </c>
      <c r="F49" s="66">
        <f t="shared" si="6"/>
        <v>347.14</v>
      </c>
      <c r="G49" s="66">
        <f t="shared" si="6"/>
        <v>344.74</v>
      </c>
      <c r="H49" s="66">
        <f t="shared" si="6"/>
        <v>344.64000000000004</v>
      </c>
      <c r="I49" s="66">
        <f t="shared" si="6"/>
        <v>344.74</v>
      </c>
      <c r="J49" s="66">
        <f t="shared" si="6"/>
        <v>345.14000000000004</v>
      </c>
      <c r="K49" s="66">
        <f t="shared" si="6"/>
        <v>341.64</v>
      </c>
      <c r="L49" s="66">
        <f t="shared" si="6"/>
        <v>345.24</v>
      </c>
      <c r="M49" s="66">
        <f t="shared" si="6"/>
        <v>313.04000000000008</v>
      </c>
      <c r="N49" s="66">
        <f t="shared" si="6"/>
        <v>326.34000000000009</v>
      </c>
      <c r="O49" s="66">
        <f t="shared" si="6"/>
        <v>368.14000000000004</v>
      </c>
      <c r="P49" s="66">
        <f t="shared" si="6"/>
        <v>370.44</v>
      </c>
      <c r="Q49" s="66">
        <f t="shared" si="6"/>
        <v>367.34000000000003</v>
      </c>
      <c r="R49" s="66">
        <f t="shared" si="6"/>
        <v>369.14</v>
      </c>
      <c r="S49" s="66">
        <f t="shared" si="6"/>
        <v>367.94</v>
      </c>
      <c r="T49" s="66">
        <f t="shared" si="6"/>
        <v>373.84</v>
      </c>
      <c r="U49" s="66">
        <f t="shared" si="6"/>
        <v>374.44</v>
      </c>
      <c r="V49" s="66">
        <f t="shared" si="6"/>
        <v>357.74</v>
      </c>
      <c r="W49" s="66">
        <f t="shared" si="6"/>
        <v>359.24</v>
      </c>
      <c r="X49" s="66">
        <f t="shared" si="6"/>
        <v>347.64</v>
      </c>
      <c r="Y49" s="66">
        <f t="shared" si="6"/>
        <v>382.14</v>
      </c>
      <c r="Z49" s="66">
        <f t="shared" si="6"/>
        <v>384.74</v>
      </c>
      <c r="AA49" s="66">
        <f t="shared" si="6"/>
        <v>382.4</v>
      </c>
      <c r="AB49" s="66">
        <f t="shared" si="6"/>
        <v>386.34000000000003</v>
      </c>
      <c r="AC49" s="66">
        <f t="shared" si="6"/>
        <v>383.34000000000003</v>
      </c>
      <c r="AD49" s="66">
        <f t="shared" si="6"/>
        <v>373.34000000000003</v>
      </c>
      <c r="AE49" s="66">
        <f t="shared" si="6"/>
        <v>379.34000000000003</v>
      </c>
      <c r="AF49" s="66">
        <f t="shared" si="6"/>
        <v>381.34000000000003</v>
      </c>
      <c r="AG49" s="71">
        <f>SUM(AG36:AG48)</f>
        <v>489.91</v>
      </c>
      <c r="AH49" s="51">
        <f t="shared" si="2"/>
        <v>386.34000000000003</v>
      </c>
      <c r="AI49" s="52">
        <f t="shared" si="3"/>
        <v>313.04000000000008</v>
      </c>
      <c r="AK49" s="53"/>
    </row>
    <row r="50" spans="1:37" x14ac:dyDescent="0.25">
      <c r="A50" s="54" t="s">
        <v>34</v>
      </c>
      <c r="B50" s="55">
        <v>35</v>
      </c>
      <c r="C50" s="55">
        <v>30</v>
      </c>
      <c r="D50" s="55">
        <v>14</v>
      </c>
      <c r="E50" s="55">
        <v>0</v>
      </c>
      <c r="F50" s="55">
        <v>0</v>
      </c>
      <c r="G50" s="55">
        <v>0</v>
      </c>
      <c r="H50" s="55">
        <v>0</v>
      </c>
      <c r="I50" s="55">
        <v>9.8000000000000007</v>
      </c>
      <c r="J50" s="55">
        <v>29.4</v>
      </c>
      <c r="K50" s="55">
        <v>59.1</v>
      </c>
      <c r="L50" s="72">
        <v>59.2</v>
      </c>
      <c r="M50" s="72">
        <v>54.3</v>
      </c>
      <c r="N50" s="72">
        <v>59.3</v>
      </c>
      <c r="O50" s="72">
        <v>49.5</v>
      </c>
      <c r="P50" s="48">
        <v>50</v>
      </c>
      <c r="Q50" s="48">
        <v>59.3</v>
      </c>
      <c r="R50" s="48">
        <v>39.700000000000003</v>
      </c>
      <c r="S50" s="48">
        <v>27.9</v>
      </c>
      <c r="T50" s="48">
        <v>10.199999999999999</v>
      </c>
      <c r="U50" s="48">
        <v>10.3</v>
      </c>
      <c r="V50" s="48">
        <v>0</v>
      </c>
      <c r="W50" s="48">
        <v>0</v>
      </c>
      <c r="X50" s="48">
        <v>0</v>
      </c>
      <c r="Y50" s="48">
        <v>49.8</v>
      </c>
      <c r="Z50" s="48">
        <v>60.3</v>
      </c>
      <c r="AA50" s="48">
        <v>60.3</v>
      </c>
      <c r="AB50" s="48">
        <v>34</v>
      </c>
      <c r="AC50" s="48">
        <v>34</v>
      </c>
      <c r="AD50" s="48">
        <v>0</v>
      </c>
      <c r="AE50" s="48">
        <v>0</v>
      </c>
      <c r="AF50" s="48">
        <v>0</v>
      </c>
      <c r="AG50" s="56">
        <v>60</v>
      </c>
      <c r="AH50" s="51">
        <f t="shared" si="2"/>
        <v>60.3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14</v>
      </c>
      <c r="C51" s="55">
        <v>15</v>
      </c>
      <c r="D51" s="55">
        <v>6.1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10.199999999999999</v>
      </c>
      <c r="K51" s="55">
        <v>28.8</v>
      </c>
      <c r="L51" s="72">
        <v>28.7</v>
      </c>
      <c r="M51" s="72">
        <v>8.3000000000000007</v>
      </c>
      <c r="N51" s="72">
        <v>28.4</v>
      </c>
      <c r="O51" s="72">
        <v>23.5</v>
      </c>
      <c r="P51" s="67">
        <v>28.3</v>
      </c>
      <c r="Q51" s="67">
        <v>19.5</v>
      </c>
      <c r="R51" s="67">
        <v>17.399999999999999</v>
      </c>
      <c r="S51" s="67">
        <v>11.6</v>
      </c>
      <c r="T51" s="67">
        <v>3.4</v>
      </c>
      <c r="U51" s="67">
        <v>5.8</v>
      </c>
      <c r="V51" s="67">
        <v>0</v>
      </c>
      <c r="W51" s="67">
        <v>0</v>
      </c>
      <c r="X51" s="67">
        <v>0</v>
      </c>
      <c r="Y51" s="67">
        <v>0</v>
      </c>
      <c r="Z51" s="67">
        <v>28.9</v>
      </c>
      <c r="AA51" s="67">
        <v>28.9</v>
      </c>
      <c r="AB51" s="67">
        <v>16.7</v>
      </c>
      <c r="AC51" s="67">
        <v>16.7</v>
      </c>
      <c r="AD51" s="67">
        <v>0</v>
      </c>
      <c r="AE51" s="67">
        <v>0</v>
      </c>
      <c r="AF51" s="67">
        <v>0</v>
      </c>
      <c r="AG51" s="58">
        <v>32</v>
      </c>
      <c r="AH51" s="51">
        <f t="shared" si="2"/>
        <v>28.9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6</v>
      </c>
      <c r="C52" s="68">
        <v>7</v>
      </c>
      <c r="D52" s="68">
        <v>2.2000000000000002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3.7</v>
      </c>
      <c r="K52" s="68">
        <v>10.5</v>
      </c>
      <c r="L52" s="73">
        <v>10.5</v>
      </c>
      <c r="M52" s="73">
        <v>9.1999999999999993</v>
      </c>
      <c r="N52" s="73">
        <v>10.4</v>
      </c>
      <c r="O52" s="73">
        <v>8.5</v>
      </c>
      <c r="P52" s="74">
        <v>10.3</v>
      </c>
      <c r="Q52" s="74">
        <v>7.1</v>
      </c>
      <c r="R52" s="74">
        <v>6.3</v>
      </c>
      <c r="S52" s="74">
        <v>4.3</v>
      </c>
      <c r="T52" s="74">
        <v>1.3</v>
      </c>
      <c r="U52" s="74">
        <v>2.1</v>
      </c>
      <c r="V52" s="74">
        <v>0</v>
      </c>
      <c r="W52" s="74">
        <v>0</v>
      </c>
      <c r="X52" s="74">
        <v>0</v>
      </c>
      <c r="Y52" s="74">
        <v>0</v>
      </c>
      <c r="Z52" s="74">
        <v>10.6</v>
      </c>
      <c r="AA52" s="74">
        <v>10.6</v>
      </c>
      <c r="AB52" s="74">
        <v>6.1</v>
      </c>
      <c r="AC52" s="74">
        <v>6.1</v>
      </c>
      <c r="AD52" s="74">
        <v>0</v>
      </c>
      <c r="AE52" s="74">
        <v>0</v>
      </c>
      <c r="AF52" s="74">
        <v>0</v>
      </c>
      <c r="AG52" s="75">
        <v>14</v>
      </c>
      <c r="AH52" s="51">
        <f t="shared" si="2"/>
        <v>10.6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55</v>
      </c>
      <c r="C53" s="66">
        <f t="shared" ref="C53:AF53" si="7">SUM(C50:C52)</f>
        <v>52</v>
      </c>
      <c r="D53" s="66">
        <f t="shared" si="7"/>
        <v>22.3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9.8000000000000007</v>
      </c>
      <c r="J53" s="66">
        <f t="shared" si="7"/>
        <v>43.3</v>
      </c>
      <c r="K53" s="66">
        <f t="shared" si="7"/>
        <v>98.4</v>
      </c>
      <c r="L53" s="66">
        <f t="shared" si="7"/>
        <v>98.4</v>
      </c>
      <c r="M53" s="66">
        <f t="shared" si="7"/>
        <v>71.8</v>
      </c>
      <c r="N53" s="66">
        <f t="shared" si="7"/>
        <v>98.1</v>
      </c>
      <c r="O53" s="66">
        <f t="shared" si="7"/>
        <v>81.5</v>
      </c>
      <c r="P53" s="66">
        <f>SUM(P50:P52)</f>
        <v>88.6</v>
      </c>
      <c r="Q53" s="66">
        <f t="shared" si="7"/>
        <v>85.899999999999991</v>
      </c>
      <c r="R53" s="66">
        <f t="shared" si="7"/>
        <v>63.4</v>
      </c>
      <c r="S53" s="66">
        <f t="shared" si="7"/>
        <v>43.8</v>
      </c>
      <c r="T53" s="66">
        <f t="shared" si="7"/>
        <v>14.9</v>
      </c>
      <c r="U53" s="66">
        <f t="shared" si="7"/>
        <v>18.200000000000003</v>
      </c>
      <c r="V53" s="66">
        <f t="shared" si="7"/>
        <v>0</v>
      </c>
      <c r="W53" s="66">
        <f t="shared" si="7"/>
        <v>0</v>
      </c>
      <c r="X53" s="66">
        <f t="shared" si="7"/>
        <v>0</v>
      </c>
      <c r="Y53" s="66">
        <f t="shared" si="7"/>
        <v>49.8</v>
      </c>
      <c r="Z53" s="66">
        <f t="shared" si="7"/>
        <v>99.799999999999983</v>
      </c>
      <c r="AA53" s="66">
        <f t="shared" si="7"/>
        <v>99.799999999999983</v>
      </c>
      <c r="AB53" s="66">
        <f t="shared" si="7"/>
        <v>56.800000000000004</v>
      </c>
      <c r="AC53" s="66">
        <f t="shared" si="7"/>
        <v>56.800000000000004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99.799999999999983</v>
      </c>
      <c r="AI53" s="52">
        <f t="shared" si="3"/>
        <v>0</v>
      </c>
      <c r="AK53" s="53"/>
    </row>
    <row r="54" spans="1:37" x14ac:dyDescent="0.25">
      <c r="A54" s="54" t="s">
        <v>206</v>
      </c>
      <c r="B54" s="48">
        <v>26.4</v>
      </c>
      <c r="C54" s="48">
        <v>25</v>
      </c>
      <c r="D54" s="48">
        <v>23.85</v>
      </c>
      <c r="E54" s="48">
        <v>22</v>
      </c>
      <c r="F54" s="48">
        <v>20</v>
      </c>
      <c r="G54" s="48">
        <v>19.5</v>
      </c>
      <c r="H54" s="48">
        <v>18</v>
      </c>
      <c r="I54" s="48">
        <v>17.52</v>
      </c>
      <c r="J54" s="48">
        <v>18.77</v>
      </c>
      <c r="K54" s="48">
        <v>32</v>
      </c>
      <c r="L54" s="48">
        <v>66</v>
      </c>
      <c r="M54" s="48">
        <v>66.7</v>
      </c>
      <c r="N54" s="48">
        <v>65.5</v>
      </c>
      <c r="O54" s="48">
        <v>33.22</v>
      </c>
      <c r="P54" s="48">
        <v>48.2</v>
      </c>
      <c r="Q54" s="48">
        <v>53.5</v>
      </c>
      <c r="R54" s="48">
        <v>48.9</v>
      </c>
      <c r="S54" s="48">
        <v>37</v>
      </c>
      <c r="T54" s="48">
        <v>26.8</v>
      </c>
      <c r="U54" s="48">
        <v>25.76</v>
      </c>
      <c r="V54" s="48">
        <v>20</v>
      </c>
      <c r="W54" s="48">
        <v>23</v>
      </c>
      <c r="X54" s="48">
        <v>31.44</v>
      </c>
      <c r="Y54" s="48">
        <v>16.899999999999999</v>
      </c>
      <c r="Z54" s="48">
        <v>26.62</v>
      </c>
      <c r="AA54" s="48">
        <v>39.11</v>
      </c>
      <c r="AB54" s="48">
        <v>43.23</v>
      </c>
      <c r="AC54" s="48">
        <v>43.71</v>
      </c>
      <c r="AD54" s="48">
        <v>33.869999999999997</v>
      </c>
      <c r="AE54" s="48">
        <v>32.340000000000003</v>
      </c>
      <c r="AF54" s="48">
        <v>31.43</v>
      </c>
      <c r="AG54" s="56"/>
      <c r="AH54" s="51">
        <f t="shared" si="2"/>
        <v>66.7</v>
      </c>
      <c r="AI54" s="52">
        <f t="shared" si="3"/>
        <v>16.899999999999999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36.9</v>
      </c>
      <c r="Q55" s="48">
        <v>0</v>
      </c>
      <c r="R55" s="48">
        <v>6.5</v>
      </c>
      <c r="S55" s="48">
        <v>8.4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36.9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-7</v>
      </c>
      <c r="C56" s="67">
        <v>22</v>
      </c>
      <c r="D56" s="67">
        <v>0</v>
      </c>
      <c r="E56" s="67">
        <v>0</v>
      </c>
      <c r="F56" s="67">
        <v>-4</v>
      </c>
      <c r="G56" s="48">
        <v>-10</v>
      </c>
      <c r="H56" s="48">
        <v>-16</v>
      </c>
      <c r="I56" s="48">
        <v>10</v>
      </c>
      <c r="J56" s="48">
        <v>20</v>
      </c>
      <c r="K56" s="48">
        <v>5</v>
      </c>
      <c r="L56" s="67">
        <v>-7</v>
      </c>
      <c r="M56" s="67">
        <v>16</v>
      </c>
      <c r="N56" s="67">
        <v>14.1</v>
      </c>
      <c r="O56" s="67">
        <v>21</v>
      </c>
      <c r="P56" s="67">
        <v>-2.2999999999999998</v>
      </c>
      <c r="Q56" s="67">
        <v>8.6999999999999993</v>
      </c>
      <c r="R56" s="67">
        <v>-12.1</v>
      </c>
      <c r="S56" s="67">
        <v>-2.7</v>
      </c>
      <c r="T56" s="67">
        <v>2</v>
      </c>
      <c r="U56" s="77">
        <v>-24.7</v>
      </c>
      <c r="V56" s="77">
        <v>-28</v>
      </c>
      <c r="W56" s="77">
        <v>-19.899999999999999</v>
      </c>
      <c r="X56" s="77">
        <v>-24</v>
      </c>
      <c r="Y56" s="77">
        <v>2.6</v>
      </c>
      <c r="Z56" s="77">
        <v>16.2</v>
      </c>
      <c r="AA56" s="67">
        <v>-1.2</v>
      </c>
      <c r="AB56" s="67">
        <v>-15</v>
      </c>
      <c r="AC56" s="67">
        <v>-10</v>
      </c>
      <c r="AD56" s="67">
        <v>4</v>
      </c>
      <c r="AE56" s="67">
        <v>-6</v>
      </c>
      <c r="AF56" s="67">
        <v>-7</v>
      </c>
      <c r="AG56" s="78"/>
      <c r="AH56" s="51">
        <f t="shared" si="2"/>
        <v>22</v>
      </c>
      <c r="AI56" s="52">
        <f t="shared" si="3"/>
        <v>-28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10</v>
      </c>
      <c r="L57" s="67">
        <v>11</v>
      </c>
      <c r="M57" s="67">
        <v>13.6</v>
      </c>
      <c r="N57" s="67">
        <v>13.6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15</v>
      </c>
      <c r="AA57" s="79">
        <v>18</v>
      </c>
      <c r="AB57" s="79">
        <v>11</v>
      </c>
      <c r="AC57" s="79">
        <v>11</v>
      </c>
      <c r="AD57" s="79">
        <v>11</v>
      </c>
      <c r="AE57" s="79">
        <v>0</v>
      </c>
      <c r="AF57" s="79">
        <v>0</v>
      </c>
      <c r="AG57" s="78"/>
      <c r="AH57" s="51">
        <f t="shared" si="2"/>
        <v>18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67">
        <v>0</v>
      </c>
      <c r="T58" s="67">
        <v>0</v>
      </c>
      <c r="U58" s="67">
        <v>0</v>
      </c>
      <c r="V58" s="67">
        <v>0</v>
      </c>
      <c r="W58" s="67">
        <v>0</v>
      </c>
      <c r="X58" s="67">
        <v>0</v>
      </c>
      <c r="Y58" s="67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88</v>
      </c>
      <c r="B59" s="67">
        <v>8</v>
      </c>
      <c r="C59" s="79">
        <v>8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80">
        <v>0</v>
      </c>
      <c r="P59" s="80">
        <v>0</v>
      </c>
      <c r="Q59" s="80">
        <v>0</v>
      </c>
      <c r="R59" s="80">
        <v>0</v>
      </c>
      <c r="S59" s="67">
        <v>8</v>
      </c>
      <c r="T59" s="67">
        <v>0</v>
      </c>
      <c r="U59" s="67">
        <v>0</v>
      </c>
      <c r="V59" s="67">
        <v>0</v>
      </c>
      <c r="W59" s="67">
        <v>0</v>
      </c>
      <c r="X59" s="67">
        <v>0</v>
      </c>
      <c r="Y59" s="67">
        <v>0</v>
      </c>
      <c r="Z59" s="48">
        <v>0</v>
      </c>
      <c r="AA59" s="80">
        <v>0</v>
      </c>
      <c r="AB59" s="80">
        <v>8</v>
      </c>
      <c r="AC59" s="80">
        <v>8</v>
      </c>
      <c r="AD59" s="80">
        <v>8</v>
      </c>
      <c r="AE59" s="80">
        <v>8</v>
      </c>
      <c r="AF59" s="80">
        <v>8</v>
      </c>
      <c r="AG59" s="78"/>
      <c r="AH59" s="51">
        <f t="shared" si="2"/>
        <v>8</v>
      </c>
      <c r="AI59" s="52">
        <f t="shared" si="3"/>
        <v>0</v>
      </c>
      <c r="AK59" s="53"/>
    </row>
    <row r="60" spans="1:37" x14ac:dyDescent="0.25">
      <c r="A60" s="57" t="s">
        <v>89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48">
        <v>0</v>
      </c>
      <c r="O60" s="80">
        <v>0</v>
      </c>
      <c r="P60" s="80">
        <v>0</v>
      </c>
      <c r="Q60" s="80">
        <v>0</v>
      </c>
      <c r="R60" s="80">
        <v>0</v>
      </c>
      <c r="S60" s="67">
        <v>0</v>
      </c>
      <c r="T60" s="67">
        <v>0</v>
      </c>
      <c r="U60" s="67">
        <v>0</v>
      </c>
      <c r="V60" s="67">
        <v>0</v>
      </c>
      <c r="W60" s="67">
        <v>0</v>
      </c>
      <c r="X60" s="67">
        <v>0</v>
      </c>
      <c r="Y60" s="67">
        <v>0</v>
      </c>
      <c r="Z60" s="48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>
        <v>8</v>
      </c>
      <c r="C61" s="79">
        <v>8</v>
      </c>
      <c r="D61" s="79">
        <v>8</v>
      </c>
      <c r="E61" s="79">
        <v>8</v>
      </c>
      <c r="F61" s="79">
        <v>8</v>
      </c>
      <c r="G61" s="79">
        <v>8</v>
      </c>
      <c r="H61" s="79">
        <v>8</v>
      </c>
      <c r="I61" s="79">
        <v>8</v>
      </c>
      <c r="J61" s="79">
        <v>8</v>
      </c>
      <c r="K61" s="79">
        <v>8</v>
      </c>
      <c r="L61" s="79">
        <v>8</v>
      </c>
      <c r="M61" s="79">
        <v>8</v>
      </c>
      <c r="N61" s="79">
        <v>8</v>
      </c>
      <c r="O61" s="79">
        <v>8</v>
      </c>
      <c r="P61" s="79">
        <v>8</v>
      </c>
      <c r="Q61" s="79">
        <v>8</v>
      </c>
      <c r="R61" s="79">
        <v>8</v>
      </c>
      <c r="S61" s="79">
        <v>8</v>
      </c>
      <c r="T61" s="79">
        <v>8</v>
      </c>
      <c r="U61" s="79">
        <v>8</v>
      </c>
      <c r="V61" s="79">
        <v>8</v>
      </c>
      <c r="W61" s="79">
        <v>8</v>
      </c>
      <c r="X61" s="79">
        <v>8</v>
      </c>
      <c r="Y61" s="79">
        <v>8</v>
      </c>
      <c r="Z61" s="79">
        <v>10</v>
      </c>
      <c r="AA61" s="79">
        <v>10</v>
      </c>
      <c r="AB61" s="79">
        <v>10</v>
      </c>
      <c r="AC61" s="79">
        <v>10</v>
      </c>
      <c r="AD61" s="79">
        <v>10</v>
      </c>
      <c r="AE61" s="79">
        <v>10</v>
      </c>
      <c r="AF61" s="79">
        <v>10</v>
      </c>
      <c r="AG61" s="78"/>
      <c r="AH61" s="51">
        <f t="shared" si="2"/>
        <v>10</v>
      </c>
      <c r="AI61" s="52">
        <f t="shared" si="3"/>
        <v>8</v>
      </c>
      <c r="AK61" s="53"/>
    </row>
    <row r="62" spans="1:37" x14ac:dyDescent="0.25">
      <c r="A62" s="57" t="s">
        <v>91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67">
        <v>0</v>
      </c>
      <c r="R63" s="82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48">
        <v>0</v>
      </c>
      <c r="R64" s="82">
        <v>0</v>
      </c>
      <c r="S64" s="79">
        <v>0</v>
      </c>
      <c r="T64" s="79">
        <v>0</v>
      </c>
      <c r="U64" s="79">
        <v>0</v>
      </c>
      <c r="V64" s="79">
        <v>0</v>
      </c>
      <c r="W64" s="79">
        <v>0</v>
      </c>
      <c r="X64" s="79">
        <v>0</v>
      </c>
      <c r="Y64" s="79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35.4</v>
      </c>
      <c r="C65" s="66">
        <f t="shared" ref="C65:AF65" si="8">SUM(C54:C64)</f>
        <v>63</v>
      </c>
      <c r="D65" s="66">
        <f t="shared" si="8"/>
        <v>31.85</v>
      </c>
      <c r="E65" s="66">
        <f t="shared" si="8"/>
        <v>30</v>
      </c>
      <c r="F65" s="66">
        <f t="shared" si="8"/>
        <v>24</v>
      </c>
      <c r="G65" s="66">
        <f t="shared" si="8"/>
        <v>17.5</v>
      </c>
      <c r="H65" s="66">
        <f t="shared" si="8"/>
        <v>10</v>
      </c>
      <c r="I65" s="66">
        <f t="shared" si="8"/>
        <v>35.519999999999996</v>
      </c>
      <c r="J65" s="66">
        <f t="shared" si="8"/>
        <v>46.769999999999996</v>
      </c>
      <c r="K65" s="66">
        <f t="shared" si="8"/>
        <v>55</v>
      </c>
      <c r="L65" s="66">
        <f t="shared" si="8"/>
        <v>78</v>
      </c>
      <c r="M65" s="66">
        <f t="shared" si="8"/>
        <v>104.3</v>
      </c>
      <c r="N65" s="66">
        <f t="shared" si="8"/>
        <v>101.19999999999999</v>
      </c>
      <c r="O65" s="66">
        <f t="shared" si="8"/>
        <v>62.22</v>
      </c>
      <c r="P65" s="66">
        <f t="shared" si="8"/>
        <v>90.8</v>
      </c>
      <c r="Q65" s="66">
        <f t="shared" si="8"/>
        <v>70.2</v>
      </c>
      <c r="R65" s="66">
        <f t="shared" si="8"/>
        <v>51.3</v>
      </c>
      <c r="S65" s="66">
        <f t="shared" si="8"/>
        <v>58.699999999999996</v>
      </c>
      <c r="T65" s="66">
        <f t="shared" si="8"/>
        <v>36.799999999999997</v>
      </c>
      <c r="U65" s="66">
        <f t="shared" si="8"/>
        <v>9.0600000000000023</v>
      </c>
      <c r="V65" s="66">
        <f t="shared" si="8"/>
        <v>0</v>
      </c>
      <c r="W65" s="66">
        <f t="shared" si="8"/>
        <v>11.100000000000001</v>
      </c>
      <c r="X65" s="66">
        <f t="shared" si="8"/>
        <v>15.440000000000001</v>
      </c>
      <c r="Y65" s="66">
        <f t="shared" si="8"/>
        <v>27.5</v>
      </c>
      <c r="Z65" s="66">
        <f t="shared" si="8"/>
        <v>67.819999999999993</v>
      </c>
      <c r="AA65" s="66">
        <f t="shared" si="8"/>
        <v>65.91</v>
      </c>
      <c r="AB65" s="66">
        <f t="shared" si="8"/>
        <v>57.23</v>
      </c>
      <c r="AC65" s="66">
        <f t="shared" si="8"/>
        <v>62.71</v>
      </c>
      <c r="AD65" s="66">
        <f t="shared" si="8"/>
        <v>66.87</v>
      </c>
      <c r="AE65" s="66">
        <f t="shared" si="8"/>
        <v>44.34</v>
      </c>
      <c r="AF65" s="66">
        <f t="shared" si="8"/>
        <v>42.43</v>
      </c>
      <c r="AG65" s="71">
        <f>SUM(AG54:AG64)</f>
        <v>0</v>
      </c>
      <c r="AH65" s="51">
        <f t="shared" si="2"/>
        <v>104.3</v>
      </c>
      <c r="AI65" s="52">
        <f t="shared" si="3"/>
        <v>0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>B65+B53+B49+B35+B69</f>
        <v>1213.74</v>
      </c>
      <c r="C70" s="88">
        <f t="shared" ref="C70:AG70" si="10">C65+C53+C49+C35+C69</f>
        <v>1198.3399999999999</v>
      </c>
      <c r="D70" s="88">
        <f t="shared" si="10"/>
        <v>1176.3900000000001</v>
      </c>
      <c r="E70" s="88">
        <f t="shared" si="10"/>
        <v>1153.54</v>
      </c>
      <c r="F70" s="88">
        <f t="shared" si="10"/>
        <v>1143.3400000000001</v>
      </c>
      <c r="G70" s="88">
        <f t="shared" si="10"/>
        <v>1134.44</v>
      </c>
      <c r="H70" s="88">
        <f t="shared" si="10"/>
        <v>1126.8400000000001</v>
      </c>
      <c r="I70" s="88">
        <f t="shared" si="10"/>
        <v>1162.26</v>
      </c>
      <c r="J70" s="88">
        <f t="shared" si="10"/>
        <v>1207.4100000000001</v>
      </c>
      <c r="K70" s="88">
        <f t="shared" si="10"/>
        <v>1266.24</v>
      </c>
      <c r="L70" s="88">
        <f t="shared" si="10"/>
        <v>1293.94</v>
      </c>
      <c r="M70" s="88">
        <f t="shared" si="10"/>
        <v>1260.54</v>
      </c>
      <c r="N70" s="88">
        <f t="shared" si="10"/>
        <v>1297.04</v>
      </c>
      <c r="O70" s="88">
        <f t="shared" si="10"/>
        <v>1282.56</v>
      </c>
      <c r="P70" s="88">
        <f t="shared" si="10"/>
        <v>1325.54</v>
      </c>
      <c r="Q70" s="88">
        <f t="shared" si="10"/>
        <v>1331.14</v>
      </c>
      <c r="R70" s="88">
        <f t="shared" si="10"/>
        <v>1337.1399999999999</v>
      </c>
      <c r="S70" s="88">
        <f t="shared" si="10"/>
        <v>1325.64</v>
      </c>
      <c r="T70" s="88">
        <f t="shared" si="10"/>
        <v>1280.8399999999999</v>
      </c>
      <c r="U70" s="88">
        <f t="shared" si="10"/>
        <v>1257</v>
      </c>
      <c r="V70" s="88">
        <f t="shared" si="10"/>
        <v>1206.1399999999999</v>
      </c>
      <c r="W70" s="88">
        <f t="shared" si="10"/>
        <v>1214.44</v>
      </c>
      <c r="X70" s="88">
        <f t="shared" si="10"/>
        <v>1207.08</v>
      </c>
      <c r="Y70" s="88">
        <f t="shared" si="10"/>
        <v>1310.24</v>
      </c>
      <c r="Z70" s="88">
        <f t="shared" si="10"/>
        <v>1410.06</v>
      </c>
      <c r="AA70" s="88">
        <f t="shared" si="10"/>
        <v>1406.61</v>
      </c>
      <c r="AB70" s="88">
        <f t="shared" si="10"/>
        <v>1354.87</v>
      </c>
      <c r="AC70" s="88">
        <f t="shared" si="10"/>
        <v>1357.35</v>
      </c>
      <c r="AD70" s="88">
        <f t="shared" si="10"/>
        <v>1272.51</v>
      </c>
      <c r="AE70" s="88">
        <f t="shared" si="10"/>
        <v>1234.48</v>
      </c>
      <c r="AF70" s="88">
        <f t="shared" si="10"/>
        <v>1214.47</v>
      </c>
      <c r="AG70" s="88">
        <f t="shared" si="10"/>
        <v>2068.14</v>
      </c>
      <c r="AH70" s="51">
        <f t="shared" si="2"/>
        <v>1410.06</v>
      </c>
      <c r="AI70" s="52">
        <f t="shared" si="3"/>
        <v>1126.8400000000001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>B70+B71</f>
        <v>1213.74</v>
      </c>
      <c r="C72" s="88">
        <f t="shared" ref="C72:AF72" si="11">C69+C65+C53+C49+C35+C71</f>
        <v>1198.3399999999999</v>
      </c>
      <c r="D72" s="88">
        <f t="shared" si="11"/>
        <v>1176.3900000000001</v>
      </c>
      <c r="E72" s="88">
        <f t="shared" si="11"/>
        <v>1153.54</v>
      </c>
      <c r="F72" s="88">
        <f t="shared" si="11"/>
        <v>1143.3400000000001</v>
      </c>
      <c r="G72" s="88">
        <f t="shared" si="11"/>
        <v>1134.44</v>
      </c>
      <c r="H72" s="88">
        <f t="shared" si="11"/>
        <v>1126.8400000000001</v>
      </c>
      <c r="I72" s="88">
        <f t="shared" si="11"/>
        <v>1162.26</v>
      </c>
      <c r="J72" s="88">
        <f t="shared" si="11"/>
        <v>1207.4100000000001</v>
      </c>
      <c r="K72" s="88">
        <f t="shared" si="11"/>
        <v>1266.24</v>
      </c>
      <c r="L72" s="88">
        <f t="shared" si="11"/>
        <v>1293.94</v>
      </c>
      <c r="M72" s="88">
        <f t="shared" si="11"/>
        <v>1260.54</v>
      </c>
      <c r="N72" s="88">
        <f t="shared" si="11"/>
        <v>1297.04</v>
      </c>
      <c r="O72" s="88">
        <f t="shared" si="11"/>
        <v>1282.56</v>
      </c>
      <c r="P72" s="88">
        <f t="shared" si="11"/>
        <v>1325.54</v>
      </c>
      <c r="Q72" s="88">
        <f t="shared" si="11"/>
        <v>1331.14</v>
      </c>
      <c r="R72" s="88">
        <f t="shared" si="11"/>
        <v>1337.1399999999999</v>
      </c>
      <c r="S72" s="88">
        <f t="shared" si="11"/>
        <v>1325.64</v>
      </c>
      <c r="T72" s="88">
        <f t="shared" si="11"/>
        <v>1280.8399999999999</v>
      </c>
      <c r="U72" s="88">
        <f t="shared" si="11"/>
        <v>1257</v>
      </c>
      <c r="V72" s="88">
        <f t="shared" si="11"/>
        <v>1206.1399999999999</v>
      </c>
      <c r="W72" s="88">
        <f t="shared" si="11"/>
        <v>1214.44</v>
      </c>
      <c r="X72" s="88">
        <f t="shared" si="11"/>
        <v>1207.08</v>
      </c>
      <c r="Y72" s="88">
        <f t="shared" si="11"/>
        <v>1310.24</v>
      </c>
      <c r="Z72" s="88">
        <f t="shared" si="11"/>
        <v>1410.06</v>
      </c>
      <c r="AA72" s="88">
        <f t="shared" si="11"/>
        <v>1406.61</v>
      </c>
      <c r="AB72" s="88">
        <f t="shared" si="11"/>
        <v>1354.87</v>
      </c>
      <c r="AC72" s="88">
        <f t="shared" si="11"/>
        <v>1357.35</v>
      </c>
      <c r="AD72" s="88">
        <f t="shared" si="11"/>
        <v>1272.51</v>
      </c>
      <c r="AE72" s="88">
        <f t="shared" si="11"/>
        <v>1234.48</v>
      </c>
      <c r="AF72" s="88">
        <f t="shared" si="11"/>
        <v>1214.47</v>
      </c>
      <c r="AG72" s="71">
        <f>AG69+AG65+AG53+AG49+AG35+AG71</f>
        <v>2068.14</v>
      </c>
      <c r="AH72" s="51">
        <f t="shared" si="2"/>
        <v>1410.06</v>
      </c>
      <c r="AI72" s="52">
        <f t="shared" si="3"/>
        <v>1126.8400000000001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 t="shared" ref="B76:E77" si="18">IF(B55&lt;0,B55*-1,0)</f>
        <v>0</v>
      </c>
      <c r="C76" s="79">
        <f t="shared" si="18"/>
        <v>0</v>
      </c>
      <c r="D76" s="79">
        <f t="shared" si="18"/>
        <v>0</v>
      </c>
      <c r="E76" s="79">
        <f t="shared" si="18"/>
        <v>0</v>
      </c>
      <c r="F76" s="79">
        <f>IF(F56&lt;0,F56*-1,0)</f>
        <v>4</v>
      </c>
      <c r="G76" s="79">
        <f t="shared" ref="G76:AF76" si="19">IF(G56&lt;0,G56*-1,0)</f>
        <v>10</v>
      </c>
      <c r="H76" s="79">
        <f t="shared" si="19"/>
        <v>16</v>
      </c>
      <c r="I76" s="79">
        <f t="shared" si="19"/>
        <v>0</v>
      </c>
      <c r="J76" s="79">
        <f t="shared" si="19"/>
        <v>0</v>
      </c>
      <c r="K76" s="79">
        <f t="shared" si="19"/>
        <v>0</v>
      </c>
      <c r="L76" s="79">
        <f t="shared" si="19"/>
        <v>7</v>
      </c>
      <c r="M76" s="79">
        <f t="shared" si="19"/>
        <v>0</v>
      </c>
      <c r="N76" s="79">
        <f t="shared" si="19"/>
        <v>0</v>
      </c>
      <c r="O76" s="79">
        <f t="shared" si="19"/>
        <v>0</v>
      </c>
      <c r="P76" s="79">
        <f t="shared" si="19"/>
        <v>2.2999999999999998</v>
      </c>
      <c r="Q76" s="79">
        <f t="shared" si="19"/>
        <v>0</v>
      </c>
      <c r="R76" s="79">
        <f t="shared" si="19"/>
        <v>12.1</v>
      </c>
      <c r="S76" s="79">
        <f t="shared" si="19"/>
        <v>2.7</v>
      </c>
      <c r="T76" s="79">
        <f t="shared" si="19"/>
        <v>0</v>
      </c>
      <c r="U76" s="79">
        <f t="shared" si="19"/>
        <v>24.7</v>
      </c>
      <c r="V76" s="79">
        <f t="shared" si="19"/>
        <v>28</v>
      </c>
      <c r="W76" s="79">
        <f t="shared" si="19"/>
        <v>19.899999999999999</v>
      </c>
      <c r="X76" s="79">
        <f t="shared" si="19"/>
        <v>24</v>
      </c>
      <c r="Y76" s="79">
        <f t="shared" si="19"/>
        <v>0</v>
      </c>
      <c r="Z76" s="79">
        <f t="shared" si="19"/>
        <v>0</v>
      </c>
      <c r="AA76" s="79">
        <f t="shared" si="19"/>
        <v>1.2</v>
      </c>
      <c r="AB76" s="79">
        <f t="shared" si="19"/>
        <v>15</v>
      </c>
      <c r="AC76" s="79">
        <f t="shared" si="19"/>
        <v>10</v>
      </c>
      <c r="AD76" s="79">
        <f t="shared" si="19"/>
        <v>0</v>
      </c>
      <c r="AE76" s="79">
        <f t="shared" si="19"/>
        <v>6</v>
      </c>
      <c r="AF76" s="79">
        <f t="shared" si="19"/>
        <v>7</v>
      </c>
      <c r="AG76" s="89"/>
      <c r="AH76" s="51">
        <f t="shared" ref="AH76:AH88" si="20">MAX(B76:AF76)</f>
        <v>28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f t="shared" si="18"/>
        <v>7</v>
      </c>
      <c r="C77" s="79">
        <f t="shared" si="18"/>
        <v>0</v>
      </c>
      <c r="D77" s="79">
        <f t="shared" si="18"/>
        <v>0</v>
      </c>
      <c r="E77" s="79">
        <f t="shared" si="18"/>
        <v>0</v>
      </c>
      <c r="F77" s="79">
        <f>IF(F54&lt;0,F54*-1,0)</f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7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3">SUM(B73:B78)</f>
        <v>7</v>
      </c>
      <c r="C79" s="66">
        <f t="shared" si="23"/>
        <v>0</v>
      </c>
      <c r="D79" s="66">
        <f t="shared" si="23"/>
        <v>0</v>
      </c>
      <c r="E79" s="66">
        <f t="shared" si="23"/>
        <v>0</v>
      </c>
      <c r="F79" s="66">
        <f t="shared" si="23"/>
        <v>4</v>
      </c>
      <c r="G79" s="66">
        <f t="shared" si="23"/>
        <v>10</v>
      </c>
      <c r="H79" s="66">
        <f t="shared" si="23"/>
        <v>16</v>
      </c>
      <c r="I79" s="66">
        <f t="shared" si="23"/>
        <v>0</v>
      </c>
      <c r="J79" s="66">
        <f t="shared" si="23"/>
        <v>0</v>
      </c>
      <c r="K79" s="66">
        <f t="shared" si="23"/>
        <v>0</v>
      </c>
      <c r="L79" s="66">
        <f t="shared" si="23"/>
        <v>7</v>
      </c>
      <c r="M79" s="66">
        <f t="shared" si="23"/>
        <v>0</v>
      </c>
      <c r="N79" s="66">
        <f t="shared" si="23"/>
        <v>0</v>
      </c>
      <c r="O79" s="66">
        <f t="shared" si="23"/>
        <v>0</v>
      </c>
      <c r="P79" s="66">
        <f t="shared" si="23"/>
        <v>2.2999999999999998</v>
      </c>
      <c r="Q79" s="66">
        <f t="shared" si="23"/>
        <v>0</v>
      </c>
      <c r="R79" s="66">
        <f t="shared" si="23"/>
        <v>12.1</v>
      </c>
      <c r="S79" s="66">
        <f t="shared" si="23"/>
        <v>2.7</v>
      </c>
      <c r="T79" s="66">
        <f t="shared" si="23"/>
        <v>0</v>
      </c>
      <c r="U79" s="66">
        <f t="shared" si="23"/>
        <v>24.7</v>
      </c>
      <c r="V79" s="66">
        <f t="shared" si="23"/>
        <v>28</v>
      </c>
      <c r="W79" s="66">
        <f t="shared" si="23"/>
        <v>19.899999999999999</v>
      </c>
      <c r="X79" s="66">
        <f t="shared" si="23"/>
        <v>24</v>
      </c>
      <c r="Y79" s="66">
        <f t="shared" si="23"/>
        <v>0</v>
      </c>
      <c r="Z79" s="66">
        <f t="shared" si="23"/>
        <v>0</v>
      </c>
      <c r="AA79" s="66">
        <f t="shared" si="23"/>
        <v>1.2</v>
      </c>
      <c r="AB79" s="66">
        <f t="shared" si="23"/>
        <v>15</v>
      </c>
      <c r="AC79" s="66">
        <f t="shared" si="23"/>
        <v>10</v>
      </c>
      <c r="AD79" s="66">
        <f t="shared" si="23"/>
        <v>0</v>
      </c>
      <c r="AE79" s="66">
        <f t="shared" si="23"/>
        <v>6</v>
      </c>
      <c r="AF79" s="66">
        <f t="shared" si="23"/>
        <v>7</v>
      </c>
      <c r="AG79" s="71">
        <f t="shared" si="23"/>
        <v>0</v>
      </c>
      <c r="AH79" s="51">
        <f t="shared" si="20"/>
        <v>28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87</v>
      </c>
      <c r="B80" s="66">
        <f t="shared" ref="B80:AG80" si="24">SUM(B67:B79)</f>
        <v>2441.48</v>
      </c>
      <c r="C80" s="66">
        <f t="shared" si="24"/>
        <v>2396.6799999999998</v>
      </c>
      <c r="D80" s="66">
        <f t="shared" si="24"/>
        <v>2352.7800000000002</v>
      </c>
      <c r="E80" s="66">
        <f t="shared" si="24"/>
        <v>2307.08</v>
      </c>
      <c r="F80" s="66">
        <f t="shared" si="24"/>
        <v>2294.6800000000003</v>
      </c>
      <c r="G80" s="66">
        <f t="shared" si="24"/>
        <v>2288.88</v>
      </c>
      <c r="H80" s="66">
        <f t="shared" si="24"/>
        <v>2285.6800000000003</v>
      </c>
      <c r="I80" s="66">
        <f t="shared" si="24"/>
        <v>2324.52</v>
      </c>
      <c r="J80" s="66">
        <f t="shared" si="24"/>
        <v>2414.8200000000002</v>
      </c>
      <c r="K80" s="66">
        <f t="shared" si="24"/>
        <v>2532.48</v>
      </c>
      <c r="L80" s="66">
        <f t="shared" si="24"/>
        <v>2601.88</v>
      </c>
      <c r="M80" s="66">
        <f t="shared" si="24"/>
        <v>2521.08</v>
      </c>
      <c r="N80" s="66">
        <f t="shared" si="24"/>
        <v>2594.08</v>
      </c>
      <c r="O80" s="66">
        <f t="shared" si="24"/>
        <v>2565.12</v>
      </c>
      <c r="P80" s="66">
        <f t="shared" si="24"/>
        <v>2655.6800000000003</v>
      </c>
      <c r="Q80" s="66">
        <f t="shared" si="24"/>
        <v>2662.28</v>
      </c>
      <c r="R80" s="66">
        <f t="shared" si="24"/>
        <v>2698.4799999999996</v>
      </c>
      <c r="S80" s="66">
        <f t="shared" si="24"/>
        <v>2656.68</v>
      </c>
      <c r="T80" s="66">
        <f t="shared" si="24"/>
        <v>2561.6799999999998</v>
      </c>
      <c r="U80" s="66">
        <f t="shared" si="24"/>
        <v>2563.3999999999996</v>
      </c>
      <c r="V80" s="66">
        <f t="shared" si="24"/>
        <v>2468.2799999999997</v>
      </c>
      <c r="W80" s="66">
        <f t="shared" si="24"/>
        <v>2468.6800000000003</v>
      </c>
      <c r="X80" s="66">
        <f t="shared" si="24"/>
        <v>2462.16</v>
      </c>
      <c r="Y80" s="66">
        <f t="shared" si="24"/>
        <v>2620.48</v>
      </c>
      <c r="Z80" s="66">
        <f t="shared" si="24"/>
        <v>2820.12</v>
      </c>
      <c r="AA80" s="66">
        <f t="shared" si="24"/>
        <v>2815.6199999999994</v>
      </c>
      <c r="AB80" s="66">
        <f t="shared" si="24"/>
        <v>2739.74</v>
      </c>
      <c r="AC80" s="66">
        <f t="shared" si="24"/>
        <v>2734.7</v>
      </c>
      <c r="AD80" s="66">
        <f t="shared" si="24"/>
        <v>2545.02</v>
      </c>
      <c r="AE80" s="66">
        <f t="shared" si="24"/>
        <v>2480.96</v>
      </c>
      <c r="AF80" s="66">
        <f t="shared" si="24"/>
        <v>2442.94</v>
      </c>
      <c r="AG80" s="71">
        <f t="shared" si="24"/>
        <v>4208.08</v>
      </c>
      <c r="AH80" s="51">
        <f t="shared" si="20"/>
        <v>2820.12</v>
      </c>
      <c r="AI80" s="52">
        <f t="shared" si="21"/>
        <v>2285.6800000000003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50.027000000000001</v>
      </c>
      <c r="C81" s="91">
        <v>50.021999999999998</v>
      </c>
      <c r="D81" s="91">
        <v>49.970999999999997</v>
      </c>
      <c r="E81" s="91">
        <v>50.005000000000003</v>
      </c>
      <c r="F81" s="91">
        <v>49.965000000000003</v>
      </c>
      <c r="G81" s="91">
        <v>50.03</v>
      </c>
      <c r="H81" s="91">
        <v>50.039000000000001</v>
      </c>
      <c r="I81" s="91">
        <v>50.003999999999998</v>
      </c>
      <c r="J81" s="91">
        <v>50.000999999999998</v>
      </c>
      <c r="K81" s="91">
        <v>50.073999999999998</v>
      </c>
      <c r="L81" s="91">
        <v>49.99</v>
      </c>
      <c r="M81" s="91">
        <v>49.99</v>
      </c>
      <c r="N81" s="91">
        <v>50.058</v>
      </c>
      <c r="O81" s="91">
        <v>49.994</v>
      </c>
      <c r="P81" s="91">
        <v>50.015999999999998</v>
      </c>
      <c r="Q81" s="91">
        <v>50.012999999999998</v>
      </c>
      <c r="R81" s="91">
        <v>49.956000000000003</v>
      </c>
      <c r="S81" s="91">
        <v>50.029000000000003</v>
      </c>
      <c r="T81" s="91">
        <v>49.993000000000002</v>
      </c>
      <c r="U81" s="91">
        <v>50.015999999999998</v>
      </c>
      <c r="V81" s="91">
        <v>49.886000000000003</v>
      </c>
      <c r="W81" s="91">
        <v>50.029000000000003</v>
      </c>
      <c r="X81" s="91">
        <v>49.976999999999997</v>
      </c>
      <c r="Y81" s="91">
        <v>50.015000000000001</v>
      </c>
      <c r="Z81" s="91">
        <v>49.96</v>
      </c>
      <c r="AA81" s="91">
        <v>50.009</v>
      </c>
      <c r="AB81" s="91">
        <v>49.777000000000001</v>
      </c>
      <c r="AC81" s="91">
        <v>50.029000000000003</v>
      </c>
      <c r="AD81" s="91">
        <v>49.953000000000003</v>
      </c>
      <c r="AE81" s="91">
        <v>49.936</v>
      </c>
      <c r="AF81" s="92">
        <v>49.997</v>
      </c>
      <c r="AG81" s="93"/>
      <c r="AH81" s="51">
        <f t="shared" si="20"/>
        <v>50.073999999999998</v>
      </c>
      <c r="AI81" s="52">
        <f t="shared" si="21"/>
        <v>49.777000000000001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125.9</v>
      </c>
      <c r="C82" s="67">
        <v>124.8</v>
      </c>
      <c r="D82" s="67">
        <v>125.3</v>
      </c>
      <c r="E82" s="67">
        <v>125.4</v>
      </c>
      <c r="F82" s="67">
        <v>125.3</v>
      </c>
      <c r="G82" s="67">
        <v>125.9</v>
      </c>
      <c r="H82" s="67">
        <v>125.4</v>
      </c>
      <c r="I82" s="67">
        <v>123.9</v>
      </c>
      <c r="J82" s="67">
        <v>123.9</v>
      </c>
      <c r="K82" s="67">
        <v>123.6</v>
      </c>
      <c r="L82" s="67">
        <v>123.7</v>
      </c>
      <c r="M82" s="67">
        <v>123.7</v>
      </c>
      <c r="N82" s="67">
        <v>123.7</v>
      </c>
      <c r="O82" s="67">
        <v>123.6</v>
      </c>
      <c r="P82" s="67">
        <v>123</v>
      </c>
      <c r="Q82" s="67">
        <v>122.2</v>
      </c>
      <c r="R82" s="67">
        <v>123.1</v>
      </c>
      <c r="S82" s="95">
        <v>122.1</v>
      </c>
      <c r="T82" s="95">
        <v>121.5</v>
      </c>
      <c r="U82" s="95">
        <v>126.8</v>
      </c>
      <c r="V82" s="95">
        <v>123.6</v>
      </c>
      <c r="W82" s="95">
        <v>124.2</v>
      </c>
      <c r="X82" s="95">
        <v>123.6</v>
      </c>
      <c r="Y82" s="95">
        <v>123.2</v>
      </c>
      <c r="Z82" s="95">
        <v>122.4</v>
      </c>
      <c r="AA82" s="67">
        <v>124.9</v>
      </c>
      <c r="AB82" s="67">
        <v>124.4</v>
      </c>
      <c r="AC82" s="67">
        <v>124.8</v>
      </c>
      <c r="AD82" s="67">
        <v>121.9</v>
      </c>
      <c r="AE82" s="67">
        <v>123.1</v>
      </c>
      <c r="AF82" s="96">
        <v>123.7</v>
      </c>
      <c r="AG82" s="97"/>
      <c r="AH82" s="51">
        <f t="shared" si="20"/>
        <v>126.8</v>
      </c>
      <c r="AI82" s="52">
        <f t="shared" si="21"/>
        <v>121.5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129.5</v>
      </c>
      <c r="C83" s="67">
        <v>128.80000000000001</v>
      </c>
      <c r="D83" s="67">
        <v>128.69999999999999</v>
      </c>
      <c r="E83" s="67">
        <v>128.6</v>
      </c>
      <c r="F83" s="67">
        <v>128.30000000000001</v>
      </c>
      <c r="G83" s="67">
        <v>128.80000000000001</v>
      </c>
      <c r="H83" s="67">
        <v>127.8</v>
      </c>
      <c r="I83" s="67">
        <v>126.8</v>
      </c>
      <c r="J83" s="67">
        <v>126.8</v>
      </c>
      <c r="K83" s="67">
        <v>126.2</v>
      </c>
      <c r="L83" s="67">
        <v>126.6</v>
      </c>
      <c r="M83" s="67">
        <v>126.6</v>
      </c>
      <c r="N83" s="67">
        <v>125.8</v>
      </c>
      <c r="O83" s="67">
        <v>125.6</v>
      </c>
      <c r="P83" s="67">
        <v>124.2</v>
      </c>
      <c r="Q83" s="67">
        <v>125.4</v>
      </c>
      <c r="R83" s="67">
        <v>125.3</v>
      </c>
      <c r="S83" s="67">
        <v>124.9</v>
      </c>
      <c r="T83" s="95">
        <v>124.3</v>
      </c>
      <c r="U83" s="95">
        <v>122.9</v>
      </c>
      <c r="V83" s="95">
        <v>126.4</v>
      </c>
      <c r="W83" s="95">
        <v>126.5</v>
      </c>
      <c r="X83" s="95">
        <v>126.2</v>
      </c>
      <c r="Y83" s="95">
        <v>125.9</v>
      </c>
      <c r="Z83" s="95">
        <v>125.5</v>
      </c>
      <c r="AA83" s="67">
        <v>127.6</v>
      </c>
      <c r="AB83" s="67">
        <v>127.5</v>
      </c>
      <c r="AC83" s="67">
        <v>128</v>
      </c>
      <c r="AD83" s="67">
        <v>126.2</v>
      </c>
      <c r="AE83" s="67">
        <v>126.6</v>
      </c>
      <c r="AF83" s="96">
        <v>127.6</v>
      </c>
      <c r="AG83" s="97"/>
      <c r="AH83" s="51">
        <f t="shared" si="20"/>
        <v>129.5</v>
      </c>
      <c r="AI83" s="52">
        <f t="shared" si="21"/>
        <v>122.9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127.8</v>
      </c>
      <c r="C84" s="67">
        <v>128</v>
      </c>
      <c r="D84" s="67">
        <v>126.9</v>
      </c>
      <c r="E84" s="67">
        <v>127.8</v>
      </c>
      <c r="F84" s="67">
        <v>129.4</v>
      </c>
      <c r="G84" s="67">
        <v>128.80000000000001</v>
      </c>
      <c r="H84" s="67">
        <v>127.2</v>
      </c>
      <c r="I84" s="67">
        <v>127.5</v>
      </c>
      <c r="J84" s="67">
        <v>127.5</v>
      </c>
      <c r="K84" s="67">
        <v>125</v>
      </c>
      <c r="L84" s="67">
        <v>125</v>
      </c>
      <c r="M84" s="67">
        <v>125</v>
      </c>
      <c r="N84" s="67">
        <v>125.1</v>
      </c>
      <c r="O84" s="67">
        <v>123.9</v>
      </c>
      <c r="P84" s="67">
        <v>129.4</v>
      </c>
      <c r="Q84" s="67">
        <v>122.9</v>
      </c>
      <c r="R84" s="67">
        <v>122.5</v>
      </c>
      <c r="S84" s="67">
        <v>121.2</v>
      </c>
      <c r="T84" s="67">
        <v>119.7</v>
      </c>
      <c r="U84" s="67">
        <v>125.3</v>
      </c>
      <c r="V84" s="67">
        <v>127.4</v>
      </c>
      <c r="W84" s="95">
        <v>131</v>
      </c>
      <c r="X84" s="95">
        <v>128.80000000000001</v>
      </c>
      <c r="Y84" s="95">
        <v>125</v>
      </c>
      <c r="Z84" s="95">
        <v>122.9</v>
      </c>
      <c r="AA84" s="67">
        <v>125.1</v>
      </c>
      <c r="AB84" s="67">
        <v>124.6</v>
      </c>
      <c r="AC84" s="67">
        <v>125.6</v>
      </c>
      <c r="AD84" s="67">
        <v>126.9</v>
      </c>
      <c r="AE84" s="67">
        <v>126</v>
      </c>
      <c r="AF84" s="96">
        <v>128.30000000000001</v>
      </c>
      <c r="AG84" s="97"/>
      <c r="AH84" s="51">
        <f t="shared" si="20"/>
        <v>131</v>
      </c>
      <c r="AI84" s="52">
        <f t="shared" si="21"/>
        <v>119.7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131.19999999999999</v>
      </c>
      <c r="C85" s="67">
        <v>130.9</v>
      </c>
      <c r="D85" s="67">
        <v>130.9</v>
      </c>
      <c r="E85" s="67">
        <v>131.69999999999999</v>
      </c>
      <c r="F85" s="67">
        <v>134</v>
      </c>
      <c r="G85" s="67">
        <v>132.69999999999999</v>
      </c>
      <c r="H85" s="67">
        <v>131.9</v>
      </c>
      <c r="I85" s="67">
        <v>131.1</v>
      </c>
      <c r="J85" s="67">
        <v>131.1</v>
      </c>
      <c r="K85" s="67">
        <v>128.1</v>
      </c>
      <c r="L85" s="67">
        <v>128.1</v>
      </c>
      <c r="M85" s="67">
        <v>128.1</v>
      </c>
      <c r="N85" s="67">
        <v>128.1</v>
      </c>
      <c r="O85" s="67">
        <v>127.7</v>
      </c>
      <c r="P85" s="67">
        <v>132</v>
      </c>
      <c r="Q85" s="67">
        <v>126.5</v>
      </c>
      <c r="R85" s="67">
        <v>125</v>
      </c>
      <c r="S85" s="67">
        <v>123.6</v>
      </c>
      <c r="T85" s="67">
        <v>122.2</v>
      </c>
      <c r="U85" s="67">
        <v>125.5</v>
      </c>
      <c r="V85" s="67">
        <v>130.5</v>
      </c>
      <c r="W85" s="95">
        <v>129.6</v>
      </c>
      <c r="X85" s="95">
        <v>131.30000000000001</v>
      </c>
      <c r="Y85" s="95">
        <v>128.30000000000001</v>
      </c>
      <c r="Z85" s="95">
        <v>125.9</v>
      </c>
      <c r="AA85" s="67">
        <v>127.9</v>
      </c>
      <c r="AB85" s="67">
        <v>128</v>
      </c>
      <c r="AC85" s="67">
        <v>129.30000000000001</v>
      </c>
      <c r="AD85" s="67">
        <v>130.80000000000001</v>
      </c>
      <c r="AE85" s="67">
        <v>131.1</v>
      </c>
      <c r="AF85" s="96">
        <v>132.9</v>
      </c>
      <c r="AG85" s="97"/>
      <c r="AH85" s="51">
        <f t="shared" si="20"/>
        <v>134</v>
      </c>
      <c r="AI85" s="52">
        <f t="shared" si="21"/>
        <v>122.2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135.6</v>
      </c>
      <c r="C86" s="99">
        <v>131.9</v>
      </c>
      <c r="D86" s="99">
        <v>133.80000000000001</v>
      </c>
      <c r="E86" s="99">
        <v>135</v>
      </c>
      <c r="F86" s="99">
        <v>134.6</v>
      </c>
      <c r="G86" s="99">
        <v>134.80000000000001</v>
      </c>
      <c r="H86" s="99">
        <v>134.6</v>
      </c>
      <c r="I86" s="99">
        <v>135.80000000000001</v>
      </c>
      <c r="J86" s="99">
        <v>135.80000000000001</v>
      </c>
      <c r="K86" s="99">
        <v>131.30000000000001</v>
      </c>
      <c r="L86" s="99">
        <v>131.30000000000001</v>
      </c>
      <c r="M86" s="99">
        <v>131.30000000000001</v>
      </c>
      <c r="N86" s="99">
        <v>131.5</v>
      </c>
      <c r="O86" s="99">
        <v>131.30000000000001</v>
      </c>
      <c r="P86" s="99">
        <v>129.69999999999999</v>
      </c>
      <c r="Q86" s="99">
        <v>134.5</v>
      </c>
      <c r="R86" s="99">
        <v>135.19999999999999</v>
      </c>
      <c r="S86" s="99">
        <v>133.5</v>
      </c>
      <c r="T86" s="99">
        <v>133.9</v>
      </c>
      <c r="U86" s="99">
        <v>135.19999999999999</v>
      </c>
      <c r="V86" s="99">
        <v>135.80000000000001</v>
      </c>
      <c r="W86" s="95">
        <v>134.9</v>
      </c>
      <c r="X86" s="95">
        <v>133.80000000000001</v>
      </c>
      <c r="Y86" s="95">
        <v>133.9</v>
      </c>
      <c r="Z86" s="95">
        <v>129.69999999999999</v>
      </c>
      <c r="AA86" s="99">
        <v>133.6</v>
      </c>
      <c r="AB86" s="99">
        <v>134.1</v>
      </c>
      <c r="AC86" s="99">
        <v>135.69999999999999</v>
      </c>
      <c r="AD86" s="99">
        <v>130.80000000000001</v>
      </c>
      <c r="AE86" s="99">
        <v>135.1</v>
      </c>
      <c r="AF86" s="100">
        <v>134</v>
      </c>
      <c r="AG86" s="101"/>
      <c r="AH86" s="51">
        <f t="shared" si="20"/>
        <v>135.80000000000001</v>
      </c>
      <c r="AI86" s="52">
        <f t="shared" si="21"/>
        <v>129.69999999999999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134.4</v>
      </c>
      <c r="C87" s="67">
        <v>129.30000000000001</v>
      </c>
      <c r="D87" s="67">
        <v>131.5</v>
      </c>
      <c r="E87" s="67">
        <v>133.30000000000001</v>
      </c>
      <c r="F87" s="67">
        <v>133.19999999999999</v>
      </c>
      <c r="G87" s="67">
        <v>132.1</v>
      </c>
      <c r="H87" s="67">
        <v>131.4</v>
      </c>
      <c r="I87" s="67">
        <v>132.30000000000001</v>
      </c>
      <c r="J87" s="67">
        <v>132.30000000000001</v>
      </c>
      <c r="K87" s="67">
        <v>126.1</v>
      </c>
      <c r="L87" s="67">
        <v>127.7</v>
      </c>
      <c r="M87" s="67">
        <v>127.7</v>
      </c>
      <c r="N87" s="67">
        <v>126</v>
      </c>
      <c r="O87" s="67">
        <v>125.1</v>
      </c>
      <c r="P87" s="67">
        <v>124</v>
      </c>
      <c r="Q87" s="67">
        <v>128.19999999999999</v>
      </c>
      <c r="R87" s="67">
        <v>131</v>
      </c>
      <c r="S87" s="67">
        <v>130.6</v>
      </c>
      <c r="T87" s="67">
        <v>134.5</v>
      </c>
      <c r="U87" s="67">
        <v>134.69999999999999</v>
      </c>
      <c r="V87" s="67">
        <v>133.5</v>
      </c>
      <c r="W87" s="95">
        <v>132.5</v>
      </c>
      <c r="X87" s="95">
        <v>132</v>
      </c>
      <c r="Y87" s="95">
        <v>133.30000000000001</v>
      </c>
      <c r="Z87" s="95">
        <v>130.19999999999999</v>
      </c>
      <c r="AA87" s="67">
        <v>128.9</v>
      </c>
      <c r="AB87" s="67">
        <v>130</v>
      </c>
      <c r="AC87" s="67">
        <v>132.69999999999999</v>
      </c>
      <c r="AD87" s="67">
        <v>127.3</v>
      </c>
      <c r="AE87" s="67">
        <v>134.19999999999999</v>
      </c>
      <c r="AF87" s="96">
        <v>132.5</v>
      </c>
      <c r="AG87" s="97"/>
      <c r="AH87" s="51">
        <f t="shared" si="20"/>
        <v>134.69999999999999</v>
      </c>
      <c r="AI87" s="52">
        <f t="shared" si="21"/>
        <v>124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66.3</v>
      </c>
      <c r="C88" s="102">
        <v>66</v>
      </c>
      <c r="D88" s="102">
        <v>66</v>
      </c>
      <c r="E88" s="102">
        <v>65.900000000000006</v>
      </c>
      <c r="F88" s="102">
        <v>65.7</v>
      </c>
      <c r="G88" s="102">
        <v>65.900000000000006</v>
      </c>
      <c r="H88" s="102">
        <v>65.3</v>
      </c>
      <c r="I88" s="102">
        <v>65.3</v>
      </c>
      <c r="J88" s="102">
        <v>65.3</v>
      </c>
      <c r="K88" s="102">
        <v>64.5</v>
      </c>
      <c r="L88" s="102">
        <v>64.900000000000006</v>
      </c>
      <c r="M88" s="102">
        <v>64.900000000000006</v>
      </c>
      <c r="N88" s="102">
        <v>64.400000000000006</v>
      </c>
      <c r="O88" s="102">
        <v>64</v>
      </c>
      <c r="P88" s="102">
        <v>63.8</v>
      </c>
      <c r="Q88" s="102">
        <v>64.2</v>
      </c>
      <c r="R88" s="102">
        <v>64.3</v>
      </c>
      <c r="S88" s="102">
        <v>64.099999999999994</v>
      </c>
      <c r="T88" s="102">
        <v>63.5</v>
      </c>
      <c r="U88" s="102">
        <v>64.8</v>
      </c>
      <c r="V88" s="102">
        <v>64.8</v>
      </c>
      <c r="W88" s="102">
        <v>64.8</v>
      </c>
      <c r="X88" s="102">
        <v>64.599999999999994</v>
      </c>
      <c r="Y88" s="102">
        <v>64.5</v>
      </c>
      <c r="Z88" s="102">
        <v>64.3</v>
      </c>
      <c r="AA88" s="102">
        <v>65.099999999999994</v>
      </c>
      <c r="AB88" s="102">
        <v>65.400000000000006</v>
      </c>
      <c r="AC88" s="102">
        <v>65.5</v>
      </c>
      <c r="AD88" s="102">
        <v>64.7</v>
      </c>
      <c r="AE88" s="102">
        <v>64.599999999999994</v>
      </c>
      <c r="AF88" s="103">
        <v>65.5</v>
      </c>
      <c r="AG88" s="104"/>
      <c r="AH88" s="51">
        <f t="shared" si="20"/>
        <v>66.3</v>
      </c>
      <c r="AI88" s="52">
        <f t="shared" si="21"/>
        <v>63.5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SUM(B12,B14,B17,B20:B21,B39,B41:B42,B44,B46,B91:B94,B98,B104,B110,B119,B121,B133,B140,B143:B144,B151,B153,B155,B159:B161,B163:B165,B170,B176:B177,B179:B181,B189,B194)</f>
        <v>164.43999999999997</v>
      </c>
      <c r="C90" s="109">
        <f t="shared" ref="C90:AF90" si="25">SUM(C12,C14,C17,C20:C21,C39,C41:C42,C44,C46,C91:C94,C98,C104,C110,C119,C121,C133,C140,C143:C144,C151,C153,C155,C159:C161,C163:C165,C170,C176:C177,C179:C181,C189,C194)</f>
        <v>156.53999999999996</v>
      </c>
      <c r="D90" s="109">
        <f t="shared" si="25"/>
        <v>155.63999999999996</v>
      </c>
      <c r="E90" s="109">
        <f t="shared" si="25"/>
        <v>156.33999999999995</v>
      </c>
      <c r="F90" s="109">
        <f t="shared" si="25"/>
        <v>169.53999999999996</v>
      </c>
      <c r="G90" s="109">
        <f t="shared" si="25"/>
        <v>193.23999999999995</v>
      </c>
      <c r="H90" s="109">
        <f t="shared" si="25"/>
        <v>203.53999999999996</v>
      </c>
      <c r="I90" s="109">
        <f t="shared" si="25"/>
        <v>233.43999999999997</v>
      </c>
      <c r="J90" s="109">
        <f t="shared" si="25"/>
        <v>255.33999999999992</v>
      </c>
      <c r="K90" s="109">
        <f t="shared" si="25"/>
        <v>263.04000000000002</v>
      </c>
      <c r="L90" s="109">
        <f t="shared" si="25"/>
        <v>286.03999999999996</v>
      </c>
      <c r="M90" s="109">
        <f t="shared" si="25"/>
        <v>255.33999999999995</v>
      </c>
      <c r="N90" s="109">
        <f t="shared" si="25"/>
        <v>278.23999999999995</v>
      </c>
      <c r="O90" s="109">
        <f t="shared" si="25"/>
        <v>291.14000000000004</v>
      </c>
      <c r="P90" s="109">
        <f t="shared" si="25"/>
        <v>292.6400000000001</v>
      </c>
      <c r="Q90" s="109">
        <f t="shared" si="25"/>
        <v>285.04000000000002</v>
      </c>
      <c r="R90" s="109">
        <f t="shared" si="25"/>
        <v>286.33999999999997</v>
      </c>
      <c r="S90" s="109">
        <f t="shared" si="25"/>
        <v>285.03999999999996</v>
      </c>
      <c r="T90" s="109">
        <f t="shared" si="25"/>
        <v>286.74000000000007</v>
      </c>
      <c r="U90" s="109">
        <f t="shared" si="25"/>
        <v>262.34000000000003</v>
      </c>
      <c r="V90" s="109">
        <f t="shared" si="25"/>
        <v>271.94</v>
      </c>
      <c r="W90" s="109">
        <f t="shared" si="25"/>
        <v>277.14000000000004</v>
      </c>
      <c r="X90" s="109">
        <f t="shared" si="25"/>
        <v>289.34000000000003</v>
      </c>
      <c r="Y90" s="109">
        <f t="shared" si="25"/>
        <v>317.14000000000004</v>
      </c>
      <c r="Z90" s="109">
        <f t="shared" si="25"/>
        <v>331.44000000000005</v>
      </c>
      <c r="AA90" s="109">
        <f t="shared" si="25"/>
        <v>308.83999999999997</v>
      </c>
      <c r="AB90" s="109">
        <f t="shared" si="25"/>
        <v>266.84000000000003</v>
      </c>
      <c r="AC90" s="109">
        <f t="shared" si="25"/>
        <v>259.34000000000009</v>
      </c>
      <c r="AD90" s="109">
        <f t="shared" si="25"/>
        <v>209.84</v>
      </c>
      <c r="AE90" s="109">
        <f t="shared" si="25"/>
        <v>182.14</v>
      </c>
      <c r="AF90" s="109">
        <f t="shared" si="25"/>
        <v>164.94</v>
      </c>
      <c r="AG90" s="110"/>
      <c r="AH90" s="51">
        <f>MAX(B90:AF90)</f>
        <v>331.44000000000005</v>
      </c>
      <c r="AI90" s="52">
        <f>MIN(B90:AF90)</f>
        <v>155.63999999999996</v>
      </c>
    </row>
    <row r="91" spans="1:88" x14ac:dyDescent="0.25">
      <c r="A91" s="111" t="s">
        <v>58</v>
      </c>
      <c r="B91" s="79">
        <v>11.5</v>
      </c>
      <c r="C91" s="79">
        <v>11.4</v>
      </c>
      <c r="D91" s="79">
        <v>13.9</v>
      </c>
      <c r="E91" s="79">
        <v>16.899999999999999</v>
      </c>
      <c r="F91" s="112">
        <v>18.899999999999999</v>
      </c>
      <c r="G91" s="112">
        <v>23.3</v>
      </c>
      <c r="H91" s="112">
        <v>22.3</v>
      </c>
      <c r="I91" s="112">
        <v>16.399999999999999</v>
      </c>
      <c r="J91" s="112">
        <v>41.4</v>
      </c>
      <c r="K91" s="112">
        <v>43</v>
      </c>
      <c r="L91" s="49">
        <v>73.8</v>
      </c>
      <c r="M91" s="49">
        <v>73.8</v>
      </c>
      <c r="N91" s="49">
        <v>95.7</v>
      </c>
      <c r="O91" s="112">
        <v>100.3</v>
      </c>
      <c r="P91" s="112">
        <v>99.9</v>
      </c>
      <c r="Q91" s="112">
        <v>100.6</v>
      </c>
      <c r="R91" s="112">
        <v>100.6</v>
      </c>
      <c r="S91" s="49">
        <v>99.3</v>
      </c>
      <c r="T91" s="49">
        <v>100.7</v>
      </c>
      <c r="U91" s="112">
        <v>100.5</v>
      </c>
      <c r="V91" s="112">
        <v>89.8</v>
      </c>
      <c r="W91" s="112">
        <v>93</v>
      </c>
      <c r="X91" s="112">
        <v>93.1</v>
      </c>
      <c r="Y91" s="112">
        <v>105.6</v>
      </c>
      <c r="Z91" s="112">
        <v>106.3</v>
      </c>
      <c r="AA91" s="49">
        <v>105.4</v>
      </c>
      <c r="AB91" s="49">
        <v>108.2</v>
      </c>
      <c r="AC91" s="49">
        <v>105.3</v>
      </c>
      <c r="AD91" s="49">
        <v>105.1</v>
      </c>
      <c r="AE91" s="49">
        <v>105.5</v>
      </c>
      <c r="AF91" s="113">
        <v>104.8</v>
      </c>
      <c r="AG91" s="114">
        <v>75</v>
      </c>
      <c r="AH91" s="51">
        <f>IF(ABS(MAX(B91:AF91))&gt;ABS(MIN(B91:AF91)),MAX(B91:AF91),MIN(B91:AF91))</f>
        <v>108.2</v>
      </c>
      <c r="AI91" s="115">
        <f>INDEX($B$9:$AF$9,1,MATCH(AH91,B91:AF91,0))</f>
        <v>0.85416666666666663</v>
      </c>
    </row>
    <row r="92" spans="1:88" x14ac:dyDescent="0.25">
      <c r="A92" s="116" t="s">
        <v>59</v>
      </c>
      <c r="B92" s="80">
        <v>-76.599999999999994</v>
      </c>
      <c r="C92" s="80">
        <v>-77</v>
      </c>
      <c r="D92" s="80">
        <v>-75</v>
      </c>
      <c r="E92" s="80">
        <v>-76</v>
      </c>
      <c r="F92" s="80">
        <v>-72</v>
      </c>
      <c r="G92" s="80">
        <v>-60</v>
      </c>
      <c r="H92" s="80">
        <v>-52</v>
      </c>
      <c r="I92" s="80">
        <v>-38</v>
      </c>
      <c r="J92" s="80">
        <v>-60</v>
      </c>
      <c r="K92" s="80">
        <v>-50</v>
      </c>
      <c r="L92" s="80">
        <v>-52</v>
      </c>
      <c r="M92" s="80">
        <v>-52</v>
      </c>
      <c r="N92" s="80">
        <v>-50</v>
      </c>
      <c r="O92" s="80">
        <v>-65</v>
      </c>
      <c r="P92" s="80">
        <v>-69</v>
      </c>
      <c r="Q92" s="80">
        <v>-73</v>
      </c>
      <c r="R92" s="80">
        <v>-72.8</v>
      </c>
      <c r="S92" s="80">
        <v>-74</v>
      </c>
      <c r="T92" s="80">
        <v>-74</v>
      </c>
      <c r="U92" s="80">
        <v>-77</v>
      </c>
      <c r="V92" s="80">
        <v>-68</v>
      </c>
      <c r="W92" s="80">
        <v>-67</v>
      </c>
      <c r="X92" s="80">
        <v>-62</v>
      </c>
      <c r="Y92" s="80">
        <v>-69</v>
      </c>
      <c r="Z92" s="80">
        <v>-56</v>
      </c>
      <c r="AA92" s="67">
        <v>-65</v>
      </c>
      <c r="AB92" s="67">
        <v>-92</v>
      </c>
      <c r="AC92" s="67">
        <v>-91</v>
      </c>
      <c r="AD92" s="67">
        <v>-113</v>
      </c>
      <c r="AE92" s="67">
        <v>-134</v>
      </c>
      <c r="AF92" s="117">
        <v>-135</v>
      </c>
      <c r="AG92" s="114">
        <v>240</v>
      </c>
      <c r="AH92" s="51">
        <f>IF(ABS(MAX(B92:AF92))&gt;ABS(MIN(B92:AF92)),MAX(B92:AF92),MIN(B92:AF92))</f>
        <v>-135</v>
      </c>
      <c r="AI92" s="115">
        <f>INDEX($B$9:$AF$9,1,MATCH(AH92,B92:AF92,0))</f>
        <v>1</v>
      </c>
    </row>
    <row r="93" spans="1:88" x14ac:dyDescent="0.25">
      <c r="A93" s="116" t="s">
        <v>60</v>
      </c>
      <c r="B93" s="80">
        <v>14.4</v>
      </c>
      <c r="C93" s="80">
        <v>6</v>
      </c>
      <c r="D93" s="80">
        <v>-1.7</v>
      </c>
      <c r="E93" s="80">
        <v>-7.8</v>
      </c>
      <c r="F93" s="80">
        <v>-5.7</v>
      </c>
      <c r="G93" s="80">
        <v>-1.3</v>
      </c>
      <c r="H93" s="80">
        <v>-2</v>
      </c>
      <c r="I93" s="80">
        <v>7.3</v>
      </c>
      <c r="J93" s="80">
        <v>16.399999999999999</v>
      </c>
      <c r="K93" s="80">
        <v>32</v>
      </c>
      <c r="L93" s="80">
        <v>31.5</v>
      </c>
      <c r="M93" s="80">
        <v>31.5</v>
      </c>
      <c r="N93" s="80">
        <v>32.9</v>
      </c>
      <c r="O93" s="80">
        <v>28.2</v>
      </c>
      <c r="P93" s="80">
        <v>26.1</v>
      </c>
      <c r="Q93" s="80">
        <v>24.1</v>
      </c>
      <c r="R93" s="80">
        <v>21.2</v>
      </c>
      <c r="S93" s="80">
        <v>15</v>
      </c>
      <c r="T93" s="80">
        <v>6.3</v>
      </c>
      <c r="U93" s="80">
        <v>-7.5</v>
      </c>
      <c r="V93" s="80">
        <v>3.7</v>
      </c>
      <c r="W93" s="80">
        <v>5</v>
      </c>
      <c r="X93" s="80">
        <v>5.5</v>
      </c>
      <c r="Y93" s="80">
        <v>26.3</v>
      </c>
      <c r="Z93" s="80">
        <v>32.799999999999997</v>
      </c>
      <c r="AA93" s="67">
        <v>34.200000000000003</v>
      </c>
      <c r="AB93" s="67">
        <v>17.3</v>
      </c>
      <c r="AC93" s="67">
        <v>16.8</v>
      </c>
      <c r="AD93" s="67">
        <v>-10.5</v>
      </c>
      <c r="AE93" s="67">
        <v>-15</v>
      </c>
      <c r="AF93" s="117">
        <v>-12</v>
      </c>
      <c r="AG93" s="114">
        <v>60</v>
      </c>
      <c r="AH93" s="51">
        <f>IF(ABS(MAX(B93:AF93))&gt;ABS(MIN(B93:AF93)),MAX(B93:AF93),MIN(B93:AF93))</f>
        <v>34.200000000000003</v>
      </c>
      <c r="AI93" s="115">
        <f>INDEX($B$9:$AF$9,1,MATCH(AH93,B93:AF93,0))</f>
        <v>0.83333333333333337</v>
      </c>
    </row>
    <row r="94" spans="1:88" x14ac:dyDescent="0.25">
      <c r="A94" s="118" t="s">
        <v>61</v>
      </c>
      <c r="B94" s="82">
        <v>-40</v>
      </c>
      <c r="C94" s="82">
        <v>-39</v>
      </c>
      <c r="D94" s="82">
        <v>-35.5</v>
      </c>
      <c r="E94" s="82">
        <v>-30.7</v>
      </c>
      <c r="F94" s="82">
        <v>-25.6</v>
      </c>
      <c r="G94" s="82">
        <v>-22.7</v>
      </c>
      <c r="H94" s="82">
        <v>-18.7</v>
      </c>
      <c r="I94" s="82">
        <v>-6.2</v>
      </c>
      <c r="J94" s="82">
        <v>3.6</v>
      </c>
      <c r="K94" s="82">
        <v>-14.4</v>
      </c>
      <c r="L94" s="82">
        <v>-20.9</v>
      </c>
      <c r="M94" s="82">
        <v>-20.9</v>
      </c>
      <c r="N94" s="82">
        <v>-40.6</v>
      </c>
      <c r="O94" s="82">
        <v>-22.9</v>
      </c>
      <c r="P94" s="82">
        <v>-15.4</v>
      </c>
      <c r="Q94" s="82">
        <v>-17.3</v>
      </c>
      <c r="R94" s="82">
        <v>-15.8</v>
      </c>
      <c r="S94" s="82">
        <v>-8.6</v>
      </c>
      <c r="T94" s="82">
        <v>0</v>
      </c>
      <c r="U94" s="82">
        <v>-7.4</v>
      </c>
      <c r="V94" s="82">
        <v>-2.1</v>
      </c>
      <c r="W94" s="82">
        <v>-2.4</v>
      </c>
      <c r="X94" s="82">
        <v>4.5</v>
      </c>
      <c r="Y94" s="82">
        <v>0</v>
      </c>
      <c r="Z94" s="82">
        <v>-5.4</v>
      </c>
      <c r="AA94" s="119">
        <v>-19.100000000000001</v>
      </c>
      <c r="AB94" s="119">
        <v>-20</v>
      </c>
      <c r="AC94" s="119">
        <v>-25.1</v>
      </c>
      <c r="AD94" s="119">
        <v>-25.1</v>
      </c>
      <c r="AE94" s="119">
        <v>-27.7</v>
      </c>
      <c r="AF94" s="120">
        <v>-46.2</v>
      </c>
      <c r="AG94" s="121">
        <v>120</v>
      </c>
      <c r="AH94" s="51">
        <f>IF(ABS(MAX(B94:AF94))&gt;ABS(MIN(B94:AF94)),MAX(B94:AF94),MIN(B94:AF94))</f>
        <v>-46.2</v>
      </c>
      <c r="AI94" s="115">
        <f>INDEX($B$9:$AF$9,1,MATCH(AH94,B94:AF94,0))</f>
        <v>1</v>
      </c>
    </row>
    <row r="95" spans="1:88" ht="15.75" thickBot="1" x14ac:dyDescent="0.3">
      <c r="A95" s="118" t="s">
        <v>62</v>
      </c>
      <c r="B95" s="82">
        <v>60</v>
      </c>
      <c r="C95" s="82">
        <v>62</v>
      </c>
      <c r="D95" s="82">
        <v>65.2</v>
      </c>
      <c r="E95" s="82">
        <v>65.3</v>
      </c>
      <c r="F95" s="82">
        <v>71.599999999999994</v>
      </c>
      <c r="G95" s="82">
        <v>69.099999999999994</v>
      </c>
      <c r="H95" s="82">
        <v>68.599999999999994</v>
      </c>
      <c r="I95" s="82">
        <v>81.400000000000006</v>
      </c>
      <c r="J95" s="82">
        <v>96</v>
      </c>
      <c r="K95" s="82">
        <v>66.2</v>
      </c>
      <c r="L95" s="82">
        <v>69</v>
      </c>
      <c r="M95" s="82">
        <v>69</v>
      </c>
      <c r="N95" s="82">
        <v>51.8</v>
      </c>
      <c r="O95" s="82">
        <v>71.400000000000006</v>
      </c>
      <c r="P95" s="82">
        <v>78.900000000000006</v>
      </c>
      <c r="Q95" s="82">
        <v>75.400000000000006</v>
      </c>
      <c r="R95" s="82">
        <v>79.2</v>
      </c>
      <c r="S95" s="82">
        <v>85.8</v>
      </c>
      <c r="T95" s="82">
        <v>89.6</v>
      </c>
      <c r="U95" s="82">
        <v>86.3</v>
      </c>
      <c r="V95" s="82">
        <v>88.5</v>
      </c>
      <c r="W95" s="82">
        <v>91.1</v>
      </c>
      <c r="X95" s="82">
        <v>91</v>
      </c>
      <c r="Y95" s="82">
        <v>88.6</v>
      </c>
      <c r="Z95" s="82">
        <v>84.7</v>
      </c>
      <c r="AA95" s="119">
        <v>70.2</v>
      </c>
      <c r="AB95" s="119">
        <v>75</v>
      </c>
      <c r="AC95" s="119">
        <v>71.599999999999994</v>
      </c>
      <c r="AD95" s="119">
        <v>75.900000000000006</v>
      </c>
      <c r="AE95" s="119">
        <v>79.3</v>
      </c>
      <c r="AF95" s="120">
        <v>63.1</v>
      </c>
      <c r="AG95" s="121"/>
      <c r="AH95" s="51">
        <f>IF(ABS(MAX(B95:AF95))&gt;ABS(MIN(B95:AF95)),MAX(B95:AF95),MIN(B95:AF95))</f>
        <v>96</v>
      </c>
      <c r="AI95" s="115">
        <f>INDEX($B$9:$AF$9,1,MATCH(AH95,B95:AF95,0))</f>
        <v>0.29166666666666669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3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ref="S124:AF124" si="34">R124</f>
        <v>1.48</v>
      </c>
      <c r="T124" s="129">
        <f t="shared" si="34"/>
        <v>1.48</v>
      </c>
      <c r="U124" s="129">
        <f t="shared" si="34"/>
        <v>1.48</v>
      </c>
      <c r="V124" s="129">
        <f t="shared" si="34"/>
        <v>1.48</v>
      </c>
      <c r="W124" s="129">
        <f t="shared" si="34"/>
        <v>1.48</v>
      </c>
      <c r="X124" s="129">
        <f t="shared" si="34"/>
        <v>1.48</v>
      </c>
      <c r="Y124" s="129">
        <f t="shared" si="34"/>
        <v>1.48</v>
      </c>
      <c r="Z124" s="129">
        <f t="shared" si="34"/>
        <v>1.48</v>
      </c>
      <c r="AA124" s="129">
        <f t="shared" si="34"/>
        <v>1.48</v>
      </c>
      <c r="AB124" s="129">
        <f t="shared" si="34"/>
        <v>1.48</v>
      </c>
      <c r="AC124" s="129">
        <f t="shared" si="34"/>
        <v>1.48</v>
      </c>
      <c r="AD124" s="129">
        <f t="shared" si="34"/>
        <v>1.48</v>
      </c>
      <c r="AE124" s="129">
        <f t="shared" si="34"/>
        <v>1.48</v>
      </c>
      <c r="AF124" s="129">
        <f t="shared" si="34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5">B126</f>
        <v>2.2000000000000002</v>
      </c>
      <c r="D126" s="129">
        <f t="shared" si="35"/>
        <v>2.2000000000000002</v>
      </c>
      <c r="E126" s="129">
        <f t="shared" si="35"/>
        <v>2.2000000000000002</v>
      </c>
      <c r="F126" s="129">
        <f t="shared" si="35"/>
        <v>2.2000000000000002</v>
      </c>
      <c r="G126" s="129">
        <f t="shared" si="35"/>
        <v>2.2000000000000002</v>
      </c>
      <c r="H126" s="129">
        <f t="shared" si="35"/>
        <v>2.2000000000000002</v>
      </c>
      <c r="I126" s="129">
        <f t="shared" si="35"/>
        <v>2.2000000000000002</v>
      </c>
      <c r="J126" s="129">
        <f t="shared" si="35"/>
        <v>2.2000000000000002</v>
      </c>
      <c r="K126" s="129">
        <f t="shared" si="35"/>
        <v>2.2000000000000002</v>
      </c>
      <c r="L126" s="129">
        <f t="shared" si="35"/>
        <v>2.2000000000000002</v>
      </c>
      <c r="M126" s="129">
        <f t="shared" si="35"/>
        <v>2.2000000000000002</v>
      </c>
      <c r="N126" s="129">
        <f t="shared" si="35"/>
        <v>2.2000000000000002</v>
      </c>
      <c r="O126" s="129">
        <f t="shared" si="35"/>
        <v>2.2000000000000002</v>
      </c>
      <c r="P126" s="129">
        <f t="shared" si="35"/>
        <v>2.2000000000000002</v>
      </c>
      <c r="Q126" s="129">
        <f t="shared" si="35"/>
        <v>2.2000000000000002</v>
      </c>
      <c r="R126" s="129">
        <f t="shared" si="35"/>
        <v>2.2000000000000002</v>
      </c>
      <c r="S126" s="129">
        <f t="shared" ref="S126:AF133" si="36">R126</f>
        <v>2.2000000000000002</v>
      </c>
      <c r="T126" s="129">
        <f t="shared" si="36"/>
        <v>2.2000000000000002</v>
      </c>
      <c r="U126" s="129">
        <f t="shared" si="36"/>
        <v>2.2000000000000002</v>
      </c>
      <c r="V126" s="129">
        <f t="shared" si="36"/>
        <v>2.2000000000000002</v>
      </c>
      <c r="W126" s="129">
        <f t="shared" si="36"/>
        <v>2.2000000000000002</v>
      </c>
      <c r="X126" s="129">
        <f t="shared" si="36"/>
        <v>2.2000000000000002</v>
      </c>
      <c r="Y126" s="129">
        <f t="shared" si="36"/>
        <v>2.2000000000000002</v>
      </c>
      <c r="Z126" s="129">
        <f t="shared" si="36"/>
        <v>2.2000000000000002</v>
      </c>
      <c r="AA126" s="129">
        <f t="shared" si="36"/>
        <v>2.2000000000000002</v>
      </c>
      <c r="AB126" s="129">
        <f t="shared" si="36"/>
        <v>2.2000000000000002</v>
      </c>
      <c r="AC126" s="129">
        <f t="shared" si="36"/>
        <v>2.2000000000000002</v>
      </c>
      <c r="AD126" s="129">
        <f t="shared" si="36"/>
        <v>2.2000000000000002</v>
      </c>
      <c r="AE126" s="129">
        <f t="shared" si="36"/>
        <v>2.2000000000000002</v>
      </c>
      <c r="AF126" s="129">
        <f t="shared" si="36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5"/>
        <v>2</v>
      </c>
      <c r="D127" s="129">
        <f t="shared" si="35"/>
        <v>2</v>
      </c>
      <c r="E127" s="129">
        <f t="shared" si="35"/>
        <v>2</v>
      </c>
      <c r="F127" s="129">
        <f t="shared" si="35"/>
        <v>2</v>
      </c>
      <c r="G127" s="129">
        <f t="shared" si="35"/>
        <v>2</v>
      </c>
      <c r="H127" s="129">
        <f t="shared" si="35"/>
        <v>2</v>
      </c>
      <c r="I127" s="129">
        <f t="shared" si="35"/>
        <v>2</v>
      </c>
      <c r="J127" s="129">
        <f t="shared" si="35"/>
        <v>2</v>
      </c>
      <c r="K127" s="129">
        <f t="shared" si="35"/>
        <v>2</v>
      </c>
      <c r="L127" s="129">
        <f t="shared" si="35"/>
        <v>2</v>
      </c>
      <c r="M127" s="129">
        <f t="shared" si="35"/>
        <v>2</v>
      </c>
      <c r="N127" s="129">
        <f t="shared" si="35"/>
        <v>2</v>
      </c>
      <c r="O127" s="129">
        <f t="shared" si="35"/>
        <v>2</v>
      </c>
      <c r="P127" s="129">
        <f t="shared" si="35"/>
        <v>2</v>
      </c>
      <c r="Q127" s="129">
        <f t="shared" si="35"/>
        <v>2</v>
      </c>
      <c r="R127" s="129">
        <f t="shared" si="35"/>
        <v>2</v>
      </c>
      <c r="S127" s="129">
        <f t="shared" si="36"/>
        <v>2</v>
      </c>
      <c r="T127" s="129">
        <f t="shared" si="36"/>
        <v>2</v>
      </c>
      <c r="U127" s="129">
        <f t="shared" si="36"/>
        <v>2</v>
      </c>
      <c r="V127" s="129">
        <f t="shared" si="36"/>
        <v>2</v>
      </c>
      <c r="W127" s="129">
        <f t="shared" si="36"/>
        <v>2</v>
      </c>
      <c r="X127" s="129">
        <f t="shared" si="36"/>
        <v>2</v>
      </c>
      <c r="Y127" s="129">
        <f t="shared" si="36"/>
        <v>2</v>
      </c>
      <c r="Z127" s="129">
        <f t="shared" si="36"/>
        <v>2</v>
      </c>
      <c r="AA127" s="129">
        <f t="shared" si="36"/>
        <v>2</v>
      </c>
      <c r="AB127" s="129">
        <f t="shared" si="36"/>
        <v>2</v>
      </c>
      <c r="AC127" s="129">
        <f t="shared" si="36"/>
        <v>2</v>
      </c>
      <c r="AD127" s="129">
        <f t="shared" si="36"/>
        <v>2</v>
      </c>
      <c r="AE127" s="129">
        <f t="shared" si="36"/>
        <v>2</v>
      </c>
      <c r="AF127" s="129">
        <f t="shared" si="36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5"/>
        <v>1.25</v>
      </c>
      <c r="D128" s="129">
        <f t="shared" si="35"/>
        <v>1.25</v>
      </c>
      <c r="E128" s="129">
        <f t="shared" si="35"/>
        <v>1.25</v>
      </c>
      <c r="F128" s="129">
        <f t="shared" si="35"/>
        <v>1.25</v>
      </c>
      <c r="G128" s="129">
        <f t="shared" si="35"/>
        <v>1.25</v>
      </c>
      <c r="H128" s="129">
        <f t="shared" si="35"/>
        <v>1.25</v>
      </c>
      <c r="I128" s="129">
        <f t="shared" si="35"/>
        <v>1.25</v>
      </c>
      <c r="J128" s="129">
        <f t="shared" si="35"/>
        <v>1.25</v>
      </c>
      <c r="K128" s="129">
        <f t="shared" si="35"/>
        <v>1.25</v>
      </c>
      <c r="L128" s="129">
        <f t="shared" si="35"/>
        <v>1.25</v>
      </c>
      <c r="M128" s="129">
        <f t="shared" si="35"/>
        <v>1.25</v>
      </c>
      <c r="N128" s="129">
        <f t="shared" si="35"/>
        <v>1.25</v>
      </c>
      <c r="O128" s="129">
        <f t="shared" si="35"/>
        <v>1.25</v>
      </c>
      <c r="P128" s="129">
        <f t="shared" si="35"/>
        <v>1.25</v>
      </c>
      <c r="Q128" s="129">
        <f t="shared" si="35"/>
        <v>1.25</v>
      </c>
      <c r="R128" s="129">
        <f t="shared" si="35"/>
        <v>1.25</v>
      </c>
      <c r="S128" s="129">
        <f t="shared" si="36"/>
        <v>1.25</v>
      </c>
      <c r="T128" s="129">
        <f t="shared" si="36"/>
        <v>1.25</v>
      </c>
      <c r="U128" s="129">
        <f t="shared" si="36"/>
        <v>1.25</v>
      </c>
      <c r="V128" s="129">
        <f t="shared" si="36"/>
        <v>1.25</v>
      </c>
      <c r="W128" s="129">
        <f t="shared" si="36"/>
        <v>1.25</v>
      </c>
      <c r="X128" s="129">
        <f t="shared" si="36"/>
        <v>1.25</v>
      </c>
      <c r="Y128" s="129">
        <f t="shared" si="36"/>
        <v>1.25</v>
      </c>
      <c r="Z128" s="129">
        <f t="shared" si="36"/>
        <v>1.25</v>
      </c>
      <c r="AA128" s="129">
        <f t="shared" si="36"/>
        <v>1.25</v>
      </c>
      <c r="AB128" s="129">
        <f t="shared" si="36"/>
        <v>1.25</v>
      </c>
      <c r="AC128" s="129">
        <f t="shared" si="36"/>
        <v>1.25</v>
      </c>
      <c r="AD128" s="129">
        <f t="shared" si="36"/>
        <v>1.25</v>
      </c>
      <c r="AE128" s="129">
        <f t="shared" si="36"/>
        <v>1.25</v>
      </c>
      <c r="AF128" s="129">
        <f t="shared" si="36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5"/>
        <v>1.1499999999999999</v>
      </c>
      <c r="D129" s="129">
        <f t="shared" si="35"/>
        <v>1.1499999999999999</v>
      </c>
      <c r="E129" s="129">
        <f t="shared" si="35"/>
        <v>1.1499999999999999</v>
      </c>
      <c r="F129" s="129">
        <f t="shared" si="35"/>
        <v>1.1499999999999999</v>
      </c>
      <c r="G129" s="129">
        <f t="shared" si="35"/>
        <v>1.1499999999999999</v>
      </c>
      <c r="H129" s="129">
        <f t="shared" si="35"/>
        <v>1.1499999999999999</v>
      </c>
      <c r="I129" s="129">
        <f t="shared" si="35"/>
        <v>1.1499999999999999</v>
      </c>
      <c r="J129" s="129">
        <f t="shared" si="35"/>
        <v>1.1499999999999999</v>
      </c>
      <c r="K129" s="129">
        <f t="shared" si="35"/>
        <v>1.1499999999999999</v>
      </c>
      <c r="L129" s="129">
        <f t="shared" si="35"/>
        <v>1.1499999999999999</v>
      </c>
      <c r="M129" s="129">
        <f t="shared" si="35"/>
        <v>1.1499999999999999</v>
      </c>
      <c r="N129" s="129">
        <f t="shared" si="35"/>
        <v>1.1499999999999999</v>
      </c>
      <c r="O129" s="129">
        <f t="shared" si="35"/>
        <v>1.1499999999999999</v>
      </c>
      <c r="P129" s="129">
        <f t="shared" si="35"/>
        <v>1.1499999999999999</v>
      </c>
      <c r="Q129" s="129">
        <f t="shared" si="35"/>
        <v>1.1499999999999999</v>
      </c>
      <c r="R129" s="129">
        <f t="shared" si="35"/>
        <v>1.1499999999999999</v>
      </c>
      <c r="S129" s="129">
        <f t="shared" si="36"/>
        <v>1.1499999999999999</v>
      </c>
      <c r="T129" s="129">
        <f t="shared" si="36"/>
        <v>1.1499999999999999</v>
      </c>
      <c r="U129" s="129">
        <f t="shared" si="36"/>
        <v>1.1499999999999999</v>
      </c>
      <c r="V129" s="129">
        <f t="shared" si="36"/>
        <v>1.1499999999999999</v>
      </c>
      <c r="W129" s="129">
        <f t="shared" si="36"/>
        <v>1.1499999999999999</v>
      </c>
      <c r="X129" s="129">
        <f t="shared" si="36"/>
        <v>1.1499999999999999</v>
      </c>
      <c r="Y129" s="129">
        <f t="shared" si="36"/>
        <v>1.1499999999999999</v>
      </c>
      <c r="Z129" s="129">
        <f t="shared" si="36"/>
        <v>1.1499999999999999</v>
      </c>
      <c r="AA129" s="129">
        <f t="shared" si="36"/>
        <v>1.1499999999999999</v>
      </c>
      <c r="AB129" s="129">
        <f t="shared" si="36"/>
        <v>1.1499999999999999</v>
      </c>
      <c r="AC129" s="129">
        <f t="shared" si="36"/>
        <v>1.1499999999999999</v>
      </c>
      <c r="AD129" s="129">
        <f t="shared" si="36"/>
        <v>1.1499999999999999</v>
      </c>
      <c r="AE129" s="129">
        <f t="shared" si="36"/>
        <v>1.1499999999999999</v>
      </c>
      <c r="AF129" s="129">
        <f t="shared" si="36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5"/>
        <v>2.133</v>
      </c>
      <c r="D130" s="129">
        <f t="shared" si="35"/>
        <v>2.133</v>
      </c>
      <c r="E130" s="129">
        <f t="shared" si="35"/>
        <v>2.133</v>
      </c>
      <c r="F130" s="129">
        <f t="shared" si="35"/>
        <v>2.133</v>
      </c>
      <c r="G130" s="129">
        <f t="shared" si="35"/>
        <v>2.133</v>
      </c>
      <c r="H130" s="129">
        <f t="shared" si="35"/>
        <v>2.133</v>
      </c>
      <c r="I130" s="129">
        <f t="shared" si="35"/>
        <v>2.133</v>
      </c>
      <c r="J130" s="129">
        <f t="shared" si="35"/>
        <v>2.133</v>
      </c>
      <c r="K130" s="129">
        <f t="shared" si="35"/>
        <v>2.133</v>
      </c>
      <c r="L130" s="129">
        <f t="shared" si="35"/>
        <v>2.133</v>
      </c>
      <c r="M130" s="129">
        <f t="shared" si="35"/>
        <v>2.133</v>
      </c>
      <c r="N130" s="129">
        <f t="shared" si="35"/>
        <v>2.133</v>
      </c>
      <c r="O130" s="129">
        <f t="shared" si="35"/>
        <v>2.133</v>
      </c>
      <c r="P130" s="129">
        <f t="shared" si="35"/>
        <v>2.133</v>
      </c>
      <c r="Q130" s="129">
        <f t="shared" si="35"/>
        <v>2.133</v>
      </c>
      <c r="R130" s="129">
        <f t="shared" si="35"/>
        <v>2.133</v>
      </c>
      <c r="S130" s="129">
        <f t="shared" si="36"/>
        <v>2.133</v>
      </c>
      <c r="T130" s="129">
        <f t="shared" si="36"/>
        <v>2.133</v>
      </c>
      <c r="U130" s="129">
        <f t="shared" si="36"/>
        <v>2.133</v>
      </c>
      <c r="V130" s="129">
        <f t="shared" si="36"/>
        <v>2.133</v>
      </c>
      <c r="W130" s="129">
        <f t="shared" si="36"/>
        <v>2.133</v>
      </c>
      <c r="X130" s="129">
        <f t="shared" si="36"/>
        <v>2.133</v>
      </c>
      <c r="Y130" s="129">
        <f t="shared" si="36"/>
        <v>2.133</v>
      </c>
      <c r="Z130" s="129">
        <f t="shared" si="36"/>
        <v>2.133</v>
      </c>
      <c r="AA130" s="129">
        <f t="shared" si="36"/>
        <v>2.133</v>
      </c>
      <c r="AB130" s="129">
        <f t="shared" si="36"/>
        <v>2.133</v>
      </c>
      <c r="AC130" s="129">
        <f t="shared" si="36"/>
        <v>2.133</v>
      </c>
      <c r="AD130" s="129">
        <f t="shared" si="36"/>
        <v>2.133</v>
      </c>
      <c r="AE130" s="129">
        <f t="shared" si="36"/>
        <v>2.133</v>
      </c>
      <c r="AF130" s="129">
        <f t="shared" si="36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5"/>
        <v>2.09</v>
      </c>
      <c r="D131" s="129">
        <f t="shared" si="35"/>
        <v>2.09</v>
      </c>
      <c r="E131" s="129">
        <f t="shared" si="35"/>
        <v>2.09</v>
      </c>
      <c r="F131" s="129">
        <f t="shared" si="35"/>
        <v>2.09</v>
      </c>
      <c r="G131" s="129">
        <f t="shared" si="35"/>
        <v>2.09</v>
      </c>
      <c r="H131" s="129">
        <f t="shared" si="35"/>
        <v>2.09</v>
      </c>
      <c r="I131" s="129">
        <f t="shared" si="35"/>
        <v>2.09</v>
      </c>
      <c r="J131" s="129">
        <f t="shared" si="35"/>
        <v>2.09</v>
      </c>
      <c r="K131" s="129">
        <f t="shared" si="35"/>
        <v>2.09</v>
      </c>
      <c r="L131" s="129">
        <f t="shared" si="35"/>
        <v>2.09</v>
      </c>
      <c r="M131" s="129">
        <f t="shared" si="35"/>
        <v>2.09</v>
      </c>
      <c r="N131" s="129">
        <f t="shared" si="35"/>
        <v>2.09</v>
      </c>
      <c r="O131" s="129">
        <f t="shared" si="35"/>
        <v>2.09</v>
      </c>
      <c r="P131" s="129">
        <f t="shared" si="35"/>
        <v>2.09</v>
      </c>
      <c r="Q131" s="129">
        <f t="shared" si="35"/>
        <v>2.09</v>
      </c>
      <c r="R131" s="129">
        <f t="shared" si="35"/>
        <v>2.09</v>
      </c>
      <c r="S131" s="129">
        <f t="shared" si="36"/>
        <v>2.09</v>
      </c>
      <c r="T131" s="129">
        <f t="shared" si="36"/>
        <v>2.09</v>
      </c>
      <c r="U131" s="129">
        <f t="shared" si="36"/>
        <v>2.09</v>
      </c>
      <c r="V131" s="129">
        <f t="shared" si="36"/>
        <v>2.09</v>
      </c>
      <c r="W131" s="129">
        <f t="shared" si="36"/>
        <v>2.09</v>
      </c>
      <c r="X131" s="129">
        <f t="shared" si="36"/>
        <v>2.09</v>
      </c>
      <c r="Y131" s="129">
        <f t="shared" si="36"/>
        <v>2.09</v>
      </c>
      <c r="Z131" s="129">
        <f t="shared" si="36"/>
        <v>2.09</v>
      </c>
      <c r="AA131" s="129">
        <f t="shared" si="36"/>
        <v>2.09</v>
      </c>
      <c r="AB131" s="129">
        <f t="shared" si="36"/>
        <v>2.09</v>
      </c>
      <c r="AC131" s="129">
        <f t="shared" si="36"/>
        <v>2.09</v>
      </c>
      <c r="AD131" s="129">
        <f t="shared" si="36"/>
        <v>2.09</v>
      </c>
      <c r="AE131" s="129">
        <f t="shared" si="36"/>
        <v>2.09</v>
      </c>
      <c r="AF131" s="129">
        <f t="shared" si="36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5"/>
        <v>1.1399999999999999</v>
      </c>
      <c r="D132" s="129">
        <f t="shared" si="35"/>
        <v>1.1399999999999999</v>
      </c>
      <c r="E132" s="129">
        <f t="shared" si="35"/>
        <v>1.1399999999999999</v>
      </c>
      <c r="F132" s="129">
        <f t="shared" si="35"/>
        <v>1.1399999999999999</v>
      </c>
      <c r="G132" s="129">
        <f t="shared" si="35"/>
        <v>1.1399999999999999</v>
      </c>
      <c r="H132" s="129">
        <f t="shared" si="35"/>
        <v>1.1399999999999999</v>
      </c>
      <c r="I132" s="129">
        <f t="shared" si="35"/>
        <v>1.1399999999999999</v>
      </c>
      <c r="J132" s="129">
        <f t="shared" si="35"/>
        <v>1.1399999999999999</v>
      </c>
      <c r="K132" s="129">
        <f t="shared" si="35"/>
        <v>1.1399999999999999</v>
      </c>
      <c r="L132" s="129">
        <f t="shared" si="35"/>
        <v>1.1399999999999999</v>
      </c>
      <c r="M132" s="129">
        <f t="shared" si="35"/>
        <v>1.1399999999999999</v>
      </c>
      <c r="N132" s="129">
        <f t="shared" si="35"/>
        <v>1.1399999999999999</v>
      </c>
      <c r="O132" s="129">
        <f t="shared" si="35"/>
        <v>1.1399999999999999</v>
      </c>
      <c r="P132" s="129">
        <f t="shared" si="35"/>
        <v>1.1399999999999999</v>
      </c>
      <c r="Q132" s="129">
        <f t="shared" si="35"/>
        <v>1.1399999999999999</v>
      </c>
      <c r="R132" s="129">
        <f t="shared" si="35"/>
        <v>1.1399999999999999</v>
      </c>
      <c r="S132" s="129">
        <f t="shared" si="36"/>
        <v>1.1399999999999999</v>
      </c>
      <c r="T132" s="129">
        <f t="shared" si="36"/>
        <v>1.1399999999999999</v>
      </c>
      <c r="U132" s="129">
        <f t="shared" si="36"/>
        <v>1.1399999999999999</v>
      </c>
      <c r="V132" s="129">
        <f t="shared" si="36"/>
        <v>1.1399999999999999</v>
      </c>
      <c r="W132" s="129">
        <f t="shared" si="36"/>
        <v>1.1399999999999999</v>
      </c>
      <c r="X132" s="129">
        <f t="shared" si="36"/>
        <v>1.1399999999999999</v>
      </c>
      <c r="Y132" s="129">
        <f t="shared" si="36"/>
        <v>1.1399999999999999</v>
      </c>
      <c r="Z132" s="129">
        <f t="shared" si="36"/>
        <v>1.1399999999999999</v>
      </c>
      <c r="AA132" s="129">
        <f t="shared" si="36"/>
        <v>1.1399999999999999</v>
      </c>
      <c r="AB132" s="129">
        <f t="shared" si="36"/>
        <v>1.1399999999999999</v>
      </c>
      <c r="AC132" s="129">
        <f t="shared" si="36"/>
        <v>1.1399999999999999</v>
      </c>
      <c r="AD132" s="129">
        <f t="shared" si="36"/>
        <v>1.1399999999999999</v>
      </c>
      <c r="AE132" s="129">
        <f t="shared" si="36"/>
        <v>1.1399999999999999</v>
      </c>
      <c r="AF132" s="129">
        <f t="shared" si="36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5"/>
        <v>0.82</v>
      </c>
      <c r="D133" s="129">
        <f t="shared" si="35"/>
        <v>0.82</v>
      </c>
      <c r="E133" s="129">
        <f t="shared" si="35"/>
        <v>0.82</v>
      </c>
      <c r="F133" s="129">
        <f t="shared" si="35"/>
        <v>0.82</v>
      </c>
      <c r="G133" s="129">
        <f t="shared" si="35"/>
        <v>0.82</v>
      </c>
      <c r="H133" s="129">
        <f t="shared" si="35"/>
        <v>0.82</v>
      </c>
      <c r="I133" s="129">
        <f t="shared" si="35"/>
        <v>0.82</v>
      </c>
      <c r="J133" s="129">
        <f t="shared" si="35"/>
        <v>0.82</v>
      </c>
      <c r="K133" s="129">
        <f t="shared" si="35"/>
        <v>0.82</v>
      </c>
      <c r="L133" s="129">
        <f t="shared" si="35"/>
        <v>0.82</v>
      </c>
      <c r="M133" s="129">
        <f t="shared" si="35"/>
        <v>0.82</v>
      </c>
      <c r="N133" s="129">
        <f t="shared" si="35"/>
        <v>0.82</v>
      </c>
      <c r="O133" s="129">
        <f t="shared" si="35"/>
        <v>0.82</v>
      </c>
      <c r="P133" s="129">
        <f t="shared" si="35"/>
        <v>0.82</v>
      </c>
      <c r="Q133" s="129">
        <f t="shared" si="35"/>
        <v>0.82</v>
      </c>
      <c r="R133" s="129">
        <f t="shared" si="35"/>
        <v>0.82</v>
      </c>
      <c r="S133" s="129">
        <f t="shared" si="36"/>
        <v>0.82</v>
      </c>
      <c r="T133" s="129">
        <f t="shared" si="36"/>
        <v>0.82</v>
      </c>
      <c r="U133" s="129">
        <f t="shared" si="36"/>
        <v>0.82</v>
      </c>
      <c r="V133" s="129">
        <f t="shared" si="36"/>
        <v>0.82</v>
      </c>
      <c r="W133" s="129">
        <f t="shared" si="36"/>
        <v>0.82</v>
      </c>
      <c r="X133" s="129">
        <f t="shared" si="36"/>
        <v>0.82</v>
      </c>
      <c r="Y133" s="129">
        <f t="shared" si="36"/>
        <v>0.82</v>
      </c>
      <c r="Z133" s="129">
        <f t="shared" si="36"/>
        <v>0.82</v>
      </c>
      <c r="AA133" s="129">
        <f t="shared" si="36"/>
        <v>0.82</v>
      </c>
      <c r="AB133" s="129">
        <f t="shared" si="36"/>
        <v>0.82</v>
      </c>
      <c r="AC133" s="129">
        <f t="shared" si="36"/>
        <v>0.82</v>
      </c>
      <c r="AD133" s="129">
        <f t="shared" si="36"/>
        <v>0.82</v>
      </c>
      <c r="AE133" s="129">
        <f t="shared" si="36"/>
        <v>0.82</v>
      </c>
      <c r="AF133" s="129">
        <f t="shared" si="36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7">B135</f>
        <v>2</v>
      </c>
      <c r="D135" s="129">
        <f t="shared" si="37"/>
        <v>2</v>
      </c>
      <c r="E135" s="129">
        <f t="shared" si="37"/>
        <v>2</v>
      </c>
      <c r="F135" s="129">
        <f t="shared" si="37"/>
        <v>2</v>
      </c>
      <c r="G135" s="129">
        <f t="shared" si="37"/>
        <v>2</v>
      </c>
      <c r="H135" s="129">
        <f t="shared" si="37"/>
        <v>2</v>
      </c>
      <c r="I135" s="129">
        <f t="shared" si="37"/>
        <v>2</v>
      </c>
      <c r="J135" s="129">
        <f t="shared" si="37"/>
        <v>2</v>
      </c>
      <c r="K135" s="129">
        <f t="shared" si="37"/>
        <v>2</v>
      </c>
      <c r="L135" s="129">
        <f t="shared" si="37"/>
        <v>2</v>
      </c>
      <c r="M135" s="129">
        <f t="shared" si="37"/>
        <v>2</v>
      </c>
      <c r="N135" s="129">
        <f t="shared" si="37"/>
        <v>2</v>
      </c>
      <c r="O135" s="129">
        <f t="shared" si="37"/>
        <v>2</v>
      </c>
      <c r="P135" s="129">
        <f t="shared" si="37"/>
        <v>2</v>
      </c>
      <c r="Q135" s="129">
        <f t="shared" si="37"/>
        <v>2</v>
      </c>
      <c r="R135" s="129">
        <f t="shared" si="37"/>
        <v>2</v>
      </c>
      <c r="S135" s="129">
        <f t="shared" ref="S135:AF141" si="38">R135</f>
        <v>2</v>
      </c>
      <c r="T135" s="129">
        <f t="shared" si="38"/>
        <v>2</v>
      </c>
      <c r="U135" s="129">
        <f t="shared" si="38"/>
        <v>2</v>
      </c>
      <c r="V135" s="129">
        <f t="shared" si="38"/>
        <v>2</v>
      </c>
      <c r="W135" s="129">
        <f t="shared" si="38"/>
        <v>2</v>
      </c>
      <c r="X135" s="129">
        <f t="shared" si="38"/>
        <v>2</v>
      </c>
      <c r="Y135" s="129">
        <f t="shared" si="38"/>
        <v>2</v>
      </c>
      <c r="Z135" s="129">
        <f t="shared" si="38"/>
        <v>2</v>
      </c>
      <c r="AA135" s="129">
        <f t="shared" si="38"/>
        <v>2</v>
      </c>
      <c r="AB135" s="129">
        <f t="shared" si="38"/>
        <v>2</v>
      </c>
      <c r="AC135" s="129">
        <f t="shared" si="38"/>
        <v>2</v>
      </c>
      <c r="AD135" s="129">
        <f t="shared" si="38"/>
        <v>2</v>
      </c>
      <c r="AE135" s="129">
        <f t="shared" si="38"/>
        <v>2</v>
      </c>
      <c r="AF135" s="129">
        <f t="shared" si="38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7"/>
        <v>5.61</v>
      </c>
      <c r="D136" s="129">
        <f t="shared" si="37"/>
        <v>5.61</v>
      </c>
      <c r="E136" s="129">
        <f t="shared" si="37"/>
        <v>5.61</v>
      </c>
      <c r="F136" s="129">
        <f t="shared" si="37"/>
        <v>5.61</v>
      </c>
      <c r="G136" s="129">
        <f t="shared" si="37"/>
        <v>5.61</v>
      </c>
      <c r="H136" s="129">
        <f t="shared" si="37"/>
        <v>5.61</v>
      </c>
      <c r="I136" s="129">
        <f t="shared" si="37"/>
        <v>5.61</v>
      </c>
      <c r="J136" s="129">
        <f t="shared" si="37"/>
        <v>5.61</v>
      </c>
      <c r="K136" s="129">
        <f t="shared" si="37"/>
        <v>5.61</v>
      </c>
      <c r="L136" s="129">
        <f t="shared" si="37"/>
        <v>5.61</v>
      </c>
      <c r="M136" s="129">
        <f t="shared" si="37"/>
        <v>5.61</v>
      </c>
      <c r="N136" s="129">
        <f t="shared" si="37"/>
        <v>5.61</v>
      </c>
      <c r="O136" s="129">
        <f t="shared" si="37"/>
        <v>5.61</v>
      </c>
      <c r="P136" s="129">
        <f t="shared" si="37"/>
        <v>5.61</v>
      </c>
      <c r="Q136" s="129">
        <f t="shared" si="37"/>
        <v>5.61</v>
      </c>
      <c r="R136" s="129">
        <f t="shared" si="37"/>
        <v>5.61</v>
      </c>
      <c r="S136" s="129">
        <f t="shared" si="38"/>
        <v>5.61</v>
      </c>
      <c r="T136" s="129">
        <f t="shared" si="38"/>
        <v>5.61</v>
      </c>
      <c r="U136" s="129">
        <f t="shared" si="38"/>
        <v>5.61</v>
      </c>
      <c r="V136" s="129">
        <f t="shared" si="38"/>
        <v>5.61</v>
      </c>
      <c r="W136" s="129">
        <f t="shared" si="38"/>
        <v>5.61</v>
      </c>
      <c r="X136" s="129">
        <f t="shared" si="38"/>
        <v>5.61</v>
      </c>
      <c r="Y136" s="129">
        <f t="shared" si="38"/>
        <v>5.61</v>
      </c>
      <c r="Z136" s="129">
        <f t="shared" si="38"/>
        <v>5.61</v>
      </c>
      <c r="AA136" s="129">
        <f t="shared" si="38"/>
        <v>5.61</v>
      </c>
      <c r="AB136" s="129">
        <f t="shared" si="38"/>
        <v>5.61</v>
      </c>
      <c r="AC136" s="129">
        <f t="shared" si="38"/>
        <v>5.61</v>
      </c>
      <c r="AD136" s="129">
        <f t="shared" si="38"/>
        <v>5.61</v>
      </c>
      <c r="AE136" s="129">
        <f t="shared" si="38"/>
        <v>5.61</v>
      </c>
      <c r="AF136" s="129">
        <f t="shared" si="38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7"/>
        <v>1.25</v>
      </c>
      <c r="D137" s="129">
        <f t="shared" si="37"/>
        <v>1.25</v>
      </c>
      <c r="E137" s="129">
        <f t="shared" si="37"/>
        <v>1.25</v>
      </c>
      <c r="F137" s="129">
        <f t="shared" si="37"/>
        <v>1.25</v>
      </c>
      <c r="G137" s="129">
        <f t="shared" si="37"/>
        <v>1.25</v>
      </c>
      <c r="H137" s="129">
        <f t="shared" si="37"/>
        <v>1.25</v>
      </c>
      <c r="I137" s="129">
        <f t="shared" si="37"/>
        <v>1.25</v>
      </c>
      <c r="J137" s="129">
        <f t="shared" si="37"/>
        <v>1.25</v>
      </c>
      <c r="K137" s="129">
        <f t="shared" si="37"/>
        <v>1.25</v>
      </c>
      <c r="L137" s="129">
        <f t="shared" si="37"/>
        <v>1.25</v>
      </c>
      <c r="M137" s="129">
        <f t="shared" si="37"/>
        <v>1.25</v>
      </c>
      <c r="N137" s="129">
        <f t="shared" si="37"/>
        <v>1.25</v>
      </c>
      <c r="O137" s="129">
        <f t="shared" si="37"/>
        <v>1.25</v>
      </c>
      <c r="P137" s="129">
        <f t="shared" si="37"/>
        <v>1.25</v>
      </c>
      <c r="Q137" s="129">
        <f t="shared" si="37"/>
        <v>1.25</v>
      </c>
      <c r="R137" s="129">
        <f t="shared" si="37"/>
        <v>1.25</v>
      </c>
      <c r="S137" s="129">
        <f t="shared" si="38"/>
        <v>1.25</v>
      </c>
      <c r="T137" s="129">
        <f t="shared" si="38"/>
        <v>1.25</v>
      </c>
      <c r="U137" s="129">
        <f t="shared" si="38"/>
        <v>1.25</v>
      </c>
      <c r="V137" s="129">
        <f t="shared" si="38"/>
        <v>1.25</v>
      </c>
      <c r="W137" s="129">
        <f t="shared" si="38"/>
        <v>1.25</v>
      </c>
      <c r="X137" s="129">
        <f t="shared" si="38"/>
        <v>1.25</v>
      </c>
      <c r="Y137" s="129">
        <f t="shared" si="38"/>
        <v>1.25</v>
      </c>
      <c r="Z137" s="129">
        <f t="shared" si="38"/>
        <v>1.25</v>
      </c>
      <c r="AA137" s="129">
        <f t="shared" si="38"/>
        <v>1.25</v>
      </c>
      <c r="AB137" s="129">
        <f t="shared" si="38"/>
        <v>1.25</v>
      </c>
      <c r="AC137" s="129">
        <f t="shared" si="38"/>
        <v>1.25</v>
      </c>
      <c r="AD137" s="129">
        <f t="shared" si="38"/>
        <v>1.25</v>
      </c>
      <c r="AE137" s="129">
        <f t="shared" si="38"/>
        <v>1.25</v>
      </c>
      <c r="AF137" s="129">
        <f t="shared" si="38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7"/>
        <v>1.25</v>
      </c>
      <c r="D138" s="129">
        <f t="shared" si="37"/>
        <v>1.25</v>
      </c>
      <c r="E138" s="129">
        <f t="shared" si="37"/>
        <v>1.25</v>
      </c>
      <c r="F138" s="129">
        <f t="shared" si="37"/>
        <v>1.25</v>
      </c>
      <c r="G138" s="129">
        <f t="shared" si="37"/>
        <v>1.25</v>
      </c>
      <c r="H138" s="129">
        <f t="shared" si="37"/>
        <v>1.25</v>
      </c>
      <c r="I138" s="129">
        <f t="shared" si="37"/>
        <v>1.25</v>
      </c>
      <c r="J138" s="129">
        <f t="shared" si="37"/>
        <v>1.25</v>
      </c>
      <c r="K138" s="129">
        <f t="shared" si="37"/>
        <v>1.25</v>
      </c>
      <c r="L138" s="129">
        <f t="shared" si="37"/>
        <v>1.25</v>
      </c>
      <c r="M138" s="129">
        <f t="shared" si="37"/>
        <v>1.25</v>
      </c>
      <c r="N138" s="129">
        <f t="shared" si="37"/>
        <v>1.25</v>
      </c>
      <c r="O138" s="129">
        <f t="shared" si="37"/>
        <v>1.25</v>
      </c>
      <c r="P138" s="129">
        <f t="shared" si="37"/>
        <v>1.25</v>
      </c>
      <c r="Q138" s="129">
        <f t="shared" si="37"/>
        <v>1.25</v>
      </c>
      <c r="R138" s="129">
        <f t="shared" si="37"/>
        <v>1.25</v>
      </c>
      <c r="S138" s="129">
        <f t="shared" si="38"/>
        <v>1.25</v>
      </c>
      <c r="T138" s="129">
        <f t="shared" si="38"/>
        <v>1.25</v>
      </c>
      <c r="U138" s="129">
        <f t="shared" si="38"/>
        <v>1.25</v>
      </c>
      <c r="V138" s="129">
        <f t="shared" si="38"/>
        <v>1.25</v>
      </c>
      <c r="W138" s="129">
        <f t="shared" si="38"/>
        <v>1.25</v>
      </c>
      <c r="X138" s="129">
        <f t="shared" si="38"/>
        <v>1.25</v>
      </c>
      <c r="Y138" s="129">
        <f t="shared" si="38"/>
        <v>1.25</v>
      </c>
      <c r="Z138" s="129">
        <f t="shared" si="38"/>
        <v>1.25</v>
      </c>
      <c r="AA138" s="129">
        <f t="shared" si="38"/>
        <v>1.25</v>
      </c>
      <c r="AB138" s="129">
        <f t="shared" si="38"/>
        <v>1.25</v>
      </c>
      <c r="AC138" s="129">
        <f t="shared" si="38"/>
        <v>1.25</v>
      </c>
      <c r="AD138" s="129">
        <f t="shared" si="38"/>
        <v>1.25</v>
      </c>
      <c r="AE138" s="129">
        <f t="shared" si="38"/>
        <v>1.25</v>
      </c>
      <c r="AF138" s="129">
        <f t="shared" si="38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7"/>
        <v>1.46</v>
      </c>
      <c r="D139" s="129">
        <f t="shared" si="37"/>
        <v>1.46</v>
      </c>
      <c r="E139" s="129">
        <f t="shared" si="37"/>
        <v>1.46</v>
      </c>
      <c r="F139" s="129">
        <f t="shared" si="37"/>
        <v>1.46</v>
      </c>
      <c r="G139" s="129">
        <f t="shared" si="37"/>
        <v>1.46</v>
      </c>
      <c r="H139" s="129">
        <f t="shared" si="37"/>
        <v>1.46</v>
      </c>
      <c r="I139" s="129">
        <f t="shared" si="37"/>
        <v>1.46</v>
      </c>
      <c r="J139" s="129">
        <f t="shared" si="37"/>
        <v>1.46</v>
      </c>
      <c r="K139" s="129">
        <f t="shared" si="37"/>
        <v>1.46</v>
      </c>
      <c r="L139" s="129">
        <f t="shared" si="37"/>
        <v>1.46</v>
      </c>
      <c r="M139" s="129">
        <f t="shared" si="37"/>
        <v>1.46</v>
      </c>
      <c r="N139" s="129">
        <f t="shared" si="37"/>
        <v>1.46</v>
      </c>
      <c r="O139" s="129">
        <f t="shared" si="37"/>
        <v>1.46</v>
      </c>
      <c r="P139" s="129">
        <f t="shared" si="37"/>
        <v>1.46</v>
      </c>
      <c r="Q139" s="129">
        <f t="shared" si="37"/>
        <v>1.46</v>
      </c>
      <c r="R139" s="129">
        <f t="shared" si="37"/>
        <v>1.46</v>
      </c>
      <c r="S139" s="129">
        <f t="shared" si="38"/>
        <v>1.46</v>
      </c>
      <c r="T139" s="129">
        <f t="shared" si="38"/>
        <v>1.46</v>
      </c>
      <c r="U139" s="129">
        <f t="shared" si="38"/>
        <v>1.46</v>
      </c>
      <c r="V139" s="129">
        <f t="shared" si="38"/>
        <v>1.46</v>
      </c>
      <c r="W139" s="129">
        <f t="shared" si="38"/>
        <v>1.46</v>
      </c>
      <c r="X139" s="129">
        <f t="shared" si="38"/>
        <v>1.46</v>
      </c>
      <c r="Y139" s="129">
        <f t="shared" si="38"/>
        <v>1.46</v>
      </c>
      <c r="Z139" s="129">
        <f t="shared" si="38"/>
        <v>1.46</v>
      </c>
      <c r="AA139" s="129">
        <f t="shared" si="38"/>
        <v>1.46</v>
      </c>
      <c r="AB139" s="129">
        <f t="shared" si="38"/>
        <v>1.46</v>
      </c>
      <c r="AC139" s="129">
        <f t="shared" si="38"/>
        <v>1.46</v>
      </c>
      <c r="AD139" s="129">
        <f t="shared" si="38"/>
        <v>1.46</v>
      </c>
      <c r="AE139" s="129">
        <f t="shared" si="38"/>
        <v>1.46</v>
      </c>
      <c r="AF139" s="129">
        <f t="shared" si="38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7"/>
        <v>3</v>
      </c>
      <c r="D140" s="129">
        <f t="shared" si="37"/>
        <v>3</v>
      </c>
      <c r="E140" s="129">
        <f t="shared" si="37"/>
        <v>3</v>
      </c>
      <c r="F140" s="129">
        <f t="shared" si="37"/>
        <v>3</v>
      </c>
      <c r="G140" s="129">
        <f t="shared" si="37"/>
        <v>3</v>
      </c>
      <c r="H140" s="129">
        <f t="shared" si="37"/>
        <v>3</v>
      </c>
      <c r="I140" s="129">
        <f t="shared" si="37"/>
        <v>3</v>
      </c>
      <c r="J140" s="129">
        <f t="shared" si="37"/>
        <v>3</v>
      </c>
      <c r="K140" s="129">
        <f t="shared" si="37"/>
        <v>3</v>
      </c>
      <c r="L140" s="129">
        <f t="shared" si="37"/>
        <v>3</v>
      </c>
      <c r="M140" s="129">
        <f t="shared" si="37"/>
        <v>3</v>
      </c>
      <c r="N140" s="129">
        <f t="shared" si="37"/>
        <v>3</v>
      </c>
      <c r="O140" s="129">
        <f t="shared" si="37"/>
        <v>3</v>
      </c>
      <c r="P140" s="129">
        <f t="shared" si="37"/>
        <v>3</v>
      </c>
      <c r="Q140" s="129">
        <f t="shared" si="37"/>
        <v>3</v>
      </c>
      <c r="R140" s="129">
        <f t="shared" si="37"/>
        <v>3</v>
      </c>
      <c r="S140" s="129">
        <f t="shared" si="38"/>
        <v>3</v>
      </c>
      <c r="T140" s="129">
        <f t="shared" si="38"/>
        <v>3</v>
      </c>
      <c r="U140" s="129">
        <f t="shared" si="38"/>
        <v>3</v>
      </c>
      <c r="V140" s="129">
        <f t="shared" si="38"/>
        <v>3</v>
      </c>
      <c r="W140" s="129">
        <f t="shared" si="38"/>
        <v>3</v>
      </c>
      <c r="X140" s="129">
        <f t="shared" si="38"/>
        <v>3</v>
      </c>
      <c r="Y140" s="129">
        <f t="shared" si="38"/>
        <v>3</v>
      </c>
      <c r="Z140" s="129">
        <f t="shared" si="38"/>
        <v>3</v>
      </c>
      <c r="AA140" s="129">
        <f t="shared" si="38"/>
        <v>3</v>
      </c>
      <c r="AB140" s="129">
        <f t="shared" si="38"/>
        <v>3</v>
      </c>
      <c r="AC140" s="129">
        <f t="shared" si="38"/>
        <v>3</v>
      </c>
      <c r="AD140" s="129">
        <f t="shared" si="38"/>
        <v>3</v>
      </c>
      <c r="AE140" s="129">
        <f t="shared" si="38"/>
        <v>3</v>
      </c>
      <c r="AF140" s="129">
        <f t="shared" si="38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7"/>
        <v>3.3</v>
      </c>
      <c r="D141" s="129">
        <f t="shared" si="37"/>
        <v>3.3</v>
      </c>
      <c r="E141" s="129">
        <f t="shared" si="37"/>
        <v>3.3</v>
      </c>
      <c r="F141" s="129">
        <f t="shared" si="37"/>
        <v>3.3</v>
      </c>
      <c r="G141" s="129">
        <f t="shared" si="37"/>
        <v>3.3</v>
      </c>
      <c r="H141" s="129">
        <f t="shared" si="37"/>
        <v>3.3</v>
      </c>
      <c r="I141" s="129">
        <f t="shared" si="37"/>
        <v>3.3</v>
      </c>
      <c r="J141" s="129">
        <f t="shared" si="37"/>
        <v>3.3</v>
      </c>
      <c r="K141" s="129">
        <f t="shared" si="37"/>
        <v>3.3</v>
      </c>
      <c r="L141" s="129">
        <f t="shared" si="37"/>
        <v>3.3</v>
      </c>
      <c r="M141" s="129">
        <f t="shared" si="37"/>
        <v>3.3</v>
      </c>
      <c r="N141" s="129">
        <f t="shared" si="37"/>
        <v>3.3</v>
      </c>
      <c r="O141" s="129">
        <f t="shared" si="37"/>
        <v>3.3</v>
      </c>
      <c r="P141" s="129">
        <f t="shared" si="37"/>
        <v>3.3</v>
      </c>
      <c r="Q141" s="129">
        <f t="shared" si="37"/>
        <v>3.3</v>
      </c>
      <c r="R141" s="129">
        <f t="shared" si="37"/>
        <v>3.3</v>
      </c>
      <c r="S141" s="129">
        <f t="shared" si="38"/>
        <v>3.3</v>
      </c>
      <c r="T141" s="129">
        <f t="shared" si="38"/>
        <v>3.3</v>
      </c>
      <c r="U141" s="129">
        <f t="shared" si="38"/>
        <v>3.3</v>
      </c>
      <c r="V141" s="129">
        <f t="shared" si="38"/>
        <v>3.3</v>
      </c>
      <c r="W141" s="129">
        <f t="shared" si="38"/>
        <v>3.3</v>
      </c>
      <c r="X141" s="129">
        <f t="shared" si="38"/>
        <v>3.3</v>
      </c>
      <c r="Y141" s="129">
        <f t="shared" si="38"/>
        <v>3.3</v>
      </c>
      <c r="Z141" s="129">
        <f t="shared" si="38"/>
        <v>3.3</v>
      </c>
      <c r="AA141" s="129">
        <f t="shared" si="38"/>
        <v>3.3</v>
      </c>
      <c r="AB141" s="129">
        <f t="shared" si="38"/>
        <v>3.3</v>
      </c>
      <c r="AC141" s="129">
        <f t="shared" si="38"/>
        <v>3.3</v>
      </c>
      <c r="AD141" s="129">
        <f t="shared" si="38"/>
        <v>3.3</v>
      </c>
      <c r="AE141" s="129">
        <f t="shared" si="38"/>
        <v>3.3</v>
      </c>
      <c r="AF141" s="129">
        <f t="shared" si="38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39">B143</f>
        <v>1.76</v>
      </c>
      <c r="D143" s="129">
        <f t="shared" si="39"/>
        <v>1.76</v>
      </c>
      <c r="E143" s="129">
        <f t="shared" si="39"/>
        <v>1.76</v>
      </c>
      <c r="F143" s="129">
        <f t="shared" si="39"/>
        <v>1.76</v>
      </c>
      <c r="G143" s="129">
        <f t="shared" si="39"/>
        <v>1.76</v>
      </c>
      <c r="H143" s="129">
        <f t="shared" si="39"/>
        <v>1.76</v>
      </c>
      <c r="I143" s="129">
        <f t="shared" si="39"/>
        <v>1.76</v>
      </c>
      <c r="J143" s="129">
        <f t="shared" si="39"/>
        <v>1.76</v>
      </c>
      <c r="K143" s="129">
        <f t="shared" si="39"/>
        <v>1.76</v>
      </c>
      <c r="L143" s="129">
        <f t="shared" si="39"/>
        <v>1.76</v>
      </c>
      <c r="M143" s="129">
        <f t="shared" si="39"/>
        <v>1.76</v>
      </c>
      <c r="N143" s="129">
        <f t="shared" si="39"/>
        <v>1.76</v>
      </c>
      <c r="O143" s="129">
        <f t="shared" si="39"/>
        <v>1.76</v>
      </c>
      <c r="P143" s="129">
        <f t="shared" si="39"/>
        <v>1.76</v>
      </c>
      <c r="Q143" s="129">
        <f t="shared" si="39"/>
        <v>1.76</v>
      </c>
      <c r="R143" s="129">
        <f t="shared" si="39"/>
        <v>1.76</v>
      </c>
      <c r="S143" s="129">
        <f t="shared" ref="S143:AF144" si="40">R143</f>
        <v>1.76</v>
      </c>
      <c r="T143" s="129">
        <f t="shared" si="40"/>
        <v>1.76</v>
      </c>
      <c r="U143" s="129">
        <f t="shared" si="40"/>
        <v>1.76</v>
      </c>
      <c r="V143" s="129">
        <f t="shared" si="40"/>
        <v>1.76</v>
      </c>
      <c r="W143" s="129">
        <f t="shared" si="40"/>
        <v>1.76</v>
      </c>
      <c r="X143" s="129">
        <f t="shared" si="40"/>
        <v>1.76</v>
      </c>
      <c r="Y143" s="129">
        <f t="shared" si="40"/>
        <v>1.76</v>
      </c>
      <c r="Z143" s="129">
        <f t="shared" si="40"/>
        <v>1.76</v>
      </c>
      <c r="AA143" s="129">
        <f t="shared" si="40"/>
        <v>1.76</v>
      </c>
      <c r="AB143" s="129">
        <f t="shared" si="40"/>
        <v>1.76</v>
      </c>
      <c r="AC143" s="129">
        <f t="shared" si="40"/>
        <v>1.76</v>
      </c>
      <c r="AD143" s="129">
        <f t="shared" si="40"/>
        <v>1.76</v>
      </c>
      <c r="AE143" s="129">
        <f t="shared" si="40"/>
        <v>1.76</v>
      </c>
      <c r="AF143" s="129">
        <f t="shared" si="40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9"/>
        <v>0</v>
      </c>
      <c r="D144" s="129">
        <f t="shared" si="39"/>
        <v>0</v>
      </c>
      <c r="E144" s="129">
        <f t="shared" si="39"/>
        <v>0</v>
      </c>
      <c r="F144" s="129">
        <f t="shared" si="39"/>
        <v>0</v>
      </c>
      <c r="G144" s="129">
        <f t="shared" si="39"/>
        <v>0</v>
      </c>
      <c r="H144" s="129">
        <f t="shared" si="39"/>
        <v>0</v>
      </c>
      <c r="I144" s="129">
        <f t="shared" si="39"/>
        <v>0</v>
      </c>
      <c r="J144" s="129">
        <f t="shared" si="39"/>
        <v>0</v>
      </c>
      <c r="K144" s="129">
        <f t="shared" si="39"/>
        <v>0</v>
      </c>
      <c r="L144" s="129">
        <f t="shared" si="39"/>
        <v>0</v>
      </c>
      <c r="M144" s="129">
        <f t="shared" si="39"/>
        <v>0</v>
      </c>
      <c r="N144" s="129">
        <f t="shared" si="39"/>
        <v>0</v>
      </c>
      <c r="O144" s="129">
        <f t="shared" si="39"/>
        <v>0</v>
      </c>
      <c r="P144" s="129">
        <f t="shared" si="39"/>
        <v>0</v>
      </c>
      <c r="Q144" s="129">
        <f t="shared" si="39"/>
        <v>0</v>
      </c>
      <c r="R144" s="129">
        <f t="shared" si="39"/>
        <v>0</v>
      </c>
      <c r="S144" s="129">
        <f t="shared" si="40"/>
        <v>0</v>
      </c>
      <c r="T144" s="129">
        <f t="shared" si="40"/>
        <v>0</v>
      </c>
      <c r="U144" s="129">
        <f t="shared" si="40"/>
        <v>0</v>
      </c>
      <c r="V144" s="129">
        <f t="shared" si="40"/>
        <v>0</v>
      </c>
      <c r="W144" s="129">
        <f t="shared" si="40"/>
        <v>0</v>
      </c>
      <c r="X144" s="129">
        <f t="shared" si="40"/>
        <v>0</v>
      </c>
      <c r="Y144" s="129">
        <f t="shared" si="40"/>
        <v>0</v>
      </c>
      <c r="Z144" s="129">
        <f t="shared" si="40"/>
        <v>0</v>
      </c>
      <c r="AA144" s="129">
        <f t="shared" si="40"/>
        <v>0</v>
      </c>
      <c r="AB144" s="129">
        <f t="shared" si="40"/>
        <v>0</v>
      </c>
      <c r="AC144" s="129">
        <f t="shared" si="40"/>
        <v>0</v>
      </c>
      <c r="AD144" s="129">
        <f t="shared" si="40"/>
        <v>0</v>
      </c>
      <c r="AE144" s="129">
        <f t="shared" si="40"/>
        <v>0</v>
      </c>
      <c r="AF144" s="129">
        <f t="shared" si="40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41">B146</f>
        <v>0.1</v>
      </c>
      <c r="D146" s="129">
        <f t="shared" si="41"/>
        <v>0.1</v>
      </c>
      <c r="E146" s="129">
        <f t="shared" si="41"/>
        <v>0.1</v>
      </c>
      <c r="F146" s="129">
        <f t="shared" si="41"/>
        <v>0.1</v>
      </c>
      <c r="G146" s="129">
        <f t="shared" si="41"/>
        <v>0.1</v>
      </c>
      <c r="H146" s="129">
        <f t="shared" si="41"/>
        <v>0.1</v>
      </c>
      <c r="I146" s="129">
        <f t="shared" si="41"/>
        <v>0.1</v>
      </c>
      <c r="J146" s="129">
        <f t="shared" si="41"/>
        <v>0.1</v>
      </c>
      <c r="K146" s="129">
        <f t="shared" si="41"/>
        <v>0.1</v>
      </c>
      <c r="L146" s="129">
        <f t="shared" si="41"/>
        <v>0.1</v>
      </c>
      <c r="M146" s="129">
        <f t="shared" si="41"/>
        <v>0.1</v>
      </c>
      <c r="N146" s="129">
        <f t="shared" si="41"/>
        <v>0.1</v>
      </c>
      <c r="O146" s="129">
        <f t="shared" si="41"/>
        <v>0.1</v>
      </c>
      <c r="P146" s="129">
        <f t="shared" si="41"/>
        <v>0.1</v>
      </c>
      <c r="Q146" s="129">
        <f t="shared" si="41"/>
        <v>0.1</v>
      </c>
      <c r="R146" s="129">
        <f t="shared" si="41"/>
        <v>0.1</v>
      </c>
      <c r="S146" s="129">
        <f t="shared" ref="S146:AF149" si="42">R146</f>
        <v>0.1</v>
      </c>
      <c r="T146" s="129">
        <f t="shared" si="42"/>
        <v>0.1</v>
      </c>
      <c r="U146" s="129">
        <f t="shared" si="42"/>
        <v>0.1</v>
      </c>
      <c r="V146" s="129">
        <f t="shared" si="42"/>
        <v>0.1</v>
      </c>
      <c r="W146" s="129">
        <f t="shared" si="42"/>
        <v>0.1</v>
      </c>
      <c r="X146" s="129">
        <f t="shared" si="42"/>
        <v>0.1</v>
      </c>
      <c r="Y146" s="129">
        <f t="shared" si="42"/>
        <v>0.1</v>
      </c>
      <c r="Z146" s="129">
        <f t="shared" si="42"/>
        <v>0.1</v>
      </c>
      <c r="AA146" s="129">
        <f t="shared" si="42"/>
        <v>0.1</v>
      </c>
      <c r="AB146" s="129">
        <f t="shared" si="42"/>
        <v>0.1</v>
      </c>
      <c r="AC146" s="129">
        <f t="shared" si="42"/>
        <v>0.1</v>
      </c>
      <c r="AD146" s="129">
        <f t="shared" si="42"/>
        <v>0.1</v>
      </c>
      <c r="AE146" s="129">
        <f t="shared" si="42"/>
        <v>0.1</v>
      </c>
      <c r="AF146" s="129">
        <f t="shared" si="42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41"/>
        <v>2.0499999999999998</v>
      </c>
      <c r="D147" s="129">
        <f t="shared" si="41"/>
        <v>2.0499999999999998</v>
      </c>
      <c r="E147" s="129">
        <f t="shared" si="41"/>
        <v>2.0499999999999998</v>
      </c>
      <c r="F147" s="129">
        <f t="shared" si="41"/>
        <v>2.0499999999999998</v>
      </c>
      <c r="G147" s="129">
        <f t="shared" si="41"/>
        <v>2.0499999999999998</v>
      </c>
      <c r="H147" s="129">
        <f t="shared" si="41"/>
        <v>2.0499999999999998</v>
      </c>
      <c r="I147" s="129">
        <f t="shared" si="41"/>
        <v>2.0499999999999998</v>
      </c>
      <c r="J147" s="129">
        <f t="shared" si="41"/>
        <v>2.0499999999999998</v>
      </c>
      <c r="K147" s="129">
        <f t="shared" si="41"/>
        <v>2.0499999999999998</v>
      </c>
      <c r="L147" s="129">
        <f t="shared" si="41"/>
        <v>2.0499999999999998</v>
      </c>
      <c r="M147" s="129">
        <f t="shared" si="41"/>
        <v>2.0499999999999998</v>
      </c>
      <c r="N147" s="129">
        <f t="shared" si="41"/>
        <v>2.0499999999999998</v>
      </c>
      <c r="O147" s="129">
        <f t="shared" si="41"/>
        <v>2.0499999999999998</v>
      </c>
      <c r="P147" s="129">
        <f t="shared" si="41"/>
        <v>2.0499999999999998</v>
      </c>
      <c r="Q147" s="129">
        <f t="shared" si="41"/>
        <v>2.0499999999999998</v>
      </c>
      <c r="R147" s="129">
        <f t="shared" si="41"/>
        <v>2.0499999999999998</v>
      </c>
      <c r="S147" s="129">
        <f t="shared" si="42"/>
        <v>2.0499999999999998</v>
      </c>
      <c r="T147" s="129">
        <f t="shared" si="42"/>
        <v>2.0499999999999998</v>
      </c>
      <c r="U147" s="129">
        <f t="shared" si="42"/>
        <v>2.0499999999999998</v>
      </c>
      <c r="V147" s="129">
        <f t="shared" si="42"/>
        <v>2.0499999999999998</v>
      </c>
      <c r="W147" s="129">
        <f t="shared" si="42"/>
        <v>2.0499999999999998</v>
      </c>
      <c r="X147" s="129">
        <f t="shared" si="42"/>
        <v>2.0499999999999998</v>
      </c>
      <c r="Y147" s="129">
        <f t="shared" si="42"/>
        <v>2.0499999999999998</v>
      </c>
      <c r="Z147" s="129">
        <f t="shared" si="42"/>
        <v>2.0499999999999998</v>
      </c>
      <c r="AA147" s="129">
        <f t="shared" si="42"/>
        <v>2.0499999999999998</v>
      </c>
      <c r="AB147" s="129">
        <f t="shared" si="42"/>
        <v>2.0499999999999998</v>
      </c>
      <c r="AC147" s="129">
        <f t="shared" si="42"/>
        <v>2.0499999999999998</v>
      </c>
      <c r="AD147" s="129">
        <f t="shared" si="42"/>
        <v>2.0499999999999998</v>
      </c>
      <c r="AE147" s="129">
        <f t="shared" si="42"/>
        <v>2.0499999999999998</v>
      </c>
      <c r="AF147" s="129">
        <f t="shared" si="42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41"/>
        <v>2.7</v>
      </c>
      <c r="D148" s="129">
        <f t="shared" si="41"/>
        <v>2.7</v>
      </c>
      <c r="E148" s="129">
        <f t="shared" si="41"/>
        <v>2.7</v>
      </c>
      <c r="F148" s="129">
        <f t="shared" si="41"/>
        <v>2.7</v>
      </c>
      <c r="G148" s="129">
        <f t="shared" si="41"/>
        <v>2.7</v>
      </c>
      <c r="H148" s="129">
        <f t="shared" si="41"/>
        <v>2.7</v>
      </c>
      <c r="I148" s="129">
        <f t="shared" si="41"/>
        <v>2.7</v>
      </c>
      <c r="J148" s="129">
        <f t="shared" si="41"/>
        <v>2.7</v>
      </c>
      <c r="K148" s="129">
        <f t="shared" si="41"/>
        <v>2.7</v>
      </c>
      <c r="L148" s="129">
        <f t="shared" si="41"/>
        <v>2.7</v>
      </c>
      <c r="M148" s="129">
        <f t="shared" si="41"/>
        <v>2.7</v>
      </c>
      <c r="N148" s="129">
        <f t="shared" si="41"/>
        <v>2.7</v>
      </c>
      <c r="O148" s="129">
        <f t="shared" si="41"/>
        <v>2.7</v>
      </c>
      <c r="P148" s="129">
        <f t="shared" si="41"/>
        <v>2.7</v>
      </c>
      <c r="Q148" s="129">
        <f t="shared" si="41"/>
        <v>2.7</v>
      </c>
      <c r="R148" s="129">
        <f t="shared" si="41"/>
        <v>2.7</v>
      </c>
      <c r="S148" s="129">
        <f t="shared" si="42"/>
        <v>2.7</v>
      </c>
      <c r="T148" s="129">
        <f t="shared" si="42"/>
        <v>2.7</v>
      </c>
      <c r="U148" s="129">
        <f t="shared" si="42"/>
        <v>2.7</v>
      </c>
      <c r="V148" s="129">
        <f t="shared" si="42"/>
        <v>2.7</v>
      </c>
      <c r="W148" s="129">
        <f t="shared" si="42"/>
        <v>2.7</v>
      </c>
      <c r="X148" s="129">
        <f t="shared" si="42"/>
        <v>2.7</v>
      </c>
      <c r="Y148" s="129">
        <f t="shared" si="42"/>
        <v>2.7</v>
      </c>
      <c r="Z148" s="129">
        <f t="shared" si="42"/>
        <v>2.7</v>
      </c>
      <c r="AA148" s="129">
        <f t="shared" si="42"/>
        <v>2.7</v>
      </c>
      <c r="AB148" s="129">
        <f t="shared" si="42"/>
        <v>2.7</v>
      </c>
      <c r="AC148" s="129">
        <f t="shared" si="42"/>
        <v>2.7</v>
      </c>
      <c r="AD148" s="129">
        <f t="shared" si="42"/>
        <v>2.7</v>
      </c>
      <c r="AE148" s="129">
        <f t="shared" si="42"/>
        <v>2.7</v>
      </c>
      <c r="AF148" s="129">
        <f t="shared" si="42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41"/>
        <v>2.15</v>
      </c>
      <c r="D149" s="129">
        <f t="shared" si="41"/>
        <v>2.15</v>
      </c>
      <c r="E149" s="129">
        <f t="shared" si="41"/>
        <v>2.15</v>
      </c>
      <c r="F149" s="129">
        <f t="shared" si="41"/>
        <v>2.15</v>
      </c>
      <c r="G149" s="129">
        <f t="shared" si="41"/>
        <v>2.15</v>
      </c>
      <c r="H149" s="129">
        <f t="shared" si="41"/>
        <v>2.15</v>
      </c>
      <c r="I149" s="129">
        <f t="shared" si="41"/>
        <v>2.15</v>
      </c>
      <c r="J149" s="129">
        <f t="shared" si="41"/>
        <v>2.15</v>
      </c>
      <c r="K149" s="129">
        <f t="shared" si="41"/>
        <v>2.15</v>
      </c>
      <c r="L149" s="129">
        <f t="shared" si="41"/>
        <v>2.15</v>
      </c>
      <c r="M149" s="129">
        <f t="shared" si="41"/>
        <v>2.15</v>
      </c>
      <c r="N149" s="129">
        <f t="shared" si="41"/>
        <v>2.15</v>
      </c>
      <c r="O149" s="129">
        <f t="shared" si="41"/>
        <v>2.15</v>
      </c>
      <c r="P149" s="129">
        <f t="shared" si="41"/>
        <v>2.15</v>
      </c>
      <c r="Q149" s="129">
        <f t="shared" si="41"/>
        <v>2.15</v>
      </c>
      <c r="R149" s="129">
        <f t="shared" si="41"/>
        <v>2.15</v>
      </c>
      <c r="S149" s="129">
        <f t="shared" si="42"/>
        <v>2.15</v>
      </c>
      <c r="T149" s="129">
        <f t="shared" si="42"/>
        <v>2.15</v>
      </c>
      <c r="U149" s="129">
        <f t="shared" si="42"/>
        <v>2.15</v>
      </c>
      <c r="V149" s="129">
        <f t="shared" si="42"/>
        <v>2.15</v>
      </c>
      <c r="W149" s="129">
        <f t="shared" si="42"/>
        <v>2.15</v>
      </c>
      <c r="X149" s="129">
        <f t="shared" si="42"/>
        <v>2.15</v>
      </c>
      <c r="Y149" s="129">
        <f t="shared" si="42"/>
        <v>2.15</v>
      </c>
      <c r="Z149" s="129">
        <f t="shared" si="42"/>
        <v>2.15</v>
      </c>
      <c r="AA149" s="129">
        <f t="shared" si="42"/>
        <v>2.15</v>
      </c>
      <c r="AB149" s="129">
        <f t="shared" si="42"/>
        <v>2.15</v>
      </c>
      <c r="AC149" s="129">
        <f t="shared" si="42"/>
        <v>2.15</v>
      </c>
      <c r="AD149" s="129">
        <f t="shared" si="42"/>
        <v>2.15</v>
      </c>
      <c r="AE149" s="129">
        <f t="shared" si="42"/>
        <v>2.15</v>
      </c>
      <c r="AF149" s="129">
        <f t="shared" si="42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3">B151</f>
        <v>0.9</v>
      </c>
      <c r="D151" s="129">
        <f t="shared" si="43"/>
        <v>0.9</v>
      </c>
      <c r="E151" s="129">
        <f t="shared" si="43"/>
        <v>0.9</v>
      </c>
      <c r="F151" s="129">
        <f t="shared" si="43"/>
        <v>0.9</v>
      </c>
      <c r="G151" s="129">
        <f t="shared" si="43"/>
        <v>0.9</v>
      </c>
      <c r="H151" s="129">
        <f t="shared" si="43"/>
        <v>0.9</v>
      </c>
      <c r="I151" s="129">
        <f t="shared" si="43"/>
        <v>0.9</v>
      </c>
      <c r="J151" s="129">
        <f t="shared" si="43"/>
        <v>0.9</v>
      </c>
      <c r="K151" s="129">
        <f t="shared" si="43"/>
        <v>0.9</v>
      </c>
      <c r="L151" s="129">
        <f t="shared" si="43"/>
        <v>0.9</v>
      </c>
      <c r="M151" s="129">
        <f t="shared" si="43"/>
        <v>0.9</v>
      </c>
      <c r="N151" s="129">
        <f t="shared" si="43"/>
        <v>0.9</v>
      </c>
      <c r="O151" s="129">
        <f t="shared" si="43"/>
        <v>0.9</v>
      </c>
      <c r="P151" s="129">
        <f t="shared" si="43"/>
        <v>0.9</v>
      </c>
      <c r="Q151" s="129">
        <f t="shared" si="43"/>
        <v>0.9</v>
      </c>
      <c r="R151" s="129">
        <f t="shared" si="43"/>
        <v>0.9</v>
      </c>
      <c r="S151" s="129">
        <f t="shared" ref="R151:AF163" si="44">R151</f>
        <v>0.9</v>
      </c>
      <c r="T151" s="129">
        <f t="shared" si="44"/>
        <v>0.9</v>
      </c>
      <c r="U151" s="129">
        <f t="shared" si="44"/>
        <v>0.9</v>
      </c>
      <c r="V151" s="129">
        <f t="shared" si="44"/>
        <v>0.9</v>
      </c>
      <c r="W151" s="129">
        <f t="shared" si="44"/>
        <v>0.9</v>
      </c>
      <c r="X151" s="129">
        <f t="shared" si="44"/>
        <v>0.9</v>
      </c>
      <c r="Y151" s="129">
        <f t="shared" si="44"/>
        <v>0.9</v>
      </c>
      <c r="Z151" s="129">
        <f t="shared" si="44"/>
        <v>0.9</v>
      </c>
      <c r="AA151" s="129">
        <f t="shared" si="44"/>
        <v>0.9</v>
      </c>
      <c r="AB151" s="129">
        <f t="shared" si="44"/>
        <v>0.9</v>
      </c>
      <c r="AC151" s="129">
        <f t="shared" si="44"/>
        <v>0.9</v>
      </c>
      <c r="AD151" s="129">
        <f t="shared" si="44"/>
        <v>0.9</v>
      </c>
      <c r="AE151" s="129">
        <f t="shared" si="44"/>
        <v>0.9</v>
      </c>
      <c r="AF151" s="129">
        <f t="shared" si="44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3"/>
        <v>1.08</v>
      </c>
      <c r="D152" s="129">
        <f t="shared" si="43"/>
        <v>1.08</v>
      </c>
      <c r="E152" s="129">
        <f t="shared" si="43"/>
        <v>1.08</v>
      </c>
      <c r="F152" s="129">
        <f t="shared" si="43"/>
        <v>1.08</v>
      </c>
      <c r="G152" s="129">
        <f t="shared" si="43"/>
        <v>1.08</v>
      </c>
      <c r="H152" s="129">
        <f t="shared" si="43"/>
        <v>1.08</v>
      </c>
      <c r="I152" s="129">
        <f t="shared" si="43"/>
        <v>1.08</v>
      </c>
      <c r="J152" s="129">
        <f t="shared" si="43"/>
        <v>1.08</v>
      </c>
      <c r="K152" s="129">
        <f t="shared" si="43"/>
        <v>1.08</v>
      </c>
      <c r="L152" s="129">
        <f t="shared" si="43"/>
        <v>1.08</v>
      </c>
      <c r="M152" s="129">
        <f t="shared" si="43"/>
        <v>1.08</v>
      </c>
      <c r="N152" s="129">
        <f t="shared" si="43"/>
        <v>1.08</v>
      </c>
      <c r="O152" s="129">
        <f t="shared" si="43"/>
        <v>1.08</v>
      </c>
      <c r="P152" s="129">
        <f t="shared" si="43"/>
        <v>1.08</v>
      </c>
      <c r="Q152" s="129">
        <f t="shared" si="43"/>
        <v>1.08</v>
      </c>
      <c r="R152" s="129">
        <f t="shared" si="43"/>
        <v>1.08</v>
      </c>
      <c r="S152" s="129">
        <f t="shared" si="44"/>
        <v>1.08</v>
      </c>
      <c r="T152" s="129">
        <f t="shared" si="44"/>
        <v>1.08</v>
      </c>
      <c r="U152" s="129">
        <f t="shared" si="44"/>
        <v>1.08</v>
      </c>
      <c r="V152" s="129">
        <f t="shared" si="44"/>
        <v>1.08</v>
      </c>
      <c r="W152" s="129">
        <f t="shared" si="44"/>
        <v>1.08</v>
      </c>
      <c r="X152" s="129">
        <f t="shared" si="44"/>
        <v>1.08</v>
      </c>
      <c r="Y152" s="129">
        <f t="shared" si="44"/>
        <v>1.08</v>
      </c>
      <c r="Z152" s="129">
        <f t="shared" si="44"/>
        <v>1.08</v>
      </c>
      <c r="AA152" s="129">
        <f t="shared" si="44"/>
        <v>1.08</v>
      </c>
      <c r="AB152" s="129">
        <f t="shared" si="44"/>
        <v>1.08</v>
      </c>
      <c r="AC152" s="129">
        <f t="shared" si="44"/>
        <v>1.08</v>
      </c>
      <c r="AD152" s="129">
        <f t="shared" si="44"/>
        <v>1.08</v>
      </c>
      <c r="AE152" s="129">
        <f t="shared" si="44"/>
        <v>1.08</v>
      </c>
      <c r="AF152" s="129">
        <f t="shared" si="44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3"/>
        <v>2.37</v>
      </c>
      <c r="D153" s="129">
        <f t="shared" si="43"/>
        <v>2.37</v>
      </c>
      <c r="E153" s="129">
        <f t="shared" si="43"/>
        <v>2.37</v>
      </c>
      <c r="F153" s="129">
        <f t="shared" si="43"/>
        <v>2.37</v>
      </c>
      <c r="G153" s="129">
        <f t="shared" si="43"/>
        <v>2.37</v>
      </c>
      <c r="H153" s="129">
        <f t="shared" si="43"/>
        <v>2.37</v>
      </c>
      <c r="I153" s="129">
        <f t="shared" si="43"/>
        <v>2.37</v>
      </c>
      <c r="J153" s="129">
        <f t="shared" si="43"/>
        <v>2.37</v>
      </c>
      <c r="K153" s="129">
        <f t="shared" si="43"/>
        <v>2.37</v>
      </c>
      <c r="L153" s="129">
        <f t="shared" si="43"/>
        <v>2.37</v>
      </c>
      <c r="M153" s="129">
        <f t="shared" si="43"/>
        <v>2.37</v>
      </c>
      <c r="N153" s="129">
        <f t="shared" si="43"/>
        <v>2.37</v>
      </c>
      <c r="O153" s="129">
        <f t="shared" si="43"/>
        <v>2.37</v>
      </c>
      <c r="P153" s="129">
        <f t="shared" si="43"/>
        <v>2.37</v>
      </c>
      <c r="Q153" s="129">
        <f t="shared" si="43"/>
        <v>2.37</v>
      </c>
      <c r="R153" s="129">
        <f t="shared" si="43"/>
        <v>2.37</v>
      </c>
      <c r="S153" s="129">
        <f t="shared" si="44"/>
        <v>2.37</v>
      </c>
      <c r="T153" s="129">
        <f t="shared" si="44"/>
        <v>2.37</v>
      </c>
      <c r="U153" s="129">
        <f t="shared" si="44"/>
        <v>2.37</v>
      </c>
      <c r="V153" s="129">
        <f t="shared" si="44"/>
        <v>2.37</v>
      </c>
      <c r="W153" s="129">
        <f t="shared" si="44"/>
        <v>2.37</v>
      </c>
      <c r="X153" s="129">
        <f t="shared" si="44"/>
        <v>2.37</v>
      </c>
      <c r="Y153" s="129">
        <f t="shared" si="44"/>
        <v>2.37</v>
      </c>
      <c r="Z153" s="129">
        <f t="shared" si="44"/>
        <v>2.37</v>
      </c>
      <c r="AA153" s="129">
        <f t="shared" si="44"/>
        <v>2.37</v>
      </c>
      <c r="AB153" s="129">
        <f t="shared" si="44"/>
        <v>2.37</v>
      </c>
      <c r="AC153" s="129">
        <f t="shared" si="44"/>
        <v>2.37</v>
      </c>
      <c r="AD153" s="129">
        <f t="shared" si="44"/>
        <v>2.37</v>
      </c>
      <c r="AE153" s="129">
        <f t="shared" si="44"/>
        <v>2.37</v>
      </c>
      <c r="AF153" s="129">
        <f t="shared" si="44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3"/>
        <v>1.81</v>
      </c>
      <c r="D154" s="129">
        <f t="shared" si="43"/>
        <v>1.81</v>
      </c>
      <c r="E154" s="129">
        <f t="shared" si="43"/>
        <v>1.81</v>
      </c>
      <c r="F154" s="129">
        <f t="shared" si="43"/>
        <v>1.81</v>
      </c>
      <c r="G154" s="129">
        <f t="shared" si="43"/>
        <v>1.81</v>
      </c>
      <c r="H154" s="129">
        <f t="shared" si="43"/>
        <v>1.81</v>
      </c>
      <c r="I154" s="129">
        <f t="shared" si="43"/>
        <v>1.81</v>
      </c>
      <c r="J154" s="129">
        <f t="shared" si="43"/>
        <v>1.81</v>
      </c>
      <c r="K154" s="129">
        <f t="shared" si="43"/>
        <v>1.81</v>
      </c>
      <c r="L154" s="129">
        <f t="shared" si="43"/>
        <v>1.81</v>
      </c>
      <c r="M154" s="129">
        <f t="shared" si="43"/>
        <v>1.81</v>
      </c>
      <c r="N154" s="129">
        <f t="shared" si="43"/>
        <v>1.81</v>
      </c>
      <c r="O154" s="129">
        <f t="shared" si="43"/>
        <v>1.81</v>
      </c>
      <c r="P154" s="129">
        <f t="shared" si="43"/>
        <v>1.81</v>
      </c>
      <c r="Q154" s="129">
        <f t="shared" si="43"/>
        <v>1.81</v>
      </c>
      <c r="R154" s="129">
        <f t="shared" si="43"/>
        <v>1.81</v>
      </c>
      <c r="S154" s="129">
        <f t="shared" si="44"/>
        <v>1.81</v>
      </c>
      <c r="T154" s="129">
        <f t="shared" si="44"/>
        <v>1.81</v>
      </c>
      <c r="U154" s="129">
        <f t="shared" si="44"/>
        <v>1.81</v>
      </c>
      <c r="V154" s="129">
        <f t="shared" si="44"/>
        <v>1.81</v>
      </c>
      <c r="W154" s="129">
        <f t="shared" si="44"/>
        <v>1.81</v>
      </c>
      <c r="X154" s="129">
        <f t="shared" si="44"/>
        <v>1.81</v>
      </c>
      <c r="Y154" s="129">
        <f t="shared" si="44"/>
        <v>1.81</v>
      </c>
      <c r="Z154" s="129">
        <f t="shared" si="44"/>
        <v>1.81</v>
      </c>
      <c r="AA154" s="129">
        <f t="shared" si="44"/>
        <v>1.81</v>
      </c>
      <c r="AB154" s="129">
        <f t="shared" si="44"/>
        <v>1.81</v>
      </c>
      <c r="AC154" s="129">
        <f t="shared" si="44"/>
        <v>1.81</v>
      </c>
      <c r="AD154" s="129">
        <f t="shared" si="44"/>
        <v>1.81</v>
      </c>
      <c r="AE154" s="129">
        <f t="shared" si="44"/>
        <v>1.81</v>
      </c>
      <c r="AF154" s="129">
        <f t="shared" si="44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3"/>
        <v>1.0900000000000001</v>
      </c>
      <c r="D155" s="129">
        <f t="shared" si="43"/>
        <v>1.0900000000000001</v>
      </c>
      <c r="E155" s="129">
        <f t="shared" si="43"/>
        <v>1.0900000000000001</v>
      </c>
      <c r="F155" s="129">
        <f t="shared" si="43"/>
        <v>1.0900000000000001</v>
      </c>
      <c r="G155" s="129">
        <f t="shared" si="43"/>
        <v>1.0900000000000001</v>
      </c>
      <c r="H155" s="129">
        <f t="shared" si="43"/>
        <v>1.0900000000000001</v>
      </c>
      <c r="I155" s="129">
        <f t="shared" si="43"/>
        <v>1.0900000000000001</v>
      </c>
      <c r="J155" s="129">
        <f t="shared" si="43"/>
        <v>1.0900000000000001</v>
      </c>
      <c r="K155" s="129">
        <f t="shared" si="43"/>
        <v>1.0900000000000001</v>
      </c>
      <c r="L155" s="129">
        <f t="shared" si="43"/>
        <v>1.0900000000000001</v>
      </c>
      <c r="M155" s="129">
        <f t="shared" si="43"/>
        <v>1.0900000000000001</v>
      </c>
      <c r="N155" s="129">
        <f t="shared" si="43"/>
        <v>1.0900000000000001</v>
      </c>
      <c r="O155" s="129">
        <f t="shared" si="43"/>
        <v>1.0900000000000001</v>
      </c>
      <c r="P155" s="129">
        <f t="shared" si="43"/>
        <v>1.0900000000000001</v>
      </c>
      <c r="Q155" s="129">
        <f t="shared" si="43"/>
        <v>1.0900000000000001</v>
      </c>
      <c r="R155" s="129">
        <f t="shared" si="43"/>
        <v>1.0900000000000001</v>
      </c>
      <c r="S155" s="129">
        <f t="shared" si="44"/>
        <v>1.0900000000000001</v>
      </c>
      <c r="T155" s="129">
        <f t="shared" si="44"/>
        <v>1.0900000000000001</v>
      </c>
      <c r="U155" s="129">
        <f t="shared" si="44"/>
        <v>1.0900000000000001</v>
      </c>
      <c r="V155" s="129">
        <f t="shared" si="44"/>
        <v>1.0900000000000001</v>
      </c>
      <c r="W155" s="129">
        <f t="shared" si="44"/>
        <v>1.0900000000000001</v>
      </c>
      <c r="X155" s="129">
        <f t="shared" si="44"/>
        <v>1.0900000000000001</v>
      </c>
      <c r="Y155" s="129">
        <f t="shared" si="44"/>
        <v>1.0900000000000001</v>
      </c>
      <c r="Z155" s="129">
        <f t="shared" si="44"/>
        <v>1.0900000000000001</v>
      </c>
      <c r="AA155" s="129">
        <f t="shared" si="44"/>
        <v>1.0900000000000001</v>
      </c>
      <c r="AB155" s="129">
        <f t="shared" si="44"/>
        <v>1.0900000000000001</v>
      </c>
      <c r="AC155" s="129">
        <f t="shared" si="44"/>
        <v>1.0900000000000001</v>
      </c>
      <c r="AD155" s="129">
        <f t="shared" si="44"/>
        <v>1.0900000000000001</v>
      </c>
      <c r="AE155" s="129">
        <f t="shared" si="44"/>
        <v>1.0900000000000001</v>
      </c>
      <c r="AF155" s="129">
        <f t="shared" si="44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3"/>
        <v>1.58</v>
      </c>
      <c r="D156" s="129">
        <f t="shared" si="43"/>
        <v>1.58</v>
      </c>
      <c r="E156" s="129">
        <f t="shared" si="43"/>
        <v>1.58</v>
      </c>
      <c r="F156" s="129">
        <f t="shared" si="43"/>
        <v>1.58</v>
      </c>
      <c r="G156" s="129">
        <f t="shared" si="43"/>
        <v>1.58</v>
      </c>
      <c r="H156" s="129">
        <f t="shared" si="43"/>
        <v>1.58</v>
      </c>
      <c r="I156" s="129">
        <f t="shared" si="43"/>
        <v>1.58</v>
      </c>
      <c r="J156" s="129">
        <f t="shared" si="43"/>
        <v>1.58</v>
      </c>
      <c r="K156" s="129">
        <f t="shared" si="43"/>
        <v>1.58</v>
      </c>
      <c r="L156" s="129">
        <f t="shared" si="43"/>
        <v>1.58</v>
      </c>
      <c r="M156" s="129">
        <f t="shared" si="43"/>
        <v>1.58</v>
      </c>
      <c r="N156" s="129">
        <f t="shared" si="43"/>
        <v>1.58</v>
      </c>
      <c r="O156" s="129">
        <f t="shared" si="43"/>
        <v>1.58</v>
      </c>
      <c r="P156" s="129">
        <f t="shared" si="43"/>
        <v>1.58</v>
      </c>
      <c r="Q156" s="129">
        <f t="shared" si="43"/>
        <v>1.58</v>
      </c>
      <c r="R156" s="129">
        <f t="shared" si="43"/>
        <v>1.58</v>
      </c>
      <c r="S156" s="129">
        <f t="shared" si="44"/>
        <v>1.58</v>
      </c>
      <c r="T156" s="129">
        <f t="shared" si="44"/>
        <v>1.58</v>
      </c>
      <c r="U156" s="129">
        <f t="shared" si="44"/>
        <v>1.58</v>
      </c>
      <c r="V156" s="129">
        <f t="shared" si="44"/>
        <v>1.58</v>
      </c>
      <c r="W156" s="129">
        <f t="shared" si="44"/>
        <v>1.58</v>
      </c>
      <c r="X156" s="129">
        <f t="shared" si="44"/>
        <v>1.58</v>
      </c>
      <c r="Y156" s="129">
        <f t="shared" si="44"/>
        <v>1.58</v>
      </c>
      <c r="Z156" s="129">
        <f t="shared" si="44"/>
        <v>1.58</v>
      </c>
      <c r="AA156" s="129">
        <f t="shared" si="44"/>
        <v>1.58</v>
      </c>
      <c r="AB156" s="129">
        <f t="shared" si="44"/>
        <v>1.58</v>
      </c>
      <c r="AC156" s="129">
        <f t="shared" si="44"/>
        <v>1.58</v>
      </c>
      <c r="AD156" s="129">
        <f t="shared" si="44"/>
        <v>1.58</v>
      </c>
      <c r="AE156" s="129">
        <f t="shared" si="44"/>
        <v>1.58</v>
      </c>
      <c r="AF156" s="129">
        <f t="shared" si="44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3"/>
        <v>2</v>
      </c>
      <c r="D157" s="129">
        <f t="shared" si="43"/>
        <v>2</v>
      </c>
      <c r="E157" s="129">
        <f t="shared" si="43"/>
        <v>2</v>
      </c>
      <c r="F157" s="129">
        <f t="shared" si="43"/>
        <v>2</v>
      </c>
      <c r="G157" s="129">
        <f t="shared" si="43"/>
        <v>2</v>
      </c>
      <c r="H157" s="129">
        <f t="shared" si="43"/>
        <v>2</v>
      </c>
      <c r="I157" s="129">
        <f t="shared" si="43"/>
        <v>2</v>
      </c>
      <c r="J157" s="129">
        <f t="shared" si="43"/>
        <v>2</v>
      </c>
      <c r="K157" s="129">
        <f t="shared" si="43"/>
        <v>2</v>
      </c>
      <c r="L157" s="129">
        <f t="shared" si="43"/>
        <v>2</v>
      </c>
      <c r="M157" s="129">
        <f t="shared" si="43"/>
        <v>2</v>
      </c>
      <c r="N157" s="129">
        <f t="shared" si="43"/>
        <v>2</v>
      </c>
      <c r="O157" s="129">
        <f t="shared" si="43"/>
        <v>2</v>
      </c>
      <c r="P157" s="129">
        <f t="shared" si="43"/>
        <v>2</v>
      </c>
      <c r="Q157" s="129">
        <f t="shared" si="43"/>
        <v>2</v>
      </c>
      <c r="R157" s="129">
        <f t="shared" si="43"/>
        <v>2</v>
      </c>
      <c r="S157" s="129">
        <f t="shared" si="44"/>
        <v>2</v>
      </c>
      <c r="T157" s="129">
        <f t="shared" si="44"/>
        <v>2</v>
      </c>
      <c r="U157" s="129">
        <f t="shared" si="44"/>
        <v>2</v>
      </c>
      <c r="V157" s="129">
        <f t="shared" si="44"/>
        <v>2</v>
      </c>
      <c r="W157" s="129">
        <f t="shared" si="44"/>
        <v>2</v>
      </c>
      <c r="X157" s="129">
        <f t="shared" si="44"/>
        <v>2</v>
      </c>
      <c r="Y157" s="129">
        <f t="shared" si="44"/>
        <v>2</v>
      </c>
      <c r="Z157" s="129">
        <f t="shared" si="44"/>
        <v>2</v>
      </c>
      <c r="AA157" s="129">
        <f t="shared" si="44"/>
        <v>2</v>
      </c>
      <c r="AB157" s="129">
        <f t="shared" si="44"/>
        <v>2</v>
      </c>
      <c r="AC157" s="129">
        <f t="shared" si="44"/>
        <v>2</v>
      </c>
      <c r="AD157" s="129">
        <f t="shared" si="44"/>
        <v>2</v>
      </c>
      <c r="AE157" s="129">
        <f t="shared" si="44"/>
        <v>2</v>
      </c>
      <c r="AF157" s="129">
        <f t="shared" si="44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3"/>
        <v>0.47</v>
      </c>
      <c r="D158" s="129">
        <f t="shared" si="43"/>
        <v>0.47</v>
      </c>
      <c r="E158" s="129">
        <f t="shared" si="43"/>
        <v>0.47</v>
      </c>
      <c r="F158" s="129">
        <f t="shared" si="43"/>
        <v>0.47</v>
      </c>
      <c r="G158" s="129">
        <f t="shared" si="43"/>
        <v>0.47</v>
      </c>
      <c r="H158" s="129">
        <f t="shared" si="43"/>
        <v>0.47</v>
      </c>
      <c r="I158" s="129">
        <f t="shared" si="43"/>
        <v>0.47</v>
      </c>
      <c r="J158" s="129">
        <f t="shared" si="43"/>
        <v>0.47</v>
      </c>
      <c r="K158" s="129">
        <f t="shared" si="43"/>
        <v>0.47</v>
      </c>
      <c r="L158" s="129">
        <f t="shared" si="43"/>
        <v>0.47</v>
      </c>
      <c r="M158" s="129">
        <f t="shared" si="43"/>
        <v>0.47</v>
      </c>
      <c r="N158" s="129">
        <f t="shared" si="43"/>
        <v>0.47</v>
      </c>
      <c r="O158" s="129">
        <f t="shared" si="43"/>
        <v>0.47</v>
      </c>
      <c r="P158" s="129">
        <f t="shared" si="43"/>
        <v>0.47</v>
      </c>
      <c r="Q158" s="129">
        <f t="shared" si="43"/>
        <v>0.47</v>
      </c>
      <c r="R158" s="129">
        <f t="shared" si="43"/>
        <v>0.47</v>
      </c>
      <c r="S158" s="129">
        <f t="shared" si="44"/>
        <v>0.47</v>
      </c>
      <c r="T158" s="129">
        <f t="shared" si="44"/>
        <v>0.47</v>
      </c>
      <c r="U158" s="129">
        <f t="shared" si="44"/>
        <v>0.47</v>
      </c>
      <c r="V158" s="129">
        <f t="shared" si="44"/>
        <v>0.47</v>
      </c>
      <c r="W158" s="129">
        <f t="shared" si="44"/>
        <v>0.47</v>
      </c>
      <c r="X158" s="129">
        <f t="shared" si="44"/>
        <v>0.47</v>
      </c>
      <c r="Y158" s="129">
        <f t="shared" si="44"/>
        <v>0.47</v>
      </c>
      <c r="Z158" s="129">
        <f t="shared" si="44"/>
        <v>0.47</v>
      </c>
      <c r="AA158" s="129">
        <f t="shared" si="44"/>
        <v>0.47</v>
      </c>
      <c r="AB158" s="129">
        <f t="shared" si="44"/>
        <v>0.47</v>
      </c>
      <c r="AC158" s="129">
        <f t="shared" si="44"/>
        <v>0.47</v>
      </c>
      <c r="AD158" s="129">
        <f t="shared" si="44"/>
        <v>0.47</v>
      </c>
      <c r="AE158" s="129">
        <f t="shared" si="44"/>
        <v>0.47</v>
      </c>
      <c r="AF158" s="129">
        <f t="shared" si="44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3"/>
        <v>0</v>
      </c>
      <c r="D159" s="129">
        <f t="shared" si="43"/>
        <v>0</v>
      </c>
      <c r="E159" s="129">
        <f t="shared" si="43"/>
        <v>0</v>
      </c>
      <c r="F159" s="129">
        <f t="shared" si="43"/>
        <v>0</v>
      </c>
      <c r="G159" s="129">
        <f t="shared" si="43"/>
        <v>0</v>
      </c>
      <c r="H159" s="129">
        <f t="shared" si="43"/>
        <v>0</v>
      </c>
      <c r="I159" s="129">
        <f t="shared" si="43"/>
        <v>0</v>
      </c>
      <c r="J159" s="129">
        <f t="shared" si="43"/>
        <v>0</v>
      </c>
      <c r="K159" s="129">
        <f t="shared" si="43"/>
        <v>0</v>
      </c>
      <c r="L159" s="129">
        <f t="shared" si="43"/>
        <v>0</v>
      </c>
      <c r="M159" s="129">
        <f t="shared" si="43"/>
        <v>0</v>
      </c>
      <c r="N159" s="129">
        <f t="shared" si="43"/>
        <v>0</v>
      </c>
      <c r="O159" s="129">
        <f t="shared" si="43"/>
        <v>0</v>
      </c>
      <c r="P159" s="129">
        <f t="shared" si="43"/>
        <v>0</v>
      </c>
      <c r="Q159" s="129">
        <f t="shared" si="43"/>
        <v>0</v>
      </c>
      <c r="R159" s="129">
        <f t="shared" si="43"/>
        <v>0</v>
      </c>
      <c r="S159" s="129">
        <f t="shared" si="44"/>
        <v>0</v>
      </c>
      <c r="T159" s="129">
        <f t="shared" si="44"/>
        <v>0</v>
      </c>
      <c r="U159" s="129">
        <f t="shared" si="44"/>
        <v>0</v>
      </c>
      <c r="V159" s="129">
        <f t="shared" si="44"/>
        <v>0</v>
      </c>
      <c r="W159" s="129">
        <f t="shared" si="44"/>
        <v>0</v>
      </c>
      <c r="X159" s="129">
        <f t="shared" si="44"/>
        <v>0</v>
      </c>
      <c r="Y159" s="129">
        <f t="shared" si="44"/>
        <v>0</v>
      </c>
      <c r="Z159" s="129">
        <f t="shared" si="44"/>
        <v>0</v>
      </c>
      <c r="AA159" s="129">
        <f t="shared" si="44"/>
        <v>0</v>
      </c>
      <c r="AB159" s="129">
        <f t="shared" si="44"/>
        <v>0</v>
      </c>
      <c r="AC159" s="129">
        <f t="shared" si="44"/>
        <v>0</v>
      </c>
      <c r="AD159" s="129">
        <f t="shared" si="44"/>
        <v>0</v>
      </c>
      <c r="AE159" s="129">
        <f t="shared" si="44"/>
        <v>0</v>
      </c>
      <c r="AF159" s="129">
        <f t="shared" si="44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3"/>
        <v>0</v>
      </c>
      <c r="D160" s="129">
        <f t="shared" si="43"/>
        <v>0</v>
      </c>
      <c r="E160" s="129">
        <f t="shared" si="43"/>
        <v>0</v>
      </c>
      <c r="F160" s="129">
        <f t="shared" si="43"/>
        <v>0</v>
      </c>
      <c r="G160" s="129">
        <f t="shared" si="43"/>
        <v>0</v>
      </c>
      <c r="H160" s="129">
        <f t="shared" si="43"/>
        <v>0</v>
      </c>
      <c r="I160" s="129">
        <f t="shared" si="43"/>
        <v>0</v>
      </c>
      <c r="J160" s="129">
        <f t="shared" si="43"/>
        <v>0</v>
      </c>
      <c r="K160" s="129">
        <f t="shared" si="43"/>
        <v>0</v>
      </c>
      <c r="L160" s="129">
        <f t="shared" si="43"/>
        <v>0</v>
      </c>
      <c r="M160" s="129">
        <f t="shared" si="43"/>
        <v>0</v>
      </c>
      <c r="N160" s="129">
        <f t="shared" si="43"/>
        <v>0</v>
      </c>
      <c r="O160" s="129">
        <f t="shared" si="43"/>
        <v>0</v>
      </c>
      <c r="P160" s="129">
        <f t="shared" si="43"/>
        <v>0</v>
      </c>
      <c r="Q160" s="129">
        <f t="shared" si="43"/>
        <v>0</v>
      </c>
      <c r="R160" s="129">
        <f t="shared" si="44"/>
        <v>0</v>
      </c>
      <c r="S160" s="129">
        <f t="shared" si="44"/>
        <v>0</v>
      </c>
      <c r="T160" s="129">
        <f t="shared" si="44"/>
        <v>0</v>
      </c>
      <c r="U160" s="129">
        <f t="shared" si="44"/>
        <v>0</v>
      </c>
      <c r="V160" s="129">
        <f t="shared" si="44"/>
        <v>0</v>
      </c>
      <c r="W160" s="129">
        <f t="shared" si="44"/>
        <v>0</v>
      </c>
      <c r="X160" s="129">
        <f t="shared" si="44"/>
        <v>0</v>
      </c>
      <c r="Y160" s="129">
        <f t="shared" si="44"/>
        <v>0</v>
      </c>
      <c r="Z160" s="129">
        <f t="shared" si="44"/>
        <v>0</v>
      </c>
      <c r="AA160" s="129">
        <f t="shared" si="44"/>
        <v>0</v>
      </c>
      <c r="AB160" s="129">
        <f t="shared" si="44"/>
        <v>0</v>
      </c>
      <c r="AC160" s="129">
        <f t="shared" si="44"/>
        <v>0</v>
      </c>
      <c r="AD160" s="129">
        <f t="shared" si="44"/>
        <v>0</v>
      </c>
      <c r="AE160" s="129">
        <f t="shared" si="44"/>
        <v>0</v>
      </c>
      <c r="AF160" s="129">
        <f t="shared" si="44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3"/>
        <v>0.8</v>
      </c>
      <c r="D161" s="129">
        <f t="shared" si="43"/>
        <v>0.8</v>
      </c>
      <c r="E161" s="129">
        <f t="shared" si="43"/>
        <v>0.8</v>
      </c>
      <c r="F161" s="129">
        <f t="shared" si="43"/>
        <v>0.8</v>
      </c>
      <c r="G161" s="129">
        <f t="shared" si="43"/>
        <v>0.8</v>
      </c>
      <c r="H161" s="129">
        <f t="shared" si="43"/>
        <v>0.8</v>
      </c>
      <c r="I161" s="129">
        <f t="shared" si="43"/>
        <v>0.8</v>
      </c>
      <c r="J161" s="129">
        <f t="shared" si="43"/>
        <v>0.8</v>
      </c>
      <c r="K161" s="129">
        <f t="shared" si="43"/>
        <v>0.8</v>
      </c>
      <c r="L161" s="129">
        <f t="shared" si="43"/>
        <v>0.8</v>
      </c>
      <c r="M161" s="129">
        <f t="shared" si="43"/>
        <v>0.8</v>
      </c>
      <c r="N161" s="129">
        <f t="shared" si="43"/>
        <v>0.8</v>
      </c>
      <c r="O161" s="129">
        <f t="shared" si="43"/>
        <v>0.8</v>
      </c>
      <c r="P161" s="129">
        <f t="shared" si="43"/>
        <v>0.8</v>
      </c>
      <c r="Q161" s="129">
        <f t="shared" si="43"/>
        <v>0.8</v>
      </c>
      <c r="R161" s="129">
        <f t="shared" si="44"/>
        <v>0.8</v>
      </c>
      <c r="S161" s="129">
        <f t="shared" si="44"/>
        <v>0.8</v>
      </c>
      <c r="T161" s="129">
        <f t="shared" si="44"/>
        <v>0.8</v>
      </c>
      <c r="U161" s="129">
        <f t="shared" si="44"/>
        <v>0.8</v>
      </c>
      <c r="V161" s="129">
        <f t="shared" si="44"/>
        <v>0.8</v>
      </c>
      <c r="W161" s="129">
        <f t="shared" si="44"/>
        <v>0.8</v>
      </c>
      <c r="X161" s="129">
        <f t="shared" si="44"/>
        <v>0.8</v>
      </c>
      <c r="Y161" s="129">
        <f t="shared" si="44"/>
        <v>0.8</v>
      </c>
      <c r="Z161" s="129">
        <f t="shared" si="44"/>
        <v>0.8</v>
      </c>
      <c r="AA161" s="129">
        <f t="shared" si="44"/>
        <v>0.8</v>
      </c>
      <c r="AB161" s="129">
        <f t="shared" si="44"/>
        <v>0.8</v>
      </c>
      <c r="AC161" s="129">
        <f t="shared" si="44"/>
        <v>0.8</v>
      </c>
      <c r="AD161" s="129">
        <f t="shared" si="44"/>
        <v>0.8</v>
      </c>
      <c r="AE161" s="129">
        <f t="shared" si="44"/>
        <v>0.8</v>
      </c>
      <c r="AF161" s="129">
        <f t="shared" si="44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3"/>
        <v>1.5</v>
      </c>
      <c r="D162" s="129">
        <f t="shared" si="43"/>
        <v>1.5</v>
      </c>
      <c r="E162" s="129">
        <f t="shared" si="43"/>
        <v>1.5</v>
      </c>
      <c r="F162" s="129">
        <f t="shared" si="43"/>
        <v>1.5</v>
      </c>
      <c r="G162" s="129">
        <f t="shared" si="43"/>
        <v>1.5</v>
      </c>
      <c r="H162" s="129">
        <f t="shared" si="43"/>
        <v>1.5</v>
      </c>
      <c r="I162" s="129">
        <f t="shared" si="43"/>
        <v>1.5</v>
      </c>
      <c r="J162" s="129">
        <f t="shared" si="43"/>
        <v>1.5</v>
      </c>
      <c r="K162" s="129">
        <f t="shared" si="43"/>
        <v>1.5</v>
      </c>
      <c r="L162" s="129">
        <f t="shared" si="43"/>
        <v>1.5</v>
      </c>
      <c r="M162" s="129">
        <f t="shared" si="43"/>
        <v>1.5</v>
      </c>
      <c r="N162" s="129">
        <f t="shared" si="43"/>
        <v>1.5</v>
      </c>
      <c r="O162" s="129">
        <f t="shared" si="43"/>
        <v>1.5</v>
      </c>
      <c r="P162" s="129">
        <f t="shared" si="43"/>
        <v>1.5</v>
      </c>
      <c r="Q162" s="129">
        <f t="shared" si="43"/>
        <v>1.5</v>
      </c>
      <c r="R162" s="129">
        <f t="shared" si="44"/>
        <v>1.5</v>
      </c>
      <c r="S162" s="129">
        <f t="shared" si="44"/>
        <v>1.5</v>
      </c>
      <c r="T162" s="129">
        <f t="shared" si="44"/>
        <v>1.5</v>
      </c>
      <c r="U162" s="129">
        <f t="shared" si="44"/>
        <v>1.5</v>
      </c>
      <c r="V162" s="129">
        <f t="shared" si="44"/>
        <v>1.5</v>
      </c>
      <c r="W162" s="129">
        <f t="shared" si="44"/>
        <v>1.5</v>
      </c>
      <c r="X162" s="129">
        <f t="shared" si="44"/>
        <v>1.5</v>
      </c>
      <c r="Y162" s="129">
        <f t="shared" si="44"/>
        <v>1.5</v>
      </c>
      <c r="Z162" s="129">
        <f t="shared" si="44"/>
        <v>1.5</v>
      </c>
      <c r="AA162" s="129">
        <f t="shared" si="44"/>
        <v>1.5</v>
      </c>
      <c r="AB162" s="129">
        <f t="shared" si="44"/>
        <v>1.5</v>
      </c>
      <c r="AC162" s="129">
        <f t="shared" si="44"/>
        <v>1.5</v>
      </c>
      <c r="AD162" s="129">
        <f t="shared" si="44"/>
        <v>1.5</v>
      </c>
      <c r="AE162" s="129">
        <f t="shared" si="44"/>
        <v>1.5</v>
      </c>
      <c r="AF162" s="129">
        <f t="shared" si="44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3"/>
        <v>1</v>
      </c>
      <c r="D163" s="129">
        <f t="shared" si="43"/>
        <v>1</v>
      </c>
      <c r="E163" s="129">
        <f t="shared" si="43"/>
        <v>1</v>
      </c>
      <c r="F163" s="129">
        <f t="shared" si="43"/>
        <v>1</v>
      </c>
      <c r="G163" s="129">
        <f t="shared" si="43"/>
        <v>1</v>
      </c>
      <c r="H163" s="129">
        <f t="shared" si="43"/>
        <v>1</v>
      </c>
      <c r="I163" s="129">
        <f t="shared" si="43"/>
        <v>1</v>
      </c>
      <c r="J163" s="129">
        <f t="shared" si="43"/>
        <v>1</v>
      </c>
      <c r="K163" s="129">
        <f t="shared" si="43"/>
        <v>1</v>
      </c>
      <c r="L163" s="129">
        <f t="shared" si="43"/>
        <v>1</v>
      </c>
      <c r="M163" s="129">
        <f t="shared" si="43"/>
        <v>1</v>
      </c>
      <c r="N163" s="129">
        <f t="shared" si="43"/>
        <v>1</v>
      </c>
      <c r="O163" s="129">
        <f t="shared" si="43"/>
        <v>1</v>
      </c>
      <c r="P163" s="129">
        <f t="shared" si="43"/>
        <v>1</v>
      </c>
      <c r="Q163" s="129">
        <f t="shared" si="43"/>
        <v>1</v>
      </c>
      <c r="R163" s="129">
        <f t="shared" si="44"/>
        <v>1</v>
      </c>
      <c r="S163" s="129">
        <f t="shared" si="44"/>
        <v>1</v>
      </c>
      <c r="T163" s="129">
        <f t="shared" si="44"/>
        <v>1</v>
      </c>
      <c r="U163" s="129">
        <f t="shared" si="44"/>
        <v>1</v>
      </c>
      <c r="V163" s="129">
        <f t="shared" si="44"/>
        <v>1</v>
      </c>
      <c r="W163" s="129">
        <f t="shared" si="44"/>
        <v>1</v>
      </c>
      <c r="X163" s="129">
        <f t="shared" si="44"/>
        <v>1</v>
      </c>
      <c r="Y163" s="129">
        <f t="shared" si="44"/>
        <v>1</v>
      </c>
      <c r="Z163" s="129">
        <f t="shared" si="44"/>
        <v>1</v>
      </c>
      <c r="AA163" s="129">
        <f t="shared" si="44"/>
        <v>1</v>
      </c>
      <c r="AB163" s="129">
        <f t="shared" si="44"/>
        <v>1</v>
      </c>
      <c r="AC163" s="129">
        <f t="shared" si="44"/>
        <v>1</v>
      </c>
      <c r="AD163" s="129">
        <f t="shared" si="44"/>
        <v>1</v>
      </c>
      <c r="AE163" s="129">
        <f t="shared" si="44"/>
        <v>1</v>
      </c>
      <c r="AF163" s="129">
        <f t="shared" si="44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5">B165</f>
        <v>1</v>
      </c>
      <c r="D165" s="129">
        <f t="shared" si="45"/>
        <v>1</v>
      </c>
      <c r="E165" s="129">
        <f t="shared" si="45"/>
        <v>1</v>
      </c>
      <c r="F165" s="129">
        <f t="shared" si="45"/>
        <v>1</v>
      </c>
      <c r="G165" s="129">
        <f t="shared" si="45"/>
        <v>1</v>
      </c>
      <c r="H165" s="129">
        <f t="shared" si="45"/>
        <v>1</v>
      </c>
      <c r="I165" s="129">
        <f t="shared" si="45"/>
        <v>1</v>
      </c>
      <c r="J165" s="129">
        <f t="shared" si="45"/>
        <v>1</v>
      </c>
      <c r="K165" s="129">
        <f t="shared" si="45"/>
        <v>1</v>
      </c>
      <c r="L165" s="129">
        <f t="shared" si="45"/>
        <v>1</v>
      </c>
      <c r="M165" s="129">
        <f t="shared" si="45"/>
        <v>1</v>
      </c>
      <c r="N165" s="129">
        <f t="shared" si="45"/>
        <v>1</v>
      </c>
      <c r="O165" s="129">
        <f t="shared" si="45"/>
        <v>1</v>
      </c>
      <c r="P165" s="129">
        <f t="shared" si="45"/>
        <v>1</v>
      </c>
      <c r="Q165" s="129">
        <f t="shared" si="45"/>
        <v>1</v>
      </c>
      <c r="R165" s="129">
        <f t="shared" si="45"/>
        <v>1</v>
      </c>
      <c r="S165" s="129">
        <f t="shared" ref="R165:AF172" si="46">R165</f>
        <v>1</v>
      </c>
      <c r="T165" s="129">
        <f t="shared" si="46"/>
        <v>1</v>
      </c>
      <c r="U165" s="129">
        <f t="shared" si="46"/>
        <v>1</v>
      </c>
      <c r="V165" s="129">
        <f t="shared" si="46"/>
        <v>1</v>
      </c>
      <c r="W165" s="129">
        <f t="shared" si="46"/>
        <v>1</v>
      </c>
      <c r="X165" s="129">
        <f t="shared" si="46"/>
        <v>1</v>
      </c>
      <c r="Y165" s="129">
        <f t="shared" si="46"/>
        <v>1</v>
      </c>
      <c r="Z165" s="129">
        <f t="shared" si="46"/>
        <v>1</v>
      </c>
      <c r="AA165" s="129">
        <f t="shared" si="46"/>
        <v>1</v>
      </c>
      <c r="AB165" s="129">
        <f t="shared" si="46"/>
        <v>1</v>
      </c>
      <c r="AC165" s="129">
        <f t="shared" si="46"/>
        <v>1</v>
      </c>
      <c r="AD165" s="129">
        <f t="shared" si="46"/>
        <v>1</v>
      </c>
      <c r="AE165" s="129">
        <f t="shared" si="46"/>
        <v>1</v>
      </c>
      <c r="AF165" s="129">
        <f t="shared" si="46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5"/>
        <v>0.42</v>
      </c>
      <c r="D166" s="129">
        <f t="shared" si="45"/>
        <v>0.42</v>
      </c>
      <c r="E166" s="129">
        <f t="shared" si="45"/>
        <v>0.42</v>
      </c>
      <c r="F166" s="129">
        <f t="shared" si="45"/>
        <v>0.42</v>
      </c>
      <c r="G166" s="129">
        <f t="shared" si="45"/>
        <v>0.42</v>
      </c>
      <c r="H166" s="129">
        <f t="shared" si="45"/>
        <v>0.42</v>
      </c>
      <c r="I166" s="129">
        <f t="shared" si="45"/>
        <v>0.42</v>
      </c>
      <c r="J166" s="129">
        <f t="shared" si="45"/>
        <v>0.42</v>
      </c>
      <c r="K166" s="129">
        <f t="shared" si="45"/>
        <v>0.42</v>
      </c>
      <c r="L166" s="129">
        <f t="shared" si="45"/>
        <v>0.42</v>
      </c>
      <c r="M166" s="129">
        <f t="shared" si="45"/>
        <v>0.42</v>
      </c>
      <c r="N166" s="129">
        <f t="shared" si="45"/>
        <v>0.42</v>
      </c>
      <c r="O166" s="129">
        <f t="shared" si="45"/>
        <v>0.42</v>
      </c>
      <c r="P166" s="129">
        <f t="shared" si="45"/>
        <v>0.42</v>
      </c>
      <c r="Q166" s="129">
        <f t="shared" si="45"/>
        <v>0.42</v>
      </c>
      <c r="R166" s="129">
        <f t="shared" si="46"/>
        <v>0.42</v>
      </c>
      <c r="S166" s="129">
        <f t="shared" si="46"/>
        <v>0.42</v>
      </c>
      <c r="T166" s="129">
        <f t="shared" si="46"/>
        <v>0.42</v>
      </c>
      <c r="U166" s="129">
        <f t="shared" si="46"/>
        <v>0.42</v>
      </c>
      <c r="V166" s="129">
        <f t="shared" si="46"/>
        <v>0.42</v>
      </c>
      <c r="W166" s="129">
        <f t="shared" si="46"/>
        <v>0.42</v>
      </c>
      <c r="X166" s="129">
        <f t="shared" si="46"/>
        <v>0.42</v>
      </c>
      <c r="Y166" s="129">
        <f t="shared" si="46"/>
        <v>0.42</v>
      </c>
      <c r="Z166" s="129">
        <f t="shared" si="46"/>
        <v>0.42</v>
      </c>
      <c r="AA166" s="129">
        <f t="shared" si="46"/>
        <v>0.42</v>
      </c>
      <c r="AB166" s="129">
        <f t="shared" si="46"/>
        <v>0.42</v>
      </c>
      <c r="AC166" s="129">
        <f t="shared" si="46"/>
        <v>0.42</v>
      </c>
      <c r="AD166" s="129">
        <f t="shared" si="46"/>
        <v>0.42</v>
      </c>
      <c r="AE166" s="129">
        <f t="shared" si="46"/>
        <v>0.42</v>
      </c>
      <c r="AF166" s="129">
        <f t="shared" si="46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5"/>
        <v>0.46</v>
      </c>
      <c r="D167" s="129">
        <f t="shared" si="45"/>
        <v>0.46</v>
      </c>
      <c r="E167" s="129">
        <f t="shared" si="45"/>
        <v>0.46</v>
      </c>
      <c r="F167" s="129">
        <f t="shared" si="45"/>
        <v>0.46</v>
      </c>
      <c r="G167" s="129">
        <f t="shared" si="45"/>
        <v>0.46</v>
      </c>
      <c r="H167" s="129">
        <f t="shared" si="45"/>
        <v>0.46</v>
      </c>
      <c r="I167" s="129">
        <f t="shared" si="45"/>
        <v>0.46</v>
      </c>
      <c r="J167" s="129">
        <f t="shared" si="45"/>
        <v>0.46</v>
      </c>
      <c r="K167" s="129">
        <f t="shared" si="45"/>
        <v>0.46</v>
      </c>
      <c r="L167" s="129">
        <f t="shared" si="45"/>
        <v>0.46</v>
      </c>
      <c r="M167" s="129">
        <f t="shared" si="45"/>
        <v>0.46</v>
      </c>
      <c r="N167" s="129">
        <f t="shared" si="45"/>
        <v>0.46</v>
      </c>
      <c r="O167" s="129">
        <f t="shared" si="45"/>
        <v>0.46</v>
      </c>
      <c r="P167" s="129">
        <f t="shared" si="45"/>
        <v>0.46</v>
      </c>
      <c r="Q167" s="129">
        <f t="shared" si="45"/>
        <v>0.46</v>
      </c>
      <c r="R167" s="129">
        <f t="shared" si="46"/>
        <v>0.46</v>
      </c>
      <c r="S167" s="129">
        <f t="shared" si="46"/>
        <v>0.46</v>
      </c>
      <c r="T167" s="129">
        <f t="shared" si="46"/>
        <v>0.46</v>
      </c>
      <c r="U167" s="129">
        <f t="shared" si="46"/>
        <v>0.46</v>
      </c>
      <c r="V167" s="129">
        <f t="shared" si="46"/>
        <v>0.46</v>
      </c>
      <c r="W167" s="129">
        <f t="shared" si="46"/>
        <v>0.46</v>
      </c>
      <c r="X167" s="129">
        <f t="shared" si="46"/>
        <v>0.46</v>
      </c>
      <c r="Y167" s="129">
        <f t="shared" si="46"/>
        <v>0.46</v>
      </c>
      <c r="Z167" s="129">
        <f t="shared" si="46"/>
        <v>0.46</v>
      </c>
      <c r="AA167" s="129">
        <f t="shared" si="46"/>
        <v>0.46</v>
      </c>
      <c r="AB167" s="129">
        <f t="shared" si="46"/>
        <v>0.46</v>
      </c>
      <c r="AC167" s="129">
        <f t="shared" si="46"/>
        <v>0.46</v>
      </c>
      <c r="AD167" s="129">
        <f t="shared" si="46"/>
        <v>0.46</v>
      </c>
      <c r="AE167" s="129">
        <f t="shared" si="46"/>
        <v>0.46</v>
      </c>
      <c r="AF167" s="129">
        <f t="shared" si="46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5"/>
        <v>0.85</v>
      </c>
      <c r="D168" s="129">
        <f t="shared" si="45"/>
        <v>0.85</v>
      </c>
      <c r="E168" s="129">
        <f t="shared" si="45"/>
        <v>0.85</v>
      </c>
      <c r="F168" s="129">
        <f t="shared" si="45"/>
        <v>0.85</v>
      </c>
      <c r="G168" s="129">
        <f t="shared" si="45"/>
        <v>0.85</v>
      </c>
      <c r="H168" s="129">
        <f t="shared" si="45"/>
        <v>0.85</v>
      </c>
      <c r="I168" s="129">
        <f t="shared" si="45"/>
        <v>0.85</v>
      </c>
      <c r="J168" s="129">
        <f t="shared" si="45"/>
        <v>0.85</v>
      </c>
      <c r="K168" s="129">
        <f t="shared" si="45"/>
        <v>0.85</v>
      </c>
      <c r="L168" s="129">
        <f t="shared" si="45"/>
        <v>0.85</v>
      </c>
      <c r="M168" s="129">
        <f t="shared" si="45"/>
        <v>0.85</v>
      </c>
      <c r="N168" s="129">
        <f t="shared" si="45"/>
        <v>0.85</v>
      </c>
      <c r="O168" s="129">
        <f t="shared" si="45"/>
        <v>0.85</v>
      </c>
      <c r="P168" s="129">
        <f t="shared" si="45"/>
        <v>0.85</v>
      </c>
      <c r="Q168" s="129">
        <f t="shared" si="45"/>
        <v>0.85</v>
      </c>
      <c r="R168" s="129">
        <f t="shared" si="46"/>
        <v>0.85</v>
      </c>
      <c r="S168" s="129">
        <f t="shared" si="46"/>
        <v>0.85</v>
      </c>
      <c r="T168" s="129">
        <f t="shared" si="46"/>
        <v>0.85</v>
      </c>
      <c r="U168" s="129">
        <f t="shared" si="46"/>
        <v>0.85</v>
      </c>
      <c r="V168" s="129">
        <f t="shared" si="46"/>
        <v>0.85</v>
      </c>
      <c r="W168" s="129">
        <f t="shared" si="46"/>
        <v>0.85</v>
      </c>
      <c r="X168" s="129">
        <f t="shared" si="46"/>
        <v>0.85</v>
      </c>
      <c r="Y168" s="129">
        <f t="shared" si="46"/>
        <v>0.85</v>
      </c>
      <c r="Z168" s="129">
        <f t="shared" si="46"/>
        <v>0.85</v>
      </c>
      <c r="AA168" s="129">
        <f t="shared" si="46"/>
        <v>0.85</v>
      </c>
      <c r="AB168" s="129">
        <f t="shared" si="46"/>
        <v>0.85</v>
      </c>
      <c r="AC168" s="129">
        <f t="shared" si="46"/>
        <v>0.85</v>
      </c>
      <c r="AD168" s="129">
        <f t="shared" si="46"/>
        <v>0.85</v>
      </c>
      <c r="AE168" s="129">
        <f t="shared" si="46"/>
        <v>0.85</v>
      </c>
      <c r="AF168" s="129">
        <f t="shared" si="46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5"/>
        <v>0.9</v>
      </c>
      <c r="D169" s="129">
        <f t="shared" si="45"/>
        <v>0.9</v>
      </c>
      <c r="E169" s="129">
        <f t="shared" si="45"/>
        <v>0.9</v>
      </c>
      <c r="F169" s="129">
        <f t="shared" si="45"/>
        <v>0.9</v>
      </c>
      <c r="G169" s="129">
        <f t="shared" si="45"/>
        <v>0.9</v>
      </c>
      <c r="H169" s="129">
        <f t="shared" si="45"/>
        <v>0.9</v>
      </c>
      <c r="I169" s="129">
        <f t="shared" si="45"/>
        <v>0.9</v>
      </c>
      <c r="J169" s="129">
        <f t="shared" si="45"/>
        <v>0.9</v>
      </c>
      <c r="K169" s="129">
        <f t="shared" si="45"/>
        <v>0.9</v>
      </c>
      <c r="L169" s="129">
        <f t="shared" si="45"/>
        <v>0.9</v>
      </c>
      <c r="M169" s="129">
        <f t="shared" si="45"/>
        <v>0.9</v>
      </c>
      <c r="N169" s="129">
        <f t="shared" si="45"/>
        <v>0.9</v>
      </c>
      <c r="O169" s="129">
        <f t="shared" si="45"/>
        <v>0.9</v>
      </c>
      <c r="P169" s="129">
        <f t="shared" si="45"/>
        <v>0.9</v>
      </c>
      <c r="Q169" s="129">
        <f t="shared" si="45"/>
        <v>0.9</v>
      </c>
      <c r="R169" s="129">
        <f t="shared" si="46"/>
        <v>0.9</v>
      </c>
      <c r="S169" s="129">
        <f t="shared" si="46"/>
        <v>0.9</v>
      </c>
      <c r="T169" s="129">
        <f t="shared" si="46"/>
        <v>0.9</v>
      </c>
      <c r="U169" s="129">
        <f t="shared" si="46"/>
        <v>0.9</v>
      </c>
      <c r="V169" s="129">
        <f t="shared" si="46"/>
        <v>0.9</v>
      </c>
      <c r="W169" s="129">
        <f t="shared" si="46"/>
        <v>0.9</v>
      </c>
      <c r="X169" s="129">
        <f t="shared" si="46"/>
        <v>0.9</v>
      </c>
      <c r="Y169" s="129">
        <f t="shared" si="46"/>
        <v>0.9</v>
      </c>
      <c r="Z169" s="129">
        <f t="shared" si="46"/>
        <v>0.9</v>
      </c>
      <c r="AA169" s="129">
        <f t="shared" si="46"/>
        <v>0.9</v>
      </c>
      <c r="AB169" s="129">
        <f t="shared" si="46"/>
        <v>0.9</v>
      </c>
      <c r="AC169" s="129">
        <f t="shared" si="46"/>
        <v>0.9</v>
      </c>
      <c r="AD169" s="129">
        <f t="shared" si="46"/>
        <v>0.9</v>
      </c>
      <c r="AE169" s="129">
        <f t="shared" si="46"/>
        <v>0.9</v>
      </c>
      <c r="AF169" s="129">
        <f t="shared" si="46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5"/>
        <v>0.44</v>
      </c>
      <c r="D170" s="129">
        <f t="shared" si="45"/>
        <v>0.44</v>
      </c>
      <c r="E170" s="129">
        <f t="shared" si="45"/>
        <v>0.44</v>
      </c>
      <c r="F170" s="129">
        <f t="shared" si="45"/>
        <v>0.44</v>
      </c>
      <c r="G170" s="129">
        <f t="shared" si="45"/>
        <v>0.44</v>
      </c>
      <c r="H170" s="129">
        <f t="shared" si="45"/>
        <v>0.44</v>
      </c>
      <c r="I170" s="129">
        <f t="shared" si="45"/>
        <v>0.44</v>
      </c>
      <c r="J170" s="129">
        <f t="shared" si="45"/>
        <v>0.44</v>
      </c>
      <c r="K170" s="129">
        <f t="shared" si="45"/>
        <v>0.44</v>
      </c>
      <c r="L170" s="129">
        <f t="shared" si="45"/>
        <v>0.44</v>
      </c>
      <c r="M170" s="129">
        <f t="shared" si="45"/>
        <v>0.44</v>
      </c>
      <c r="N170" s="129">
        <f t="shared" si="45"/>
        <v>0.44</v>
      </c>
      <c r="O170" s="129">
        <f t="shared" si="45"/>
        <v>0.44</v>
      </c>
      <c r="P170" s="129">
        <f t="shared" si="45"/>
        <v>0.44</v>
      </c>
      <c r="Q170" s="129">
        <f t="shared" si="45"/>
        <v>0.44</v>
      </c>
      <c r="R170" s="129">
        <f t="shared" si="46"/>
        <v>0.44</v>
      </c>
      <c r="S170" s="129">
        <f t="shared" si="46"/>
        <v>0.44</v>
      </c>
      <c r="T170" s="129">
        <f t="shared" si="46"/>
        <v>0.44</v>
      </c>
      <c r="U170" s="129">
        <f t="shared" si="46"/>
        <v>0.44</v>
      </c>
      <c r="V170" s="129">
        <f t="shared" si="46"/>
        <v>0.44</v>
      </c>
      <c r="W170" s="129">
        <f t="shared" si="46"/>
        <v>0.44</v>
      </c>
      <c r="X170" s="129">
        <f t="shared" si="46"/>
        <v>0.44</v>
      </c>
      <c r="Y170" s="129">
        <f t="shared" si="46"/>
        <v>0.44</v>
      </c>
      <c r="Z170" s="129">
        <f t="shared" si="46"/>
        <v>0.44</v>
      </c>
      <c r="AA170" s="129">
        <f t="shared" si="46"/>
        <v>0.44</v>
      </c>
      <c r="AB170" s="129">
        <f t="shared" si="46"/>
        <v>0.44</v>
      </c>
      <c r="AC170" s="129">
        <f t="shared" si="46"/>
        <v>0.44</v>
      </c>
      <c r="AD170" s="129">
        <f t="shared" si="46"/>
        <v>0.44</v>
      </c>
      <c r="AE170" s="129">
        <f t="shared" si="46"/>
        <v>0.44</v>
      </c>
      <c r="AF170" s="129">
        <f t="shared" si="46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5"/>
        <v>2.1</v>
      </c>
      <c r="D171" s="129">
        <f t="shared" si="45"/>
        <v>2.1</v>
      </c>
      <c r="E171" s="129">
        <f t="shared" si="45"/>
        <v>2.1</v>
      </c>
      <c r="F171" s="129">
        <f t="shared" si="45"/>
        <v>2.1</v>
      </c>
      <c r="G171" s="129">
        <f t="shared" si="45"/>
        <v>2.1</v>
      </c>
      <c r="H171" s="129">
        <f t="shared" si="45"/>
        <v>2.1</v>
      </c>
      <c r="I171" s="129">
        <f t="shared" si="45"/>
        <v>2.1</v>
      </c>
      <c r="J171" s="129">
        <f t="shared" si="45"/>
        <v>2.1</v>
      </c>
      <c r="K171" s="129">
        <f t="shared" si="45"/>
        <v>2.1</v>
      </c>
      <c r="L171" s="129">
        <f t="shared" si="45"/>
        <v>2.1</v>
      </c>
      <c r="M171" s="129">
        <f t="shared" si="45"/>
        <v>2.1</v>
      </c>
      <c r="N171" s="129">
        <f t="shared" si="45"/>
        <v>2.1</v>
      </c>
      <c r="O171" s="129">
        <f t="shared" si="45"/>
        <v>2.1</v>
      </c>
      <c r="P171" s="129">
        <f t="shared" si="45"/>
        <v>2.1</v>
      </c>
      <c r="Q171" s="129">
        <f t="shared" si="45"/>
        <v>2.1</v>
      </c>
      <c r="R171" s="129">
        <f t="shared" si="46"/>
        <v>2.1</v>
      </c>
      <c r="S171" s="129">
        <f t="shared" si="46"/>
        <v>2.1</v>
      </c>
      <c r="T171" s="129">
        <f t="shared" si="46"/>
        <v>2.1</v>
      </c>
      <c r="U171" s="129">
        <f t="shared" si="46"/>
        <v>2.1</v>
      </c>
      <c r="V171" s="129">
        <f t="shared" si="46"/>
        <v>2.1</v>
      </c>
      <c r="W171" s="129">
        <f t="shared" si="46"/>
        <v>2.1</v>
      </c>
      <c r="X171" s="129">
        <f t="shared" si="46"/>
        <v>2.1</v>
      </c>
      <c r="Y171" s="129">
        <f t="shared" si="46"/>
        <v>2.1</v>
      </c>
      <c r="Z171" s="129">
        <f t="shared" si="46"/>
        <v>2.1</v>
      </c>
      <c r="AA171" s="129">
        <f t="shared" si="46"/>
        <v>2.1</v>
      </c>
      <c r="AB171" s="129">
        <f t="shared" si="46"/>
        <v>2.1</v>
      </c>
      <c r="AC171" s="129">
        <f t="shared" si="46"/>
        <v>2.1</v>
      </c>
      <c r="AD171" s="129">
        <f t="shared" si="46"/>
        <v>2.1</v>
      </c>
      <c r="AE171" s="129">
        <f t="shared" si="46"/>
        <v>2.1</v>
      </c>
      <c r="AF171" s="129">
        <f t="shared" si="46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5"/>
        <v>0.9</v>
      </c>
      <c r="D172" s="129">
        <f t="shared" si="45"/>
        <v>0.9</v>
      </c>
      <c r="E172" s="129">
        <f t="shared" si="45"/>
        <v>0.9</v>
      </c>
      <c r="F172" s="129">
        <f t="shared" si="45"/>
        <v>0.9</v>
      </c>
      <c r="G172" s="129">
        <f t="shared" si="45"/>
        <v>0.9</v>
      </c>
      <c r="H172" s="129">
        <f t="shared" si="45"/>
        <v>0.9</v>
      </c>
      <c r="I172" s="129">
        <f t="shared" si="45"/>
        <v>0.9</v>
      </c>
      <c r="J172" s="129">
        <f t="shared" si="45"/>
        <v>0.9</v>
      </c>
      <c r="K172" s="129">
        <f t="shared" si="45"/>
        <v>0.9</v>
      </c>
      <c r="L172" s="129">
        <f t="shared" si="45"/>
        <v>0.9</v>
      </c>
      <c r="M172" s="129">
        <f t="shared" si="45"/>
        <v>0.9</v>
      </c>
      <c r="N172" s="129">
        <f t="shared" si="45"/>
        <v>0.9</v>
      </c>
      <c r="O172" s="129">
        <f t="shared" si="45"/>
        <v>0.9</v>
      </c>
      <c r="P172" s="129">
        <f t="shared" si="45"/>
        <v>0.9</v>
      </c>
      <c r="Q172" s="129">
        <f t="shared" si="45"/>
        <v>0.9</v>
      </c>
      <c r="R172" s="129">
        <f t="shared" si="46"/>
        <v>0.9</v>
      </c>
      <c r="S172" s="129">
        <f t="shared" si="46"/>
        <v>0.9</v>
      </c>
      <c r="T172" s="129">
        <f t="shared" si="46"/>
        <v>0.9</v>
      </c>
      <c r="U172" s="129">
        <f t="shared" si="46"/>
        <v>0.9</v>
      </c>
      <c r="V172" s="129">
        <f t="shared" si="46"/>
        <v>0.9</v>
      </c>
      <c r="W172" s="129">
        <f t="shared" si="46"/>
        <v>0.9</v>
      </c>
      <c r="X172" s="129">
        <f t="shared" si="46"/>
        <v>0.9</v>
      </c>
      <c r="Y172" s="129">
        <f t="shared" si="46"/>
        <v>0.9</v>
      </c>
      <c r="Z172" s="129">
        <f t="shared" si="46"/>
        <v>0.9</v>
      </c>
      <c r="AA172" s="129">
        <f t="shared" si="46"/>
        <v>0.9</v>
      </c>
      <c r="AB172" s="129">
        <f t="shared" si="46"/>
        <v>0.9</v>
      </c>
      <c r="AC172" s="129">
        <f t="shared" si="46"/>
        <v>0.9</v>
      </c>
      <c r="AD172" s="129">
        <f t="shared" si="46"/>
        <v>0.9</v>
      </c>
      <c r="AE172" s="129">
        <f t="shared" si="46"/>
        <v>0.9</v>
      </c>
      <c r="AF172" s="129">
        <f t="shared" si="46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7">B174</f>
        <v>0.57999999999999996</v>
      </c>
      <c r="D174" s="129">
        <f t="shared" si="47"/>
        <v>0.57999999999999996</v>
      </c>
      <c r="E174" s="129">
        <f t="shared" si="47"/>
        <v>0.57999999999999996</v>
      </c>
      <c r="F174" s="129">
        <f t="shared" si="47"/>
        <v>0.57999999999999996</v>
      </c>
      <c r="G174" s="129">
        <f t="shared" si="47"/>
        <v>0.57999999999999996</v>
      </c>
      <c r="H174" s="129">
        <f t="shared" si="47"/>
        <v>0.57999999999999996</v>
      </c>
      <c r="I174" s="129">
        <f t="shared" si="47"/>
        <v>0.57999999999999996</v>
      </c>
      <c r="J174" s="129">
        <f t="shared" si="47"/>
        <v>0.57999999999999996</v>
      </c>
      <c r="K174" s="129">
        <f t="shared" si="47"/>
        <v>0.57999999999999996</v>
      </c>
      <c r="L174" s="129">
        <f t="shared" si="47"/>
        <v>0.57999999999999996</v>
      </c>
      <c r="M174" s="129">
        <f t="shared" si="47"/>
        <v>0.57999999999999996</v>
      </c>
      <c r="N174" s="129">
        <f t="shared" si="47"/>
        <v>0.57999999999999996</v>
      </c>
      <c r="O174" s="129">
        <f t="shared" si="47"/>
        <v>0.57999999999999996</v>
      </c>
      <c r="P174" s="129">
        <f t="shared" si="47"/>
        <v>0.57999999999999996</v>
      </c>
      <c r="Q174" s="129">
        <f t="shared" si="47"/>
        <v>0.57999999999999996</v>
      </c>
      <c r="R174" s="129">
        <f t="shared" si="47"/>
        <v>0.57999999999999996</v>
      </c>
      <c r="S174" s="129">
        <f t="shared" ref="R174:AF186" si="48">R174</f>
        <v>0.57999999999999996</v>
      </c>
      <c r="T174" s="129">
        <f t="shared" si="48"/>
        <v>0.57999999999999996</v>
      </c>
      <c r="U174" s="129">
        <f t="shared" si="48"/>
        <v>0.57999999999999996</v>
      </c>
      <c r="V174" s="129">
        <f t="shared" si="48"/>
        <v>0.57999999999999996</v>
      </c>
      <c r="W174" s="129">
        <f t="shared" si="48"/>
        <v>0.57999999999999996</v>
      </c>
      <c r="X174" s="129">
        <f t="shared" si="48"/>
        <v>0.57999999999999996</v>
      </c>
      <c r="Y174" s="129">
        <f t="shared" si="48"/>
        <v>0.57999999999999996</v>
      </c>
      <c r="Z174" s="129">
        <f t="shared" si="48"/>
        <v>0.57999999999999996</v>
      </c>
      <c r="AA174" s="129">
        <f t="shared" si="48"/>
        <v>0.57999999999999996</v>
      </c>
      <c r="AB174" s="129">
        <f t="shared" si="48"/>
        <v>0.57999999999999996</v>
      </c>
      <c r="AC174" s="129">
        <f t="shared" si="48"/>
        <v>0.57999999999999996</v>
      </c>
      <c r="AD174" s="129">
        <f t="shared" si="48"/>
        <v>0.57999999999999996</v>
      </c>
      <c r="AE174" s="129">
        <f t="shared" si="48"/>
        <v>0.57999999999999996</v>
      </c>
      <c r="AF174" s="129">
        <f t="shared" si="48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7"/>
        <v>0.8</v>
      </c>
      <c r="D175" s="129">
        <f t="shared" si="47"/>
        <v>0.8</v>
      </c>
      <c r="E175" s="129">
        <f t="shared" si="47"/>
        <v>0.8</v>
      </c>
      <c r="F175" s="129">
        <f t="shared" si="47"/>
        <v>0.8</v>
      </c>
      <c r="G175" s="129">
        <f t="shared" si="47"/>
        <v>0.8</v>
      </c>
      <c r="H175" s="129">
        <f t="shared" si="47"/>
        <v>0.8</v>
      </c>
      <c r="I175" s="129">
        <f t="shared" si="47"/>
        <v>0.8</v>
      </c>
      <c r="J175" s="129">
        <f t="shared" si="47"/>
        <v>0.8</v>
      </c>
      <c r="K175" s="129">
        <f t="shared" si="47"/>
        <v>0.8</v>
      </c>
      <c r="L175" s="129">
        <f t="shared" si="47"/>
        <v>0.8</v>
      </c>
      <c r="M175" s="129">
        <f t="shared" si="47"/>
        <v>0.8</v>
      </c>
      <c r="N175" s="129">
        <f t="shared" si="47"/>
        <v>0.8</v>
      </c>
      <c r="O175" s="129">
        <f t="shared" si="47"/>
        <v>0.8</v>
      </c>
      <c r="P175" s="129">
        <f t="shared" si="47"/>
        <v>0.8</v>
      </c>
      <c r="Q175" s="129">
        <f t="shared" si="47"/>
        <v>0.8</v>
      </c>
      <c r="R175" s="129">
        <f t="shared" si="47"/>
        <v>0.8</v>
      </c>
      <c r="S175" s="129">
        <f t="shared" si="48"/>
        <v>0.8</v>
      </c>
      <c r="T175" s="129">
        <f t="shared" si="48"/>
        <v>0.8</v>
      </c>
      <c r="U175" s="129">
        <f t="shared" si="48"/>
        <v>0.8</v>
      </c>
      <c r="V175" s="129">
        <f t="shared" si="48"/>
        <v>0.8</v>
      </c>
      <c r="W175" s="129">
        <f t="shared" si="48"/>
        <v>0.8</v>
      </c>
      <c r="X175" s="129">
        <f t="shared" si="48"/>
        <v>0.8</v>
      </c>
      <c r="Y175" s="129">
        <f t="shared" si="48"/>
        <v>0.8</v>
      </c>
      <c r="Z175" s="129">
        <f t="shared" si="48"/>
        <v>0.8</v>
      </c>
      <c r="AA175" s="129">
        <f t="shared" si="48"/>
        <v>0.8</v>
      </c>
      <c r="AB175" s="129">
        <f t="shared" si="48"/>
        <v>0.8</v>
      </c>
      <c r="AC175" s="129">
        <f t="shared" si="48"/>
        <v>0.8</v>
      </c>
      <c r="AD175" s="129">
        <f t="shared" si="48"/>
        <v>0.8</v>
      </c>
      <c r="AE175" s="129">
        <f t="shared" si="48"/>
        <v>0.8</v>
      </c>
      <c r="AF175" s="129">
        <f t="shared" si="48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7"/>
        <v>0</v>
      </c>
      <c r="D176" s="129">
        <f t="shared" si="47"/>
        <v>0</v>
      </c>
      <c r="E176" s="129">
        <f t="shared" si="47"/>
        <v>0</v>
      </c>
      <c r="F176" s="129">
        <f t="shared" si="47"/>
        <v>0</v>
      </c>
      <c r="G176" s="129">
        <f t="shared" si="47"/>
        <v>0</v>
      </c>
      <c r="H176" s="129">
        <f t="shared" si="47"/>
        <v>0</v>
      </c>
      <c r="I176" s="129">
        <f t="shared" si="47"/>
        <v>0</v>
      </c>
      <c r="J176" s="129">
        <f t="shared" si="47"/>
        <v>0</v>
      </c>
      <c r="K176" s="129">
        <f t="shared" si="47"/>
        <v>0</v>
      </c>
      <c r="L176" s="129">
        <f t="shared" si="47"/>
        <v>0</v>
      </c>
      <c r="M176" s="129">
        <f t="shared" si="47"/>
        <v>0</v>
      </c>
      <c r="N176" s="129">
        <f t="shared" si="47"/>
        <v>0</v>
      </c>
      <c r="O176" s="129">
        <f t="shared" si="47"/>
        <v>0</v>
      </c>
      <c r="P176" s="129">
        <f t="shared" si="47"/>
        <v>0</v>
      </c>
      <c r="Q176" s="129">
        <f t="shared" si="47"/>
        <v>0</v>
      </c>
      <c r="R176" s="129">
        <f t="shared" si="47"/>
        <v>0</v>
      </c>
      <c r="S176" s="129">
        <f t="shared" si="48"/>
        <v>0</v>
      </c>
      <c r="T176" s="129">
        <f t="shared" si="48"/>
        <v>0</v>
      </c>
      <c r="U176" s="129">
        <f t="shared" si="48"/>
        <v>0</v>
      </c>
      <c r="V176" s="129">
        <f t="shared" si="48"/>
        <v>0</v>
      </c>
      <c r="W176" s="129">
        <f t="shared" si="48"/>
        <v>0</v>
      </c>
      <c r="X176" s="129">
        <f t="shared" si="48"/>
        <v>0</v>
      </c>
      <c r="Y176" s="129">
        <f t="shared" si="48"/>
        <v>0</v>
      </c>
      <c r="Z176" s="129">
        <f t="shared" si="48"/>
        <v>0</v>
      </c>
      <c r="AA176" s="129">
        <f t="shared" si="48"/>
        <v>0</v>
      </c>
      <c r="AB176" s="129">
        <f t="shared" si="48"/>
        <v>0</v>
      </c>
      <c r="AC176" s="129">
        <f t="shared" si="48"/>
        <v>0</v>
      </c>
      <c r="AD176" s="129">
        <f t="shared" si="48"/>
        <v>0</v>
      </c>
      <c r="AE176" s="129">
        <f t="shared" si="48"/>
        <v>0</v>
      </c>
      <c r="AF176" s="129">
        <f t="shared" si="48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7"/>
        <v>0.6</v>
      </c>
      <c r="D177" s="129">
        <f t="shared" si="47"/>
        <v>0.6</v>
      </c>
      <c r="E177" s="129">
        <f t="shared" si="47"/>
        <v>0.6</v>
      </c>
      <c r="F177" s="129">
        <f t="shared" si="47"/>
        <v>0.6</v>
      </c>
      <c r="G177" s="129">
        <f t="shared" si="47"/>
        <v>0.6</v>
      </c>
      <c r="H177" s="129">
        <f t="shared" si="47"/>
        <v>0.6</v>
      </c>
      <c r="I177" s="129">
        <f t="shared" si="47"/>
        <v>0.6</v>
      </c>
      <c r="J177" s="129">
        <f t="shared" si="47"/>
        <v>0.6</v>
      </c>
      <c r="K177" s="129">
        <f t="shared" si="47"/>
        <v>0.6</v>
      </c>
      <c r="L177" s="129">
        <f t="shared" si="47"/>
        <v>0.6</v>
      </c>
      <c r="M177" s="129">
        <f t="shared" si="47"/>
        <v>0.6</v>
      </c>
      <c r="N177" s="129">
        <f t="shared" si="47"/>
        <v>0.6</v>
      </c>
      <c r="O177" s="129">
        <f t="shared" si="47"/>
        <v>0.6</v>
      </c>
      <c r="P177" s="129">
        <f t="shared" si="47"/>
        <v>0.6</v>
      </c>
      <c r="Q177" s="129">
        <f t="shared" si="47"/>
        <v>0.6</v>
      </c>
      <c r="R177" s="129">
        <f t="shared" si="47"/>
        <v>0.6</v>
      </c>
      <c r="S177" s="129">
        <f t="shared" si="48"/>
        <v>0.6</v>
      </c>
      <c r="T177" s="129">
        <f t="shared" si="48"/>
        <v>0.6</v>
      </c>
      <c r="U177" s="129">
        <f t="shared" si="48"/>
        <v>0.6</v>
      </c>
      <c r="V177" s="129">
        <f t="shared" si="48"/>
        <v>0.6</v>
      </c>
      <c r="W177" s="129">
        <f t="shared" si="48"/>
        <v>0.6</v>
      </c>
      <c r="X177" s="129">
        <f t="shared" si="48"/>
        <v>0.6</v>
      </c>
      <c r="Y177" s="129">
        <f t="shared" si="48"/>
        <v>0.6</v>
      </c>
      <c r="Z177" s="129">
        <f t="shared" si="48"/>
        <v>0.6</v>
      </c>
      <c r="AA177" s="129">
        <f t="shared" si="48"/>
        <v>0.6</v>
      </c>
      <c r="AB177" s="129">
        <f t="shared" si="48"/>
        <v>0.6</v>
      </c>
      <c r="AC177" s="129">
        <f t="shared" si="48"/>
        <v>0.6</v>
      </c>
      <c r="AD177" s="129">
        <f t="shared" si="48"/>
        <v>0.6</v>
      </c>
      <c r="AE177" s="129">
        <f t="shared" si="48"/>
        <v>0.6</v>
      </c>
      <c r="AF177" s="129">
        <f t="shared" si="48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7"/>
        <v>0.6</v>
      </c>
      <c r="D178" s="129">
        <f t="shared" si="47"/>
        <v>0.6</v>
      </c>
      <c r="E178" s="129">
        <f t="shared" si="47"/>
        <v>0.6</v>
      </c>
      <c r="F178" s="129">
        <f t="shared" si="47"/>
        <v>0.6</v>
      </c>
      <c r="G178" s="129">
        <f t="shared" si="47"/>
        <v>0.6</v>
      </c>
      <c r="H178" s="129">
        <f t="shared" si="47"/>
        <v>0.6</v>
      </c>
      <c r="I178" s="129">
        <f t="shared" si="47"/>
        <v>0.6</v>
      </c>
      <c r="J178" s="129">
        <f t="shared" si="47"/>
        <v>0.6</v>
      </c>
      <c r="K178" s="129">
        <f t="shared" si="47"/>
        <v>0.6</v>
      </c>
      <c r="L178" s="129">
        <f t="shared" si="47"/>
        <v>0.6</v>
      </c>
      <c r="M178" s="129">
        <f t="shared" si="47"/>
        <v>0.6</v>
      </c>
      <c r="N178" s="129">
        <f t="shared" si="47"/>
        <v>0.6</v>
      </c>
      <c r="O178" s="129">
        <f t="shared" si="47"/>
        <v>0.6</v>
      </c>
      <c r="P178" s="129">
        <f t="shared" si="47"/>
        <v>0.6</v>
      </c>
      <c r="Q178" s="129">
        <f t="shared" si="47"/>
        <v>0.6</v>
      </c>
      <c r="R178" s="129">
        <f t="shared" si="47"/>
        <v>0.6</v>
      </c>
      <c r="S178" s="129">
        <f t="shared" si="48"/>
        <v>0.6</v>
      </c>
      <c r="T178" s="129">
        <f t="shared" si="48"/>
        <v>0.6</v>
      </c>
      <c r="U178" s="129">
        <f t="shared" si="48"/>
        <v>0.6</v>
      </c>
      <c r="V178" s="129">
        <f t="shared" si="48"/>
        <v>0.6</v>
      </c>
      <c r="W178" s="129">
        <f t="shared" si="48"/>
        <v>0.6</v>
      </c>
      <c r="X178" s="129">
        <f t="shared" si="48"/>
        <v>0.6</v>
      </c>
      <c r="Y178" s="129">
        <f t="shared" si="48"/>
        <v>0.6</v>
      </c>
      <c r="Z178" s="129">
        <f t="shared" si="48"/>
        <v>0.6</v>
      </c>
      <c r="AA178" s="129">
        <f t="shared" si="48"/>
        <v>0.6</v>
      </c>
      <c r="AB178" s="129">
        <f t="shared" si="48"/>
        <v>0.6</v>
      </c>
      <c r="AC178" s="129">
        <f t="shared" si="48"/>
        <v>0.6</v>
      </c>
      <c r="AD178" s="129">
        <f t="shared" si="48"/>
        <v>0.6</v>
      </c>
      <c r="AE178" s="129">
        <f t="shared" si="48"/>
        <v>0.6</v>
      </c>
      <c r="AF178" s="129">
        <f t="shared" si="48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7"/>
        <v>0.35</v>
      </c>
      <c r="D179" s="129">
        <f t="shared" si="47"/>
        <v>0.35</v>
      </c>
      <c r="E179" s="129">
        <f t="shared" si="47"/>
        <v>0.35</v>
      </c>
      <c r="F179" s="129">
        <f t="shared" si="47"/>
        <v>0.35</v>
      </c>
      <c r="G179" s="129">
        <f t="shared" si="47"/>
        <v>0.35</v>
      </c>
      <c r="H179" s="129">
        <f t="shared" si="47"/>
        <v>0.35</v>
      </c>
      <c r="I179" s="129">
        <f t="shared" si="47"/>
        <v>0.35</v>
      </c>
      <c r="J179" s="129">
        <f t="shared" si="47"/>
        <v>0.35</v>
      </c>
      <c r="K179" s="129">
        <f t="shared" si="47"/>
        <v>0.35</v>
      </c>
      <c r="L179" s="129">
        <f t="shared" si="47"/>
        <v>0.35</v>
      </c>
      <c r="M179" s="129">
        <f t="shared" si="47"/>
        <v>0.35</v>
      </c>
      <c r="N179" s="129">
        <f t="shared" si="47"/>
        <v>0.35</v>
      </c>
      <c r="O179" s="129">
        <f t="shared" si="47"/>
        <v>0.35</v>
      </c>
      <c r="P179" s="129">
        <f t="shared" si="47"/>
        <v>0.35</v>
      </c>
      <c r="Q179" s="129">
        <f t="shared" si="47"/>
        <v>0.35</v>
      </c>
      <c r="R179" s="129">
        <f t="shared" si="47"/>
        <v>0.35</v>
      </c>
      <c r="S179" s="129">
        <f t="shared" si="48"/>
        <v>0.35</v>
      </c>
      <c r="T179" s="129">
        <f t="shared" si="48"/>
        <v>0.35</v>
      </c>
      <c r="U179" s="129">
        <f t="shared" si="48"/>
        <v>0.35</v>
      </c>
      <c r="V179" s="129">
        <f t="shared" si="48"/>
        <v>0.35</v>
      </c>
      <c r="W179" s="129">
        <f t="shared" si="48"/>
        <v>0.35</v>
      </c>
      <c r="X179" s="129">
        <f t="shared" si="48"/>
        <v>0.35</v>
      </c>
      <c r="Y179" s="129">
        <f t="shared" si="48"/>
        <v>0.35</v>
      </c>
      <c r="Z179" s="129">
        <f t="shared" si="48"/>
        <v>0.35</v>
      </c>
      <c r="AA179" s="129">
        <f t="shared" si="48"/>
        <v>0.35</v>
      </c>
      <c r="AB179" s="129">
        <f t="shared" si="48"/>
        <v>0.35</v>
      </c>
      <c r="AC179" s="129">
        <f t="shared" si="48"/>
        <v>0.35</v>
      </c>
      <c r="AD179" s="129">
        <f t="shared" si="48"/>
        <v>0.35</v>
      </c>
      <c r="AE179" s="129">
        <f t="shared" si="48"/>
        <v>0.35</v>
      </c>
      <c r="AF179" s="129">
        <f t="shared" si="48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7"/>
        <v>0.28999999999999998</v>
      </c>
      <c r="D180" s="129">
        <f t="shared" si="47"/>
        <v>0.28999999999999998</v>
      </c>
      <c r="E180" s="129">
        <f t="shared" si="47"/>
        <v>0.28999999999999998</v>
      </c>
      <c r="F180" s="129">
        <f t="shared" si="47"/>
        <v>0.28999999999999998</v>
      </c>
      <c r="G180" s="129">
        <f t="shared" si="47"/>
        <v>0.28999999999999998</v>
      </c>
      <c r="H180" s="129">
        <f t="shared" si="47"/>
        <v>0.28999999999999998</v>
      </c>
      <c r="I180" s="129">
        <f t="shared" si="47"/>
        <v>0.28999999999999998</v>
      </c>
      <c r="J180" s="129">
        <f t="shared" si="47"/>
        <v>0.28999999999999998</v>
      </c>
      <c r="K180" s="129">
        <f t="shared" si="47"/>
        <v>0.28999999999999998</v>
      </c>
      <c r="L180" s="129">
        <f t="shared" si="47"/>
        <v>0.28999999999999998</v>
      </c>
      <c r="M180" s="129">
        <f t="shared" si="47"/>
        <v>0.28999999999999998</v>
      </c>
      <c r="N180" s="129">
        <f t="shared" si="47"/>
        <v>0.28999999999999998</v>
      </c>
      <c r="O180" s="129">
        <f t="shared" si="47"/>
        <v>0.28999999999999998</v>
      </c>
      <c r="P180" s="129">
        <f t="shared" si="47"/>
        <v>0.28999999999999998</v>
      </c>
      <c r="Q180" s="129">
        <f t="shared" si="47"/>
        <v>0.28999999999999998</v>
      </c>
      <c r="R180" s="129">
        <f t="shared" si="47"/>
        <v>0.28999999999999998</v>
      </c>
      <c r="S180" s="129">
        <f t="shared" si="48"/>
        <v>0.28999999999999998</v>
      </c>
      <c r="T180" s="129">
        <f t="shared" si="48"/>
        <v>0.28999999999999998</v>
      </c>
      <c r="U180" s="129">
        <f t="shared" si="48"/>
        <v>0.28999999999999998</v>
      </c>
      <c r="V180" s="129">
        <f t="shared" si="48"/>
        <v>0.28999999999999998</v>
      </c>
      <c r="W180" s="129">
        <f t="shared" si="48"/>
        <v>0.28999999999999998</v>
      </c>
      <c r="X180" s="129">
        <f t="shared" si="48"/>
        <v>0.28999999999999998</v>
      </c>
      <c r="Y180" s="129">
        <f t="shared" si="48"/>
        <v>0.28999999999999998</v>
      </c>
      <c r="Z180" s="129">
        <f t="shared" si="48"/>
        <v>0.28999999999999998</v>
      </c>
      <c r="AA180" s="129">
        <f t="shared" si="48"/>
        <v>0.28999999999999998</v>
      </c>
      <c r="AB180" s="129">
        <f t="shared" si="48"/>
        <v>0.28999999999999998</v>
      </c>
      <c r="AC180" s="129">
        <f t="shared" si="48"/>
        <v>0.28999999999999998</v>
      </c>
      <c r="AD180" s="129">
        <f t="shared" si="48"/>
        <v>0.28999999999999998</v>
      </c>
      <c r="AE180" s="129">
        <f t="shared" si="48"/>
        <v>0.28999999999999998</v>
      </c>
      <c r="AF180" s="129">
        <f t="shared" si="48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7"/>
        <v>0.06</v>
      </c>
      <c r="D181" s="129">
        <f t="shared" si="47"/>
        <v>0.06</v>
      </c>
      <c r="E181" s="129">
        <f t="shared" si="47"/>
        <v>0.06</v>
      </c>
      <c r="F181" s="129">
        <f t="shared" si="47"/>
        <v>0.06</v>
      </c>
      <c r="G181" s="129">
        <f t="shared" si="47"/>
        <v>0.06</v>
      </c>
      <c r="H181" s="129">
        <f t="shared" si="47"/>
        <v>0.06</v>
      </c>
      <c r="I181" s="129">
        <f t="shared" si="47"/>
        <v>0.06</v>
      </c>
      <c r="J181" s="129">
        <f t="shared" si="47"/>
        <v>0.06</v>
      </c>
      <c r="K181" s="129">
        <f t="shared" si="47"/>
        <v>0.06</v>
      </c>
      <c r="L181" s="129">
        <f t="shared" si="47"/>
        <v>0.06</v>
      </c>
      <c r="M181" s="129">
        <f t="shared" si="47"/>
        <v>0.06</v>
      </c>
      <c r="N181" s="129">
        <f t="shared" si="47"/>
        <v>0.06</v>
      </c>
      <c r="O181" s="129">
        <f t="shared" si="47"/>
        <v>0.06</v>
      </c>
      <c r="P181" s="129">
        <f t="shared" si="47"/>
        <v>0.06</v>
      </c>
      <c r="Q181" s="129">
        <f t="shared" si="47"/>
        <v>0.06</v>
      </c>
      <c r="R181" s="129">
        <f t="shared" si="47"/>
        <v>0.06</v>
      </c>
      <c r="S181" s="129">
        <f t="shared" si="48"/>
        <v>0.06</v>
      </c>
      <c r="T181" s="129">
        <f t="shared" si="48"/>
        <v>0.06</v>
      </c>
      <c r="U181" s="129">
        <f t="shared" si="48"/>
        <v>0.06</v>
      </c>
      <c r="V181" s="129">
        <f t="shared" si="48"/>
        <v>0.06</v>
      </c>
      <c r="W181" s="129">
        <f t="shared" si="48"/>
        <v>0.06</v>
      </c>
      <c r="X181" s="129">
        <f t="shared" si="48"/>
        <v>0.06</v>
      </c>
      <c r="Y181" s="129">
        <f t="shared" si="48"/>
        <v>0.06</v>
      </c>
      <c r="Z181" s="129">
        <f t="shared" si="48"/>
        <v>0.06</v>
      </c>
      <c r="AA181" s="129">
        <f t="shared" si="48"/>
        <v>0.06</v>
      </c>
      <c r="AB181" s="129">
        <f t="shared" si="48"/>
        <v>0.06</v>
      </c>
      <c r="AC181" s="129">
        <f t="shared" si="48"/>
        <v>0.06</v>
      </c>
      <c r="AD181" s="129">
        <f t="shared" si="48"/>
        <v>0.06</v>
      </c>
      <c r="AE181" s="129">
        <f t="shared" si="48"/>
        <v>0.06</v>
      </c>
      <c r="AF181" s="129">
        <f t="shared" si="48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7"/>
        <v>0.11</v>
      </c>
      <c r="D182" s="129">
        <f t="shared" si="47"/>
        <v>0.11</v>
      </c>
      <c r="E182" s="129">
        <f t="shared" si="47"/>
        <v>0.11</v>
      </c>
      <c r="F182" s="129">
        <f t="shared" si="47"/>
        <v>0.11</v>
      </c>
      <c r="G182" s="129">
        <f t="shared" si="47"/>
        <v>0.11</v>
      </c>
      <c r="H182" s="129">
        <f t="shared" si="47"/>
        <v>0.11</v>
      </c>
      <c r="I182" s="129">
        <f t="shared" si="47"/>
        <v>0.11</v>
      </c>
      <c r="J182" s="129">
        <f t="shared" si="47"/>
        <v>0.11</v>
      </c>
      <c r="K182" s="129">
        <f t="shared" si="47"/>
        <v>0.11</v>
      </c>
      <c r="L182" s="129">
        <f t="shared" si="47"/>
        <v>0.11</v>
      </c>
      <c r="M182" s="129">
        <f t="shared" si="47"/>
        <v>0.11</v>
      </c>
      <c r="N182" s="129">
        <f t="shared" si="47"/>
        <v>0.11</v>
      </c>
      <c r="O182" s="129">
        <f t="shared" si="47"/>
        <v>0.11</v>
      </c>
      <c r="P182" s="129">
        <f t="shared" si="47"/>
        <v>0.11</v>
      </c>
      <c r="Q182" s="129">
        <f t="shared" si="47"/>
        <v>0.11</v>
      </c>
      <c r="R182" s="129">
        <f t="shared" si="47"/>
        <v>0.11</v>
      </c>
      <c r="S182" s="129">
        <f t="shared" si="48"/>
        <v>0.11</v>
      </c>
      <c r="T182" s="129">
        <f t="shared" si="48"/>
        <v>0.11</v>
      </c>
      <c r="U182" s="129">
        <f t="shared" si="48"/>
        <v>0.11</v>
      </c>
      <c r="V182" s="129">
        <f t="shared" si="48"/>
        <v>0.11</v>
      </c>
      <c r="W182" s="129">
        <f t="shared" si="48"/>
        <v>0.11</v>
      </c>
      <c r="X182" s="129">
        <f t="shared" si="48"/>
        <v>0.11</v>
      </c>
      <c r="Y182" s="129">
        <f t="shared" si="48"/>
        <v>0.11</v>
      </c>
      <c r="Z182" s="129">
        <f t="shared" si="48"/>
        <v>0.11</v>
      </c>
      <c r="AA182" s="129">
        <f t="shared" si="48"/>
        <v>0.11</v>
      </c>
      <c r="AB182" s="129">
        <f t="shared" si="48"/>
        <v>0.11</v>
      </c>
      <c r="AC182" s="129">
        <f t="shared" si="48"/>
        <v>0.11</v>
      </c>
      <c r="AD182" s="129">
        <f t="shared" si="48"/>
        <v>0.11</v>
      </c>
      <c r="AE182" s="129">
        <f t="shared" si="48"/>
        <v>0.11</v>
      </c>
      <c r="AF182" s="129">
        <f t="shared" si="48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7"/>
        <v>0.1</v>
      </c>
      <c r="D183" s="129">
        <f t="shared" si="47"/>
        <v>0.1</v>
      </c>
      <c r="E183" s="129">
        <f t="shared" si="47"/>
        <v>0.1</v>
      </c>
      <c r="F183" s="129">
        <f t="shared" si="47"/>
        <v>0.1</v>
      </c>
      <c r="G183" s="129">
        <f t="shared" si="47"/>
        <v>0.1</v>
      </c>
      <c r="H183" s="129">
        <f t="shared" si="47"/>
        <v>0.1</v>
      </c>
      <c r="I183" s="129">
        <f t="shared" si="47"/>
        <v>0.1</v>
      </c>
      <c r="J183" s="129">
        <f t="shared" si="47"/>
        <v>0.1</v>
      </c>
      <c r="K183" s="129">
        <f t="shared" si="47"/>
        <v>0.1</v>
      </c>
      <c r="L183" s="129">
        <f t="shared" si="47"/>
        <v>0.1</v>
      </c>
      <c r="M183" s="129">
        <f t="shared" si="47"/>
        <v>0.1</v>
      </c>
      <c r="N183" s="129">
        <f t="shared" si="47"/>
        <v>0.1</v>
      </c>
      <c r="O183" s="129">
        <f t="shared" si="47"/>
        <v>0.1</v>
      </c>
      <c r="P183" s="129">
        <f t="shared" si="47"/>
        <v>0.1</v>
      </c>
      <c r="Q183" s="129">
        <f t="shared" si="47"/>
        <v>0.1</v>
      </c>
      <c r="R183" s="129">
        <f t="shared" si="48"/>
        <v>0.1</v>
      </c>
      <c r="S183" s="129">
        <f t="shared" si="48"/>
        <v>0.1</v>
      </c>
      <c r="T183" s="129">
        <f t="shared" si="48"/>
        <v>0.1</v>
      </c>
      <c r="U183" s="129">
        <f t="shared" si="48"/>
        <v>0.1</v>
      </c>
      <c r="V183" s="129">
        <f t="shared" si="48"/>
        <v>0.1</v>
      </c>
      <c r="W183" s="129">
        <f t="shared" si="48"/>
        <v>0.1</v>
      </c>
      <c r="X183" s="129">
        <f t="shared" si="48"/>
        <v>0.1</v>
      </c>
      <c r="Y183" s="129">
        <f t="shared" si="48"/>
        <v>0.1</v>
      </c>
      <c r="Z183" s="129">
        <f t="shared" si="48"/>
        <v>0.1</v>
      </c>
      <c r="AA183" s="129">
        <f t="shared" si="48"/>
        <v>0.1</v>
      </c>
      <c r="AB183" s="129">
        <f t="shared" si="48"/>
        <v>0.1</v>
      </c>
      <c r="AC183" s="129">
        <f t="shared" si="48"/>
        <v>0.1</v>
      </c>
      <c r="AD183" s="129">
        <f t="shared" si="48"/>
        <v>0.1</v>
      </c>
      <c r="AE183" s="129">
        <f t="shared" si="48"/>
        <v>0.1</v>
      </c>
      <c r="AF183" s="129">
        <f t="shared" si="48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7"/>
        <v>0.09</v>
      </c>
      <c r="D184" s="129">
        <f t="shared" si="47"/>
        <v>0.09</v>
      </c>
      <c r="E184" s="129">
        <f t="shared" si="47"/>
        <v>0.09</v>
      </c>
      <c r="F184" s="129">
        <f t="shared" si="47"/>
        <v>0.09</v>
      </c>
      <c r="G184" s="129">
        <f t="shared" si="47"/>
        <v>0.09</v>
      </c>
      <c r="H184" s="129">
        <f t="shared" si="47"/>
        <v>0.09</v>
      </c>
      <c r="I184" s="129">
        <f t="shared" si="47"/>
        <v>0.09</v>
      </c>
      <c r="J184" s="129">
        <f t="shared" si="47"/>
        <v>0.09</v>
      </c>
      <c r="K184" s="129">
        <f t="shared" si="47"/>
        <v>0.09</v>
      </c>
      <c r="L184" s="129">
        <f t="shared" si="47"/>
        <v>0.09</v>
      </c>
      <c r="M184" s="129">
        <f t="shared" si="47"/>
        <v>0.09</v>
      </c>
      <c r="N184" s="129">
        <f t="shared" si="47"/>
        <v>0.09</v>
      </c>
      <c r="O184" s="129">
        <f t="shared" si="47"/>
        <v>0.09</v>
      </c>
      <c r="P184" s="129">
        <f t="shared" si="47"/>
        <v>0.09</v>
      </c>
      <c r="Q184" s="129">
        <f t="shared" si="47"/>
        <v>0.09</v>
      </c>
      <c r="R184" s="129">
        <f t="shared" si="48"/>
        <v>0.09</v>
      </c>
      <c r="S184" s="129">
        <f t="shared" si="48"/>
        <v>0.09</v>
      </c>
      <c r="T184" s="129">
        <f t="shared" si="48"/>
        <v>0.09</v>
      </c>
      <c r="U184" s="129">
        <f t="shared" si="48"/>
        <v>0.09</v>
      </c>
      <c r="V184" s="129">
        <f t="shared" si="48"/>
        <v>0.09</v>
      </c>
      <c r="W184" s="129">
        <f t="shared" si="48"/>
        <v>0.09</v>
      </c>
      <c r="X184" s="129">
        <f t="shared" si="48"/>
        <v>0.09</v>
      </c>
      <c r="Y184" s="129">
        <f t="shared" si="48"/>
        <v>0.09</v>
      </c>
      <c r="Z184" s="129">
        <f t="shared" si="48"/>
        <v>0.09</v>
      </c>
      <c r="AA184" s="129">
        <f t="shared" si="48"/>
        <v>0.09</v>
      </c>
      <c r="AB184" s="129">
        <f t="shared" si="48"/>
        <v>0.09</v>
      </c>
      <c r="AC184" s="129">
        <f t="shared" si="48"/>
        <v>0.09</v>
      </c>
      <c r="AD184" s="129">
        <f t="shared" si="48"/>
        <v>0.09</v>
      </c>
      <c r="AE184" s="129">
        <f t="shared" si="48"/>
        <v>0.09</v>
      </c>
      <c r="AF184" s="129">
        <f t="shared" si="48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7"/>
        <v>0.04</v>
      </c>
      <c r="D185" s="129">
        <f t="shared" si="47"/>
        <v>0.04</v>
      </c>
      <c r="E185" s="129">
        <f t="shared" si="47"/>
        <v>0.04</v>
      </c>
      <c r="F185" s="129">
        <f t="shared" si="47"/>
        <v>0.04</v>
      </c>
      <c r="G185" s="129">
        <f t="shared" si="47"/>
        <v>0.04</v>
      </c>
      <c r="H185" s="129">
        <f t="shared" si="47"/>
        <v>0.04</v>
      </c>
      <c r="I185" s="129">
        <f t="shared" si="47"/>
        <v>0.04</v>
      </c>
      <c r="J185" s="129">
        <f t="shared" si="47"/>
        <v>0.04</v>
      </c>
      <c r="K185" s="129">
        <f t="shared" si="47"/>
        <v>0.04</v>
      </c>
      <c r="L185" s="129">
        <f t="shared" si="47"/>
        <v>0.04</v>
      </c>
      <c r="M185" s="129">
        <f t="shared" si="47"/>
        <v>0.04</v>
      </c>
      <c r="N185" s="129">
        <f t="shared" si="47"/>
        <v>0.04</v>
      </c>
      <c r="O185" s="129">
        <f t="shared" si="47"/>
        <v>0.04</v>
      </c>
      <c r="P185" s="129">
        <f t="shared" si="47"/>
        <v>0.04</v>
      </c>
      <c r="Q185" s="129">
        <f t="shared" si="47"/>
        <v>0.04</v>
      </c>
      <c r="R185" s="129">
        <f t="shared" si="48"/>
        <v>0.04</v>
      </c>
      <c r="S185" s="129">
        <f t="shared" si="48"/>
        <v>0.04</v>
      </c>
      <c r="T185" s="129">
        <f t="shared" si="48"/>
        <v>0.04</v>
      </c>
      <c r="U185" s="129">
        <f t="shared" si="48"/>
        <v>0.04</v>
      </c>
      <c r="V185" s="129">
        <f t="shared" si="48"/>
        <v>0.04</v>
      </c>
      <c r="W185" s="129">
        <f t="shared" si="48"/>
        <v>0.04</v>
      </c>
      <c r="X185" s="129">
        <f t="shared" si="48"/>
        <v>0.04</v>
      </c>
      <c r="Y185" s="129">
        <f t="shared" si="48"/>
        <v>0.04</v>
      </c>
      <c r="Z185" s="129">
        <f t="shared" si="48"/>
        <v>0.04</v>
      </c>
      <c r="AA185" s="129">
        <f t="shared" si="48"/>
        <v>0.04</v>
      </c>
      <c r="AB185" s="129">
        <f t="shared" si="48"/>
        <v>0.04</v>
      </c>
      <c r="AC185" s="129">
        <f t="shared" si="48"/>
        <v>0.04</v>
      </c>
      <c r="AD185" s="129">
        <f t="shared" si="48"/>
        <v>0.04</v>
      </c>
      <c r="AE185" s="129">
        <f t="shared" si="48"/>
        <v>0.04</v>
      </c>
      <c r="AF185" s="129">
        <f t="shared" si="48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7"/>
        <v>2.3E-2</v>
      </c>
      <c r="E186" s="129">
        <f t="shared" si="47"/>
        <v>2.3E-2</v>
      </c>
      <c r="F186" s="129">
        <f t="shared" si="47"/>
        <v>2.3E-2</v>
      </c>
      <c r="G186" s="129">
        <f t="shared" si="47"/>
        <v>2.3E-2</v>
      </c>
      <c r="H186" s="129">
        <f t="shared" si="47"/>
        <v>2.3E-2</v>
      </c>
      <c r="I186" s="129">
        <f t="shared" si="47"/>
        <v>2.3E-2</v>
      </c>
      <c r="J186" s="129">
        <f t="shared" si="47"/>
        <v>2.3E-2</v>
      </c>
      <c r="K186" s="129">
        <f t="shared" si="47"/>
        <v>2.3E-2</v>
      </c>
      <c r="L186" s="129">
        <f t="shared" si="47"/>
        <v>2.3E-2</v>
      </c>
      <c r="M186" s="129">
        <f t="shared" si="47"/>
        <v>2.3E-2</v>
      </c>
      <c r="N186" s="129">
        <f t="shared" si="47"/>
        <v>2.3E-2</v>
      </c>
      <c r="O186" s="129">
        <f t="shared" si="47"/>
        <v>2.3E-2</v>
      </c>
      <c r="P186" s="129">
        <f t="shared" si="47"/>
        <v>2.3E-2</v>
      </c>
      <c r="Q186" s="129">
        <f t="shared" si="47"/>
        <v>2.3E-2</v>
      </c>
      <c r="R186" s="129">
        <f t="shared" si="48"/>
        <v>2.3E-2</v>
      </c>
      <c r="S186" s="129">
        <f t="shared" si="48"/>
        <v>2.3E-2</v>
      </c>
      <c r="T186" s="129">
        <f t="shared" si="48"/>
        <v>2.3E-2</v>
      </c>
      <c r="U186" s="129">
        <f t="shared" si="48"/>
        <v>2.3E-2</v>
      </c>
      <c r="V186" s="129">
        <f t="shared" si="48"/>
        <v>2.3E-2</v>
      </c>
      <c r="W186" s="129">
        <f t="shared" si="48"/>
        <v>2.3E-2</v>
      </c>
      <c r="X186" s="129">
        <f t="shared" si="48"/>
        <v>2.3E-2</v>
      </c>
      <c r="Y186" s="129">
        <f t="shared" si="48"/>
        <v>2.3E-2</v>
      </c>
      <c r="Z186" s="129">
        <f t="shared" si="48"/>
        <v>2.3E-2</v>
      </c>
      <c r="AA186" s="129">
        <f t="shared" si="48"/>
        <v>2.3E-2</v>
      </c>
      <c r="AB186" s="129">
        <f t="shared" si="48"/>
        <v>2.3E-2</v>
      </c>
      <c r="AC186" s="129">
        <f t="shared" si="48"/>
        <v>2.3E-2</v>
      </c>
      <c r="AD186" s="129">
        <f t="shared" si="48"/>
        <v>2.3E-2</v>
      </c>
      <c r="AE186" s="129">
        <f t="shared" si="48"/>
        <v>2.3E-2</v>
      </c>
      <c r="AF186" s="129">
        <f t="shared" si="48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9">SUM(B97:B186)</f>
        <v>194.70600000000002</v>
      </c>
      <c r="C187" s="131">
        <f t="shared" si="49"/>
        <v>194.70600000000002</v>
      </c>
      <c r="D187" s="131">
        <f t="shared" si="49"/>
        <v>194.70600000000002</v>
      </c>
      <c r="E187" s="131">
        <f t="shared" si="49"/>
        <v>194.70600000000002</v>
      </c>
      <c r="F187" s="131">
        <f t="shared" si="49"/>
        <v>194.70600000000002</v>
      </c>
      <c r="G187" s="131">
        <f t="shared" si="49"/>
        <v>194.70600000000002</v>
      </c>
      <c r="H187" s="131">
        <f t="shared" si="49"/>
        <v>194.70600000000002</v>
      </c>
      <c r="I187" s="131">
        <f t="shared" si="49"/>
        <v>192.10600000000005</v>
      </c>
      <c r="J187" s="131">
        <f t="shared" si="49"/>
        <v>192.10600000000005</v>
      </c>
      <c r="K187" s="131">
        <f t="shared" si="49"/>
        <v>192.10600000000005</v>
      </c>
      <c r="L187" s="131">
        <f t="shared" si="49"/>
        <v>192.10600000000005</v>
      </c>
      <c r="M187" s="131">
        <f t="shared" si="49"/>
        <v>192.10600000000005</v>
      </c>
      <c r="N187" s="131">
        <f t="shared" si="49"/>
        <v>192.10600000000005</v>
      </c>
      <c r="O187" s="131">
        <f t="shared" si="49"/>
        <v>192.10600000000005</v>
      </c>
      <c r="P187" s="131">
        <f t="shared" si="49"/>
        <v>192.10600000000005</v>
      </c>
      <c r="Q187" s="131">
        <f t="shared" si="49"/>
        <v>192.10600000000005</v>
      </c>
      <c r="R187" s="131">
        <f t="shared" si="49"/>
        <v>192.10600000000005</v>
      </c>
      <c r="S187" s="131">
        <f t="shared" si="49"/>
        <v>192.10600000000005</v>
      </c>
      <c r="T187" s="131">
        <f t="shared" si="49"/>
        <v>192.10600000000005</v>
      </c>
      <c r="U187" s="131">
        <f t="shared" si="49"/>
        <v>192.10600000000005</v>
      </c>
      <c r="V187" s="131">
        <f t="shared" si="49"/>
        <v>192.10600000000005</v>
      </c>
      <c r="W187" s="131">
        <f t="shared" si="49"/>
        <v>192.10600000000005</v>
      </c>
      <c r="X187" s="131">
        <f t="shared" si="49"/>
        <v>192.10600000000005</v>
      </c>
      <c r="Y187" s="131">
        <f t="shared" si="49"/>
        <v>192.10600000000005</v>
      </c>
      <c r="Z187" s="131">
        <f t="shared" si="49"/>
        <v>192.10600000000005</v>
      </c>
      <c r="AA187" s="131">
        <f t="shared" si="49"/>
        <v>192.10600000000005</v>
      </c>
      <c r="AB187" s="131">
        <f t="shared" si="49"/>
        <v>192.10600000000005</v>
      </c>
      <c r="AC187" s="131">
        <f t="shared" si="49"/>
        <v>192.10600000000005</v>
      </c>
      <c r="AD187" s="131">
        <f t="shared" si="49"/>
        <v>192.10600000000005</v>
      </c>
      <c r="AE187" s="131">
        <f t="shared" si="49"/>
        <v>192.10600000000005</v>
      </c>
      <c r="AF187" s="131">
        <f t="shared" si="49"/>
        <v>192.10600000000005</v>
      </c>
      <c r="AG187" s="132">
        <f t="shared" si="49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50">B189</f>
        <v>0.3</v>
      </c>
      <c r="D189" s="133">
        <f t="shared" si="50"/>
        <v>0.3</v>
      </c>
      <c r="E189" s="133">
        <f t="shared" si="50"/>
        <v>0.3</v>
      </c>
      <c r="F189" s="133">
        <f t="shared" si="50"/>
        <v>0.3</v>
      </c>
      <c r="G189" s="133">
        <f t="shared" si="50"/>
        <v>0.3</v>
      </c>
      <c r="H189" s="133">
        <f t="shared" si="50"/>
        <v>0.3</v>
      </c>
      <c r="I189" s="133">
        <f t="shared" si="50"/>
        <v>0.3</v>
      </c>
      <c r="J189" s="133">
        <f t="shared" si="50"/>
        <v>0.3</v>
      </c>
      <c r="K189" s="133">
        <f t="shared" si="50"/>
        <v>0.3</v>
      </c>
      <c r="L189" s="133">
        <f t="shared" si="50"/>
        <v>0.3</v>
      </c>
      <c r="M189" s="133">
        <f t="shared" si="50"/>
        <v>0.3</v>
      </c>
      <c r="N189" s="133">
        <f t="shared" si="50"/>
        <v>0.3</v>
      </c>
      <c r="O189" s="133">
        <f t="shared" si="50"/>
        <v>0.3</v>
      </c>
      <c r="P189" s="133">
        <f t="shared" si="50"/>
        <v>0.3</v>
      </c>
      <c r="Q189" s="133">
        <f t="shared" si="50"/>
        <v>0.3</v>
      </c>
      <c r="R189" s="133">
        <f t="shared" si="50"/>
        <v>0.3</v>
      </c>
      <c r="S189" s="133">
        <f t="shared" ref="S189:AF194" si="51">R189</f>
        <v>0.3</v>
      </c>
      <c r="T189" s="133">
        <f t="shared" si="51"/>
        <v>0.3</v>
      </c>
      <c r="U189" s="133">
        <f t="shared" si="51"/>
        <v>0.3</v>
      </c>
      <c r="V189" s="133">
        <f t="shared" si="51"/>
        <v>0.3</v>
      </c>
      <c r="W189" s="133">
        <f t="shared" si="51"/>
        <v>0.3</v>
      </c>
      <c r="X189" s="133">
        <f t="shared" si="51"/>
        <v>0.3</v>
      </c>
      <c r="Y189" s="133">
        <f t="shared" si="51"/>
        <v>0.3</v>
      </c>
      <c r="Z189" s="133">
        <f t="shared" si="51"/>
        <v>0.3</v>
      </c>
      <c r="AA189" s="133">
        <f t="shared" si="51"/>
        <v>0.3</v>
      </c>
      <c r="AB189" s="133">
        <f t="shared" si="51"/>
        <v>0.3</v>
      </c>
      <c r="AC189" s="133">
        <f t="shared" si="51"/>
        <v>0.3</v>
      </c>
      <c r="AD189" s="133">
        <f t="shared" si="51"/>
        <v>0.3</v>
      </c>
      <c r="AE189" s="133">
        <f t="shared" si="51"/>
        <v>0.3</v>
      </c>
      <c r="AF189" s="133">
        <f t="shared" si="51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50"/>
        <v>0.4</v>
      </c>
      <c r="D190" s="129">
        <f t="shared" si="50"/>
        <v>0.4</v>
      </c>
      <c r="E190" s="129">
        <f t="shared" si="50"/>
        <v>0.4</v>
      </c>
      <c r="F190" s="129">
        <f t="shared" si="50"/>
        <v>0.4</v>
      </c>
      <c r="G190" s="129">
        <f t="shared" si="50"/>
        <v>0.4</v>
      </c>
      <c r="H190" s="129">
        <f t="shared" si="50"/>
        <v>0.4</v>
      </c>
      <c r="I190" s="129">
        <f t="shared" si="50"/>
        <v>0.4</v>
      </c>
      <c r="J190" s="129">
        <f t="shared" si="50"/>
        <v>0.4</v>
      </c>
      <c r="K190" s="129">
        <f t="shared" si="50"/>
        <v>0.4</v>
      </c>
      <c r="L190" s="129">
        <f t="shared" si="50"/>
        <v>0.4</v>
      </c>
      <c r="M190" s="129">
        <f t="shared" si="50"/>
        <v>0.4</v>
      </c>
      <c r="N190" s="129">
        <f t="shared" si="50"/>
        <v>0.4</v>
      </c>
      <c r="O190" s="129">
        <f t="shared" si="50"/>
        <v>0.4</v>
      </c>
      <c r="P190" s="129">
        <f t="shared" si="50"/>
        <v>0.4</v>
      </c>
      <c r="Q190" s="129">
        <f t="shared" si="50"/>
        <v>0.4</v>
      </c>
      <c r="R190" s="129">
        <f t="shared" si="50"/>
        <v>0.4</v>
      </c>
      <c r="S190" s="129">
        <f t="shared" si="51"/>
        <v>0.4</v>
      </c>
      <c r="T190" s="129">
        <f t="shared" si="51"/>
        <v>0.4</v>
      </c>
      <c r="U190" s="129">
        <f t="shared" si="51"/>
        <v>0.4</v>
      </c>
      <c r="V190" s="129">
        <f>U190</f>
        <v>0.4</v>
      </c>
      <c r="W190" s="129">
        <f>V190</f>
        <v>0.4</v>
      </c>
      <c r="X190" s="129">
        <f t="shared" si="51"/>
        <v>0.4</v>
      </c>
      <c r="Y190" s="129">
        <f t="shared" si="51"/>
        <v>0.4</v>
      </c>
      <c r="Z190" s="129">
        <f t="shared" si="51"/>
        <v>0.4</v>
      </c>
      <c r="AA190" s="129">
        <f t="shared" si="51"/>
        <v>0.4</v>
      </c>
      <c r="AB190" s="129">
        <f t="shared" si="51"/>
        <v>0.4</v>
      </c>
      <c r="AC190" s="129">
        <f t="shared" si="51"/>
        <v>0.4</v>
      </c>
      <c r="AD190" s="129">
        <f t="shared" si="51"/>
        <v>0.4</v>
      </c>
      <c r="AE190" s="129">
        <f t="shared" si="51"/>
        <v>0.4</v>
      </c>
      <c r="AF190" s="129">
        <f t="shared" si="51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50"/>
        <v>1.5</v>
      </c>
      <c r="D191" s="129">
        <f t="shared" si="50"/>
        <v>1.5</v>
      </c>
      <c r="E191" s="129">
        <f t="shared" si="50"/>
        <v>1.5</v>
      </c>
      <c r="F191" s="129">
        <f t="shared" si="50"/>
        <v>1.5</v>
      </c>
      <c r="G191" s="129">
        <f t="shared" si="50"/>
        <v>1.5</v>
      </c>
      <c r="H191" s="129">
        <f t="shared" si="50"/>
        <v>1.5</v>
      </c>
      <c r="I191" s="129">
        <f t="shared" si="50"/>
        <v>1.5</v>
      </c>
      <c r="J191" s="129">
        <f t="shared" si="50"/>
        <v>1.5</v>
      </c>
      <c r="K191" s="129">
        <f t="shared" si="50"/>
        <v>1.5</v>
      </c>
      <c r="L191" s="129">
        <f t="shared" si="50"/>
        <v>1.5</v>
      </c>
      <c r="M191" s="129">
        <f t="shared" si="50"/>
        <v>1.5</v>
      </c>
      <c r="N191" s="129">
        <f t="shared" si="50"/>
        <v>1.5</v>
      </c>
      <c r="O191" s="129">
        <f t="shared" si="50"/>
        <v>1.5</v>
      </c>
      <c r="P191" s="129">
        <f t="shared" si="50"/>
        <v>1.5</v>
      </c>
      <c r="Q191" s="129">
        <f t="shared" si="50"/>
        <v>1.5</v>
      </c>
      <c r="R191" s="129">
        <f t="shared" si="50"/>
        <v>1.5</v>
      </c>
      <c r="S191" s="129">
        <f t="shared" si="51"/>
        <v>1.5</v>
      </c>
      <c r="T191" s="129">
        <f t="shared" si="51"/>
        <v>1.5</v>
      </c>
      <c r="U191" s="129">
        <f t="shared" si="51"/>
        <v>1.5</v>
      </c>
      <c r="V191" s="129">
        <f t="shared" si="51"/>
        <v>1.5</v>
      </c>
      <c r="W191" s="129">
        <f t="shared" si="51"/>
        <v>1.5</v>
      </c>
      <c r="X191" s="129">
        <f t="shared" si="51"/>
        <v>1.5</v>
      </c>
      <c r="Y191" s="129">
        <f t="shared" si="51"/>
        <v>1.5</v>
      </c>
      <c r="Z191" s="129">
        <f t="shared" si="51"/>
        <v>1.5</v>
      </c>
      <c r="AA191" s="129">
        <f t="shared" si="51"/>
        <v>1.5</v>
      </c>
      <c r="AB191" s="129">
        <f t="shared" si="51"/>
        <v>1.5</v>
      </c>
      <c r="AC191" s="129">
        <f t="shared" si="51"/>
        <v>1.5</v>
      </c>
      <c r="AD191" s="129">
        <f t="shared" si="51"/>
        <v>1.5</v>
      </c>
      <c r="AE191" s="129">
        <f t="shared" si="51"/>
        <v>1.5</v>
      </c>
      <c r="AF191" s="129">
        <f t="shared" si="51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50"/>
        <v>0.3</v>
      </c>
      <c r="D192" s="129">
        <f t="shared" si="50"/>
        <v>0.3</v>
      </c>
      <c r="E192" s="129">
        <f t="shared" si="50"/>
        <v>0.3</v>
      </c>
      <c r="F192" s="129">
        <f t="shared" si="50"/>
        <v>0.3</v>
      </c>
      <c r="G192" s="129">
        <f t="shared" si="50"/>
        <v>0.3</v>
      </c>
      <c r="H192" s="129">
        <f t="shared" si="50"/>
        <v>0.3</v>
      </c>
      <c r="I192" s="129">
        <f t="shared" si="50"/>
        <v>0.3</v>
      </c>
      <c r="J192" s="129">
        <f t="shared" si="50"/>
        <v>0.3</v>
      </c>
      <c r="K192" s="129">
        <f t="shared" si="50"/>
        <v>0.3</v>
      </c>
      <c r="L192" s="129">
        <f t="shared" si="50"/>
        <v>0.3</v>
      </c>
      <c r="M192" s="129">
        <f t="shared" si="50"/>
        <v>0.3</v>
      </c>
      <c r="N192" s="129">
        <f t="shared" si="50"/>
        <v>0.3</v>
      </c>
      <c r="O192" s="129">
        <f t="shared" si="50"/>
        <v>0.3</v>
      </c>
      <c r="P192" s="129">
        <f t="shared" si="50"/>
        <v>0.3</v>
      </c>
      <c r="Q192" s="129">
        <f t="shared" si="50"/>
        <v>0.3</v>
      </c>
      <c r="R192" s="129">
        <f t="shared" si="50"/>
        <v>0.3</v>
      </c>
      <c r="S192" s="129">
        <f t="shared" si="51"/>
        <v>0.3</v>
      </c>
      <c r="T192" s="129">
        <f t="shared" si="51"/>
        <v>0.3</v>
      </c>
      <c r="U192" s="129">
        <f t="shared" si="51"/>
        <v>0.3</v>
      </c>
      <c r="V192" s="129">
        <f t="shared" si="51"/>
        <v>0.3</v>
      </c>
      <c r="W192" s="129">
        <f t="shared" si="51"/>
        <v>0.3</v>
      </c>
      <c r="X192" s="129">
        <f t="shared" si="51"/>
        <v>0.3</v>
      </c>
      <c r="Y192" s="129">
        <f t="shared" si="51"/>
        <v>0.3</v>
      </c>
      <c r="Z192" s="129">
        <f t="shared" si="51"/>
        <v>0.3</v>
      </c>
      <c r="AA192" s="129">
        <f t="shared" si="51"/>
        <v>0.3</v>
      </c>
      <c r="AB192" s="129">
        <f t="shared" si="51"/>
        <v>0.3</v>
      </c>
      <c r="AC192" s="129">
        <f t="shared" si="51"/>
        <v>0.3</v>
      </c>
      <c r="AD192" s="129">
        <f t="shared" si="51"/>
        <v>0.3</v>
      </c>
      <c r="AE192" s="129">
        <f t="shared" si="51"/>
        <v>0.3</v>
      </c>
      <c r="AF192" s="129">
        <f t="shared" si="51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50"/>
        <v>0.4</v>
      </c>
      <c r="D193" s="129">
        <f t="shared" si="50"/>
        <v>0.4</v>
      </c>
      <c r="E193" s="129">
        <f t="shared" si="50"/>
        <v>0.4</v>
      </c>
      <c r="F193" s="129">
        <f t="shared" si="50"/>
        <v>0.4</v>
      </c>
      <c r="G193" s="129">
        <f t="shared" si="50"/>
        <v>0.4</v>
      </c>
      <c r="H193" s="129">
        <f t="shared" si="50"/>
        <v>0.4</v>
      </c>
      <c r="I193" s="129">
        <f t="shared" si="50"/>
        <v>0.4</v>
      </c>
      <c r="J193" s="129">
        <f t="shared" si="50"/>
        <v>0.4</v>
      </c>
      <c r="K193" s="129">
        <f t="shared" si="50"/>
        <v>0.4</v>
      </c>
      <c r="L193" s="129">
        <f t="shared" si="50"/>
        <v>0.4</v>
      </c>
      <c r="M193" s="129">
        <f t="shared" si="50"/>
        <v>0.4</v>
      </c>
      <c r="N193" s="129">
        <f t="shared" si="50"/>
        <v>0.4</v>
      </c>
      <c r="O193" s="129">
        <f t="shared" si="50"/>
        <v>0.4</v>
      </c>
      <c r="P193" s="129">
        <f t="shared" si="50"/>
        <v>0.4</v>
      </c>
      <c r="Q193" s="129">
        <f t="shared" si="50"/>
        <v>0.4</v>
      </c>
      <c r="R193" s="129">
        <f t="shared" si="50"/>
        <v>0.4</v>
      </c>
      <c r="S193" s="129">
        <f t="shared" si="51"/>
        <v>0.4</v>
      </c>
      <c r="T193" s="129">
        <f t="shared" si="51"/>
        <v>0.4</v>
      </c>
      <c r="U193" s="129">
        <f t="shared" si="51"/>
        <v>0.4</v>
      </c>
      <c r="V193" s="129">
        <f t="shared" si="51"/>
        <v>0.4</v>
      </c>
      <c r="W193" s="129">
        <f t="shared" si="51"/>
        <v>0.4</v>
      </c>
      <c r="X193" s="129">
        <f t="shared" si="51"/>
        <v>0.4</v>
      </c>
      <c r="Y193" s="129">
        <f t="shared" si="51"/>
        <v>0.4</v>
      </c>
      <c r="Z193" s="129">
        <f t="shared" si="51"/>
        <v>0.4</v>
      </c>
      <c r="AA193" s="129">
        <f t="shared" si="51"/>
        <v>0.4</v>
      </c>
      <c r="AB193" s="129">
        <f t="shared" si="51"/>
        <v>0.4</v>
      </c>
      <c r="AC193" s="129">
        <f t="shared" si="51"/>
        <v>0.4</v>
      </c>
      <c r="AD193" s="129">
        <f t="shared" si="51"/>
        <v>0.4</v>
      </c>
      <c r="AE193" s="129">
        <f t="shared" si="51"/>
        <v>0.4</v>
      </c>
      <c r="AF193" s="129">
        <f t="shared" si="51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50"/>
        <v>0.64</v>
      </c>
      <c r="D194" s="136">
        <f t="shared" si="50"/>
        <v>0.64</v>
      </c>
      <c r="E194" s="136">
        <f t="shared" si="50"/>
        <v>0.64</v>
      </c>
      <c r="F194" s="136">
        <f t="shared" si="50"/>
        <v>0.64</v>
      </c>
      <c r="G194" s="136">
        <f t="shared" si="50"/>
        <v>0.64</v>
      </c>
      <c r="H194" s="136">
        <f t="shared" si="50"/>
        <v>0.64</v>
      </c>
      <c r="I194" s="136">
        <f t="shared" si="50"/>
        <v>0.64</v>
      </c>
      <c r="J194" s="136">
        <f t="shared" si="50"/>
        <v>0.64</v>
      </c>
      <c r="K194" s="136">
        <f t="shared" si="50"/>
        <v>0.64</v>
      </c>
      <c r="L194" s="136">
        <f t="shared" si="50"/>
        <v>0.64</v>
      </c>
      <c r="M194" s="136">
        <f t="shared" si="50"/>
        <v>0.64</v>
      </c>
      <c r="N194" s="136">
        <f t="shared" si="50"/>
        <v>0.64</v>
      </c>
      <c r="O194" s="136">
        <f t="shared" si="50"/>
        <v>0.64</v>
      </c>
      <c r="P194" s="136">
        <f t="shared" si="50"/>
        <v>0.64</v>
      </c>
      <c r="Q194" s="136">
        <f t="shared" si="50"/>
        <v>0.64</v>
      </c>
      <c r="R194" s="136">
        <f t="shared" si="50"/>
        <v>0.64</v>
      </c>
      <c r="S194" s="136">
        <f t="shared" si="51"/>
        <v>0.64</v>
      </c>
      <c r="T194" s="136">
        <f t="shared" si="51"/>
        <v>0.64</v>
      </c>
      <c r="U194" s="136">
        <f t="shared" si="51"/>
        <v>0.64</v>
      </c>
      <c r="V194" s="136">
        <f t="shared" si="51"/>
        <v>0.64</v>
      </c>
      <c r="W194" s="136">
        <f t="shared" si="51"/>
        <v>0.64</v>
      </c>
      <c r="X194" s="136">
        <f t="shared" si="51"/>
        <v>0.64</v>
      </c>
      <c r="Y194" s="136">
        <f t="shared" si="51"/>
        <v>0.64</v>
      </c>
      <c r="Z194" s="136">
        <f t="shared" si="51"/>
        <v>0.64</v>
      </c>
      <c r="AA194" s="136">
        <f t="shared" si="51"/>
        <v>0.64</v>
      </c>
      <c r="AB194" s="136">
        <f t="shared" si="51"/>
        <v>0.64</v>
      </c>
      <c r="AC194" s="136">
        <f t="shared" si="51"/>
        <v>0.64</v>
      </c>
      <c r="AD194" s="136">
        <f t="shared" si="51"/>
        <v>0.64</v>
      </c>
      <c r="AE194" s="136">
        <f t="shared" si="51"/>
        <v>0.64</v>
      </c>
      <c r="AF194" s="136">
        <f t="shared" si="51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2">SUM(C189:C194)</f>
        <v>3.54</v>
      </c>
      <c r="D195" s="139">
        <f t="shared" si="52"/>
        <v>3.54</v>
      </c>
      <c r="E195" s="139">
        <f t="shared" si="52"/>
        <v>3.54</v>
      </c>
      <c r="F195" s="139">
        <f t="shared" si="52"/>
        <v>3.54</v>
      </c>
      <c r="G195" s="139">
        <f t="shared" si="52"/>
        <v>3.54</v>
      </c>
      <c r="H195" s="139">
        <f t="shared" si="52"/>
        <v>3.54</v>
      </c>
      <c r="I195" s="139">
        <f t="shared" si="52"/>
        <v>3.54</v>
      </c>
      <c r="J195" s="139">
        <f t="shared" si="52"/>
        <v>3.54</v>
      </c>
      <c r="K195" s="139">
        <f t="shared" si="52"/>
        <v>3.54</v>
      </c>
      <c r="L195" s="139">
        <f>SUM(L189:L194)</f>
        <v>3.54</v>
      </c>
      <c r="M195" s="139">
        <f t="shared" ref="M195:R195" si="53">SUM(M189:M194)</f>
        <v>3.54</v>
      </c>
      <c r="N195" s="139">
        <f t="shared" si="53"/>
        <v>3.54</v>
      </c>
      <c r="O195" s="139">
        <f t="shared" si="53"/>
        <v>3.54</v>
      </c>
      <c r="P195" s="139">
        <f t="shared" si="53"/>
        <v>3.54</v>
      </c>
      <c r="Q195" s="139">
        <f t="shared" si="53"/>
        <v>3.54</v>
      </c>
      <c r="R195" s="139">
        <f t="shared" si="53"/>
        <v>3.54</v>
      </c>
      <c r="S195" s="139">
        <f>SUM(S189:S194)</f>
        <v>3.54</v>
      </c>
      <c r="T195" s="139">
        <f t="shared" ref="T195:AG195" si="54">SUM(T189:T194)</f>
        <v>3.54</v>
      </c>
      <c r="U195" s="139">
        <f t="shared" si="54"/>
        <v>3.54</v>
      </c>
      <c r="V195" s="139">
        <f t="shared" si="54"/>
        <v>3.54</v>
      </c>
      <c r="W195" s="139">
        <f t="shared" si="54"/>
        <v>3.54</v>
      </c>
      <c r="X195" s="139">
        <f t="shared" si="54"/>
        <v>3.54</v>
      </c>
      <c r="Y195" s="139">
        <f t="shared" si="54"/>
        <v>3.54</v>
      </c>
      <c r="Z195" s="139">
        <f t="shared" si="54"/>
        <v>3.54</v>
      </c>
      <c r="AA195" s="139">
        <f t="shared" si="54"/>
        <v>3.54</v>
      </c>
      <c r="AB195" s="139">
        <f t="shared" si="54"/>
        <v>3.54</v>
      </c>
      <c r="AC195" s="139">
        <f t="shared" si="54"/>
        <v>3.54</v>
      </c>
      <c r="AD195" s="139">
        <f t="shared" si="54"/>
        <v>3.54</v>
      </c>
      <c r="AE195" s="139">
        <f t="shared" si="54"/>
        <v>3.54</v>
      </c>
      <c r="AF195" s="139">
        <f t="shared" si="54"/>
        <v>3.54</v>
      </c>
      <c r="AG195" s="140">
        <f t="shared" si="54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1293.94</v>
      </c>
      <c r="C204" s="154">
        <f>INDEX(F9:M9,1,MATCH(MAX(F72:M72),F72:M72,0))</f>
        <v>0.33333333333333331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20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 ca="1">"Pie Chart of Daily Peak Demand(Inclusive of Export) of Nepal ("&amp;A4&amp;" "&amp;B4&amp;")"</f>
        <v>Pie Chart of Daily Peak Demand(Inclusive of Export) of Nepal (Nepali Date: 2078/04/20)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2078/04/20)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5">B72</f>
        <v>1213.74</v>
      </c>
      <c r="U209" s="163">
        <f t="shared" si="55"/>
        <v>1198.3399999999999</v>
      </c>
      <c r="V209" s="163">
        <f t="shared" si="55"/>
        <v>1176.3900000000001</v>
      </c>
      <c r="W209" s="163">
        <f t="shared" si="55"/>
        <v>1153.54</v>
      </c>
      <c r="X209" s="163">
        <f t="shared" si="55"/>
        <v>1143.3400000000001</v>
      </c>
      <c r="Y209" s="163">
        <f t="shared" si="55"/>
        <v>1134.44</v>
      </c>
      <c r="Z209" s="163">
        <f t="shared" si="55"/>
        <v>1126.8400000000001</v>
      </c>
      <c r="AA209" s="163">
        <f t="shared" si="55"/>
        <v>1162.26</v>
      </c>
      <c r="AB209" s="163">
        <f t="shared" si="55"/>
        <v>1207.4100000000001</v>
      </c>
      <c r="AC209" s="163">
        <f t="shared" si="55"/>
        <v>1266.24</v>
      </c>
      <c r="AD209" s="163">
        <f t="shared" si="55"/>
        <v>1293.94</v>
      </c>
      <c r="AE209" s="163">
        <f t="shared" si="55"/>
        <v>1260.54</v>
      </c>
      <c r="AF209" s="163">
        <f t="shared" si="55"/>
        <v>1297.04</v>
      </c>
      <c r="AG209" s="163">
        <f t="shared" si="55"/>
        <v>1282.56</v>
      </c>
      <c r="AH209" s="163">
        <f t="shared" si="55"/>
        <v>1325.54</v>
      </c>
      <c r="AI209" s="163">
        <f t="shared" si="55"/>
        <v>1331.14</v>
      </c>
      <c r="AJ209" s="163">
        <f t="shared" si="55"/>
        <v>1337.1399999999999</v>
      </c>
      <c r="AK209" s="163">
        <f t="shared" si="55"/>
        <v>1325.64</v>
      </c>
      <c r="AL209" s="163">
        <f t="shared" si="55"/>
        <v>1280.8399999999999</v>
      </c>
      <c r="AM209" s="163">
        <f t="shared" si="55"/>
        <v>1257</v>
      </c>
      <c r="AN209" s="163">
        <f t="shared" si="55"/>
        <v>1206.1399999999999</v>
      </c>
      <c r="AO209" s="163">
        <f t="shared" si="55"/>
        <v>1214.44</v>
      </c>
      <c r="AP209" s="163">
        <f t="shared" si="55"/>
        <v>1207.08</v>
      </c>
      <c r="AQ209" s="163">
        <f t="shared" si="55"/>
        <v>1310.24</v>
      </c>
      <c r="AR209" s="163">
        <f t="shared" si="55"/>
        <v>1410.06</v>
      </c>
      <c r="AS209" s="163">
        <f t="shared" si="55"/>
        <v>1406.61</v>
      </c>
      <c r="AT209" s="163">
        <f t="shared" si="55"/>
        <v>1354.87</v>
      </c>
      <c r="AU209" s="163">
        <f t="shared" si="55"/>
        <v>1357.35</v>
      </c>
      <c r="AV209" s="163">
        <f t="shared" si="55"/>
        <v>1272.51</v>
      </c>
      <c r="AW209" s="163">
        <f t="shared" si="55"/>
        <v>1234.48</v>
      </c>
      <c r="AX209" s="163">
        <f t="shared" si="55"/>
        <v>1214.47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6">B194</f>
        <v>0.64</v>
      </c>
      <c r="C230" s="166">
        <f t="shared" si="56"/>
        <v>0.64</v>
      </c>
      <c r="D230" s="166">
        <f t="shared" si="56"/>
        <v>0.64</v>
      </c>
      <c r="E230" s="166">
        <f t="shared" si="56"/>
        <v>0.64</v>
      </c>
      <c r="F230" s="166">
        <f t="shared" si="56"/>
        <v>0.64</v>
      </c>
      <c r="G230" s="166">
        <f t="shared" si="56"/>
        <v>0.64</v>
      </c>
      <c r="H230" s="166">
        <f t="shared" si="56"/>
        <v>0.64</v>
      </c>
      <c r="I230" s="166">
        <f t="shared" si="56"/>
        <v>0.64</v>
      </c>
      <c r="J230" s="166">
        <f t="shared" si="56"/>
        <v>0.64</v>
      </c>
      <c r="K230" s="166">
        <f t="shared" si="56"/>
        <v>0.64</v>
      </c>
      <c r="L230" s="166">
        <f t="shared" si="56"/>
        <v>0.64</v>
      </c>
      <c r="M230" s="166">
        <f t="shared" si="56"/>
        <v>0.64</v>
      </c>
      <c r="N230" s="166">
        <f t="shared" si="56"/>
        <v>0.64</v>
      </c>
      <c r="O230" s="166">
        <f t="shared" si="56"/>
        <v>0.64</v>
      </c>
      <c r="P230" s="166">
        <f t="shared" si="56"/>
        <v>0.64</v>
      </c>
      <c r="Q230" s="166">
        <f t="shared" si="56"/>
        <v>0.64</v>
      </c>
      <c r="R230" s="166">
        <f t="shared" si="56"/>
        <v>0.64</v>
      </c>
      <c r="S230" s="166">
        <f t="shared" si="56"/>
        <v>0.64</v>
      </c>
      <c r="T230" s="166">
        <f t="shared" si="56"/>
        <v>0.64</v>
      </c>
      <c r="U230" s="166">
        <f t="shared" si="56"/>
        <v>0.64</v>
      </c>
      <c r="V230" s="166">
        <f t="shared" si="56"/>
        <v>0.64</v>
      </c>
      <c r="W230" s="166">
        <f t="shared" si="56"/>
        <v>0.64</v>
      </c>
      <c r="X230" s="166">
        <f t="shared" si="56"/>
        <v>0.64</v>
      </c>
      <c r="Y230" s="166">
        <f t="shared" si="56"/>
        <v>0.64</v>
      </c>
      <c r="Z230" s="166">
        <f t="shared" si="56"/>
        <v>0.64</v>
      </c>
      <c r="AA230" s="166">
        <f t="shared" si="56"/>
        <v>0.64</v>
      </c>
      <c r="AB230" s="166">
        <f t="shared" si="56"/>
        <v>0.64</v>
      </c>
      <c r="AC230" s="166">
        <f t="shared" si="56"/>
        <v>0.64</v>
      </c>
      <c r="AD230" s="166">
        <f t="shared" si="56"/>
        <v>0.64</v>
      </c>
      <c r="AE230" s="166">
        <f t="shared" si="56"/>
        <v>0.64</v>
      </c>
      <c r="AF230" s="166">
        <f t="shared" si="56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7">IF(C198&lt;100,"",C198-520)</f>
        <v/>
      </c>
      <c r="D231" s="114" t="str">
        <f t="shared" si="57"/>
        <v/>
      </c>
      <c r="E231" s="114" t="str">
        <f t="shared" si="57"/>
        <v/>
      </c>
      <c r="F231" s="114" t="str">
        <f t="shared" si="57"/>
        <v/>
      </c>
      <c r="G231" s="114" t="str">
        <f t="shared" si="57"/>
        <v/>
      </c>
      <c r="H231" s="114" t="str">
        <f t="shared" si="57"/>
        <v/>
      </c>
      <c r="I231" s="114" t="str">
        <f t="shared" si="57"/>
        <v/>
      </c>
      <c r="J231" s="114" t="str">
        <f t="shared" si="57"/>
        <v/>
      </c>
      <c r="K231" s="114" t="str">
        <f t="shared" si="57"/>
        <v/>
      </c>
      <c r="L231" s="114" t="str">
        <f t="shared" si="57"/>
        <v/>
      </c>
      <c r="M231" s="114" t="str">
        <f t="shared" si="57"/>
        <v/>
      </c>
      <c r="N231" s="114" t="str">
        <f t="shared" si="57"/>
        <v/>
      </c>
      <c r="O231" s="114" t="str">
        <f t="shared" si="57"/>
        <v/>
      </c>
      <c r="P231" s="114" t="str">
        <f t="shared" si="57"/>
        <v/>
      </c>
      <c r="Q231" s="114" t="str">
        <f t="shared" si="57"/>
        <v/>
      </c>
      <c r="R231" s="114" t="str">
        <f t="shared" si="57"/>
        <v/>
      </c>
      <c r="S231" s="114" t="str">
        <f t="shared" si="57"/>
        <v/>
      </c>
      <c r="T231" s="114" t="str">
        <f t="shared" si="57"/>
        <v/>
      </c>
      <c r="U231" s="114" t="str">
        <f t="shared" si="57"/>
        <v/>
      </c>
      <c r="V231" s="114" t="str">
        <f t="shared" si="57"/>
        <v/>
      </c>
      <c r="W231" s="114" t="str">
        <f t="shared" si="57"/>
        <v/>
      </c>
      <c r="X231" s="114" t="str">
        <f t="shared" si="57"/>
        <v/>
      </c>
      <c r="Y231" s="114" t="str">
        <f t="shared" si="57"/>
        <v/>
      </c>
      <c r="Z231" s="114" t="str">
        <f t="shared" si="57"/>
        <v/>
      </c>
      <c r="AA231" s="114" t="str">
        <f t="shared" si="57"/>
        <v/>
      </c>
      <c r="AB231" s="114" t="str">
        <f t="shared" si="57"/>
        <v/>
      </c>
      <c r="AC231" s="114" t="str">
        <f t="shared" si="57"/>
        <v/>
      </c>
      <c r="AD231" s="114" t="str">
        <f t="shared" si="57"/>
        <v/>
      </c>
      <c r="AE231" s="114" t="str">
        <f t="shared" si="57"/>
        <v/>
      </c>
      <c r="AF231" s="114" t="str">
        <f t="shared" si="57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8">IF(B199&lt;100,"",B199-620)</f>
        <v/>
      </c>
      <c r="C232" s="114" t="str">
        <f t="shared" si="58"/>
        <v/>
      </c>
      <c r="D232" s="114" t="str">
        <f t="shared" si="58"/>
        <v/>
      </c>
      <c r="E232" s="114" t="str">
        <f t="shared" si="58"/>
        <v/>
      </c>
      <c r="F232" s="114" t="str">
        <f t="shared" si="58"/>
        <v/>
      </c>
      <c r="G232" s="114" t="str">
        <f t="shared" si="58"/>
        <v/>
      </c>
      <c r="H232" s="114" t="str">
        <f t="shared" si="58"/>
        <v/>
      </c>
      <c r="I232" s="114" t="str">
        <f t="shared" si="58"/>
        <v/>
      </c>
      <c r="J232" s="114" t="str">
        <f t="shared" si="58"/>
        <v/>
      </c>
      <c r="K232" s="114" t="str">
        <f t="shared" si="58"/>
        <v/>
      </c>
      <c r="L232" s="114" t="str">
        <f t="shared" si="58"/>
        <v/>
      </c>
      <c r="M232" s="114" t="str">
        <f t="shared" si="58"/>
        <v/>
      </c>
      <c r="N232" s="114" t="str">
        <f t="shared" si="58"/>
        <v/>
      </c>
      <c r="O232" s="114" t="str">
        <f t="shared" si="58"/>
        <v/>
      </c>
      <c r="P232" s="114" t="str">
        <f t="shared" si="58"/>
        <v/>
      </c>
      <c r="Q232" s="114" t="str">
        <f t="shared" si="58"/>
        <v/>
      </c>
      <c r="R232" s="114" t="str">
        <f t="shared" si="58"/>
        <v/>
      </c>
      <c r="S232" s="114" t="str">
        <f t="shared" si="58"/>
        <v/>
      </c>
      <c r="T232" s="114" t="str">
        <f t="shared" si="58"/>
        <v/>
      </c>
      <c r="U232" s="114" t="str">
        <f t="shared" si="58"/>
        <v/>
      </c>
      <c r="V232" s="114" t="str">
        <f t="shared" si="58"/>
        <v/>
      </c>
      <c r="W232" s="114" t="str">
        <f t="shared" si="58"/>
        <v/>
      </c>
      <c r="X232" s="114" t="str">
        <f t="shared" si="58"/>
        <v/>
      </c>
      <c r="Y232" s="114" t="str">
        <f t="shared" si="58"/>
        <v/>
      </c>
      <c r="Z232" s="114" t="str">
        <f t="shared" si="58"/>
        <v/>
      </c>
      <c r="AA232" s="114" t="str">
        <f t="shared" si="58"/>
        <v/>
      </c>
      <c r="AB232" s="114" t="str">
        <f t="shared" si="58"/>
        <v/>
      </c>
      <c r="AC232" s="114" t="str">
        <f t="shared" si="58"/>
        <v/>
      </c>
      <c r="AD232" s="114" t="str">
        <f t="shared" si="58"/>
        <v/>
      </c>
      <c r="AE232" s="114" t="str">
        <f t="shared" si="58"/>
        <v/>
      </c>
      <c r="AF232" s="114" t="str">
        <f t="shared" si="58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9">IF(B200&lt;100,"",B200-330)</f>
        <v/>
      </c>
      <c r="C233" s="114" t="str">
        <f t="shared" si="59"/>
        <v/>
      </c>
      <c r="D233" s="114" t="str">
        <f t="shared" si="59"/>
        <v/>
      </c>
      <c r="E233" s="114" t="str">
        <f t="shared" si="59"/>
        <v/>
      </c>
      <c r="F233" s="114" t="str">
        <f t="shared" si="59"/>
        <v/>
      </c>
      <c r="G233" s="114" t="str">
        <f t="shared" si="59"/>
        <v/>
      </c>
      <c r="H233" s="114" t="str">
        <f t="shared" si="59"/>
        <v/>
      </c>
      <c r="I233" s="114" t="str">
        <f t="shared" si="59"/>
        <v/>
      </c>
      <c r="J233" s="114" t="str">
        <f t="shared" si="59"/>
        <v/>
      </c>
      <c r="K233" s="114" t="str">
        <f t="shared" si="59"/>
        <v/>
      </c>
      <c r="L233" s="114" t="str">
        <f t="shared" si="59"/>
        <v/>
      </c>
      <c r="M233" s="114" t="str">
        <f t="shared" si="59"/>
        <v/>
      </c>
      <c r="N233" s="114" t="str">
        <f t="shared" si="59"/>
        <v/>
      </c>
      <c r="O233" s="114" t="str">
        <f t="shared" si="59"/>
        <v/>
      </c>
      <c r="P233" s="114" t="str">
        <f t="shared" si="59"/>
        <v/>
      </c>
      <c r="Q233" s="114" t="str">
        <f t="shared" si="59"/>
        <v/>
      </c>
      <c r="R233" s="114" t="str">
        <f t="shared" si="59"/>
        <v/>
      </c>
      <c r="S233" s="114" t="str">
        <f t="shared" si="59"/>
        <v/>
      </c>
      <c r="T233" s="114" t="str">
        <f t="shared" si="59"/>
        <v/>
      </c>
      <c r="U233" s="114" t="str">
        <f t="shared" si="59"/>
        <v/>
      </c>
      <c r="V233" s="114" t="str">
        <f t="shared" si="59"/>
        <v/>
      </c>
      <c r="W233" s="114" t="str">
        <f t="shared" si="59"/>
        <v/>
      </c>
      <c r="X233" s="114" t="str">
        <f t="shared" si="59"/>
        <v/>
      </c>
      <c r="Y233" s="114" t="str">
        <f t="shared" si="59"/>
        <v/>
      </c>
      <c r="Z233" s="114" t="str">
        <f t="shared" si="59"/>
        <v/>
      </c>
      <c r="AA233" s="114" t="str">
        <f t="shared" si="59"/>
        <v/>
      </c>
      <c r="AB233" s="114" t="str">
        <f t="shared" si="59"/>
        <v/>
      </c>
      <c r="AC233" s="114" t="str">
        <f t="shared" si="59"/>
        <v/>
      </c>
      <c r="AD233" s="114" t="str">
        <f t="shared" si="59"/>
        <v/>
      </c>
      <c r="AE233" s="114" t="str">
        <f t="shared" si="59"/>
        <v/>
      </c>
      <c r="AF233" s="114" t="str">
        <f t="shared" si="59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60">IF(C201&lt;100,"",C201-1500)</f>
        <v/>
      </c>
      <c r="D234" s="114" t="str">
        <f t="shared" si="60"/>
        <v/>
      </c>
      <c r="E234" s="114" t="str">
        <f t="shared" si="60"/>
        <v/>
      </c>
      <c r="F234" s="114" t="str">
        <f t="shared" si="60"/>
        <v/>
      </c>
      <c r="G234" s="114" t="str">
        <f t="shared" si="60"/>
        <v/>
      </c>
      <c r="H234" s="114" t="str">
        <f t="shared" si="60"/>
        <v/>
      </c>
      <c r="I234" s="114" t="str">
        <f t="shared" si="60"/>
        <v/>
      </c>
      <c r="J234" s="114" t="str">
        <f t="shared" si="60"/>
        <v/>
      </c>
      <c r="K234" s="114" t="str">
        <f t="shared" si="60"/>
        <v/>
      </c>
      <c r="L234" s="114" t="str">
        <f t="shared" si="60"/>
        <v/>
      </c>
      <c r="M234" s="114" t="str">
        <f t="shared" si="60"/>
        <v/>
      </c>
      <c r="N234" s="114" t="str">
        <f t="shared" si="60"/>
        <v/>
      </c>
      <c r="O234" s="114" t="str">
        <f t="shared" si="60"/>
        <v/>
      </c>
      <c r="P234" s="114" t="str">
        <f t="shared" si="60"/>
        <v/>
      </c>
      <c r="Q234" s="114" t="str">
        <f t="shared" si="60"/>
        <v/>
      </c>
      <c r="R234" s="114" t="str">
        <f t="shared" si="60"/>
        <v/>
      </c>
      <c r="S234" s="114" t="str">
        <f t="shared" si="60"/>
        <v/>
      </c>
      <c r="T234" s="114" t="str">
        <f t="shared" si="60"/>
        <v/>
      </c>
      <c r="U234" s="114" t="str">
        <f t="shared" si="60"/>
        <v/>
      </c>
      <c r="V234" s="114" t="str">
        <f t="shared" si="60"/>
        <v/>
      </c>
      <c r="W234" s="114" t="str">
        <f t="shared" si="60"/>
        <v/>
      </c>
      <c r="X234" s="114" t="str">
        <f t="shared" si="60"/>
        <v/>
      </c>
      <c r="Y234" s="114" t="str">
        <f t="shared" si="60"/>
        <v/>
      </c>
      <c r="Z234" s="114" t="str">
        <f t="shared" si="60"/>
        <v/>
      </c>
      <c r="AA234" s="114" t="str">
        <f t="shared" si="60"/>
        <v/>
      </c>
      <c r="AB234" s="114" t="str">
        <f t="shared" si="60"/>
        <v/>
      </c>
      <c r="AC234" s="114" t="str">
        <f t="shared" si="60"/>
        <v/>
      </c>
      <c r="AD234" s="114" t="str">
        <f t="shared" si="60"/>
        <v/>
      </c>
      <c r="AE234" s="114" t="str">
        <f t="shared" si="60"/>
        <v/>
      </c>
      <c r="AF234" s="114" t="str">
        <f t="shared" si="60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4146" priority="252">
      <formula>S$9&gt;=20/24</formula>
    </cfRule>
    <cfRule type="expression" dxfId="4145" priority="253">
      <formula>AND(S$9&gt;=14/24,S$9&lt;20/24)</formula>
    </cfRule>
    <cfRule type="expression" dxfId="4144" priority="254">
      <formula>AND(S$9&gt;=8/24,S$9&lt;14/24)</formula>
    </cfRule>
    <cfRule type="expression" dxfId="4143" priority="255">
      <formula>S$9&lt;8/24</formula>
    </cfRule>
  </conditionalFormatting>
  <conditionalFormatting sqref="B8:AF10 AA78:AF78 B78:Q78 B79:AF79 C189:AF195 AA81:AF88 B60:B64 B65:AF69 T208:AX208 B71:AF75 T55:T56 W82:Z88 U82:V83 B77:AF77 C59:C60 R55:R56 B53:AF53 T36:Z39 B54:K58 L36:M39 L55:N58 N45:S45 M34:Q34 N36:S40 P42:S44 O55:Q60 R11:Z13 N15:Z15 T43:Z45 R16:Z30 L50:AF52 AA54:AF57">
    <cfRule type="expression" dxfId="4142" priority="248">
      <formula>B$9&gt;=20/24</formula>
    </cfRule>
    <cfRule type="expression" dxfId="4141" priority="249">
      <formula>AND(B$9&gt;=14/24,B$9&lt;20/24)</formula>
    </cfRule>
    <cfRule type="expression" dxfId="4140" priority="250">
      <formula>AND(B$9&gt;=8/24,B$9&lt;14/24)</formula>
    </cfRule>
    <cfRule type="expression" dxfId="4139" priority="251">
      <formula>B$9&lt;8/24</formula>
    </cfRule>
  </conditionalFormatting>
  <conditionalFormatting sqref="B187:AF187">
    <cfRule type="expression" dxfId="4138" priority="244">
      <formula>B$9&gt;=20/24</formula>
    </cfRule>
    <cfRule type="expression" dxfId="4137" priority="245">
      <formula>AND(B$9&gt;=14/24,B$9&lt;20/24)</formula>
    </cfRule>
    <cfRule type="expression" dxfId="4136" priority="246">
      <formula>AND(B$9&gt;=8/24,B$9&lt;14/24)</formula>
    </cfRule>
    <cfRule type="expression" dxfId="4135" priority="247">
      <formula>B$9&lt;8/24</formula>
    </cfRule>
  </conditionalFormatting>
  <conditionalFormatting sqref="AL4:AL6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4134" priority="239">
      <formula>L$9&gt;=20/24</formula>
    </cfRule>
    <cfRule type="expression" dxfId="4133" priority="240">
      <formula>AND(L$9&gt;=14/24,L$9&lt;20/24)</formula>
    </cfRule>
    <cfRule type="expression" dxfId="4132" priority="241">
      <formula>AND(L$9&gt;=8/24,L$9&lt;14/24)</formula>
    </cfRule>
    <cfRule type="expression" dxfId="4131" priority="242">
      <formula>L$9&lt;8/24</formula>
    </cfRule>
  </conditionalFormatting>
  <conditionalFormatting sqref="L40:M40">
    <cfRule type="expression" dxfId="4130" priority="235">
      <formula>L$9&gt;=20/24</formula>
    </cfRule>
    <cfRule type="expression" dxfId="4129" priority="236">
      <formula>AND(L$9&gt;=14/24,L$9&lt;20/24)</formula>
    </cfRule>
    <cfRule type="expression" dxfId="4128" priority="237">
      <formula>AND(L$9&gt;=8/24,L$9&lt;14/24)</formula>
    </cfRule>
    <cfRule type="expression" dxfId="4127" priority="238">
      <formula>L$9&lt;8/24</formula>
    </cfRule>
  </conditionalFormatting>
  <conditionalFormatting sqref="T36:Z36">
    <cfRule type="expression" dxfId="4126" priority="231">
      <formula>T$9&gt;=20/24</formula>
    </cfRule>
    <cfRule type="expression" dxfId="4125" priority="232">
      <formula>AND(T$9&gt;=14/24,T$9&lt;20/24)</formula>
    </cfRule>
    <cfRule type="expression" dxfId="4124" priority="233">
      <formula>AND(T$9&gt;=8/24,T$9&lt;14/24)</formula>
    </cfRule>
    <cfRule type="expression" dxfId="4123" priority="234">
      <formula>T$9&lt;8/24</formula>
    </cfRule>
  </conditionalFormatting>
  <conditionalFormatting sqref="R54 T54:Z54">
    <cfRule type="expression" dxfId="4122" priority="227">
      <formula>R$9&gt;=20/24</formula>
    </cfRule>
    <cfRule type="expression" dxfId="4121" priority="228">
      <formula>AND(R$9&gt;=14/24,R$9&lt;20/24)</formula>
    </cfRule>
    <cfRule type="expression" dxfId="4120" priority="229">
      <formula>AND(R$9&gt;=8/24,R$9&lt;14/24)</formula>
    </cfRule>
    <cfRule type="expression" dxfId="4119" priority="230">
      <formula>R$9&lt;8/24</formula>
    </cfRule>
  </conditionalFormatting>
  <conditionalFormatting sqref="R78:Z78">
    <cfRule type="expression" dxfId="4118" priority="223">
      <formula>R$9&gt;=20/24</formula>
    </cfRule>
    <cfRule type="expression" dxfId="4117" priority="224">
      <formula>AND(R$9&gt;=14/24,R$9&lt;20/24)</formula>
    </cfRule>
    <cfRule type="expression" dxfId="4116" priority="225">
      <formula>AND(R$9&gt;=8/24,R$9&lt;14/24)</formula>
    </cfRule>
    <cfRule type="expression" dxfId="4115" priority="226">
      <formula>R$9&lt;8/24</formula>
    </cfRule>
  </conditionalFormatting>
  <conditionalFormatting sqref="T81:Z81">
    <cfRule type="expression" dxfId="4114" priority="219">
      <formula>T$9&gt;=20/24</formula>
    </cfRule>
    <cfRule type="expression" dxfId="4113" priority="220">
      <formula>AND(T$9&gt;=14/24,T$9&lt;20/24)</formula>
    </cfRule>
    <cfRule type="expression" dxfId="4112" priority="221">
      <formula>AND(T$9&gt;=8/24,T$9&lt;14/24)</formula>
    </cfRule>
    <cfRule type="expression" dxfId="4111" priority="222">
      <formula>T$9&lt;8/24</formula>
    </cfRule>
  </conditionalFormatting>
  <conditionalFormatting sqref="R32:Z32">
    <cfRule type="expression" dxfId="4110" priority="215">
      <formula>R$9&gt;=20/24</formula>
    </cfRule>
    <cfRule type="expression" dxfId="4109" priority="216">
      <formula>AND(R$9&gt;=14/24,R$9&lt;20/24)</formula>
    </cfRule>
    <cfRule type="expression" dxfId="4108" priority="217">
      <formula>AND(R$9&gt;=8/24,R$9&lt;14/24)</formula>
    </cfRule>
    <cfRule type="expression" dxfId="4107" priority="218">
      <formula>R$9&lt;8/24</formula>
    </cfRule>
  </conditionalFormatting>
  <conditionalFormatting sqref="L46:Z46">
    <cfRule type="expression" dxfId="4106" priority="211">
      <formula>L$9&gt;=20/24</formula>
    </cfRule>
    <cfRule type="expression" dxfId="4105" priority="212">
      <formula>AND(L$9&gt;=14/24,L$9&lt;20/24)</formula>
    </cfRule>
    <cfRule type="expression" dxfId="4104" priority="213">
      <formula>AND(L$9&gt;=8/24,L$9&lt;14/24)</formula>
    </cfRule>
    <cfRule type="expression" dxfId="4103" priority="214">
      <formula>L$9&lt;8/24</formula>
    </cfRule>
  </conditionalFormatting>
  <conditionalFormatting sqref="L47:Z47">
    <cfRule type="expression" dxfId="4102" priority="207">
      <formula>L$9&gt;=20/24</formula>
    </cfRule>
    <cfRule type="expression" dxfId="4101" priority="208">
      <formula>AND(L$9&gt;=14/24,L$9&lt;20/24)</formula>
    </cfRule>
    <cfRule type="expression" dxfId="4100" priority="209">
      <formula>AND(L$9&gt;=8/24,L$9&lt;14/24)</formula>
    </cfRule>
    <cfRule type="expression" dxfId="4099" priority="210">
      <formula>L$9&lt;8/24</formula>
    </cfRule>
  </conditionalFormatting>
  <conditionalFormatting sqref="L42:M45 N42:O44">
    <cfRule type="expression" dxfId="4098" priority="203">
      <formula>L$9&gt;=20/24</formula>
    </cfRule>
    <cfRule type="expression" dxfId="4097" priority="204">
      <formula>AND(L$9&gt;=14/24,L$9&lt;20/24)</formula>
    </cfRule>
    <cfRule type="expression" dxfId="4096" priority="205">
      <formula>AND(L$9&gt;=8/24,L$9&lt;14/24)</formula>
    </cfRule>
    <cfRule type="expression" dxfId="4095" priority="206">
      <formula>L$9&lt;8/24</formula>
    </cfRule>
  </conditionalFormatting>
  <conditionalFormatting sqref="R34:AD34">
    <cfRule type="expression" dxfId="4094" priority="199">
      <formula>R$9&gt;=20/24</formula>
    </cfRule>
    <cfRule type="expression" dxfId="4093" priority="200">
      <formula>AND(R$9&gt;=14/24,R$9&lt;20/24)</formula>
    </cfRule>
    <cfRule type="expression" dxfId="4092" priority="201">
      <formula>AND(R$9&gt;=8/24,R$9&lt;14/24)</formula>
    </cfRule>
    <cfRule type="expression" dxfId="4091" priority="202">
      <formula>R$9&lt;8/24</formula>
    </cfRule>
  </conditionalFormatting>
  <conditionalFormatting sqref="T40:Z45">
    <cfRule type="expression" dxfId="4090" priority="195">
      <formula>T$9&gt;=20/24</formula>
    </cfRule>
    <cfRule type="expression" dxfId="4089" priority="196">
      <formula>AND(T$9&gt;=14/24,T$9&lt;20/24)</formula>
    </cfRule>
    <cfRule type="expression" dxfId="4088" priority="197">
      <formula>AND(T$9&gt;=8/24,T$9&lt;14/24)</formula>
    </cfRule>
    <cfRule type="expression" dxfId="4087" priority="198">
      <formula>T$9&lt;8/24</formula>
    </cfRule>
  </conditionalFormatting>
  <conditionalFormatting sqref="T46:Z46">
    <cfRule type="expression" dxfId="4086" priority="191">
      <formula>T$9&gt;=20/24</formula>
    </cfRule>
    <cfRule type="expression" dxfId="4085" priority="192">
      <formula>AND(T$9&gt;=14/24,T$9&lt;20/24)</formula>
    </cfRule>
    <cfRule type="expression" dxfId="4084" priority="193">
      <formula>AND(T$9&gt;=8/24,T$9&lt;14/24)</formula>
    </cfRule>
    <cfRule type="expression" dxfId="4083" priority="194">
      <formula>T$9&lt;8/24</formula>
    </cfRule>
  </conditionalFormatting>
  <conditionalFormatting sqref="T47:Z47">
    <cfRule type="expression" dxfId="4082" priority="187">
      <formula>T$9&gt;=20/24</formula>
    </cfRule>
    <cfRule type="expression" dxfId="4081" priority="188">
      <formula>AND(T$9&gt;=14/24,T$9&lt;20/24)</formula>
    </cfRule>
    <cfRule type="expression" dxfId="4080" priority="189">
      <formula>AND(T$9&gt;=8/24,T$9&lt;14/24)</formula>
    </cfRule>
    <cfRule type="expression" dxfId="4079" priority="190">
      <formula>T$9&lt;8/24</formula>
    </cfRule>
  </conditionalFormatting>
  <conditionalFormatting sqref="R57:R64 S61:V64 W57:Z64 AA58:AF64">
    <cfRule type="expression" dxfId="4078" priority="183">
      <formula>R$9&gt;=20/24</formula>
    </cfRule>
    <cfRule type="expression" dxfId="4077" priority="184">
      <formula>AND(R$9&gt;=14/24,R$9&lt;20/24)</formula>
    </cfRule>
    <cfRule type="expression" dxfId="4076" priority="185">
      <formula>AND(R$9&gt;=8/24,R$9&lt;14/24)</formula>
    </cfRule>
    <cfRule type="expression" dxfId="4075" priority="186">
      <formula>R$9&lt;8/24</formula>
    </cfRule>
  </conditionalFormatting>
  <conditionalFormatting sqref="AA91:AF94">
    <cfRule type="expression" dxfId="4074" priority="179">
      <formula>AA$9&gt;=20/24</formula>
    </cfRule>
    <cfRule type="expression" dxfId="4073" priority="180">
      <formula>AND(AA$9&gt;=14/24,AA$9&lt;20/24)</formula>
    </cfRule>
    <cfRule type="expression" dxfId="4072" priority="181">
      <formula>AND(AA$9&gt;=8/24,AA$9&lt;14/24)</formula>
    </cfRule>
    <cfRule type="expression" dxfId="4071" priority="182">
      <formula>AA$9&lt;8/24</formula>
    </cfRule>
  </conditionalFormatting>
  <conditionalFormatting sqref="B59 H60:K64 D59:K59">
    <cfRule type="expression" dxfId="4070" priority="175">
      <formula>B$9&gt;=20/24</formula>
    </cfRule>
    <cfRule type="expression" dxfId="4069" priority="176">
      <formula>AND(B$9&gt;=14/24,B$9&lt;20/24)</formula>
    </cfRule>
    <cfRule type="expression" dxfId="4068" priority="177">
      <formula>AND(B$9&gt;=8/24,B$9&lt;14/24)</formula>
    </cfRule>
    <cfRule type="expression" dxfId="4067" priority="178">
      <formula>B$9&lt;8/24</formula>
    </cfRule>
  </conditionalFormatting>
  <conditionalFormatting sqref="T91:Z94">
    <cfRule type="expression" dxfId="4066" priority="171">
      <formula>T$9&gt;=20/24</formula>
    </cfRule>
    <cfRule type="expression" dxfId="4065" priority="172">
      <formula>AND(T$9&gt;=14/24,T$9&lt;20/24)</formula>
    </cfRule>
    <cfRule type="expression" dxfId="4064" priority="173">
      <formula>AND(T$9&gt;=8/24,T$9&lt;14/24)</formula>
    </cfRule>
    <cfRule type="expression" dxfId="4063" priority="174">
      <formula>T$9&lt;8/24</formula>
    </cfRule>
  </conditionalFormatting>
  <conditionalFormatting sqref="AG48 T41 B11:K13 B15:K30 B35:AF35 B32:K34 B36:U39 B42:T47 M34:AF34 B40:T40 U40:V47 N15:AA15 V36:Z47 R16:AA27 AB15:AB27 R28:AB30 R11:AF13 R32:AF33 AC15:AF30 AA36:AF40 AA42:AF47 B48:AF53">
    <cfRule type="expression" dxfId="4062" priority="170">
      <formula>B11&gt;$AG11</formula>
    </cfRule>
  </conditionalFormatting>
  <conditionalFormatting sqref="A96:A152 A81:A94 A11:A13 A15:A30 A42:A69 A77:A79 A71:A75 A32:A40 A165:A196">
    <cfRule type="expression" dxfId="4061" priority="169">
      <formula>$AH11=0</formula>
    </cfRule>
  </conditionalFormatting>
  <conditionalFormatting sqref="AA95:AF95">
    <cfRule type="expression" dxfId="4060" priority="165">
      <formula>AA$9&gt;=20/24</formula>
    </cfRule>
    <cfRule type="expression" dxfId="4059" priority="166">
      <formula>AND(AA$9&gt;=14/24,AA$9&lt;20/24)</formula>
    </cfRule>
    <cfRule type="expression" dxfId="4058" priority="167">
      <formula>AND(AA$9&gt;=8/24,AA$9&lt;14/24)</formula>
    </cfRule>
    <cfRule type="expression" dxfId="4057" priority="168">
      <formula>AA$9&lt;8/24</formula>
    </cfRule>
  </conditionalFormatting>
  <conditionalFormatting sqref="T95:Z95">
    <cfRule type="expression" dxfId="4056" priority="161">
      <formula>T$9&gt;=20/24</formula>
    </cfRule>
    <cfRule type="expression" dxfId="4055" priority="162">
      <formula>AND(T$9&gt;=14/24,T$9&lt;20/24)</formula>
    </cfRule>
    <cfRule type="expression" dxfId="4054" priority="163">
      <formula>AND(T$9&gt;=8/24,T$9&lt;14/24)</formula>
    </cfRule>
    <cfRule type="expression" dxfId="4053" priority="164">
      <formula>T$9&lt;8/24</formula>
    </cfRule>
  </conditionalFormatting>
  <conditionalFormatting sqref="A95">
    <cfRule type="expression" dxfId="4052" priority="160">
      <formula>$AH95=0</formula>
    </cfRule>
  </conditionalFormatting>
  <conditionalFormatting sqref="F33:K33 R33:AF33">
    <cfRule type="expression" dxfId="4051" priority="156">
      <formula>F$9&gt;=20/24</formula>
    </cfRule>
    <cfRule type="expression" dxfId="4050" priority="157">
      <formula>AND(F$9&gt;=14/24,F$9&lt;20/24)</formula>
    </cfRule>
    <cfRule type="expression" dxfId="4049" priority="158">
      <formula>AND(F$9&gt;=8/24,F$9&lt;14/24)</formula>
    </cfRule>
    <cfRule type="expression" dxfId="4048" priority="159">
      <formula>F$9&lt;8/24</formula>
    </cfRule>
  </conditionalFormatting>
  <conditionalFormatting sqref="R33:AF33">
    <cfRule type="expression" dxfId="4047" priority="152">
      <formula>R$9&gt;=20/24</formula>
    </cfRule>
    <cfRule type="expression" dxfId="4046" priority="153">
      <formula>AND(R$9&gt;=14/24,R$9&lt;20/24)</formula>
    </cfRule>
    <cfRule type="expression" dxfId="4045" priority="154">
      <formula>AND(R$9&gt;=8/24,R$9&lt;14/24)</formula>
    </cfRule>
    <cfRule type="expression" dxfId="4044" priority="155">
      <formula>R$9&lt;8/24</formula>
    </cfRule>
  </conditionalFormatting>
  <conditionalFormatting sqref="B33:E33">
    <cfRule type="expression" dxfId="4043" priority="148">
      <formula>B$9&gt;=20/24</formula>
    </cfRule>
    <cfRule type="expression" dxfId="4042" priority="149">
      <formula>AND(B$9&gt;=14/24,B$9&lt;20/24)</formula>
    </cfRule>
    <cfRule type="expression" dxfId="4041" priority="150">
      <formula>AND(B$9&gt;=8/24,B$9&lt;14/24)</formula>
    </cfRule>
    <cfRule type="expression" dxfId="4040" priority="151">
      <formula>B$9&lt;8/24</formula>
    </cfRule>
  </conditionalFormatting>
  <conditionalFormatting sqref="D60:G60 C61:G64">
    <cfRule type="expression" dxfId="4039" priority="144">
      <formula>C$9&gt;=20/24</formula>
    </cfRule>
    <cfRule type="expression" dxfId="4038" priority="145">
      <formula>AND(C$9&gt;=14/24,C$9&lt;20/24)</formula>
    </cfRule>
    <cfRule type="expression" dxfId="4037" priority="146">
      <formula>AND(C$9&gt;=8/24,C$9&lt;14/24)</formula>
    </cfRule>
    <cfRule type="expression" dxfId="4036" priority="147">
      <formula>C$9&lt;8/24</formula>
    </cfRule>
  </conditionalFormatting>
  <conditionalFormatting sqref="L59:N64 O61:Q64">
    <cfRule type="expression" dxfId="4035" priority="140">
      <formula>L$9&gt;=20/24</formula>
    </cfRule>
    <cfRule type="expression" dxfId="4034" priority="141">
      <formula>AND(L$9&gt;=14/24,L$9&lt;20/24)</formula>
    </cfRule>
    <cfRule type="expression" dxfId="4033" priority="142">
      <formula>AND(L$9&gt;=8/24,L$9&lt;14/24)</formula>
    </cfRule>
    <cfRule type="expression" dxfId="4032" priority="143">
      <formula>L$9&lt;8/24</formula>
    </cfRule>
  </conditionalFormatting>
  <conditionalFormatting sqref="AL30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R31:Z31">
    <cfRule type="expression" dxfId="4031" priority="135">
      <formula>R$9&gt;=20/24</formula>
    </cfRule>
    <cfRule type="expression" dxfId="4030" priority="136">
      <formula>AND(R$9&gt;=14/24,R$9&lt;20/24)</formula>
    </cfRule>
    <cfRule type="expression" dxfId="4029" priority="137">
      <formula>AND(R$9&gt;=8/24,R$9&lt;14/24)</formula>
    </cfRule>
    <cfRule type="expression" dxfId="4028" priority="138">
      <formula>R$9&lt;8/24</formula>
    </cfRule>
  </conditionalFormatting>
  <conditionalFormatting sqref="B31:K31 R31:AF31">
    <cfRule type="expression" dxfId="4027" priority="134">
      <formula>B31&gt;$AG31</formula>
    </cfRule>
  </conditionalFormatting>
  <conditionalFormatting sqref="A31">
    <cfRule type="expression" dxfId="4026" priority="133">
      <formula>$AH31=0</formula>
    </cfRule>
  </conditionalFormatting>
  <conditionalFormatting sqref="B80:AF80">
    <cfRule type="expression" dxfId="4025" priority="129">
      <formula>B$9&gt;=20/24</formula>
    </cfRule>
    <cfRule type="expression" dxfId="4024" priority="130">
      <formula>AND(B$9&gt;=14/24,B$9&lt;20/24)</formula>
    </cfRule>
    <cfRule type="expression" dxfId="4023" priority="131">
      <formula>AND(B$9&gt;=8/24,B$9&lt;14/24)</formula>
    </cfRule>
    <cfRule type="expression" dxfId="4022" priority="132">
      <formula>B$9&lt;8/24</formula>
    </cfRule>
  </conditionalFormatting>
  <conditionalFormatting sqref="A80">
    <cfRule type="expression" dxfId="4021" priority="128">
      <formula>$AH80=0</formula>
    </cfRule>
  </conditionalFormatting>
  <conditionalFormatting sqref="R14:Z14">
    <cfRule type="expression" dxfId="4020" priority="124">
      <formula>R$9&gt;=20/24</formula>
    </cfRule>
    <cfRule type="expression" dxfId="4019" priority="125">
      <formula>AND(R$9&gt;=14/24,R$9&lt;20/24)</formula>
    </cfRule>
    <cfRule type="expression" dxfId="4018" priority="126">
      <formula>AND(R$9&gt;=8/24,R$9&lt;14/24)</formula>
    </cfRule>
    <cfRule type="expression" dxfId="4017" priority="127">
      <formula>R$9&lt;8/24</formula>
    </cfRule>
  </conditionalFormatting>
  <conditionalFormatting sqref="B14:K14 R14:AF14">
    <cfRule type="expression" dxfId="4016" priority="123">
      <formula>B14&gt;$AG14</formula>
    </cfRule>
  </conditionalFormatting>
  <conditionalFormatting sqref="A14">
    <cfRule type="expression" dxfId="4015" priority="122">
      <formula>$AH14=0</formula>
    </cfRule>
  </conditionalFormatting>
  <conditionalFormatting sqref="A159:A164">
    <cfRule type="expression" dxfId="4014" priority="121">
      <formula>$AH159=0</formula>
    </cfRule>
  </conditionalFormatting>
  <conditionalFormatting sqref="A153:A158">
    <cfRule type="expression" dxfId="4013" priority="120">
      <formula>$AH153=0</formula>
    </cfRule>
  </conditionalFormatting>
  <conditionalFormatting sqref="P41:S41">
    <cfRule type="expression" dxfId="4012" priority="116">
      <formula>P$9&gt;=20/24</formula>
    </cfRule>
    <cfRule type="expression" dxfId="4011" priority="117">
      <formula>AND(P$9&gt;=14/24,P$9&lt;20/24)</formula>
    </cfRule>
    <cfRule type="expression" dxfId="4010" priority="118">
      <formula>AND(P$9&gt;=8/24,P$9&lt;14/24)</formula>
    </cfRule>
    <cfRule type="expression" dxfId="4009" priority="119">
      <formula>P$9&lt;8/24</formula>
    </cfRule>
  </conditionalFormatting>
  <conditionalFormatting sqref="L41:O41">
    <cfRule type="expression" dxfId="4008" priority="112">
      <formula>L$9&gt;=20/24</formula>
    </cfRule>
    <cfRule type="expression" dxfId="4007" priority="113">
      <formula>AND(L$9&gt;=14/24,L$9&lt;20/24)</formula>
    </cfRule>
    <cfRule type="expression" dxfId="4006" priority="114">
      <formula>AND(L$9&gt;=8/24,L$9&lt;14/24)</formula>
    </cfRule>
    <cfRule type="expression" dxfId="4005" priority="115">
      <formula>L$9&lt;8/24</formula>
    </cfRule>
  </conditionalFormatting>
  <conditionalFormatting sqref="B41:S41 AA41:AF41">
    <cfRule type="expression" dxfId="4004" priority="111">
      <formula>B41&gt;$AG41</formula>
    </cfRule>
  </conditionalFormatting>
  <conditionalFormatting sqref="A41">
    <cfRule type="expression" dxfId="4003" priority="110">
      <formula>$AH41=0</formula>
    </cfRule>
  </conditionalFormatting>
  <conditionalFormatting sqref="B76:AF76">
    <cfRule type="expression" dxfId="4002" priority="106">
      <formula>B$9&gt;=20/24</formula>
    </cfRule>
    <cfRule type="expression" dxfId="4001" priority="107">
      <formula>AND(B$9&gt;=14/24,B$9&lt;20/24)</formula>
    </cfRule>
    <cfRule type="expression" dxfId="4000" priority="108">
      <formula>AND(B$9&gt;=8/24,B$9&lt;14/24)</formula>
    </cfRule>
    <cfRule type="expression" dxfId="3999" priority="109">
      <formula>B$9&lt;8/24</formula>
    </cfRule>
  </conditionalFormatting>
  <conditionalFormatting sqref="A76">
    <cfRule type="expression" dxfId="3998" priority="105">
      <formula>$AH76=0</formula>
    </cfRule>
  </conditionalFormatting>
  <conditionalFormatting sqref="B70:AG70">
    <cfRule type="expression" dxfId="3997" priority="101">
      <formula>B$9&gt;=20/24</formula>
    </cfRule>
    <cfRule type="expression" dxfId="3996" priority="102">
      <formula>AND(B$9&gt;=14/24,B$9&lt;20/24)</formula>
    </cfRule>
    <cfRule type="expression" dxfId="3995" priority="103">
      <formula>AND(B$9&gt;=8/24,B$9&lt;14/24)</formula>
    </cfRule>
    <cfRule type="expression" dxfId="3994" priority="104">
      <formula>B$9&lt;8/24</formula>
    </cfRule>
  </conditionalFormatting>
  <conditionalFormatting sqref="A70">
    <cfRule type="expression" dxfId="3993" priority="100">
      <formula>$AH70=0</formula>
    </cfRule>
  </conditionalFormatting>
  <conditionalFormatting sqref="AL31:AL32 AL7:AL29">
    <cfRule type="iconSet" priority="258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3992" priority="96">
      <formula>S$9&gt;=20/24</formula>
    </cfRule>
    <cfRule type="expression" dxfId="3991" priority="97">
      <formula>AND(S$9&gt;=14/24,S$9&lt;20/24)</formula>
    </cfRule>
    <cfRule type="expression" dxfId="3990" priority="98">
      <formula>AND(S$9&gt;=8/24,S$9&lt;14/24)</formula>
    </cfRule>
    <cfRule type="expression" dxfId="3989" priority="99">
      <formula>S$9&lt;8/24</formula>
    </cfRule>
  </conditionalFormatting>
  <conditionalFormatting sqref="S54">
    <cfRule type="expression" dxfId="3988" priority="92">
      <formula>S$9&gt;=20/24</formula>
    </cfRule>
    <cfRule type="expression" dxfId="3987" priority="93">
      <formula>AND(S$9&gt;=14/24,S$9&lt;20/24)</formula>
    </cfRule>
    <cfRule type="expression" dxfId="3986" priority="94">
      <formula>AND(S$9&gt;=8/24,S$9&lt;14/24)</formula>
    </cfRule>
    <cfRule type="expression" dxfId="3985" priority="95">
      <formula>S$9&lt;8/24</formula>
    </cfRule>
  </conditionalFormatting>
  <conditionalFormatting sqref="S57:V60">
    <cfRule type="expression" dxfId="3984" priority="88">
      <formula>S$9&gt;=20/24</formula>
    </cfRule>
    <cfRule type="expression" dxfId="3983" priority="89">
      <formula>AND(S$9&gt;=14/24,S$9&lt;20/24)</formula>
    </cfRule>
    <cfRule type="expression" dxfId="3982" priority="90">
      <formula>AND(S$9&gt;=8/24,S$9&lt;14/24)</formula>
    </cfRule>
    <cfRule type="expression" dxfId="3981" priority="91">
      <formula>S$9&lt;8/24</formula>
    </cfRule>
  </conditionalFormatting>
  <conditionalFormatting sqref="S82:T82 U84:V88 T83:T88">
    <cfRule type="expression" dxfId="3980" priority="84">
      <formula>S$9&gt;=20/24</formula>
    </cfRule>
    <cfRule type="expression" dxfId="3979" priority="85">
      <formula>AND(S$9&gt;=14/24,S$9&lt;20/24)</formula>
    </cfRule>
    <cfRule type="expression" dxfId="3978" priority="86">
      <formula>AND(S$9&gt;=8/24,S$9&lt;14/24)</formula>
    </cfRule>
    <cfRule type="expression" dxfId="3977" priority="87">
      <formula>S$9&lt;8/24</formula>
    </cfRule>
  </conditionalFormatting>
  <conditionalFormatting sqref="S81">
    <cfRule type="expression" dxfId="3976" priority="80">
      <formula>S$9&gt;=20/24</formula>
    </cfRule>
    <cfRule type="expression" dxfId="3975" priority="81">
      <formula>AND(S$9&gt;=14/24,S$9&lt;20/24)</formula>
    </cfRule>
    <cfRule type="expression" dxfId="3974" priority="82">
      <formula>AND(S$9&gt;=8/24,S$9&lt;14/24)</formula>
    </cfRule>
    <cfRule type="expression" dxfId="3973" priority="83">
      <formula>S$9&lt;8/24</formula>
    </cfRule>
  </conditionalFormatting>
  <conditionalFormatting sqref="R82:R88 S83:S88 B81:Q88">
    <cfRule type="expression" dxfId="3972" priority="76">
      <formula>B$9&gt;=20/24</formula>
    </cfRule>
    <cfRule type="expression" dxfId="3971" priority="77">
      <formula>AND(B$9&gt;=14/24,B$9&lt;20/24)</formula>
    </cfRule>
    <cfRule type="expression" dxfId="3970" priority="78">
      <formula>AND(B$9&gt;=8/24,B$9&lt;14/24)</formula>
    </cfRule>
    <cfRule type="expression" dxfId="3969" priority="79">
      <formula>B$9&lt;8/24</formula>
    </cfRule>
  </conditionalFormatting>
  <conditionalFormatting sqref="R81">
    <cfRule type="expression" dxfId="3968" priority="72">
      <formula>R$9&gt;=20/24</formula>
    </cfRule>
    <cfRule type="expression" dxfId="3967" priority="73">
      <formula>AND(R$9&gt;=14/24,R$9&lt;20/24)</formula>
    </cfRule>
    <cfRule type="expression" dxfId="3966" priority="74">
      <formula>AND(R$9&gt;=8/24,R$9&lt;14/24)</formula>
    </cfRule>
    <cfRule type="expression" dxfId="3965" priority="75">
      <formula>R$9&lt;8/24</formula>
    </cfRule>
  </conditionalFormatting>
  <conditionalFormatting sqref="S91:S94">
    <cfRule type="expression" dxfId="3964" priority="68">
      <formula>S$9&gt;=20/24</formula>
    </cfRule>
    <cfRule type="expression" dxfId="3963" priority="69">
      <formula>AND(S$9&gt;=14/24,S$9&lt;20/24)</formula>
    </cfRule>
    <cfRule type="expression" dxfId="3962" priority="70">
      <formula>AND(S$9&gt;=8/24,S$9&lt;14/24)</formula>
    </cfRule>
    <cfRule type="expression" dxfId="3961" priority="71">
      <formula>S$9&lt;8/24</formula>
    </cfRule>
  </conditionalFormatting>
  <conditionalFormatting sqref="S95">
    <cfRule type="expression" dxfId="3960" priority="64">
      <formula>S$9&gt;=20/24</formula>
    </cfRule>
    <cfRule type="expression" dxfId="3959" priority="65">
      <formula>AND(S$9&gt;=14/24,S$9&lt;20/24)</formula>
    </cfRule>
    <cfRule type="expression" dxfId="3958" priority="66">
      <formula>AND(S$9&gt;=8/24,S$9&lt;14/24)</formula>
    </cfRule>
    <cfRule type="expression" dxfId="3957" priority="67">
      <formula>S$9&lt;8/24</formula>
    </cfRule>
  </conditionalFormatting>
  <conditionalFormatting sqref="B91:E91 B92:N94">
    <cfRule type="expression" dxfId="3956" priority="60">
      <formula>B$9&gt;=20/24</formula>
    </cfRule>
    <cfRule type="expression" dxfId="3955" priority="61">
      <formula>AND(B$9&gt;=14/24,B$9&lt;20/24)</formula>
    </cfRule>
    <cfRule type="expression" dxfId="3954" priority="62">
      <formula>AND(B$9&gt;=8/24,B$9&lt;14/24)</formula>
    </cfRule>
    <cfRule type="expression" dxfId="3953" priority="63">
      <formula>B$9&lt;8/24</formula>
    </cfRule>
  </conditionalFormatting>
  <conditionalFormatting sqref="O91:Q94">
    <cfRule type="expression" dxfId="3952" priority="56">
      <formula>O$9&gt;=20/24</formula>
    </cfRule>
    <cfRule type="expression" dxfId="3951" priority="57">
      <formula>AND(O$9&gt;=14/24,O$9&lt;20/24)</formula>
    </cfRule>
    <cfRule type="expression" dxfId="3950" priority="58">
      <formula>AND(O$9&gt;=8/24,O$9&lt;14/24)</formula>
    </cfRule>
    <cfRule type="expression" dxfId="3949" priority="59">
      <formula>O$9&lt;8/24</formula>
    </cfRule>
  </conditionalFormatting>
  <conditionalFormatting sqref="R91:R94">
    <cfRule type="expression" dxfId="3948" priority="52">
      <formula>R$9&gt;=20/24</formula>
    </cfRule>
    <cfRule type="expression" dxfId="3947" priority="53">
      <formula>AND(R$9&gt;=14/24,R$9&lt;20/24)</formula>
    </cfRule>
    <cfRule type="expression" dxfId="3946" priority="54">
      <formula>AND(R$9&gt;=8/24,R$9&lt;14/24)</formula>
    </cfRule>
    <cfRule type="expression" dxfId="3945" priority="55">
      <formula>R$9&lt;8/24</formula>
    </cfRule>
  </conditionalFormatting>
  <conditionalFormatting sqref="B95:N95">
    <cfRule type="expression" dxfId="3944" priority="48">
      <formula>B$9&gt;=20/24</formula>
    </cfRule>
    <cfRule type="expression" dxfId="3943" priority="49">
      <formula>AND(B$9&gt;=14/24,B$9&lt;20/24)</formula>
    </cfRule>
    <cfRule type="expression" dxfId="3942" priority="50">
      <formula>AND(B$9&gt;=8/24,B$9&lt;14/24)</formula>
    </cfRule>
    <cfRule type="expression" dxfId="3941" priority="51">
      <formula>B$9&lt;8/24</formula>
    </cfRule>
  </conditionalFormatting>
  <conditionalFormatting sqref="O95:Q95">
    <cfRule type="expression" dxfId="3940" priority="44">
      <formula>O$9&gt;=20/24</formula>
    </cfRule>
    <cfRule type="expression" dxfId="3939" priority="45">
      <formula>AND(O$9&gt;=14/24,O$9&lt;20/24)</formula>
    </cfRule>
    <cfRule type="expression" dxfId="3938" priority="46">
      <formula>AND(O$9&gt;=8/24,O$9&lt;14/24)</formula>
    </cfRule>
    <cfRule type="expression" dxfId="3937" priority="47">
      <formula>O$9&lt;8/24</formula>
    </cfRule>
  </conditionalFormatting>
  <conditionalFormatting sqref="R95">
    <cfRule type="expression" dxfId="3936" priority="40">
      <formula>R$9&gt;=20/24</formula>
    </cfRule>
    <cfRule type="expression" dxfId="3935" priority="41">
      <formula>AND(R$9&gt;=14/24,R$9&lt;20/24)</formula>
    </cfRule>
    <cfRule type="expression" dxfId="3934" priority="42">
      <formula>AND(R$9&gt;=8/24,R$9&lt;14/24)</formula>
    </cfRule>
    <cfRule type="expression" dxfId="3933" priority="43">
      <formula>R$9&lt;8/24</formula>
    </cfRule>
  </conditionalFormatting>
  <conditionalFormatting sqref="L91:N91">
    <cfRule type="expression" dxfId="3932" priority="36">
      <formula>L$9&gt;=20/24</formula>
    </cfRule>
    <cfRule type="expression" dxfId="3931" priority="37">
      <formula>AND(L$9&gt;=14/24,L$9&lt;20/24)</formula>
    </cfRule>
    <cfRule type="expression" dxfId="3930" priority="38">
      <formula>AND(L$9&gt;=8/24,L$9&lt;14/24)</formula>
    </cfRule>
    <cfRule type="expression" dxfId="3929" priority="39">
      <formula>L$9&lt;8/24</formula>
    </cfRule>
  </conditionalFormatting>
  <conditionalFormatting sqref="F91:K91">
    <cfRule type="expression" dxfId="3928" priority="32">
      <formula>F$9&gt;=20/24</formula>
    </cfRule>
    <cfRule type="expression" dxfId="3927" priority="33">
      <formula>AND(F$9&gt;=14/24,F$9&lt;20/24)</formula>
    </cfRule>
    <cfRule type="expression" dxfId="3926" priority="34">
      <formula>AND(F$9&gt;=8/24,F$9&lt;14/24)</formula>
    </cfRule>
    <cfRule type="expression" dxfId="3925" priority="35">
      <formula>F$9&lt;8/24</formula>
    </cfRule>
  </conditionalFormatting>
  <conditionalFormatting sqref="S91:T91">
    <cfRule type="expression" dxfId="3924" priority="28">
      <formula>S$9&gt;=20/24</formula>
    </cfRule>
    <cfRule type="expression" dxfId="3923" priority="29">
      <formula>AND(S$9&gt;=14/24,S$9&lt;20/24)</formula>
    </cfRule>
    <cfRule type="expression" dxfId="3922" priority="30">
      <formula>AND(S$9&gt;=8/24,S$9&lt;14/24)</formula>
    </cfRule>
    <cfRule type="expression" dxfId="3921" priority="31">
      <formula>S$9&lt;8/24</formula>
    </cfRule>
  </conditionalFormatting>
  <conditionalFormatting sqref="O91:R91">
    <cfRule type="expression" dxfId="3920" priority="24">
      <formula>O$9&gt;=20/24</formula>
    </cfRule>
    <cfRule type="expression" dxfId="3919" priority="25">
      <formula>AND(O$9&gt;=14/24,O$9&lt;20/24)</formula>
    </cfRule>
    <cfRule type="expression" dxfId="3918" priority="26">
      <formula>AND(O$9&gt;=8/24,O$9&lt;14/24)</formula>
    </cfRule>
    <cfRule type="expression" dxfId="3917" priority="27">
      <formula>O$9&lt;8/24</formula>
    </cfRule>
  </conditionalFormatting>
  <conditionalFormatting sqref="L34 L15:M30 L11:Q13 N16:Q30">
    <cfRule type="expression" dxfId="3916" priority="20">
      <formula>L$9&gt;=20/24</formula>
    </cfRule>
    <cfRule type="expression" dxfId="3915" priority="21">
      <formula>AND(L$9&gt;=14/24,L$9&lt;20/24)</formula>
    </cfRule>
    <cfRule type="expression" dxfId="3914" priority="22">
      <formula>AND(L$9&gt;=8/24,L$9&lt;14/24)</formula>
    </cfRule>
    <cfRule type="expression" dxfId="3913" priority="23">
      <formula>L$9&lt;8/24</formula>
    </cfRule>
  </conditionalFormatting>
  <conditionalFormatting sqref="L32:Q32">
    <cfRule type="expression" dxfId="3912" priority="16">
      <formula>L$9&gt;=20/24</formula>
    </cfRule>
    <cfRule type="expression" dxfId="3911" priority="17">
      <formula>AND(L$9&gt;=14/24,L$9&lt;20/24)</formula>
    </cfRule>
    <cfRule type="expression" dxfId="3910" priority="18">
      <formula>AND(L$9&gt;=8/24,L$9&lt;14/24)</formula>
    </cfRule>
    <cfRule type="expression" dxfId="3909" priority="19">
      <formula>L$9&lt;8/24</formula>
    </cfRule>
  </conditionalFormatting>
  <conditionalFormatting sqref="L32:L34 L15:M30 L11:Q13 M32:Q33 N16:Q30">
    <cfRule type="expression" dxfId="3908" priority="15">
      <formula>L11&gt;$AG11</formula>
    </cfRule>
  </conditionalFormatting>
  <conditionalFormatting sqref="L33:Q33">
    <cfRule type="expression" dxfId="3907" priority="11">
      <formula>L$9&gt;=20/24</formula>
    </cfRule>
    <cfRule type="expression" dxfId="3906" priority="12">
      <formula>AND(L$9&gt;=14/24,L$9&lt;20/24)</formula>
    </cfRule>
    <cfRule type="expression" dxfId="3905" priority="13">
      <formula>AND(L$9&gt;=8/24,L$9&lt;14/24)</formula>
    </cfRule>
    <cfRule type="expression" dxfId="3904" priority="14">
      <formula>L$9&lt;8/24</formula>
    </cfRule>
  </conditionalFormatting>
  <conditionalFormatting sqref="L31:Q31">
    <cfRule type="expression" dxfId="3903" priority="7">
      <formula>L$9&gt;=20/24</formula>
    </cfRule>
    <cfRule type="expression" dxfId="3902" priority="8">
      <formula>AND(L$9&gt;=14/24,L$9&lt;20/24)</formula>
    </cfRule>
    <cfRule type="expression" dxfId="3901" priority="9">
      <formula>AND(L$9&gt;=8/24,L$9&lt;14/24)</formula>
    </cfRule>
    <cfRule type="expression" dxfId="3900" priority="10">
      <formula>L$9&lt;8/24</formula>
    </cfRule>
  </conditionalFormatting>
  <conditionalFormatting sqref="L31:Q31">
    <cfRule type="expression" dxfId="3899" priority="6">
      <formula>L31&gt;$AG31</formula>
    </cfRule>
  </conditionalFormatting>
  <conditionalFormatting sqref="L14:Q14">
    <cfRule type="expression" dxfId="3898" priority="2">
      <formula>L$9&gt;=20/24</formula>
    </cfRule>
    <cfRule type="expression" dxfId="3897" priority="3">
      <formula>AND(L$9&gt;=14/24,L$9&lt;20/24)</formula>
    </cfRule>
    <cfRule type="expression" dxfId="3896" priority="4">
      <formula>AND(L$9&gt;=8/24,L$9&lt;14/24)</formula>
    </cfRule>
    <cfRule type="expression" dxfId="3895" priority="5">
      <formula>L$9&lt;8/24</formula>
    </cfRule>
  </conditionalFormatting>
  <conditionalFormatting sqref="L14:Q14">
    <cfRule type="expression" dxfId="3894" priority="1">
      <formula>L14&gt;$AG14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W56" sqref="W5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2078/04/21</v>
      </c>
      <c r="C4" s="186"/>
      <c r="D4" s="186"/>
      <c r="E4" s="213" t="str">
        <f ca="1">IFERROR([1]!DateBStoAD(B4),"")</f>
        <v/>
      </c>
      <c r="F4" s="214"/>
      <c r="G4" s="214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48.06</v>
      </c>
      <c r="C5" s="32">
        <f t="shared" ref="C5:AF5" si="0">C65</f>
        <v>19.97</v>
      </c>
      <c r="D5" s="32">
        <f t="shared" si="0"/>
        <v>58.9</v>
      </c>
      <c r="E5" s="32">
        <f t="shared" si="0"/>
        <v>48.93</v>
      </c>
      <c r="F5" s="32">
        <f t="shared" si="0"/>
        <v>54.1</v>
      </c>
      <c r="G5" s="32">
        <f t="shared" si="0"/>
        <v>44.7</v>
      </c>
      <c r="H5" s="32">
        <f t="shared" si="0"/>
        <v>-15.77</v>
      </c>
      <c r="I5" s="32">
        <f t="shared" si="0"/>
        <v>16</v>
      </c>
      <c r="J5" s="32">
        <f t="shared" si="0"/>
        <v>19</v>
      </c>
      <c r="K5" s="32">
        <f t="shared" si="0"/>
        <v>1.4600000000000009</v>
      </c>
      <c r="L5" s="32">
        <f t="shared" si="0"/>
        <v>11.400000000000002</v>
      </c>
      <c r="M5" s="32">
        <f t="shared" si="0"/>
        <v>61.760000000000005</v>
      </c>
      <c r="N5" s="32">
        <f t="shared" si="0"/>
        <v>105.94999999999999</v>
      </c>
      <c r="O5" s="32">
        <f t="shared" si="0"/>
        <v>116.4</v>
      </c>
      <c r="P5" s="32">
        <f t="shared" si="0"/>
        <v>128.60000000000002</v>
      </c>
      <c r="Q5" s="32">
        <f t="shared" si="0"/>
        <v>102.59</v>
      </c>
      <c r="R5" s="32">
        <f t="shared" si="0"/>
        <v>94.4</v>
      </c>
      <c r="S5" s="32">
        <f t="shared" si="0"/>
        <v>103.55</v>
      </c>
      <c r="T5" s="32">
        <f t="shared" si="0"/>
        <v>331.8</v>
      </c>
      <c r="U5" s="32">
        <f t="shared" si="0"/>
        <v>262</v>
      </c>
      <c r="V5" s="32">
        <f t="shared" si="0"/>
        <v>263</v>
      </c>
      <c r="W5" s="32">
        <f t="shared" si="0"/>
        <v>241.3</v>
      </c>
      <c r="X5" s="32">
        <f t="shared" si="0"/>
        <v>304</v>
      </c>
      <c r="Y5" s="32">
        <f t="shared" si="0"/>
        <v>343.48</v>
      </c>
      <c r="Z5" s="32">
        <f t="shared" si="0"/>
        <v>400</v>
      </c>
      <c r="AA5" s="32">
        <f t="shared" si="0"/>
        <v>322.2</v>
      </c>
      <c r="AB5" s="32">
        <f t="shared" si="0"/>
        <v>376.79999999999995</v>
      </c>
      <c r="AC5" s="32">
        <f t="shared" si="0"/>
        <v>341.07</v>
      </c>
      <c r="AD5" s="32">
        <f t="shared" si="0"/>
        <v>275.40999999999997</v>
      </c>
      <c r="AE5" s="32">
        <f t="shared" si="0"/>
        <v>217.53</v>
      </c>
      <c r="AF5" s="32">
        <f t="shared" si="0"/>
        <v>214.12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1313MW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Load=1098</v>
      </c>
      <c r="B7" s="35">
        <f t="shared" ref="B7:AF7" si="1">B72</f>
        <v>1218.7</v>
      </c>
      <c r="C7" s="35">
        <f t="shared" si="1"/>
        <v>1167.9100000000001</v>
      </c>
      <c r="D7" s="35">
        <f t="shared" si="1"/>
        <v>1142.94</v>
      </c>
      <c r="E7" s="35">
        <f t="shared" si="1"/>
        <v>1119.27</v>
      </c>
      <c r="F7" s="35">
        <f t="shared" si="1"/>
        <v>1126.04</v>
      </c>
      <c r="G7" s="35">
        <f t="shared" si="1"/>
        <v>1138.24</v>
      </c>
      <c r="H7" s="35">
        <f t="shared" si="1"/>
        <v>1098.3700000000001</v>
      </c>
      <c r="I7" s="35">
        <f t="shared" si="1"/>
        <v>1151.44</v>
      </c>
      <c r="J7" s="35">
        <f t="shared" si="1"/>
        <v>1217.44</v>
      </c>
      <c r="K7" s="35">
        <f t="shared" si="1"/>
        <v>1221</v>
      </c>
      <c r="L7" s="35">
        <f>L72</f>
        <v>1249.24</v>
      </c>
      <c r="M7" s="35">
        <f t="shared" si="1"/>
        <v>1313.3</v>
      </c>
      <c r="N7" s="35">
        <f t="shared" si="1"/>
        <v>1345.3899999999999</v>
      </c>
      <c r="O7" s="35">
        <f t="shared" si="1"/>
        <v>1343.6399999999999</v>
      </c>
      <c r="P7" s="35">
        <f t="shared" si="1"/>
        <v>1362.1399999999999</v>
      </c>
      <c r="Q7" s="35">
        <f t="shared" si="1"/>
        <v>1363.03</v>
      </c>
      <c r="R7" s="35">
        <f t="shared" si="1"/>
        <v>1399.24</v>
      </c>
      <c r="S7" s="35">
        <f t="shared" si="1"/>
        <v>1412.29</v>
      </c>
      <c r="T7" s="35">
        <f t="shared" si="1"/>
        <v>1352.6399999999999</v>
      </c>
      <c r="U7" s="35">
        <f t="shared" si="1"/>
        <v>1282.74</v>
      </c>
      <c r="V7" s="35">
        <f t="shared" si="1"/>
        <v>1269.6399999999999</v>
      </c>
      <c r="W7" s="35">
        <f t="shared" si="1"/>
        <v>1233.44</v>
      </c>
      <c r="X7" s="35">
        <f t="shared" si="1"/>
        <v>1296.1399999999999</v>
      </c>
      <c r="Y7" s="35">
        <f t="shared" si="1"/>
        <v>1345.52</v>
      </c>
      <c r="Z7" s="35">
        <f t="shared" si="1"/>
        <v>1430.2400000000002</v>
      </c>
      <c r="AA7" s="35">
        <f t="shared" si="1"/>
        <v>1361.6399999999999</v>
      </c>
      <c r="AB7" s="35">
        <f t="shared" si="1"/>
        <v>1423.44</v>
      </c>
      <c r="AC7" s="35">
        <f t="shared" si="1"/>
        <v>1387.71</v>
      </c>
      <c r="AD7" s="35">
        <f t="shared" si="1"/>
        <v>1323.05</v>
      </c>
      <c r="AE7" s="35">
        <f t="shared" si="1"/>
        <v>1263.97</v>
      </c>
      <c r="AF7" s="35">
        <f t="shared" si="1"/>
        <v>1251.3600000000001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>
        <v>236</v>
      </c>
      <c r="C11" s="47">
        <v>215</v>
      </c>
      <c r="D11" s="47">
        <v>215</v>
      </c>
      <c r="E11" s="47">
        <v>201.5</v>
      </c>
      <c r="F11" s="47">
        <v>201.5</v>
      </c>
      <c r="G11" s="47">
        <v>201.5</v>
      </c>
      <c r="H11" s="47">
        <v>201.5</v>
      </c>
      <c r="I11" s="47">
        <v>201.5</v>
      </c>
      <c r="J11" s="47">
        <v>264.5</v>
      </c>
      <c r="K11" s="47">
        <v>295.60000000000002</v>
      </c>
      <c r="L11" s="48">
        <v>295.60000000000002</v>
      </c>
      <c r="M11" s="48">
        <v>295.10000000000002</v>
      </c>
      <c r="N11" s="48">
        <v>294.89999999999998</v>
      </c>
      <c r="O11" s="48">
        <v>294.89999999999998</v>
      </c>
      <c r="P11" s="48">
        <v>294.89999999999998</v>
      </c>
      <c r="Q11" s="48">
        <v>294.8</v>
      </c>
      <c r="R11" s="48">
        <v>295.10000000000002</v>
      </c>
      <c r="S11" s="49">
        <v>295.5</v>
      </c>
      <c r="T11" s="49">
        <v>0</v>
      </c>
      <c r="U11" s="49">
        <v>0</v>
      </c>
      <c r="V11" s="49">
        <v>0</v>
      </c>
      <c r="W11" s="49">
        <v>0</v>
      </c>
      <c r="X11" s="49">
        <v>0</v>
      </c>
      <c r="Y11" s="49">
        <v>0</v>
      </c>
      <c r="Z11" s="49">
        <v>0</v>
      </c>
      <c r="AA11" s="49">
        <v>0</v>
      </c>
      <c r="AB11" s="49">
        <v>0</v>
      </c>
      <c r="AC11" s="49">
        <v>0</v>
      </c>
      <c r="AD11" s="49">
        <v>0</v>
      </c>
      <c r="AE11" s="49">
        <v>0</v>
      </c>
      <c r="AF11" s="49">
        <v>0</v>
      </c>
      <c r="AG11" s="50">
        <v>456</v>
      </c>
      <c r="AH11" s="51">
        <f>MAX(B11:AF11)</f>
        <v>295.60000000000002</v>
      </c>
      <c r="AI11" s="52">
        <f>MIN(B11:AF11)</f>
        <v>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62.4</v>
      </c>
      <c r="R12" s="48">
        <v>62.4</v>
      </c>
      <c r="S12" s="48">
        <v>62.7</v>
      </c>
      <c r="T12" s="48">
        <v>61.1</v>
      </c>
      <c r="U12" s="48">
        <v>61.1</v>
      </c>
      <c r="V12" s="48">
        <v>61.1</v>
      </c>
      <c r="W12" s="48">
        <v>61.1</v>
      </c>
      <c r="X12" s="48">
        <v>61.1</v>
      </c>
      <c r="Y12" s="48">
        <v>61.1</v>
      </c>
      <c r="Z12" s="48">
        <v>61.8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62.7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55">
        <v>45</v>
      </c>
      <c r="C14" s="55">
        <v>45</v>
      </c>
      <c r="D14" s="55">
        <v>45</v>
      </c>
      <c r="E14" s="55">
        <v>45</v>
      </c>
      <c r="F14" s="55">
        <v>45</v>
      </c>
      <c r="G14" s="55">
        <v>45</v>
      </c>
      <c r="H14" s="55">
        <v>45</v>
      </c>
      <c r="I14" s="55">
        <v>45</v>
      </c>
      <c r="J14" s="55">
        <v>45</v>
      </c>
      <c r="K14" s="55">
        <v>45</v>
      </c>
      <c r="L14" s="48">
        <v>45</v>
      </c>
      <c r="M14" s="48">
        <v>45</v>
      </c>
      <c r="N14" s="48">
        <v>45</v>
      </c>
      <c r="O14" s="48">
        <v>45</v>
      </c>
      <c r="P14" s="48">
        <v>45</v>
      </c>
      <c r="Q14" s="48">
        <v>45.5</v>
      </c>
      <c r="R14" s="48">
        <v>45.5</v>
      </c>
      <c r="S14" s="48">
        <v>45.5</v>
      </c>
      <c r="T14" s="48">
        <v>45.5</v>
      </c>
      <c r="U14" s="48">
        <v>45.5</v>
      </c>
      <c r="V14" s="48">
        <v>45.5</v>
      </c>
      <c r="W14" s="48">
        <v>45</v>
      </c>
      <c r="X14" s="48">
        <v>45</v>
      </c>
      <c r="Y14" s="48">
        <v>45</v>
      </c>
      <c r="Z14" s="48">
        <v>45</v>
      </c>
      <c r="AA14" s="48">
        <v>45</v>
      </c>
      <c r="AB14" s="48">
        <v>45</v>
      </c>
      <c r="AC14" s="48">
        <v>45</v>
      </c>
      <c r="AD14" s="48">
        <v>45</v>
      </c>
      <c r="AE14" s="48">
        <v>45</v>
      </c>
      <c r="AF14" s="48">
        <v>45</v>
      </c>
      <c r="AG14" s="56">
        <v>50</v>
      </c>
      <c r="AH14" s="51">
        <f t="shared" si="2"/>
        <v>45.5</v>
      </c>
      <c r="AI14" s="52">
        <f t="shared" si="3"/>
        <v>45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7">
        <v>34</v>
      </c>
      <c r="C15" s="47">
        <v>34</v>
      </c>
      <c r="D15" s="47">
        <v>34</v>
      </c>
      <c r="E15" s="47">
        <v>34</v>
      </c>
      <c r="F15" s="47">
        <v>34</v>
      </c>
      <c r="G15" s="47">
        <v>34</v>
      </c>
      <c r="H15" s="47">
        <v>34</v>
      </c>
      <c r="I15" s="47">
        <v>34</v>
      </c>
      <c r="J15" s="47">
        <v>34</v>
      </c>
      <c r="K15" s="47">
        <v>34</v>
      </c>
      <c r="L15" s="48">
        <v>34</v>
      </c>
      <c r="M15" s="48">
        <v>36</v>
      </c>
      <c r="N15" s="48">
        <v>36</v>
      </c>
      <c r="O15" s="48">
        <v>38</v>
      </c>
      <c r="P15" s="48">
        <v>38</v>
      </c>
      <c r="Q15" s="48">
        <v>40</v>
      </c>
      <c r="R15" s="48">
        <v>40</v>
      </c>
      <c r="S15" s="48">
        <v>40</v>
      </c>
      <c r="T15" s="48">
        <v>40</v>
      </c>
      <c r="U15" s="48">
        <v>40</v>
      </c>
      <c r="V15" s="48">
        <v>0</v>
      </c>
      <c r="W15" s="48">
        <v>28</v>
      </c>
      <c r="X15" s="48">
        <v>28</v>
      </c>
      <c r="Y15" s="48">
        <v>28</v>
      </c>
      <c r="Z15" s="48">
        <v>28</v>
      </c>
      <c r="AA15" s="48">
        <v>28</v>
      </c>
      <c r="AB15" s="48">
        <v>28</v>
      </c>
      <c r="AC15" s="48">
        <v>28</v>
      </c>
      <c r="AD15" s="48">
        <v>28</v>
      </c>
      <c r="AE15" s="48">
        <v>28</v>
      </c>
      <c r="AF15" s="48">
        <v>28</v>
      </c>
      <c r="AG15" s="168">
        <v>45</v>
      </c>
      <c r="AH15" s="51">
        <f t="shared" si="2"/>
        <v>40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7">
        <v>0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  <c r="Q18" s="48">
        <v>0</v>
      </c>
      <c r="R18" s="48">
        <v>0</v>
      </c>
      <c r="S18" s="48">
        <v>0</v>
      </c>
      <c r="T18" s="48">
        <v>0</v>
      </c>
      <c r="U18" s="48">
        <v>0</v>
      </c>
      <c r="V18" s="48">
        <v>0</v>
      </c>
      <c r="W18" s="48">
        <v>0</v>
      </c>
      <c r="X18" s="48">
        <v>0</v>
      </c>
      <c r="Y18" s="48">
        <v>7.2</v>
      </c>
      <c r="Z18" s="48">
        <v>12.6</v>
      </c>
      <c r="AA18" s="48">
        <v>12.6</v>
      </c>
      <c r="AB18" s="48">
        <v>19.8</v>
      </c>
      <c r="AC18" s="48">
        <v>19.8</v>
      </c>
      <c r="AD18" s="48">
        <v>19.8</v>
      </c>
      <c r="AE18" s="48">
        <v>19.8</v>
      </c>
      <c r="AF18" s="48">
        <v>19.600000000000001</v>
      </c>
      <c r="AG18" s="168">
        <v>30</v>
      </c>
      <c r="AH18" s="51">
        <f t="shared" si="2"/>
        <v>19.8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0</v>
      </c>
      <c r="X23" s="48">
        <v>0</v>
      </c>
      <c r="Y23" s="48">
        <v>0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0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7">
        <v>14</v>
      </c>
      <c r="C25" s="47">
        <v>14</v>
      </c>
      <c r="D25" s="47">
        <v>14</v>
      </c>
      <c r="E25" s="47">
        <v>14</v>
      </c>
      <c r="F25" s="47">
        <v>14</v>
      </c>
      <c r="G25" s="47">
        <v>14</v>
      </c>
      <c r="H25" s="47">
        <v>14</v>
      </c>
      <c r="I25" s="47">
        <v>14</v>
      </c>
      <c r="J25" s="47">
        <v>14</v>
      </c>
      <c r="K25" s="47">
        <v>14</v>
      </c>
      <c r="L25" s="48">
        <v>14</v>
      </c>
      <c r="M25" s="48">
        <v>14</v>
      </c>
      <c r="N25" s="48">
        <v>14</v>
      </c>
      <c r="O25" s="48">
        <v>14</v>
      </c>
      <c r="P25" s="48">
        <v>14</v>
      </c>
      <c r="Q25" s="48">
        <v>14</v>
      </c>
      <c r="R25" s="48">
        <v>14</v>
      </c>
      <c r="S25" s="48">
        <v>14</v>
      </c>
      <c r="T25" s="48">
        <v>14</v>
      </c>
      <c r="U25" s="48">
        <v>14</v>
      </c>
      <c r="V25" s="48">
        <v>14</v>
      </c>
      <c r="W25" s="48">
        <v>14</v>
      </c>
      <c r="X25" s="48">
        <v>14</v>
      </c>
      <c r="Y25" s="48">
        <v>14</v>
      </c>
      <c r="Z25" s="48">
        <v>14</v>
      </c>
      <c r="AA25" s="48">
        <v>14</v>
      </c>
      <c r="AB25" s="48">
        <v>14</v>
      </c>
      <c r="AC25" s="48">
        <v>14</v>
      </c>
      <c r="AD25" s="48">
        <v>14</v>
      </c>
      <c r="AE25" s="48">
        <v>14</v>
      </c>
      <c r="AF25" s="48">
        <v>14</v>
      </c>
      <c r="AG25" s="168">
        <v>23.5</v>
      </c>
      <c r="AH25" s="51">
        <f t="shared" si="2"/>
        <v>14</v>
      </c>
      <c r="AI25" s="52">
        <f t="shared" si="3"/>
        <v>14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7">
        <v>13</v>
      </c>
      <c r="C26" s="47">
        <v>13</v>
      </c>
      <c r="D26" s="47">
        <v>13</v>
      </c>
      <c r="E26" s="47">
        <v>13</v>
      </c>
      <c r="F26" s="47">
        <v>13</v>
      </c>
      <c r="G26" s="47">
        <v>13</v>
      </c>
      <c r="H26" s="47">
        <v>13</v>
      </c>
      <c r="I26" s="47">
        <v>13</v>
      </c>
      <c r="J26" s="47">
        <v>13</v>
      </c>
      <c r="K26" s="47">
        <v>13</v>
      </c>
      <c r="L26" s="48">
        <v>13</v>
      </c>
      <c r="M26" s="48">
        <v>13</v>
      </c>
      <c r="N26" s="48">
        <v>13</v>
      </c>
      <c r="O26" s="48">
        <v>13</v>
      </c>
      <c r="P26" s="48">
        <v>13</v>
      </c>
      <c r="Q26" s="48">
        <v>13</v>
      </c>
      <c r="R26" s="48">
        <v>13</v>
      </c>
      <c r="S26" s="48">
        <v>13</v>
      </c>
      <c r="T26" s="48">
        <v>13</v>
      </c>
      <c r="U26" s="48">
        <v>13</v>
      </c>
      <c r="V26" s="48">
        <v>0</v>
      </c>
      <c r="W26" s="48">
        <v>13</v>
      </c>
      <c r="X26" s="48">
        <v>13</v>
      </c>
      <c r="Y26" s="48">
        <v>13</v>
      </c>
      <c r="Z26" s="48">
        <v>13</v>
      </c>
      <c r="AA26" s="48">
        <v>13</v>
      </c>
      <c r="AB26" s="48">
        <v>13</v>
      </c>
      <c r="AC26" s="48">
        <v>13</v>
      </c>
      <c r="AD26" s="48">
        <v>13</v>
      </c>
      <c r="AE26" s="48">
        <v>13</v>
      </c>
      <c r="AF26" s="48">
        <v>13</v>
      </c>
      <c r="AG26" s="168">
        <v>22.2</v>
      </c>
      <c r="AH26" s="51">
        <f t="shared" si="2"/>
        <v>13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7">
        <v>8</v>
      </c>
      <c r="C28" s="47">
        <v>8</v>
      </c>
      <c r="D28" s="47">
        <v>8</v>
      </c>
      <c r="E28" s="47">
        <v>8</v>
      </c>
      <c r="F28" s="47">
        <v>8</v>
      </c>
      <c r="G28" s="47">
        <v>8</v>
      </c>
      <c r="H28" s="47">
        <v>8</v>
      </c>
      <c r="I28" s="47">
        <v>8</v>
      </c>
      <c r="J28" s="47">
        <v>8</v>
      </c>
      <c r="K28" s="47">
        <v>8</v>
      </c>
      <c r="L28" s="48">
        <v>8</v>
      </c>
      <c r="M28" s="48">
        <v>8</v>
      </c>
      <c r="N28" s="48">
        <v>8</v>
      </c>
      <c r="O28" s="48">
        <v>8</v>
      </c>
      <c r="P28" s="48">
        <v>8</v>
      </c>
      <c r="Q28" s="48">
        <v>8</v>
      </c>
      <c r="R28" s="48">
        <v>8</v>
      </c>
      <c r="S28" s="48">
        <v>8</v>
      </c>
      <c r="T28" s="48">
        <v>8</v>
      </c>
      <c r="U28" s="48">
        <v>8</v>
      </c>
      <c r="V28" s="48">
        <v>8</v>
      </c>
      <c r="W28" s="48">
        <v>8</v>
      </c>
      <c r="X28" s="48">
        <v>8</v>
      </c>
      <c r="Y28" s="48">
        <v>8</v>
      </c>
      <c r="Z28" s="48">
        <v>8</v>
      </c>
      <c r="AA28" s="48">
        <v>8</v>
      </c>
      <c r="AB28" s="48">
        <v>8</v>
      </c>
      <c r="AC28" s="48">
        <v>8</v>
      </c>
      <c r="AD28" s="48">
        <v>8</v>
      </c>
      <c r="AE28" s="48">
        <v>8</v>
      </c>
      <c r="AF28" s="48">
        <v>8</v>
      </c>
      <c r="AG28" s="168">
        <v>22.1</v>
      </c>
      <c r="AH28" s="51">
        <f t="shared" si="2"/>
        <v>8</v>
      </c>
      <c r="AI28" s="52">
        <f t="shared" si="3"/>
        <v>8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55">
        <v>4.5</v>
      </c>
      <c r="C31" s="55">
        <v>4.5</v>
      </c>
      <c r="D31" s="55">
        <v>4.5</v>
      </c>
      <c r="E31" s="55">
        <v>4.5</v>
      </c>
      <c r="F31" s="55">
        <v>4.5</v>
      </c>
      <c r="G31" s="55">
        <v>4.5</v>
      </c>
      <c r="H31" s="55">
        <v>4.5</v>
      </c>
      <c r="I31" s="55">
        <v>4.5</v>
      </c>
      <c r="J31" s="55">
        <v>4.5</v>
      </c>
      <c r="K31" s="55">
        <v>4.5</v>
      </c>
      <c r="L31" s="48">
        <v>4.5</v>
      </c>
      <c r="M31" s="48">
        <v>4.5</v>
      </c>
      <c r="N31" s="48">
        <v>4.5</v>
      </c>
      <c r="O31" s="48">
        <v>4.5</v>
      </c>
      <c r="P31" s="48">
        <v>0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0</v>
      </c>
      <c r="X31" s="48">
        <v>0</v>
      </c>
      <c r="Y31" s="48">
        <v>0</v>
      </c>
      <c r="Z31" s="48">
        <v>0</v>
      </c>
      <c r="AA31" s="48">
        <v>0</v>
      </c>
      <c r="AB31" s="48">
        <v>0</v>
      </c>
      <c r="AC31" s="48">
        <v>0</v>
      </c>
      <c r="AD31" s="48">
        <v>0</v>
      </c>
      <c r="AE31" s="48">
        <v>0</v>
      </c>
      <c r="AF31" s="48">
        <v>0</v>
      </c>
      <c r="AG31" s="58">
        <v>20</v>
      </c>
      <c r="AH31" s="51">
        <f t="shared" si="2"/>
        <v>4.5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210</v>
      </c>
      <c r="L33" s="55">
        <v>210</v>
      </c>
      <c r="M33" s="55">
        <v>210</v>
      </c>
      <c r="N33" s="55">
        <v>210</v>
      </c>
      <c r="O33" s="55">
        <v>210</v>
      </c>
      <c r="P33" s="55">
        <v>210</v>
      </c>
      <c r="Q33" s="55">
        <v>210</v>
      </c>
      <c r="R33" s="55">
        <v>210</v>
      </c>
      <c r="S33" s="55">
        <v>210</v>
      </c>
      <c r="T33" s="55">
        <v>210</v>
      </c>
      <c r="U33" s="55">
        <v>210</v>
      </c>
      <c r="V33" s="55">
        <v>210</v>
      </c>
      <c r="W33" s="55">
        <v>210</v>
      </c>
      <c r="X33" s="55">
        <v>210</v>
      </c>
      <c r="Y33" s="55">
        <v>210</v>
      </c>
      <c r="Z33" s="55">
        <v>210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210</v>
      </c>
      <c r="AK33" s="53"/>
    </row>
    <row r="34" spans="1:41" ht="15.75" thickBot="1" x14ac:dyDescent="0.3">
      <c r="A34" s="63" t="s">
        <v>19</v>
      </c>
      <c r="B34" s="55">
        <v>165.7</v>
      </c>
      <c r="C34" s="55">
        <v>166.4</v>
      </c>
      <c r="D34" s="55">
        <v>166.6</v>
      </c>
      <c r="E34" s="55">
        <v>166.7</v>
      </c>
      <c r="F34" s="55">
        <v>166.5</v>
      </c>
      <c r="G34" s="55">
        <v>166.3</v>
      </c>
      <c r="H34" s="55">
        <v>165.8</v>
      </c>
      <c r="I34" s="55">
        <v>165.1</v>
      </c>
      <c r="J34" s="55">
        <v>141.80000000000001</v>
      </c>
      <c r="K34" s="55">
        <v>148.5</v>
      </c>
      <c r="L34" s="64">
        <v>152.5</v>
      </c>
      <c r="M34" s="64">
        <v>133</v>
      </c>
      <c r="N34" s="64">
        <v>148</v>
      </c>
      <c r="O34" s="64">
        <v>149.9</v>
      </c>
      <c r="P34" s="64">
        <v>150.4</v>
      </c>
      <c r="Q34" s="64">
        <v>156.30000000000001</v>
      </c>
      <c r="R34" s="64">
        <v>156</v>
      </c>
      <c r="S34" s="64">
        <v>155.69999999999999</v>
      </c>
      <c r="T34" s="64">
        <v>155</v>
      </c>
      <c r="U34" s="64">
        <v>155.80000000000001</v>
      </c>
      <c r="V34" s="64">
        <v>155.80000000000001</v>
      </c>
      <c r="W34" s="64">
        <v>155.80000000000001</v>
      </c>
      <c r="X34" s="64">
        <v>155.80000000000001</v>
      </c>
      <c r="Y34" s="64">
        <v>155.80000000000001</v>
      </c>
      <c r="Z34" s="64">
        <v>155.80000000000001</v>
      </c>
      <c r="AA34" s="64">
        <v>160.80000000000001</v>
      </c>
      <c r="AB34" s="64">
        <v>162</v>
      </c>
      <c r="AC34" s="64">
        <v>162.5</v>
      </c>
      <c r="AD34" s="64">
        <v>163</v>
      </c>
      <c r="AE34" s="55">
        <v>165</v>
      </c>
      <c r="AF34" s="55">
        <v>165.1</v>
      </c>
      <c r="AG34" s="58">
        <v>240</v>
      </c>
      <c r="AH34" s="51">
        <f t="shared" si="2"/>
        <v>166.7</v>
      </c>
      <c r="AI34" s="52">
        <f t="shared" si="3"/>
        <v>133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790.7</v>
      </c>
      <c r="C35" s="66">
        <f t="shared" si="4"/>
        <v>769.7</v>
      </c>
      <c r="D35" s="66">
        <f t="shared" si="4"/>
        <v>769.7</v>
      </c>
      <c r="E35" s="66">
        <f t="shared" si="4"/>
        <v>756.2</v>
      </c>
      <c r="F35" s="66">
        <f t="shared" si="4"/>
        <v>756.2</v>
      </c>
      <c r="G35" s="66">
        <f t="shared" si="4"/>
        <v>756.2</v>
      </c>
      <c r="H35" s="66">
        <f t="shared" si="4"/>
        <v>756.2</v>
      </c>
      <c r="I35" s="66">
        <f t="shared" si="4"/>
        <v>756.2</v>
      </c>
      <c r="J35" s="66">
        <f t="shared" si="4"/>
        <v>819.2</v>
      </c>
      <c r="K35" s="66">
        <f t="shared" si="4"/>
        <v>840.3</v>
      </c>
      <c r="L35" s="66">
        <f t="shared" si="4"/>
        <v>840.3</v>
      </c>
      <c r="M35" s="66">
        <f t="shared" si="4"/>
        <v>841.8</v>
      </c>
      <c r="N35" s="66">
        <f t="shared" si="4"/>
        <v>841.59999999999991</v>
      </c>
      <c r="O35" s="66">
        <f t="shared" si="4"/>
        <v>843.59999999999991</v>
      </c>
      <c r="P35" s="66">
        <f t="shared" si="4"/>
        <v>839.09999999999991</v>
      </c>
      <c r="Q35" s="66">
        <f t="shared" si="4"/>
        <v>843.9</v>
      </c>
      <c r="R35" s="66">
        <f t="shared" si="4"/>
        <v>844.2</v>
      </c>
      <c r="S35" s="66">
        <f t="shared" si="4"/>
        <v>844.9</v>
      </c>
      <c r="T35" s="66">
        <f t="shared" si="4"/>
        <v>547.79999999999995</v>
      </c>
      <c r="U35" s="66">
        <f t="shared" si="4"/>
        <v>547.79999999999995</v>
      </c>
      <c r="V35" s="66">
        <f t="shared" si="4"/>
        <v>494.79999999999995</v>
      </c>
      <c r="W35" s="66">
        <f t="shared" si="4"/>
        <v>513.29999999999995</v>
      </c>
      <c r="X35" s="66">
        <f t="shared" si="4"/>
        <v>513.29999999999995</v>
      </c>
      <c r="Y35" s="66">
        <f t="shared" si="4"/>
        <v>520.5</v>
      </c>
      <c r="Z35" s="66">
        <f t="shared" si="4"/>
        <v>548.6</v>
      </c>
      <c r="AA35" s="66">
        <f t="shared" si="4"/>
        <v>556.79999999999995</v>
      </c>
      <c r="AB35" s="66">
        <f t="shared" si="4"/>
        <v>564</v>
      </c>
      <c r="AC35" s="66">
        <f t="shared" si="4"/>
        <v>564</v>
      </c>
      <c r="AD35" s="66">
        <f t="shared" si="4"/>
        <v>564</v>
      </c>
      <c r="AE35" s="66">
        <f t="shared" si="4"/>
        <v>564</v>
      </c>
      <c r="AF35" s="66">
        <f t="shared" si="4"/>
        <v>563.79999999999995</v>
      </c>
      <c r="AG35" s="58">
        <f>SUM(AG11:AG34)</f>
        <v>1416.83</v>
      </c>
      <c r="AH35" s="51">
        <f t="shared" si="2"/>
        <v>844.9</v>
      </c>
      <c r="AI35" s="52">
        <f t="shared" si="3"/>
        <v>494.79999999999995</v>
      </c>
      <c r="AK35" s="53"/>
    </row>
    <row r="36" spans="1:41" x14ac:dyDescent="0.25">
      <c r="A36" s="54" t="s">
        <v>21</v>
      </c>
      <c r="B36" s="47">
        <v>141.5</v>
      </c>
      <c r="C36" s="47">
        <v>138.69999999999999</v>
      </c>
      <c r="D36" s="55">
        <v>73</v>
      </c>
      <c r="E36" s="55">
        <v>72.900000000000006</v>
      </c>
      <c r="F36" s="55">
        <v>73</v>
      </c>
      <c r="G36" s="55">
        <v>95.5</v>
      </c>
      <c r="H36" s="55">
        <v>132</v>
      </c>
      <c r="I36" s="55">
        <v>138.1</v>
      </c>
      <c r="J36" s="55">
        <v>138.1</v>
      </c>
      <c r="K36" s="55">
        <v>138.1</v>
      </c>
      <c r="L36" s="48">
        <v>139</v>
      </c>
      <c r="M36" s="48">
        <v>139.19999999999999</v>
      </c>
      <c r="N36" s="48">
        <v>139.1</v>
      </c>
      <c r="O36" s="48">
        <v>138.80000000000001</v>
      </c>
      <c r="P36" s="48">
        <v>139.1</v>
      </c>
      <c r="Q36" s="48">
        <v>138.80000000000001</v>
      </c>
      <c r="R36" s="48">
        <v>138.80000000000001</v>
      </c>
      <c r="S36" s="48">
        <v>138</v>
      </c>
      <c r="T36" s="48">
        <v>138.5</v>
      </c>
      <c r="U36" s="48">
        <v>138.30000000000001</v>
      </c>
      <c r="V36" s="48">
        <v>0</v>
      </c>
      <c r="W36" s="48">
        <v>139</v>
      </c>
      <c r="X36" s="48">
        <v>139</v>
      </c>
      <c r="Y36" s="48">
        <v>139.4</v>
      </c>
      <c r="Z36" s="48">
        <v>139.5</v>
      </c>
      <c r="AA36" s="47">
        <v>139.30000000000001</v>
      </c>
      <c r="AB36" s="47">
        <v>139.30000000000001</v>
      </c>
      <c r="AC36" s="47">
        <v>139.30000000000001</v>
      </c>
      <c r="AD36" s="47">
        <v>140.69999999999999</v>
      </c>
      <c r="AE36" s="47">
        <v>140.19999999999999</v>
      </c>
      <c r="AF36" s="47">
        <v>139.80000000000001</v>
      </c>
      <c r="AG36" s="56">
        <v>144</v>
      </c>
      <c r="AH36" s="51">
        <f t="shared" si="2"/>
        <v>141.5</v>
      </c>
      <c r="AI36" s="52">
        <f t="shared" si="3"/>
        <v>0</v>
      </c>
      <c r="AK36" s="53"/>
    </row>
    <row r="37" spans="1:41" x14ac:dyDescent="0.25">
      <c r="A37" s="57" t="s">
        <v>22</v>
      </c>
      <c r="B37" s="55">
        <v>69.099999999999994</v>
      </c>
      <c r="C37" s="55">
        <v>70.900000000000006</v>
      </c>
      <c r="D37" s="55">
        <v>72.099999999999994</v>
      </c>
      <c r="E37" s="55">
        <v>72</v>
      </c>
      <c r="F37" s="55">
        <v>73</v>
      </c>
      <c r="G37" s="55">
        <v>72.5</v>
      </c>
      <c r="H37" s="55">
        <v>56.5</v>
      </c>
      <c r="I37" s="55">
        <v>71.8</v>
      </c>
      <c r="J37" s="55">
        <v>71.8</v>
      </c>
      <c r="K37" s="55">
        <v>71.8</v>
      </c>
      <c r="L37" s="67">
        <v>68.599999999999994</v>
      </c>
      <c r="M37" s="67">
        <v>70</v>
      </c>
      <c r="N37" s="67">
        <v>70.7</v>
      </c>
      <c r="O37" s="67">
        <v>69</v>
      </c>
      <c r="P37" s="67">
        <v>70.599999999999994</v>
      </c>
      <c r="Q37" s="67">
        <v>70.599999999999994</v>
      </c>
      <c r="R37" s="67">
        <v>69.7</v>
      </c>
      <c r="S37" s="67">
        <v>70.900000000000006</v>
      </c>
      <c r="T37" s="67">
        <v>70.599999999999994</v>
      </c>
      <c r="U37" s="67">
        <v>70.599999999999994</v>
      </c>
      <c r="V37" s="67">
        <v>70.599999999999994</v>
      </c>
      <c r="W37" s="67">
        <v>69.8</v>
      </c>
      <c r="X37" s="67">
        <v>69.8</v>
      </c>
      <c r="Y37" s="67">
        <v>69.599999999999994</v>
      </c>
      <c r="Z37" s="67">
        <v>69.8</v>
      </c>
      <c r="AA37" s="55">
        <v>70.900000000000006</v>
      </c>
      <c r="AB37" s="55">
        <v>70.900000000000006</v>
      </c>
      <c r="AC37" s="55">
        <v>70.900000000000006</v>
      </c>
      <c r="AD37" s="55">
        <v>70.5</v>
      </c>
      <c r="AE37" s="55">
        <v>70.400000000000006</v>
      </c>
      <c r="AF37" s="55">
        <v>70.8</v>
      </c>
      <c r="AG37" s="58">
        <v>70</v>
      </c>
      <c r="AH37" s="51">
        <f t="shared" si="2"/>
        <v>73</v>
      </c>
      <c r="AI37" s="52">
        <f t="shared" si="3"/>
        <v>56.5</v>
      </c>
      <c r="AK37" s="53"/>
    </row>
    <row r="38" spans="1:41" x14ac:dyDescent="0.25">
      <c r="A38" s="57" t="s">
        <v>23</v>
      </c>
      <c r="B38" s="55">
        <v>63.6</v>
      </c>
      <c r="C38" s="55">
        <v>62.9</v>
      </c>
      <c r="D38" s="55">
        <v>63.5</v>
      </c>
      <c r="E38" s="55">
        <v>63</v>
      </c>
      <c r="F38" s="55">
        <v>63.5</v>
      </c>
      <c r="G38" s="55">
        <v>63.1</v>
      </c>
      <c r="H38" s="55">
        <v>63.2</v>
      </c>
      <c r="I38" s="55">
        <v>63.1</v>
      </c>
      <c r="J38" s="55">
        <v>63.1</v>
      </c>
      <c r="K38" s="55">
        <v>63.1</v>
      </c>
      <c r="L38" s="67">
        <v>63</v>
      </c>
      <c r="M38" s="67">
        <v>63.2</v>
      </c>
      <c r="N38" s="67">
        <v>63.3</v>
      </c>
      <c r="O38" s="67">
        <v>63.2</v>
      </c>
      <c r="P38" s="67">
        <v>63.3</v>
      </c>
      <c r="Q38" s="67">
        <v>63.3</v>
      </c>
      <c r="R38" s="67">
        <v>63.3</v>
      </c>
      <c r="S38" s="67">
        <v>63.5</v>
      </c>
      <c r="T38" s="67">
        <v>63.4</v>
      </c>
      <c r="U38" s="67">
        <v>63.8</v>
      </c>
      <c r="V38" s="67">
        <v>48</v>
      </c>
      <c r="W38" s="67">
        <v>63</v>
      </c>
      <c r="X38" s="67">
        <v>63</v>
      </c>
      <c r="Y38" s="67">
        <v>63.6</v>
      </c>
      <c r="Z38" s="67">
        <v>63.6</v>
      </c>
      <c r="AA38" s="55">
        <v>63.7</v>
      </c>
      <c r="AB38" s="55">
        <v>63.7</v>
      </c>
      <c r="AC38" s="55">
        <v>63.7</v>
      </c>
      <c r="AD38" s="55">
        <v>63.7</v>
      </c>
      <c r="AE38" s="55">
        <v>63.4</v>
      </c>
      <c r="AF38" s="55">
        <v>63.7</v>
      </c>
      <c r="AG38" s="58">
        <v>69</v>
      </c>
      <c r="AH38" s="51">
        <f t="shared" si="2"/>
        <v>63.8</v>
      </c>
      <c r="AI38" s="52">
        <f t="shared" si="3"/>
        <v>48</v>
      </c>
      <c r="AK38" s="53"/>
    </row>
    <row r="39" spans="1:41" x14ac:dyDescent="0.25">
      <c r="A39" s="57" t="s">
        <v>24</v>
      </c>
      <c r="B39" s="55">
        <v>30</v>
      </c>
      <c r="C39" s="55">
        <v>30</v>
      </c>
      <c r="D39" s="55">
        <v>30</v>
      </c>
      <c r="E39" s="55">
        <v>30.5</v>
      </c>
      <c r="F39" s="55">
        <v>30.5</v>
      </c>
      <c r="G39" s="55">
        <v>30.5</v>
      </c>
      <c r="H39" s="55">
        <v>30.5</v>
      </c>
      <c r="I39" s="55">
        <v>30.5</v>
      </c>
      <c r="J39" s="55">
        <v>30.5</v>
      </c>
      <c r="K39" s="55">
        <v>30.5</v>
      </c>
      <c r="L39" s="67">
        <v>30.5</v>
      </c>
      <c r="M39" s="67">
        <v>30</v>
      </c>
      <c r="N39" s="67">
        <v>30</v>
      </c>
      <c r="O39" s="67">
        <v>30</v>
      </c>
      <c r="P39" s="67">
        <v>30</v>
      </c>
      <c r="Q39" s="67">
        <v>30</v>
      </c>
      <c r="R39" s="67">
        <v>30</v>
      </c>
      <c r="S39" s="67">
        <v>30</v>
      </c>
      <c r="T39" s="67">
        <v>30</v>
      </c>
      <c r="U39" s="67">
        <v>30.2</v>
      </c>
      <c r="V39" s="67">
        <v>30.2</v>
      </c>
      <c r="W39" s="67">
        <v>30</v>
      </c>
      <c r="X39" s="67">
        <v>30</v>
      </c>
      <c r="Y39" s="67">
        <v>31</v>
      </c>
      <c r="Z39" s="67">
        <v>31</v>
      </c>
      <c r="AA39" s="67">
        <v>31</v>
      </c>
      <c r="AB39" s="67">
        <v>31</v>
      </c>
      <c r="AC39" s="67">
        <v>31</v>
      </c>
      <c r="AD39" s="67">
        <v>31</v>
      </c>
      <c r="AE39" s="55">
        <v>30.7</v>
      </c>
      <c r="AF39" s="55">
        <v>30.7</v>
      </c>
      <c r="AG39" s="58">
        <v>60</v>
      </c>
      <c r="AH39" s="51">
        <f t="shared" si="2"/>
        <v>31</v>
      </c>
      <c r="AI39" s="52">
        <f t="shared" si="3"/>
        <v>30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67">
        <v>15</v>
      </c>
      <c r="Z40" s="67">
        <v>15</v>
      </c>
      <c r="AA40" s="67">
        <v>15</v>
      </c>
      <c r="AB40" s="67">
        <v>15</v>
      </c>
      <c r="AC40" s="67">
        <v>15</v>
      </c>
      <c r="AD40" s="67">
        <v>15</v>
      </c>
      <c r="AE40" s="55">
        <v>15</v>
      </c>
      <c r="AF40" s="55">
        <v>15</v>
      </c>
      <c r="AG40" s="58">
        <v>30</v>
      </c>
      <c r="AH40" s="51">
        <f t="shared" si="2"/>
        <v>15</v>
      </c>
      <c r="AI40" s="52">
        <f t="shared" si="3"/>
        <v>15</v>
      </c>
      <c r="AK40" s="53"/>
    </row>
    <row r="41" spans="1:41" x14ac:dyDescent="0.25">
      <c r="A41" s="57" t="s">
        <v>86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48">
        <v>0</v>
      </c>
      <c r="AE41" s="48">
        <v>0</v>
      </c>
      <c r="AF41" s="48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55">
        <v>17</v>
      </c>
      <c r="C42" s="55">
        <v>17</v>
      </c>
      <c r="D42" s="55">
        <v>17</v>
      </c>
      <c r="E42" s="55">
        <v>17</v>
      </c>
      <c r="F42" s="55">
        <v>17</v>
      </c>
      <c r="G42" s="55">
        <v>17</v>
      </c>
      <c r="H42" s="55">
        <v>17</v>
      </c>
      <c r="I42" s="55">
        <v>17</v>
      </c>
      <c r="J42" s="55">
        <v>17</v>
      </c>
      <c r="K42" s="55">
        <v>17</v>
      </c>
      <c r="L42" s="48">
        <v>17</v>
      </c>
      <c r="M42" s="48">
        <v>16.5</v>
      </c>
      <c r="N42" s="48">
        <v>16.5</v>
      </c>
      <c r="O42" s="48">
        <v>14</v>
      </c>
      <c r="P42" s="48">
        <v>14</v>
      </c>
      <c r="Q42" s="48">
        <v>14</v>
      </c>
      <c r="R42" s="48">
        <v>14</v>
      </c>
      <c r="S42" s="48">
        <v>16.5</v>
      </c>
      <c r="T42" s="48">
        <v>16.8</v>
      </c>
      <c r="U42" s="48">
        <v>16.600000000000001</v>
      </c>
      <c r="V42" s="48">
        <v>16.600000000000001</v>
      </c>
      <c r="W42" s="48">
        <v>16.600000000000001</v>
      </c>
      <c r="X42" s="48">
        <v>16.600000000000001</v>
      </c>
      <c r="Y42" s="48">
        <v>16.600000000000001</v>
      </c>
      <c r="Z42" s="48">
        <v>16.600000000000001</v>
      </c>
      <c r="AA42" s="48">
        <v>16.600000000000001</v>
      </c>
      <c r="AB42" s="48">
        <v>16.600000000000001</v>
      </c>
      <c r="AC42" s="48">
        <v>16.600000000000001</v>
      </c>
      <c r="AD42" s="48">
        <v>16.600000000000001</v>
      </c>
      <c r="AE42" s="48">
        <v>16.600000000000001</v>
      </c>
      <c r="AF42" s="48">
        <v>16.600000000000001</v>
      </c>
      <c r="AG42" s="58">
        <v>24</v>
      </c>
      <c r="AH42" s="51">
        <f t="shared" si="2"/>
        <v>17</v>
      </c>
      <c r="AI42" s="52">
        <f t="shared" si="3"/>
        <v>14</v>
      </c>
      <c r="AK42" s="53"/>
    </row>
    <row r="43" spans="1:41" x14ac:dyDescent="0.25">
      <c r="A43" s="57" t="s">
        <v>27</v>
      </c>
      <c r="B43" s="55">
        <v>2.5</v>
      </c>
      <c r="C43" s="55">
        <v>2.5</v>
      </c>
      <c r="D43" s="55">
        <v>2.5</v>
      </c>
      <c r="E43" s="55">
        <v>2.5</v>
      </c>
      <c r="F43" s="55">
        <v>2.5</v>
      </c>
      <c r="G43" s="55">
        <v>2.5</v>
      </c>
      <c r="H43" s="55">
        <v>2.5</v>
      </c>
      <c r="I43" s="55">
        <v>2.5</v>
      </c>
      <c r="J43" s="55">
        <v>2.5</v>
      </c>
      <c r="K43" s="55">
        <v>2.5</v>
      </c>
      <c r="L43" s="48">
        <v>2.5</v>
      </c>
      <c r="M43" s="48">
        <v>2.5</v>
      </c>
      <c r="N43" s="48">
        <v>2.1</v>
      </c>
      <c r="O43" s="48">
        <v>0</v>
      </c>
      <c r="P43" s="48">
        <v>0</v>
      </c>
      <c r="Q43" s="48">
        <v>0</v>
      </c>
      <c r="R43" s="48">
        <v>0</v>
      </c>
      <c r="S43" s="48">
        <v>3.2</v>
      </c>
      <c r="T43" s="48">
        <v>3.2</v>
      </c>
      <c r="U43" s="48">
        <v>3.2</v>
      </c>
      <c r="V43" s="48">
        <v>3.2</v>
      </c>
      <c r="W43" s="48">
        <v>3.2</v>
      </c>
      <c r="X43" s="48">
        <v>3.2</v>
      </c>
      <c r="Y43" s="48">
        <v>3.2</v>
      </c>
      <c r="Z43" s="48">
        <v>3.2</v>
      </c>
      <c r="AA43" s="48">
        <v>3.2</v>
      </c>
      <c r="AB43" s="48">
        <v>3.2</v>
      </c>
      <c r="AC43" s="48">
        <v>3.2</v>
      </c>
      <c r="AD43" s="48">
        <v>3.2</v>
      </c>
      <c r="AE43" s="48">
        <v>3.2</v>
      </c>
      <c r="AF43" s="48">
        <v>3.2</v>
      </c>
      <c r="AG43" s="58">
        <v>15</v>
      </c>
      <c r="AH43" s="51">
        <f t="shared" si="2"/>
        <v>3.2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14</v>
      </c>
      <c r="C44" s="55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48">
        <v>14</v>
      </c>
      <c r="M44" s="48">
        <v>14</v>
      </c>
      <c r="N44" s="48">
        <v>14</v>
      </c>
      <c r="O44" s="48">
        <v>14</v>
      </c>
      <c r="P44" s="48">
        <v>14</v>
      </c>
      <c r="Q44" s="48">
        <v>14</v>
      </c>
      <c r="R44" s="48">
        <v>14</v>
      </c>
      <c r="S44" s="48">
        <v>14</v>
      </c>
      <c r="T44" s="48">
        <v>14</v>
      </c>
      <c r="U44" s="48">
        <v>14</v>
      </c>
      <c r="V44" s="48">
        <v>14</v>
      </c>
      <c r="W44" s="48">
        <v>14</v>
      </c>
      <c r="X44" s="48">
        <v>14</v>
      </c>
      <c r="Y44" s="48">
        <v>14</v>
      </c>
      <c r="Z44" s="48">
        <v>14</v>
      </c>
      <c r="AA44" s="48">
        <v>14</v>
      </c>
      <c r="AB44" s="48">
        <v>14</v>
      </c>
      <c r="AC44" s="48">
        <v>14</v>
      </c>
      <c r="AD44" s="48">
        <v>14</v>
      </c>
      <c r="AE44" s="48">
        <v>14</v>
      </c>
      <c r="AF44" s="48">
        <v>14</v>
      </c>
      <c r="AG44" s="58">
        <v>14.1</v>
      </c>
      <c r="AH44" s="51">
        <f t="shared" si="2"/>
        <v>14</v>
      </c>
      <c r="AI44" s="52">
        <f t="shared" si="3"/>
        <v>14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55">
        <v>12</v>
      </c>
      <c r="C45" s="55">
        <v>12</v>
      </c>
      <c r="D45" s="55">
        <v>12</v>
      </c>
      <c r="E45" s="55">
        <v>12</v>
      </c>
      <c r="F45" s="55">
        <v>12</v>
      </c>
      <c r="G45" s="55">
        <v>12</v>
      </c>
      <c r="H45" s="55">
        <v>12</v>
      </c>
      <c r="I45" s="55">
        <v>12</v>
      </c>
      <c r="J45" s="55">
        <v>12</v>
      </c>
      <c r="K45" s="55">
        <v>12</v>
      </c>
      <c r="L45" s="48">
        <v>12</v>
      </c>
      <c r="M45" s="48">
        <v>12</v>
      </c>
      <c r="N45" s="48">
        <v>12</v>
      </c>
      <c r="O45" s="48">
        <v>7</v>
      </c>
      <c r="P45" s="48">
        <v>7</v>
      </c>
      <c r="Q45" s="48">
        <v>7</v>
      </c>
      <c r="R45" s="48">
        <v>7</v>
      </c>
      <c r="S45" s="48">
        <v>7</v>
      </c>
      <c r="T45" s="48">
        <v>7</v>
      </c>
      <c r="U45" s="48">
        <v>7</v>
      </c>
      <c r="V45" s="48">
        <v>0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48">
        <v>14</v>
      </c>
      <c r="AD45" s="48">
        <v>14</v>
      </c>
      <c r="AE45" s="48">
        <v>14</v>
      </c>
      <c r="AF45" s="48">
        <v>14</v>
      </c>
      <c r="AG45" s="58">
        <v>14</v>
      </c>
      <c r="AH45" s="51">
        <f t="shared" si="2"/>
        <v>14</v>
      </c>
      <c r="AI45" s="52">
        <f t="shared" si="3"/>
        <v>0</v>
      </c>
      <c r="AK45" s="53"/>
    </row>
    <row r="46" spans="1:41" x14ac:dyDescent="0.25">
      <c r="A46" s="57" t="s">
        <v>30</v>
      </c>
      <c r="B46" s="55">
        <v>5.5</v>
      </c>
      <c r="C46" s="55">
        <v>5.5</v>
      </c>
      <c r="D46" s="55">
        <v>5.5</v>
      </c>
      <c r="E46" s="55">
        <v>5.5</v>
      </c>
      <c r="F46" s="55">
        <v>5.5</v>
      </c>
      <c r="G46" s="55">
        <v>5.5</v>
      </c>
      <c r="H46" s="55">
        <v>5.5</v>
      </c>
      <c r="I46" s="55">
        <v>5.5</v>
      </c>
      <c r="J46" s="55">
        <v>5.5</v>
      </c>
      <c r="K46" s="55">
        <v>5.5</v>
      </c>
      <c r="L46" s="48">
        <v>5.5</v>
      </c>
      <c r="M46" s="48">
        <v>5.5</v>
      </c>
      <c r="N46" s="48">
        <v>5.5</v>
      </c>
      <c r="O46" s="48">
        <v>5.5</v>
      </c>
      <c r="P46" s="48">
        <v>5.5</v>
      </c>
      <c r="Q46" s="48">
        <v>5.5</v>
      </c>
      <c r="R46" s="48">
        <v>5.5</v>
      </c>
      <c r="S46" s="48">
        <v>5.5</v>
      </c>
      <c r="T46" s="48">
        <v>6.6</v>
      </c>
      <c r="U46" s="48">
        <v>6.6</v>
      </c>
      <c r="V46" s="48">
        <v>6.6</v>
      </c>
      <c r="W46" s="48">
        <v>6.6</v>
      </c>
      <c r="X46" s="48">
        <v>6.6</v>
      </c>
      <c r="Y46" s="48">
        <v>6.6</v>
      </c>
      <c r="Z46" s="48">
        <v>6.6</v>
      </c>
      <c r="AA46" s="48">
        <v>6.6</v>
      </c>
      <c r="AB46" s="48">
        <v>6.6</v>
      </c>
      <c r="AC46" s="48">
        <v>6.6</v>
      </c>
      <c r="AD46" s="48">
        <v>6.6</v>
      </c>
      <c r="AE46" s="48">
        <v>6.6</v>
      </c>
      <c r="AF46" s="48">
        <v>6.6</v>
      </c>
      <c r="AG46" s="58">
        <v>10.050000000000001</v>
      </c>
      <c r="AH46" s="51">
        <f t="shared" si="2"/>
        <v>6.6</v>
      </c>
      <c r="AI46" s="52">
        <f t="shared" si="3"/>
        <v>5.5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48">
        <v>6.2</v>
      </c>
      <c r="AD47" s="48">
        <v>6.2</v>
      </c>
      <c r="AE47" s="48">
        <v>6.2</v>
      </c>
      <c r="AF47" s="48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379.94</v>
      </c>
      <c r="C49" s="66">
        <f t="shared" si="6"/>
        <v>378.24</v>
      </c>
      <c r="D49" s="66">
        <f t="shared" si="6"/>
        <v>314.34000000000003</v>
      </c>
      <c r="E49" s="66">
        <f t="shared" si="6"/>
        <v>314.14</v>
      </c>
      <c r="F49" s="66">
        <f t="shared" si="6"/>
        <v>315.74</v>
      </c>
      <c r="G49" s="66">
        <f t="shared" si="6"/>
        <v>337.34000000000003</v>
      </c>
      <c r="H49" s="66">
        <f t="shared" si="6"/>
        <v>357.94</v>
      </c>
      <c r="I49" s="66">
        <f t="shared" si="6"/>
        <v>379.24</v>
      </c>
      <c r="J49" s="66">
        <f t="shared" si="6"/>
        <v>379.24</v>
      </c>
      <c r="K49" s="66">
        <f t="shared" si="6"/>
        <v>379.24</v>
      </c>
      <c r="L49" s="66">
        <f t="shared" si="6"/>
        <v>376.84000000000003</v>
      </c>
      <c r="M49" s="66">
        <f t="shared" si="6"/>
        <v>377.64</v>
      </c>
      <c r="N49" s="66">
        <f t="shared" si="6"/>
        <v>377.94000000000005</v>
      </c>
      <c r="O49" s="66">
        <f t="shared" si="6"/>
        <v>366.24</v>
      </c>
      <c r="P49" s="66">
        <f t="shared" si="6"/>
        <v>368.24</v>
      </c>
      <c r="Q49" s="66">
        <f t="shared" si="6"/>
        <v>367.94</v>
      </c>
      <c r="R49" s="66">
        <f t="shared" si="6"/>
        <v>367.04</v>
      </c>
      <c r="S49" s="66">
        <f t="shared" si="6"/>
        <v>373.34</v>
      </c>
      <c r="T49" s="66">
        <f t="shared" si="6"/>
        <v>374.84000000000003</v>
      </c>
      <c r="U49" s="66">
        <f t="shared" si="6"/>
        <v>375.04</v>
      </c>
      <c r="V49" s="66">
        <f t="shared" si="6"/>
        <v>213.93999999999994</v>
      </c>
      <c r="W49" s="66">
        <f t="shared" si="6"/>
        <v>380.94000000000005</v>
      </c>
      <c r="X49" s="66">
        <f t="shared" si="6"/>
        <v>380.94000000000005</v>
      </c>
      <c r="Y49" s="66">
        <f t="shared" si="6"/>
        <v>382.74000000000007</v>
      </c>
      <c r="Z49" s="66">
        <f t="shared" si="6"/>
        <v>383.04000000000008</v>
      </c>
      <c r="AA49" s="66">
        <f t="shared" si="6"/>
        <v>384.04000000000008</v>
      </c>
      <c r="AB49" s="66">
        <f t="shared" si="6"/>
        <v>384.04000000000008</v>
      </c>
      <c r="AC49" s="66">
        <f t="shared" si="6"/>
        <v>384.04000000000008</v>
      </c>
      <c r="AD49" s="66">
        <f t="shared" si="6"/>
        <v>385.04</v>
      </c>
      <c r="AE49" s="66">
        <f t="shared" si="6"/>
        <v>383.84000000000003</v>
      </c>
      <c r="AF49" s="66">
        <f t="shared" si="6"/>
        <v>384.14000000000004</v>
      </c>
      <c r="AG49" s="71">
        <f>SUM(AG36:AG48)</f>
        <v>489.91</v>
      </c>
      <c r="AH49" s="51">
        <f t="shared" si="2"/>
        <v>385.04</v>
      </c>
      <c r="AI49" s="52">
        <f t="shared" si="3"/>
        <v>213.93999999999994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72">
        <v>13.2</v>
      </c>
      <c r="M50" s="72">
        <v>19.399999999999999</v>
      </c>
      <c r="N50" s="72">
        <v>13.5</v>
      </c>
      <c r="O50" s="72">
        <v>10.4</v>
      </c>
      <c r="P50" s="48">
        <v>19.2</v>
      </c>
      <c r="Q50" s="48">
        <v>28.9</v>
      </c>
      <c r="R50" s="48">
        <v>54.8</v>
      </c>
      <c r="S50" s="48">
        <v>53.1</v>
      </c>
      <c r="T50" s="48">
        <v>59.4</v>
      </c>
      <c r="U50" s="48">
        <v>59.3</v>
      </c>
      <c r="V50" s="48">
        <v>59.3</v>
      </c>
      <c r="W50" s="48">
        <v>59.3</v>
      </c>
      <c r="X50" s="48">
        <v>59.3</v>
      </c>
      <c r="Y50" s="48">
        <v>59.3</v>
      </c>
      <c r="Z50" s="48">
        <v>59</v>
      </c>
      <c r="AA50" s="48">
        <v>59</v>
      </c>
      <c r="AB50" s="48">
        <v>59</v>
      </c>
      <c r="AC50" s="48">
        <v>59</v>
      </c>
      <c r="AD50" s="48">
        <v>59</v>
      </c>
      <c r="AE50" s="48">
        <v>59</v>
      </c>
      <c r="AF50" s="48">
        <v>53.7</v>
      </c>
      <c r="AG50" s="56">
        <v>60</v>
      </c>
      <c r="AH50" s="51">
        <f t="shared" si="2"/>
        <v>59.4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72">
        <v>5.5</v>
      </c>
      <c r="M51" s="72">
        <v>9.3000000000000007</v>
      </c>
      <c r="N51" s="72">
        <v>4.7</v>
      </c>
      <c r="O51" s="72">
        <v>5.0999999999999996</v>
      </c>
      <c r="P51" s="67">
        <v>5.0999999999999996</v>
      </c>
      <c r="Q51" s="67">
        <v>14.4</v>
      </c>
      <c r="R51" s="48">
        <v>28.4</v>
      </c>
      <c r="S51" s="48">
        <v>27.4</v>
      </c>
      <c r="T51" s="48">
        <v>28.4</v>
      </c>
      <c r="U51" s="67">
        <v>28.3</v>
      </c>
      <c r="V51" s="67">
        <v>28.3</v>
      </c>
      <c r="W51" s="67">
        <v>28.3</v>
      </c>
      <c r="X51" s="67">
        <v>28.3</v>
      </c>
      <c r="Y51" s="67">
        <v>28.9</v>
      </c>
      <c r="Z51" s="67">
        <v>29</v>
      </c>
      <c r="AA51" s="67">
        <v>29</v>
      </c>
      <c r="AB51" s="67">
        <v>29</v>
      </c>
      <c r="AC51" s="67">
        <v>29</v>
      </c>
      <c r="AD51" s="67">
        <v>29</v>
      </c>
      <c r="AE51" s="67">
        <v>29</v>
      </c>
      <c r="AF51" s="67">
        <v>26.1</v>
      </c>
      <c r="AG51" s="58">
        <v>32</v>
      </c>
      <c r="AH51" s="51">
        <f t="shared" si="2"/>
        <v>29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73">
        <v>2</v>
      </c>
      <c r="M52" s="73">
        <v>3.4</v>
      </c>
      <c r="N52" s="73">
        <v>1.7</v>
      </c>
      <c r="O52" s="73">
        <v>1.9</v>
      </c>
      <c r="P52" s="74">
        <v>1.9</v>
      </c>
      <c r="Q52" s="74">
        <v>5.3</v>
      </c>
      <c r="R52" s="48">
        <v>10.4</v>
      </c>
      <c r="S52" s="48">
        <v>10</v>
      </c>
      <c r="T52" s="48">
        <v>10.4</v>
      </c>
      <c r="U52" s="74">
        <v>10.3</v>
      </c>
      <c r="V52" s="74">
        <v>10.3</v>
      </c>
      <c r="W52" s="74">
        <v>10.3</v>
      </c>
      <c r="X52" s="74">
        <v>10.3</v>
      </c>
      <c r="Y52" s="74">
        <v>10.6</v>
      </c>
      <c r="Z52" s="74">
        <v>10.6</v>
      </c>
      <c r="AA52" s="74">
        <v>10.6</v>
      </c>
      <c r="AB52" s="74">
        <v>10.6</v>
      </c>
      <c r="AC52" s="74">
        <v>10.6</v>
      </c>
      <c r="AD52" s="74">
        <v>10.6</v>
      </c>
      <c r="AE52" s="74">
        <v>10.6</v>
      </c>
      <c r="AF52" s="74">
        <v>9.5</v>
      </c>
      <c r="AG52" s="75">
        <v>14</v>
      </c>
      <c r="AH52" s="51">
        <f t="shared" si="2"/>
        <v>10.6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20.7</v>
      </c>
      <c r="M53" s="66">
        <f t="shared" si="7"/>
        <v>32.1</v>
      </c>
      <c r="N53" s="66">
        <f t="shared" si="7"/>
        <v>19.899999999999999</v>
      </c>
      <c r="O53" s="66">
        <f t="shared" si="7"/>
        <v>17.399999999999999</v>
      </c>
      <c r="P53" s="66">
        <f t="shared" si="7"/>
        <v>26.199999999999996</v>
      </c>
      <c r="Q53" s="66">
        <f t="shared" si="7"/>
        <v>48.599999999999994</v>
      </c>
      <c r="R53" s="66">
        <f t="shared" si="7"/>
        <v>93.6</v>
      </c>
      <c r="S53" s="66">
        <f t="shared" si="7"/>
        <v>90.5</v>
      </c>
      <c r="T53" s="66">
        <f t="shared" si="7"/>
        <v>98.2</v>
      </c>
      <c r="U53" s="66">
        <f t="shared" si="7"/>
        <v>97.899999999999991</v>
      </c>
      <c r="V53" s="66">
        <f t="shared" si="7"/>
        <v>97.899999999999991</v>
      </c>
      <c r="W53" s="66">
        <f t="shared" si="7"/>
        <v>97.899999999999991</v>
      </c>
      <c r="X53" s="66">
        <f t="shared" si="7"/>
        <v>97.899999999999991</v>
      </c>
      <c r="Y53" s="66">
        <f t="shared" si="7"/>
        <v>98.799999999999983</v>
      </c>
      <c r="Z53" s="66">
        <f t="shared" si="7"/>
        <v>98.6</v>
      </c>
      <c r="AA53" s="66">
        <f t="shared" si="7"/>
        <v>98.6</v>
      </c>
      <c r="AB53" s="66">
        <f t="shared" si="7"/>
        <v>98.6</v>
      </c>
      <c r="AC53" s="66">
        <f t="shared" si="7"/>
        <v>98.6</v>
      </c>
      <c r="AD53" s="66">
        <f t="shared" si="7"/>
        <v>98.6</v>
      </c>
      <c r="AE53" s="66">
        <f t="shared" si="7"/>
        <v>98.6</v>
      </c>
      <c r="AF53" s="66">
        <f t="shared" si="7"/>
        <v>89.300000000000011</v>
      </c>
      <c r="AG53" s="71">
        <f>SUM(AG50:AG52)</f>
        <v>106</v>
      </c>
      <c r="AH53" s="51">
        <f t="shared" si="2"/>
        <v>98.799999999999983</v>
      </c>
      <c r="AI53" s="52">
        <f t="shared" si="3"/>
        <v>0</v>
      </c>
      <c r="AK53" s="53"/>
    </row>
    <row r="54" spans="1:37" x14ac:dyDescent="0.25">
      <c r="A54" s="54" t="s">
        <v>206</v>
      </c>
      <c r="B54" s="48">
        <v>29.96</v>
      </c>
      <c r="C54" s="48">
        <v>28.97</v>
      </c>
      <c r="D54" s="48">
        <v>27.9</v>
      </c>
      <c r="E54" s="48">
        <v>25.93</v>
      </c>
      <c r="F54" s="48">
        <v>22.1</v>
      </c>
      <c r="G54" s="48">
        <v>20.7</v>
      </c>
      <c r="H54" s="48">
        <v>15.23</v>
      </c>
      <c r="I54" s="48">
        <v>7</v>
      </c>
      <c r="J54" s="48">
        <v>10</v>
      </c>
      <c r="K54" s="48">
        <v>10.46</v>
      </c>
      <c r="L54" s="48">
        <v>23.6</v>
      </c>
      <c r="M54" s="48">
        <v>24.36</v>
      </c>
      <c r="N54" s="48">
        <v>57.85</v>
      </c>
      <c r="O54" s="48">
        <v>62</v>
      </c>
      <c r="P54" s="48">
        <v>64</v>
      </c>
      <c r="Q54" s="48">
        <v>69.19</v>
      </c>
      <c r="R54" s="48">
        <v>46</v>
      </c>
      <c r="S54" s="48">
        <v>45.85</v>
      </c>
      <c r="T54" s="48">
        <v>44</v>
      </c>
      <c r="U54" s="48">
        <v>31</v>
      </c>
      <c r="V54" s="48">
        <v>19</v>
      </c>
      <c r="W54" s="48">
        <v>25</v>
      </c>
      <c r="X54" s="48">
        <v>25</v>
      </c>
      <c r="Y54" s="48">
        <v>26.58</v>
      </c>
      <c r="Z54" s="48">
        <v>63.5</v>
      </c>
      <c r="AA54" s="48">
        <v>34.6</v>
      </c>
      <c r="AB54" s="48">
        <v>64.7</v>
      </c>
      <c r="AC54" s="48">
        <v>68.97</v>
      </c>
      <c r="AD54" s="48">
        <v>65</v>
      </c>
      <c r="AE54" s="48">
        <v>32.53</v>
      </c>
      <c r="AF54" s="48">
        <v>32.119999999999997</v>
      </c>
      <c r="AG54" s="56"/>
      <c r="AH54" s="51">
        <f t="shared" si="2"/>
        <v>69.19</v>
      </c>
      <c r="AI54" s="52">
        <f t="shared" si="3"/>
        <v>7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33.700000000000003</v>
      </c>
      <c r="N55" s="48">
        <v>27</v>
      </c>
      <c r="O55" s="48">
        <v>52.2</v>
      </c>
      <c r="P55" s="48">
        <v>53.2</v>
      </c>
      <c r="Q55" s="48">
        <v>0</v>
      </c>
      <c r="R55" s="48">
        <v>12</v>
      </c>
      <c r="S55" s="48">
        <v>13.7</v>
      </c>
      <c r="T55" s="48">
        <v>87.9</v>
      </c>
      <c r="U55" s="76">
        <v>83</v>
      </c>
      <c r="V55" s="76">
        <v>83</v>
      </c>
      <c r="W55" s="76">
        <v>65.3</v>
      </c>
      <c r="X55" s="76">
        <v>116</v>
      </c>
      <c r="Y55" s="76">
        <v>147</v>
      </c>
      <c r="Z55" s="76">
        <v>110</v>
      </c>
      <c r="AA55" s="67">
        <v>108</v>
      </c>
      <c r="AB55" s="67">
        <v>121</v>
      </c>
      <c r="AC55" s="67">
        <v>117</v>
      </c>
      <c r="AD55" s="67">
        <v>110</v>
      </c>
      <c r="AE55" s="67">
        <v>107</v>
      </c>
      <c r="AF55" s="67">
        <v>100</v>
      </c>
      <c r="AG55" s="58"/>
      <c r="AH55" s="51">
        <f t="shared" si="2"/>
        <v>147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0.1</v>
      </c>
      <c r="C56" s="67">
        <v>-19</v>
      </c>
      <c r="D56" s="67">
        <v>-32</v>
      </c>
      <c r="E56" s="67">
        <v>-32</v>
      </c>
      <c r="F56" s="67">
        <v>-22</v>
      </c>
      <c r="G56" s="48">
        <v>-30</v>
      </c>
      <c r="H56" s="48">
        <v>-40</v>
      </c>
      <c r="I56" s="48">
        <v>0</v>
      </c>
      <c r="J56" s="48">
        <v>0</v>
      </c>
      <c r="K56" s="48">
        <v>-18</v>
      </c>
      <c r="L56" s="67">
        <v>-20.2</v>
      </c>
      <c r="M56" s="67">
        <v>3.7</v>
      </c>
      <c r="N56" s="67">
        <v>9.1</v>
      </c>
      <c r="O56" s="67">
        <v>-9.8000000000000007</v>
      </c>
      <c r="P56" s="67">
        <v>-0.6</v>
      </c>
      <c r="Q56" s="67">
        <v>10.4</v>
      </c>
      <c r="R56" s="67">
        <v>5.4</v>
      </c>
      <c r="S56" s="67">
        <v>15</v>
      </c>
      <c r="T56" s="67">
        <v>100</v>
      </c>
      <c r="U56" s="77">
        <v>47</v>
      </c>
      <c r="V56" s="77">
        <v>60</v>
      </c>
      <c r="W56" s="77">
        <v>57.8</v>
      </c>
      <c r="X56" s="77">
        <v>70</v>
      </c>
      <c r="Y56" s="77">
        <v>68.5</v>
      </c>
      <c r="Z56" s="77">
        <v>88</v>
      </c>
      <c r="AA56" s="67">
        <v>50</v>
      </c>
      <c r="AB56" s="67">
        <v>105.6</v>
      </c>
      <c r="AC56" s="67">
        <v>63.9</v>
      </c>
      <c r="AD56" s="67">
        <v>82.41</v>
      </c>
      <c r="AE56" s="67">
        <v>60</v>
      </c>
      <c r="AF56" s="67">
        <v>64</v>
      </c>
      <c r="AG56" s="78"/>
      <c r="AH56" s="51">
        <f t="shared" si="2"/>
        <v>105.6</v>
      </c>
      <c r="AI56" s="52">
        <f t="shared" si="3"/>
        <v>-40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45</v>
      </c>
      <c r="E57" s="79">
        <v>45</v>
      </c>
      <c r="F57" s="79">
        <v>45</v>
      </c>
      <c r="G57" s="79">
        <v>45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12</v>
      </c>
      <c r="O57" s="67">
        <v>12</v>
      </c>
      <c r="P57" s="67">
        <v>12</v>
      </c>
      <c r="Q57" s="67">
        <v>12</v>
      </c>
      <c r="R57" s="67">
        <v>12</v>
      </c>
      <c r="S57" s="67">
        <v>10</v>
      </c>
      <c r="T57" s="67">
        <v>10</v>
      </c>
      <c r="U57" s="67">
        <v>10</v>
      </c>
      <c r="V57" s="67">
        <v>10</v>
      </c>
      <c r="W57" s="67">
        <v>10</v>
      </c>
      <c r="X57" s="67">
        <v>10</v>
      </c>
      <c r="Y57" s="67">
        <v>15</v>
      </c>
      <c r="Z57" s="67">
        <v>48</v>
      </c>
      <c r="AA57" s="79">
        <v>48</v>
      </c>
      <c r="AB57" s="79">
        <v>0</v>
      </c>
      <c r="AC57" s="79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48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70.900000000000006</v>
      </c>
      <c r="U58" s="48">
        <v>72</v>
      </c>
      <c r="V58" s="48">
        <v>72</v>
      </c>
      <c r="W58" s="48">
        <v>64.2</v>
      </c>
      <c r="X58" s="48">
        <v>64</v>
      </c>
      <c r="Y58" s="48">
        <v>67.400000000000006</v>
      </c>
      <c r="Z58" s="48">
        <v>71.5</v>
      </c>
      <c r="AA58" s="48">
        <v>62.6</v>
      </c>
      <c r="AB58" s="48">
        <v>66.5</v>
      </c>
      <c r="AC58" s="48">
        <v>73.2</v>
      </c>
      <c r="AD58" s="48">
        <v>0</v>
      </c>
      <c r="AE58" s="48">
        <v>0</v>
      </c>
      <c r="AF58" s="48">
        <v>0</v>
      </c>
      <c r="AG58" s="78"/>
      <c r="AH58" s="51">
        <f t="shared" si="2"/>
        <v>73.2</v>
      </c>
      <c r="AI58" s="52">
        <f t="shared" si="3"/>
        <v>0</v>
      </c>
      <c r="AK58" s="53"/>
    </row>
    <row r="59" spans="1:37" x14ac:dyDescent="0.25">
      <c r="A59" s="57" t="s">
        <v>88</v>
      </c>
      <c r="B59" s="67">
        <v>8</v>
      </c>
      <c r="C59" s="67">
        <v>0</v>
      </c>
      <c r="D59" s="67">
        <v>8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7">
        <v>0</v>
      </c>
      <c r="O59" s="67">
        <v>0</v>
      </c>
      <c r="P59" s="67">
        <v>0</v>
      </c>
      <c r="Q59" s="67">
        <v>0</v>
      </c>
      <c r="R59" s="67">
        <v>8</v>
      </c>
      <c r="S59" s="80">
        <v>8</v>
      </c>
      <c r="T59" s="80">
        <v>8</v>
      </c>
      <c r="U59" s="80">
        <v>8</v>
      </c>
      <c r="V59" s="80">
        <v>8</v>
      </c>
      <c r="W59" s="80">
        <v>8</v>
      </c>
      <c r="X59" s="80">
        <v>8</v>
      </c>
      <c r="Y59" s="80">
        <v>8</v>
      </c>
      <c r="Z59" s="80">
        <v>8</v>
      </c>
      <c r="AA59" s="80">
        <v>8</v>
      </c>
      <c r="AB59" s="80">
        <v>8</v>
      </c>
      <c r="AC59" s="80">
        <v>8</v>
      </c>
      <c r="AD59" s="80">
        <v>8</v>
      </c>
      <c r="AE59" s="80">
        <v>8</v>
      </c>
      <c r="AF59" s="80">
        <v>8</v>
      </c>
      <c r="AG59" s="78"/>
      <c r="AH59" s="51">
        <f t="shared" si="2"/>
        <v>8</v>
      </c>
      <c r="AI59" s="52">
        <f t="shared" si="3"/>
        <v>0</v>
      </c>
      <c r="AK59" s="53"/>
    </row>
    <row r="60" spans="1:37" x14ac:dyDescent="0.25">
      <c r="A60" s="57" t="s">
        <v>89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48">
        <v>0</v>
      </c>
      <c r="O60" s="48">
        <v>0</v>
      </c>
      <c r="P60" s="48">
        <v>0</v>
      </c>
      <c r="Q60" s="48">
        <v>0</v>
      </c>
      <c r="R60" s="48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>
        <v>10</v>
      </c>
      <c r="C61" s="79">
        <v>10</v>
      </c>
      <c r="D61" s="79">
        <v>10</v>
      </c>
      <c r="E61" s="79">
        <v>10</v>
      </c>
      <c r="F61" s="79">
        <v>9</v>
      </c>
      <c r="G61" s="79">
        <v>9</v>
      </c>
      <c r="H61" s="79">
        <v>9</v>
      </c>
      <c r="I61" s="79">
        <v>9</v>
      </c>
      <c r="J61" s="79">
        <v>9</v>
      </c>
      <c r="K61" s="79">
        <v>9</v>
      </c>
      <c r="L61" s="79">
        <v>8</v>
      </c>
      <c r="M61" s="79">
        <v>0</v>
      </c>
      <c r="N61" s="79">
        <v>0</v>
      </c>
      <c r="O61" s="79">
        <v>0</v>
      </c>
      <c r="P61" s="79">
        <v>0</v>
      </c>
      <c r="Q61" s="79">
        <v>11</v>
      </c>
      <c r="R61" s="79">
        <v>11</v>
      </c>
      <c r="S61" s="79">
        <v>11</v>
      </c>
      <c r="T61" s="79">
        <v>11</v>
      </c>
      <c r="U61" s="79">
        <v>11</v>
      </c>
      <c r="V61" s="79">
        <v>11</v>
      </c>
      <c r="W61" s="79">
        <v>11</v>
      </c>
      <c r="X61" s="79">
        <v>11</v>
      </c>
      <c r="Y61" s="79">
        <v>11</v>
      </c>
      <c r="Z61" s="79">
        <v>11</v>
      </c>
      <c r="AA61" s="79">
        <v>11</v>
      </c>
      <c r="AB61" s="79">
        <v>11</v>
      </c>
      <c r="AC61" s="79">
        <v>10</v>
      </c>
      <c r="AD61" s="79">
        <v>10</v>
      </c>
      <c r="AE61" s="79">
        <v>10</v>
      </c>
      <c r="AF61" s="79">
        <v>10</v>
      </c>
      <c r="AG61" s="78"/>
      <c r="AH61" s="51">
        <f t="shared" si="2"/>
        <v>11</v>
      </c>
      <c r="AI61" s="52">
        <f t="shared" si="3"/>
        <v>0</v>
      </c>
      <c r="AK61" s="53"/>
    </row>
    <row r="62" spans="1:37" x14ac:dyDescent="0.25">
      <c r="A62" s="57" t="s">
        <v>91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67">
        <v>0</v>
      </c>
      <c r="R63" s="67">
        <v>0</v>
      </c>
      <c r="S63" s="82">
        <v>0</v>
      </c>
      <c r="T63" s="82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48">
        <v>0</v>
      </c>
      <c r="R64" s="48">
        <v>0</v>
      </c>
      <c r="S64" s="82">
        <v>0</v>
      </c>
      <c r="T64" s="82">
        <v>0</v>
      </c>
      <c r="U64" s="79">
        <v>0</v>
      </c>
      <c r="V64" s="79">
        <v>0</v>
      </c>
      <c r="W64" s="79">
        <v>0</v>
      </c>
      <c r="X64" s="79">
        <v>0</v>
      </c>
      <c r="Y64" s="79">
        <v>0</v>
      </c>
      <c r="Z64" s="79">
        <v>0</v>
      </c>
      <c r="AA64" s="79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48.06</v>
      </c>
      <c r="C65" s="66">
        <f t="shared" ref="C65:AF65" si="8">SUM(C54:C64)</f>
        <v>19.97</v>
      </c>
      <c r="D65" s="66">
        <f t="shared" si="8"/>
        <v>58.9</v>
      </c>
      <c r="E65" s="66">
        <f t="shared" si="8"/>
        <v>48.93</v>
      </c>
      <c r="F65" s="66">
        <f t="shared" si="8"/>
        <v>54.1</v>
      </c>
      <c r="G65" s="66">
        <f t="shared" si="8"/>
        <v>44.7</v>
      </c>
      <c r="H65" s="66">
        <f t="shared" si="8"/>
        <v>-15.77</v>
      </c>
      <c r="I65" s="66">
        <f t="shared" si="8"/>
        <v>16</v>
      </c>
      <c r="J65" s="66">
        <f t="shared" si="8"/>
        <v>19</v>
      </c>
      <c r="K65" s="66">
        <f t="shared" si="8"/>
        <v>1.4600000000000009</v>
      </c>
      <c r="L65" s="66">
        <f t="shared" si="8"/>
        <v>11.400000000000002</v>
      </c>
      <c r="M65" s="66">
        <f t="shared" si="8"/>
        <v>61.760000000000005</v>
      </c>
      <c r="N65" s="66">
        <f t="shared" si="8"/>
        <v>105.94999999999999</v>
      </c>
      <c r="O65" s="66">
        <f t="shared" si="8"/>
        <v>116.4</v>
      </c>
      <c r="P65" s="66">
        <f t="shared" si="8"/>
        <v>128.60000000000002</v>
      </c>
      <c r="Q65" s="66">
        <f t="shared" si="8"/>
        <v>102.59</v>
      </c>
      <c r="R65" s="66">
        <f t="shared" si="8"/>
        <v>94.4</v>
      </c>
      <c r="S65" s="66">
        <f t="shared" si="8"/>
        <v>103.55</v>
      </c>
      <c r="T65" s="66">
        <f t="shared" si="8"/>
        <v>331.8</v>
      </c>
      <c r="U65" s="66">
        <f t="shared" si="8"/>
        <v>262</v>
      </c>
      <c r="V65" s="66">
        <f t="shared" si="8"/>
        <v>263</v>
      </c>
      <c r="W65" s="66">
        <f t="shared" si="8"/>
        <v>241.3</v>
      </c>
      <c r="X65" s="66">
        <f t="shared" si="8"/>
        <v>304</v>
      </c>
      <c r="Y65" s="66">
        <f t="shared" si="8"/>
        <v>343.48</v>
      </c>
      <c r="Z65" s="66">
        <f t="shared" si="8"/>
        <v>400</v>
      </c>
      <c r="AA65" s="66">
        <f t="shared" si="8"/>
        <v>322.2</v>
      </c>
      <c r="AB65" s="66">
        <f t="shared" si="8"/>
        <v>376.79999999999995</v>
      </c>
      <c r="AC65" s="66">
        <f t="shared" si="8"/>
        <v>341.07</v>
      </c>
      <c r="AD65" s="66">
        <f t="shared" si="8"/>
        <v>275.40999999999997</v>
      </c>
      <c r="AE65" s="66">
        <f t="shared" si="8"/>
        <v>217.53</v>
      </c>
      <c r="AF65" s="66">
        <f t="shared" si="8"/>
        <v>214.12</v>
      </c>
      <c r="AG65" s="71">
        <f>SUM(AG54:AG64)</f>
        <v>0</v>
      </c>
      <c r="AH65" s="51">
        <f t="shared" si="2"/>
        <v>400</v>
      </c>
      <c r="AI65" s="52">
        <f t="shared" si="3"/>
        <v>-15.77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>B65+B53+B49+B35+B69</f>
        <v>1218.7</v>
      </c>
      <c r="C70" s="88">
        <f t="shared" ref="C70:AG70" si="10">C65+C53+C49+C35+C69</f>
        <v>1167.9100000000001</v>
      </c>
      <c r="D70" s="88">
        <f t="shared" si="10"/>
        <v>1142.94</v>
      </c>
      <c r="E70" s="88">
        <f t="shared" si="10"/>
        <v>1119.27</v>
      </c>
      <c r="F70" s="88">
        <f t="shared" si="10"/>
        <v>1126.04</v>
      </c>
      <c r="G70" s="88">
        <f t="shared" si="10"/>
        <v>1138.24</v>
      </c>
      <c r="H70" s="88">
        <f t="shared" si="10"/>
        <v>1098.3700000000001</v>
      </c>
      <c r="I70" s="88">
        <f t="shared" si="10"/>
        <v>1151.44</v>
      </c>
      <c r="J70" s="88">
        <f t="shared" si="10"/>
        <v>1217.44</v>
      </c>
      <c r="K70" s="88">
        <f t="shared" si="10"/>
        <v>1221</v>
      </c>
      <c r="L70" s="88">
        <f t="shared" si="10"/>
        <v>1249.24</v>
      </c>
      <c r="M70" s="88">
        <f t="shared" si="10"/>
        <v>1313.3</v>
      </c>
      <c r="N70" s="88">
        <f t="shared" si="10"/>
        <v>1345.3899999999999</v>
      </c>
      <c r="O70" s="88">
        <f t="shared" si="10"/>
        <v>1343.6399999999999</v>
      </c>
      <c r="P70" s="88">
        <f t="shared" si="10"/>
        <v>1362.1399999999999</v>
      </c>
      <c r="Q70" s="88">
        <f t="shared" si="10"/>
        <v>1363.03</v>
      </c>
      <c r="R70" s="88">
        <f t="shared" si="10"/>
        <v>1399.24</v>
      </c>
      <c r="S70" s="88">
        <f t="shared" si="10"/>
        <v>1412.29</v>
      </c>
      <c r="T70" s="88">
        <f t="shared" si="10"/>
        <v>1352.6399999999999</v>
      </c>
      <c r="U70" s="88">
        <f t="shared" si="10"/>
        <v>1282.74</v>
      </c>
      <c r="V70" s="88">
        <f t="shared" si="10"/>
        <v>1069.6399999999999</v>
      </c>
      <c r="W70" s="88">
        <f t="shared" si="10"/>
        <v>1233.44</v>
      </c>
      <c r="X70" s="88">
        <f t="shared" si="10"/>
        <v>1296.1399999999999</v>
      </c>
      <c r="Y70" s="88">
        <f t="shared" si="10"/>
        <v>1345.52</v>
      </c>
      <c r="Z70" s="88">
        <f t="shared" si="10"/>
        <v>1430.2400000000002</v>
      </c>
      <c r="AA70" s="88">
        <f t="shared" si="10"/>
        <v>1361.6399999999999</v>
      </c>
      <c r="AB70" s="88">
        <f t="shared" si="10"/>
        <v>1423.44</v>
      </c>
      <c r="AC70" s="88">
        <f t="shared" si="10"/>
        <v>1387.71</v>
      </c>
      <c r="AD70" s="88">
        <f t="shared" si="10"/>
        <v>1323.05</v>
      </c>
      <c r="AE70" s="88">
        <f t="shared" si="10"/>
        <v>1263.97</v>
      </c>
      <c r="AF70" s="88">
        <f t="shared" si="10"/>
        <v>1251.3600000000001</v>
      </c>
      <c r="AG70" s="88">
        <f t="shared" si="10"/>
        <v>2068.14</v>
      </c>
      <c r="AH70" s="51">
        <f t="shared" si="2"/>
        <v>1430.2400000000002</v>
      </c>
      <c r="AI70" s="52">
        <f t="shared" si="3"/>
        <v>1069.6399999999999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>
        <v>200</v>
      </c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200</v>
      </c>
      <c r="AI71" s="52">
        <f t="shared" si="3"/>
        <v>200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>B70+B71</f>
        <v>1218.7</v>
      </c>
      <c r="C72" s="88">
        <f t="shared" ref="C72:AF72" si="11">C69+C65+C53+C49+C35+C71</f>
        <v>1167.9100000000001</v>
      </c>
      <c r="D72" s="88">
        <f t="shared" si="11"/>
        <v>1142.94</v>
      </c>
      <c r="E72" s="88">
        <f t="shared" si="11"/>
        <v>1119.27</v>
      </c>
      <c r="F72" s="88">
        <f t="shared" si="11"/>
        <v>1126.04</v>
      </c>
      <c r="G72" s="88">
        <f t="shared" si="11"/>
        <v>1138.24</v>
      </c>
      <c r="H72" s="88">
        <f t="shared" si="11"/>
        <v>1098.3700000000001</v>
      </c>
      <c r="I72" s="88">
        <f t="shared" si="11"/>
        <v>1151.44</v>
      </c>
      <c r="J72" s="88">
        <f t="shared" si="11"/>
        <v>1217.44</v>
      </c>
      <c r="K72" s="88">
        <f t="shared" si="11"/>
        <v>1221</v>
      </c>
      <c r="L72" s="88">
        <f t="shared" si="11"/>
        <v>1249.24</v>
      </c>
      <c r="M72" s="88">
        <f t="shared" si="11"/>
        <v>1313.3</v>
      </c>
      <c r="N72" s="88">
        <f t="shared" si="11"/>
        <v>1345.3899999999999</v>
      </c>
      <c r="O72" s="88">
        <f t="shared" si="11"/>
        <v>1343.6399999999999</v>
      </c>
      <c r="P72" s="88">
        <f t="shared" si="11"/>
        <v>1362.1399999999999</v>
      </c>
      <c r="Q72" s="88">
        <f t="shared" si="11"/>
        <v>1363.03</v>
      </c>
      <c r="R72" s="88">
        <f t="shared" si="11"/>
        <v>1399.24</v>
      </c>
      <c r="S72" s="88">
        <f t="shared" si="11"/>
        <v>1412.29</v>
      </c>
      <c r="T72" s="88">
        <f t="shared" si="11"/>
        <v>1352.6399999999999</v>
      </c>
      <c r="U72" s="88">
        <f t="shared" si="11"/>
        <v>1282.74</v>
      </c>
      <c r="V72" s="88">
        <f t="shared" si="11"/>
        <v>1269.6399999999999</v>
      </c>
      <c r="W72" s="88">
        <f t="shared" si="11"/>
        <v>1233.44</v>
      </c>
      <c r="X72" s="88">
        <f t="shared" si="11"/>
        <v>1296.1399999999999</v>
      </c>
      <c r="Y72" s="88">
        <f t="shared" si="11"/>
        <v>1345.52</v>
      </c>
      <c r="Z72" s="88">
        <f t="shared" si="11"/>
        <v>1430.2400000000002</v>
      </c>
      <c r="AA72" s="88">
        <f t="shared" si="11"/>
        <v>1361.6399999999999</v>
      </c>
      <c r="AB72" s="88">
        <f t="shared" si="11"/>
        <v>1423.44</v>
      </c>
      <c r="AC72" s="88">
        <f t="shared" si="11"/>
        <v>1387.71</v>
      </c>
      <c r="AD72" s="88">
        <f t="shared" si="11"/>
        <v>1323.05</v>
      </c>
      <c r="AE72" s="88">
        <f t="shared" si="11"/>
        <v>1263.97</v>
      </c>
      <c r="AF72" s="88">
        <f t="shared" si="11"/>
        <v>1251.3600000000001</v>
      </c>
      <c r="AG72" s="71">
        <f>AG69+AG65+AG53+AG49+AG35+AG71</f>
        <v>2068.14</v>
      </c>
      <c r="AH72" s="51">
        <f t="shared" si="2"/>
        <v>1430.2400000000002</v>
      </c>
      <c r="AI72" s="52">
        <f t="shared" si="3"/>
        <v>1098.3700000000001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 t="shared" ref="B76:E77" si="18">IF(B55&lt;0,B55*-1,0)</f>
        <v>0</v>
      </c>
      <c r="C76" s="79">
        <f t="shared" si="18"/>
        <v>0</v>
      </c>
      <c r="D76" s="79">
        <f t="shared" si="18"/>
        <v>0</v>
      </c>
      <c r="E76" s="79">
        <f t="shared" si="18"/>
        <v>0</v>
      </c>
      <c r="F76" s="79">
        <f>IF(F56&lt;0,F56*-1,0)</f>
        <v>22</v>
      </c>
      <c r="G76" s="79">
        <f t="shared" ref="G76:AF76" si="19">IF(G56&lt;0,G56*-1,0)</f>
        <v>30</v>
      </c>
      <c r="H76" s="79">
        <f t="shared" si="19"/>
        <v>40</v>
      </c>
      <c r="I76" s="79">
        <f t="shared" si="19"/>
        <v>0</v>
      </c>
      <c r="J76" s="79">
        <f t="shared" si="19"/>
        <v>0</v>
      </c>
      <c r="K76" s="79">
        <f t="shared" si="19"/>
        <v>18</v>
      </c>
      <c r="L76" s="79">
        <f t="shared" si="19"/>
        <v>20.2</v>
      </c>
      <c r="M76" s="79">
        <f t="shared" si="19"/>
        <v>0</v>
      </c>
      <c r="N76" s="79">
        <f t="shared" si="19"/>
        <v>0</v>
      </c>
      <c r="O76" s="79">
        <f t="shared" si="19"/>
        <v>9.8000000000000007</v>
      </c>
      <c r="P76" s="79">
        <f t="shared" si="19"/>
        <v>0.6</v>
      </c>
      <c r="Q76" s="79">
        <f t="shared" si="19"/>
        <v>0</v>
      </c>
      <c r="R76" s="79">
        <f t="shared" si="19"/>
        <v>0</v>
      </c>
      <c r="S76" s="79">
        <f t="shared" si="19"/>
        <v>0</v>
      </c>
      <c r="T76" s="79">
        <f t="shared" si="19"/>
        <v>0</v>
      </c>
      <c r="U76" s="79">
        <f t="shared" si="19"/>
        <v>0</v>
      </c>
      <c r="V76" s="79">
        <f t="shared" si="19"/>
        <v>0</v>
      </c>
      <c r="W76" s="79">
        <f t="shared" si="19"/>
        <v>0</v>
      </c>
      <c r="X76" s="79">
        <f t="shared" si="19"/>
        <v>0</v>
      </c>
      <c r="Y76" s="79">
        <f t="shared" si="19"/>
        <v>0</v>
      </c>
      <c r="Z76" s="79">
        <f t="shared" si="19"/>
        <v>0</v>
      </c>
      <c r="AA76" s="79">
        <f t="shared" si="19"/>
        <v>0</v>
      </c>
      <c r="AB76" s="79">
        <f t="shared" si="19"/>
        <v>0</v>
      </c>
      <c r="AC76" s="79">
        <f t="shared" si="19"/>
        <v>0</v>
      </c>
      <c r="AD76" s="79">
        <f t="shared" si="19"/>
        <v>0</v>
      </c>
      <c r="AE76" s="79">
        <f t="shared" si="19"/>
        <v>0</v>
      </c>
      <c r="AF76" s="79">
        <f t="shared" si="19"/>
        <v>0</v>
      </c>
      <c r="AG76" s="89"/>
      <c r="AH76" s="51">
        <f t="shared" ref="AH76:AH88" si="20">MAX(B76:AF76)</f>
        <v>40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f t="shared" si="18"/>
        <v>0</v>
      </c>
      <c r="C77" s="79">
        <f t="shared" si="18"/>
        <v>19</v>
      </c>
      <c r="D77" s="79">
        <f t="shared" si="18"/>
        <v>32</v>
      </c>
      <c r="E77" s="79">
        <f t="shared" si="18"/>
        <v>32</v>
      </c>
      <c r="F77" s="79">
        <f>IF(F54&lt;0,F54*-1,0)</f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32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3">SUM(B73:B78)</f>
        <v>0</v>
      </c>
      <c r="C79" s="66">
        <f t="shared" si="23"/>
        <v>19</v>
      </c>
      <c r="D79" s="66">
        <f t="shared" si="23"/>
        <v>32</v>
      </c>
      <c r="E79" s="66">
        <f t="shared" si="23"/>
        <v>32</v>
      </c>
      <c r="F79" s="66">
        <f t="shared" si="23"/>
        <v>22</v>
      </c>
      <c r="G79" s="66">
        <f t="shared" si="23"/>
        <v>30</v>
      </c>
      <c r="H79" s="66">
        <f t="shared" si="23"/>
        <v>40</v>
      </c>
      <c r="I79" s="66">
        <f t="shared" si="23"/>
        <v>0</v>
      </c>
      <c r="J79" s="66">
        <f t="shared" si="23"/>
        <v>0</v>
      </c>
      <c r="K79" s="66">
        <f t="shared" si="23"/>
        <v>18</v>
      </c>
      <c r="L79" s="66">
        <f t="shared" si="23"/>
        <v>20.2</v>
      </c>
      <c r="M79" s="66">
        <f t="shared" si="23"/>
        <v>0</v>
      </c>
      <c r="N79" s="66">
        <f t="shared" si="23"/>
        <v>0</v>
      </c>
      <c r="O79" s="66">
        <f t="shared" si="23"/>
        <v>9.8000000000000007</v>
      </c>
      <c r="P79" s="66">
        <f t="shared" si="23"/>
        <v>0.6</v>
      </c>
      <c r="Q79" s="66">
        <f t="shared" si="23"/>
        <v>0</v>
      </c>
      <c r="R79" s="66">
        <f t="shared" si="23"/>
        <v>0</v>
      </c>
      <c r="S79" s="66">
        <f t="shared" si="23"/>
        <v>0</v>
      </c>
      <c r="T79" s="66">
        <f t="shared" si="23"/>
        <v>0</v>
      </c>
      <c r="U79" s="66">
        <f t="shared" si="23"/>
        <v>0</v>
      </c>
      <c r="V79" s="66">
        <f t="shared" si="23"/>
        <v>0</v>
      </c>
      <c r="W79" s="66">
        <f t="shared" si="23"/>
        <v>0</v>
      </c>
      <c r="X79" s="66">
        <f t="shared" si="23"/>
        <v>0</v>
      </c>
      <c r="Y79" s="66">
        <f t="shared" si="23"/>
        <v>0</v>
      </c>
      <c r="Z79" s="66">
        <f t="shared" si="23"/>
        <v>0</v>
      </c>
      <c r="AA79" s="66">
        <f t="shared" si="23"/>
        <v>0</v>
      </c>
      <c r="AB79" s="66">
        <f t="shared" si="23"/>
        <v>0</v>
      </c>
      <c r="AC79" s="66">
        <f t="shared" si="23"/>
        <v>0</v>
      </c>
      <c r="AD79" s="66">
        <f t="shared" si="23"/>
        <v>0</v>
      </c>
      <c r="AE79" s="66">
        <f t="shared" si="23"/>
        <v>0</v>
      </c>
      <c r="AF79" s="66">
        <f t="shared" si="23"/>
        <v>0</v>
      </c>
      <c r="AG79" s="71">
        <f t="shared" si="23"/>
        <v>0</v>
      </c>
      <c r="AH79" s="51">
        <f t="shared" si="20"/>
        <v>40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87</v>
      </c>
      <c r="B80" s="66">
        <f t="shared" ref="B80:AG80" si="24">SUM(B67:B79)</f>
        <v>2437.4</v>
      </c>
      <c r="C80" s="66">
        <f t="shared" si="24"/>
        <v>2373.8200000000002</v>
      </c>
      <c r="D80" s="66">
        <f t="shared" si="24"/>
        <v>2349.88</v>
      </c>
      <c r="E80" s="66">
        <f t="shared" si="24"/>
        <v>2302.54</v>
      </c>
      <c r="F80" s="66">
        <f t="shared" si="24"/>
        <v>2296.08</v>
      </c>
      <c r="G80" s="66">
        <f t="shared" si="24"/>
        <v>2336.48</v>
      </c>
      <c r="H80" s="66">
        <f t="shared" si="24"/>
        <v>2276.7400000000002</v>
      </c>
      <c r="I80" s="66">
        <f t="shared" si="24"/>
        <v>2302.88</v>
      </c>
      <c r="J80" s="66">
        <f t="shared" si="24"/>
        <v>2434.88</v>
      </c>
      <c r="K80" s="66">
        <f t="shared" si="24"/>
        <v>2478</v>
      </c>
      <c r="L80" s="66">
        <f t="shared" si="24"/>
        <v>2538.8799999999997</v>
      </c>
      <c r="M80" s="66">
        <f t="shared" si="24"/>
        <v>2626.6</v>
      </c>
      <c r="N80" s="66">
        <f t="shared" si="24"/>
        <v>2690.7799999999997</v>
      </c>
      <c r="O80" s="66">
        <f t="shared" si="24"/>
        <v>2706.88</v>
      </c>
      <c r="P80" s="66">
        <f t="shared" si="24"/>
        <v>2725.4799999999996</v>
      </c>
      <c r="Q80" s="66">
        <f t="shared" si="24"/>
        <v>2726.06</v>
      </c>
      <c r="R80" s="66">
        <f t="shared" si="24"/>
        <v>2798.48</v>
      </c>
      <c r="S80" s="66">
        <f t="shared" si="24"/>
        <v>2824.58</v>
      </c>
      <c r="T80" s="66">
        <f t="shared" si="24"/>
        <v>2705.2799999999997</v>
      </c>
      <c r="U80" s="66">
        <f t="shared" si="24"/>
        <v>2565.48</v>
      </c>
      <c r="V80" s="66">
        <f t="shared" si="24"/>
        <v>2539.2799999999997</v>
      </c>
      <c r="W80" s="66">
        <f t="shared" si="24"/>
        <v>2466.88</v>
      </c>
      <c r="X80" s="66">
        <f t="shared" si="24"/>
        <v>2592.2799999999997</v>
      </c>
      <c r="Y80" s="66">
        <f t="shared" si="24"/>
        <v>2691.04</v>
      </c>
      <c r="Z80" s="66">
        <f t="shared" si="24"/>
        <v>2860.4800000000005</v>
      </c>
      <c r="AA80" s="66">
        <f t="shared" si="24"/>
        <v>2723.2799999999997</v>
      </c>
      <c r="AB80" s="66">
        <f t="shared" si="24"/>
        <v>2846.88</v>
      </c>
      <c r="AC80" s="66">
        <f t="shared" si="24"/>
        <v>2775.42</v>
      </c>
      <c r="AD80" s="66">
        <f t="shared" si="24"/>
        <v>2646.1</v>
      </c>
      <c r="AE80" s="66">
        <f t="shared" si="24"/>
        <v>2527.94</v>
      </c>
      <c r="AF80" s="66">
        <f t="shared" si="24"/>
        <v>2502.7200000000003</v>
      </c>
      <c r="AG80" s="71">
        <f t="shared" si="24"/>
        <v>4208.08</v>
      </c>
      <c r="AH80" s="51">
        <f t="shared" si="20"/>
        <v>2860.4800000000005</v>
      </c>
      <c r="AI80" s="52">
        <f t="shared" si="21"/>
        <v>2276.7400000000002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50.002000000000002</v>
      </c>
      <c r="C81" s="91">
        <v>49.997</v>
      </c>
      <c r="D81" s="91">
        <v>50.000999999999998</v>
      </c>
      <c r="E81" s="91">
        <v>49.997999999999998</v>
      </c>
      <c r="F81" s="91">
        <v>50.01</v>
      </c>
      <c r="G81" s="91">
        <v>50.034999999999997</v>
      </c>
      <c r="H81" s="91">
        <v>49.966999999999999</v>
      </c>
      <c r="I81" s="91">
        <v>50.006999999999998</v>
      </c>
      <c r="J81" s="91">
        <v>50.018000000000001</v>
      </c>
      <c r="K81" s="91">
        <v>49.911999999999999</v>
      </c>
      <c r="L81" s="91">
        <v>50.116999999999997</v>
      </c>
      <c r="M81" s="91">
        <v>49.938000000000002</v>
      </c>
      <c r="N81" s="91">
        <v>49.947000000000003</v>
      </c>
      <c r="O81" s="91">
        <v>50.052999999999997</v>
      </c>
      <c r="P81" s="91">
        <v>49.905999999999999</v>
      </c>
      <c r="Q81" s="91">
        <v>49.985999999999997</v>
      </c>
      <c r="R81" s="91">
        <v>50.033999999999999</v>
      </c>
      <c r="S81" s="91">
        <v>50.015999999999998</v>
      </c>
      <c r="T81" s="91">
        <v>50.043999999999997</v>
      </c>
      <c r="U81" s="91">
        <v>50.021999999999998</v>
      </c>
      <c r="V81" s="91">
        <v>50.021999999999998</v>
      </c>
      <c r="W81" s="91">
        <v>49.975999999999999</v>
      </c>
      <c r="X81" s="91">
        <v>49.975999999999999</v>
      </c>
      <c r="Y81" s="91">
        <v>49.991999999999997</v>
      </c>
      <c r="Z81" s="91">
        <v>49.923000000000002</v>
      </c>
      <c r="AA81" s="91">
        <v>49.813000000000002</v>
      </c>
      <c r="AB81" s="91">
        <v>49.881</v>
      </c>
      <c r="AC81" s="91">
        <v>50.009</v>
      </c>
      <c r="AD81" s="91">
        <v>50.02</v>
      </c>
      <c r="AE81" s="91">
        <v>50.045999999999999</v>
      </c>
      <c r="AF81" s="92">
        <v>50.024999999999999</v>
      </c>
      <c r="AG81" s="93"/>
      <c r="AH81" s="51">
        <f t="shared" si="20"/>
        <v>50.116999999999997</v>
      </c>
      <c r="AI81" s="52">
        <f t="shared" si="21"/>
        <v>49.813000000000002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122.5</v>
      </c>
      <c r="C82" s="67">
        <v>122.8</v>
      </c>
      <c r="D82" s="67">
        <v>124.6</v>
      </c>
      <c r="E82" s="67">
        <v>125.3</v>
      </c>
      <c r="F82" s="67">
        <v>123.6</v>
      </c>
      <c r="G82" s="67">
        <v>124.7</v>
      </c>
      <c r="H82" s="67">
        <v>125.2</v>
      </c>
      <c r="I82" s="67">
        <v>123.9</v>
      </c>
      <c r="J82" s="67">
        <v>122.2</v>
      </c>
      <c r="K82" s="67">
        <v>121.7</v>
      </c>
      <c r="L82" s="67">
        <v>121.7</v>
      </c>
      <c r="M82" s="67">
        <v>120.4</v>
      </c>
      <c r="N82" s="67">
        <v>118.5</v>
      </c>
      <c r="O82" s="67">
        <v>120.8</v>
      </c>
      <c r="P82" s="67">
        <v>118.8</v>
      </c>
      <c r="Q82" s="67">
        <v>121.4</v>
      </c>
      <c r="R82" s="67">
        <v>121.9</v>
      </c>
      <c r="S82" s="95">
        <v>122</v>
      </c>
      <c r="T82" s="95">
        <v>125.6</v>
      </c>
      <c r="U82" s="95">
        <v>129</v>
      </c>
      <c r="V82" s="95">
        <v>129</v>
      </c>
      <c r="W82" s="95">
        <v>127.6</v>
      </c>
      <c r="X82" s="95">
        <v>127.6</v>
      </c>
      <c r="Y82" s="95">
        <v>126.8</v>
      </c>
      <c r="Z82" s="95">
        <v>125.5</v>
      </c>
      <c r="AA82" s="67">
        <v>126.3</v>
      </c>
      <c r="AB82" s="67">
        <v>125.2</v>
      </c>
      <c r="AC82" s="67">
        <v>126.6</v>
      </c>
      <c r="AD82" s="67">
        <v>126.6</v>
      </c>
      <c r="AE82" s="67">
        <v>124.4</v>
      </c>
      <c r="AF82" s="96">
        <v>125.8</v>
      </c>
      <c r="AG82" s="97"/>
      <c r="AH82" s="51">
        <f t="shared" si="20"/>
        <v>129</v>
      </c>
      <c r="AI82" s="52">
        <f t="shared" si="21"/>
        <v>118.5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126.7</v>
      </c>
      <c r="C83" s="67">
        <v>127.4</v>
      </c>
      <c r="D83" s="67">
        <v>128.5</v>
      </c>
      <c r="E83" s="67">
        <v>128.80000000000001</v>
      </c>
      <c r="F83" s="67">
        <v>127.5</v>
      </c>
      <c r="G83" s="67">
        <v>127.9</v>
      </c>
      <c r="H83" s="67">
        <v>127.8</v>
      </c>
      <c r="I83" s="67">
        <v>126.8</v>
      </c>
      <c r="J83" s="67">
        <v>125.3</v>
      </c>
      <c r="K83" s="67">
        <v>125.2</v>
      </c>
      <c r="L83" s="67">
        <v>124.1</v>
      </c>
      <c r="M83" s="67">
        <v>124</v>
      </c>
      <c r="N83" s="67">
        <v>122.7</v>
      </c>
      <c r="O83" s="67">
        <v>125</v>
      </c>
      <c r="P83" s="67">
        <v>123.5</v>
      </c>
      <c r="Q83" s="67">
        <v>125.1</v>
      </c>
      <c r="R83" s="67">
        <v>125.7</v>
      </c>
      <c r="S83" s="95">
        <v>125.6</v>
      </c>
      <c r="T83" s="95">
        <v>128.5</v>
      </c>
      <c r="U83" s="95">
        <v>131.1</v>
      </c>
      <c r="V83" s="95">
        <v>131.1</v>
      </c>
      <c r="W83" s="95">
        <v>129.9</v>
      </c>
      <c r="X83" s="95">
        <v>129.9</v>
      </c>
      <c r="Y83" s="95">
        <v>129.19999999999999</v>
      </c>
      <c r="Z83" s="95">
        <v>128.30000000000001</v>
      </c>
      <c r="AA83" s="67">
        <v>129.19999999999999</v>
      </c>
      <c r="AB83" s="67">
        <v>128.19999999999999</v>
      </c>
      <c r="AC83" s="67">
        <v>129.5</v>
      </c>
      <c r="AD83" s="67">
        <v>129.5</v>
      </c>
      <c r="AE83" s="67">
        <v>128.6</v>
      </c>
      <c r="AF83" s="96">
        <v>129.5</v>
      </c>
      <c r="AG83" s="97"/>
      <c r="AH83" s="51">
        <f t="shared" si="20"/>
        <v>131.1</v>
      </c>
      <c r="AI83" s="52">
        <f t="shared" si="21"/>
        <v>122.7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128.30000000000001</v>
      </c>
      <c r="C84" s="67">
        <v>128.1</v>
      </c>
      <c r="D84" s="67">
        <v>129</v>
      </c>
      <c r="E84" s="67">
        <v>129.69999999999999</v>
      </c>
      <c r="F84" s="67">
        <v>128</v>
      </c>
      <c r="G84" s="67">
        <v>129.80000000000001</v>
      </c>
      <c r="H84" s="67">
        <v>128.4</v>
      </c>
      <c r="I84" s="67">
        <v>127.1</v>
      </c>
      <c r="J84" s="67">
        <v>124.6</v>
      </c>
      <c r="K84" s="67">
        <v>125.6</v>
      </c>
      <c r="L84" s="67">
        <v>126.9</v>
      </c>
      <c r="M84" s="67">
        <v>121.7</v>
      </c>
      <c r="N84" s="67">
        <v>119.9</v>
      </c>
      <c r="O84" s="67">
        <v>125.3</v>
      </c>
      <c r="P84" s="67">
        <v>125.6</v>
      </c>
      <c r="Q84" s="67">
        <v>121.4</v>
      </c>
      <c r="R84" s="67">
        <v>121.9</v>
      </c>
      <c r="S84" s="67">
        <v>122.9</v>
      </c>
      <c r="T84" s="67">
        <v>126.7</v>
      </c>
      <c r="U84" s="67">
        <v>127.4</v>
      </c>
      <c r="V84" s="67">
        <v>127.4</v>
      </c>
      <c r="W84" s="95">
        <v>128.69999999999999</v>
      </c>
      <c r="X84" s="95">
        <v>128.69999999999999</v>
      </c>
      <c r="Y84" s="95">
        <v>123.9</v>
      </c>
      <c r="Z84" s="95">
        <v>122.7</v>
      </c>
      <c r="AA84" s="67">
        <v>122.2</v>
      </c>
      <c r="AB84" s="67">
        <v>122.3</v>
      </c>
      <c r="AC84" s="67">
        <v>120.5</v>
      </c>
      <c r="AD84" s="67">
        <v>120.5</v>
      </c>
      <c r="AE84" s="67">
        <v>123.7</v>
      </c>
      <c r="AF84" s="96">
        <v>123</v>
      </c>
      <c r="AG84" s="97"/>
      <c r="AH84" s="51">
        <f t="shared" si="20"/>
        <v>129.80000000000001</v>
      </c>
      <c r="AI84" s="52">
        <f t="shared" si="21"/>
        <v>119.9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133</v>
      </c>
      <c r="C85" s="67">
        <v>133.1</v>
      </c>
      <c r="D85" s="67">
        <v>134</v>
      </c>
      <c r="E85" s="67">
        <v>135</v>
      </c>
      <c r="F85" s="67">
        <v>132.1</v>
      </c>
      <c r="G85" s="67">
        <v>133.5</v>
      </c>
      <c r="H85" s="67">
        <v>132.4</v>
      </c>
      <c r="I85" s="67">
        <v>132.69999999999999</v>
      </c>
      <c r="J85" s="67">
        <v>129.69999999999999</v>
      </c>
      <c r="K85" s="67">
        <v>129.6</v>
      </c>
      <c r="L85" s="67">
        <v>129.9</v>
      </c>
      <c r="M85" s="67">
        <v>124</v>
      </c>
      <c r="N85" s="67">
        <v>121.7</v>
      </c>
      <c r="O85" s="67">
        <v>127.1</v>
      </c>
      <c r="P85" s="67">
        <v>128.80000000000001</v>
      </c>
      <c r="Q85" s="67">
        <v>125.9</v>
      </c>
      <c r="R85" s="67">
        <v>126.2</v>
      </c>
      <c r="S85" s="67">
        <v>126</v>
      </c>
      <c r="T85" s="67">
        <v>130</v>
      </c>
      <c r="U85" s="67">
        <v>130.69999999999999</v>
      </c>
      <c r="V85" s="67">
        <v>130.69999999999999</v>
      </c>
      <c r="W85" s="95">
        <v>132.4</v>
      </c>
      <c r="X85" s="95">
        <v>132.4</v>
      </c>
      <c r="Y85" s="95">
        <v>126.9</v>
      </c>
      <c r="Z85" s="95">
        <v>126.3</v>
      </c>
      <c r="AA85" s="67">
        <v>126.6</v>
      </c>
      <c r="AB85" s="67">
        <v>125.4</v>
      </c>
      <c r="AC85" s="67">
        <v>124.9</v>
      </c>
      <c r="AD85" s="67">
        <v>124.9</v>
      </c>
      <c r="AE85" s="67">
        <v>128.80000000000001</v>
      </c>
      <c r="AF85" s="96">
        <v>128.69999999999999</v>
      </c>
      <c r="AG85" s="97"/>
      <c r="AH85" s="51">
        <f t="shared" si="20"/>
        <v>135</v>
      </c>
      <c r="AI85" s="52">
        <f t="shared" si="21"/>
        <v>121.7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131.30000000000001</v>
      </c>
      <c r="C86" s="99">
        <v>130.1</v>
      </c>
      <c r="D86" s="99">
        <v>134.5</v>
      </c>
      <c r="E86" s="99">
        <v>133.9</v>
      </c>
      <c r="F86" s="99">
        <v>130.5</v>
      </c>
      <c r="G86" s="99">
        <v>135.19999999999999</v>
      </c>
      <c r="H86" s="99">
        <v>133.1</v>
      </c>
      <c r="I86" s="99">
        <v>133.5</v>
      </c>
      <c r="J86" s="99">
        <v>134.4</v>
      </c>
      <c r="K86" s="99">
        <v>131.5</v>
      </c>
      <c r="L86" s="99">
        <v>130.5</v>
      </c>
      <c r="M86" s="99">
        <v>131</v>
      </c>
      <c r="N86" s="99">
        <v>127.9</v>
      </c>
      <c r="O86" s="99">
        <v>130.6</v>
      </c>
      <c r="P86" s="99">
        <v>128.4</v>
      </c>
      <c r="Q86" s="99">
        <v>130.9</v>
      </c>
      <c r="R86" s="99">
        <v>126.4</v>
      </c>
      <c r="S86" s="99">
        <v>131.30000000000001</v>
      </c>
      <c r="T86" s="99">
        <v>130.80000000000001</v>
      </c>
      <c r="U86" s="99">
        <v>128.69999999999999</v>
      </c>
      <c r="V86" s="99">
        <v>128.69999999999999</v>
      </c>
      <c r="W86" s="95">
        <v>133.5</v>
      </c>
      <c r="X86" s="95">
        <v>133.5</v>
      </c>
      <c r="Y86" s="95">
        <v>131.6</v>
      </c>
      <c r="Z86" s="95">
        <v>130.9</v>
      </c>
      <c r="AA86" s="99">
        <v>132.80000000000001</v>
      </c>
      <c r="AB86" s="99">
        <v>131.69999999999999</v>
      </c>
      <c r="AC86" s="99">
        <v>133.1</v>
      </c>
      <c r="AD86" s="99">
        <v>133.1</v>
      </c>
      <c r="AE86" s="99">
        <v>126.5</v>
      </c>
      <c r="AF86" s="100">
        <v>136.19999999999999</v>
      </c>
      <c r="AG86" s="101"/>
      <c r="AH86" s="51">
        <f t="shared" si="20"/>
        <v>136.19999999999999</v>
      </c>
      <c r="AI86" s="52">
        <f t="shared" si="21"/>
        <v>126.4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129.9</v>
      </c>
      <c r="C87" s="67">
        <v>125.9</v>
      </c>
      <c r="D87" s="67">
        <v>136.19999999999999</v>
      </c>
      <c r="E87" s="67">
        <v>134.30000000000001</v>
      </c>
      <c r="F87" s="67">
        <v>128.1</v>
      </c>
      <c r="G87" s="67">
        <v>136</v>
      </c>
      <c r="H87" s="67">
        <v>129.9</v>
      </c>
      <c r="I87" s="67">
        <v>129.69999999999999</v>
      </c>
      <c r="J87" s="67">
        <v>132.69999999999999</v>
      </c>
      <c r="K87" s="67">
        <v>125.4</v>
      </c>
      <c r="L87" s="67">
        <v>126.8</v>
      </c>
      <c r="M87" s="67">
        <v>125.4</v>
      </c>
      <c r="N87" s="67">
        <v>124</v>
      </c>
      <c r="O87" s="67">
        <v>125.3</v>
      </c>
      <c r="P87" s="67">
        <v>123.9</v>
      </c>
      <c r="Q87" s="67">
        <v>125.6</v>
      </c>
      <c r="R87" s="67">
        <v>120.5</v>
      </c>
      <c r="S87" s="67">
        <v>127.2</v>
      </c>
      <c r="T87" s="67">
        <v>129.5</v>
      </c>
      <c r="U87" s="67">
        <v>129</v>
      </c>
      <c r="V87" s="67">
        <v>129</v>
      </c>
      <c r="W87" s="95">
        <v>134.19999999999999</v>
      </c>
      <c r="X87" s="95">
        <v>134.19999999999999</v>
      </c>
      <c r="Y87" s="95">
        <v>133.1</v>
      </c>
      <c r="Z87" s="95">
        <v>122.6</v>
      </c>
      <c r="AA87" s="67">
        <v>126.9</v>
      </c>
      <c r="AB87" s="67">
        <v>131.6</v>
      </c>
      <c r="AC87" s="67">
        <v>132.6</v>
      </c>
      <c r="AD87" s="67">
        <v>132.6</v>
      </c>
      <c r="AE87" s="67">
        <v>114</v>
      </c>
      <c r="AF87" s="96">
        <v>136.69999999999999</v>
      </c>
      <c r="AG87" s="97"/>
      <c r="AH87" s="51">
        <f t="shared" si="20"/>
        <v>136.69999999999999</v>
      </c>
      <c r="AI87" s="52">
        <f t="shared" si="21"/>
        <v>114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65</v>
      </c>
      <c r="C88" s="102">
        <v>65.3</v>
      </c>
      <c r="D88" s="102">
        <v>65.8</v>
      </c>
      <c r="E88" s="102">
        <v>66</v>
      </c>
      <c r="F88" s="102">
        <v>65.2</v>
      </c>
      <c r="G88" s="102">
        <v>65.400000000000006</v>
      </c>
      <c r="H88" s="102">
        <v>65.099999999999994</v>
      </c>
      <c r="I88" s="102">
        <v>65.099999999999994</v>
      </c>
      <c r="J88" s="102">
        <v>64.2</v>
      </c>
      <c r="K88" s="102">
        <v>64.2</v>
      </c>
      <c r="L88" s="102">
        <v>64.3</v>
      </c>
      <c r="M88" s="102">
        <v>63.8</v>
      </c>
      <c r="N88" s="102">
        <v>62.9</v>
      </c>
      <c r="O88" s="102">
        <v>63.8</v>
      </c>
      <c r="P88" s="102">
        <v>63.6</v>
      </c>
      <c r="Q88" s="102">
        <v>63.8</v>
      </c>
      <c r="R88" s="102">
        <v>64.400000000000006</v>
      </c>
      <c r="S88" s="102">
        <v>64.2</v>
      </c>
      <c r="T88" s="102">
        <v>65.5</v>
      </c>
      <c r="U88" s="102">
        <v>66.5</v>
      </c>
      <c r="V88" s="102">
        <v>66.5</v>
      </c>
      <c r="W88" s="102">
        <v>66.3</v>
      </c>
      <c r="X88" s="102">
        <v>66.3</v>
      </c>
      <c r="Y88" s="102">
        <v>66.099999999999994</v>
      </c>
      <c r="Z88" s="102">
        <v>65.599999999999994</v>
      </c>
      <c r="AA88" s="102">
        <v>66</v>
      </c>
      <c r="AB88" s="102">
        <v>65.599999999999994</v>
      </c>
      <c r="AC88" s="102">
        <v>66.3</v>
      </c>
      <c r="AD88" s="102">
        <v>66.3</v>
      </c>
      <c r="AE88" s="102">
        <v>66.3</v>
      </c>
      <c r="AF88" s="103">
        <v>66.599999999999994</v>
      </c>
      <c r="AG88" s="104"/>
      <c r="AH88" s="51">
        <f t="shared" si="20"/>
        <v>66.599999999999994</v>
      </c>
      <c r="AI88" s="52">
        <f t="shared" si="21"/>
        <v>62.9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SUM(B12,B14,B17,B20:B21,B39,B41:B42,B44,B46,B91:B94,B98,B104,B110,B119,B121,B133,B140,B143:B144,B151,B153,B155,B159:B161,B163:B165,B170,B176:B177,B179:B181,B189,B194)</f>
        <v>158.73999999999998</v>
      </c>
      <c r="C90" s="109">
        <f t="shared" ref="C90:AF90" si="25">SUM(C12,C14,C17,C20:C21,C39,C41:C42,C44,C46,C91:C94,C98,C104,C110,C119,C121,C133,C140,C143:C144,C151,C153,C155,C159:C161,C163:C165,C170,C176:C177,C179:C181,C189,C194)</f>
        <v>154.34</v>
      </c>
      <c r="D90" s="109">
        <f t="shared" si="25"/>
        <v>151.33999999999997</v>
      </c>
      <c r="E90" s="109">
        <f t="shared" si="25"/>
        <v>151.63999999999999</v>
      </c>
      <c r="F90" s="109">
        <f t="shared" si="25"/>
        <v>161.04000000000002</v>
      </c>
      <c r="G90" s="109">
        <f t="shared" si="25"/>
        <v>191.43999999999997</v>
      </c>
      <c r="H90" s="109">
        <f t="shared" si="25"/>
        <v>206.73999999999995</v>
      </c>
      <c r="I90" s="109">
        <f t="shared" si="25"/>
        <v>239.94</v>
      </c>
      <c r="J90" s="109">
        <f t="shared" si="25"/>
        <v>271.44</v>
      </c>
      <c r="K90" s="109">
        <f t="shared" si="25"/>
        <v>280.34000000000003</v>
      </c>
      <c r="L90" s="109">
        <f t="shared" si="25"/>
        <v>300.14</v>
      </c>
      <c r="M90" s="109">
        <f t="shared" si="25"/>
        <v>294.94</v>
      </c>
      <c r="N90" s="109">
        <f t="shared" si="25"/>
        <v>285.64000000000004</v>
      </c>
      <c r="O90" s="109">
        <f t="shared" si="25"/>
        <v>283.54000000000002</v>
      </c>
      <c r="P90" s="109">
        <f t="shared" si="25"/>
        <v>279.03999999999996</v>
      </c>
      <c r="Q90" s="109">
        <f t="shared" si="25"/>
        <v>281.94000000000005</v>
      </c>
      <c r="R90" s="109">
        <f t="shared" si="25"/>
        <v>292.74</v>
      </c>
      <c r="S90" s="109">
        <f t="shared" si="25"/>
        <v>288.54000000000002</v>
      </c>
      <c r="T90" s="109">
        <f t="shared" si="25"/>
        <v>291.64000000000004</v>
      </c>
      <c r="U90" s="109">
        <f t="shared" si="25"/>
        <v>270.84000000000003</v>
      </c>
      <c r="V90" s="109">
        <f t="shared" si="25"/>
        <v>255.83999999999995</v>
      </c>
      <c r="W90" s="109">
        <f t="shared" si="25"/>
        <v>309.64000000000004</v>
      </c>
      <c r="X90" s="109">
        <f t="shared" si="25"/>
        <v>316.53999999999996</v>
      </c>
      <c r="Y90" s="109">
        <f t="shared" si="25"/>
        <v>318.94</v>
      </c>
      <c r="Z90" s="109">
        <f t="shared" si="25"/>
        <v>339.94000000000005</v>
      </c>
      <c r="AA90" s="109">
        <f t="shared" si="25"/>
        <v>305.94000000000005</v>
      </c>
      <c r="AB90" s="109">
        <f t="shared" si="25"/>
        <v>292.04000000000002</v>
      </c>
      <c r="AC90" s="109">
        <f t="shared" si="25"/>
        <v>268.24</v>
      </c>
      <c r="AD90" s="109">
        <f t="shared" si="25"/>
        <v>226.03999999999996</v>
      </c>
      <c r="AE90" s="109">
        <f t="shared" si="25"/>
        <v>178.53999999999994</v>
      </c>
      <c r="AF90" s="109">
        <f t="shared" si="25"/>
        <v>168.83999999999992</v>
      </c>
      <c r="AG90" s="110"/>
      <c r="AH90" s="51">
        <f>MAX(B90:AF90)</f>
        <v>339.94000000000005</v>
      </c>
      <c r="AI90" s="52">
        <f>MIN(B90:AF90)</f>
        <v>151.33999999999997</v>
      </c>
    </row>
    <row r="91" spans="1:88" x14ac:dyDescent="0.25">
      <c r="A91" s="111" t="s">
        <v>58</v>
      </c>
      <c r="B91" s="79">
        <v>104.8</v>
      </c>
      <c r="C91" s="79">
        <v>106</v>
      </c>
      <c r="D91" s="79">
        <v>107.5</v>
      </c>
      <c r="E91" s="79">
        <v>107.3</v>
      </c>
      <c r="F91" s="112">
        <v>107.6</v>
      </c>
      <c r="G91" s="112">
        <v>107.7</v>
      </c>
      <c r="H91" s="112">
        <v>92.7</v>
      </c>
      <c r="I91" s="112">
        <v>107</v>
      </c>
      <c r="J91" s="112">
        <v>104.7</v>
      </c>
      <c r="K91" s="112">
        <v>106.1</v>
      </c>
      <c r="L91" s="49">
        <v>103.9</v>
      </c>
      <c r="M91" s="49">
        <v>105.5</v>
      </c>
      <c r="N91" s="49">
        <v>105.6</v>
      </c>
      <c r="O91" s="112">
        <v>104.3</v>
      </c>
      <c r="P91" s="112">
        <v>105.7</v>
      </c>
      <c r="Q91" s="112">
        <v>105.7</v>
      </c>
      <c r="R91" s="112">
        <v>105.5</v>
      </c>
      <c r="S91" s="49">
        <v>105.8</v>
      </c>
      <c r="T91" s="49">
        <v>105.7</v>
      </c>
      <c r="U91" s="112">
        <v>105</v>
      </c>
      <c r="V91" s="112"/>
      <c r="W91" s="112">
        <v>129.9</v>
      </c>
      <c r="X91" s="112">
        <v>105</v>
      </c>
      <c r="Y91" s="112">
        <v>105.8</v>
      </c>
      <c r="Z91" s="112">
        <v>106.1</v>
      </c>
      <c r="AA91" s="49">
        <v>106.9</v>
      </c>
      <c r="AB91" s="49">
        <v>107</v>
      </c>
      <c r="AC91" s="49">
        <v>107.5</v>
      </c>
      <c r="AD91" s="49">
        <v>106</v>
      </c>
      <c r="AE91" s="49">
        <v>106.7</v>
      </c>
      <c r="AF91" s="113">
        <v>106.7</v>
      </c>
      <c r="AG91" s="114">
        <v>75</v>
      </c>
      <c r="AH91" s="51">
        <f>IF(ABS(MAX(B91:AF91))&gt;ABS(MIN(B91:AF91)),MAX(B91:AF91),MIN(B91:AF91))</f>
        <v>129.9</v>
      </c>
      <c r="AI91" s="115">
        <f>INDEX($B$9:$AF$9,1,MATCH(AH91,B91:AF91,0))</f>
        <v>0.75</v>
      </c>
    </row>
    <row r="92" spans="1:88" x14ac:dyDescent="0.25">
      <c r="A92" s="116" t="s">
        <v>59</v>
      </c>
      <c r="B92" s="80">
        <v>-141</v>
      </c>
      <c r="C92" s="80">
        <v>-141</v>
      </c>
      <c r="D92" s="80">
        <v>-140</v>
      </c>
      <c r="E92" s="80">
        <v>-137</v>
      </c>
      <c r="F92" s="80">
        <v>-137.1</v>
      </c>
      <c r="G92" s="80">
        <v>-117</v>
      </c>
      <c r="H92" s="80">
        <v>-100</v>
      </c>
      <c r="I92" s="80">
        <v>-97</v>
      </c>
      <c r="J92" s="80">
        <v>-80</v>
      </c>
      <c r="K92" s="80">
        <v>-79</v>
      </c>
      <c r="L92" s="80">
        <v>-61.3</v>
      </c>
      <c r="M92" s="80">
        <v>-73.599999999999994</v>
      </c>
      <c r="N92" s="80">
        <v>-75.2</v>
      </c>
      <c r="O92" s="80">
        <v>-76.8</v>
      </c>
      <c r="P92" s="80">
        <v>-82</v>
      </c>
      <c r="Q92" s="80">
        <v>-82</v>
      </c>
      <c r="R92" s="80">
        <v>-76</v>
      </c>
      <c r="S92" s="80">
        <v>-85</v>
      </c>
      <c r="T92" s="80">
        <v>-64</v>
      </c>
      <c r="U92" s="80">
        <v>-62</v>
      </c>
      <c r="V92" s="80"/>
      <c r="W92" s="80">
        <v>-51</v>
      </c>
      <c r="X92" s="80">
        <v>-40</v>
      </c>
      <c r="Y92" s="80">
        <v>-42</v>
      </c>
      <c r="Z92" s="80">
        <v>-30</v>
      </c>
      <c r="AA92" s="67">
        <v>-45</v>
      </c>
      <c r="AB92" s="67">
        <v>-49</v>
      </c>
      <c r="AC92" s="67">
        <v>-60</v>
      </c>
      <c r="AD92" s="67">
        <v>-80</v>
      </c>
      <c r="AE92" s="67">
        <v>-95</v>
      </c>
      <c r="AF92" s="117">
        <v>-100</v>
      </c>
      <c r="AG92" s="114">
        <v>240</v>
      </c>
      <c r="AH92" s="51">
        <f>IF(ABS(MAX(B92:AF92))&gt;ABS(MIN(B92:AF92)),MAX(B92:AF92),MIN(B92:AF92))</f>
        <v>-141</v>
      </c>
      <c r="AI92" s="115">
        <f>INDEX($B$9:$AF$9,1,MATCH(AH92,B92:AF92,0))</f>
        <v>4.1666666666666664E-2</v>
      </c>
    </row>
    <row r="93" spans="1:88" x14ac:dyDescent="0.25">
      <c r="A93" s="116" t="s">
        <v>60</v>
      </c>
      <c r="B93" s="80">
        <v>-16.3</v>
      </c>
      <c r="C93" s="80">
        <v>-13.2</v>
      </c>
      <c r="D93" s="80">
        <v>-14.5</v>
      </c>
      <c r="E93" s="80">
        <v>-11.6</v>
      </c>
      <c r="F93" s="80">
        <v>-15.2</v>
      </c>
      <c r="G93" s="80">
        <v>-11.6</v>
      </c>
      <c r="H93" s="80">
        <v>-3.4</v>
      </c>
      <c r="I93" s="80">
        <v>0.8</v>
      </c>
      <c r="J93" s="80">
        <v>0</v>
      </c>
      <c r="K93" s="80">
        <v>5.9</v>
      </c>
      <c r="L93" s="80">
        <v>11.5</v>
      </c>
      <c r="M93" s="80">
        <v>14</v>
      </c>
      <c r="N93" s="80">
        <v>10.7</v>
      </c>
      <c r="O93" s="80">
        <v>8.9</v>
      </c>
      <c r="P93" s="80">
        <v>14.5</v>
      </c>
      <c r="Q93" s="80">
        <v>14.5</v>
      </c>
      <c r="R93" s="80">
        <v>30.2</v>
      </c>
      <c r="S93" s="80">
        <v>25.3</v>
      </c>
      <c r="T93" s="80">
        <v>30.8</v>
      </c>
      <c r="U93" s="80">
        <v>28</v>
      </c>
      <c r="V93" s="80"/>
      <c r="W93" s="80">
        <v>25.5</v>
      </c>
      <c r="X93" s="80">
        <v>25.4</v>
      </c>
      <c r="Y93" s="80">
        <v>26</v>
      </c>
      <c r="Z93" s="80">
        <v>41.6</v>
      </c>
      <c r="AA93" s="67">
        <v>35</v>
      </c>
      <c r="AB93" s="67">
        <v>34.5</v>
      </c>
      <c r="AC93" s="67">
        <v>32.5</v>
      </c>
      <c r="AD93" s="67">
        <v>25</v>
      </c>
      <c r="AE93" s="67">
        <v>16</v>
      </c>
      <c r="AF93" s="117">
        <v>16.100000000000001</v>
      </c>
      <c r="AG93" s="114">
        <v>60</v>
      </c>
      <c r="AH93" s="51">
        <f>IF(ABS(MAX(B93:AF93))&gt;ABS(MIN(B93:AF93)),MAX(B93:AF93),MIN(B93:AF93))</f>
        <v>41.6</v>
      </c>
      <c r="AI93" s="115">
        <f>INDEX($B$9:$AF$9,1,MATCH(AH93,B93:AF93,0))</f>
        <v>0.8125</v>
      </c>
    </row>
    <row r="94" spans="1:88" x14ac:dyDescent="0.25">
      <c r="A94" s="118" t="s">
        <v>61</v>
      </c>
      <c r="B94" s="82">
        <v>-42.1</v>
      </c>
      <c r="C94" s="82">
        <v>-50.8</v>
      </c>
      <c r="D94" s="82">
        <v>-55</v>
      </c>
      <c r="E94" s="82">
        <v>-60.9</v>
      </c>
      <c r="F94" s="82">
        <v>-48.1</v>
      </c>
      <c r="G94" s="82">
        <v>-41.5</v>
      </c>
      <c r="H94" s="82">
        <v>-36.4</v>
      </c>
      <c r="I94" s="82">
        <v>-24.7</v>
      </c>
      <c r="J94" s="82">
        <v>-7.1</v>
      </c>
      <c r="K94" s="82">
        <v>-6.5</v>
      </c>
      <c r="L94" s="82">
        <v>-7.8</v>
      </c>
      <c r="M94" s="82">
        <v>-3.8</v>
      </c>
      <c r="N94" s="82">
        <v>-8.3000000000000007</v>
      </c>
      <c r="O94" s="82">
        <v>-3.2</v>
      </c>
      <c r="P94" s="82">
        <v>-9.5</v>
      </c>
      <c r="Q94" s="82">
        <v>-9.5</v>
      </c>
      <c r="R94" s="82">
        <v>-20.2</v>
      </c>
      <c r="S94" s="82">
        <v>-13.6</v>
      </c>
      <c r="T94" s="82">
        <v>-36.700000000000003</v>
      </c>
      <c r="U94" s="82">
        <v>-56</v>
      </c>
      <c r="V94" s="82"/>
      <c r="W94" s="82">
        <v>-49.9</v>
      </c>
      <c r="X94" s="82">
        <v>-29</v>
      </c>
      <c r="Y94" s="82">
        <v>-27</v>
      </c>
      <c r="Z94" s="82">
        <v>-34.6</v>
      </c>
      <c r="AA94" s="119">
        <v>-46</v>
      </c>
      <c r="AB94" s="119">
        <v>-55.5</v>
      </c>
      <c r="AC94" s="119">
        <v>-66.8</v>
      </c>
      <c r="AD94" s="119">
        <v>-80</v>
      </c>
      <c r="AE94" s="119">
        <v>-103.9</v>
      </c>
      <c r="AF94" s="120">
        <v>-108.7</v>
      </c>
      <c r="AG94" s="121">
        <v>120</v>
      </c>
      <c r="AH94" s="51">
        <f>IF(ABS(MAX(B94:AF94))&gt;ABS(MIN(B94:AF94)),MAX(B94:AF94),MIN(B94:AF94))</f>
        <v>-108.7</v>
      </c>
      <c r="AI94" s="115">
        <f>INDEX($B$9:$AF$9,1,MATCH(AH94,B94:AF94,0))</f>
        <v>1</v>
      </c>
    </row>
    <row r="95" spans="1:88" ht="15.75" thickBot="1" x14ac:dyDescent="0.3">
      <c r="A95" s="118" t="s">
        <v>62</v>
      </c>
      <c r="B95" s="82">
        <v>68.5</v>
      </c>
      <c r="C95" s="82">
        <v>63.2</v>
      </c>
      <c r="D95" s="82">
        <v>56.3</v>
      </c>
      <c r="E95" s="82">
        <v>49.3</v>
      </c>
      <c r="F95" s="82">
        <v>60.8</v>
      </c>
      <c r="G95" s="82">
        <v>62.5</v>
      </c>
      <c r="H95" s="82">
        <v>61.5</v>
      </c>
      <c r="I95" s="82">
        <v>72</v>
      </c>
      <c r="J95" s="82">
        <v>84.5</v>
      </c>
      <c r="K95" s="82">
        <v>86.1</v>
      </c>
      <c r="L95" s="82">
        <v>80.8</v>
      </c>
      <c r="M95" s="82">
        <v>87.7</v>
      </c>
      <c r="N95" s="82">
        <v>85.3</v>
      </c>
      <c r="O95" s="82">
        <v>89.6</v>
      </c>
      <c r="P95" s="82">
        <v>88.3</v>
      </c>
      <c r="Q95" s="82">
        <v>88.3</v>
      </c>
      <c r="R95" s="82">
        <v>72.900000000000006</v>
      </c>
      <c r="S95" s="82">
        <v>84.5</v>
      </c>
      <c r="T95" s="82">
        <v>48.3</v>
      </c>
      <c r="U95" s="82">
        <v>25.8</v>
      </c>
      <c r="V95" s="82"/>
      <c r="W95" s="82">
        <v>30.2</v>
      </c>
      <c r="X95" s="82">
        <v>48.4</v>
      </c>
      <c r="Y95" s="82">
        <v>51</v>
      </c>
      <c r="Z95" s="82">
        <v>40.299999999999997</v>
      </c>
      <c r="AA95" s="119">
        <v>32.700000000000003</v>
      </c>
      <c r="AB95" s="119">
        <v>54.3</v>
      </c>
      <c r="AC95" s="119">
        <v>32.9</v>
      </c>
      <c r="AD95" s="119">
        <v>44</v>
      </c>
      <c r="AE95" s="119">
        <v>58.2</v>
      </c>
      <c r="AF95" s="120">
        <v>54.5</v>
      </c>
      <c r="AG95" s="121"/>
      <c r="AH95" s="51">
        <f>IF(ABS(MAX(B95:AF95))&gt;ABS(MIN(B95:AF95)),MAX(B95:AF95),MIN(B95:AF95))</f>
        <v>89.6</v>
      </c>
      <c r="AI95" s="115">
        <f>INDEX($B$9:$AF$9,1,MATCH(AH95,B95:AF95,0))</f>
        <v>0.45833333333333298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3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ref="S124:AF124" si="34">R124</f>
        <v>1.48</v>
      </c>
      <c r="T124" s="129">
        <f t="shared" si="34"/>
        <v>1.48</v>
      </c>
      <c r="U124" s="129">
        <f t="shared" si="34"/>
        <v>1.48</v>
      </c>
      <c r="V124" s="129">
        <f t="shared" si="34"/>
        <v>1.48</v>
      </c>
      <c r="W124" s="129">
        <f t="shared" si="34"/>
        <v>1.48</v>
      </c>
      <c r="X124" s="129">
        <f t="shared" si="34"/>
        <v>1.48</v>
      </c>
      <c r="Y124" s="129">
        <f t="shared" si="34"/>
        <v>1.48</v>
      </c>
      <c r="Z124" s="129">
        <f t="shared" si="34"/>
        <v>1.48</v>
      </c>
      <c r="AA124" s="129">
        <f t="shared" si="34"/>
        <v>1.48</v>
      </c>
      <c r="AB124" s="129">
        <f t="shared" si="34"/>
        <v>1.48</v>
      </c>
      <c r="AC124" s="129">
        <f t="shared" si="34"/>
        <v>1.48</v>
      </c>
      <c r="AD124" s="129">
        <f t="shared" si="34"/>
        <v>1.48</v>
      </c>
      <c r="AE124" s="129">
        <f t="shared" si="34"/>
        <v>1.48</v>
      </c>
      <c r="AF124" s="129">
        <f t="shared" si="34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5">B126</f>
        <v>2.2000000000000002</v>
      </c>
      <c r="D126" s="129">
        <f t="shared" si="35"/>
        <v>2.2000000000000002</v>
      </c>
      <c r="E126" s="129">
        <f t="shared" si="35"/>
        <v>2.2000000000000002</v>
      </c>
      <c r="F126" s="129">
        <f t="shared" si="35"/>
        <v>2.2000000000000002</v>
      </c>
      <c r="G126" s="129">
        <f t="shared" si="35"/>
        <v>2.2000000000000002</v>
      </c>
      <c r="H126" s="129">
        <f t="shared" si="35"/>
        <v>2.2000000000000002</v>
      </c>
      <c r="I126" s="129">
        <f t="shared" si="35"/>
        <v>2.2000000000000002</v>
      </c>
      <c r="J126" s="129">
        <f t="shared" si="35"/>
        <v>2.2000000000000002</v>
      </c>
      <c r="K126" s="129">
        <f t="shared" si="35"/>
        <v>2.2000000000000002</v>
      </c>
      <c r="L126" s="129">
        <f t="shared" si="35"/>
        <v>2.2000000000000002</v>
      </c>
      <c r="M126" s="129">
        <f t="shared" si="35"/>
        <v>2.2000000000000002</v>
      </c>
      <c r="N126" s="129">
        <f t="shared" si="35"/>
        <v>2.2000000000000002</v>
      </c>
      <c r="O126" s="129">
        <f t="shared" si="35"/>
        <v>2.2000000000000002</v>
      </c>
      <c r="P126" s="129">
        <f t="shared" si="35"/>
        <v>2.2000000000000002</v>
      </c>
      <c r="Q126" s="129">
        <f t="shared" si="35"/>
        <v>2.2000000000000002</v>
      </c>
      <c r="R126" s="129">
        <f t="shared" si="35"/>
        <v>2.2000000000000002</v>
      </c>
      <c r="S126" s="129">
        <f t="shared" ref="S126:AF133" si="36">R126</f>
        <v>2.2000000000000002</v>
      </c>
      <c r="T126" s="129">
        <f t="shared" si="36"/>
        <v>2.2000000000000002</v>
      </c>
      <c r="U126" s="129">
        <f t="shared" si="36"/>
        <v>2.2000000000000002</v>
      </c>
      <c r="V126" s="129">
        <f t="shared" si="36"/>
        <v>2.2000000000000002</v>
      </c>
      <c r="W126" s="129">
        <f t="shared" si="36"/>
        <v>2.2000000000000002</v>
      </c>
      <c r="X126" s="129">
        <f t="shared" si="36"/>
        <v>2.2000000000000002</v>
      </c>
      <c r="Y126" s="129">
        <f t="shared" si="36"/>
        <v>2.2000000000000002</v>
      </c>
      <c r="Z126" s="129">
        <f t="shared" si="36"/>
        <v>2.2000000000000002</v>
      </c>
      <c r="AA126" s="129">
        <f t="shared" si="36"/>
        <v>2.2000000000000002</v>
      </c>
      <c r="AB126" s="129">
        <f t="shared" si="36"/>
        <v>2.2000000000000002</v>
      </c>
      <c r="AC126" s="129">
        <f t="shared" si="36"/>
        <v>2.2000000000000002</v>
      </c>
      <c r="AD126" s="129">
        <f t="shared" si="36"/>
        <v>2.2000000000000002</v>
      </c>
      <c r="AE126" s="129">
        <f t="shared" si="36"/>
        <v>2.2000000000000002</v>
      </c>
      <c r="AF126" s="129">
        <f t="shared" si="36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5"/>
        <v>2</v>
      </c>
      <c r="D127" s="129">
        <f t="shared" si="35"/>
        <v>2</v>
      </c>
      <c r="E127" s="129">
        <f t="shared" si="35"/>
        <v>2</v>
      </c>
      <c r="F127" s="129">
        <f t="shared" si="35"/>
        <v>2</v>
      </c>
      <c r="G127" s="129">
        <f t="shared" si="35"/>
        <v>2</v>
      </c>
      <c r="H127" s="129">
        <f t="shared" si="35"/>
        <v>2</v>
      </c>
      <c r="I127" s="129">
        <f t="shared" si="35"/>
        <v>2</v>
      </c>
      <c r="J127" s="129">
        <f t="shared" si="35"/>
        <v>2</v>
      </c>
      <c r="K127" s="129">
        <f t="shared" si="35"/>
        <v>2</v>
      </c>
      <c r="L127" s="129">
        <f t="shared" si="35"/>
        <v>2</v>
      </c>
      <c r="M127" s="129">
        <f t="shared" si="35"/>
        <v>2</v>
      </c>
      <c r="N127" s="129">
        <f t="shared" si="35"/>
        <v>2</v>
      </c>
      <c r="O127" s="129">
        <f t="shared" si="35"/>
        <v>2</v>
      </c>
      <c r="P127" s="129">
        <f t="shared" si="35"/>
        <v>2</v>
      </c>
      <c r="Q127" s="129">
        <f t="shared" si="35"/>
        <v>2</v>
      </c>
      <c r="R127" s="129">
        <f t="shared" si="35"/>
        <v>2</v>
      </c>
      <c r="S127" s="129">
        <f t="shared" si="36"/>
        <v>2</v>
      </c>
      <c r="T127" s="129">
        <f t="shared" si="36"/>
        <v>2</v>
      </c>
      <c r="U127" s="129">
        <f t="shared" si="36"/>
        <v>2</v>
      </c>
      <c r="V127" s="129">
        <f t="shared" si="36"/>
        <v>2</v>
      </c>
      <c r="W127" s="129">
        <f t="shared" si="36"/>
        <v>2</v>
      </c>
      <c r="X127" s="129">
        <f t="shared" si="36"/>
        <v>2</v>
      </c>
      <c r="Y127" s="129">
        <f t="shared" si="36"/>
        <v>2</v>
      </c>
      <c r="Z127" s="129">
        <f t="shared" si="36"/>
        <v>2</v>
      </c>
      <c r="AA127" s="129">
        <f t="shared" si="36"/>
        <v>2</v>
      </c>
      <c r="AB127" s="129">
        <f t="shared" si="36"/>
        <v>2</v>
      </c>
      <c r="AC127" s="129">
        <f t="shared" si="36"/>
        <v>2</v>
      </c>
      <c r="AD127" s="129">
        <f t="shared" si="36"/>
        <v>2</v>
      </c>
      <c r="AE127" s="129">
        <f t="shared" si="36"/>
        <v>2</v>
      </c>
      <c r="AF127" s="129">
        <f t="shared" si="36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5"/>
        <v>1.25</v>
      </c>
      <c r="D128" s="129">
        <f t="shared" si="35"/>
        <v>1.25</v>
      </c>
      <c r="E128" s="129">
        <f t="shared" si="35"/>
        <v>1.25</v>
      </c>
      <c r="F128" s="129">
        <f t="shared" si="35"/>
        <v>1.25</v>
      </c>
      <c r="G128" s="129">
        <f t="shared" si="35"/>
        <v>1.25</v>
      </c>
      <c r="H128" s="129">
        <f t="shared" si="35"/>
        <v>1.25</v>
      </c>
      <c r="I128" s="129">
        <f t="shared" si="35"/>
        <v>1.25</v>
      </c>
      <c r="J128" s="129">
        <f t="shared" si="35"/>
        <v>1.25</v>
      </c>
      <c r="K128" s="129">
        <f t="shared" si="35"/>
        <v>1.25</v>
      </c>
      <c r="L128" s="129">
        <f t="shared" si="35"/>
        <v>1.25</v>
      </c>
      <c r="M128" s="129">
        <f t="shared" si="35"/>
        <v>1.25</v>
      </c>
      <c r="N128" s="129">
        <f t="shared" si="35"/>
        <v>1.25</v>
      </c>
      <c r="O128" s="129">
        <f t="shared" si="35"/>
        <v>1.25</v>
      </c>
      <c r="P128" s="129">
        <f t="shared" si="35"/>
        <v>1.25</v>
      </c>
      <c r="Q128" s="129">
        <f t="shared" si="35"/>
        <v>1.25</v>
      </c>
      <c r="R128" s="129">
        <f t="shared" si="35"/>
        <v>1.25</v>
      </c>
      <c r="S128" s="129">
        <f t="shared" si="36"/>
        <v>1.25</v>
      </c>
      <c r="T128" s="129">
        <f t="shared" si="36"/>
        <v>1.25</v>
      </c>
      <c r="U128" s="129">
        <f t="shared" si="36"/>
        <v>1.25</v>
      </c>
      <c r="V128" s="129">
        <f t="shared" si="36"/>
        <v>1.25</v>
      </c>
      <c r="W128" s="129">
        <f t="shared" si="36"/>
        <v>1.25</v>
      </c>
      <c r="X128" s="129">
        <f t="shared" si="36"/>
        <v>1.25</v>
      </c>
      <c r="Y128" s="129">
        <f t="shared" si="36"/>
        <v>1.25</v>
      </c>
      <c r="Z128" s="129">
        <f t="shared" si="36"/>
        <v>1.25</v>
      </c>
      <c r="AA128" s="129">
        <f t="shared" si="36"/>
        <v>1.25</v>
      </c>
      <c r="AB128" s="129">
        <f t="shared" si="36"/>
        <v>1.25</v>
      </c>
      <c r="AC128" s="129">
        <f t="shared" si="36"/>
        <v>1.25</v>
      </c>
      <c r="AD128" s="129">
        <f t="shared" si="36"/>
        <v>1.25</v>
      </c>
      <c r="AE128" s="129">
        <f t="shared" si="36"/>
        <v>1.25</v>
      </c>
      <c r="AF128" s="129">
        <f t="shared" si="36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5"/>
        <v>1.1499999999999999</v>
      </c>
      <c r="D129" s="129">
        <f t="shared" si="35"/>
        <v>1.1499999999999999</v>
      </c>
      <c r="E129" s="129">
        <f t="shared" si="35"/>
        <v>1.1499999999999999</v>
      </c>
      <c r="F129" s="129">
        <f t="shared" si="35"/>
        <v>1.1499999999999999</v>
      </c>
      <c r="G129" s="129">
        <f t="shared" si="35"/>
        <v>1.1499999999999999</v>
      </c>
      <c r="H129" s="129">
        <f t="shared" si="35"/>
        <v>1.1499999999999999</v>
      </c>
      <c r="I129" s="129">
        <f t="shared" si="35"/>
        <v>1.1499999999999999</v>
      </c>
      <c r="J129" s="129">
        <f t="shared" si="35"/>
        <v>1.1499999999999999</v>
      </c>
      <c r="K129" s="129">
        <f t="shared" si="35"/>
        <v>1.1499999999999999</v>
      </c>
      <c r="L129" s="129">
        <f t="shared" si="35"/>
        <v>1.1499999999999999</v>
      </c>
      <c r="M129" s="129">
        <f t="shared" si="35"/>
        <v>1.1499999999999999</v>
      </c>
      <c r="N129" s="129">
        <f t="shared" si="35"/>
        <v>1.1499999999999999</v>
      </c>
      <c r="O129" s="129">
        <f t="shared" si="35"/>
        <v>1.1499999999999999</v>
      </c>
      <c r="P129" s="129">
        <f t="shared" si="35"/>
        <v>1.1499999999999999</v>
      </c>
      <c r="Q129" s="129">
        <f t="shared" si="35"/>
        <v>1.1499999999999999</v>
      </c>
      <c r="R129" s="129">
        <f t="shared" si="35"/>
        <v>1.1499999999999999</v>
      </c>
      <c r="S129" s="129">
        <f t="shared" si="36"/>
        <v>1.1499999999999999</v>
      </c>
      <c r="T129" s="129">
        <f t="shared" si="36"/>
        <v>1.1499999999999999</v>
      </c>
      <c r="U129" s="129">
        <f t="shared" si="36"/>
        <v>1.1499999999999999</v>
      </c>
      <c r="V129" s="129">
        <f t="shared" si="36"/>
        <v>1.1499999999999999</v>
      </c>
      <c r="W129" s="129">
        <f t="shared" si="36"/>
        <v>1.1499999999999999</v>
      </c>
      <c r="X129" s="129">
        <f t="shared" si="36"/>
        <v>1.1499999999999999</v>
      </c>
      <c r="Y129" s="129">
        <f t="shared" si="36"/>
        <v>1.1499999999999999</v>
      </c>
      <c r="Z129" s="129">
        <f t="shared" si="36"/>
        <v>1.1499999999999999</v>
      </c>
      <c r="AA129" s="129">
        <f t="shared" si="36"/>
        <v>1.1499999999999999</v>
      </c>
      <c r="AB129" s="129">
        <f t="shared" si="36"/>
        <v>1.1499999999999999</v>
      </c>
      <c r="AC129" s="129">
        <f t="shared" si="36"/>
        <v>1.1499999999999999</v>
      </c>
      <c r="AD129" s="129">
        <f t="shared" si="36"/>
        <v>1.1499999999999999</v>
      </c>
      <c r="AE129" s="129">
        <f t="shared" si="36"/>
        <v>1.1499999999999999</v>
      </c>
      <c r="AF129" s="129">
        <f t="shared" si="36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5"/>
        <v>2.133</v>
      </c>
      <c r="D130" s="129">
        <f t="shared" si="35"/>
        <v>2.133</v>
      </c>
      <c r="E130" s="129">
        <f t="shared" si="35"/>
        <v>2.133</v>
      </c>
      <c r="F130" s="129">
        <f t="shared" si="35"/>
        <v>2.133</v>
      </c>
      <c r="G130" s="129">
        <f t="shared" si="35"/>
        <v>2.133</v>
      </c>
      <c r="H130" s="129">
        <f t="shared" si="35"/>
        <v>2.133</v>
      </c>
      <c r="I130" s="129">
        <f t="shared" si="35"/>
        <v>2.133</v>
      </c>
      <c r="J130" s="129">
        <f t="shared" si="35"/>
        <v>2.133</v>
      </c>
      <c r="K130" s="129">
        <f t="shared" si="35"/>
        <v>2.133</v>
      </c>
      <c r="L130" s="129">
        <f t="shared" si="35"/>
        <v>2.133</v>
      </c>
      <c r="M130" s="129">
        <f t="shared" si="35"/>
        <v>2.133</v>
      </c>
      <c r="N130" s="129">
        <f t="shared" si="35"/>
        <v>2.133</v>
      </c>
      <c r="O130" s="129">
        <f t="shared" si="35"/>
        <v>2.133</v>
      </c>
      <c r="P130" s="129">
        <f t="shared" si="35"/>
        <v>2.133</v>
      </c>
      <c r="Q130" s="129">
        <f t="shared" si="35"/>
        <v>2.133</v>
      </c>
      <c r="R130" s="129">
        <f t="shared" si="35"/>
        <v>2.133</v>
      </c>
      <c r="S130" s="129">
        <f t="shared" si="36"/>
        <v>2.133</v>
      </c>
      <c r="T130" s="129">
        <f t="shared" si="36"/>
        <v>2.133</v>
      </c>
      <c r="U130" s="129">
        <f t="shared" si="36"/>
        <v>2.133</v>
      </c>
      <c r="V130" s="129">
        <f t="shared" si="36"/>
        <v>2.133</v>
      </c>
      <c r="W130" s="129">
        <f t="shared" si="36"/>
        <v>2.133</v>
      </c>
      <c r="X130" s="129">
        <f t="shared" si="36"/>
        <v>2.133</v>
      </c>
      <c r="Y130" s="129">
        <f t="shared" si="36"/>
        <v>2.133</v>
      </c>
      <c r="Z130" s="129">
        <f t="shared" si="36"/>
        <v>2.133</v>
      </c>
      <c r="AA130" s="129">
        <f t="shared" si="36"/>
        <v>2.133</v>
      </c>
      <c r="AB130" s="129">
        <f t="shared" si="36"/>
        <v>2.133</v>
      </c>
      <c r="AC130" s="129">
        <f t="shared" si="36"/>
        <v>2.133</v>
      </c>
      <c r="AD130" s="129">
        <f t="shared" si="36"/>
        <v>2.133</v>
      </c>
      <c r="AE130" s="129">
        <f t="shared" si="36"/>
        <v>2.133</v>
      </c>
      <c r="AF130" s="129">
        <f t="shared" si="36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5"/>
        <v>2.09</v>
      </c>
      <c r="D131" s="129">
        <f t="shared" si="35"/>
        <v>2.09</v>
      </c>
      <c r="E131" s="129">
        <f t="shared" si="35"/>
        <v>2.09</v>
      </c>
      <c r="F131" s="129">
        <f t="shared" si="35"/>
        <v>2.09</v>
      </c>
      <c r="G131" s="129">
        <f t="shared" si="35"/>
        <v>2.09</v>
      </c>
      <c r="H131" s="129">
        <f t="shared" si="35"/>
        <v>2.09</v>
      </c>
      <c r="I131" s="129">
        <f t="shared" si="35"/>
        <v>2.09</v>
      </c>
      <c r="J131" s="129">
        <f t="shared" si="35"/>
        <v>2.09</v>
      </c>
      <c r="K131" s="129">
        <f t="shared" si="35"/>
        <v>2.09</v>
      </c>
      <c r="L131" s="129">
        <f t="shared" si="35"/>
        <v>2.09</v>
      </c>
      <c r="M131" s="129">
        <f t="shared" si="35"/>
        <v>2.09</v>
      </c>
      <c r="N131" s="129">
        <f t="shared" si="35"/>
        <v>2.09</v>
      </c>
      <c r="O131" s="129">
        <f t="shared" si="35"/>
        <v>2.09</v>
      </c>
      <c r="P131" s="129">
        <f t="shared" si="35"/>
        <v>2.09</v>
      </c>
      <c r="Q131" s="129">
        <f t="shared" si="35"/>
        <v>2.09</v>
      </c>
      <c r="R131" s="129">
        <f t="shared" si="35"/>
        <v>2.09</v>
      </c>
      <c r="S131" s="129">
        <f t="shared" si="36"/>
        <v>2.09</v>
      </c>
      <c r="T131" s="129">
        <f t="shared" si="36"/>
        <v>2.09</v>
      </c>
      <c r="U131" s="129">
        <f t="shared" si="36"/>
        <v>2.09</v>
      </c>
      <c r="V131" s="129">
        <f t="shared" si="36"/>
        <v>2.09</v>
      </c>
      <c r="W131" s="129">
        <f t="shared" si="36"/>
        <v>2.09</v>
      </c>
      <c r="X131" s="129">
        <f t="shared" si="36"/>
        <v>2.09</v>
      </c>
      <c r="Y131" s="129">
        <f t="shared" si="36"/>
        <v>2.09</v>
      </c>
      <c r="Z131" s="129">
        <f t="shared" si="36"/>
        <v>2.09</v>
      </c>
      <c r="AA131" s="129">
        <f t="shared" si="36"/>
        <v>2.09</v>
      </c>
      <c r="AB131" s="129">
        <f t="shared" si="36"/>
        <v>2.09</v>
      </c>
      <c r="AC131" s="129">
        <f t="shared" si="36"/>
        <v>2.09</v>
      </c>
      <c r="AD131" s="129">
        <f t="shared" si="36"/>
        <v>2.09</v>
      </c>
      <c r="AE131" s="129">
        <f t="shared" si="36"/>
        <v>2.09</v>
      </c>
      <c r="AF131" s="129">
        <f t="shared" si="36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5"/>
        <v>1.1399999999999999</v>
      </c>
      <c r="D132" s="129">
        <f t="shared" si="35"/>
        <v>1.1399999999999999</v>
      </c>
      <c r="E132" s="129">
        <f t="shared" si="35"/>
        <v>1.1399999999999999</v>
      </c>
      <c r="F132" s="129">
        <f t="shared" si="35"/>
        <v>1.1399999999999999</v>
      </c>
      <c r="G132" s="129">
        <f t="shared" si="35"/>
        <v>1.1399999999999999</v>
      </c>
      <c r="H132" s="129">
        <f t="shared" si="35"/>
        <v>1.1399999999999999</v>
      </c>
      <c r="I132" s="129">
        <f t="shared" si="35"/>
        <v>1.1399999999999999</v>
      </c>
      <c r="J132" s="129">
        <f t="shared" si="35"/>
        <v>1.1399999999999999</v>
      </c>
      <c r="K132" s="129">
        <f t="shared" si="35"/>
        <v>1.1399999999999999</v>
      </c>
      <c r="L132" s="129">
        <f t="shared" si="35"/>
        <v>1.1399999999999999</v>
      </c>
      <c r="M132" s="129">
        <f t="shared" si="35"/>
        <v>1.1399999999999999</v>
      </c>
      <c r="N132" s="129">
        <f t="shared" si="35"/>
        <v>1.1399999999999999</v>
      </c>
      <c r="O132" s="129">
        <f t="shared" si="35"/>
        <v>1.1399999999999999</v>
      </c>
      <c r="P132" s="129">
        <f t="shared" si="35"/>
        <v>1.1399999999999999</v>
      </c>
      <c r="Q132" s="129">
        <f t="shared" si="35"/>
        <v>1.1399999999999999</v>
      </c>
      <c r="R132" s="129">
        <f t="shared" si="35"/>
        <v>1.1399999999999999</v>
      </c>
      <c r="S132" s="129">
        <f t="shared" si="36"/>
        <v>1.1399999999999999</v>
      </c>
      <c r="T132" s="129">
        <f t="shared" si="36"/>
        <v>1.1399999999999999</v>
      </c>
      <c r="U132" s="129">
        <f t="shared" si="36"/>
        <v>1.1399999999999999</v>
      </c>
      <c r="V132" s="129">
        <f t="shared" si="36"/>
        <v>1.1399999999999999</v>
      </c>
      <c r="W132" s="129">
        <f t="shared" si="36"/>
        <v>1.1399999999999999</v>
      </c>
      <c r="X132" s="129">
        <f t="shared" si="36"/>
        <v>1.1399999999999999</v>
      </c>
      <c r="Y132" s="129">
        <f t="shared" si="36"/>
        <v>1.1399999999999999</v>
      </c>
      <c r="Z132" s="129">
        <f t="shared" si="36"/>
        <v>1.1399999999999999</v>
      </c>
      <c r="AA132" s="129">
        <f t="shared" si="36"/>
        <v>1.1399999999999999</v>
      </c>
      <c r="AB132" s="129">
        <f t="shared" si="36"/>
        <v>1.1399999999999999</v>
      </c>
      <c r="AC132" s="129">
        <f t="shared" si="36"/>
        <v>1.1399999999999999</v>
      </c>
      <c r="AD132" s="129">
        <f t="shared" si="36"/>
        <v>1.1399999999999999</v>
      </c>
      <c r="AE132" s="129">
        <f t="shared" si="36"/>
        <v>1.1399999999999999</v>
      </c>
      <c r="AF132" s="129">
        <f t="shared" si="36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5"/>
        <v>0.82</v>
      </c>
      <c r="D133" s="129">
        <f t="shared" si="35"/>
        <v>0.82</v>
      </c>
      <c r="E133" s="129">
        <f t="shared" si="35"/>
        <v>0.82</v>
      </c>
      <c r="F133" s="129">
        <f t="shared" si="35"/>
        <v>0.82</v>
      </c>
      <c r="G133" s="129">
        <f t="shared" si="35"/>
        <v>0.82</v>
      </c>
      <c r="H133" s="129">
        <f t="shared" si="35"/>
        <v>0.82</v>
      </c>
      <c r="I133" s="129">
        <f t="shared" si="35"/>
        <v>0.82</v>
      </c>
      <c r="J133" s="129">
        <f t="shared" si="35"/>
        <v>0.82</v>
      </c>
      <c r="K133" s="129">
        <f t="shared" si="35"/>
        <v>0.82</v>
      </c>
      <c r="L133" s="129">
        <f t="shared" si="35"/>
        <v>0.82</v>
      </c>
      <c r="M133" s="129">
        <f t="shared" si="35"/>
        <v>0.82</v>
      </c>
      <c r="N133" s="129">
        <f t="shared" si="35"/>
        <v>0.82</v>
      </c>
      <c r="O133" s="129">
        <f t="shared" si="35"/>
        <v>0.82</v>
      </c>
      <c r="P133" s="129">
        <f t="shared" si="35"/>
        <v>0.82</v>
      </c>
      <c r="Q133" s="129">
        <f t="shared" si="35"/>
        <v>0.82</v>
      </c>
      <c r="R133" s="129">
        <f t="shared" si="35"/>
        <v>0.82</v>
      </c>
      <c r="S133" s="129">
        <f t="shared" si="36"/>
        <v>0.82</v>
      </c>
      <c r="T133" s="129">
        <f t="shared" si="36"/>
        <v>0.82</v>
      </c>
      <c r="U133" s="129">
        <f t="shared" si="36"/>
        <v>0.82</v>
      </c>
      <c r="V133" s="129">
        <f t="shared" si="36"/>
        <v>0.82</v>
      </c>
      <c r="W133" s="129">
        <f t="shared" si="36"/>
        <v>0.82</v>
      </c>
      <c r="X133" s="129">
        <f t="shared" si="36"/>
        <v>0.82</v>
      </c>
      <c r="Y133" s="129">
        <f t="shared" si="36"/>
        <v>0.82</v>
      </c>
      <c r="Z133" s="129">
        <f t="shared" si="36"/>
        <v>0.82</v>
      </c>
      <c r="AA133" s="129">
        <f t="shared" si="36"/>
        <v>0.82</v>
      </c>
      <c r="AB133" s="129">
        <f t="shared" si="36"/>
        <v>0.82</v>
      </c>
      <c r="AC133" s="129">
        <f t="shared" si="36"/>
        <v>0.82</v>
      </c>
      <c r="AD133" s="129">
        <f t="shared" si="36"/>
        <v>0.82</v>
      </c>
      <c r="AE133" s="129">
        <f t="shared" si="36"/>
        <v>0.82</v>
      </c>
      <c r="AF133" s="129">
        <f t="shared" si="36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7">B135</f>
        <v>2</v>
      </c>
      <c r="D135" s="129">
        <f t="shared" si="37"/>
        <v>2</v>
      </c>
      <c r="E135" s="129">
        <f t="shared" si="37"/>
        <v>2</v>
      </c>
      <c r="F135" s="129">
        <f t="shared" si="37"/>
        <v>2</v>
      </c>
      <c r="G135" s="129">
        <f t="shared" si="37"/>
        <v>2</v>
      </c>
      <c r="H135" s="129">
        <f t="shared" si="37"/>
        <v>2</v>
      </c>
      <c r="I135" s="129">
        <f t="shared" si="37"/>
        <v>2</v>
      </c>
      <c r="J135" s="129">
        <f t="shared" si="37"/>
        <v>2</v>
      </c>
      <c r="K135" s="129">
        <f t="shared" si="37"/>
        <v>2</v>
      </c>
      <c r="L135" s="129">
        <f t="shared" si="37"/>
        <v>2</v>
      </c>
      <c r="M135" s="129">
        <f t="shared" si="37"/>
        <v>2</v>
      </c>
      <c r="N135" s="129">
        <f t="shared" si="37"/>
        <v>2</v>
      </c>
      <c r="O135" s="129">
        <f t="shared" si="37"/>
        <v>2</v>
      </c>
      <c r="P135" s="129">
        <f t="shared" si="37"/>
        <v>2</v>
      </c>
      <c r="Q135" s="129">
        <f t="shared" si="37"/>
        <v>2</v>
      </c>
      <c r="R135" s="129">
        <f t="shared" si="37"/>
        <v>2</v>
      </c>
      <c r="S135" s="129">
        <f t="shared" ref="S135:AF141" si="38">R135</f>
        <v>2</v>
      </c>
      <c r="T135" s="129">
        <f t="shared" si="38"/>
        <v>2</v>
      </c>
      <c r="U135" s="129">
        <f t="shared" si="38"/>
        <v>2</v>
      </c>
      <c r="V135" s="129">
        <f t="shared" si="38"/>
        <v>2</v>
      </c>
      <c r="W135" s="129">
        <f t="shared" si="38"/>
        <v>2</v>
      </c>
      <c r="X135" s="129">
        <f t="shared" si="38"/>
        <v>2</v>
      </c>
      <c r="Y135" s="129">
        <f t="shared" si="38"/>
        <v>2</v>
      </c>
      <c r="Z135" s="129">
        <f t="shared" si="38"/>
        <v>2</v>
      </c>
      <c r="AA135" s="129">
        <f t="shared" si="38"/>
        <v>2</v>
      </c>
      <c r="AB135" s="129">
        <f t="shared" si="38"/>
        <v>2</v>
      </c>
      <c r="AC135" s="129">
        <f t="shared" si="38"/>
        <v>2</v>
      </c>
      <c r="AD135" s="129">
        <f t="shared" si="38"/>
        <v>2</v>
      </c>
      <c r="AE135" s="129">
        <f t="shared" si="38"/>
        <v>2</v>
      </c>
      <c r="AF135" s="129">
        <f t="shared" si="38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7"/>
        <v>5.61</v>
      </c>
      <c r="D136" s="129">
        <f t="shared" si="37"/>
        <v>5.61</v>
      </c>
      <c r="E136" s="129">
        <f t="shared" si="37"/>
        <v>5.61</v>
      </c>
      <c r="F136" s="129">
        <f t="shared" si="37"/>
        <v>5.61</v>
      </c>
      <c r="G136" s="129">
        <f t="shared" si="37"/>
        <v>5.61</v>
      </c>
      <c r="H136" s="129">
        <f t="shared" si="37"/>
        <v>5.61</v>
      </c>
      <c r="I136" s="129">
        <f t="shared" si="37"/>
        <v>5.61</v>
      </c>
      <c r="J136" s="129">
        <f t="shared" si="37"/>
        <v>5.61</v>
      </c>
      <c r="K136" s="129">
        <f t="shared" si="37"/>
        <v>5.61</v>
      </c>
      <c r="L136" s="129">
        <f t="shared" si="37"/>
        <v>5.61</v>
      </c>
      <c r="M136" s="129">
        <f t="shared" si="37"/>
        <v>5.61</v>
      </c>
      <c r="N136" s="129">
        <f t="shared" si="37"/>
        <v>5.61</v>
      </c>
      <c r="O136" s="129">
        <f t="shared" si="37"/>
        <v>5.61</v>
      </c>
      <c r="P136" s="129">
        <f t="shared" si="37"/>
        <v>5.61</v>
      </c>
      <c r="Q136" s="129">
        <f t="shared" si="37"/>
        <v>5.61</v>
      </c>
      <c r="R136" s="129">
        <f t="shared" si="37"/>
        <v>5.61</v>
      </c>
      <c r="S136" s="129">
        <f t="shared" si="38"/>
        <v>5.61</v>
      </c>
      <c r="T136" s="129">
        <f t="shared" si="38"/>
        <v>5.61</v>
      </c>
      <c r="U136" s="129">
        <f t="shared" si="38"/>
        <v>5.61</v>
      </c>
      <c r="V136" s="129">
        <f t="shared" si="38"/>
        <v>5.61</v>
      </c>
      <c r="W136" s="129">
        <f t="shared" si="38"/>
        <v>5.61</v>
      </c>
      <c r="X136" s="129">
        <f t="shared" si="38"/>
        <v>5.61</v>
      </c>
      <c r="Y136" s="129">
        <f t="shared" si="38"/>
        <v>5.61</v>
      </c>
      <c r="Z136" s="129">
        <f t="shared" si="38"/>
        <v>5.61</v>
      </c>
      <c r="AA136" s="129">
        <f t="shared" si="38"/>
        <v>5.61</v>
      </c>
      <c r="AB136" s="129">
        <f t="shared" si="38"/>
        <v>5.61</v>
      </c>
      <c r="AC136" s="129">
        <f t="shared" si="38"/>
        <v>5.61</v>
      </c>
      <c r="AD136" s="129">
        <f t="shared" si="38"/>
        <v>5.61</v>
      </c>
      <c r="AE136" s="129">
        <f t="shared" si="38"/>
        <v>5.61</v>
      </c>
      <c r="AF136" s="129">
        <f t="shared" si="38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7"/>
        <v>1.25</v>
      </c>
      <c r="D137" s="129">
        <f t="shared" si="37"/>
        <v>1.25</v>
      </c>
      <c r="E137" s="129">
        <f t="shared" si="37"/>
        <v>1.25</v>
      </c>
      <c r="F137" s="129">
        <f t="shared" si="37"/>
        <v>1.25</v>
      </c>
      <c r="G137" s="129">
        <f t="shared" si="37"/>
        <v>1.25</v>
      </c>
      <c r="H137" s="129">
        <f t="shared" si="37"/>
        <v>1.25</v>
      </c>
      <c r="I137" s="129">
        <f t="shared" si="37"/>
        <v>1.25</v>
      </c>
      <c r="J137" s="129">
        <f t="shared" si="37"/>
        <v>1.25</v>
      </c>
      <c r="K137" s="129">
        <f t="shared" si="37"/>
        <v>1.25</v>
      </c>
      <c r="L137" s="129">
        <f t="shared" si="37"/>
        <v>1.25</v>
      </c>
      <c r="M137" s="129">
        <f t="shared" si="37"/>
        <v>1.25</v>
      </c>
      <c r="N137" s="129">
        <f t="shared" si="37"/>
        <v>1.25</v>
      </c>
      <c r="O137" s="129">
        <f t="shared" si="37"/>
        <v>1.25</v>
      </c>
      <c r="P137" s="129">
        <f t="shared" si="37"/>
        <v>1.25</v>
      </c>
      <c r="Q137" s="129">
        <f t="shared" si="37"/>
        <v>1.25</v>
      </c>
      <c r="R137" s="129">
        <f t="shared" si="37"/>
        <v>1.25</v>
      </c>
      <c r="S137" s="129">
        <f t="shared" si="38"/>
        <v>1.25</v>
      </c>
      <c r="T137" s="129">
        <f t="shared" si="38"/>
        <v>1.25</v>
      </c>
      <c r="U137" s="129">
        <f t="shared" si="38"/>
        <v>1.25</v>
      </c>
      <c r="V137" s="129">
        <f t="shared" si="38"/>
        <v>1.25</v>
      </c>
      <c r="W137" s="129">
        <f t="shared" si="38"/>
        <v>1.25</v>
      </c>
      <c r="X137" s="129">
        <f t="shared" si="38"/>
        <v>1.25</v>
      </c>
      <c r="Y137" s="129">
        <f t="shared" si="38"/>
        <v>1.25</v>
      </c>
      <c r="Z137" s="129">
        <f t="shared" si="38"/>
        <v>1.25</v>
      </c>
      <c r="AA137" s="129">
        <f t="shared" si="38"/>
        <v>1.25</v>
      </c>
      <c r="AB137" s="129">
        <f t="shared" si="38"/>
        <v>1.25</v>
      </c>
      <c r="AC137" s="129">
        <f t="shared" si="38"/>
        <v>1.25</v>
      </c>
      <c r="AD137" s="129">
        <f t="shared" si="38"/>
        <v>1.25</v>
      </c>
      <c r="AE137" s="129">
        <f t="shared" si="38"/>
        <v>1.25</v>
      </c>
      <c r="AF137" s="129">
        <f t="shared" si="38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7"/>
        <v>1.25</v>
      </c>
      <c r="D138" s="129">
        <f t="shared" si="37"/>
        <v>1.25</v>
      </c>
      <c r="E138" s="129">
        <f t="shared" si="37"/>
        <v>1.25</v>
      </c>
      <c r="F138" s="129">
        <f t="shared" si="37"/>
        <v>1.25</v>
      </c>
      <c r="G138" s="129">
        <f t="shared" si="37"/>
        <v>1.25</v>
      </c>
      <c r="H138" s="129">
        <f t="shared" si="37"/>
        <v>1.25</v>
      </c>
      <c r="I138" s="129">
        <f t="shared" si="37"/>
        <v>1.25</v>
      </c>
      <c r="J138" s="129">
        <f t="shared" si="37"/>
        <v>1.25</v>
      </c>
      <c r="K138" s="129">
        <f t="shared" si="37"/>
        <v>1.25</v>
      </c>
      <c r="L138" s="129">
        <f t="shared" si="37"/>
        <v>1.25</v>
      </c>
      <c r="M138" s="129">
        <f t="shared" si="37"/>
        <v>1.25</v>
      </c>
      <c r="N138" s="129">
        <f t="shared" si="37"/>
        <v>1.25</v>
      </c>
      <c r="O138" s="129">
        <f t="shared" si="37"/>
        <v>1.25</v>
      </c>
      <c r="P138" s="129">
        <f t="shared" si="37"/>
        <v>1.25</v>
      </c>
      <c r="Q138" s="129">
        <f t="shared" si="37"/>
        <v>1.25</v>
      </c>
      <c r="R138" s="129">
        <f t="shared" si="37"/>
        <v>1.25</v>
      </c>
      <c r="S138" s="129">
        <f t="shared" si="38"/>
        <v>1.25</v>
      </c>
      <c r="T138" s="129">
        <f t="shared" si="38"/>
        <v>1.25</v>
      </c>
      <c r="U138" s="129">
        <f t="shared" si="38"/>
        <v>1.25</v>
      </c>
      <c r="V138" s="129">
        <f t="shared" si="38"/>
        <v>1.25</v>
      </c>
      <c r="W138" s="129">
        <f t="shared" si="38"/>
        <v>1.25</v>
      </c>
      <c r="X138" s="129">
        <f t="shared" si="38"/>
        <v>1.25</v>
      </c>
      <c r="Y138" s="129">
        <f t="shared" si="38"/>
        <v>1.25</v>
      </c>
      <c r="Z138" s="129">
        <f t="shared" si="38"/>
        <v>1.25</v>
      </c>
      <c r="AA138" s="129">
        <f t="shared" si="38"/>
        <v>1.25</v>
      </c>
      <c r="AB138" s="129">
        <f t="shared" si="38"/>
        <v>1.25</v>
      </c>
      <c r="AC138" s="129">
        <f t="shared" si="38"/>
        <v>1.25</v>
      </c>
      <c r="AD138" s="129">
        <f t="shared" si="38"/>
        <v>1.25</v>
      </c>
      <c r="AE138" s="129">
        <f t="shared" si="38"/>
        <v>1.25</v>
      </c>
      <c r="AF138" s="129">
        <f t="shared" si="38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7"/>
        <v>1.46</v>
      </c>
      <c r="D139" s="129">
        <f t="shared" si="37"/>
        <v>1.46</v>
      </c>
      <c r="E139" s="129">
        <f t="shared" si="37"/>
        <v>1.46</v>
      </c>
      <c r="F139" s="129">
        <f t="shared" si="37"/>
        <v>1.46</v>
      </c>
      <c r="G139" s="129">
        <f t="shared" si="37"/>
        <v>1.46</v>
      </c>
      <c r="H139" s="129">
        <f t="shared" si="37"/>
        <v>1.46</v>
      </c>
      <c r="I139" s="129">
        <f t="shared" si="37"/>
        <v>1.46</v>
      </c>
      <c r="J139" s="129">
        <f t="shared" si="37"/>
        <v>1.46</v>
      </c>
      <c r="K139" s="129">
        <f t="shared" si="37"/>
        <v>1.46</v>
      </c>
      <c r="L139" s="129">
        <f t="shared" si="37"/>
        <v>1.46</v>
      </c>
      <c r="M139" s="129">
        <f t="shared" si="37"/>
        <v>1.46</v>
      </c>
      <c r="N139" s="129">
        <f t="shared" si="37"/>
        <v>1.46</v>
      </c>
      <c r="O139" s="129">
        <f t="shared" si="37"/>
        <v>1.46</v>
      </c>
      <c r="P139" s="129">
        <f t="shared" si="37"/>
        <v>1.46</v>
      </c>
      <c r="Q139" s="129">
        <f t="shared" si="37"/>
        <v>1.46</v>
      </c>
      <c r="R139" s="129">
        <f t="shared" si="37"/>
        <v>1.46</v>
      </c>
      <c r="S139" s="129">
        <f t="shared" si="38"/>
        <v>1.46</v>
      </c>
      <c r="T139" s="129">
        <f t="shared" si="38"/>
        <v>1.46</v>
      </c>
      <c r="U139" s="129">
        <f t="shared" si="38"/>
        <v>1.46</v>
      </c>
      <c r="V139" s="129">
        <f t="shared" si="38"/>
        <v>1.46</v>
      </c>
      <c r="W139" s="129">
        <f t="shared" si="38"/>
        <v>1.46</v>
      </c>
      <c r="X139" s="129">
        <f t="shared" si="38"/>
        <v>1.46</v>
      </c>
      <c r="Y139" s="129">
        <f t="shared" si="38"/>
        <v>1.46</v>
      </c>
      <c r="Z139" s="129">
        <f t="shared" si="38"/>
        <v>1.46</v>
      </c>
      <c r="AA139" s="129">
        <f t="shared" si="38"/>
        <v>1.46</v>
      </c>
      <c r="AB139" s="129">
        <f t="shared" si="38"/>
        <v>1.46</v>
      </c>
      <c r="AC139" s="129">
        <f t="shared" si="38"/>
        <v>1.46</v>
      </c>
      <c r="AD139" s="129">
        <f t="shared" si="38"/>
        <v>1.46</v>
      </c>
      <c r="AE139" s="129">
        <f t="shared" si="38"/>
        <v>1.46</v>
      </c>
      <c r="AF139" s="129">
        <f t="shared" si="38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7"/>
        <v>3</v>
      </c>
      <c r="D140" s="129">
        <f t="shared" si="37"/>
        <v>3</v>
      </c>
      <c r="E140" s="129">
        <f t="shared" si="37"/>
        <v>3</v>
      </c>
      <c r="F140" s="129">
        <f t="shared" si="37"/>
        <v>3</v>
      </c>
      <c r="G140" s="129">
        <f t="shared" si="37"/>
        <v>3</v>
      </c>
      <c r="H140" s="129">
        <f t="shared" si="37"/>
        <v>3</v>
      </c>
      <c r="I140" s="129">
        <f t="shared" si="37"/>
        <v>3</v>
      </c>
      <c r="J140" s="129">
        <f t="shared" si="37"/>
        <v>3</v>
      </c>
      <c r="K140" s="129">
        <f t="shared" si="37"/>
        <v>3</v>
      </c>
      <c r="L140" s="129">
        <f t="shared" si="37"/>
        <v>3</v>
      </c>
      <c r="M140" s="129">
        <f t="shared" si="37"/>
        <v>3</v>
      </c>
      <c r="N140" s="129">
        <f t="shared" si="37"/>
        <v>3</v>
      </c>
      <c r="O140" s="129">
        <f t="shared" si="37"/>
        <v>3</v>
      </c>
      <c r="P140" s="129">
        <f t="shared" si="37"/>
        <v>3</v>
      </c>
      <c r="Q140" s="129">
        <f t="shared" si="37"/>
        <v>3</v>
      </c>
      <c r="R140" s="129">
        <f t="shared" si="37"/>
        <v>3</v>
      </c>
      <c r="S140" s="129">
        <f t="shared" si="38"/>
        <v>3</v>
      </c>
      <c r="T140" s="129">
        <f t="shared" si="38"/>
        <v>3</v>
      </c>
      <c r="U140" s="129">
        <f t="shared" si="38"/>
        <v>3</v>
      </c>
      <c r="V140" s="129">
        <f t="shared" si="38"/>
        <v>3</v>
      </c>
      <c r="W140" s="129">
        <f t="shared" si="38"/>
        <v>3</v>
      </c>
      <c r="X140" s="129">
        <f t="shared" si="38"/>
        <v>3</v>
      </c>
      <c r="Y140" s="129">
        <f t="shared" si="38"/>
        <v>3</v>
      </c>
      <c r="Z140" s="129">
        <f t="shared" si="38"/>
        <v>3</v>
      </c>
      <c r="AA140" s="129">
        <f t="shared" si="38"/>
        <v>3</v>
      </c>
      <c r="AB140" s="129">
        <f t="shared" si="38"/>
        <v>3</v>
      </c>
      <c r="AC140" s="129">
        <f t="shared" si="38"/>
        <v>3</v>
      </c>
      <c r="AD140" s="129">
        <f t="shared" si="38"/>
        <v>3</v>
      </c>
      <c r="AE140" s="129">
        <f t="shared" si="38"/>
        <v>3</v>
      </c>
      <c r="AF140" s="129">
        <f t="shared" si="38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7"/>
        <v>3.3</v>
      </c>
      <c r="D141" s="129">
        <f t="shared" si="37"/>
        <v>3.3</v>
      </c>
      <c r="E141" s="129">
        <f t="shared" si="37"/>
        <v>3.3</v>
      </c>
      <c r="F141" s="129">
        <f t="shared" si="37"/>
        <v>3.3</v>
      </c>
      <c r="G141" s="129">
        <f t="shared" si="37"/>
        <v>3.3</v>
      </c>
      <c r="H141" s="129">
        <f t="shared" si="37"/>
        <v>3.3</v>
      </c>
      <c r="I141" s="129">
        <f t="shared" si="37"/>
        <v>3.3</v>
      </c>
      <c r="J141" s="129">
        <f t="shared" si="37"/>
        <v>3.3</v>
      </c>
      <c r="K141" s="129">
        <f t="shared" si="37"/>
        <v>3.3</v>
      </c>
      <c r="L141" s="129">
        <f t="shared" si="37"/>
        <v>3.3</v>
      </c>
      <c r="M141" s="129">
        <f t="shared" si="37"/>
        <v>3.3</v>
      </c>
      <c r="N141" s="129">
        <f t="shared" si="37"/>
        <v>3.3</v>
      </c>
      <c r="O141" s="129">
        <f t="shared" si="37"/>
        <v>3.3</v>
      </c>
      <c r="P141" s="129">
        <f t="shared" si="37"/>
        <v>3.3</v>
      </c>
      <c r="Q141" s="129">
        <f t="shared" si="37"/>
        <v>3.3</v>
      </c>
      <c r="R141" s="129">
        <f t="shared" si="37"/>
        <v>3.3</v>
      </c>
      <c r="S141" s="129">
        <f t="shared" si="38"/>
        <v>3.3</v>
      </c>
      <c r="T141" s="129">
        <f t="shared" si="38"/>
        <v>3.3</v>
      </c>
      <c r="U141" s="129">
        <f t="shared" si="38"/>
        <v>3.3</v>
      </c>
      <c r="V141" s="129">
        <f t="shared" si="38"/>
        <v>3.3</v>
      </c>
      <c r="W141" s="129">
        <f t="shared" si="38"/>
        <v>3.3</v>
      </c>
      <c r="X141" s="129">
        <f t="shared" si="38"/>
        <v>3.3</v>
      </c>
      <c r="Y141" s="129">
        <f t="shared" si="38"/>
        <v>3.3</v>
      </c>
      <c r="Z141" s="129">
        <f t="shared" si="38"/>
        <v>3.3</v>
      </c>
      <c r="AA141" s="129">
        <f t="shared" si="38"/>
        <v>3.3</v>
      </c>
      <c r="AB141" s="129">
        <f t="shared" si="38"/>
        <v>3.3</v>
      </c>
      <c r="AC141" s="129">
        <f t="shared" si="38"/>
        <v>3.3</v>
      </c>
      <c r="AD141" s="129">
        <f t="shared" si="38"/>
        <v>3.3</v>
      </c>
      <c r="AE141" s="129">
        <f t="shared" si="38"/>
        <v>3.3</v>
      </c>
      <c r="AF141" s="129">
        <f t="shared" si="38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39">B143</f>
        <v>1.76</v>
      </c>
      <c r="D143" s="129">
        <f t="shared" si="39"/>
        <v>1.76</v>
      </c>
      <c r="E143" s="129">
        <f t="shared" si="39"/>
        <v>1.76</v>
      </c>
      <c r="F143" s="129">
        <f t="shared" si="39"/>
        <v>1.76</v>
      </c>
      <c r="G143" s="129">
        <f t="shared" si="39"/>
        <v>1.76</v>
      </c>
      <c r="H143" s="129">
        <f t="shared" si="39"/>
        <v>1.76</v>
      </c>
      <c r="I143" s="129">
        <f t="shared" si="39"/>
        <v>1.76</v>
      </c>
      <c r="J143" s="129">
        <f t="shared" si="39"/>
        <v>1.76</v>
      </c>
      <c r="K143" s="129">
        <f t="shared" si="39"/>
        <v>1.76</v>
      </c>
      <c r="L143" s="129">
        <f t="shared" si="39"/>
        <v>1.76</v>
      </c>
      <c r="M143" s="129">
        <f t="shared" si="39"/>
        <v>1.76</v>
      </c>
      <c r="N143" s="129">
        <f t="shared" si="39"/>
        <v>1.76</v>
      </c>
      <c r="O143" s="129">
        <f t="shared" si="39"/>
        <v>1.76</v>
      </c>
      <c r="P143" s="129">
        <f t="shared" si="39"/>
        <v>1.76</v>
      </c>
      <c r="Q143" s="129">
        <f t="shared" si="39"/>
        <v>1.76</v>
      </c>
      <c r="R143" s="129">
        <f t="shared" si="39"/>
        <v>1.76</v>
      </c>
      <c r="S143" s="129">
        <f t="shared" ref="S143:AF144" si="40">R143</f>
        <v>1.76</v>
      </c>
      <c r="T143" s="129">
        <f t="shared" si="40"/>
        <v>1.76</v>
      </c>
      <c r="U143" s="129">
        <f t="shared" si="40"/>
        <v>1.76</v>
      </c>
      <c r="V143" s="129">
        <f t="shared" si="40"/>
        <v>1.76</v>
      </c>
      <c r="W143" s="129">
        <f t="shared" si="40"/>
        <v>1.76</v>
      </c>
      <c r="X143" s="129">
        <f t="shared" si="40"/>
        <v>1.76</v>
      </c>
      <c r="Y143" s="129">
        <f t="shared" si="40"/>
        <v>1.76</v>
      </c>
      <c r="Z143" s="129">
        <f t="shared" si="40"/>
        <v>1.76</v>
      </c>
      <c r="AA143" s="129">
        <f t="shared" si="40"/>
        <v>1.76</v>
      </c>
      <c r="AB143" s="129">
        <f t="shared" si="40"/>
        <v>1.76</v>
      </c>
      <c r="AC143" s="129">
        <f t="shared" si="40"/>
        <v>1.76</v>
      </c>
      <c r="AD143" s="129">
        <f t="shared" si="40"/>
        <v>1.76</v>
      </c>
      <c r="AE143" s="129">
        <f t="shared" si="40"/>
        <v>1.76</v>
      </c>
      <c r="AF143" s="129">
        <f t="shared" si="40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9"/>
        <v>0</v>
      </c>
      <c r="D144" s="129">
        <f t="shared" si="39"/>
        <v>0</v>
      </c>
      <c r="E144" s="129">
        <f t="shared" si="39"/>
        <v>0</v>
      </c>
      <c r="F144" s="129">
        <f t="shared" si="39"/>
        <v>0</v>
      </c>
      <c r="G144" s="129">
        <f t="shared" si="39"/>
        <v>0</v>
      </c>
      <c r="H144" s="129">
        <f t="shared" si="39"/>
        <v>0</v>
      </c>
      <c r="I144" s="129">
        <f t="shared" si="39"/>
        <v>0</v>
      </c>
      <c r="J144" s="129">
        <f t="shared" si="39"/>
        <v>0</v>
      </c>
      <c r="K144" s="129">
        <f t="shared" si="39"/>
        <v>0</v>
      </c>
      <c r="L144" s="129">
        <f t="shared" si="39"/>
        <v>0</v>
      </c>
      <c r="M144" s="129">
        <f t="shared" si="39"/>
        <v>0</v>
      </c>
      <c r="N144" s="129">
        <f t="shared" si="39"/>
        <v>0</v>
      </c>
      <c r="O144" s="129">
        <f t="shared" si="39"/>
        <v>0</v>
      </c>
      <c r="P144" s="129">
        <f t="shared" si="39"/>
        <v>0</v>
      </c>
      <c r="Q144" s="129">
        <f t="shared" si="39"/>
        <v>0</v>
      </c>
      <c r="R144" s="129">
        <f t="shared" si="39"/>
        <v>0</v>
      </c>
      <c r="S144" s="129">
        <f t="shared" si="40"/>
        <v>0</v>
      </c>
      <c r="T144" s="129">
        <f t="shared" si="40"/>
        <v>0</v>
      </c>
      <c r="U144" s="129">
        <f t="shared" si="40"/>
        <v>0</v>
      </c>
      <c r="V144" s="129">
        <f t="shared" si="40"/>
        <v>0</v>
      </c>
      <c r="W144" s="129">
        <f t="shared" si="40"/>
        <v>0</v>
      </c>
      <c r="X144" s="129">
        <f t="shared" si="40"/>
        <v>0</v>
      </c>
      <c r="Y144" s="129">
        <f t="shared" si="40"/>
        <v>0</v>
      </c>
      <c r="Z144" s="129">
        <f t="shared" si="40"/>
        <v>0</v>
      </c>
      <c r="AA144" s="129">
        <f t="shared" si="40"/>
        <v>0</v>
      </c>
      <c r="AB144" s="129">
        <f t="shared" si="40"/>
        <v>0</v>
      </c>
      <c r="AC144" s="129">
        <f t="shared" si="40"/>
        <v>0</v>
      </c>
      <c r="AD144" s="129">
        <f t="shared" si="40"/>
        <v>0</v>
      </c>
      <c r="AE144" s="129">
        <f t="shared" si="40"/>
        <v>0</v>
      </c>
      <c r="AF144" s="129">
        <f t="shared" si="40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41">B146</f>
        <v>0.1</v>
      </c>
      <c r="D146" s="129">
        <f t="shared" si="41"/>
        <v>0.1</v>
      </c>
      <c r="E146" s="129">
        <f t="shared" si="41"/>
        <v>0.1</v>
      </c>
      <c r="F146" s="129">
        <f t="shared" si="41"/>
        <v>0.1</v>
      </c>
      <c r="G146" s="129">
        <f t="shared" si="41"/>
        <v>0.1</v>
      </c>
      <c r="H146" s="129">
        <f t="shared" si="41"/>
        <v>0.1</v>
      </c>
      <c r="I146" s="129">
        <f t="shared" si="41"/>
        <v>0.1</v>
      </c>
      <c r="J146" s="129">
        <f t="shared" si="41"/>
        <v>0.1</v>
      </c>
      <c r="K146" s="129">
        <f t="shared" si="41"/>
        <v>0.1</v>
      </c>
      <c r="L146" s="129">
        <f t="shared" si="41"/>
        <v>0.1</v>
      </c>
      <c r="M146" s="129">
        <f t="shared" si="41"/>
        <v>0.1</v>
      </c>
      <c r="N146" s="129">
        <f t="shared" si="41"/>
        <v>0.1</v>
      </c>
      <c r="O146" s="129">
        <f t="shared" si="41"/>
        <v>0.1</v>
      </c>
      <c r="P146" s="129">
        <f t="shared" si="41"/>
        <v>0.1</v>
      </c>
      <c r="Q146" s="129">
        <f t="shared" si="41"/>
        <v>0.1</v>
      </c>
      <c r="R146" s="129">
        <f t="shared" si="41"/>
        <v>0.1</v>
      </c>
      <c r="S146" s="129">
        <f t="shared" ref="S146:AF149" si="42">R146</f>
        <v>0.1</v>
      </c>
      <c r="T146" s="129">
        <f t="shared" si="42"/>
        <v>0.1</v>
      </c>
      <c r="U146" s="129">
        <f t="shared" si="42"/>
        <v>0.1</v>
      </c>
      <c r="V146" s="129">
        <f t="shared" si="42"/>
        <v>0.1</v>
      </c>
      <c r="W146" s="129">
        <f t="shared" si="42"/>
        <v>0.1</v>
      </c>
      <c r="X146" s="129">
        <f t="shared" si="42"/>
        <v>0.1</v>
      </c>
      <c r="Y146" s="129">
        <f t="shared" si="42"/>
        <v>0.1</v>
      </c>
      <c r="Z146" s="129">
        <f t="shared" si="42"/>
        <v>0.1</v>
      </c>
      <c r="AA146" s="129">
        <f t="shared" si="42"/>
        <v>0.1</v>
      </c>
      <c r="AB146" s="129">
        <f t="shared" si="42"/>
        <v>0.1</v>
      </c>
      <c r="AC146" s="129">
        <f t="shared" si="42"/>
        <v>0.1</v>
      </c>
      <c r="AD146" s="129">
        <f t="shared" si="42"/>
        <v>0.1</v>
      </c>
      <c r="AE146" s="129">
        <f t="shared" si="42"/>
        <v>0.1</v>
      </c>
      <c r="AF146" s="129">
        <f t="shared" si="42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41"/>
        <v>2.0499999999999998</v>
      </c>
      <c r="D147" s="129">
        <f t="shared" si="41"/>
        <v>2.0499999999999998</v>
      </c>
      <c r="E147" s="129">
        <f t="shared" si="41"/>
        <v>2.0499999999999998</v>
      </c>
      <c r="F147" s="129">
        <f t="shared" si="41"/>
        <v>2.0499999999999998</v>
      </c>
      <c r="G147" s="129">
        <f t="shared" si="41"/>
        <v>2.0499999999999998</v>
      </c>
      <c r="H147" s="129">
        <f t="shared" si="41"/>
        <v>2.0499999999999998</v>
      </c>
      <c r="I147" s="129">
        <f t="shared" si="41"/>
        <v>2.0499999999999998</v>
      </c>
      <c r="J147" s="129">
        <f t="shared" si="41"/>
        <v>2.0499999999999998</v>
      </c>
      <c r="K147" s="129">
        <f t="shared" si="41"/>
        <v>2.0499999999999998</v>
      </c>
      <c r="L147" s="129">
        <f t="shared" si="41"/>
        <v>2.0499999999999998</v>
      </c>
      <c r="M147" s="129">
        <f t="shared" si="41"/>
        <v>2.0499999999999998</v>
      </c>
      <c r="N147" s="129">
        <f t="shared" si="41"/>
        <v>2.0499999999999998</v>
      </c>
      <c r="O147" s="129">
        <f t="shared" si="41"/>
        <v>2.0499999999999998</v>
      </c>
      <c r="P147" s="129">
        <f t="shared" si="41"/>
        <v>2.0499999999999998</v>
      </c>
      <c r="Q147" s="129">
        <f t="shared" si="41"/>
        <v>2.0499999999999998</v>
      </c>
      <c r="R147" s="129">
        <f t="shared" si="41"/>
        <v>2.0499999999999998</v>
      </c>
      <c r="S147" s="129">
        <f t="shared" si="42"/>
        <v>2.0499999999999998</v>
      </c>
      <c r="T147" s="129">
        <f t="shared" si="42"/>
        <v>2.0499999999999998</v>
      </c>
      <c r="U147" s="129">
        <f t="shared" si="42"/>
        <v>2.0499999999999998</v>
      </c>
      <c r="V147" s="129">
        <f t="shared" si="42"/>
        <v>2.0499999999999998</v>
      </c>
      <c r="W147" s="129">
        <f t="shared" si="42"/>
        <v>2.0499999999999998</v>
      </c>
      <c r="X147" s="129">
        <f t="shared" si="42"/>
        <v>2.0499999999999998</v>
      </c>
      <c r="Y147" s="129">
        <f t="shared" si="42"/>
        <v>2.0499999999999998</v>
      </c>
      <c r="Z147" s="129">
        <f t="shared" si="42"/>
        <v>2.0499999999999998</v>
      </c>
      <c r="AA147" s="129">
        <f t="shared" si="42"/>
        <v>2.0499999999999998</v>
      </c>
      <c r="AB147" s="129">
        <f t="shared" si="42"/>
        <v>2.0499999999999998</v>
      </c>
      <c r="AC147" s="129">
        <f t="shared" si="42"/>
        <v>2.0499999999999998</v>
      </c>
      <c r="AD147" s="129">
        <f t="shared" si="42"/>
        <v>2.0499999999999998</v>
      </c>
      <c r="AE147" s="129">
        <f t="shared" si="42"/>
        <v>2.0499999999999998</v>
      </c>
      <c r="AF147" s="129">
        <f t="shared" si="42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41"/>
        <v>2.7</v>
      </c>
      <c r="D148" s="129">
        <f t="shared" si="41"/>
        <v>2.7</v>
      </c>
      <c r="E148" s="129">
        <f t="shared" si="41"/>
        <v>2.7</v>
      </c>
      <c r="F148" s="129">
        <f t="shared" si="41"/>
        <v>2.7</v>
      </c>
      <c r="G148" s="129">
        <f t="shared" si="41"/>
        <v>2.7</v>
      </c>
      <c r="H148" s="129">
        <f t="shared" si="41"/>
        <v>2.7</v>
      </c>
      <c r="I148" s="129">
        <f t="shared" si="41"/>
        <v>2.7</v>
      </c>
      <c r="J148" s="129">
        <f t="shared" si="41"/>
        <v>2.7</v>
      </c>
      <c r="K148" s="129">
        <f t="shared" si="41"/>
        <v>2.7</v>
      </c>
      <c r="L148" s="129">
        <f t="shared" si="41"/>
        <v>2.7</v>
      </c>
      <c r="M148" s="129">
        <f t="shared" si="41"/>
        <v>2.7</v>
      </c>
      <c r="N148" s="129">
        <f t="shared" si="41"/>
        <v>2.7</v>
      </c>
      <c r="O148" s="129">
        <f t="shared" si="41"/>
        <v>2.7</v>
      </c>
      <c r="P148" s="129">
        <f t="shared" si="41"/>
        <v>2.7</v>
      </c>
      <c r="Q148" s="129">
        <f t="shared" si="41"/>
        <v>2.7</v>
      </c>
      <c r="R148" s="129">
        <f t="shared" si="41"/>
        <v>2.7</v>
      </c>
      <c r="S148" s="129">
        <f t="shared" si="42"/>
        <v>2.7</v>
      </c>
      <c r="T148" s="129">
        <f t="shared" si="42"/>
        <v>2.7</v>
      </c>
      <c r="U148" s="129">
        <f t="shared" si="42"/>
        <v>2.7</v>
      </c>
      <c r="V148" s="129">
        <f t="shared" si="42"/>
        <v>2.7</v>
      </c>
      <c r="W148" s="129">
        <f t="shared" si="42"/>
        <v>2.7</v>
      </c>
      <c r="X148" s="129">
        <f t="shared" si="42"/>
        <v>2.7</v>
      </c>
      <c r="Y148" s="129">
        <f t="shared" si="42"/>
        <v>2.7</v>
      </c>
      <c r="Z148" s="129">
        <f t="shared" si="42"/>
        <v>2.7</v>
      </c>
      <c r="AA148" s="129">
        <f t="shared" si="42"/>
        <v>2.7</v>
      </c>
      <c r="AB148" s="129">
        <f t="shared" si="42"/>
        <v>2.7</v>
      </c>
      <c r="AC148" s="129">
        <f t="shared" si="42"/>
        <v>2.7</v>
      </c>
      <c r="AD148" s="129">
        <f t="shared" si="42"/>
        <v>2.7</v>
      </c>
      <c r="AE148" s="129">
        <f t="shared" si="42"/>
        <v>2.7</v>
      </c>
      <c r="AF148" s="129">
        <f t="shared" si="42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41"/>
        <v>2.15</v>
      </c>
      <c r="D149" s="129">
        <f t="shared" si="41"/>
        <v>2.15</v>
      </c>
      <c r="E149" s="129">
        <f t="shared" si="41"/>
        <v>2.15</v>
      </c>
      <c r="F149" s="129">
        <f t="shared" si="41"/>
        <v>2.15</v>
      </c>
      <c r="G149" s="129">
        <f t="shared" si="41"/>
        <v>2.15</v>
      </c>
      <c r="H149" s="129">
        <f t="shared" si="41"/>
        <v>2.15</v>
      </c>
      <c r="I149" s="129">
        <f t="shared" si="41"/>
        <v>2.15</v>
      </c>
      <c r="J149" s="129">
        <f t="shared" si="41"/>
        <v>2.15</v>
      </c>
      <c r="K149" s="129">
        <f t="shared" si="41"/>
        <v>2.15</v>
      </c>
      <c r="L149" s="129">
        <f t="shared" si="41"/>
        <v>2.15</v>
      </c>
      <c r="M149" s="129">
        <f t="shared" si="41"/>
        <v>2.15</v>
      </c>
      <c r="N149" s="129">
        <f t="shared" si="41"/>
        <v>2.15</v>
      </c>
      <c r="O149" s="129">
        <f t="shared" si="41"/>
        <v>2.15</v>
      </c>
      <c r="P149" s="129">
        <f t="shared" si="41"/>
        <v>2.15</v>
      </c>
      <c r="Q149" s="129">
        <f t="shared" si="41"/>
        <v>2.15</v>
      </c>
      <c r="R149" s="129">
        <f t="shared" si="41"/>
        <v>2.15</v>
      </c>
      <c r="S149" s="129">
        <f t="shared" si="42"/>
        <v>2.15</v>
      </c>
      <c r="T149" s="129">
        <f t="shared" si="42"/>
        <v>2.15</v>
      </c>
      <c r="U149" s="129">
        <f t="shared" si="42"/>
        <v>2.15</v>
      </c>
      <c r="V149" s="129">
        <f t="shared" si="42"/>
        <v>2.15</v>
      </c>
      <c r="W149" s="129">
        <f t="shared" si="42"/>
        <v>2.15</v>
      </c>
      <c r="X149" s="129">
        <f t="shared" si="42"/>
        <v>2.15</v>
      </c>
      <c r="Y149" s="129">
        <f t="shared" si="42"/>
        <v>2.15</v>
      </c>
      <c r="Z149" s="129">
        <f t="shared" si="42"/>
        <v>2.15</v>
      </c>
      <c r="AA149" s="129">
        <f t="shared" si="42"/>
        <v>2.15</v>
      </c>
      <c r="AB149" s="129">
        <f t="shared" si="42"/>
        <v>2.15</v>
      </c>
      <c r="AC149" s="129">
        <f t="shared" si="42"/>
        <v>2.15</v>
      </c>
      <c r="AD149" s="129">
        <f t="shared" si="42"/>
        <v>2.15</v>
      </c>
      <c r="AE149" s="129">
        <f t="shared" si="42"/>
        <v>2.15</v>
      </c>
      <c r="AF149" s="129">
        <f t="shared" si="42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3">B151</f>
        <v>0.9</v>
      </c>
      <c r="D151" s="129">
        <f t="shared" si="43"/>
        <v>0.9</v>
      </c>
      <c r="E151" s="129">
        <f t="shared" si="43"/>
        <v>0.9</v>
      </c>
      <c r="F151" s="129">
        <f t="shared" si="43"/>
        <v>0.9</v>
      </c>
      <c r="G151" s="129">
        <f t="shared" si="43"/>
        <v>0.9</v>
      </c>
      <c r="H151" s="129">
        <f t="shared" si="43"/>
        <v>0.9</v>
      </c>
      <c r="I151" s="129">
        <f t="shared" si="43"/>
        <v>0.9</v>
      </c>
      <c r="J151" s="129">
        <f t="shared" si="43"/>
        <v>0.9</v>
      </c>
      <c r="K151" s="129">
        <f t="shared" si="43"/>
        <v>0.9</v>
      </c>
      <c r="L151" s="129">
        <f t="shared" si="43"/>
        <v>0.9</v>
      </c>
      <c r="M151" s="129">
        <f t="shared" si="43"/>
        <v>0.9</v>
      </c>
      <c r="N151" s="129">
        <f t="shared" si="43"/>
        <v>0.9</v>
      </c>
      <c r="O151" s="129">
        <f t="shared" si="43"/>
        <v>0.9</v>
      </c>
      <c r="P151" s="129">
        <f t="shared" si="43"/>
        <v>0.9</v>
      </c>
      <c r="Q151" s="129">
        <f t="shared" si="43"/>
        <v>0.9</v>
      </c>
      <c r="R151" s="129">
        <f t="shared" si="43"/>
        <v>0.9</v>
      </c>
      <c r="S151" s="129">
        <f t="shared" ref="R151:AF163" si="44">R151</f>
        <v>0.9</v>
      </c>
      <c r="T151" s="129">
        <f t="shared" si="44"/>
        <v>0.9</v>
      </c>
      <c r="U151" s="129">
        <f t="shared" si="44"/>
        <v>0.9</v>
      </c>
      <c r="V151" s="129">
        <f t="shared" si="44"/>
        <v>0.9</v>
      </c>
      <c r="W151" s="129">
        <f t="shared" si="44"/>
        <v>0.9</v>
      </c>
      <c r="X151" s="129">
        <f t="shared" si="44"/>
        <v>0.9</v>
      </c>
      <c r="Y151" s="129">
        <f t="shared" si="44"/>
        <v>0.9</v>
      </c>
      <c r="Z151" s="129">
        <f t="shared" si="44"/>
        <v>0.9</v>
      </c>
      <c r="AA151" s="129">
        <f t="shared" si="44"/>
        <v>0.9</v>
      </c>
      <c r="AB151" s="129">
        <f t="shared" si="44"/>
        <v>0.9</v>
      </c>
      <c r="AC151" s="129">
        <f t="shared" si="44"/>
        <v>0.9</v>
      </c>
      <c r="AD151" s="129">
        <f t="shared" si="44"/>
        <v>0.9</v>
      </c>
      <c r="AE151" s="129">
        <f t="shared" si="44"/>
        <v>0.9</v>
      </c>
      <c r="AF151" s="129">
        <f t="shared" si="44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3"/>
        <v>1.08</v>
      </c>
      <c r="D152" s="129">
        <f t="shared" si="43"/>
        <v>1.08</v>
      </c>
      <c r="E152" s="129">
        <f t="shared" si="43"/>
        <v>1.08</v>
      </c>
      <c r="F152" s="129">
        <f t="shared" si="43"/>
        <v>1.08</v>
      </c>
      <c r="G152" s="129">
        <f t="shared" si="43"/>
        <v>1.08</v>
      </c>
      <c r="H152" s="129">
        <f t="shared" si="43"/>
        <v>1.08</v>
      </c>
      <c r="I152" s="129">
        <f t="shared" si="43"/>
        <v>1.08</v>
      </c>
      <c r="J152" s="129">
        <f t="shared" si="43"/>
        <v>1.08</v>
      </c>
      <c r="K152" s="129">
        <f t="shared" si="43"/>
        <v>1.08</v>
      </c>
      <c r="L152" s="129">
        <f t="shared" si="43"/>
        <v>1.08</v>
      </c>
      <c r="M152" s="129">
        <f t="shared" si="43"/>
        <v>1.08</v>
      </c>
      <c r="N152" s="129">
        <f t="shared" si="43"/>
        <v>1.08</v>
      </c>
      <c r="O152" s="129">
        <f t="shared" si="43"/>
        <v>1.08</v>
      </c>
      <c r="P152" s="129">
        <f t="shared" si="43"/>
        <v>1.08</v>
      </c>
      <c r="Q152" s="129">
        <f t="shared" si="43"/>
        <v>1.08</v>
      </c>
      <c r="R152" s="129">
        <f t="shared" si="43"/>
        <v>1.08</v>
      </c>
      <c r="S152" s="129">
        <f t="shared" si="44"/>
        <v>1.08</v>
      </c>
      <c r="T152" s="129">
        <f t="shared" si="44"/>
        <v>1.08</v>
      </c>
      <c r="U152" s="129">
        <f t="shared" si="44"/>
        <v>1.08</v>
      </c>
      <c r="V152" s="129">
        <f t="shared" si="44"/>
        <v>1.08</v>
      </c>
      <c r="W152" s="129">
        <f t="shared" si="44"/>
        <v>1.08</v>
      </c>
      <c r="X152" s="129">
        <f t="shared" si="44"/>
        <v>1.08</v>
      </c>
      <c r="Y152" s="129">
        <f t="shared" si="44"/>
        <v>1.08</v>
      </c>
      <c r="Z152" s="129">
        <f t="shared" si="44"/>
        <v>1.08</v>
      </c>
      <c r="AA152" s="129">
        <f t="shared" si="44"/>
        <v>1.08</v>
      </c>
      <c r="AB152" s="129">
        <f t="shared" si="44"/>
        <v>1.08</v>
      </c>
      <c r="AC152" s="129">
        <f t="shared" si="44"/>
        <v>1.08</v>
      </c>
      <c r="AD152" s="129">
        <f t="shared" si="44"/>
        <v>1.08</v>
      </c>
      <c r="AE152" s="129">
        <f t="shared" si="44"/>
        <v>1.08</v>
      </c>
      <c r="AF152" s="129">
        <f t="shared" si="44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3"/>
        <v>2.37</v>
      </c>
      <c r="D153" s="129">
        <f t="shared" si="43"/>
        <v>2.37</v>
      </c>
      <c r="E153" s="129">
        <f t="shared" si="43"/>
        <v>2.37</v>
      </c>
      <c r="F153" s="129">
        <f t="shared" si="43"/>
        <v>2.37</v>
      </c>
      <c r="G153" s="129">
        <f t="shared" si="43"/>
        <v>2.37</v>
      </c>
      <c r="H153" s="129">
        <f t="shared" si="43"/>
        <v>2.37</v>
      </c>
      <c r="I153" s="129">
        <f t="shared" si="43"/>
        <v>2.37</v>
      </c>
      <c r="J153" s="129">
        <f t="shared" si="43"/>
        <v>2.37</v>
      </c>
      <c r="K153" s="129">
        <f t="shared" si="43"/>
        <v>2.37</v>
      </c>
      <c r="L153" s="129">
        <f t="shared" si="43"/>
        <v>2.37</v>
      </c>
      <c r="M153" s="129">
        <f t="shared" si="43"/>
        <v>2.37</v>
      </c>
      <c r="N153" s="129">
        <f t="shared" si="43"/>
        <v>2.37</v>
      </c>
      <c r="O153" s="129">
        <f t="shared" si="43"/>
        <v>2.37</v>
      </c>
      <c r="P153" s="129">
        <f t="shared" si="43"/>
        <v>2.37</v>
      </c>
      <c r="Q153" s="129">
        <f t="shared" si="43"/>
        <v>2.37</v>
      </c>
      <c r="R153" s="129">
        <f t="shared" si="43"/>
        <v>2.37</v>
      </c>
      <c r="S153" s="129">
        <f t="shared" si="44"/>
        <v>2.37</v>
      </c>
      <c r="T153" s="129">
        <f t="shared" si="44"/>
        <v>2.37</v>
      </c>
      <c r="U153" s="129">
        <f t="shared" si="44"/>
        <v>2.37</v>
      </c>
      <c r="V153" s="129">
        <f t="shared" si="44"/>
        <v>2.37</v>
      </c>
      <c r="W153" s="129">
        <f t="shared" si="44"/>
        <v>2.37</v>
      </c>
      <c r="X153" s="129">
        <f t="shared" si="44"/>
        <v>2.37</v>
      </c>
      <c r="Y153" s="129">
        <f t="shared" si="44"/>
        <v>2.37</v>
      </c>
      <c r="Z153" s="129">
        <f t="shared" si="44"/>
        <v>2.37</v>
      </c>
      <c r="AA153" s="129">
        <f t="shared" si="44"/>
        <v>2.37</v>
      </c>
      <c r="AB153" s="129">
        <f t="shared" si="44"/>
        <v>2.37</v>
      </c>
      <c r="AC153" s="129">
        <f t="shared" si="44"/>
        <v>2.37</v>
      </c>
      <c r="AD153" s="129">
        <f t="shared" si="44"/>
        <v>2.37</v>
      </c>
      <c r="AE153" s="129">
        <f t="shared" si="44"/>
        <v>2.37</v>
      </c>
      <c r="AF153" s="129">
        <f t="shared" si="44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3"/>
        <v>1.81</v>
      </c>
      <c r="D154" s="129">
        <f t="shared" si="43"/>
        <v>1.81</v>
      </c>
      <c r="E154" s="129">
        <f t="shared" si="43"/>
        <v>1.81</v>
      </c>
      <c r="F154" s="129">
        <f t="shared" si="43"/>
        <v>1.81</v>
      </c>
      <c r="G154" s="129">
        <f t="shared" si="43"/>
        <v>1.81</v>
      </c>
      <c r="H154" s="129">
        <f t="shared" si="43"/>
        <v>1.81</v>
      </c>
      <c r="I154" s="129">
        <f t="shared" si="43"/>
        <v>1.81</v>
      </c>
      <c r="J154" s="129">
        <f t="shared" si="43"/>
        <v>1.81</v>
      </c>
      <c r="K154" s="129">
        <f t="shared" si="43"/>
        <v>1.81</v>
      </c>
      <c r="L154" s="129">
        <f t="shared" si="43"/>
        <v>1.81</v>
      </c>
      <c r="M154" s="129">
        <f t="shared" si="43"/>
        <v>1.81</v>
      </c>
      <c r="N154" s="129">
        <f t="shared" si="43"/>
        <v>1.81</v>
      </c>
      <c r="O154" s="129">
        <f t="shared" si="43"/>
        <v>1.81</v>
      </c>
      <c r="P154" s="129">
        <f t="shared" si="43"/>
        <v>1.81</v>
      </c>
      <c r="Q154" s="129">
        <f t="shared" si="43"/>
        <v>1.81</v>
      </c>
      <c r="R154" s="129">
        <f t="shared" si="43"/>
        <v>1.81</v>
      </c>
      <c r="S154" s="129">
        <f t="shared" si="44"/>
        <v>1.81</v>
      </c>
      <c r="T154" s="129">
        <f t="shared" si="44"/>
        <v>1.81</v>
      </c>
      <c r="U154" s="129">
        <f t="shared" si="44"/>
        <v>1.81</v>
      </c>
      <c r="V154" s="129">
        <f t="shared" si="44"/>
        <v>1.81</v>
      </c>
      <c r="W154" s="129">
        <f t="shared" si="44"/>
        <v>1.81</v>
      </c>
      <c r="X154" s="129">
        <f t="shared" si="44"/>
        <v>1.81</v>
      </c>
      <c r="Y154" s="129">
        <f t="shared" si="44"/>
        <v>1.81</v>
      </c>
      <c r="Z154" s="129">
        <f t="shared" si="44"/>
        <v>1.81</v>
      </c>
      <c r="AA154" s="129">
        <f t="shared" si="44"/>
        <v>1.81</v>
      </c>
      <c r="AB154" s="129">
        <f t="shared" si="44"/>
        <v>1.81</v>
      </c>
      <c r="AC154" s="129">
        <f t="shared" si="44"/>
        <v>1.81</v>
      </c>
      <c r="AD154" s="129">
        <f t="shared" si="44"/>
        <v>1.81</v>
      </c>
      <c r="AE154" s="129">
        <f t="shared" si="44"/>
        <v>1.81</v>
      </c>
      <c r="AF154" s="129">
        <f t="shared" si="44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3"/>
        <v>1.0900000000000001</v>
      </c>
      <c r="D155" s="129">
        <f t="shared" si="43"/>
        <v>1.0900000000000001</v>
      </c>
      <c r="E155" s="129">
        <f t="shared" si="43"/>
        <v>1.0900000000000001</v>
      </c>
      <c r="F155" s="129">
        <f t="shared" si="43"/>
        <v>1.0900000000000001</v>
      </c>
      <c r="G155" s="129">
        <f t="shared" si="43"/>
        <v>1.0900000000000001</v>
      </c>
      <c r="H155" s="129">
        <f t="shared" si="43"/>
        <v>1.0900000000000001</v>
      </c>
      <c r="I155" s="129">
        <f t="shared" si="43"/>
        <v>1.0900000000000001</v>
      </c>
      <c r="J155" s="129">
        <f t="shared" si="43"/>
        <v>1.0900000000000001</v>
      </c>
      <c r="K155" s="129">
        <f t="shared" si="43"/>
        <v>1.0900000000000001</v>
      </c>
      <c r="L155" s="129">
        <f t="shared" si="43"/>
        <v>1.0900000000000001</v>
      </c>
      <c r="M155" s="129">
        <f t="shared" si="43"/>
        <v>1.0900000000000001</v>
      </c>
      <c r="N155" s="129">
        <f t="shared" si="43"/>
        <v>1.0900000000000001</v>
      </c>
      <c r="O155" s="129">
        <f t="shared" si="43"/>
        <v>1.0900000000000001</v>
      </c>
      <c r="P155" s="129">
        <f t="shared" si="43"/>
        <v>1.0900000000000001</v>
      </c>
      <c r="Q155" s="129">
        <f t="shared" si="43"/>
        <v>1.0900000000000001</v>
      </c>
      <c r="R155" s="129">
        <f t="shared" si="43"/>
        <v>1.0900000000000001</v>
      </c>
      <c r="S155" s="129">
        <f t="shared" si="44"/>
        <v>1.0900000000000001</v>
      </c>
      <c r="T155" s="129">
        <f t="shared" si="44"/>
        <v>1.0900000000000001</v>
      </c>
      <c r="U155" s="129">
        <f t="shared" si="44"/>
        <v>1.0900000000000001</v>
      </c>
      <c r="V155" s="129">
        <f t="shared" si="44"/>
        <v>1.0900000000000001</v>
      </c>
      <c r="W155" s="129">
        <f t="shared" si="44"/>
        <v>1.0900000000000001</v>
      </c>
      <c r="X155" s="129">
        <f t="shared" si="44"/>
        <v>1.0900000000000001</v>
      </c>
      <c r="Y155" s="129">
        <f t="shared" si="44"/>
        <v>1.0900000000000001</v>
      </c>
      <c r="Z155" s="129">
        <f t="shared" si="44"/>
        <v>1.0900000000000001</v>
      </c>
      <c r="AA155" s="129">
        <f t="shared" si="44"/>
        <v>1.0900000000000001</v>
      </c>
      <c r="AB155" s="129">
        <f t="shared" si="44"/>
        <v>1.0900000000000001</v>
      </c>
      <c r="AC155" s="129">
        <f t="shared" si="44"/>
        <v>1.0900000000000001</v>
      </c>
      <c r="AD155" s="129">
        <f t="shared" si="44"/>
        <v>1.0900000000000001</v>
      </c>
      <c r="AE155" s="129">
        <f t="shared" si="44"/>
        <v>1.0900000000000001</v>
      </c>
      <c r="AF155" s="129">
        <f t="shared" si="44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3"/>
        <v>1.58</v>
      </c>
      <c r="D156" s="129">
        <f t="shared" si="43"/>
        <v>1.58</v>
      </c>
      <c r="E156" s="129">
        <f t="shared" si="43"/>
        <v>1.58</v>
      </c>
      <c r="F156" s="129">
        <f t="shared" si="43"/>
        <v>1.58</v>
      </c>
      <c r="G156" s="129">
        <f t="shared" si="43"/>
        <v>1.58</v>
      </c>
      <c r="H156" s="129">
        <f t="shared" si="43"/>
        <v>1.58</v>
      </c>
      <c r="I156" s="129">
        <f t="shared" si="43"/>
        <v>1.58</v>
      </c>
      <c r="J156" s="129">
        <f t="shared" si="43"/>
        <v>1.58</v>
      </c>
      <c r="K156" s="129">
        <f t="shared" si="43"/>
        <v>1.58</v>
      </c>
      <c r="L156" s="129">
        <f t="shared" si="43"/>
        <v>1.58</v>
      </c>
      <c r="M156" s="129">
        <f t="shared" si="43"/>
        <v>1.58</v>
      </c>
      <c r="N156" s="129">
        <f t="shared" si="43"/>
        <v>1.58</v>
      </c>
      <c r="O156" s="129">
        <f t="shared" si="43"/>
        <v>1.58</v>
      </c>
      <c r="P156" s="129">
        <f t="shared" si="43"/>
        <v>1.58</v>
      </c>
      <c r="Q156" s="129">
        <f t="shared" si="43"/>
        <v>1.58</v>
      </c>
      <c r="R156" s="129">
        <f t="shared" si="43"/>
        <v>1.58</v>
      </c>
      <c r="S156" s="129">
        <f t="shared" si="44"/>
        <v>1.58</v>
      </c>
      <c r="T156" s="129">
        <f t="shared" si="44"/>
        <v>1.58</v>
      </c>
      <c r="U156" s="129">
        <f t="shared" si="44"/>
        <v>1.58</v>
      </c>
      <c r="V156" s="129">
        <f t="shared" si="44"/>
        <v>1.58</v>
      </c>
      <c r="W156" s="129">
        <f t="shared" si="44"/>
        <v>1.58</v>
      </c>
      <c r="X156" s="129">
        <f t="shared" si="44"/>
        <v>1.58</v>
      </c>
      <c r="Y156" s="129">
        <f t="shared" si="44"/>
        <v>1.58</v>
      </c>
      <c r="Z156" s="129">
        <f t="shared" si="44"/>
        <v>1.58</v>
      </c>
      <c r="AA156" s="129">
        <f t="shared" si="44"/>
        <v>1.58</v>
      </c>
      <c r="AB156" s="129">
        <f t="shared" si="44"/>
        <v>1.58</v>
      </c>
      <c r="AC156" s="129">
        <f t="shared" si="44"/>
        <v>1.58</v>
      </c>
      <c r="AD156" s="129">
        <f t="shared" si="44"/>
        <v>1.58</v>
      </c>
      <c r="AE156" s="129">
        <f t="shared" si="44"/>
        <v>1.58</v>
      </c>
      <c r="AF156" s="129">
        <f t="shared" si="44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3"/>
        <v>2</v>
      </c>
      <c r="D157" s="129">
        <f t="shared" si="43"/>
        <v>2</v>
      </c>
      <c r="E157" s="129">
        <f t="shared" si="43"/>
        <v>2</v>
      </c>
      <c r="F157" s="129">
        <f t="shared" si="43"/>
        <v>2</v>
      </c>
      <c r="G157" s="129">
        <f t="shared" si="43"/>
        <v>2</v>
      </c>
      <c r="H157" s="129">
        <f t="shared" si="43"/>
        <v>2</v>
      </c>
      <c r="I157" s="129">
        <f t="shared" si="43"/>
        <v>2</v>
      </c>
      <c r="J157" s="129">
        <f t="shared" si="43"/>
        <v>2</v>
      </c>
      <c r="K157" s="129">
        <f t="shared" si="43"/>
        <v>2</v>
      </c>
      <c r="L157" s="129">
        <f t="shared" si="43"/>
        <v>2</v>
      </c>
      <c r="M157" s="129">
        <f t="shared" si="43"/>
        <v>2</v>
      </c>
      <c r="N157" s="129">
        <f t="shared" si="43"/>
        <v>2</v>
      </c>
      <c r="O157" s="129">
        <f t="shared" si="43"/>
        <v>2</v>
      </c>
      <c r="P157" s="129">
        <f t="shared" si="43"/>
        <v>2</v>
      </c>
      <c r="Q157" s="129">
        <f t="shared" si="43"/>
        <v>2</v>
      </c>
      <c r="R157" s="129">
        <f t="shared" si="43"/>
        <v>2</v>
      </c>
      <c r="S157" s="129">
        <f t="shared" si="44"/>
        <v>2</v>
      </c>
      <c r="T157" s="129">
        <f t="shared" si="44"/>
        <v>2</v>
      </c>
      <c r="U157" s="129">
        <f t="shared" si="44"/>
        <v>2</v>
      </c>
      <c r="V157" s="129">
        <f t="shared" si="44"/>
        <v>2</v>
      </c>
      <c r="W157" s="129">
        <f t="shared" si="44"/>
        <v>2</v>
      </c>
      <c r="X157" s="129">
        <f t="shared" si="44"/>
        <v>2</v>
      </c>
      <c r="Y157" s="129">
        <f t="shared" si="44"/>
        <v>2</v>
      </c>
      <c r="Z157" s="129">
        <f t="shared" si="44"/>
        <v>2</v>
      </c>
      <c r="AA157" s="129">
        <f t="shared" si="44"/>
        <v>2</v>
      </c>
      <c r="AB157" s="129">
        <f t="shared" si="44"/>
        <v>2</v>
      </c>
      <c r="AC157" s="129">
        <f t="shared" si="44"/>
        <v>2</v>
      </c>
      <c r="AD157" s="129">
        <f t="shared" si="44"/>
        <v>2</v>
      </c>
      <c r="AE157" s="129">
        <f t="shared" si="44"/>
        <v>2</v>
      </c>
      <c r="AF157" s="129">
        <f t="shared" si="44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3"/>
        <v>0.47</v>
      </c>
      <c r="D158" s="129">
        <f t="shared" si="43"/>
        <v>0.47</v>
      </c>
      <c r="E158" s="129">
        <f t="shared" si="43"/>
        <v>0.47</v>
      </c>
      <c r="F158" s="129">
        <f t="shared" si="43"/>
        <v>0.47</v>
      </c>
      <c r="G158" s="129">
        <f t="shared" si="43"/>
        <v>0.47</v>
      </c>
      <c r="H158" s="129">
        <f t="shared" si="43"/>
        <v>0.47</v>
      </c>
      <c r="I158" s="129">
        <f t="shared" si="43"/>
        <v>0.47</v>
      </c>
      <c r="J158" s="129">
        <f t="shared" si="43"/>
        <v>0.47</v>
      </c>
      <c r="K158" s="129">
        <f t="shared" si="43"/>
        <v>0.47</v>
      </c>
      <c r="L158" s="129">
        <f t="shared" si="43"/>
        <v>0.47</v>
      </c>
      <c r="M158" s="129">
        <f t="shared" si="43"/>
        <v>0.47</v>
      </c>
      <c r="N158" s="129">
        <f t="shared" si="43"/>
        <v>0.47</v>
      </c>
      <c r="O158" s="129">
        <f t="shared" si="43"/>
        <v>0.47</v>
      </c>
      <c r="P158" s="129">
        <f t="shared" si="43"/>
        <v>0.47</v>
      </c>
      <c r="Q158" s="129">
        <f t="shared" si="43"/>
        <v>0.47</v>
      </c>
      <c r="R158" s="129">
        <f t="shared" si="43"/>
        <v>0.47</v>
      </c>
      <c r="S158" s="129">
        <f t="shared" si="44"/>
        <v>0.47</v>
      </c>
      <c r="T158" s="129">
        <f t="shared" si="44"/>
        <v>0.47</v>
      </c>
      <c r="U158" s="129">
        <f t="shared" si="44"/>
        <v>0.47</v>
      </c>
      <c r="V158" s="129">
        <f t="shared" si="44"/>
        <v>0.47</v>
      </c>
      <c r="W158" s="129">
        <f t="shared" si="44"/>
        <v>0.47</v>
      </c>
      <c r="X158" s="129">
        <f t="shared" si="44"/>
        <v>0.47</v>
      </c>
      <c r="Y158" s="129">
        <f t="shared" si="44"/>
        <v>0.47</v>
      </c>
      <c r="Z158" s="129">
        <f t="shared" si="44"/>
        <v>0.47</v>
      </c>
      <c r="AA158" s="129">
        <f t="shared" si="44"/>
        <v>0.47</v>
      </c>
      <c r="AB158" s="129">
        <f t="shared" si="44"/>
        <v>0.47</v>
      </c>
      <c r="AC158" s="129">
        <f t="shared" si="44"/>
        <v>0.47</v>
      </c>
      <c r="AD158" s="129">
        <f t="shared" si="44"/>
        <v>0.47</v>
      </c>
      <c r="AE158" s="129">
        <f t="shared" si="44"/>
        <v>0.47</v>
      </c>
      <c r="AF158" s="129">
        <f t="shared" si="44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3"/>
        <v>0</v>
      </c>
      <c r="D159" s="129">
        <f t="shared" si="43"/>
        <v>0</v>
      </c>
      <c r="E159" s="129">
        <f t="shared" si="43"/>
        <v>0</v>
      </c>
      <c r="F159" s="129">
        <f t="shared" si="43"/>
        <v>0</v>
      </c>
      <c r="G159" s="129">
        <f t="shared" si="43"/>
        <v>0</v>
      </c>
      <c r="H159" s="129">
        <f t="shared" si="43"/>
        <v>0</v>
      </c>
      <c r="I159" s="129">
        <f t="shared" si="43"/>
        <v>0</v>
      </c>
      <c r="J159" s="129">
        <f t="shared" si="43"/>
        <v>0</v>
      </c>
      <c r="K159" s="129">
        <f t="shared" si="43"/>
        <v>0</v>
      </c>
      <c r="L159" s="129">
        <f t="shared" si="43"/>
        <v>0</v>
      </c>
      <c r="M159" s="129">
        <f t="shared" si="43"/>
        <v>0</v>
      </c>
      <c r="N159" s="129">
        <f t="shared" si="43"/>
        <v>0</v>
      </c>
      <c r="O159" s="129">
        <f t="shared" si="43"/>
        <v>0</v>
      </c>
      <c r="P159" s="129">
        <f t="shared" si="43"/>
        <v>0</v>
      </c>
      <c r="Q159" s="129">
        <f t="shared" si="43"/>
        <v>0</v>
      </c>
      <c r="R159" s="129">
        <f t="shared" si="43"/>
        <v>0</v>
      </c>
      <c r="S159" s="129">
        <f t="shared" si="44"/>
        <v>0</v>
      </c>
      <c r="T159" s="129">
        <f t="shared" si="44"/>
        <v>0</v>
      </c>
      <c r="U159" s="129">
        <f t="shared" si="44"/>
        <v>0</v>
      </c>
      <c r="V159" s="129">
        <f t="shared" si="44"/>
        <v>0</v>
      </c>
      <c r="W159" s="129">
        <f t="shared" si="44"/>
        <v>0</v>
      </c>
      <c r="X159" s="129">
        <f t="shared" si="44"/>
        <v>0</v>
      </c>
      <c r="Y159" s="129">
        <f t="shared" si="44"/>
        <v>0</v>
      </c>
      <c r="Z159" s="129">
        <f t="shared" si="44"/>
        <v>0</v>
      </c>
      <c r="AA159" s="129">
        <f t="shared" si="44"/>
        <v>0</v>
      </c>
      <c r="AB159" s="129">
        <f t="shared" si="44"/>
        <v>0</v>
      </c>
      <c r="AC159" s="129">
        <f t="shared" si="44"/>
        <v>0</v>
      </c>
      <c r="AD159" s="129">
        <f t="shared" si="44"/>
        <v>0</v>
      </c>
      <c r="AE159" s="129">
        <f t="shared" si="44"/>
        <v>0</v>
      </c>
      <c r="AF159" s="129">
        <f t="shared" si="44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3"/>
        <v>0</v>
      </c>
      <c r="D160" s="129">
        <f t="shared" si="43"/>
        <v>0</v>
      </c>
      <c r="E160" s="129">
        <f t="shared" si="43"/>
        <v>0</v>
      </c>
      <c r="F160" s="129">
        <f t="shared" si="43"/>
        <v>0</v>
      </c>
      <c r="G160" s="129">
        <f t="shared" si="43"/>
        <v>0</v>
      </c>
      <c r="H160" s="129">
        <f t="shared" si="43"/>
        <v>0</v>
      </c>
      <c r="I160" s="129">
        <f t="shared" si="43"/>
        <v>0</v>
      </c>
      <c r="J160" s="129">
        <f t="shared" si="43"/>
        <v>0</v>
      </c>
      <c r="K160" s="129">
        <f t="shared" si="43"/>
        <v>0</v>
      </c>
      <c r="L160" s="129">
        <f t="shared" si="43"/>
        <v>0</v>
      </c>
      <c r="M160" s="129">
        <f t="shared" si="43"/>
        <v>0</v>
      </c>
      <c r="N160" s="129">
        <f t="shared" si="43"/>
        <v>0</v>
      </c>
      <c r="O160" s="129">
        <f t="shared" si="43"/>
        <v>0</v>
      </c>
      <c r="P160" s="129">
        <f t="shared" si="43"/>
        <v>0</v>
      </c>
      <c r="Q160" s="129">
        <f t="shared" si="43"/>
        <v>0</v>
      </c>
      <c r="R160" s="129">
        <f t="shared" si="44"/>
        <v>0</v>
      </c>
      <c r="S160" s="129">
        <f t="shared" si="44"/>
        <v>0</v>
      </c>
      <c r="T160" s="129">
        <f t="shared" si="44"/>
        <v>0</v>
      </c>
      <c r="U160" s="129">
        <f t="shared" si="44"/>
        <v>0</v>
      </c>
      <c r="V160" s="129">
        <f t="shared" si="44"/>
        <v>0</v>
      </c>
      <c r="W160" s="129">
        <f t="shared" si="44"/>
        <v>0</v>
      </c>
      <c r="X160" s="129">
        <f t="shared" si="44"/>
        <v>0</v>
      </c>
      <c r="Y160" s="129">
        <f t="shared" si="44"/>
        <v>0</v>
      </c>
      <c r="Z160" s="129">
        <f t="shared" si="44"/>
        <v>0</v>
      </c>
      <c r="AA160" s="129">
        <f t="shared" si="44"/>
        <v>0</v>
      </c>
      <c r="AB160" s="129">
        <f t="shared" si="44"/>
        <v>0</v>
      </c>
      <c r="AC160" s="129">
        <f t="shared" si="44"/>
        <v>0</v>
      </c>
      <c r="AD160" s="129">
        <f t="shared" si="44"/>
        <v>0</v>
      </c>
      <c r="AE160" s="129">
        <f t="shared" si="44"/>
        <v>0</v>
      </c>
      <c r="AF160" s="129">
        <f t="shared" si="44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3"/>
        <v>0.8</v>
      </c>
      <c r="D161" s="129">
        <f t="shared" si="43"/>
        <v>0.8</v>
      </c>
      <c r="E161" s="129">
        <f t="shared" si="43"/>
        <v>0.8</v>
      </c>
      <c r="F161" s="129">
        <f t="shared" si="43"/>
        <v>0.8</v>
      </c>
      <c r="G161" s="129">
        <f t="shared" si="43"/>
        <v>0.8</v>
      </c>
      <c r="H161" s="129">
        <f t="shared" si="43"/>
        <v>0.8</v>
      </c>
      <c r="I161" s="129">
        <f t="shared" si="43"/>
        <v>0.8</v>
      </c>
      <c r="J161" s="129">
        <f t="shared" si="43"/>
        <v>0.8</v>
      </c>
      <c r="K161" s="129">
        <f t="shared" si="43"/>
        <v>0.8</v>
      </c>
      <c r="L161" s="129">
        <f t="shared" si="43"/>
        <v>0.8</v>
      </c>
      <c r="M161" s="129">
        <f t="shared" si="43"/>
        <v>0.8</v>
      </c>
      <c r="N161" s="129">
        <f t="shared" si="43"/>
        <v>0.8</v>
      </c>
      <c r="O161" s="129">
        <f t="shared" si="43"/>
        <v>0.8</v>
      </c>
      <c r="P161" s="129">
        <f t="shared" si="43"/>
        <v>0.8</v>
      </c>
      <c r="Q161" s="129">
        <f t="shared" si="43"/>
        <v>0.8</v>
      </c>
      <c r="R161" s="129">
        <f t="shared" si="44"/>
        <v>0.8</v>
      </c>
      <c r="S161" s="129">
        <f t="shared" si="44"/>
        <v>0.8</v>
      </c>
      <c r="T161" s="129">
        <f t="shared" si="44"/>
        <v>0.8</v>
      </c>
      <c r="U161" s="129">
        <f t="shared" si="44"/>
        <v>0.8</v>
      </c>
      <c r="V161" s="129">
        <f t="shared" si="44"/>
        <v>0.8</v>
      </c>
      <c r="W161" s="129">
        <f t="shared" si="44"/>
        <v>0.8</v>
      </c>
      <c r="X161" s="129">
        <f t="shared" si="44"/>
        <v>0.8</v>
      </c>
      <c r="Y161" s="129">
        <f t="shared" si="44"/>
        <v>0.8</v>
      </c>
      <c r="Z161" s="129">
        <f t="shared" si="44"/>
        <v>0.8</v>
      </c>
      <c r="AA161" s="129">
        <f t="shared" si="44"/>
        <v>0.8</v>
      </c>
      <c r="AB161" s="129">
        <f t="shared" si="44"/>
        <v>0.8</v>
      </c>
      <c r="AC161" s="129">
        <f t="shared" si="44"/>
        <v>0.8</v>
      </c>
      <c r="AD161" s="129">
        <f t="shared" si="44"/>
        <v>0.8</v>
      </c>
      <c r="AE161" s="129">
        <f t="shared" si="44"/>
        <v>0.8</v>
      </c>
      <c r="AF161" s="129">
        <f t="shared" si="44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3"/>
        <v>1.5</v>
      </c>
      <c r="D162" s="129">
        <f t="shared" si="43"/>
        <v>1.5</v>
      </c>
      <c r="E162" s="129">
        <f t="shared" si="43"/>
        <v>1.5</v>
      </c>
      <c r="F162" s="129">
        <f t="shared" si="43"/>
        <v>1.5</v>
      </c>
      <c r="G162" s="129">
        <f t="shared" si="43"/>
        <v>1.5</v>
      </c>
      <c r="H162" s="129">
        <f t="shared" si="43"/>
        <v>1.5</v>
      </c>
      <c r="I162" s="129">
        <f t="shared" si="43"/>
        <v>1.5</v>
      </c>
      <c r="J162" s="129">
        <f t="shared" si="43"/>
        <v>1.5</v>
      </c>
      <c r="K162" s="129">
        <f t="shared" si="43"/>
        <v>1.5</v>
      </c>
      <c r="L162" s="129">
        <f t="shared" si="43"/>
        <v>1.5</v>
      </c>
      <c r="M162" s="129">
        <f t="shared" si="43"/>
        <v>1.5</v>
      </c>
      <c r="N162" s="129">
        <f t="shared" si="43"/>
        <v>1.5</v>
      </c>
      <c r="O162" s="129">
        <f t="shared" si="43"/>
        <v>1.5</v>
      </c>
      <c r="P162" s="129">
        <f t="shared" si="43"/>
        <v>1.5</v>
      </c>
      <c r="Q162" s="129">
        <f t="shared" si="43"/>
        <v>1.5</v>
      </c>
      <c r="R162" s="129">
        <f t="shared" si="44"/>
        <v>1.5</v>
      </c>
      <c r="S162" s="129">
        <f t="shared" si="44"/>
        <v>1.5</v>
      </c>
      <c r="T162" s="129">
        <f t="shared" si="44"/>
        <v>1.5</v>
      </c>
      <c r="U162" s="129">
        <f t="shared" si="44"/>
        <v>1.5</v>
      </c>
      <c r="V162" s="129">
        <f t="shared" si="44"/>
        <v>1.5</v>
      </c>
      <c r="W162" s="129">
        <f t="shared" si="44"/>
        <v>1.5</v>
      </c>
      <c r="X162" s="129">
        <f t="shared" si="44"/>
        <v>1.5</v>
      </c>
      <c r="Y162" s="129">
        <f t="shared" si="44"/>
        <v>1.5</v>
      </c>
      <c r="Z162" s="129">
        <f t="shared" si="44"/>
        <v>1.5</v>
      </c>
      <c r="AA162" s="129">
        <f t="shared" si="44"/>
        <v>1.5</v>
      </c>
      <c r="AB162" s="129">
        <f t="shared" si="44"/>
        <v>1.5</v>
      </c>
      <c r="AC162" s="129">
        <f t="shared" si="44"/>
        <v>1.5</v>
      </c>
      <c r="AD162" s="129">
        <f t="shared" si="44"/>
        <v>1.5</v>
      </c>
      <c r="AE162" s="129">
        <f t="shared" si="44"/>
        <v>1.5</v>
      </c>
      <c r="AF162" s="129">
        <f t="shared" si="44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3"/>
        <v>1</v>
      </c>
      <c r="D163" s="129">
        <f t="shared" si="43"/>
        <v>1</v>
      </c>
      <c r="E163" s="129">
        <f t="shared" si="43"/>
        <v>1</v>
      </c>
      <c r="F163" s="129">
        <f t="shared" si="43"/>
        <v>1</v>
      </c>
      <c r="G163" s="129">
        <f t="shared" si="43"/>
        <v>1</v>
      </c>
      <c r="H163" s="129">
        <f t="shared" si="43"/>
        <v>1</v>
      </c>
      <c r="I163" s="129">
        <f t="shared" si="43"/>
        <v>1</v>
      </c>
      <c r="J163" s="129">
        <f t="shared" si="43"/>
        <v>1</v>
      </c>
      <c r="K163" s="129">
        <f t="shared" si="43"/>
        <v>1</v>
      </c>
      <c r="L163" s="129">
        <f t="shared" si="43"/>
        <v>1</v>
      </c>
      <c r="M163" s="129">
        <f t="shared" si="43"/>
        <v>1</v>
      </c>
      <c r="N163" s="129">
        <f t="shared" si="43"/>
        <v>1</v>
      </c>
      <c r="O163" s="129">
        <f t="shared" si="43"/>
        <v>1</v>
      </c>
      <c r="P163" s="129">
        <f t="shared" si="43"/>
        <v>1</v>
      </c>
      <c r="Q163" s="129">
        <f t="shared" si="43"/>
        <v>1</v>
      </c>
      <c r="R163" s="129">
        <f t="shared" si="44"/>
        <v>1</v>
      </c>
      <c r="S163" s="129">
        <f t="shared" si="44"/>
        <v>1</v>
      </c>
      <c r="T163" s="129">
        <f t="shared" si="44"/>
        <v>1</v>
      </c>
      <c r="U163" s="129">
        <f t="shared" si="44"/>
        <v>1</v>
      </c>
      <c r="V163" s="129">
        <f t="shared" si="44"/>
        <v>1</v>
      </c>
      <c r="W163" s="129">
        <f t="shared" si="44"/>
        <v>1</v>
      </c>
      <c r="X163" s="129">
        <f t="shared" si="44"/>
        <v>1</v>
      </c>
      <c r="Y163" s="129">
        <f t="shared" si="44"/>
        <v>1</v>
      </c>
      <c r="Z163" s="129">
        <f t="shared" si="44"/>
        <v>1</v>
      </c>
      <c r="AA163" s="129">
        <f t="shared" si="44"/>
        <v>1</v>
      </c>
      <c r="AB163" s="129">
        <f t="shared" si="44"/>
        <v>1</v>
      </c>
      <c r="AC163" s="129">
        <f t="shared" si="44"/>
        <v>1</v>
      </c>
      <c r="AD163" s="129">
        <f t="shared" si="44"/>
        <v>1</v>
      </c>
      <c r="AE163" s="129">
        <f t="shared" si="44"/>
        <v>1</v>
      </c>
      <c r="AF163" s="129">
        <f t="shared" si="44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5">B165</f>
        <v>1</v>
      </c>
      <c r="D165" s="129">
        <f t="shared" si="45"/>
        <v>1</v>
      </c>
      <c r="E165" s="129">
        <f t="shared" si="45"/>
        <v>1</v>
      </c>
      <c r="F165" s="129">
        <f t="shared" si="45"/>
        <v>1</v>
      </c>
      <c r="G165" s="129">
        <f t="shared" si="45"/>
        <v>1</v>
      </c>
      <c r="H165" s="129">
        <f t="shared" si="45"/>
        <v>1</v>
      </c>
      <c r="I165" s="129">
        <f t="shared" si="45"/>
        <v>1</v>
      </c>
      <c r="J165" s="129">
        <f t="shared" si="45"/>
        <v>1</v>
      </c>
      <c r="K165" s="129">
        <f t="shared" si="45"/>
        <v>1</v>
      </c>
      <c r="L165" s="129">
        <f t="shared" si="45"/>
        <v>1</v>
      </c>
      <c r="M165" s="129">
        <f t="shared" si="45"/>
        <v>1</v>
      </c>
      <c r="N165" s="129">
        <f t="shared" si="45"/>
        <v>1</v>
      </c>
      <c r="O165" s="129">
        <f t="shared" si="45"/>
        <v>1</v>
      </c>
      <c r="P165" s="129">
        <f t="shared" si="45"/>
        <v>1</v>
      </c>
      <c r="Q165" s="129">
        <f t="shared" si="45"/>
        <v>1</v>
      </c>
      <c r="R165" s="129">
        <f t="shared" si="45"/>
        <v>1</v>
      </c>
      <c r="S165" s="129">
        <f t="shared" ref="R165:AF172" si="46">R165</f>
        <v>1</v>
      </c>
      <c r="T165" s="129">
        <f t="shared" si="46"/>
        <v>1</v>
      </c>
      <c r="U165" s="129">
        <f t="shared" si="46"/>
        <v>1</v>
      </c>
      <c r="V165" s="129">
        <f t="shared" si="46"/>
        <v>1</v>
      </c>
      <c r="W165" s="129">
        <f t="shared" si="46"/>
        <v>1</v>
      </c>
      <c r="X165" s="129">
        <f t="shared" si="46"/>
        <v>1</v>
      </c>
      <c r="Y165" s="129">
        <f t="shared" si="46"/>
        <v>1</v>
      </c>
      <c r="Z165" s="129">
        <f t="shared" si="46"/>
        <v>1</v>
      </c>
      <c r="AA165" s="129">
        <f t="shared" si="46"/>
        <v>1</v>
      </c>
      <c r="AB165" s="129">
        <f t="shared" si="46"/>
        <v>1</v>
      </c>
      <c r="AC165" s="129">
        <f t="shared" si="46"/>
        <v>1</v>
      </c>
      <c r="AD165" s="129">
        <f t="shared" si="46"/>
        <v>1</v>
      </c>
      <c r="AE165" s="129">
        <f t="shared" si="46"/>
        <v>1</v>
      </c>
      <c r="AF165" s="129">
        <f t="shared" si="46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5"/>
        <v>0.42</v>
      </c>
      <c r="D166" s="129">
        <f t="shared" si="45"/>
        <v>0.42</v>
      </c>
      <c r="E166" s="129">
        <f t="shared" si="45"/>
        <v>0.42</v>
      </c>
      <c r="F166" s="129">
        <f t="shared" si="45"/>
        <v>0.42</v>
      </c>
      <c r="G166" s="129">
        <f t="shared" si="45"/>
        <v>0.42</v>
      </c>
      <c r="H166" s="129">
        <f t="shared" si="45"/>
        <v>0.42</v>
      </c>
      <c r="I166" s="129">
        <f t="shared" si="45"/>
        <v>0.42</v>
      </c>
      <c r="J166" s="129">
        <f t="shared" si="45"/>
        <v>0.42</v>
      </c>
      <c r="K166" s="129">
        <f t="shared" si="45"/>
        <v>0.42</v>
      </c>
      <c r="L166" s="129">
        <f t="shared" si="45"/>
        <v>0.42</v>
      </c>
      <c r="M166" s="129">
        <f t="shared" si="45"/>
        <v>0.42</v>
      </c>
      <c r="N166" s="129">
        <f t="shared" si="45"/>
        <v>0.42</v>
      </c>
      <c r="O166" s="129">
        <f t="shared" si="45"/>
        <v>0.42</v>
      </c>
      <c r="P166" s="129">
        <f t="shared" si="45"/>
        <v>0.42</v>
      </c>
      <c r="Q166" s="129">
        <f t="shared" si="45"/>
        <v>0.42</v>
      </c>
      <c r="R166" s="129">
        <f t="shared" si="46"/>
        <v>0.42</v>
      </c>
      <c r="S166" s="129">
        <f t="shared" si="46"/>
        <v>0.42</v>
      </c>
      <c r="T166" s="129">
        <f t="shared" si="46"/>
        <v>0.42</v>
      </c>
      <c r="U166" s="129">
        <f t="shared" si="46"/>
        <v>0.42</v>
      </c>
      <c r="V166" s="129">
        <f t="shared" si="46"/>
        <v>0.42</v>
      </c>
      <c r="W166" s="129">
        <f t="shared" si="46"/>
        <v>0.42</v>
      </c>
      <c r="X166" s="129">
        <f t="shared" si="46"/>
        <v>0.42</v>
      </c>
      <c r="Y166" s="129">
        <f t="shared" si="46"/>
        <v>0.42</v>
      </c>
      <c r="Z166" s="129">
        <f t="shared" si="46"/>
        <v>0.42</v>
      </c>
      <c r="AA166" s="129">
        <f t="shared" si="46"/>
        <v>0.42</v>
      </c>
      <c r="AB166" s="129">
        <f t="shared" si="46"/>
        <v>0.42</v>
      </c>
      <c r="AC166" s="129">
        <f t="shared" si="46"/>
        <v>0.42</v>
      </c>
      <c r="AD166" s="129">
        <f t="shared" si="46"/>
        <v>0.42</v>
      </c>
      <c r="AE166" s="129">
        <f t="shared" si="46"/>
        <v>0.42</v>
      </c>
      <c r="AF166" s="129">
        <f t="shared" si="46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5"/>
        <v>0.46</v>
      </c>
      <c r="D167" s="129">
        <f t="shared" si="45"/>
        <v>0.46</v>
      </c>
      <c r="E167" s="129">
        <f t="shared" si="45"/>
        <v>0.46</v>
      </c>
      <c r="F167" s="129">
        <f t="shared" si="45"/>
        <v>0.46</v>
      </c>
      <c r="G167" s="129">
        <f t="shared" si="45"/>
        <v>0.46</v>
      </c>
      <c r="H167" s="129">
        <f t="shared" si="45"/>
        <v>0.46</v>
      </c>
      <c r="I167" s="129">
        <f t="shared" si="45"/>
        <v>0.46</v>
      </c>
      <c r="J167" s="129">
        <f t="shared" si="45"/>
        <v>0.46</v>
      </c>
      <c r="K167" s="129">
        <f t="shared" si="45"/>
        <v>0.46</v>
      </c>
      <c r="L167" s="129">
        <f t="shared" si="45"/>
        <v>0.46</v>
      </c>
      <c r="M167" s="129">
        <f t="shared" si="45"/>
        <v>0.46</v>
      </c>
      <c r="N167" s="129">
        <f t="shared" si="45"/>
        <v>0.46</v>
      </c>
      <c r="O167" s="129">
        <f t="shared" si="45"/>
        <v>0.46</v>
      </c>
      <c r="P167" s="129">
        <f t="shared" si="45"/>
        <v>0.46</v>
      </c>
      <c r="Q167" s="129">
        <f t="shared" si="45"/>
        <v>0.46</v>
      </c>
      <c r="R167" s="129">
        <f t="shared" si="46"/>
        <v>0.46</v>
      </c>
      <c r="S167" s="129">
        <f t="shared" si="46"/>
        <v>0.46</v>
      </c>
      <c r="T167" s="129">
        <f t="shared" si="46"/>
        <v>0.46</v>
      </c>
      <c r="U167" s="129">
        <f t="shared" si="46"/>
        <v>0.46</v>
      </c>
      <c r="V167" s="129">
        <f t="shared" si="46"/>
        <v>0.46</v>
      </c>
      <c r="W167" s="129">
        <f t="shared" si="46"/>
        <v>0.46</v>
      </c>
      <c r="X167" s="129">
        <f t="shared" si="46"/>
        <v>0.46</v>
      </c>
      <c r="Y167" s="129">
        <f t="shared" si="46"/>
        <v>0.46</v>
      </c>
      <c r="Z167" s="129">
        <f t="shared" si="46"/>
        <v>0.46</v>
      </c>
      <c r="AA167" s="129">
        <f t="shared" si="46"/>
        <v>0.46</v>
      </c>
      <c r="AB167" s="129">
        <f t="shared" si="46"/>
        <v>0.46</v>
      </c>
      <c r="AC167" s="129">
        <f t="shared" si="46"/>
        <v>0.46</v>
      </c>
      <c r="AD167" s="129">
        <f t="shared" si="46"/>
        <v>0.46</v>
      </c>
      <c r="AE167" s="129">
        <f t="shared" si="46"/>
        <v>0.46</v>
      </c>
      <c r="AF167" s="129">
        <f t="shared" si="46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5"/>
        <v>0.85</v>
      </c>
      <c r="D168" s="129">
        <f t="shared" si="45"/>
        <v>0.85</v>
      </c>
      <c r="E168" s="129">
        <f t="shared" si="45"/>
        <v>0.85</v>
      </c>
      <c r="F168" s="129">
        <f t="shared" si="45"/>
        <v>0.85</v>
      </c>
      <c r="G168" s="129">
        <f t="shared" si="45"/>
        <v>0.85</v>
      </c>
      <c r="H168" s="129">
        <f t="shared" si="45"/>
        <v>0.85</v>
      </c>
      <c r="I168" s="129">
        <f t="shared" si="45"/>
        <v>0.85</v>
      </c>
      <c r="J168" s="129">
        <f t="shared" si="45"/>
        <v>0.85</v>
      </c>
      <c r="K168" s="129">
        <f t="shared" si="45"/>
        <v>0.85</v>
      </c>
      <c r="L168" s="129">
        <f t="shared" si="45"/>
        <v>0.85</v>
      </c>
      <c r="M168" s="129">
        <f t="shared" si="45"/>
        <v>0.85</v>
      </c>
      <c r="N168" s="129">
        <f t="shared" si="45"/>
        <v>0.85</v>
      </c>
      <c r="O168" s="129">
        <f t="shared" si="45"/>
        <v>0.85</v>
      </c>
      <c r="P168" s="129">
        <f t="shared" si="45"/>
        <v>0.85</v>
      </c>
      <c r="Q168" s="129">
        <f t="shared" si="45"/>
        <v>0.85</v>
      </c>
      <c r="R168" s="129">
        <f t="shared" si="46"/>
        <v>0.85</v>
      </c>
      <c r="S168" s="129">
        <f t="shared" si="46"/>
        <v>0.85</v>
      </c>
      <c r="T168" s="129">
        <f t="shared" si="46"/>
        <v>0.85</v>
      </c>
      <c r="U168" s="129">
        <f t="shared" si="46"/>
        <v>0.85</v>
      </c>
      <c r="V168" s="129">
        <f t="shared" si="46"/>
        <v>0.85</v>
      </c>
      <c r="W168" s="129">
        <f t="shared" si="46"/>
        <v>0.85</v>
      </c>
      <c r="X168" s="129">
        <f t="shared" si="46"/>
        <v>0.85</v>
      </c>
      <c r="Y168" s="129">
        <f t="shared" si="46"/>
        <v>0.85</v>
      </c>
      <c r="Z168" s="129">
        <f t="shared" si="46"/>
        <v>0.85</v>
      </c>
      <c r="AA168" s="129">
        <f t="shared" si="46"/>
        <v>0.85</v>
      </c>
      <c r="AB168" s="129">
        <f t="shared" si="46"/>
        <v>0.85</v>
      </c>
      <c r="AC168" s="129">
        <f t="shared" si="46"/>
        <v>0.85</v>
      </c>
      <c r="AD168" s="129">
        <f t="shared" si="46"/>
        <v>0.85</v>
      </c>
      <c r="AE168" s="129">
        <f t="shared" si="46"/>
        <v>0.85</v>
      </c>
      <c r="AF168" s="129">
        <f t="shared" si="46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5"/>
        <v>0.9</v>
      </c>
      <c r="D169" s="129">
        <f t="shared" si="45"/>
        <v>0.9</v>
      </c>
      <c r="E169" s="129">
        <f t="shared" si="45"/>
        <v>0.9</v>
      </c>
      <c r="F169" s="129">
        <f t="shared" si="45"/>
        <v>0.9</v>
      </c>
      <c r="G169" s="129">
        <f t="shared" si="45"/>
        <v>0.9</v>
      </c>
      <c r="H169" s="129">
        <f t="shared" si="45"/>
        <v>0.9</v>
      </c>
      <c r="I169" s="129">
        <f t="shared" si="45"/>
        <v>0.9</v>
      </c>
      <c r="J169" s="129">
        <f t="shared" si="45"/>
        <v>0.9</v>
      </c>
      <c r="K169" s="129">
        <f t="shared" si="45"/>
        <v>0.9</v>
      </c>
      <c r="L169" s="129">
        <f t="shared" si="45"/>
        <v>0.9</v>
      </c>
      <c r="M169" s="129">
        <f t="shared" si="45"/>
        <v>0.9</v>
      </c>
      <c r="N169" s="129">
        <f t="shared" si="45"/>
        <v>0.9</v>
      </c>
      <c r="O169" s="129">
        <f t="shared" si="45"/>
        <v>0.9</v>
      </c>
      <c r="P169" s="129">
        <f t="shared" si="45"/>
        <v>0.9</v>
      </c>
      <c r="Q169" s="129">
        <f t="shared" si="45"/>
        <v>0.9</v>
      </c>
      <c r="R169" s="129">
        <f t="shared" si="46"/>
        <v>0.9</v>
      </c>
      <c r="S169" s="129">
        <f t="shared" si="46"/>
        <v>0.9</v>
      </c>
      <c r="T169" s="129">
        <f t="shared" si="46"/>
        <v>0.9</v>
      </c>
      <c r="U169" s="129">
        <f t="shared" si="46"/>
        <v>0.9</v>
      </c>
      <c r="V169" s="129">
        <f t="shared" si="46"/>
        <v>0.9</v>
      </c>
      <c r="W169" s="129">
        <f t="shared" si="46"/>
        <v>0.9</v>
      </c>
      <c r="X169" s="129">
        <f t="shared" si="46"/>
        <v>0.9</v>
      </c>
      <c r="Y169" s="129">
        <f t="shared" si="46"/>
        <v>0.9</v>
      </c>
      <c r="Z169" s="129">
        <f t="shared" si="46"/>
        <v>0.9</v>
      </c>
      <c r="AA169" s="129">
        <f t="shared" si="46"/>
        <v>0.9</v>
      </c>
      <c r="AB169" s="129">
        <f t="shared" si="46"/>
        <v>0.9</v>
      </c>
      <c r="AC169" s="129">
        <f t="shared" si="46"/>
        <v>0.9</v>
      </c>
      <c r="AD169" s="129">
        <f t="shared" si="46"/>
        <v>0.9</v>
      </c>
      <c r="AE169" s="129">
        <f t="shared" si="46"/>
        <v>0.9</v>
      </c>
      <c r="AF169" s="129">
        <f t="shared" si="46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5"/>
        <v>0.44</v>
      </c>
      <c r="D170" s="129">
        <f t="shared" si="45"/>
        <v>0.44</v>
      </c>
      <c r="E170" s="129">
        <f t="shared" si="45"/>
        <v>0.44</v>
      </c>
      <c r="F170" s="129">
        <f t="shared" si="45"/>
        <v>0.44</v>
      </c>
      <c r="G170" s="129">
        <f t="shared" si="45"/>
        <v>0.44</v>
      </c>
      <c r="H170" s="129">
        <f t="shared" si="45"/>
        <v>0.44</v>
      </c>
      <c r="I170" s="129">
        <f t="shared" si="45"/>
        <v>0.44</v>
      </c>
      <c r="J170" s="129">
        <f t="shared" si="45"/>
        <v>0.44</v>
      </c>
      <c r="K170" s="129">
        <f t="shared" si="45"/>
        <v>0.44</v>
      </c>
      <c r="L170" s="129">
        <f t="shared" si="45"/>
        <v>0.44</v>
      </c>
      <c r="M170" s="129">
        <f t="shared" si="45"/>
        <v>0.44</v>
      </c>
      <c r="N170" s="129">
        <f t="shared" si="45"/>
        <v>0.44</v>
      </c>
      <c r="O170" s="129">
        <f t="shared" si="45"/>
        <v>0.44</v>
      </c>
      <c r="P170" s="129">
        <f t="shared" si="45"/>
        <v>0.44</v>
      </c>
      <c r="Q170" s="129">
        <f t="shared" si="45"/>
        <v>0.44</v>
      </c>
      <c r="R170" s="129">
        <f t="shared" si="46"/>
        <v>0.44</v>
      </c>
      <c r="S170" s="129">
        <f t="shared" si="46"/>
        <v>0.44</v>
      </c>
      <c r="T170" s="129">
        <f t="shared" si="46"/>
        <v>0.44</v>
      </c>
      <c r="U170" s="129">
        <f t="shared" si="46"/>
        <v>0.44</v>
      </c>
      <c r="V170" s="129">
        <f t="shared" si="46"/>
        <v>0.44</v>
      </c>
      <c r="W170" s="129">
        <f t="shared" si="46"/>
        <v>0.44</v>
      </c>
      <c r="X170" s="129">
        <f t="shared" si="46"/>
        <v>0.44</v>
      </c>
      <c r="Y170" s="129">
        <f t="shared" si="46"/>
        <v>0.44</v>
      </c>
      <c r="Z170" s="129">
        <f t="shared" si="46"/>
        <v>0.44</v>
      </c>
      <c r="AA170" s="129">
        <f t="shared" si="46"/>
        <v>0.44</v>
      </c>
      <c r="AB170" s="129">
        <f t="shared" si="46"/>
        <v>0.44</v>
      </c>
      <c r="AC170" s="129">
        <f t="shared" si="46"/>
        <v>0.44</v>
      </c>
      <c r="AD170" s="129">
        <f t="shared" si="46"/>
        <v>0.44</v>
      </c>
      <c r="AE170" s="129">
        <f t="shared" si="46"/>
        <v>0.44</v>
      </c>
      <c r="AF170" s="129">
        <f t="shared" si="46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5"/>
        <v>2.1</v>
      </c>
      <c r="D171" s="129">
        <f t="shared" si="45"/>
        <v>2.1</v>
      </c>
      <c r="E171" s="129">
        <f t="shared" si="45"/>
        <v>2.1</v>
      </c>
      <c r="F171" s="129">
        <f t="shared" si="45"/>
        <v>2.1</v>
      </c>
      <c r="G171" s="129">
        <f t="shared" si="45"/>
        <v>2.1</v>
      </c>
      <c r="H171" s="129">
        <f t="shared" si="45"/>
        <v>2.1</v>
      </c>
      <c r="I171" s="129">
        <f t="shared" si="45"/>
        <v>2.1</v>
      </c>
      <c r="J171" s="129">
        <f t="shared" si="45"/>
        <v>2.1</v>
      </c>
      <c r="K171" s="129">
        <f t="shared" si="45"/>
        <v>2.1</v>
      </c>
      <c r="L171" s="129">
        <f t="shared" si="45"/>
        <v>2.1</v>
      </c>
      <c r="M171" s="129">
        <f t="shared" si="45"/>
        <v>2.1</v>
      </c>
      <c r="N171" s="129">
        <f t="shared" si="45"/>
        <v>2.1</v>
      </c>
      <c r="O171" s="129">
        <f t="shared" si="45"/>
        <v>2.1</v>
      </c>
      <c r="P171" s="129">
        <f t="shared" si="45"/>
        <v>2.1</v>
      </c>
      <c r="Q171" s="129">
        <f t="shared" si="45"/>
        <v>2.1</v>
      </c>
      <c r="R171" s="129">
        <f t="shared" si="46"/>
        <v>2.1</v>
      </c>
      <c r="S171" s="129">
        <f t="shared" si="46"/>
        <v>2.1</v>
      </c>
      <c r="T171" s="129">
        <f t="shared" si="46"/>
        <v>2.1</v>
      </c>
      <c r="U171" s="129">
        <f t="shared" si="46"/>
        <v>2.1</v>
      </c>
      <c r="V171" s="129">
        <f t="shared" si="46"/>
        <v>2.1</v>
      </c>
      <c r="W171" s="129">
        <f t="shared" si="46"/>
        <v>2.1</v>
      </c>
      <c r="X171" s="129">
        <f t="shared" si="46"/>
        <v>2.1</v>
      </c>
      <c r="Y171" s="129">
        <f t="shared" si="46"/>
        <v>2.1</v>
      </c>
      <c r="Z171" s="129">
        <f t="shared" si="46"/>
        <v>2.1</v>
      </c>
      <c r="AA171" s="129">
        <f t="shared" si="46"/>
        <v>2.1</v>
      </c>
      <c r="AB171" s="129">
        <f t="shared" si="46"/>
        <v>2.1</v>
      </c>
      <c r="AC171" s="129">
        <f t="shared" si="46"/>
        <v>2.1</v>
      </c>
      <c r="AD171" s="129">
        <f t="shared" si="46"/>
        <v>2.1</v>
      </c>
      <c r="AE171" s="129">
        <f t="shared" si="46"/>
        <v>2.1</v>
      </c>
      <c r="AF171" s="129">
        <f t="shared" si="46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5"/>
        <v>0.9</v>
      </c>
      <c r="D172" s="129">
        <f t="shared" si="45"/>
        <v>0.9</v>
      </c>
      <c r="E172" s="129">
        <f t="shared" si="45"/>
        <v>0.9</v>
      </c>
      <c r="F172" s="129">
        <f t="shared" si="45"/>
        <v>0.9</v>
      </c>
      <c r="G172" s="129">
        <f t="shared" si="45"/>
        <v>0.9</v>
      </c>
      <c r="H172" s="129">
        <f t="shared" si="45"/>
        <v>0.9</v>
      </c>
      <c r="I172" s="129">
        <f t="shared" si="45"/>
        <v>0.9</v>
      </c>
      <c r="J172" s="129">
        <f t="shared" si="45"/>
        <v>0.9</v>
      </c>
      <c r="K172" s="129">
        <f t="shared" si="45"/>
        <v>0.9</v>
      </c>
      <c r="L172" s="129">
        <f t="shared" si="45"/>
        <v>0.9</v>
      </c>
      <c r="M172" s="129">
        <f t="shared" si="45"/>
        <v>0.9</v>
      </c>
      <c r="N172" s="129">
        <f t="shared" si="45"/>
        <v>0.9</v>
      </c>
      <c r="O172" s="129">
        <f t="shared" si="45"/>
        <v>0.9</v>
      </c>
      <c r="P172" s="129">
        <f t="shared" si="45"/>
        <v>0.9</v>
      </c>
      <c r="Q172" s="129">
        <f t="shared" si="45"/>
        <v>0.9</v>
      </c>
      <c r="R172" s="129">
        <f t="shared" si="46"/>
        <v>0.9</v>
      </c>
      <c r="S172" s="129">
        <f t="shared" si="46"/>
        <v>0.9</v>
      </c>
      <c r="T172" s="129">
        <f t="shared" si="46"/>
        <v>0.9</v>
      </c>
      <c r="U172" s="129">
        <f t="shared" si="46"/>
        <v>0.9</v>
      </c>
      <c r="V172" s="129">
        <f t="shared" si="46"/>
        <v>0.9</v>
      </c>
      <c r="W172" s="129">
        <f t="shared" si="46"/>
        <v>0.9</v>
      </c>
      <c r="X172" s="129">
        <f t="shared" si="46"/>
        <v>0.9</v>
      </c>
      <c r="Y172" s="129">
        <f t="shared" si="46"/>
        <v>0.9</v>
      </c>
      <c r="Z172" s="129">
        <f t="shared" si="46"/>
        <v>0.9</v>
      </c>
      <c r="AA172" s="129">
        <f t="shared" si="46"/>
        <v>0.9</v>
      </c>
      <c r="AB172" s="129">
        <f t="shared" si="46"/>
        <v>0.9</v>
      </c>
      <c r="AC172" s="129">
        <f t="shared" si="46"/>
        <v>0.9</v>
      </c>
      <c r="AD172" s="129">
        <f t="shared" si="46"/>
        <v>0.9</v>
      </c>
      <c r="AE172" s="129">
        <f t="shared" si="46"/>
        <v>0.9</v>
      </c>
      <c r="AF172" s="129">
        <f t="shared" si="46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7">B174</f>
        <v>0.57999999999999996</v>
      </c>
      <c r="D174" s="129">
        <f t="shared" si="47"/>
        <v>0.57999999999999996</v>
      </c>
      <c r="E174" s="129">
        <f t="shared" si="47"/>
        <v>0.57999999999999996</v>
      </c>
      <c r="F174" s="129">
        <f t="shared" si="47"/>
        <v>0.57999999999999996</v>
      </c>
      <c r="G174" s="129">
        <f t="shared" si="47"/>
        <v>0.57999999999999996</v>
      </c>
      <c r="H174" s="129">
        <f t="shared" si="47"/>
        <v>0.57999999999999996</v>
      </c>
      <c r="I174" s="129">
        <f t="shared" si="47"/>
        <v>0.57999999999999996</v>
      </c>
      <c r="J174" s="129">
        <f t="shared" si="47"/>
        <v>0.57999999999999996</v>
      </c>
      <c r="K174" s="129">
        <f t="shared" si="47"/>
        <v>0.57999999999999996</v>
      </c>
      <c r="L174" s="129">
        <f t="shared" si="47"/>
        <v>0.57999999999999996</v>
      </c>
      <c r="M174" s="129">
        <f t="shared" si="47"/>
        <v>0.57999999999999996</v>
      </c>
      <c r="N174" s="129">
        <f t="shared" si="47"/>
        <v>0.57999999999999996</v>
      </c>
      <c r="O174" s="129">
        <f t="shared" si="47"/>
        <v>0.57999999999999996</v>
      </c>
      <c r="P174" s="129">
        <f t="shared" si="47"/>
        <v>0.57999999999999996</v>
      </c>
      <c r="Q174" s="129">
        <f t="shared" si="47"/>
        <v>0.57999999999999996</v>
      </c>
      <c r="R174" s="129">
        <f t="shared" si="47"/>
        <v>0.57999999999999996</v>
      </c>
      <c r="S174" s="129">
        <f t="shared" ref="R174:AF186" si="48">R174</f>
        <v>0.57999999999999996</v>
      </c>
      <c r="T174" s="129">
        <f t="shared" si="48"/>
        <v>0.57999999999999996</v>
      </c>
      <c r="U174" s="129">
        <f t="shared" si="48"/>
        <v>0.57999999999999996</v>
      </c>
      <c r="V174" s="129">
        <f t="shared" si="48"/>
        <v>0.57999999999999996</v>
      </c>
      <c r="W174" s="129">
        <f t="shared" si="48"/>
        <v>0.57999999999999996</v>
      </c>
      <c r="X174" s="129">
        <f t="shared" si="48"/>
        <v>0.57999999999999996</v>
      </c>
      <c r="Y174" s="129">
        <f t="shared" si="48"/>
        <v>0.57999999999999996</v>
      </c>
      <c r="Z174" s="129">
        <f t="shared" si="48"/>
        <v>0.57999999999999996</v>
      </c>
      <c r="AA174" s="129">
        <f t="shared" si="48"/>
        <v>0.57999999999999996</v>
      </c>
      <c r="AB174" s="129">
        <f t="shared" si="48"/>
        <v>0.57999999999999996</v>
      </c>
      <c r="AC174" s="129">
        <f t="shared" si="48"/>
        <v>0.57999999999999996</v>
      </c>
      <c r="AD174" s="129">
        <f t="shared" si="48"/>
        <v>0.57999999999999996</v>
      </c>
      <c r="AE174" s="129">
        <f t="shared" si="48"/>
        <v>0.57999999999999996</v>
      </c>
      <c r="AF174" s="129">
        <f t="shared" si="48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7"/>
        <v>0.8</v>
      </c>
      <c r="D175" s="129">
        <f t="shared" si="47"/>
        <v>0.8</v>
      </c>
      <c r="E175" s="129">
        <f t="shared" si="47"/>
        <v>0.8</v>
      </c>
      <c r="F175" s="129">
        <f t="shared" si="47"/>
        <v>0.8</v>
      </c>
      <c r="G175" s="129">
        <f t="shared" si="47"/>
        <v>0.8</v>
      </c>
      <c r="H175" s="129">
        <f t="shared" si="47"/>
        <v>0.8</v>
      </c>
      <c r="I175" s="129">
        <f t="shared" si="47"/>
        <v>0.8</v>
      </c>
      <c r="J175" s="129">
        <f t="shared" si="47"/>
        <v>0.8</v>
      </c>
      <c r="K175" s="129">
        <f t="shared" si="47"/>
        <v>0.8</v>
      </c>
      <c r="L175" s="129">
        <f t="shared" si="47"/>
        <v>0.8</v>
      </c>
      <c r="M175" s="129">
        <f t="shared" si="47"/>
        <v>0.8</v>
      </c>
      <c r="N175" s="129">
        <f t="shared" si="47"/>
        <v>0.8</v>
      </c>
      <c r="O175" s="129">
        <f t="shared" si="47"/>
        <v>0.8</v>
      </c>
      <c r="P175" s="129">
        <f t="shared" si="47"/>
        <v>0.8</v>
      </c>
      <c r="Q175" s="129">
        <f t="shared" si="47"/>
        <v>0.8</v>
      </c>
      <c r="R175" s="129">
        <f t="shared" si="47"/>
        <v>0.8</v>
      </c>
      <c r="S175" s="129">
        <f t="shared" si="48"/>
        <v>0.8</v>
      </c>
      <c r="T175" s="129">
        <f t="shared" si="48"/>
        <v>0.8</v>
      </c>
      <c r="U175" s="129">
        <f t="shared" si="48"/>
        <v>0.8</v>
      </c>
      <c r="V175" s="129">
        <f t="shared" si="48"/>
        <v>0.8</v>
      </c>
      <c r="W175" s="129">
        <f t="shared" si="48"/>
        <v>0.8</v>
      </c>
      <c r="X175" s="129">
        <f t="shared" si="48"/>
        <v>0.8</v>
      </c>
      <c r="Y175" s="129">
        <f t="shared" si="48"/>
        <v>0.8</v>
      </c>
      <c r="Z175" s="129">
        <f t="shared" si="48"/>
        <v>0.8</v>
      </c>
      <c r="AA175" s="129">
        <f t="shared" si="48"/>
        <v>0.8</v>
      </c>
      <c r="AB175" s="129">
        <f t="shared" si="48"/>
        <v>0.8</v>
      </c>
      <c r="AC175" s="129">
        <f t="shared" si="48"/>
        <v>0.8</v>
      </c>
      <c r="AD175" s="129">
        <f t="shared" si="48"/>
        <v>0.8</v>
      </c>
      <c r="AE175" s="129">
        <f t="shared" si="48"/>
        <v>0.8</v>
      </c>
      <c r="AF175" s="129">
        <f t="shared" si="48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7"/>
        <v>0</v>
      </c>
      <c r="D176" s="129">
        <f t="shared" si="47"/>
        <v>0</v>
      </c>
      <c r="E176" s="129">
        <f t="shared" si="47"/>
        <v>0</v>
      </c>
      <c r="F176" s="129">
        <f t="shared" si="47"/>
        <v>0</v>
      </c>
      <c r="G176" s="129">
        <f t="shared" si="47"/>
        <v>0</v>
      </c>
      <c r="H176" s="129">
        <f t="shared" si="47"/>
        <v>0</v>
      </c>
      <c r="I176" s="129">
        <f t="shared" si="47"/>
        <v>0</v>
      </c>
      <c r="J176" s="129">
        <f t="shared" si="47"/>
        <v>0</v>
      </c>
      <c r="K176" s="129">
        <f t="shared" si="47"/>
        <v>0</v>
      </c>
      <c r="L176" s="129">
        <f t="shared" si="47"/>
        <v>0</v>
      </c>
      <c r="M176" s="129">
        <f t="shared" si="47"/>
        <v>0</v>
      </c>
      <c r="N176" s="129">
        <f t="shared" si="47"/>
        <v>0</v>
      </c>
      <c r="O176" s="129">
        <f t="shared" si="47"/>
        <v>0</v>
      </c>
      <c r="P176" s="129">
        <f t="shared" si="47"/>
        <v>0</v>
      </c>
      <c r="Q176" s="129">
        <f t="shared" si="47"/>
        <v>0</v>
      </c>
      <c r="R176" s="129">
        <f t="shared" si="47"/>
        <v>0</v>
      </c>
      <c r="S176" s="129">
        <f t="shared" si="48"/>
        <v>0</v>
      </c>
      <c r="T176" s="129">
        <f t="shared" si="48"/>
        <v>0</v>
      </c>
      <c r="U176" s="129">
        <f t="shared" si="48"/>
        <v>0</v>
      </c>
      <c r="V176" s="129">
        <f t="shared" si="48"/>
        <v>0</v>
      </c>
      <c r="W176" s="129">
        <f t="shared" si="48"/>
        <v>0</v>
      </c>
      <c r="X176" s="129">
        <f t="shared" si="48"/>
        <v>0</v>
      </c>
      <c r="Y176" s="129">
        <f t="shared" si="48"/>
        <v>0</v>
      </c>
      <c r="Z176" s="129">
        <f t="shared" si="48"/>
        <v>0</v>
      </c>
      <c r="AA176" s="129">
        <f t="shared" si="48"/>
        <v>0</v>
      </c>
      <c r="AB176" s="129">
        <f t="shared" si="48"/>
        <v>0</v>
      </c>
      <c r="AC176" s="129">
        <f t="shared" si="48"/>
        <v>0</v>
      </c>
      <c r="AD176" s="129">
        <f t="shared" si="48"/>
        <v>0</v>
      </c>
      <c r="AE176" s="129">
        <f t="shared" si="48"/>
        <v>0</v>
      </c>
      <c r="AF176" s="129">
        <f t="shared" si="48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7"/>
        <v>0.6</v>
      </c>
      <c r="D177" s="129">
        <f t="shared" si="47"/>
        <v>0.6</v>
      </c>
      <c r="E177" s="129">
        <f t="shared" si="47"/>
        <v>0.6</v>
      </c>
      <c r="F177" s="129">
        <f t="shared" si="47"/>
        <v>0.6</v>
      </c>
      <c r="G177" s="129">
        <f t="shared" si="47"/>
        <v>0.6</v>
      </c>
      <c r="H177" s="129">
        <f t="shared" si="47"/>
        <v>0.6</v>
      </c>
      <c r="I177" s="129">
        <f t="shared" si="47"/>
        <v>0.6</v>
      </c>
      <c r="J177" s="129">
        <f t="shared" si="47"/>
        <v>0.6</v>
      </c>
      <c r="K177" s="129">
        <f t="shared" si="47"/>
        <v>0.6</v>
      </c>
      <c r="L177" s="129">
        <f t="shared" si="47"/>
        <v>0.6</v>
      </c>
      <c r="M177" s="129">
        <f t="shared" si="47"/>
        <v>0.6</v>
      </c>
      <c r="N177" s="129">
        <f t="shared" si="47"/>
        <v>0.6</v>
      </c>
      <c r="O177" s="129">
        <f t="shared" si="47"/>
        <v>0.6</v>
      </c>
      <c r="P177" s="129">
        <f t="shared" si="47"/>
        <v>0.6</v>
      </c>
      <c r="Q177" s="129">
        <f t="shared" si="47"/>
        <v>0.6</v>
      </c>
      <c r="R177" s="129">
        <f t="shared" si="47"/>
        <v>0.6</v>
      </c>
      <c r="S177" s="129">
        <f t="shared" si="48"/>
        <v>0.6</v>
      </c>
      <c r="T177" s="129">
        <f t="shared" si="48"/>
        <v>0.6</v>
      </c>
      <c r="U177" s="129">
        <f t="shared" si="48"/>
        <v>0.6</v>
      </c>
      <c r="V177" s="129">
        <f t="shared" si="48"/>
        <v>0.6</v>
      </c>
      <c r="W177" s="129">
        <f t="shared" si="48"/>
        <v>0.6</v>
      </c>
      <c r="X177" s="129">
        <f t="shared" si="48"/>
        <v>0.6</v>
      </c>
      <c r="Y177" s="129">
        <f t="shared" si="48"/>
        <v>0.6</v>
      </c>
      <c r="Z177" s="129">
        <f t="shared" si="48"/>
        <v>0.6</v>
      </c>
      <c r="AA177" s="129">
        <f t="shared" si="48"/>
        <v>0.6</v>
      </c>
      <c r="AB177" s="129">
        <f t="shared" si="48"/>
        <v>0.6</v>
      </c>
      <c r="AC177" s="129">
        <f t="shared" si="48"/>
        <v>0.6</v>
      </c>
      <c r="AD177" s="129">
        <f t="shared" si="48"/>
        <v>0.6</v>
      </c>
      <c r="AE177" s="129">
        <f t="shared" si="48"/>
        <v>0.6</v>
      </c>
      <c r="AF177" s="129">
        <f t="shared" si="48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7"/>
        <v>0.6</v>
      </c>
      <c r="D178" s="129">
        <f t="shared" si="47"/>
        <v>0.6</v>
      </c>
      <c r="E178" s="129">
        <f t="shared" si="47"/>
        <v>0.6</v>
      </c>
      <c r="F178" s="129">
        <f t="shared" si="47"/>
        <v>0.6</v>
      </c>
      <c r="G178" s="129">
        <f t="shared" si="47"/>
        <v>0.6</v>
      </c>
      <c r="H178" s="129">
        <f t="shared" si="47"/>
        <v>0.6</v>
      </c>
      <c r="I178" s="129">
        <f t="shared" si="47"/>
        <v>0.6</v>
      </c>
      <c r="J178" s="129">
        <f t="shared" si="47"/>
        <v>0.6</v>
      </c>
      <c r="K178" s="129">
        <f t="shared" si="47"/>
        <v>0.6</v>
      </c>
      <c r="L178" s="129">
        <f t="shared" si="47"/>
        <v>0.6</v>
      </c>
      <c r="M178" s="129">
        <f t="shared" si="47"/>
        <v>0.6</v>
      </c>
      <c r="N178" s="129">
        <f t="shared" si="47"/>
        <v>0.6</v>
      </c>
      <c r="O178" s="129">
        <f t="shared" si="47"/>
        <v>0.6</v>
      </c>
      <c r="P178" s="129">
        <f t="shared" si="47"/>
        <v>0.6</v>
      </c>
      <c r="Q178" s="129">
        <f t="shared" si="47"/>
        <v>0.6</v>
      </c>
      <c r="R178" s="129">
        <f t="shared" si="47"/>
        <v>0.6</v>
      </c>
      <c r="S178" s="129">
        <f t="shared" si="48"/>
        <v>0.6</v>
      </c>
      <c r="T178" s="129">
        <f t="shared" si="48"/>
        <v>0.6</v>
      </c>
      <c r="U178" s="129">
        <f t="shared" si="48"/>
        <v>0.6</v>
      </c>
      <c r="V178" s="129">
        <f t="shared" si="48"/>
        <v>0.6</v>
      </c>
      <c r="W178" s="129">
        <f t="shared" si="48"/>
        <v>0.6</v>
      </c>
      <c r="X178" s="129">
        <f t="shared" si="48"/>
        <v>0.6</v>
      </c>
      <c r="Y178" s="129">
        <f t="shared" si="48"/>
        <v>0.6</v>
      </c>
      <c r="Z178" s="129">
        <f t="shared" si="48"/>
        <v>0.6</v>
      </c>
      <c r="AA178" s="129">
        <f t="shared" si="48"/>
        <v>0.6</v>
      </c>
      <c r="AB178" s="129">
        <f t="shared" si="48"/>
        <v>0.6</v>
      </c>
      <c r="AC178" s="129">
        <f t="shared" si="48"/>
        <v>0.6</v>
      </c>
      <c r="AD178" s="129">
        <f t="shared" si="48"/>
        <v>0.6</v>
      </c>
      <c r="AE178" s="129">
        <f t="shared" si="48"/>
        <v>0.6</v>
      </c>
      <c r="AF178" s="129">
        <f t="shared" si="48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7"/>
        <v>0.35</v>
      </c>
      <c r="D179" s="129">
        <f t="shared" si="47"/>
        <v>0.35</v>
      </c>
      <c r="E179" s="129">
        <f t="shared" si="47"/>
        <v>0.35</v>
      </c>
      <c r="F179" s="129">
        <f t="shared" si="47"/>
        <v>0.35</v>
      </c>
      <c r="G179" s="129">
        <f t="shared" si="47"/>
        <v>0.35</v>
      </c>
      <c r="H179" s="129">
        <f t="shared" si="47"/>
        <v>0.35</v>
      </c>
      <c r="I179" s="129">
        <f t="shared" si="47"/>
        <v>0.35</v>
      </c>
      <c r="J179" s="129">
        <f t="shared" si="47"/>
        <v>0.35</v>
      </c>
      <c r="K179" s="129">
        <f t="shared" si="47"/>
        <v>0.35</v>
      </c>
      <c r="L179" s="129">
        <f t="shared" si="47"/>
        <v>0.35</v>
      </c>
      <c r="M179" s="129">
        <f t="shared" si="47"/>
        <v>0.35</v>
      </c>
      <c r="N179" s="129">
        <f t="shared" si="47"/>
        <v>0.35</v>
      </c>
      <c r="O179" s="129">
        <f t="shared" si="47"/>
        <v>0.35</v>
      </c>
      <c r="P179" s="129">
        <f t="shared" si="47"/>
        <v>0.35</v>
      </c>
      <c r="Q179" s="129">
        <f t="shared" si="47"/>
        <v>0.35</v>
      </c>
      <c r="R179" s="129">
        <f t="shared" si="47"/>
        <v>0.35</v>
      </c>
      <c r="S179" s="129">
        <f t="shared" si="48"/>
        <v>0.35</v>
      </c>
      <c r="T179" s="129">
        <f t="shared" si="48"/>
        <v>0.35</v>
      </c>
      <c r="U179" s="129">
        <f t="shared" si="48"/>
        <v>0.35</v>
      </c>
      <c r="V179" s="129">
        <f t="shared" si="48"/>
        <v>0.35</v>
      </c>
      <c r="W179" s="129">
        <f t="shared" si="48"/>
        <v>0.35</v>
      </c>
      <c r="X179" s="129">
        <f t="shared" si="48"/>
        <v>0.35</v>
      </c>
      <c r="Y179" s="129">
        <f t="shared" si="48"/>
        <v>0.35</v>
      </c>
      <c r="Z179" s="129">
        <f t="shared" si="48"/>
        <v>0.35</v>
      </c>
      <c r="AA179" s="129">
        <f t="shared" si="48"/>
        <v>0.35</v>
      </c>
      <c r="AB179" s="129">
        <f t="shared" si="48"/>
        <v>0.35</v>
      </c>
      <c r="AC179" s="129">
        <f t="shared" si="48"/>
        <v>0.35</v>
      </c>
      <c r="AD179" s="129">
        <f t="shared" si="48"/>
        <v>0.35</v>
      </c>
      <c r="AE179" s="129">
        <f t="shared" si="48"/>
        <v>0.35</v>
      </c>
      <c r="AF179" s="129">
        <f t="shared" si="48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7"/>
        <v>0.28999999999999998</v>
      </c>
      <c r="D180" s="129">
        <f t="shared" si="47"/>
        <v>0.28999999999999998</v>
      </c>
      <c r="E180" s="129">
        <f t="shared" si="47"/>
        <v>0.28999999999999998</v>
      </c>
      <c r="F180" s="129">
        <f t="shared" si="47"/>
        <v>0.28999999999999998</v>
      </c>
      <c r="G180" s="129">
        <f t="shared" si="47"/>
        <v>0.28999999999999998</v>
      </c>
      <c r="H180" s="129">
        <f t="shared" si="47"/>
        <v>0.28999999999999998</v>
      </c>
      <c r="I180" s="129">
        <f t="shared" si="47"/>
        <v>0.28999999999999998</v>
      </c>
      <c r="J180" s="129">
        <f t="shared" si="47"/>
        <v>0.28999999999999998</v>
      </c>
      <c r="K180" s="129">
        <f t="shared" si="47"/>
        <v>0.28999999999999998</v>
      </c>
      <c r="L180" s="129">
        <f t="shared" si="47"/>
        <v>0.28999999999999998</v>
      </c>
      <c r="M180" s="129">
        <f t="shared" si="47"/>
        <v>0.28999999999999998</v>
      </c>
      <c r="N180" s="129">
        <f t="shared" si="47"/>
        <v>0.28999999999999998</v>
      </c>
      <c r="O180" s="129">
        <f t="shared" si="47"/>
        <v>0.28999999999999998</v>
      </c>
      <c r="P180" s="129">
        <f t="shared" si="47"/>
        <v>0.28999999999999998</v>
      </c>
      <c r="Q180" s="129">
        <f t="shared" si="47"/>
        <v>0.28999999999999998</v>
      </c>
      <c r="R180" s="129">
        <f t="shared" si="47"/>
        <v>0.28999999999999998</v>
      </c>
      <c r="S180" s="129">
        <f t="shared" si="48"/>
        <v>0.28999999999999998</v>
      </c>
      <c r="T180" s="129">
        <f t="shared" si="48"/>
        <v>0.28999999999999998</v>
      </c>
      <c r="U180" s="129">
        <f t="shared" si="48"/>
        <v>0.28999999999999998</v>
      </c>
      <c r="V180" s="129">
        <f t="shared" si="48"/>
        <v>0.28999999999999998</v>
      </c>
      <c r="W180" s="129">
        <f t="shared" si="48"/>
        <v>0.28999999999999998</v>
      </c>
      <c r="X180" s="129">
        <f t="shared" si="48"/>
        <v>0.28999999999999998</v>
      </c>
      <c r="Y180" s="129">
        <f t="shared" si="48"/>
        <v>0.28999999999999998</v>
      </c>
      <c r="Z180" s="129">
        <f t="shared" si="48"/>
        <v>0.28999999999999998</v>
      </c>
      <c r="AA180" s="129">
        <f t="shared" si="48"/>
        <v>0.28999999999999998</v>
      </c>
      <c r="AB180" s="129">
        <f t="shared" si="48"/>
        <v>0.28999999999999998</v>
      </c>
      <c r="AC180" s="129">
        <f t="shared" si="48"/>
        <v>0.28999999999999998</v>
      </c>
      <c r="AD180" s="129">
        <f t="shared" si="48"/>
        <v>0.28999999999999998</v>
      </c>
      <c r="AE180" s="129">
        <f t="shared" si="48"/>
        <v>0.28999999999999998</v>
      </c>
      <c r="AF180" s="129">
        <f t="shared" si="48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7"/>
        <v>0.06</v>
      </c>
      <c r="D181" s="129">
        <f t="shared" si="47"/>
        <v>0.06</v>
      </c>
      <c r="E181" s="129">
        <f t="shared" si="47"/>
        <v>0.06</v>
      </c>
      <c r="F181" s="129">
        <f t="shared" si="47"/>
        <v>0.06</v>
      </c>
      <c r="G181" s="129">
        <f t="shared" si="47"/>
        <v>0.06</v>
      </c>
      <c r="H181" s="129">
        <f t="shared" si="47"/>
        <v>0.06</v>
      </c>
      <c r="I181" s="129">
        <f t="shared" si="47"/>
        <v>0.06</v>
      </c>
      <c r="J181" s="129">
        <f t="shared" si="47"/>
        <v>0.06</v>
      </c>
      <c r="K181" s="129">
        <f t="shared" si="47"/>
        <v>0.06</v>
      </c>
      <c r="L181" s="129">
        <f t="shared" si="47"/>
        <v>0.06</v>
      </c>
      <c r="M181" s="129">
        <f t="shared" si="47"/>
        <v>0.06</v>
      </c>
      <c r="N181" s="129">
        <f t="shared" si="47"/>
        <v>0.06</v>
      </c>
      <c r="O181" s="129">
        <f t="shared" si="47"/>
        <v>0.06</v>
      </c>
      <c r="P181" s="129">
        <f t="shared" si="47"/>
        <v>0.06</v>
      </c>
      <c r="Q181" s="129">
        <f t="shared" si="47"/>
        <v>0.06</v>
      </c>
      <c r="R181" s="129">
        <f t="shared" si="47"/>
        <v>0.06</v>
      </c>
      <c r="S181" s="129">
        <f t="shared" si="48"/>
        <v>0.06</v>
      </c>
      <c r="T181" s="129">
        <f t="shared" si="48"/>
        <v>0.06</v>
      </c>
      <c r="U181" s="129">
        <f t="shared" si="48"/>
        <v>0.06</v>
      </c>
      <c r="V181" s="129">
        <f t="shared" si="48"/>
        <v>0.06</v>
      </c>
      <c r="W181" s="129">
        <f t="shared" si="48"/>
        <v>0.06</v>
      </c>
      <c r="X181" s="129">
        <f t="shared" si="48"/>
        <v>0.06</v>
      </c>
      <c r="Y181" s="129">
        <f t="shared" si="48"/>
        <v>0.06</v>
      </c>
      <c r="Z181" s="129">
        <f t="shared" si="48"/>
        <v>0.06</v>
      </c>
      <c r="AA181" s="129">
        <f t="shared" si="48"/>
        <v>0.06</v>
      </c>
      <c r="AB181" s="129">
        <f t="shared" si="48"/>
        <v>0.06</v>
      </c>
      <c r="AC181" s="129">
        <f t="shared" si="48"/>
        <v>0.06</v>
      </c>
      <c r="AD181" s="129">
        <f t="shared" si="48"/>
        <v>0.06</v>
      </c>
      <c r="AE181" s="129">
        <f t="shared" si="48"/>
        <v>0.06</v>
      </c>
      <c r="AF181" s="129">
        <f t="shared" si="48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7"/>
        <v>0.11</v>
      </c>
      <c r="D182" s="129">
        <f t="shared" si="47"/>
        <v>0.11</v>
      </c>
      <c r="E182" s="129">
        <f t="shared" si="47"/>
        <v>0.11</v>
      </c>
      <c r="F182" s="129">
        <f t="shared" si="47"/>
        <v>0.11</v>
      </c>
      <c r="G182" s="129">
        <f t="shared" si="47"/>
        <v>0.11</v>
      </c>
      <c r="H182" s="129">
        <f t="shared" si="47"/>
        <v>0.11</v>
      </c>
      <c r="I182" s="129">
        <f t="shared" si="47"/>
        <v>0.11</v>
      </c>
      <c r="J182" s="129">
        <f t="shared" si="47"/>
        <v>0.11</v>
      </c>
      <c r="K182" s="129">
        <f t="shared" si="47"/>
        <v>0.11</v>
      </c>
      <c r="L182" s="129">
        <f t="shared" si="47"/>
        <v>0.11</v>
      </c>
      <c r="M182" s="129">
        <f t="shared" si="47"/>
        <v>0.11</v>
      </c>
      <c r="N182" s="129">
        <f t="shared" si="47"/>
        <v>0.11</v>
      </c>
      <c r="O182" s="129">
        <f t="shared" si="47"/>
        <v>0.11</v>
      </c>
      <c r="P182" s="129">
        <f t="shared" si="47"/>
        <v>0.11</v>
      </c>
      <c r="Q182" s="129">
        <f t="shared" si="47"/>
        <v>0.11</v>
      </c>
      <c r="R182" s="129">
        <f t="shared" si="47"/>
        <v>0.11</v>
      </c>
      <c r="S182" s="129">
        <f t="shared" si="48"/>
        <v>0.11</v>
      </c>
      <c r="T182" s="129">
        <f t="shared" si="48"/>
        <v>0.11</v>
      </c>
      <c r="U182" s="129">
        <f t="shared" si="48"/>
        <v>0.11</v>
      </c>
      <c r="V182" s="129">
        <f t="shared" si="48"/>
        <v>0.11</v>
      </c>
      <c r="W182" s="129">
        <f t="shared" si="48"/>
        <v>0.11</v>
      </c>
      <c r="X182" s="129">
        <f t="shared" si="48"/>
        <v>0.11</v>
      </c>
      <c r="Y182" s="129">
        <f t="shared" si="48"/>
        <v>0.11</v>
      </c>
      <c r="Z182" s="129">
        <f t="shared" si="48"/>
        <v>0.11</v>
      </c>
      <c r="AA182" s="129">
        <f t="shared" si="48"/>
        <v>0.11</v>
      </c>
      <c r="AB182" s="129">
        <f t="shared" si="48"/>
        <v>0.11</v>
      </c>
      <c r="AC182" s="129">
        <f t="shared" si="48"/>
        <v>0.11</v>
      </c>
      <c r="AD182" s="129">
        <f t="shared" si="48"/>
        <v>0.11</v>
      </c>
      <c r="AE182" s="129">
        <f t="shared" si="48"/>
        <v>0.11</v>
      </c>
      <c r="AF182" s="129">
        <f t="shared" si="48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7"/>
        <v>0.1</v>
      </c>
      <c r="D183" s="129">
        <f t="shared" si="47"/>
        <v>0.1</v>
      </c>
      <c r="E183" s="129">
        <f t="shared" si="47"/>
        <v>0.1</v>
      </c>
      <c r="F183" s="129">
        <f t="shared" si="47"/>
        <v>0.1</v>
      </c>
      <c r="G183" s="129">
        <f t="shared" si="47"/>
        <v>0.1</v>
      </c>
      <c r="H183" s="129">
        <f t="shared" si="47"/>
        <v>0.1</v>
      </c>
      <c r="I183" s="129">
        <f t="shared" si="47"/>
        <v>0.1</v>
      </c>
      <c r="J183" s="129">
        <f t="shared" si="47"/>
        <v>0.1</v>
      </c>
      <c r="K183" s="129">
        <f t="shared" si="47"/>
        <v>0.1</v>
      </c>
      <c r="L183" s="129">
        <f t="shared" si="47"/>
        <v>0.1</v>
      </c>
      <c r="M183" s="129">
        <f t="shared" si="47"/>
        <v>0.1</v>
      </c>
      <c r="N183" s="129">
        <f t="shared" si="47"/>
        <v>0.1</v>
      </c>
      <c r="O183" s="129">
        <f t="shared" si="47"/>
        <v>0.1</v>
      </c>
      <c r="P183" s="129">
        <f t="shared" si="47"/>
        <v>0.1</v>
      </c>
      <c r="Q183" s="129">
        <f t="shared" si="47"/>
        <v>0.1</v>
      </c>
      <c r="R183" s="129">
        <f t="shared" si="48"/>
        <v>0.1</v>
      </c>
      <c r="S183" s="129">
        <f t="shared" si="48"/>
        <v>0.1</v>
      </c>
      <c r="T183" s="129">
        <f t="shared" si="48"/>
        <v>0.1</v>
      </c>
      <c r="U183" s="129">
        <f t="shared" si="48"/>
        <v>0.1</v>
      </c>
      <c r="V183" s="129">
        <f t="shared" si="48"/>
        <v>0.1</v>
      </c>
      <c r="W183" s="129">
        <f t="shared" si="48"/>
        <v>0.1</v>
      </c>
      <c r="X183" s="129">
        <f t="shared" si="48"/>
        <v>0.1</v>
      </c>
      <c r="Y183" s="129">
        <f t="shared" si="48"/>
        <v>0.1</v>
      </c>
      <c r="Z183" s="129">
        <f t="shared" si="48"/>
        <v>0.1</v>
      </c>
      <c r="AA183" s="129">
        <f t="shared" si="48"/>
        <v>0.1</v>
      </c>
      <c r="AB183" s="129">
        <f t="shared" si="48"/>
        <v>0.1</v>
      </c>
      <c r="AC183" s="129">
        <f t="shared" si="48"/>
        <v>0.1</v>
      </c>
      <c r="AD183" s="129">
        <f t="shared" si="48"/>
        <v>0.1</v>
      </c>
      <c r="AE183" s="129">
        <f t="shared" si="48"/>
        <v>0.1</v>
      </c>
      <c r="AF183" s="129">
        <f t="shared" si="48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7"/>
        <v>0.09</v>
      </c>
      <c r="D184" s="129">
        <f t="shared" si="47"/>
        <v>0.09</v>
      </c>
      <c r="E184" s="129">
        <f t="shared" si="47"/>
        <v>0.09</v>
      </c>
      <c r="F184" s="129">
        <f t="shared" si="47"/>
        <v>0.09</v>
      </c>
      <c r="G184" s="129">
        <f t="shared" si="47"/>
        <v>0.09</v>
      </c>
      <c r="H184" s="129">
        <f t="shared" si="47"/>
        <v>0.09</v>
      </c>
      <c r="I184" s="129">
        <f t="shared" si="47"/>
        <v>0.09</v>
      </c>
      <c r="J184" s="129">
        <f t="shared" si="47"/>
        <v>0.09</v>
      </c>
      <c r="K184" s="129">
        <f t="shared" si="47"/>
        <v>0.09</v>
      </c>
      <c r="L184" s="129">
        <f t="shared" si="47"/>
        <v>0.09</v>
      </c>
      <c r="M184" s="129">
        <f t="shared" si="47"/>
        <v>0.09</v>
      </c>
      <c r="N184" s="129">
        <f t="shared" si="47"/>
        <v>0.09</v>
      </c>
      <c r="O184" s="129">
        <f t="shared" si="47"/>
        <v>0.09</v>
      </c>
      <c r="P184" s="129">
        <f t="shared" si="47"/>
        <v>0.09</v>
      </c>
      <c r="Q184" s="129">
        <f t="shared" si="47"/>
        <v>0.09</v>
      </c>
      <c r="R184" s="129">
        <f t="shared" si="48"/>
        <v>0.09</v>
      </c>
      <c r="S184" s="129">
        <f t="shared" si="48"/>
        <v>0.09</v>
      </c>
      <c r="T184" s="129">
        <f t="shared" si="48"/>
        <v>0.09</v>
      </c>
      <c r="U184" s="129">
        <f t="shared" si="48"/>
        <v>0.09</v>
      </c>
      <c r="V184" s="129">
        <f t="shared" si="48"/>
        <v>0.09</v>
      </c>
      <c r="W184" s="129">
        <f t="shared" si="48"/>
        <v>0.09</v>
      </c>
      <c r="X184" s="129">
        <f t="shared" si="48"/>
        <v>0.09</v>
      </c>
      <c r="Y184" s="129">
        <f t="shared" si="48"/>
        <v>0.09</v>
      </c>
      <c r="Z184" s="129">
        <f t="shared" si="48"/>
        <v>0.09</v>
      </c>
      <c r="AA184" s="129">
        <f t="shared" si="48"/>
        <v>0.09</v>
      </c>
      <c r="AB184" s="129">
        <f t="shared" si="48"/>
        <v>0.09</v>
      </c>
      <c r="AC184" s="129">
        <f t="shared" si="48"/>
        <v>0.09</v>
      </c>
      <c r="AD184" s="129">
        <f t="shared" si="48"/>
        <v>0.09</v>
      </c>
      <c r="AE184" s="129">
        <f t="shared" si="48"/>
        <v>0.09</v>
      </c>
      <c r="AF184" s="129">
        <f t="shared" si="48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7"/>
        <v>0.04</v>
      </c>
      <c r="D185" s="129">
        <f t="shared" si="47"/>
        <v>0.04</v>
      </c>
      <c r="E185" s="129">
        <f t="shared" si="47"/>
        <v>0.04</v>
      </c>
      <c r="F185" s="129">
        <f t="shared" si="47"/>
        <v>0.04</v>
      </c>
      <c r="G185" s="129">
        <f t="shared" si="47"/>
        <v>0.04</v>
      </c>
      <c r="H185" s="129">
        <f t="shared" si="47"/>
        <v>0.04</v>
      </c>
      <c r="I185" s="129">
        <f t="shared" si="47"/>
        <v>0.04</v>
      </c>
      <c r="J185" s="129">
        <f t="shared" si="47"/>
        <v>0.04</v>
      </c>
      <c r="K185" s="129">
        <f t="shared" si="47"/>
        <v>0.04</v>
      </c>
      <c r="L185" s="129">
        <f t="shared" si="47"/>
        <v>0.04</v>
      </c>
      <c r="M185" s="129">
        <f t="shared" si="47"/>
        <v>0.04</v>
      </c>
      <c r="N185" s="129">
        <f t="shared" si="47"/>
        <v>0.04</v>
      </c>
      <c r="O185" s="129">
        <f t="shared" si="47"/>
        <v>0.04</v>
      </c>
      <c r="P185" s="129">
        <f t="shared" si="47"/>
        <v>0.04</v>
      </c>
      <c r="Q185" s="129">
        <f t="shared" si="47"/>
        <v>0.04</v>
      </c>
      <c r="R185" s="129">
        <f t="shared" si="48"/>
        <v>0.04</v>
      </c>
      <c r="S185" s="129">
        <f t="shared" si="48"/>
        <v>0.04</v>
      </c>
      <c r="T185" s="129">
        <f t="shared" si="48"/>
        <v>0.04</v>
      </c>
      <c r="U185" s="129">
        <f t="shared" si="48"/>
        <v>0.04</v>
      </c>
      <c r="V185" s="129">
        <f t="shared" si="48"/>
        <v>0.04</v>
      </c>
      <c r="W185" s="129">
        <f t="shared" si="48"/>
        <v>0.04</v>
      </c>
      <c r="X185" s="129">
        <f t="shared" si="48"/>
        <v>0.04</v>
      </c>
      <c r="Y185" s="129">
        <f t="shared" si="48"/>
        <v>0.04</v>
      </c>
      <c r="Z185" s="129">
        <f t="shared" si="48"/>
        <v>0.04</v>
      </c>
      <c r="AA185" s="129">
        <f t="shared" si="48"/>
        <v>0.04</v>
      </c>
      <c r="AB185" s="129">
        <f t="shared" si="48"/>
        <v>0.04</v>
      </c>
      <c r="AC185" s="129">
        <f t="shared" si="48"/>
        <v>0.04</v>
      </c>
      <c r="AD185" s="129">
        <f t="shared" si="48"/>
        <v>0.04</v>
      </c>
      <c r="AE185" s="129">
        <f t="shared" si="48"/>
        <v>0.04</v>
      </c>
      <c r="AF185" s="129">
        <f t="shared" si="48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7"/>
        <v>2.3E-2</v>
      </c>
      <c r="E186" s="129">
        <f t="shared" si="47"/>
        <v>2.3E-2</v>
      </c>
      <c r="F186" s="129">
        <f t="shared" si="47"/>
        <v>2.3E-2</v>
      </c>
      <c r="G186" s="129">
        <f t="shared" si="47"/>
        <v>2.3E-2</v>
      </c>
      <c r="H186" s="129">
        <f t="shared" si="47"/>
        <v>2.3E-2</v>
      </c>
      <c r="I186" s="129">
        <f t="shared" si="47"/>
        <v>2.3E-2</v>
      </c>
      <c r="J186" s="129">
        <f t="shared" si="47"/>
        <v>2.3E-2</v>
      </c>
      <c r="K186" s="129">
        <f t="shared" si="47"/>
        <v>2.3E-2</v>
      </c>
      <c r="L186" s="129">
        <f t="shared" si="47"/>
        <v>2.3E-2</v>
      </c>
      <c r="M186" s="129">
        <f t="shared" si="47"/>
        <v>2.3E-2</v>
      </c>
      <c r="N186" s="129">
        <f t="shared" si="47"/>
        <v>2.3E-2</v>
      </c>
      <c r="O186" s="129">
        <f t="shared" si="47"/>
        <v>2.3E-2</v>
      </c>
      <c r="P186" s="129">
        <f t="shared" si="47"/>
        <v>2.3E-2</v>
      </c>
      <c r="Q186" s="129">
        <f t="shared" si="47"/>
        <v>2.3E-2</v>
      </c>
      <c r="R186" s="129">
        <f t="shared" si="48"/>
        <v>2.3E-2</v>
      </c>
      <c r="S186" s="129">
        <f t="shared" si="48"/>
        <v>2.3E-2</v>
      </c>
      <c r="T186" s="129">
        <f t="shared" si="48"/>
        <v>2.3E-2</v>
      </c>
      <c r="U186" s="129">
        <f t="shared" si="48"/>
        <v>2.3E-2</v>
      </c>
      <c r="V186" s="129">
        <f t="shared" si="48"/>
        <v>2.3E-2</v>
      </c>
      <c r="W186" s="129">
        <f t="shared" si="48"/>
        <v>2.3E-2</v>
      </c>
      <c r="X186" s="129">
        <f t="shared" si="48"/>
        <v>2.3E-2</v>
      </c>
      <c r="Y186" s="129">
        <f t="shared" si="48"/>
        <v>2.3E-2</v>
      </c>
      <c r="Z186" s="129">
        <f t="shared" si="48"/>
        <v>2.3E-2</v>
      </c>
      <c r="AA186" s="129">
        <f t="shared" si="48"/>
        <v>2.3E-2</v>
      </c>
      <c r="AB186" s="129">
        <f t="shared" si="48"/>
        <v>2.3E-2</v>
      </c>
      <c r="AC186" s="129">
        <f t="shared" si="48"/>
        <v>2.3E-2</v>
      </c>
      <c r="AD186" s="129">
        <f t="shared" si="48"/>
        <v>2.3E-2</v>
      </c>
      <c r="AE186" s="129">
        <f t="shared" si="48"/>
        <v>2.3E-2</v>
      </c>
      <c r="AF186" s="129">
        <f t="shared" si="48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9">SUM(B97:B186)</f>
        <v>194.70600000000002</v>
      </c>
      <c r="C187" s="131">
        <f t="shared" si="49"/>
        <v>194.70600000000002</v>
      </c>
      <c r="D187" s="131">
        <f t="shared" si="49"/>
        <v>194.70600000000002</v>
      </c>
      <c r="E187" s="131">
        <f t="shared" si="49"/>
        <v>194.70600000000002</v>
      </c>
      <c r="F187" s="131">
        <f t="shared" si="49"/>
        <v>194.70600000000002</v>
      </c>
      <c r="G187" s="131">
        <f t="shared" si="49"/>
        <v>194.70600000000002</v>
      </c>
      <c r="H187" s="131">
        <f t="shared" si="49"/>
        <v>194.70600000000002</v>
      </c>
      <c r="I187" s="131">
        <f t="shared" si="49"/>
        <v>192.10600000000005</v>
      </c>
      <c r="J187" s="131">
        <f t="shared" si="49"/>
        <v>192.10600000000005</v>
      </c>
      <c r="K187" s="131">
        <f t="shared" si="49"/>
        <v>192.10600000000005</v>
      </c>
      <c r="L187" s="131">
        <f t="shared" si="49"/>
        <v>192.10600000000005</v>
      </c>
      <c r="M187" s="131">
        <f t="shared" si="49"/>
        <v>192.10600000000005</v>
      </c>
      <c r="N187" s="131">
        <f t="shared" si="49"/>
        <v>192.10600000000005</v>
      </c>
      <c r="O187" s="131">
        <f t="shared" si="49"/>
        <v>192.10600000000005</v>
      </c>
      <c r="P187" s="131">
        <f t="shared" si="49"/>
        <v>192.10600000000005</v>
      </c>
      <c r="Q187" s="131">
        <f t="shared" si="49"/>
        <v>192.10600000000005</v>
      </c>
      <c r="R187" s="131">
        <f t="shared" si="49"/>
        <v>192.10600000000005</v>
      </c>
      <c r="S187" s="131">
        <f t="shared" si="49"/>
        <v>192.10600000000005</v>
      </c>
      <c r="T187" s="131">
        <f t="shared" si="49"/>
        <v>192.10600000000005</v>
      </c>
      <c r="U187" s="131">
        <f t="shared" si="49"/>
        <v>192.10600000000005</v>
      </c>
      <c r="V187" s="131">
        <f t="shared" si="49"/>
        <v>192.10600000000005</v>
      </c>
      <c r="W187" s="131">
        <f t="shared" si="49"/>
        <v>192.10600000000005</v>
      </c>
      <c r="X187" s="131">
        <f t="shared" si="49"/>
        <v>192.10600000000005</v>
      </c>
      <c r="Y187" s="131">
        <f t="shared" si="49"/>
        <v>192.10600000000005</v>
      </c>
      <c r="Z187" s="131">
        <f t="shared" si="49"/>
        <v>192.10600000000005</v>
      </c>
      <c r="AA187" s="131">
        <f t="shared" si="49"/>
        <v>192.10600000000005</v>
      </c>
      <c r="AB187" s="131">
        <f t="shared" si="49"/>
        <v>192.10600000000005</v>
      </c>
      <c r="AC187" s="131">
        <f t="shared" si="49"/>
        <v>192.10600000000005</v>
      </c>
      <c r="AD187" s="131">
        <f t="shared" si="49"/>
        <v>192.10600000000005</v>
      </c>
      <c r="AE187" s="131">
        <f t="shared" si="49"/>
        <v>192.10600000000005</v>
      </c>
      <c r="AF187" s="131">
        <f t="shared" si="49"/>
        <v>192.10600000000005</v>
      </c>
      <c r="AG187" s="132">
        <f t="shared" si="49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50">B189</f>
        <v>0.3</v>
      </c>
      <c r="D189" s="133">
        <f t="shared" si="50"/>
        <v>0.3</v>
      </c>
      <c r="E189" s="133">
        <f t="shared" si="50"/>
        <v>0.3</v>
      </c>
      <c r="F189" s="133">
        <f t="shared" si="50"/>
        <v>0.3</v>
      </c>
      <c r="G189" s="133">
        <f t="shared" si="50"/>
        <v>0.3</v>
      </c>
      <c r="H189" s="133">
        <f t="shared" si="50"/>
        <v>0.3</v>
      </c>
      <c r="I189" s="133">
        <f t="shared" si="50"/>
        <v>0.3</v>
      </c>
      <c r="J189" s="133">
        <f t="shared" si="50"/>
        <v>0.3</v>
      </c>
      <c r="K189" s="133">
        <f t="shared" si="50"/>
        <v>0.3</v>
      </c>
      <c r="L189" s="133">
        <f t="shared" si="50"/>
        <v>0.3</v>
      </c>
      <c r="M189" s="133">
        <f t="shared" si="50"/>
        <v>0.3</v>
      </c>
      <c r="N189" s="133">
        <f t="shared" si="50"/>
        <v>0.3</v>
      </c>
      <c r="O189" s="133">
        <f t="shared" si="50"/>
        <v>0.3</v>
      </c>
      <c r="P189" s="133">
        <f t="shared" si="50"/>
        <v>0.3</v>
      </c>
      <c r="Q189" s="133">
        <f t="shared" si="50"/>
        <v>0.3</v>
      </c>
      <c r="R189" s="133">
        <f t="shared" si="50"/>
        <v>0.3</v>
      </c>
      <c r="S189" s="133">
        <f t="shared" ref="S189:AF194" si="51">R189</f>
        <v>0.3</v>
      </c>
      <c r="T189" s="133">
        <f t="shared" si="51"/>
        <v>0.3</v>
      </c>
      <c r="U189" s="133">
        <f t="shared" si="51"/>
        <v>0.3</v>
      </c>
      <c r="V189" s="133">
        <f t="shared" si="51"/>
        <v>0.3</v>
      </c>
      <c r="W189" s="133">
        <f t="shared" si="51"/>
        <v>0.3</v>
      </c>
      <c r="X189" s="133">
        <f t="shared" si="51"/>
        <v>0.3</v>
      </c>
      <c r="Y189" s="133">
        <f t="shared" si="51"/>
        <v>0.3</v>
      </c>
      <c r="Z189" s="133">
        <f t="shared" si="51"/>
        <v>0.3</v>
      </c>
      <c r="AA189" s="133">
        <f t="shared" si="51"/>
        <v>0.3</v>
      </c>
      <c r="AB189" s="133">
        <f t="shared" si="51"/>
        <v>0.3</v>
      </c>
      <c r="AC189" s="133">
        <f t="shared" si="51"/>
        <v>0.3</v>
      </c>
      <c r="AD189" s="133">
        <f t="shared" si="51"/>
        <v>0.3</v>
      </c>
      <c r="AE189" s="133">
        <f t="shared" si="51"/>
        <v>0.3</v>
      </c>
      <c r="AF189" s="133">
        <f t="shared" si="51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50"/>
        <v>0.4</v>
      </c>
      <c r="D190" s="129">
        <f t="shared" si="50"/>
        <v>0.4</v>
      </c>
      <c r="E190" s="129">
        <f t="shared" si="50"/>
        <v>0.4</v>
      </c>
      <c r="F190" s="129">
        <f t="shared" si="50"/>
        <v>0.4</v>
      </c>
      <c r="G190" s="129">
        <f t="shared" si="50"/>
        <v>0.4</v>
      </c>
      <c r="H190" s="129">
        <f t="shared" si="50"/>
        <v>0.4</v>
      </c>
      <c r="I190" s="129">
        <f t="shared" si="50"/>
        <v>0.4</v>
      </c>
      <c r="J190" s="129">
        <f t="shared" si="50"/>
        <v>0.4</v>
      </c>
      <c r="K190" s="129">
        <f t="shared" si="50"/>
        <v>0.4</v>
      </c>
      <c r="L190" s="129">
        <f t="shared" si="50"/>
        <v>0.4</v>
      </c>
      <c r="M190" s="129">
        <f t="shared" si="50"/>
        <v>0.4</v>
      </c>
      <c r="N190" s="129">
        <f t="shared" si="50"/>
        <v>0.4</v>
      </c>
      <c r="O190" s="129">
        <f t="shared" si="50"/>
        <v>0.4</v>
      </c>
      <c r="P190" s="129">
        <f t="shared" si="50"/>
        <v>0.4</v>
      </c>
      <c r="Q190" s="129">
        <f t="shared" si="50"/>
        <v>0.4</v>
      </c>
      <c r="R190" s="129">
        <f t="shared" si="50"/>
        <v>0.4</v>
      </c>
      <c r="S190" s="129">
        <f t="shared" si="51"/>
        <v>0.4</v>
      </c>
      <c r="T190" s="129">
        <f t="shared" si="51"/>
        <v>0.4</v>
      </c>
      <c r="U190" s="129">
        <f t="shared" si="51"/>
        <v>0.4</v>
      </c>
      <c r="V190" s="129">
        <f>U190</f>
        <v>0.4</v>
      </c>
      <c r="W190" s="129">
        <f>V190</f>
        <v>0.4</v>
      </c>
      <c r="X190" s="129">
        <f t="shared" si="51"/>
        <v>0.4</v>
      </c>
      <c r="Y190" s="129">
        <f t="shared" si="51"/>
        <v>0.4</v>
      </c>
      <c r="Z190" s="129">
        <f t="shared" si="51"/>
        <v>0.4</v>
      </c>
      <c r="AA190" s="129">
        <f t="shared" si="51"/>
        <v>0.4</v>
      </c>
      <c r="AB190" s="129">
        <f t="shared" si="51"/>
        <v>0.4</v>
      </c>
      <c r="AC190" s="129">
        <f t="shared" si="51"/>
        <v>0.4</v>
      </c>
      <c r="AD190" s="129">
        <f t="shared" si="51"/>
        <v>0.4</v>
      </c>
      <c r="AE190" s="129">
        <f t="shared" si="51"/>
        <v>0.4</v>
      </c>
      <c r="AF190" s="129">
        <f t="shared" si="51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50"/>
        <v>1.5</v>
      </c>
      <c r="D191" s="129">
        <f t="shared" si="50"/>
        <v>1.5</v>
      </c>
      <c r="E191" s="129">
        <f t="shared" si="50"/>
        <v>1.5</v>
      </c>
      <c r="F191" s="129">
        <f t="shared" si="50"/>
        <v>1.5</v>
      </c>
      <c r="G191" s="129">
        <f t="shared" si="50"/>
        <v>1.5</v>
      </c>
      <c r="H191" s="129">
        <f t="shared" si="50"/>
        <v>1.5</v>
      </c>
      <c r="I191" s="129">
        <f t="shared" si="50"/>
        <v>1.5</v>
      </c>
      <c r="J191" s="129">
        <f t="shared" si="50"/>
        <v>1.5</v>
      </c>
      <c r="K191" s="129">
        <f t="shared" si="50"/>
        <v>1.5</v>
      </c>
      <c r="L191" s="129">
        <f t="shared" si="50"/>
        <v>1.5</v>
      </c>
      <c r="M191" s="129">
        <f t="shared" si="50"/>
        <v>1.5</v>
      </c>
      <c r="N191" s="129">
        <f t="shared" si="50"/>
        <v>1.5</v>
      </c>
      <c r="O191" s="129">
        <f t="shared" si="50"/>
        <v>1.5</v>
      </c>
      <c r="P191" s="129">
        <f t="shared" si="50"/>
        <v>1.5</v>
      </c>
      <c r="Q191" s="129">
        <f t="shared" si="50"/>
        <v>1.5</v>
      </c>
      <c r="R191" s="129">
        <f t="shared" si="50"/>
        <v>1.5</v>
      </c>
      <c r="S191" s="129">
        <f t="shared" si="51"/>
        <v>1.5</v>
      </c>
      <c r="T191" s="129">
        <f t="shared" si="51"/>
        <v>1.5</v>
      </c>
      <c r="U191" s="129">
        <f t="shared" si="51"/>
        <v>1.5</v>
      </c>
      <c r="V191" s="129">
        <f t="shared" si="51"/>
        <v>1.5</v>
      </c>
      <c r="W191" s="129">
        <f t="shared" si="51"/>
        <v>1.5</v>
      </c>
      <c r="X191" s="129">
        <f t="shared" si="51"/>
        <v>1.5</v>
      </c>
      <c r="Y191" s="129">
        <f t="shared" si="51"/>
        <v>1.5</v>
      </c>
      <c r="Z191" s="129">
        <f t="shared" si="51"/>
        <v>1.5</v>
      </c>
      <c r="AA191" s="129">
        <f t="shared" si="51"/>
        <v>1.5</v>
      </c>
      <c r="AB191" s="129">
        <f t="shared" si="51"/>
        <v>1.5</v>
      </c>
      <c r="AC191" s="129">
        <f t="shared" si="51"/>
        <v>1.5</v>
      </c>
      <c r="AD191" s="129">
        <f t="shared" si="51"/>
        <v>1.5</v>
      </c>
      <c r="AE191" s="129">
        <f t="shared" si="51"/>
        <v>1.5</v>
      </c>
      <c r="AF191" s="129">
        <f t="shared" si="51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50"/>
        <v>0.3</v>
      </c>
      <c r="D192" s="129">
        <f t="shared" si="50"/>
        <v>0.3</v>
      </c>
      <c r="E192" s="129">
        <f t="shared" si="50"/>
        <v>0.3</v>
      </c>
      <c r="F192" s="129">
        <f t="shared" si="50"/>
        <v>0.3</v>
      </c>
      <c r="G192" s="129">
        <f t="shared" si="50"/>
        <v>0.3</v>
      </c>
      <c r="H192" s="129">
        <f t="shared" si="50"/>
        <v>0.3</v>
      </c>
      <c r="I192" s="129">
        <f t="shared" si="50"/>
        <v>0.3</v>
      </c>
      <c r="J192" s="129">
        <f t="shared" si="50"/>
        <v>0.3</v>
      </c>
      <c r="K192" s="129">
        <f t="shared" si="50"/>
        <v>0.3</v>
      </c>
      <c r="L192" s="129">
        <f t="shared" si="50"/>
        <v>0.3</v>
      </c>
      <c r="M192" s="129">
        <f t="shared" si="50"/>
        <v>0.3</v>
      </c>
      <c r="N192" s="129">
        <f t="shared" si="50"/>
        <v>0.3</v>
      </c>
      <c r="O192" s="129">
        <f t="shared" si="50"/>
        <v>0.3</v>
      </c>
      <c r="P192" s="129">
        <f t="shared" si="50"/>
        <v>0.3</v>
      </c>
      <c r="Q192" s="129">
        <f t="shared" si="50"/>
        <v>0.3</v>
      </c>
      <c r="R192" s="129">
        <f t="shared" si="50"/>
        <v>0.3</v>
      </c>
      <c r="S192" s="129">
        <f t="shared" si="51"/>
        <v>0.3</v>
      </c>
      <c r="T192" s="129">
        <f t="shared" si="51"/>
        <v>0.3</v>
      </c>
      <c r="U192" s="129">
        <f t="shared" si="51"/>
        <v>0.3</v>
      </c>
      <c r="V192" s="129">
        <f t="shared" si="51"/>
        <v>0.3</v>
      </c>
      <c r="W192" s="129">
        <f t="shared" si="51"/>
        <v>0.3</v>
      </c>
      <c r="X192" s="129">
        <f t="shared" si="51"/>
        <v>0.3</v>
      </c>
      <c r="Y192" s="129">
        <f t="shared" si="51"/>
        <v>0.3</v>
      </c>
      <c r="Z192" s="129">
        <f t="shared" si="51"/>
        <v>0.3</v>
      </c>
      <c r="AA192" s="129">
        <f t="shared" si="51"/>
        <v>0.3</v>
      </c>
      <c r="AB192" s="129">
        <f t="shared" si="51"/>
        <v>0.3</v>
      </c>
      <c r="AC192" s="129">
        <f t="shared" si="51"/>
        <v>0.3</v>
      </c>
      <c r="AD192" s="129">
        <f t="shared" si="51"/>
        <v>0.3</v>
      </c>
      <c r="AE192" s="129">
        <f t="shared" si="51"/>
        <v>0.3</v>
      </c>
      <c r="AF192" s="129">
        <f t="shared" si="51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50"/>
        <v>0.4</v>
      </c>
      <c r="D193" s="129">
        <f t="shared" si="50"/>
        <v>0.4</v>
      </c>
      <c r="E193" s="129">
        <f t="shared" si="50"/>
        <v>0.4</v>
      </c>
      <c r="F193" s="129">
        <f t="shared" si="50"/>
        <v>0.4</v>
      </c>
      <c r="G193" s="129">
        <f t="shared" si="50"/>
        <v>0.4</v>
      </c>
      <c r="H193" s="129">
        <f t="shared" si="50"/>
        <v>0.4</v>
      </c>
      <c r="I193" s="129">
        <f t="shared" si="50"/>
        <v>0.4</v>
      </c>
      <c r="J193" s="129">
        <f t="shared" si="50"/>
        <v>0.4</v>
      </c>
      <c r="K193" s="129">
        <f t="shared" si="50"/>
        <v>0.4</v>
      </c>
      <c r="L193" s="129">
        <f t="shared" si="50"/>
        <v>0.4</v>
      </c>
      <c r="M193" s="129">
        <f t="shared" si="50"/>
        <v>0.4</v>
      </c>
      <c r="N193" s="129">
        <f t="shared" si="50"/>
        <v>0.4</v>
      </c>
      <c r="O193" s="129">
        <f t="shared" si="50"/>
        <v>0.4</v>
      </c>
      <c r="P193" s="129">
        <f t="shared" si="50"/>
        <v>0.4</v>
      </c>
      <c r="Q193" s="129">
        <f t="shared" si="50"/>
        <v>0.4</v>
      </c>
      <c r="R193" s="129">
        <f t="shared" si="50"/>
        <v>0.4</v>
      </c>
      <c r="S193" s="129">
        <f t="shared" si="51"/>
        <v>0.4</v>
      </c>
      <c r="T193" s="129">
        <f t="shared" si="51"/>
        <v>0.4</v>
      </c>
      <c r="U193" s="129">
        <f t="shared" si="51"/>
        <v>0.4</v>
      </c>
      <c r="V193" s="129">
        <f t="shared" si="51"/>
        <v>0.4</v>
      </c>
      <c r="W193" s="129">
        <f t="shared" si="51"/>
        <v>0.4</v>
      </c>
      <c r="X193" s="129">
        <f t="shared" si="51"/>
        <v>0.4</v>
      </c>
      <c r="Y193" s="129">
        <f t="shared" si="51"/>
        <v>0.4</v>
      </c>
      <c r="Z193" s="129">
        <f t="shared" si="51"/>
        <v>0.4</v>
      </c>
      <c r="AA193" s="129">
        <f t="shared" si="51"/>
        <v>0.4</v>
      </c>
      <c r="AB193" s="129">
        <f t="shared" si="51"/>
        <v>0.4</v>
      </c>
      <c r="AC193" s="129">
        <f t="shared" si="51"/>
        <v>0.4</v>
      </c>
      <c r="AD193" s="129">
        <f t="shared" si="51"/>
        <v>0.4</v>
      </c>
      <c r="AE193" s="129">
        <f t="shared" si="51"/>
        <v>0.4</v>
      </c>
      <c r="AF193" s="129">
        <f t="shared" si="51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50"/>
        <v>0.64</v>
      </c>
      <c r="D194" s="136">
        <f t="shared" si="50"/>
        <v>0.64</v>
      </c>
      <c r="E194" s="136">
        <f t="shared" si="50"/>
        <v>0.64</v>
      </c>
      <c r="F194" s="136">
        <f t="shared" si="50"/>
        <v>0.64</v>
      </c>
      <c r="G194" s="136">
        <f t="shared" si="50"/>
        <v>0.64</v>
      </c>
      <c r="H194" s="136">
        <f t="shared" si="50"/>
        <v>0.64</v>
      </c>
      <c r="I194" s="136">
        <f t="shared" si="50"/>
        <v>0.64</v>
      </c>
      <c r="J194" s="136">
        <f t="shared" si="50"/>
        <v>0.64</v>
      </c>
      <c r="K194" s="136">
        <f t="shared" si="50"/>
        <v>0.64</v>
      </c>
      <c r="L194" s="136">
        <f t="shared" si="50"/>
        <v>0.64</v>
      </c>
      <c r="M194" s="136">
        <f t="shared" si="50"/>
        <v>0.64</v>
      </c>
      <c r="N194" s="136">
        <f t="shared" si="50"/>
        <v>0.64</v>
      </c>
      <c r="O194" s="136">
        <f t="shared" si="50"/>
        <v>0.64</v>
      </c>
      <c r="P194" s="136">
        <f t="shared" si="50"/>
        <v>0.64</v>
      </c>
      <c r="Q194" s="136">
        <f t="shared" si="50"/>
        <v>0.64</v>
      </c>
      <c r="R194" s="136">
        <f t="shared" si="50"/>
        <v>0.64</v>
      </c>
      <c r="S194" s="136">
        <f t="shared" si="51"/>
        <v>0.64</v>
      </c>
      <c r="T194" s="136">
        <f t="shared" si="51"/>
        <v>0.64</v>
      </c>
      <c r="U194" s="136">
        <f t="shared" si="51"/>
        <v>0.64</v>
      </c>
      <c r="V194" s="136">
        <f t="shared" si="51"/>
        <v>0.64</v>
      </c>
      <c r="W194" s="136">
        <f t="shared" si="51"/>
        <v>0.64</v>
      </c>
      <c r="X194" s="136">
        <f t="shared" si="51"/>
        <v>0.64</v>
      </c>
      <c r="Y194" s="136">
        <f t="shared" si="51"/>
        <v>0.64</v>
      </c>
      <c r="Z194" s="136">
        <f t="shared" si="51"/>
        <v>0.64</v>
      </c>
      <c r="AA194" s="136">
        <f t="shared" si="51"/>
        <v>0.64</v>
      </c>
      <c r="AB194" s="136">
        <f t="shared" si="51"/>
        <v>0.64</v>
      </c>
      <c r="AC194" s="136">
        <f t="shared" si="51"/>
        <v>0.64</v>
      </c>
      <c r="AD194" s="136">
        <f t="shared" si="51"/>
        <v>0.64</v>
      </c>
      <c r="AE194" s="136">
        <f t="shared" si="51"/>
        <v>0.64</v>
      </c>
      <c r="AF194" s="136">
        <f t="shared" si="51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2">SUM(C189:C194)</f>
        <v>3.54</v>
      </c>
      <c r="D195" s="139">
        <f t="shared" si="52"/>
        <v>3.54</v>
      </c>
      <c r="E195" s="139">
        <f t="shared" si="52"/>
        <v>3.54</v>
      </c>
      <c r="F195" s="139">
        <f t="shared" si="52"/>
        <v>3.54</v>
      </c>
      <c r="G195" s="139">
        <f t="shared" si="52"/>
        <v>3.54</v>
      </c>
      <c r="H195" s="139">
        <f t="shared" si="52"/>
        <v>3.54</v>
      </c>
      <c r="I195" s="139">
        <f t="shared" si="52"/>
        <v>3.54</v>
      </c>
      <c r="J195" s="139">
        <f t="shared" si="52"/>
        <v>3.54</v>
      </c>
      <c r="K195" s="139">
        <f t="shared" si="52"/>
        <v>3.54</v>
      </c>
      <c r="L195" s="139">
        <f>SUM(L189:L194)</f>
        <v>3.54</v>
      </c>
      <c r="M195" s="139">
        <f t="shared" ref="M195:R195" si="53">SUM(M189:M194)</f>
        <v>3.54</v>
      </c>
      <c r="N195" s="139">
        <f t="shared" si="53"/>
        <v>3.54</v>
      </c>
      <c r="O195" s="139">
        <f t="shared" si="53"/>
        <v>3.54</v>
      </c>
      <c r="P195" s="139">
        <f t="shared" si="53"/>
        <v>3.54</v>
      </c>
      <c r="Q195" s="139">
        <f t="shared" si="53"/>
        <v>3.54</v>
      </c>
      <c r="R195" s="139">
        <f t="shared" si="53"/>
        <v>3.54</v>
      </c>
      <c r="S195" s="139">
        <f>SUM(S189:S194)</f>
        <v>3.54</v>
      </c>
      <c r="T195" s="139">
        <f t="shared" ref="T195:AG195" si="54">SUM(T189:T194)</f>
        <v>3.54</v>
      </c>
      <c r="U195" s="139">
        <f t="shared" si="54"/>
        <v>3.54</v>
      </c>
      <c r="V195" s="139">
        <f t="shared" si="54"/>
        <v>3.54</v>
      </c>
      <c r="W195" s="139">
        <f t="shared" si="54"/>
        <v>3.54</v>
      </c>
      <c r="X195" s="139">
        <f t="shared" si="54"/>
        <v>3.54</v>
      </c>
      <c r="Y195" s="139">
        <f t="shared" si="54"/>
        <v>3.54</v>
      </c>
      <c r="Z195" s="139">
        <f t="shared" si="54"/>
        <v>3.54</v>
      </c>
      <c r="AA195" s="139">
        <f t="shared" si="54"/>
        <v>3.54</v>
      </c>
      <c r="AB195" s="139">
        <f t="shared" si="54"/>
        <v>3.54</v>
      </c>
      <c r="AC195" s="139">
        <f t="shared" si="54"/>
        <v>3.54</v>
      </c>
      <c r="AD195" s="139">
        <f t="shared" si="54"/>
        <v>3.54</v>
      </c>
      <c r="AE195" s="139">
        <f t="shared" si="54"/>
        <v>3.54</v>
      </c>
      <c r="AF195" s="139">
        <f t="shared" si="54"/>
        <v>3.54</v>
      </c>
      <c r="AG195" s="140">
        <f t="shared" si="54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1313.3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21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 ca="1">"Pie Chart of Daily Peak Demand(Inclusive of Export) of Nepal ("&amp;A4&amp;" "&amp;B4&amp;")"</f>
        <v>Pie Chart of Daily Peak Demand(Inclusive of Export) of Nepal (Nepali Date: 2078/04/21)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2078/04/21)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5">B72</f>
        <v>1218.7</v>
      </c>
      <c r="U209" s="163">
        <f t="shared" si="55"/>
        <v>1167.9100000000001</v>
      </c>
      <c r="V209" s="163">
        <f t="shared" si="55"/>
        <v>1142.94</v>
      </c>
      <c r="W209" s="163">
        <f t="shared" si="55"/>
        <v>1119.27</v>
      </c>
      <c r="X209" s="163">
        <f t="shared" si="55"/>
        <v>1126.04</v>
      </c>
      <c r="Y209" s="163">
        <f t="shared" si="55"/>
        <v>1138.24</v>
      </c>
      <c r="Z209" s="163">
        <f t="shared" si="55"/>
        <v>1098.3700000000001</v>
      </c>
      <c r="AA209" s="163">
        <f t="shared" si="55"/>
        <v>1151.44</v>
      </c>
      <c r="AB209" s="163">
        <f t="shared" si="55"/>
        <v>1217.44</v>
      </c>
      <c r="AC209" s="163">
        <f t="shared" si="55"/>
        <v>1221</v>
      </c>
      <c r="AD209" s="163">
        <f t="shared" si="55"/>
        <v>1249.24</v>
      </c>
      <c r="AE209" s="163">
        <f t="shared" si="55"/>
        <v>1313.3</v>
      </c>
      <c r="AF209" s="163">
        <f t="shared" si="55"/>
        <v>1345.3899999999999</v>
      </c>
      <c r="AG209" s="163">
        <f t="shared" si="55"/>
        <v>1343.6399999999999</v>
      </c>
      <c r="AH209" s="163">
        <f t="shared" si="55"/>
        <v>1362.1399999999999</v>
      </c>
      <c r="AI209" s="163">
        <f t="shared" si="55"/>
        <v>1363.03</v>
      </c>
      <c r="AJ209" s="163">
        <f t="shared" si="55"/>
        <v>1399.24</v>
      </c>
      <c r="AK209" s="163">
        <f t="shared" si="55"/>
        <v>1412.29</v>
      </c>
      <c r="AL209" s="163">
        <f t="shared" si="55"/>
        <v>1352.6399999999999</v>
      </c>
      <c r="AM209" s="163">
        <f t="shared" si="55"/>
        <v>1282.74</v>
      </c>
      <c r="AN209" s="163">
        <f t="shared" si="55"/>
        <v>1269.6399999999999</v>
      </c>
      <c r="AO209" s="163">
        <f t="shared" si="55"/>
        <v>1233.44</v>
      </c>
      <c r="AP209" s="163">
        <f t="shared" si="55"/>
        <v>1296.1399999999999</v>
      </c>
      <c r="AQ209" s="163">
        <f t="shared" si="55"/>
        <v>1345.52</v>
      </c>
      <c r="AR209" s="163">
        <f t="shared" si="55"/>
        <v>1430.2400000000002</v>
      </c>
      <c r="AS209" s="163">
        <f t="shared" si="55"/>
        <v>1361.6399999999999</v>
      </c>
      <c r="AT209" s="163">
        <f t="shared" si="55"/>
        <v>1423.44</v>
      </c>
      <c r="AU209" s="163">
        <f t="shared" si="55"/>
        <v>1387.71</v>
      </c>
      <c r="AV209" s="163">
        <f t="shared" si="55"/>
        <v>1323.05</v>
      </c>
      <c r="AW209" s="163">
        <f t="shared" si="55"/>
        <v>1263.97</v>
      </c>
      <c r="AX209" s="163">
        <f t="shared" si="55"/>
        <v>1251.3600000000001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6">B194</f>
        <v>0.64</v>
      </c>
      <c r="C230" s="166">
        <f t="shared" si="56"/>
        <v>0.64</v>
      </c>
      <c r="D230" s="166">
        <f t="shared" si="56"/>
        <v>0.64</v>
      </c>
      <c r="E230" s="166">
        <f t="shared" si="56"/>
        <v>0.64</v>
      </c>
      <c r="F230" s="166">
        <f t="shared" si="56"/>
        <v>0.64</v>
      </c>
      <c r="G230" s="166">
        <f t="shared" si="56"/>
        <v>0.64</v>
      </c>
      <c r="H230" s="166">
        <f t="shared" si="56"/>
        <v>0.64</v>
      </c>
      <c r="I230" s="166">
        <f t="shared" si="56"/>
        <v>0.64</v>
      </c>
      <c r="J230" s="166">
        <f t="shared" si="56"/>
        <v>0.64</v>
      </c>
      <c r="K230" s="166">
        <f t="shared" si="56"/>
        <v>0.64</v>
      </c>
      <c r="L230" s="166">
        <f t="shared" si="56"/>
        <v>0.64</v>
      </c>
      <c r="M230" s="166">
        <f t="shared" si="56"/>
        <v>0.64</v>
      </c>
      <c r="N230" s="166">
        <f t="shared" si="56"/>
        <v>0.64</v>
      </c>
      <c r="O230" s="166">
        <f t="shared" si="56"/>
        <v>0.64</v>
      </c>
      <c r="P230" s="166">
        <f t="shared" si="56"/>
        <v>0.64</v>
      </c>
      <c r="Q230" s="166">
        <f t="shared" si="56"/>
        <v>0.64</v>
      </c>
      <c r="R230" s="166">
        <f t="shared" si="56"/>
        <v>0.64</v>
      </c>
      <c r="S230" s="166">
        <f t="shared" si="56"/>
        <v>0.64</v>
      </c>
      <c r="T230" s="166">
        <f t="shared" si="56"/>
        <v>0.64</v>
      </c>
      <c r="U230" s="166">
        <f t="shared" si="56"/>
        <v>0.64</v>
      </c>
      <c r="V230" s="166">
        <f t="shared" si="56"/>
        <v>0.64</v>
      </c>
      <c r="W230" s="166">
        <f t="shared" si="56"/>
        <v>0.64</v>
      </c>
      <c r="X230" s="166">
        <f t="shared" si="56"/>
        <v>0.64</v>
      </c>
      <c r="Y230" s="166">
        <f t="shared" si="56"/>
        <v>0.64</v>
      </c>
      <c r="Z230" s="166">
        <f t="shared" si="56"/>
        <v>0.64</v>
      </c>
      <c r="AA230" s="166">
        <f t="shared" si="56"/>
        <v>0.64</v>
      </c>
      <c r="AB230" s="166">
        <f t="shared" si="56"/>
        <v>0.64</v>
      </c>
      <c r="AC230" s="166">
        <f t="shared" si="56"/>
        <v>0.64</v>
      </c>
      <c r="AD230" s="166">
        <f t="shared" si="56"/>
        <v>0.64</v>
      </c>
      <c r="AE230" s="166">
        <f t="shared" si="56"/>
        <v>0.64</v>
      </c>
      <c r="AF230" s="166">
        <f t="shared" si="56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7">IF(C198&lt;100,"",C198-520)</f>
        <v/>
      </c>
      <c r="D231" s="114" t="str">
        <f t="shared" si="57"/>
        <v/>
      </c>
      <c r="E231" s="114" t="str">
        <f t="shared" si="57"/>
        <v/>
      </c>
      <c r="F231" s="114" t="str">
        <f t="shared" si="57"/>
        <v/>
      </c>
      <c r="G231" s="114" t="str">
        <f t="shared" si="57"/>
        <v/>
      </c>
      <c r="H231" s="114" t="str">
        <f t="shared" si="57"/>
        <v/>
      </c>
      <c r="I231" s="114" t="str">
        <f t="shared" si="57"/>
        <v/>
      </c>
      <c r="J231" s="114" t="str">
        <f t="shared" si="57"/>
        <v/>
      </c>
      <c r="K231" s="114" t="str">
        <f t="shared" si="57"/>
        <v/>
      </c>
      <c r="L231" s="114" t="str">
        <f t="shared" si="57"/>
        <v/>
      </c>
      <c r="M231" s="114" t="str">
        <f t="shared" si="57"/>
        <v/>
      </c>
      <c r="N231" s="114" t="str">
        <f t="shared" si="57"/>
        <v/>
      </c>
      <c r="O231" s="114" t="str">
        <f t="shared" si="57"/>
        <v/>
      </c>
      <c r="P231" s="114" t="str">
        <f t="shared" si="57"/>
        <v/>
      </c>
      <c r="Q231" s="114" t="str">
        <f t="shared" si="57"/>
        <v/>
      </c>
      <c r="R231" s="114" t="str">
        <f t="shared" si="57"/>
        <v/>
      </c>
      <c r="S231" s="114" t="str">
        <f t="shared" si="57"/>
        <v/>
      </c>
      <c r="T231" s="114" t="str">
        <f t="shared" si="57"/>
        <v/>
      </c>
      <c r="U231" s="114" t="str">
        <f t="shared" si="57"/>
        <v/>
      </c>
      <c r="V231" s="114" t="str">
        <f t="shared" si="57"/>
        <v/>
      </c>
      <c r="W231" s="114" t="str">
        <f t="shared" si="57"/>
        <v/>
      </c>
      <c r="X231" s="114" t="str">
        <f t="shared" si="57"/>
        <v/>
      </c>
      <c r="Y231" s="114" t="str">
        <f t="shared" si="57"/>
        <v/>
      </c>
      <c r="Z231" s="114" t="str">
        <f t="shared" si="57"/>
        <v/>
      </c>
      <c r="AA231" s="114" t="str">
        <f t="shared" si="57"/>
        <v/>
      </c>
      <c r="AB231" s="114" t="str">
        <f t="shared" si="57"/>
        <v/>
      </c>
      <c r="AC231" s="114" t="str">
        <f t="shared" si="57"/>
        <v/>
      </c>
      <c r="AD231" s="114" t="str">
        <f t="shared" si="57"/>
        <v/>
      </c>
      <c r="AE231" s="114" t="str">
        <f t="shared" si="57"/>
        <v/>
      </c>
      <c r="AF231" s="114" t="str">
        <f t="shared" si="57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8">IF(B199&lt;100,"",B199-620)</f>
        <v/>
      </c>
      <c r="C232" s="114" t="str">
        <f t="shared" si="58"/>
        <v/>
      </c>
      <c r="D232" s="114" t="str">
        <f t="shared" si="58"/>
        <v/>
      </c>
      <c r="E232" s="114" t="str">
        <f t="shared" si="58"/>
        <v/>
      </c>
      <c r="F232" s="114" t="str">
        <f t="shared" si="58"/>
        <v/>
      </c>
      <c r="G232" s="114" t="str">
        <f t="shared" si="58"/>
        <v/>
      </c>
      <c r="H232" s="114" t="str">
        <f t="shared" si="58"/>
        <v/>
      </c>
      <c r="I232" s="114" t="str">
        <f t="shared" si="58"/>
        <v/>
      </c>
      <c r="J232" s="114" t="str">
        <f t="shared" si="58"/>
        <v/>
      </c>
      <c r="K232" s="114" t="str">
        <f t="shared" si="58"/>
        <v/>
      </c>
      <c r="L232" s="114" t="str">
        <f t="shared" si="58"/>
        <v/>
      </c>
      <c r="M232" s="114" t="str">
        <f t="shared" si="58"/>
        <v/>
      </c>
      <c r="N232" s="114" t="str">
        <f t="shared" si="58"/>
        <v/>
      </c>
      <c r="O232" s="114" t="str">
        <f t="shared" si="58"/>
        <v/>
      </c>
      <c r="P232" s="114" t="str">
        <f t="shared" si="58"/>
        <v/>
      </c>
      <c r="Q232" s="114" t="str">
        <f t="shared" si="58"/>
        <v/>
      </c>
      <c r="R232" s="114" t="str">
        <f t="shared" si="58"/>
        <v/>
      </c>
      <c r="S232" s="114" t="str">
        <f t="shared" si="58"/>
        <v/>
      </c>
      <c r="T232" s="114" t="str">
        <f t="shared" si="58"/>
        <v/>
      </c>
      <c r="U232" s="114" t="str">
        <f t="shared" si="58"/>
        <v/>
      </c>
      <c r="V232" s="114" t="str">
        <f t="shared" si="58"/>
        <v/>
      </c>
      <c r="W232" s="114" t="str">
        <f t="shared" si="58"/>
        <v/>
      </c>
      <c r="X232" s="114" t="str">
        <f t="shared" si="58"/>
        <v/>
      </c>
      <c r="Y232" s="114" t="str">
        <f t="shared" si="58"/>
        <v/>
      </c>
      <c r="Z232" s="114" t="str">
        <f t="shared" si="58"/>
        <v/>
      </c>
      <c r="AA232" s="114" t="str">
        <f t="shared" si="58"/>
        <v/>
      </c>
      <c r="AB232" s="114" t="str">
        <f t="shared" si="58"/>
        <v/>
      </c>
      <c r="AC232" s="114" t="str">
        <f t="shared" si="58"/>
        <v/>
      </c>
      <c r="AD232" s="114" t="str">
        <f t="shared" si="58"/>
        <v/>
      </c>
      <c r="AE232" s="114" t="str">
        <f t="shared" si="58"/>
        <v/>
      </c>
      <c r="AF232" s="114" t="str">
        <f t="shared" si="58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9">IF(B200&lt;100,"",B200-330)</f>
        <v/>
      </c>
      <c r="C233" s="114" t="str">
        <f t="shared" si="59"/>
        <v/>
      </c>
      <c r="D233" s="114" t="str">
        <f t="shared" si="59"/>
        <v/>
      </c>
      <c r="E233" s="114" t="str">
        <f t="shared" si="59"/>
        <v/>
      </c>
      <c r="F233" s="114" t="str">
        <f t="shared" si="59"/>
        <v/>
      </c>
      <c r="G233" s="114" t="str">
        <f t="shared" si="59"/>
        <v/>
      </c>
      <c r="H233" s="114" t="str">
        <f t="shared" si="59"/>
        <v/>
      </c>
      <c r="I233" s="114" t="str">
        <f t="shared" si="59"/>
        <v/>
      </c>
      <c r="J233" s="114" t="str">
        <f t="shared" si="59"/>
        <v/>
      </c>
      <c r="K233" s="114" t="str">
        <f t="shared" si="59"/>
        <v/>
      </c>
      <c r="L233" s="114" t="str">
        <f t="shared" si="59"/>
        <v/>
      </c>
      <c r="M233" s="114" t="str">
        <f t="shared" si="59"/>
        <v/>
      </c>
      <c r="N233" s="114" t="str">
        <f t="shared" si="59"/>
        <v/>
      </c>
      <c r="O233" s="114" t="str">
        <f t="shared" si="59"/>
        <v/>
      </c>
      <c r="P233" s="114" t="str">
        <f t="shared" si="59"/>
        <v/>
      </c>
      <c r="Q233" s="114" t="str">
        <f t="shared" si="59"/>
        <v/>
      </c>
      <c r="R233" s="114" t="str">
        <f t="shared" si="59"/>
        <v/>
      </c>
      <c r="S233" s="114" t="str">
        <f t="shared" si="59"/>
        <v/>
      </c>
      <c r="T233" s="114" t="str">
        <f t="shared" si="59"/>
        <v/>
      </c>
      <c r="U233" s="114" t="str">
        <f t="shared" si="59"/>
        <v/>
      </c>
      <c r="V233" s="114" t="str">
        <f t="shared" si="59"/>
        <v/>
      </c>
      <c r="W233" s="114" t="str">
        <f t="shared" si="59"/>
        <v/>
      </c>
      <c r="X233" s="114" t="str">
        <f t="shared" si="59"/>
        <v/>
      </c>
      <c r="Y233" s="114" t="str">
        <f t="shared" si="59"/>
        <v/>
      </c>
      <c r="Z233" s="114" t="str">
        <f t="shared" si="59"/>
        <v/>
      </c>
      <c r="AA233" s="114" t="str">
        <f t="shared" si="59"/>
        <v/>
      </c>
      <c r="AB233" s="114" t="str">
        <f t="shared" si="59"/>
        <v/>
      </c>
      <c r="AC233" s="114" t="str">
        <f t="shared" si="59"/>
        <v/>
      </c>
      <c r="AD233" s="114" t="str">
        <f t="shared" si="59"/>
        <v/>
      </c>
      <c r="AE233" s="114" t="str">
        <f t="shared" si="59"/>
        <v/>
      </c>
      <c r="AF233" s="114" t="str">
        <f t="shared" si="59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60">IF(C201&lt;100,"",C201-1500)</f>
        <v/>
      </c>
      <c r="D234" s="114" t="str">
        <f t="shared" si="60"/>
        <v/>
      </c>
      <c r="E234" s="114" t="str">
        <f t="shared" si="60"/>
        <v/>
      </c>
      <c r="F234" s="114" t="str">
        <f t="shared" si="60"/>
        <v/>
      </c>
      <c r="G234" s="114" t="str">
        <f t="shared" si="60"/>
        <v/>
      </c>
      <c r="H234" s="114" t="str">
        <f t="shared" si="60"/>
        <v/>
      </c>
      <c r="I234" s="114" t="str">
        <f t="shared" si="60"/>
        <v/>
      </c>
      <c r="J234" s="114" t="str">
        <f t="shared" si="60"/>
        <v/>
      </c>
      <c r="K234" s="114" t="str">
        <f t="shared" si="60"/>
        <v/>
      </c>
      <c r="L234" s="114" t="str">
        <f t="shared" si="60"/>
        <v/>
      </c>
      <c r="M234" s="114" t="str">
        <f t="shared" si="60"/>
        <v/>
      </c>
      <c r="N234" s="114" t="str">
        <f t="shared" si="60"/>
        <v/>
      </c>
      <c r="O234" s="114" t="str">
        <f t="shared" si="60"/>
        <v/>
      </c>
      <c r="P234" s="114" t="str">
        <f t="shared" si="60"/>
        <v/>
      </c>
      <c r="Q234" s="114" t="str">
        <f t="shared" si="60"/>
        <v/>
      </c>
      <c r="R234" s="114" t="str">
        <f t="shared" si="60"/>
        <v/>
      </c>
      <c r="S234" s="114" t="str">
        <f t="shared" si="60"/>
        <v/>
      </c>
      <c r="T234" s="114" t="str">
        <f t="shared" si="60"/>
        <v/>
      </c>
      <c r="U234" s="114" t="str">
        <f t="shared" si="60"/>
        <v/>
      </c>
      <c r="V234" s="114" t="str">
        <f t="shared" si="60"/>
        <v/>
      </c>
      <c r="W234" s="114" t="str">
        <f t="shared" si="60"/>
        <v/>
      </c>
      <c r="X234" s="114" t="str">
        <f t="shared" si="60"/>
        <v/>
      </c>
      <c r="Y234" s="114" t="str">
        <f t="shared" si="60"/>
        <v/>
      </c>
      <c r="Z234" s="114" t="str">
        <f t="shared" si="60"/>
        <v/>
      </c>
      <c r="AA234" s="114" t="str">
        <f t="shared" si="60"/>
        <v/>
      </c>
      <c r="AB234" s="114" t="str">
        <f t="shared" si="60"/>
        <v/>
      </c>
      <c r="AC234" s="114" t="str">
        <f t="shared" si="60"/>
        <v/>
      </c>
      <c r="AD234" s="114" t="str">
        <f t="shared" si="60"/>
        <v/>
      </c>
      <c r="AE234" s="114" t="str">
        <f t="shared" si="60"/>
        <v/>
      </c>
      <c r="AF234" s="114" t="str">
        <f t="shared" si="60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7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893" priority="270">
      <formula>S$9&gt;=20/24</formula>
    </cfRule>
    <cfRule type="expression" dxfId="3892" priority="271">
      <formula>AND(S$9&gt;=14/24,S$9&lt;20/24)</formula>
    </cfRule>
    <cfRule type="expression" dxfId="3891" priority="272">
      <formula>AND(S$9&gt;=8/24,S$9&lt;14/24)</formula>
    </cfRule>
    <cfRule type="expression" dxfId="3890" priority="273">
      <formula>S$9&lt;8/24</formula>
    </cfRule>
  </conditionalFormatting>
  <conditionalFormatting sqref="B8:AF10 AA78:AF78 B78:Q78 B79:AF79 C189:AF195 L34:Q34 L55:L56 B60:B64 B65:AF69 T208:AX208 B71:AF75 T55:T56 B77:AF77 C61:C64 B54:K56 B57:L58 B53:AF53 L15:R30 L36:R39 M55:R58 U82:V83 S37:Z39 W82:Z88 Y40:Z40 AA39:AD40 L50:AF52 AA54:AF57 AA81:AF88 L11:AF13 S15:AF28">
    <cfRule type="expression" dxfId="3889" priority="266">
      <formula>B$9&gt;=20/24</formula>
    </cfRule>
    <cfRule type="expression" dxfId="3888" priority="267">
      <formula>AND(B$9&gt;=14/24,B$9&lt;20/24)</formula>
    </cfRule>
    <cfRule type="expression" dxfId="3887" priority="268">
      <formula>AND(B$9&gt;=8/24,B$9&lt;14/24)</formula>
    </cfRule>
    <cfRule type="expression" dxfId="3886" priority="269">
      <formula>B$9&lt;8/24</formula>
    </cfRule>
  </conditionalFormatting>
  <conditionalFormatting sqref="B187:AF187">
    <cfRule type="expression" dxfId="3885" priority="262">
      <formula>B$9&gt;=20/24</formula>
    </cfRule>
    <cfRule type="expression" dxfId="3884" priority="263">
      <formula>AND(B$9&gt;=14/24,B$9&lt;20/24)</formula>
    </cfRule>
    <cfRule type="expression" dxfId="3883" priority="264">
      <formula>AND(B$9&gt;=8/24,B$9&lt;14/24)</formula>
    </cfRule>
    <cfRule type="expression" dxfId="3882" priority="265">
      <formula>B$9&lt;8/24</formula>
    </cfRule>
  </conditionalFormatting>
  <conditionalFormatting sqref="AL4:AL6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L54:R54">
    <cfRule type="expression" dxfId="3881" priority="257">
      <formula>L$9&gt;=20/24</formula>
    </cfRule>
    <cfRule type="expression" dxfId="3880" priority="258">
      <formula>AND(L$9&gt;=14/24,L$9&lt;20/24)</formula>
    </cfRule>
    <cfRule type="expression" dxfId="3879" priority="259">
      <formula>AND(L$9&gt;=8/24,L$9&lt;14/24)</formula>
    </cfRule>
    <cfRule type="expression" dxfId="3878" priority="260">
      <formula>L$9&lt;8/24</formula>
    </cfRule>
  </conditionalFormatting>
  <conditionalFormatting sqref="L40:R40">
    <cfRule type="expression" dxfId="3877" priority="253">
      <formula>L$9&gt;=20/24</formula>
    </cfRule>
    <cfRule type="expression" dxfId="3876" priority="254">
      <formula>AND(L$9&gt;=14/24,L$9&lt;20/24)</formula>
    </cfRule>
    <cfRule type="expression" dxfId="3875" priority="255">
      <formula>AND(L$9&gt;=8/24,L$9&lt;14/24)</formula>
    </cfRule>
    <cfRule type="expression" dxfId="3874" priority="256">
      <formula>L$9&lt;8/24</formula>
    </cfRule>
  </conditionalFormatting>
  <conditionalFormatting sqref="S36:Z36">
    <cfRule type="expression" dxfId="3873" priority="245">
      <formula>S$9&gt;=20/24</formula>
    </cfRule>
    <cfRule type="expression" dxfId="3872" priority="246">
      <formula>AND(S$9&gt;=14/24,S$9&lt;20/24)</formula>
    </cfRule>
    <cfRule type="expression" dxfId="3871" priority="247">
      <formula>AND(S$9&gt;=8/24,S$9&lt;14/24)</formula>
    </cfRule>
    <cfRule type="expression" dxfId="3870" priority="248">
      <formula>S$9&lt;8/24</formula>
    </cfRule>
  </conditionalFormatting>
  <conditionalFormatting sqref="T54:Z54">
    <cfRule type="expression" dxfId="3869" priority="241">
      <formula>T$9&gt;=20/24</formula>
    </cfRule>
    <cfRule type="expression" dxfId="3868" priority="242">
      <formula>AND(T$9&gt;=14/24,T$9&lt;20/24)</formula>
    </cfRule>
    <cfRule type="expression" dxfId="3867" priority="243">
      <formula>AND(T$9&gt;=8/24,T$9&lt;14/24)</formula>
    </cfRule>
    <cfRule type="expression" dxfId="3866" priority="244">
      <formula>T$9&lt;8/24</formula>
    </cfRule>
  </conditionalFormatting>
  <conditionalFormatting sqref="R78:Z78">
    <cfRule type="expression" dxfId="3865" priority="237">
      <formula>R$9&gt;=20/24</formula>
    </cfRule>
    <cfRule type="expression" dxfId="3864" priority="238">
      <formula>AND(R$9&gt;=14/24,R$9&lt;20/24)</formula>
    </cfRule>
    <cfRule type="expression" dxfId="3863" priority="239">
      <formula>AND(R$9&gt;=8/24,R$9&lt;14/24)</formula>
    </cfRule>
    <cfRule type="expression" dxfId="3862" priority="240">
      <formula>R$9&lt;8/24</formula>
    </cfRule>
  </conditionalFormatting>
  <conditionalFormatting sqref="T81:Z81">
    <cfRule type="expression" dxfId="3861" priority="233">
      <formula>T$9&gt;=20/24</formula>
    </cfRule>
    <cfRule type="expression" dxfId="3860" priority="234">
      <formula>AND(T$9&gt;=14/24,T$9&lt;20/24)</formula>
    </cfRule>
    <cfRule type="expression" dxfId="3859" priority="235">
      <formula>AND(T$9&gt;=8/24,T$9&lt;14/24)</formula>
    </cfRule>
    <cfRule type="expression" dxfId="3858" priority="236">
      <formula>T$9&lt;8/24</formula>
    </cfRule>
  </conditionalFormatting>
  <conditionalFormatting sqref="L32:R32">
    <cfRule type="expression" dxfId="3857" priority="229">
      <formula>L$9&gt;=20/24</formula>
    </cfRule>
    <cfRule type="expression" dxfId="3856" priority="230">
      <formula>AND(L$9&gt;=14/24,L$9&lt;20/24)</formula>
    </cfRule>
    <cfRule type="expression" dxfId="3855" priority="231">
      <formula>AND(L$9&gt;=8/24,L$9&lt;14/24)</formula>
    </cfRule>
    <cfRule type="expression" dxfId="3854" priority="232">
      <formula>L$9&lt;8/24</formula>
    </cfRule>
  </conditionalFormatting>
  <conditionalFormatting sqref="L46:R46">
    <cfRule type="expression" dxfId="3853" priority="225">
      <formula>L$9&gt;=20/24</formula>
    </cfRule>
    <cfRule type="expression" dxfId="3852" priority="226">
      <formula>AND(L$9&gt;=14/24,L$9&lt;20/24)</formula>
    </cfRule>
    <cfRule type="expression" dxfId="3851" priority="227">
      <formula>AND(L$9&gt;=8/24,L$9&lt;14/24)</formula>
    </cfRule>
    <cfRule type="expression" dxfId="3850" priority="228">
      <formula>L$9&lt;8/24</formula>
    </cfRule>
  </conditionalFormatting>
  <conditionalFormatting sqref="L47:R47">
    <cfRule type="expression" dxfId="3849" priority="221">
      <formula>L$9&gt;=20/24</formula>
    </cfRule>
    <cfRule type="expression" dxfId="3848" priority="222">
      <formula>AND(L$9&gt;=14/24,L$9&lt;20/24)</formula>
    </cfRule>
    <cfRule type="expression" dxfId="3847" priority="223">
      <formula>AND(L$9&gt;=8/24,L$9&lt;14/24)</formula>
    </cfRule>
    <cfRule type="expression" dxfId="3846" priority="224">
      <formula>L$9&lt;8/24</formula>
    </cfRule>
  </conditionalFormatting>
  <conditionalFormatting sqref="L42:R45">
    <cfRule type="expression" dxfId="3845" priority="217">
      <formula>L$9&gt;=20/24</formula>
    </cfRule>
    <cfRule type="expression" dxfId="3844" priority="218">
      <formula>AND(L$9&gt;=14/24,L$9&lt;20/24)</formula>
    </cfRule>
    <cfRule type="expression" dxfId="3843" priority="219">
      <formula>AND(L$9&gt;=8/24,L$9&lt;14/24)</formula>
    </cfRule>
    <cfRule type="expression" dxfId="3842" priority="220">
      <formula>L$9&lt;8/24</formula>
    </cfRule>
  </conditionalFormatting>
  <conditionalFormatting sqref="R34:AD34">
    <cfRule type="expression" dxfId="3841" priority="213">
      <formula>R$9&gt;=20/24</formula>
    </cfRule>
    <cfRule type="expression" dxfId="3840" priority="214">
      <formula>AND(R$9&gt;=14/24,R$9&lt;20/24)</formula>
    </cfRule>
    <cfRule type="expression" dxfId="3839" priority="215">
      <formula>AND(R$9&gt;=8/24,R$9&lt;14/24)</formula>
    </cfRule>
    <cfRule type="expression" dxfId="3838" priority="216">
      <formula>R$9&lt;8/24</formula>
    </cfRule>
  </conditionalFormatting>
  <conditionalFormatting sqref="S29:AF30 S32:AF32">
    <cfRule type="expression" dxfId="3837" priority="209">
      <formula>S$9&gt;=20/24</formula>
    </cfRule>
    <cfRule type="expression" dxfId="3836" priority="210">
      <formula>AND(S$9&gt;=14/24,S$9&lt;20/24)</formula>
    </cfRule>
    <cfRule type="expression" dxfId="3835" priority="211">
      <formula>AND(S$9&gt;=8/24,S$9&lt;14/24)</formula>
    </cfRule>
    <cfRule type="expression" dxfId="3834" priority="212">
      <formula>S$9&lt;8/24</formula>
    </cfRule>
  </conditionalFormatting>
  <conditionalFormatting sqref="S40:X40 S42:AF45">
    <cfRule type="expression" dxfId="3833" priority="205">
      <formula>S$9&gt;=20/24</formula>
    </cfRule>
    <cfRule type="expression" dxfId="3832" priority="206">
      <formula>AND(S$9&gt;=14/24,S$9&lt;20/24)</formula>
    </cfRule>
    <cfRule type="expression" dxfId="3831" priority="207">
      <formula>AND(S$9&gt;=8/24,S$9&lt;14/24)</formula>
    </cfRule>
    <cfRule type="expression" dxfId="3830" priority="208">
      <formula>S$9&lt;8/24</formula>
    </cfRule>
  </conditionalFormatting>
  <conditionalFormatting sqref="S46:AF46">
    <cfRule type="expression" dxfId="3829" priority="201">
      <formula>S$9&gt;=20/24</formula>
    </cfRule>
    <cfRule type="expression" dxfId="3828" priority="202">
      <formula>AND(S$9&gt;=14/24,S$9&lt;20/24)</formula>
    </cfRule>
    <cfRule type="expression" dxfId="3827" priority="203">
      <formula>AND(S$9&gt;=8/24,S$9&lt;14/24)</formula>
    </cfRule>
    <cfRule type="expression" dxfId="3826" priority="204">
      <formula>S$9&lt;8/24</formula>
    </cfRule>
  </conditionalFormatting>
  <conditionalFormatting sqref="S47:AF47">
    <cfRule type="expression" dxfId="3825" priority="197">
      <formula>S$9&gt;=20/24</formula>
    </cfRule>
    <cfRule type="expression" dxfId="3824" priority="198">
      <formula>AND(S$9&gt;=14/24,S$9&lt;20/24)</formula>
    </cfRule>
    <cfRule type="expression" dxfId="3823" priority="199">
      <formula>AND(S$9&gt;=8/24,S$9&lt;14/24)</formula>
    </cfRule>
    <cfRule type="expression" dxfId="3822" priority="200">
      <formula>S$9&lt;8/24</formula>
    </cfRule>
  </conditionalFormatting>
  <conditionalFormatting sqref="U57:Z64 AA58:AF64">
    <cfRule type="expression" dxfId="3821" priority="193">
      <formula>U$9&gt;=20/24</formula>
    </cfRule>
    <cfRule type="expression" dxfId="3820" priority="194">
      <formula>AND(U$9&gt;=14/24,U$9&lt;20/24)</formula>
    </cfRule>
    <cfRule type="expression" dxfId="3819" priority="195">
      <formula>AND(U$9&gt;=8/24,U$9&lt;14/24)</formula>
    </cfRule>
    <cfRule type="expression" dxfId="3818" priority="196">
      <formula>U$9&lt;8/24</formula>
    </cfRule>
  </conditionalFormatting>
  <conditionalFormatting sqref="AA91:AF94">
    <cfRule type="expression" dxfId="3817" priority="189">
      <formula>AA$9&gt;=20/24</formula>
    </cfRule>
    <cfRule type="expression" dxfId="3816" priority="190">
      <formula>AND(AA$9&gt;=14/24,AA$9&lt;20/24)</formula>
    </cfRule>
    <cfRule type="expression" dxfId="3815" priority="191">
      <formula>AND(AA$9&gt;=8/24,AA$9&lt;14/24)</formula>
    </cfRule>
    <cfRule type="expression" dxfId="3814" priority="192">
      <formula>AA$9&lt;8/24</formula>
    </cfRule>
  </conditionalFormatting>
  <conditionalFormatting sqref="B59:G59 H59:K64 L62:R64">
    <cfRule type="expression" dxfId="3813" priority="185">
      <formula>B$9&gt;=20/24</formula>
    </cfRule>
    <cfRule type="expression" dxfId="3812" priority="186">
      <formula>AND(B$9&gt;=14/24,B$9&lt;20/24)</formula>
    </cfRule>
    <cfRule type="expression" dxfId="3811" priority="187">
      <formula>AND(B$9&gt;=8/24,B$9&lt;14/24)</formula>
    </cfRule>
    <cfRule type="expression" dxfId="3810" priority="188">
      <formula>B$9&lt;8/24</formula>
    </cfRule>
  </conditionalFormatting>
  <conditionalFormatting sqref="T91:Z94">
    <cfRule type="expression" dxfId="3809" priority="181">
      <formula>T$9&gt;=20/24</formula>
    </cfRule>
    <cfRule type="expression" dxfId="3808" priority="182">
      <formula>AND(T$9&gt;=14/24,T$9&lt;20/24)</formula>
    </cfRule>
    <cfRule type="expression" dxfId="3807" priority="183">
      <formula>AND(T$9&gt;=8/24,T$9&lt;14/24)</formula>
    </cfRule>
    <cfRule type="expression" dxfId="3806" priority="184">
      <formula>T$9&lt;8/24</formula>
    </cfRule>
  </conditionalFormatting>
  <conditionalFormatting sqref="B35:AF35 C48:AG48 D36:AA38 C33:AF34 L40:Z40 D39:Z39 AA39:AA40 B49:AF53 L11:AF13 L15:AF30 L32:AF32 L42:AF47 AB36:AF40">
    <cfRule type="expression" dxfId="3805" priority="180">
      <formula>B11&gt;$AG11</formula>
    </cfRule>
  </conditionalFormatting>
  <conditionalFormatting sqref="A96:A152 A81:A94 A11:A13 A15:A30 A42:A69 A77:A79 A71:A75 A32:A40 A165:A196">
    <cfRule type="expression" dxfId="3804" priority="179">
      <formula>$AH11=0</formula>
    </cfRule>
  </conditionalFormatting>
  <conditionalFormatting sqref="AA95:AF95">
    <cfRule type="expression" dxfId="3803" priority="175">
      <formula>AA$9&gt;=20/24</formula>
    </cfRule>
    <cfRule type="expression" dxfId="3802" priority="176">
      <formula>AND(AA$9&gt;=14/24,AA$9&lt;20/24)</formula>
    </cfRule>
    <cfRule type="expression" dxfId="3801" priority="177">
      <formula>AND(AA$9&gt;=8/24,AA$9&lt;14/24)</formula>
    </cfRule>
    <cfRule type="expression" dxfId="3800" priority="178">
      <formula>AA$9&lt;8/24</formula>
    </cfRule>
  </conditionalFormatting>
  <conditionalFormatting sqref="T95:Z95">
    <cfRule type="expression" dxfId="3799" priority="171">
      <formula>T$9&gt;=20/24</formula>
    </cfRule>
    <cfRule type="expression" dxfId="3798" priority="172">
      <formula>AND(T$9&gt;=14/24,T$9&lt;20/24)</formula>
    </cfRule>
    <cfRule type="expression" dxfId="3797" priority="173">
      <formula>AND(T$9&gt;=8/24,T$9&lt;14/24)</formula>
    </cfRule>
    <cfRule type="expression" dxfId="3796" priority="174">
      <formula>T$9&lt;8/24</formula>
    </cfRule>
  </conditionalFormatting>
  <conditionalFormatting sqref="A95">
    <cfRule type="expression" dxfId="3795" priority="170">
      <formula>$AH95=0</formula>
    </cfRule>
  </conditionalFormatting>
  <conditionalFormatting sqref="C33:AF33">
    <cfRule type="expression" dxfId="3794" priority="166">
      <formula>C$9&gt;=20/24</formula>
    </cfRule>
    <cfRule type="expression" dxfId="3793" priority="167">
      <formula>AND(C$9&gt;=14/24,C$9&lt;20/24)</formula>
    </cfRule>
    <cfRule type="expression" dxfId="3792" priority="168">
      <formula>AND(C$9&gt;=8/24,C$9&lt;14/24)</formula>
    </cfRule>
    <cfRule type="expression" dxfId="3791" priority="169">
      <formula>C$9&lt;8/24</formula>
    </cfRule>
  </conditionalFormatting>
  <conditionalFormatting sqref="R33:AF33">
    <cfRule type="expression" dxfId="3790" priority="162">
      <formula>R$9&gt;=20/24</formula>
    </cfRule>
    <cfRule type="expression" dxfId="3789" priority="163">
      <formula>AND(R$9&gt;=14/24,R$9&lt;20/24)</formula>
    </cfRule>
    <cfRule type="expression" dxfId="3788" priority="164">
      <formula>AND(R$9&gt;=8/24,R$9&lt;14/24)</formula>
    </cfRule>
    <cfRule type="expression" dxfId="3787" priority="165">
      <formula>R$9&lt;8/24</formula>
    </cfRule>
  </conditionalFormatting>
  <conditionalFormatting sqref="C60:F60 D61:F64 G60:G64">
    <cfRule type="expression" dxfId="3786" priority="154">
      <formula>C$9&gt;=20/24</formula>
    </cfRule>
    <cfRule type="expression" dxfId="3785" priority="155">
      <formula>AND(C$9&gt;=14/24,C$9&lt;20/24)</formula>
    </cfRule>
    <cfRule type="expression" dxfId="3784" priority="156">
      <formula>AND(C$9&gt;=8/24,C$9&lt;14/24)</formula>
    </cfRule>
    <cfRule type="expression" dxfId="3783" priority="157">
      <formula>C$9&lt;8/24</formula>
    </cfRule>
  </conditionalFormatting>
  <conditionalFormatting sqref="L59:R61">
    <cfRule type="expression" dxfId="3782" priority="150">
      <formula>L$9&gt;=20/24</formula>
    </cfRule>
    <cfRule type="expression" dxfId="3781" priority="151">
      <formula>AND(L$9&gt;=14/24,L$9&lt;20/24)</formula>
    </cfRule>
    <cfRule type="expression" dxfId="3780" priority="152">
      <formula>AND(L$9&gt;=8/24,L$9&lt;14/24)</formula>
    </cfRule>
    <cfRule type="expression" dxfId="3779" priority="153">
      <formula>L$9&lt;8/24</formula>
    </cfRule>
  </conditionalFormatting>
  <conditionalFormatting sqref="AL30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L31:R31">
    <cfRule type="expression" dxfId="3778" priority="141">
      <formula>L$9&gt;=20/24</formula>
    </cfRule>
    <cfRule type="expression" dxfId="3777" priority="142">
      <formula>AND(L$9&gt;=14/24,L$9&lt;20/24)</formula>
    </cfRule>
    <cfRule type="expression" dxfId="3776" priority="143">
      <formula>AND(L$9&gt;=8/24,L$9&lt;14/24)</formula>
    </cfRule>
    <cfRule type="expression" dxfId="3775" priority="144">
      <formula>L$9&lt;8/24</formula>
    </cfRule>
  </conditionalFormatting>
  <conditionalFormatting sqref="S31:AF31">
    <cfRule type="expression" dxfId="3774" priority="137">
      <formula>S$9&gt;=20/24</formula>
    </cfRule>
    <cfRule type="expression" dxfId="3773" priority="138">
      <formula>AND(S$9&gt;=14/24,S$9&lt;20/24)</formula>
    </cfRule>
    <cfRule type="expression" dxfId="3772" priority="139">
      <formula>AND(S$9&gt;=8/24,S$9&lt;14/24)</formula>
    </cfRule>
    <cfRule type="expression" dxfId="3771" priority="140">
      <formula>S$9&lt;8/24</formula>
    </cfRule>
  </conditionalFormatting>
  <conditionalFormatting sqref="L31:AF31">
    <cfRule type="expression" dxfId="3770" priority="136">
      <formula>L31&gt;$AG31</formula>
    </cfRule>
  </conditionalFormatting>
  <conditionalFormatting sqref="A31">
    <cfRule type="expression" dxfId="3769" priority="135">
      <formula>$AH31=0</formula>
    </cfRule>
  </conditionalFormatting>
  <conditionalFormatting sqref="B80:AF80">
    <cfRule type="expression" dxfId="3768" priority="131">
      <formula>B$9&gt;=20/24</formula>
    </cfRule>
    <cfRule type="expression" dxfId="3767" priority="132">
      <formula>AND(B$9&gt;=14/24,B$9&lt;20/24)</formula>
    </cfRule>
    <cfRule type="expression" dxfId="3766" priority="133">
      <formula>AND(B$9&gt;=8/24,B$9&lt;14/24)</formula>
    </cfRule>
    <cfRule type="expression" dxfId="3765" priority="134">
      <formula>B$9&lt;8/24</formula>
    </cfRule>
  </conditionalFormatting>
  <conditionalFormatting sqref="A80">
    <cfRule type="expression" dxfId="3764" priority="130">
      <formula>$AH80=0</formula>
    </cfRule>
  </conditionalFormatting>
  <conditionalFormatting sqref="Z14:AF14">
    <cfRule type="expression" dxfId="3763" priority="126">
      <formula>Z$9&gt;=20/24</formula>
    </cfRule>
    <cfRule type="expression" dxfId="3762" priority="127">
      <formula>AND(Z$9&gt;=14/24,Z$9&lt;20/24)</formula>
    </cfRule>
    <cfRule type="expression" dxfId="3761" priority="128">
      <formula>AND(Z$9&gt;=8/24,Z$9&lt;14/24)</formula>
    </cfRule>
    <cfRule type="expression" dxfId="3760" priority="129">
      <formula>Z$9&lt;8/24</formula>
    </cfRule>
  </conditionalFormatting>
  <conditionalFormatting sqref="L14:R14">
    <cfRule type="expression" dxfId="3759" priority="122">
      <formula>L$9&gt;=20/24</formula>
    </cfRule>
    <cfRule type="expression" dxfId="3758" priority="123">
      <formula>AND(L$9&gt;=14/24,L$9&lt;20/24)</formula>
    </cfRule>
    <cfRule type="expression" dxfId="3757" priority="124">
      <formula>AND(L$9&gt;=8/24,L$9&lt;14/24)</formula>
    </cfRule>
    <cfRule type="expression" dxfId="3756" priority="125">
      <formula>L$9&lt;8/24</formula>
    </cfRule>
  </conditionalFormatting>
  <conditionalFormatting sqref="S14:Y14">
    <cfRule type="expression" dxfId="3755" priority="118">
      <formula>S$9&gt;=20/24</formula>
    </cfRule>
    <cfRule type="expression" dxfId="3754" priority="119">
      <formula>AND(S$9&gt;=14/24,S$9&lt;20/24)</formula>
    </cfRule>
    <cfRule type="expression" dxfId="3753" priority="120">
      <formula>AND(S$9&gt;=8/24,S$9&lt;14/24)</formula>
    </cfRule>
    <cfRule type="expression" dxfId="3752" priority="121">
      <formula>S$9&lt;8/24</formula>
    </cfRule>
  </conditionalFormatting>
  <conditionalFormatting sqref="L14:AF14">
    <cfRule type="expression" dxfId="3751" priority="117">
      <formula>L14&gt;$AG14</formula>
    </cfRule>
  </conditionalFormatting>
  <conditionalFormatting sqref="A14">
    <cfRule type="expression" dxfId="3750" priority="116">
      <formula>$AH14=0</formula>
    </cfRule>
  </conditionalFormatting>
  <conditionalFormatting sqref="A159:A164">
    <cfRule type="expression" dxfId="3749" priority="115">
      <formula>$AH159=0</formula>
    </cfRule>
  </conditionalFormatting>
  <conditionalFormatting sqref="A153:A158">
    <cfRule type="expression" dxfId="3748" priority="114">
      <formula>$AH153=0</formula>
    </cfRule>
  </conditionalFormatting>
  <conditionalFormatting sqref="L41:R41">
    <cfRule type="expression" dxfId="3747" priority="106">
      <formula>L$9&gt;=20/24</formula>
    </cfRule>
    <cfRule type="expression" dxfId="3746" priority="107">
      <formula>AND(L$9&gt;=14/24,L$9&lt;20/24)</formula>
    </cfRule>
    <cfRule type="expression" dxfId="3745" priority="108">
      <formula>AND(L$9&gt;=8/24,L$9&lt;14/24)</formula>
    </cfRule>
    <cfRule type="expression" dxfId="3744" priority="109">
      <formula>L$9&lt;8/24</formula>
    </cfRule>
  </conditionalFormatting>
  <conditionalFormatting sqref="S41:AF41">
    <cfRule type="expression" dxfId="3743" priority="102">
      <formula>S$9&gt;=20/24</formula>
    </cfRule>
    <cfRule type="expression" dxfId="3742" priority="103">
      <formula>AND(S$9&gt;=14/24,S$9&lt;20/24)</formula>
    </cfRule>
    <cfRule type="expression" dxfId="3741" priority="104">
      <formula>AND(S$9&gt;=8/24,S$9&lt;14/24)</formula>
    </cfRule>
    <cfRule type="expression" dxfId="3740" priority="105">
      <formula>S$9&lt;8/24</formula>
    </cfRule>
  </conditionalFormatting>
  <conditionalFormatting sqref="L41:AF41">
    <cfRule type="expression" dxfId="3739" priority="101">
      <formula>L41&gt;$AG41</formula>
    </cfRule>
  </conditionalFormatting>
  <conditionalFormatting sqref="A41">
    <cfRule type="expression" dxfId="3738" priority="100">
      <formula>$AH41=0</formula>
    </cfRule>
  </conditionalFormatting>
  <conditionalFormatting sqref="B76:AF76">
    <cfRule type="expression" dxfId="3737" priority="96">
      <formula>B$9&gt;=20/24</formula>
    </cfRule>
    <cfRule type="expression" dxfId="3736" priority="97">
      <formula>AND(B$9&gt;=14/24,B$9&lt;20/24)</formula>
    </cfRule>
    <cfRule type="expression" dxfId="3735" priority="98">
      <formula>AND(B$9&gt;=8/24,B$9&lt;14/24)</formula>
    </cfRule>
    <cfRule type="expression" dxfId="3734" priority="99">
      <formula>B$9&lt;8/24</formula>
    </cfRule>
  </conditionalFormatting>
  <conditionalFormatting sqref="A76">
    <cfRule type="expression" dxfId="3733" priority="95">
      <formula>$AH76=0</formula>
    </cfRule>
  </conditionalFormatting>
  <conditionalFormatting sqref="B70:AG70">
    <cfRule type="expression" dxfId="3732" priority="91">
      <formula>B$9&gt;=20/24</formula>
    </cfRule>
    <cfRule type="expression" dxfId="3731" priority="92">
      <formula>AND(B$9&gt;=14/24,B$9&lt;20/24)</formula>
    </cfRule>
    <cfRule type="expression" dxfId="3730" priority="93">
      <formula>AND(B$9&gt;=8/24,B$9&lt;14/24)</formula>
    </cfRule>
    <cfRule type="expression" dxfId="3729" priority="94">
      <formula>B$9&lt;8/24</formula>
    </cfRule>
  </conditionalFormatting>
  <conditionalFormatting sqref="A70">
    <cfRule type="expression" dxfId="3728" priority="90">
      <formula>$AH70=0</formula>
    </cfRule>
  </conditionalFormatting>
  <conditionalFormatting sqref="AL31:AL32 AL7:AL29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3727" priority="86">
      <formula>S$9&gt;=20/24</formula>
    </cfRule>
    <cfRule type="expression" dxfId="3726" priority="87">
      <formula>AND(S$9&gt;=14/24,S$9&lt;20/24)</formula>
    </cfRule>
    <cfRule type="expression" dxfId="3725" priority="88">
      <formula>AND(S$9&gt;=8/24,S$9&lt;14/24)</formula>
    </cfRule>
    <cfRule type="expression" dxfId="3724" priority="89">
      <formula>S$9&lt;8/24</formula>
    </cfRule>
  </conditionalFormatting>
  <conditionalFormatting sqref="S54">
    <cfRule type="expression" dxfId="3723" priority="82">
      <formula>S$9&gt;=20/24</formula>
    </cfRule>
    <cfRule type="expression" dxfId="3722" priority="83">
      <formula>AND(S$9&gt;=14/24,S$9&lt;20/24)</formula>
    </cfRule>
    <cfRule type="expression" dxfId="3721" priority="84">
      <formula>AND(S$9&gt;=8/24,S$9&lt;14/24)</formula>
    </cfRule>
    <cfRule type="expression" dxfId="3720" priority="85">
      <formula>S$9&lt;8/24</formula>
    </cfRule>
  </conditionalFormatting>
  <conditionalFormatting sqref="S57:T64">
    <cfRule type="expression" dxfId="3719" priority="78">
      <formula>S$9&gt;=20/24</formula>
    </cfRule>
    <cfRule type="expression" dxfId="3718" priority="79">
      <formula>AND(S$9&gt;=14/24,S$9&lt;20/24)</formula>
    </cfRule>
    <cfRule type="expression" dxfId="3717" priority="80">
      <formula>AND(S$9&gt;=8/24,S$9&lt;14/24)</formula>
    </cfRule>
    <cfRule type="expression" dxfId="3716" priority="81">
      <formula>S$9&lt;8/24</formula>
    </cfRule>
  </conditionalFormatting>
  <conditionalFormatting sqref="S82:T88 U84:V88">
    <cfRule type="expression" dxfId="3715" priority="74">
      <formula>S$9&gt;=20/24</formula>
    </cfRule>
    <cfRule type="expression" dxfId="3714" priority="75">
      <formula>AND(S$9&gt;=14/24,S$9&lt;20/24)</formula>
    </cfRule>
    <cfRule type="expression" dxfId="3713" priority="76">
      <formula>AND(S$9&gt;=8/24,S$9&lt;14/24)</formula>
    </cfRule>
    <cfRule type="expression" dxfId="3712" priority="77">
      <formula>S$9&lt;8/24</formula>
    </cfRule>
  </conditionalFormatting>
  <conditionalFormatting sqref="S81">
    <cfRule type="expression" dxfId="3711" priority="70">
      <formula>S$9&gt;=20/24</formula>
    </cfRule>
    <cfRule type="expression" dxfId="3710" priority="71">
      <formula>AND(S$9&gt;=14/24,S$9&lt;20/24)</formula>
    </cfRule>
    <cfRule type="expression" dxfId="3709" priority="72">
      <formula>AND(S$9&gt;=8/24,S$9&lt;14/24)</formula>
    </cfRule>
    <cfRule type="expression" dxfId="3708" priority="73">
      <formula>S$9&lt;8/24</formula>
    </cfRule>
  </conditionalFormatting>
  <conditionalFormatting sqref="B81:R88">
    <cfRule type="expression" dxfId="3707" priority="66">
      <formula>B$9&gt;=20/24</formula>
    </cfRule>
    <cfRule type="expression" dxfId="3706" priority="67">
      <formula>AND(B$9&gt;=14/24,B$9&lt;20/24)</formula>
    </cfRule>
    <cfRule type="expression" dxfId="3705" priority="68">
      <formula>AND(B$9&gt;=8/24,B$9&lt;14/24)</formula>
    </cfRule>
    <cfRule type="expression" dxfId="3704" priority="69">
      <formula>B$9&lt;8/24</formula>
    </cfRule>
  </conditionalFormatting>
  <conditionalFormatting sqref="S91:S94">
    <cfRule type="expression" dxfId="3703" priority="58">
      <formula>S$9&gt;=20/24</formula>
    </cfRule>
    <cfRule type="expression" dxfId="3702" priority="59">
      <formula>AND(S$9&gt;=14/24,S$9&lt;20/24)</formula>
    </cfRule>
    <cfRule type="expression" dxfId="3701" priority="60">
      <formula>AND(S$9&gt;=8/24,S$9&lt;14/24)</formula>
    </cfRule>
    <cfRule type="expression" dxfId="3700" priority="61">
      <formula>S$9&lt;8/24</formula>
    </cfRule>
  </conditionalFormatting>
  <conditionalFormatting sqref="S95">
    <cfRule type="expression" dxfId="3699" priority="54">
      <formula>S$9&gt;=20/24</formula>
    </cfRule>
    <cfRule type="expression" dxfId="3698" priority="55">
      <formula>AND(S$9&gt;=14/24,S$9&lt;20/24)</formula>
    </cfRule>
    <cfRule type="expression" dxfId="3697" priority="56">
      <formula>AND(S$9&gt;=8/24,S$9&lt;14/24)</formula>
    </cfRule>
    <cfRule type="expression" dxfId="3696" priority="57">
      <formula>S$9&lt;8/24</formula>
    </cfRule>
  </conditionalFormatting>
  <conditionalFormatting sqref="B91:E91 B92:N94">
    <cfRule type="expression" dxfId="3695" priority="50">
      <formula>B$9&gt;=20/24</formula>
    </cfRule>
    <cfRule type="expression" dxfId="3694" priority="51">
      <formula>AND(B$9&gt;=14/24,B$9&lt;20/24)</formula>
    </cfRule>
    <cfRule type="expression" dxfId="3693" priority="52">
      <formula>AND(B$9&gt;=8/24,B$9&lt;14/24)</formula>
    </cfRule>
    <cfRule type="expression" dxfId="3692" priority="53">
      <formula>B$9&lt;8/24</formula>
    </cfRule>
  </conditionalFormatting>
  <conditionalFormatting sqref="O91:R94">
    <cfRule type="expression" dxfId="3691" priority="46">
      <formula>O$9&gt;=20/24</formula>
    </cfRule>
    <cfRule type="expression" dxfId="3690" priority="47">
      <formula>AND(O$9&gt;=14/24,O$9&lt;20/24)</formula>
    </cfRule>
    <cfRule type="expression" dxfId="3689" priority="48">
      <formula>AND(O$9&gt;=8/24,O$9&lt;14/24)</formula>
    </cfRule>
    <cfRule type="expression" dxfId="3688" priority="49">
      <formula>O$9&lt;8/24</formula>
    </cfRule>
  </conditionalFormatting>
  <conditionalFormatting sqref="B95:N95">
    <cfRule type="expression" dxfId="3687" priority="38">
      <formula>B$9&gt;=20/24</formula>
    </cfRule>
    <cfRule type="expression" dxfId="3686" priority="39">
      <formula>AND(B$9&gt;=14/24,B$9&lt;20/24)</formula>
    </cfRule>
    <cfRule type="expression" dxfId="3685" priority="40">
      <formula>AND(B$9&gt;=8/24,B$9&lt;14/24)</formula>
    </cfRule>
    <cfRule type="expression" dxfId="3684" priority="41">
      <formula>B$9&lt;8/24</formula>
    </cfRule>
  </conditionalFormatting>
  <conditionalFormatting sqref="O95:R95">
    <cfRule type="expression" dxfId="3683" priority="34">
      <formula>O$9&gt;=20/24</formula>
    </cfRule>
    <cfRule type="expression" dxfId="3682" priority="35">
      <formula>AND(O$9&gt;=14/24,O$9&lt;20/24)</formula>
    </cfRule>
    <cfRule type="expression" dxfId="3681" priority="36">
      <formula>AND(O$9&gt;=8/24,O$9&lt;14/24)</formula>
    </cfRule>
    <cfRule type="expression" dxfId="3680" priority="37">
      <formula>O$9&lt;8/24</formula>
    </cfRule>
  </conditionalFormatting>
  <conditionalFormatting sqref="L91:N91">
    <cfRule type="expression" dxfId="3679" priority="26">
      <formula>L$9&gt;=20/24</formula>
    </cfRule>
    <cfRule type="expression" dxfId="3678" priority="27">
      <formula>AND(L$9&gt;=14/24,L$9&lt;20/24)</formula>
    </cfRule>
    <cfRule type="expression" dxfId="3677" priority="28">
      <formula>AND(L$9&gt;=8/24,L$9&lt;14/24)</formula>
    </cfRule>
    <cfRule type="expression" dxfId="3676" priority="29">
      <formula>L$9&lt;8/24</formula>
    </cfRule>
  </conditionalFormatting>
  <conditionalFormatting sqref="F91:K91">
    <cfRule type="expression" dxfId="3675" priority="22">
      <formula>F$9&gt;=20/24</formula>
    </cfRule>
    <cfRule type="expression" dxfId="3674" priority="23">
      <formula>AND(F$9&gt;=14/24,F$9&lt;20/24)</formula>
    </cfRule>
    <cfRule type="expression" dxfId="3673" priority="24">
      <formula>AND(F$9&gt;=8/24,F$9&lt;14/24)</formula>
    </cfRule>
    <cfRule type="expression" dxfId="3672" priority="25">
      <formula>F$9&lt;8/24</formula>
    </cfRule>
  </conditionalFormatting>
  <conditionalFormatting sqref="S91:T91">
    <cfRule type="expression" dxfId="3671" priority="18">
      <formula>S$9&gt;=20/24</formula>
    </cfRule>
    <cfRule type="expression" dxfId="3670" priority="19">
      <formula>AND(S$9&gt;=14/24,S$9&lt;20/24)</formula>
    </cfRule>
    <cfRule type="expression" dxfId="3669" priority="20">
      <formula>AND(S$9&gt;=8/24,S$9&lt;14/24)</formula>
    </cfRule>
    <cfRule type="expression" dxfId="3668" priority="21">
      <formula>S$9&lt;8/24</formula>
    </cfRule>
  </conditionalFormatting>
  <conditionalFormatting sqref="O91:R91">
    <cfRule type="expression" dxfId="3667" priority="14">
      <formula>O$9&gt;=20/24</formula>
    </cfRule>
    <cfRule type="expression" dxfId="3666" priority="15">
      <formula>AND(O$9&gt;=14/24,O$9&lt;20/24)</formula>
    </cfRule>
    <cfRule type="expression" dxfId="3665" priority="16">
      <formula>AND(O$9&gt;=8/24,O$9&lt;14/24)</formula>
    </cfRule>
    <cfRule type="expression" dxfId="3664" priority="17">
      <formula>O$9&lt;8/24</formula>
    </cfRule>
  </conditionalFormatting>
  <conditionalFormatting sqref="B32:B34 B11:K13 C32:K32 B15:K30">
    <cfRule type="expression" dxfId="3663" priority="13">
      <formula>B11&gt;$AG11</formula>
    </cfRule>
  </conditionalFormatting>
  <conditionalFormatting sqref="B33">
    <cfRule type="expression" dxfId="3662" priority="9">
      <formula>B$9&gt;=20/24</formula>
    </cfRule>
    <cfRule type="expression" dxfId="3661" priority="10">
      <formula>AND(B$9&gt;=14/24,B$9&lt;20/24)</formula>
    </cfRule>
    <cfRule type="expression" dxfId="3660" priority="11">
      <formula>AND(B$9&gt;=8/24,B$9&lt;14/24)</formula>
    </cfRule>
    <cfRule type="expression" dxfId="3659" priority="12">
      <formula>B$9&lt;8/24</formula>
    </cfRule>
  </conditionalFormatting>
  <conditionalFormatting sqref="B33">
    <cfRule type="expression" dxfId="3658" priority="5">
      <formula>B$9&gt;=20/24</formula>
    </cfRule>
    <cfRule type="expression" dxfId="3657" priority="6">
      <formula>AND(B$9&gt;=14/24,B$9&lt;20/24)</formula>
    </cfRule>
    <cfRule type="expression" dxfId="3656" priority="7">
      <formula>AND(B$9&gt;=8/24,B$9&lt;14/24)</formula>
    </cfRule>
    <cfRule type="expression" dxfId="3655" priority="8">
      <formula>B$9&lt;8/24</formula>
    </cfRule>
  </conditionalFormatting>
  <conditionalFormatting sqref="B31:K31">
    <cfRule type="expression" dxfId="3654" priority="4">
      <formula>B31&gt;$AG31</formula>
    </cfRule>
  </conditionalFormatting>
  <conditionalFormatting sqref="B14:K14">
    <cfRule type="expression" dxfId="3653" priority="3">
      <formula>B14&gt;$AG14</formula>
    </cfRule>
  </conditionalFormatting>
  <conditionalFormatting sqref="B42:B48 B36:C40 D40:K40 C42:K47">
    <cfRule type="expression" dxfId="3652" priority="2">
      <formula>B36&gt;$AG36</formula>
    </cfRule>
  </conditionalFormatting>
  <conditionalFormatting sqref="B41:K41">
    <cfRule type="expression" dxfId="3651" priority="1">
      <formula>B41&gt;$AG41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selection activeCell="P11" sqref="P1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2078/04/22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196.4</v>
      </c>
      <c r="C5" s="32">
        <f t="shared" ref="C5:AF5" si="0">C65</f>
        <v>215.04</v>
      </c>
      <c r="D5" s="32">
        <f t="shared" si="0"/>
        <v>197.96</v>
      </c>
      <c r="E5" s="32">
        <f t="shared" si="0"/>
        <v>221.26</v>
      </c>
      <c r="F5" s="32">
        <f t="shared" si="0"/>
        <v>201.10000000000002</v>
      </c>
      <c r="G5" s="32">
        <f t="shared" si="0"/>
        <v>137.49</v>
      </c>
      <c r="H5" s="32">
        <f t="shared" si="0"/>
        <v>167.48000000000002</v>
      </c>
      <c r="I5" s="32">
        <f t="shared" si="0"/>
        <v>180.55</v>
      </c>
      <c r="J5" s="32">
        <f t="shared" si="0"/>
        <v>207.12</v>
      </c>
      <c r="K5" s="32">
        <f t="shared" si="0"/>
        <v>299.82</v>
      </c>
      <c r="L5" s="32">
        <f t="shared" si="0"/>
        <v>304</v>
      </c>
      <c r="M5" s="32">
        <f t="shared" si="0"/>
        <v>351.5</v>
      </c>
      <c r="N5" s="32">
        <f t="shared" si="0"/>
        <v>358.8</v>
      </c>
      <c r="O5" s="32">
        <f t="shared" si="0"/>
        <v>370.5</v>
      </c>
      <c r="P5" s="32">
        <f t="shared" si="0"/>
        <v>368.2</v>
      </c>
      <c r="Q5" s="32">
        <f t="shared" si="0"/>
        <v>360.8</v>
      </c>
      <c r="R5" s="32">
        <f t="shared" si="0"/>
        <v>386</v>
      </c>
      <c r="S5" s="32">
        <f t="shared" si="0"/>
        <v>378.6</v>
      </c>
      <c r="T5" s="32">
        <f t="shared" si="0"/>
        <v>352.80999999999995</v>
      </c>
      <c r="U5" s="32">
        <f t="shared" si="0"/>
        <v>294.70000000000005</v>
      </c>
      <c r="V5" s="32">
        <f t="shared" si="0"/>
        <v>266.37</v>
      </c>
      <c r="W5" s="32">
        <f t="shared" si="0"/>
        <v>41</v>
      </c>
      <c r="X5" s="32">
        <f t="shared" si="0"/>
        <v>111.19</v>
      </c>
      <c r="Y5" s="32">
        <f t="shared" si="0"/>
        <v>37.57</v>
      </c>
      <c r="Z5" s="32">
        <f t="shared" si="0"/>
        <v>170.57999999999998</v>
      </c>
      <c r="AA5" s="32">
        <f t="shared" si="0"/>
        <v>138.80000000000001</v>
      </c>
      <c r="AB5" s="32">
        <f t="shared" si="0"/>
        <v>97.1</v>
      </c>
      <c r="AC5" s="32">
        <f t="shared" si="0"/>
        <v>91</v>
      </c>
      <c r="AD5" s="32">
        <f t="shared" si="0"/>
        <v>32.319999999999993</v>
      </c>
      <c r="AE5" s="32">
        <f t="shared" si="0"/>
        <v>-0.69999999999999574</v>
      </c>
      <c r="AF5" s="32">
        <f t="shared" si="0"/>
        <v>9.7999999999999972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1400MW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Load=1165</v>
      </c>
      <c r="B7" s="35">
        <f t="shared" ref="B7:AF7" si="1">B72</f>
        <v>1238.94</v>
      </c>
      <c r="C7" s="35">
        <f t="shared" si="1"/>
        <v>1245.8800000000001</v>
      </c>
      <c r="D7" s="35">
        <f t="shared" si="1"/>
        <v>1213.7</v>
      </c>
      <c r="E7" s="35">
        <f t="shared" si="1"/>
        <v>1230.3000000000002</v>
      </c>
      <c r="F7" s="35">
        <f t="shared" si="1"/>
        <v>1210.8400000000001</v>
      </c>
      <c r="G7" s="35">
        <f t="shared" si="1"/>
        <v>1165.23</v>
      </c>
      <c r="H7" s="35">
        <f t="shared" si="1"/>
        <v>1195.2200000000003</v>
      </c>
      <c r="I7" s="35">
        <f t="shared" si="1"/>
        <v>1226.4900000000002</v>
      </c>
      <c r="J7" s="35">
        <f t="shared" si="1"/>
        <v>1253.06</v>
      </c>
      <c r="K7" s="35">
        <f t="shared" si="1"/>
        <v>1345.7600000000002</v>
      </c>
      <c r="L7" s="35">
        <f>L72</f>
        <v>1364.14</v>
      </c>
      <c r="M7" s="35">
        <f t="shared" si="1"/>
        <v>1400.1399999999999</v>
      </c>
      <c r="N7" s="35">
        <f t="shared" si="1"/>
        <v>1420.8400000000001</v>
      </c>
      <c r="O7" s="35">
        <f t="shared" si="1"/>
        <v>1425.44</v>
      </c>
      <c r="P7" s="35">
        <f t="shared" si="1"/>
        <v>1418.44</v>
      </c>
      <c r="Q7" s="35">
        <f t="shared" si="1"/>
        <v>1418.74</v>
      </c>
      <c r="R7" s="35">
        <f t="shared" si="1"/>
        <v>1443.74</v>
      </c>
      <c r="S7" s="35">
        <f t="shared" si="1"/>
        <v>1434.44</v>
      </c>
      <c r="T7" s="35">
        <f t="shared" si="1"/>
        <v>1414.55</v>
      </c>
      <c r="U7" s="35">
        <f t="shared" si="1"/>
        <v>1356.44</v>
      </c>
      <c r="V7" s="35">
        <f t="shared" si="1"/>
        <v>1307.9100000000001</v>
      </c>
      <c r="W7" s="35">
        <f t="shared" si="1"/>
        <v>1240.44</v>
      </c>
      <c r="X7" s="35">
        <f t="shared" si="1"/>
        <v>1223.43</v>
      </c>
      <c r="Y7" s="35">
        <f t="shared" si="1"/>
        <v>1366.9100000000003</v>
      </c>
      <c r="Z7" s="35">
        <f t="shared" si="1"/>
        <v>1471.92</v>
      </c>
      <c r="AA7" s="35">
        <f t="shared" si="1"/>
        <v>1451.1399999999999</v>
      </c>
      <c r="AB7" s="35">
        <f t="shared" si="1"/>
        <v>1438.74</v>
      </c>
      <c r="AC7" s="35">
        <f t="shared" si="1"/>
        <v>1417.94</v>
      </c>
      <c r="AD7" s="35">
        <f t="shared" si="1"/>
        <v>1305.8600000000001</v>
      </c>
      <c r="AE7" s="35">
        <f t="shared" si="1"/>
        <v>1257.3400000000001</v>
      </c>
      <c r="AF7" s="35">
        <f t="shared" si="1"/>
        <v>1241.24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>
        <v>0</v>
      </c>
      <c r="C11" s="47">
        <v>0</v>
      </c>
      <c r="D11" s="47">
        <v>0</v>
      </c>
      <c r="E11" s="47">
        <v>0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8">
        <v>0</v>
      </c>
      <c r="M11" s="48">
        <v>0</v>
      </c>
      <c r="N11" s="48">
        <v>0</v>
      </c>
      <c r="O11" s="48">
        <v>0</v>
      </c>
      <c r="P11" s="48">
        <v>0</v>
      </c>
      <c r="Q11" s="48">
        <v>0</v>
      </c>
      <c r="R11" s="49">
        <v>0</v>
      </c>
      <c r="S11" s="49">
        <v>0</v>
      </c>
      <c r="T11" s="49">
        <v>0</v>
      </c>
      <c r="U11" s="49">
        <v>0</v>
      </c>
      <c r="V11" s="49">
        <v>0</v>
      </c>
      <c r="W11" s="49">
        <v>149.69999999999999</v>
      </c>
      <c r="X11" s="49">
        <v>156</v>
      </c>
      <c r="Y11" s="49">
        <v>268</v>
      </c>
      <c r="Z11" s="49">
        <v>295</v>
      </c>
      <c r="AA11" s="49">
        <v>274.39999999999998</v>
      </c>
      <c r="AB11" s="49">
        <v>274.60000000000002</v>
      </c>
      <c r="AC11" s="49">
        <v>274.8</v>
      </c>
      <c r="AD11" s="49">
        <v>274.39999999999998</v>
      </c>
      <c r="AE11" s="49">
        <v>294.89999999999998</v>
      </c>
      <c r="AF11" s="49">
        <v>276.3</v>
      </c>
      <c r="AG11" s="50">
        <v>456</v>
      </c>
      <c r="AH11" s="51">
        <f>MAX(B11:AF11)</f>
        <v>295</v>
      </c>
      <c r="AI11" s="52">
        <f>MIN(B11:AF11)</f>
        <v>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7">
        <v>60</v>
      </c>
      <c r="C12" s="47">
        <v>60</v>
      </c>
      <c r="D12" s="47">
        <v>60</v>
      </c>
      <c r="E12" s="47">
        <v>53.9</v>
      </c>
      <c r="F12" s="47">
        <v>54.6</v>
      </c>
      <c r="G12" s="47">
        <v>54.6</v>
      </c>
      <c r="H12" s="47">
        <v>54.6</v>
      </c>
      <c r="I12" s="47">
        <v>54.6</v>
      </c>
      <c r="J12" s="47">
        <v>54.6</v>
      </c>
      <c r="K12" s="47">
        <v>54.6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60.3</v>
      </c>
      <c r="T12" s="48">
        <v>60.3</v>
      </c>
      <c r="U12" s="48">
        <v>60.3</v>
      </c>
      <c r="V12" s="48">
        <v>60.3</v>
      </c>
      <c r="W12" s="48">
        <v>60.3</v>
      </c>
      <c r="X12" s="48">
        <v>60.3</v>
      </c>
      <c r="Y12" s="48">
        <v>60.6</v>
      </c>
      <c r="Z12" s="48">
        <v>0</v>
      </c>
      <c r="AA12" s="48">
        <v>60.3</v>
      </c>
      <c r="AB12" s="48">
        <v>60.3</v>
      </c>
      <c r="AC12" s="48">
        <v>60.3</v>
      </c>
      <c r="AD12" s="48">
        <v>60.6</v>
      </c>
      <c r="AE12" s="48">
        <v>60.3</v>
      </c>
      <c r="AF12" s="48">
        <v>60.3</v>
      </c>
      <c r="AG12" s="168">
        <v>60</v>
      </c>
      <c r="AH12" s="51">
        <f t="shared" ref="AH12:AH75" si="2">MAX(B12:AF12)</f>
        <v>60.6</v>
      </c>
      <c r="AI12" s="52">
        <f t="shared" ref="AI12:AI75" si="3">MIN(B12:AF12)</f>
        <v>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55">
        <v>45</v>
      </c>
      <c r="C14" s="55">
        <v>45</v>
      </c>
      <c r="D14" s="55">
        <v>45</v>
      </c>
      <c r="E14" s="55">
        <v>45</v>
      </c>
      <c r="F14" s="55">
        <v>45</v>
      </c>
      <c r="G14" s="55">
        <v>45</v>
      </c>
      <c r="H14" s="55">
        <v>45</v>
      </c>
      <c r="I14" s="55">
        <v>45</v>
      </c>
      <c r="J14" s="55">
        <v>45</v>
      </c>
      <c r="K14" s="55">
        <v>45</v>
      </c>
      <c r="L14" s="48">
        <v>45</v>
      </c>
      <c r="M14" s="48">
        <v>45</v>
      </c>
      <c r="N14" s="48">
        <v>45</v>
      </c>
      <c r="O14" s="48">
        <v>45</v>
      </c>
      <c r="P14" s="48">
        <v>45</v>
      </c>
      <c r="Q14" s="48">
        <v>45</v>
      </c>
      <c r="R14" s="48">
        <v>45.5</v>
      </c>
      <c r="S14" s="48">
        <v>45.5</v>
      </c>
      <c r="T14" s="48">
        <v>45.5</v>
      </c>
      <c r="U14" s="48">
        <v>45.5</v>
      </c>
      <c r="V14" s="48">
        <v>45.5</v>
      </c>
      <c r="W14" s="48">
        <v>45.5</v>
      </c>
      <c r="X14" s="48">
        <v>45.5</v>
      </c>
      <c r="Y14" s="48">
        <v>46.5</v>
      </c>
      <c r="Z14" s="48">
        <v>46.5</v>
      </c>
      <c r="AA14" s="48">
        <v>45.9</v>
      </c>
      <c r="AB14" s="48">
        <v>45.5</v>
      </c>
      <c r="AC14" s="48">
        <v>45.5</v>
      </c>
      <c r="AD14" s="48">
        <v>46.1</v>
      </c>
      <c r="AE14" s="48">
        <v>45.5</v>
      </c>
      <c r="AF14" s="48">
        <v>45.5</v>
      </c>
      <c r="AG14" s="56">
        <v>50</v>
      </c>
      <c r="AH14" s="51">
        <f t="shared" si="2"/>
        <v>46.5</v>
      </c>
      <c r="AI14" s="52">
        <f t="shared" si="3"/>
        <v>45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7">
        <v>30</v>
      </c>
      <c r="C15" s="47">
        <v>30</v>
      </c>
      <c r="D15" s="47">
        <v>30</v>
      </c>
      <c r="E15" s="47">
        <v>30</v>
      </c>
      <c r="F15" s="47">
        <v>30</v>
      </c>
      <c r="G15" s="47">
        <v>30</v>
      </c>
      <c r="H15" s="47">
        <v>30</v>
      </c>
      <c r="I15" s="47">
        <v>30</v>
      </c>
      <c r="J15" s="47">
        <v>30</v>
      </c>
      <c r="K15" s="47">
        <v>30</v>
      </c>
      <c r="L15" s="48">
        <v>30</v>
      </c>
      <c r="M15" s="48">
        <v>34</v>
      </c>
      <c r="N15" s="48">
        <v>34</v>
      </c>
      <c r="O15" s="48">
        <v>33</v>
      </c>
      <c r="P15" s="48">
        <v>33</v>
      </c>
      <c r="Q15" s="48">
        <v>40</v>
      </c>
      <c r="R15" s="48">
        <v>40</v>
      </c>
      <c r="S15" s="48">
        <v>40</v>
      </c>
      <c r="T15" s="48">
        <v>40</v>
      </c>
      <c r="U15" s="48">
        <v>40</v>
      </c>
      <c r="V15" s="48">
        <v>40</v>
      </c>
      <c r="W15" s="48">
        <v>36</v>
      </c>
      <c r="X15" s="48">
        <v>0</v>
      </c>
      <c r="Y15" s="48">
        <v>28</v>
      </c>
      <c r="Z15" s="48">
        <v>32</v>
      </c>
      <c r="AA15" s="48">
        <v>36</v>
      </c>
      <c r="AB15" s="48">
        <v>36</v>
      </c>
      <c r="AC15" s="48">
        <v>36</v>
      </c>
      <c r="AD15" s="47">
        <v>32</v>
      </c>
      <c r="AE15" s="47">
        <v>32</v>
      </c>
      <c r="AF15" s="47">
        <v>34</v>
      </c>
      <c r="AG15" s="168">
        <v>45</v>
      </c>
      <c r="AH15" s="51">
        <f t="shared" si="2"/>
        <v>40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7">
        <v>19.600000000000001</v>
      </c>
      <c r="C18" s="47">
        <v>17.399999999999999</v>
      </c>
      <c r="D18" s="47">
        <v>0</v>
      </c>
      <c r="E18" s="47">
        <v>0</v>
      </c>
      <c r="F18" s="47">
        <v>0</v>
      </c>
      <c r="G18" s="47">
        <v>17.5</v>
      </c>
      <c r="H18" s="47">
        <v>17.5</v>
      </c>
      <c r="I18" s="47">
        <v>17.5</v>
      </c>
      <c r="J18" s="47">
        <v>17.5</v>
      </c>
      <c r="K18" s="47">
        <v>17.5</v>
      </c>
      <c r="L18" s="48">
        <v>25</v>
      </c>
      <c r="M18" s="48">
        <v>25</v>
      </c>
      <c r="N18" s="48">
        <v>25</v>
      </c>
      <c r="O18" s="48">
        <v>25</v>
      </c>
      <c r="P18" s="48">
        <v>25</v>
      </c>
      <c r="Q18" s="48">
        <v>25</v>
      </c>
      <c r="R18" s="48">
        <v>24.6</v>
      </c>
      <c r="S18" s="48">
        <v>24.6</v>
      </c>
      <c r="T18" s="48">
        <v>24.6</v>
      </c>
      <c r="U18" s="48">
        <v>24.6</v>
      </c>
      <c r="V18" s="48">
        <v>24.6</v>
      </c>
      <c r="W18" s="48">
        <v>24.6</v>
      </c>
      <c r="X18" s="48">
        <v>24.6</v>
      </c>
      <c r="Y18" s="48">
        <v>24.6</v>
      </c>
      <c r="Z18" s="48">
        <v>24.6</v>
      </c>
      <c r="AA18" s="48">
        <v>25.2</v>
      </c>
      <c r="AB18" s="48">
        <v>25.2</v>
      </c>
      <c r="AC18" s="48">
        <v>25.2</v>
      </c>
      <c r="AD18" s="48">
        <v>25.2</v>
      </c>
      <c r="AE18" s="48">
        <v>25.2</v>
      </c>
      <c r="AF18" s="48">
        <v>25.2</v>
      </c>
      <c r="AG18" s="168">
        <v>30</v>
      </c>
      <c r="AH18" s="51">
        <f t="shared" si="2"/>
        <v>25.2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7">
        <v>14</v>
      </c>
      <c r="C25" s="47">
        <v>14</v>
      </c>
      <c r="D25" s="47">
        <v>14</v>
      </c>
      <c r="E25" s="47">
        <v>14</v>
      </c>
      <c r="F25" s="47">
        <v>14</v>
      </c>
      <c r="G25" s="47">
        <v>14</v>
      </c>
      <c r="H25" s="47">
        <v>14</v>
      </c>
      <c r="I25" s="47">
        <v>14</v>
      </c>
      <c r="J25" s="47">
        <v>14</v>
      </c>
      <c r="K25" s="47">
        <v>14</v>
      </c>
      <c r="L25" s="48">
        <v>14</v>
      </c>
      <c r="M25" s="48">
        <v>14</v>
      </c>
      <c r="N25" s="48">
        <v>14</v>
      </c>
      <c r="O25" s="48">
        <v>14</v>
      </c>
      <c r="P25" s="48">
        <v>14</v>
      </c>
      <c r="Q25" s="48">
        <v>14</v>
      </c>
      <c r="R25" s="48">
        <v>14</v>
      </c>
      <c r="S25" s="48">
        <v>14</v>
      </c>
      <c r="T25" s="48">
        <v>14</v>
      </c>
      <c r="U25" s="48">
        <v>14</v>
      </c>
      <c r="V25" s="48">
        <v>14</v>
      </c>
      <c r="W25" s="48">
        <v>14</v>
      </c>
      <c r="X25" s="48">
        <v>14</v>
      </c>
      <c r="Y25" s="48">
        <v>14</v>
      </c>
      <c r="Z25" s="48">
        <v>14</v>
      </c>
      <c r="AA25" s="48">
        <v>14</v>
      </c>
      <c r="AB25" s="48">
        <v>14</v>
      </c>
      <c r="AC25" s="48">
        <v>14</v>
      </c>
      <c r="AD25" s="48">
        <v>14</v>
      </c>
      <c r="AE25" s="48">
        <v>14</v>
      </c>
      <c r="AF25" s="48">
        <v>14</v>
      </c>
      <c r="AG25" s="168">
        <v>23.5</v>
      </c>
      <c r="AH25" s="51">
        <f t="shared" si="2"/>
        <v>14</v>
      </c>
      <c r="AI25" s="52">
        <f t="shared" si="3"/>
        <v>14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7">
        <v>13</v>
      </c>
      <c r="C26" s="47">
        <v>13</v>
      </c>
      <c r="D26" s="47">
        <v>13</v>
      </c>
      <c r="E26" s="47">
        <v>13</v>
      </c>
      <c r="F26" s="47">
        <v>13</v>
      </c>
      <c r="G26" s="47">
        <v>13</v>
      </c>
      <c r="H26" s="47">
        <v>13</v>
      </c>
      <c r="I26" s="47">
        <v>13</v>
      </c>
      <c r="J26" s="47">
        <v>13</v>
      </c>
      <c r="K26" s="47">
        <v>13</v>
      </c>
      <c r="L26" s="48">
        <v>13</v>
      </c>
      <c r="M26" s="48">
        <v>13</v>
      </c>
      <c r="N26" s="48">
        <v>13</v>
      </c>
      <c r="O26" s="48">
        <v>13</v>
      </c>
      <c r="P26" s="48">
        <v>13</v>
      </c>
      <c r="Q26" s="48">
        <v>13</v>
      </c>
      <c r="R26" s="48">
        <v>13</v>
      </c>
      <c r="S26" s="48">
        <v>13</v>
      </c>
      <c r="T26" s="48">
        <v>13</v>
      </c>
      <c r="U26" s="48">
        <v>13</v>
      </c>
      <c r="V26" s="48">
        <v>13</v>
      </c>
      <c r="W26" s="48">
        <v>13</v>
      </c>
      <c r="X26" s="48">
        <v>13</v>
      </c>
      <c r="Y26" s="48">
        <v>13</v>
      </c>
      <c r="Z26" s="48">
        <v>13</v>
      </c>
      <c r="AA26" s="48">
        <v>13</v>
      </c>
      <c r="AB26" s="48">
        <v>13</v>
      </c>
      <c r="AC26" s="48">
        <v>13</v>
      </c>
      <c r="AD26" s="48">
        <v>13</v>
      </c>
      <c r="AE26" s="48">
        <v>13</v>
      </c>
      <c r="AF26" s="48">
        <v>13</v>
      </c>
      <c r="AG26" s="168">
        <v>22.2</v>
      </c>
      <c r="AH26" s="51">
        <f t="shared" si="2"/>
        <v>13</v>
      </c>
      <c r="AI26" s="52">
        <f t="shared" si="3"/>
        <v>13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7">
        <v>8</v>
      </c>
      <c r="C28" s="47">
        <v>8</v>
      </c>
      <c r="D28" s="47">
        <v>8</v>
      </c>
      <c r="E28" s="47">
        <v>8</v>
      </c>
      <c r="F28" s="47">
        <v>8</v>
      </c>
      <c r="G28" s="47">
        <v>8</v>
      </c>
      <c r="H28" s="47">
        <v>8</v>
      </c>
      <c r="I28" s="47">
        <v>8</v>
      </c>
      <c r="J28" s="47">
        <v>8</v>
      </c>
      <c r="K28" s="47">
        <v>8</v>
      </c>
      <c r="L28" s="48">
        <v>8</v>
      </c>
      <c r="M28" s="48">
        <v>8</v>
      </c>
      <c r="N28" s="48">
        <v>8</v>
      </c>
      <c r="O28" s="48">
        <v>8</v>
      </c>
      <c r="P28" s="48">
        <v>8</v>
      </c>
      <c r="Q28" s="48">
        <v>8</v>
      </c>
      <c r="R28" s="48">
        <v>8</v>
      </c>
      <c r="S28" s="48">
        <v>8</v>
      </c>
      <c r="T28" s="48">
        <v>8</v>
      </c>
      <c r="U28" s="48">
        <v>8</v>
      </c>
      <c r="V28" s="48">
        <v>8</v>
      </c>
      <c r="W28" s="48">
        <v>8</v>
      </c>
      <c r="X28" s="48">
        <v>0</v>
      </c>
      <c r="Y28" s="48">
        <v>8</v>
      </c>
      <c r="Z28" s="48">
        <v>8</v>
      </c>
      <c r="AA28" s="48">
        <v>8</v>
      </c>
      <c r="AB28" s="48">
        <v>8</v>
      </c>
      <c r="AC28" s="48">
        <v>8</v>
      </c>
      <c r="AD28" s="48">
        <v>8</v>
      </c>
      <c r="AE28" s="48">
        <v>8</v>
      </c>
      <c r="AF28" s="48">
        <v>8</v>
      </c>
      <c r="AG28" s="168">
        <v>22.1</v>
      </c>
      <c r="AH28" s="51">
        <f t="shared" si="2"/>
        <v>8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55">
        <v>4.5999999999999996</v>
      </c>
      <c r="C31" s="55">
        <v>4.5999999999999996</v>
      </c>
      <c r="D31" s="55">
        <v>4.5999999999999996</v>
      </c>
      <c r="E31" s="55">
        <v>4.5999999999999996</v>
      </c>
      <c r="F31" s="55">
        <v>4.5999999999999996</v>
      </c>
      <c r="G31" s="55">
        <v>4.5999999999999996</v>
      </c>
      <c r="H31" s="55">
        <v>4.5999999999999996</v>
      </c>
      <c r="I31" s="55">
        <v>4.5999999999999996</v>
      </c>
      <c r="J31" s="55">
        <v>4.5999999999999996</v>
      </c>
      <c r="K31" s="55">
        <v>4.5999999999999996</v>
      </c>
      <c r="L31" s="48">
        <v>4.5999999999999996</v>
      </c>
      <c r="M31" s="48">
        <v>4.5999999999999996</v>
      </c>
      <c r="N31" s="48">
        <v>4.5999999999999996</v>
      </c>
      <c r="O31" s="48">
        <v>4.5999999999999996</v>
      </c>
      <c r="P31" s="48">
        <v>4.5999999999999996</v>
      </c>
      <c r="Q31" s="48">
        <v>4.5999999999999996</v>
      </c>
      <c r="R31" s="48">
        <v>4.5999999999999996</v>
      </c>
      <c r="S31" s="48">
        <v>4.5999999999999996</v>
      </c>
      <c r="T31" s="48">
        <v>4.5999999999999996</v>
      </c>
      <c r="U31" s="48">
        <v>4.5999999999999996</v>
      </c>
      <c r="V31" s="48">
        <v>4.5999999999999996</v>
      </c>
      <c r="W31" s="48">
        <v>4.5999999999999996</v>
      </c>
      <c r="X31" s="48">
        <v>4.5999999999999996</v>
      </c>
      <c r="Y31" s="48">
        <v>4.5999999999999996</v>
      </c>
      <c r="Z31" s="48">
        <v>4.5999999999999996</v>
      </c>
      <c r="AA31" s="48">
        <v>4.5999999999999996</v>
      </c>
      <c r="AB31" s="48">
        <v>4.5999999999999996</v>
      </c>
      <c r="AC31" s="48">
        <v>4.5999999999999996</v>
      </c>
      <c r="AD31" s="48">
        <v>4.5999999999999996</v>
      </c>
      <c r="AE31" s="48">
        <v>4.5999999999999996</v>
      </c>
      <c r="AF31" s="48">
        <v>4.5999999999999996</v>
      </c>
      <c r="AG31" s="58">
        <v>20</v>
      </c>
      <c r="AH31" s="51">
        <f t="shared" si="2"/>
        <v>4.5999999999999996</v>
      </c>
      <c r="AI31" s="52">
        <f t="shared" si="3"/>
        <v>4.5999999999999996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210</v>
      </c>
      <c r="AG33" s="58">
        <v>85</v>
      </c>
      <c r="AH33" s="51">
        <f t="shared" si="2"/>
        <v>220</v>
      </c>
      <c r="AI33" s="52">
        <f t="shared" si="3"/>
        <v>210</v>
      </c>
      <c r="AK33" s="53"/>
    </row>
    <row r="34" spans="1:41" ht="15.75" thickBot="1" x14ac:dyDescent="0.3">
      <c r="A34" s="63" t="s">
        <v>19</v>
      </c>
      <c r="B34" s="55">
        <v>165.4</v>
      </c>
      <c r="C34" s="55">
        <v>165.5</v>
      </c>
      <c r="D34" s="55">
        <v>165.9</v>
      </c>
      <c r="E34" s="55">
        <v>165</v>
      </c>
      <c r="F34" s="55">
        <v>165.6</v>
      </c>
      <c r="G34" s="55">
        <v>165.6</v>
      </c>
      <c r="H34" s="55">
        <v>164.6</v>
      </c>
      <c r="I34" s="55">
        <v>164</v>
      </c>
      <c r="J34" s="55">
        <v>164.1</v>
      </c>
      <c r="K34" s="55">
        <v>163.1</v>
      </c>
      <c r="L34" s="64">
        <v>163</v>
      </c>
      <c r="M34" s="64">
        <v>161.5</v>
      </c>
      <c r="N34" s="64">
        <v>162.30000000000001</v>
      </c>
      <c r="O34" s="64">
        <v>163.30000000000001</v>
      </c>
      <c r="P34" s="64">
        <v>164</v>
      </c>
      <c r="Q34" s="64">
        <v>164</v>
      </c>
      <c r="R34" s="64">
        <v>163.5</v>
      </c>
      <c r="S34" s="64">
        <v>163.4</v>
      </c>
      <c r="T34" s="64">
        <v>164.3</v>
      </c>
      <c r="U34" s="64">
        <v>164.3</v>
      </c>
      <c r="V34" s="64">
        <v>164.8</v>
      </c>
      <c r="W34" s="64">
        <v>164.7</v>
      </c>
      <c r="X34" s="64">
        <v>162.69999999999999</v>
      </c>
      <c r="Y34" s="64">
        <v>160.69999999999999</v>
      </c>
      <c r="Z34" s="64">
        <v>160.69999999999999</v>
      </c>
      <c r="AA34" s="64">
        <v>159.80000000000001</v>
      </c>
      <c r="AB34" s="64">
        <v>160.30000000000001</v>
      </c>
      <c r="AC34" s="64">
        <v>161</v>
      </c>
      <c r="AD34" s="64">
        <v>160.6</v>
      </c>
      <c r="AE34" s="55">
        <v>157.80000000000001</v>
      </c>
      <c r="AF34" s="55">
        <v>71.400000000000006</v>
      </c>
      <c r="AG34" s="58">
        <v>240</v>
      </c>
      <c r="AH34" s="51">
        <f t="shared" si="2"/>
        <v>165.9</v>
      </c>
      <c r="AI34" s="52">
        <f t="shared" si="3"/>
        <v>71.400000000000006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570.4</v>
      </c>
      <c r="C35" s="66">
        <f t="shared" si="4"/>
        <v>568.20000000000005</v>
      </c>
      <c r="D35" s="66">
        <f t="shared" si="4"/>
        <v>550.79999999999995</v>
      </c>
      <c r="E35" s="66">
        <f t="shared" si="4"/>
        <v>544.70000000000005</v>
      </c>
      <c r="F35" s="66">
        <f t="shared" si="4"/>
        <v>545.4</v>
      </c>
      <c r="G35" s="66">
        <f t="shared" si="4"/>
        <v>562.9</v>
      </c>
      <c r="H35" s="66">
        <f t="shared" si="4"/>
        <v>562.9</v>
      </c>
      <c r="I35" s="66">
        <f t="shared" si="4"/>
        <v>562.9</v>
      </c>
      <c r="J35" s="66">
        <f t="shared" si="4"/>
        <v>562.9</v>
      </c>
      <c r="K35" s="66">
        <f t="shared" si="4"/>
        <v>562.9</v>
      </c>
      <c r="L35" s="66">
        <f t="shared" si="4"/>
        <v>575.79999999999995</v>
      </c>
      <c r="M35" s="66">
        <f t="shared" si="4"/>
        <v>579.79999999999995</v>
      </c>
      <c r="N35" s="66">
        <f t="shared" si="4"/>
        <v>579.79999999999995</v>
      </c>
      <c r="O35" s="66">
        <f t="shared" si="4"/>
        <v>578.79999999999995</v>
      </c>
      <c r="P35" s="66">
        <f t="shared" si="4"/>
        <v>578.79999999999995</v>
      </c>
      <c r="Q35" s="66">
        <f t="shared" si="4"/>
        <v>585.79999999999995</v>
      </c>
      <c r="R35" s="66">
        <f t="shared" si="4"/>
        <v>585.9</v>
      </c>
      <c r="S35" s="66">
        <f t="shared" si="4"/>
        <v>586.20000000000005</v>
      </c>
      <c r="T35" s="66">
        <f t="shared" si="4"/>
        <v>586.20000000000005</v>
      </c>
      <c r="U35" s="66">
        <f t="shared" si="4"/>
        <v>586.20000000000005</v>
      </c>
      <c r="V35" s="66">
        <f t="shared" si="4"/>
        <v>586.20000000000005</v>
      </c>
      <c r="W35" s="66">
        <f t="shared" si="4"/>
        <v>731.90000000000009</v>
      </c>
      <c r="X35" s="66">
        <f t="shared" si="4"/>
        <v>694.2</v>
      </c>
      <c r="Y35" s="66">
        <f t="shared" si="4"/>
        <v>843.50000000000011</v>
      </c>
      <c r="Z35" s="66">
        <f t="shared" si="4"/>
        <v>813.9</v>
      </c>
      <c r="AA35" s="66">
        <f t="shared" si="4"/>
        <v>857.6</v>
      </c>
      <c r="AB35" s="66">
        <f t="shared" si="4"/>
        <v>857.4</v>
      </c>
      <c r="AC35" s="66">
        <f t="shared" si="4"/>
        <v>857.6</v>
      </c>
      <c r="AD35" s="66">
        <f t="shared" si="4"/>
        <v>854.1</v>
      </c>
      <c r="AE35" s="66">
        <f t="shared" si="4"/>
        <v>873.7</v>
      </c>
      <c r="AF35" s="66">
        <f t="shared" si="4"/>
        <v>847.1</v>
      </c>
      <c r="AG35" s="58">
        <f>SUM(AG11:AG34)</f>
        <v>1416.83</v>
      </c>
      <c r="AH35" s="51">
        <f t="shared" si="2"/>
        <v>873.7</v>
      </c>
      <c r="AI35" s="52">
        <f t="shared" si="3"/>
        <v>544.70000000000005</v>
      </c>
      <c r="AK35" s="53"/>
    </row>
    <row r="36" spans="1:41" x14ac:dyDescent="0.25">
      <c r="A36" s="54" t="s">
        <v>21</v>
      </c>
      <c r="B36" s="55">
        <v>138.6</v>
      </c>
      <c r="C36" s="55">
        <v>138.19999999999999</v>
      </c>
      <c r="D36" s="55">
        <v>138.19999999999999</v>
      </c>
      <c r="E36" s="55">
        <v>138.19999999999999</v>
      </c>
      <c r="F36" s="55">
        <v>138.19999999999999</v>
      </c>
      <c r="G36" s="55">
        <v>139.4</v>
      </c>
      <c r="H36" s="55">
        <v>139.4</v>
      </c>
      <c r="I36" s="55">
        <v>139.4</v>
      </c>
      <c r="J36" s="55">
        <v>139.4</v>
      </c>
      <c r="K36" s="55">
        <v>139.4</v>
      </c>
      <c r="L36" s="48">
        <v>139.4</v>
      </c>
      <c r="M36" s="48">
        <v>97</v>
      </c>
      <c r="N36" s="48">
        <v>141.4</v>
      </c>
      <c r="O36" s="48">
        <v>141.4</v>
      </c>
      <c r="P36" s="48">
        <v>141.4</v>
      </c>
      <c r="Q36" s="48">
        <v>141.4</v>
      </c>
      <c r="R36" s="48">
        <v>139.6</v>
      </c>
      <c r="S36" s="48">
        <v>139</v>
      </c>
      <c r="T36" s="48">
        <v>140</v>
      </c>
      <c r="U36" s="48">
        <v>140</v>
      </c>
      <c r="V36" s="48">
        <v>140.80000000000001</v>
      </c>
      <c r="W36" s="48">
        <v>140.9</v>
      </c>
      <c r="X36" s="48">
        <v>92</v>
      </c>
      <c r="Y36" s="48">
        <v>142</v>
      </c>
      <c r="Z36" s="48">
        <v>142.19999999999999</v>
      </c>
      <c r="AA36" s="48">
        <v>142.19999999999999</v>
      </c>
      <c r="AB36" s="48">
        <v>142</v>
      </c>
      <c r="AC36" s="48">
        <v>142.19999999999999</v>
      </c>
      <c r="AD36" s="48">
        <v>141.9</v>
      </c>
      <c r="AE36" s="48">
        <v>142</v>
      </c>
      <c r="AF36" s="48">
        <v>142</v>
      </c>
      <c r="AG36" s="56">
        <v>144</v>
      </c>
      <c r="AH36" s="51">
        <f t="shared" si="2"/>
        <v>142.19999999999999</v>
      </c>
      <c r="AI36" s="52">
        <f t="shared" si="3"/>
        <v>92</v>
      </c>
      <c r="AK36" s="53"/>
    </row>
    <row r="37" spans="1:41" x14ac:dyDescent="0.25">
      <c r="A37" s="57" t="s">
        <v>22</v>
      </c>
      <c r="B37" s="55">
        <v>70.7</v>
      </c>
      <c r="C37" s="55">
        <v>71.8</v>
      </c>
      <c r="D37" s="55">
        <v>72.3</v>
      </c>
      <c r="E37" s="55">
        <v>71.7</v>
      </c>
      <c r="F37" s="55">
        <v>71.7</v>
      </c>
      <c r="G37" s="55">
        <v>71.7</v>
      </c>
      <c r="H37" s="55">
        <v>71.7</v>
      </c>
      <c r="I37" s="55">
        <v>71.7</v>
      </c>
      <c r="J37" s="55">
        <v>71.7</v>
      </c>
      <c r="K37" s="55">
        <v>71.7</v>
      </c>
      <c r="L37" s="67">
        <v>71.7</v>
      </c>
      <c r="M37" s="67">
        <v>71.7</v>
      </c>
      <c r="N37" s="67">
        <v>70.7</v>
      </c>
      <c r="O37" s="67">
        <v>70.7</v>
      </c>
      <c r="P37" s="67">
        <v>70.7</v>
      </c>
      <c r="Q37" s="67">
        <v>70.7</v>
      </c>
      <c r="R37" s="67">
        <v>71.400000000000006</v>
      </c>
      <c r="S37" s="67">
        <v>69.900000000000006</v>
      </c>
      <c r="T37" s="67">
        <v>70.3</v>
      </c>
      <c r="U37" s="67">
        <v>70.3</v>
      </c>
      <c r="V37" s="67">
        <v>69.5</v>
      </c>
      <c r="W37" s="67">
        <v>70.400000000000006</v>
      </c>
      <c r="X37" s="67">
        <v>69.8</v>
      </c>
      <c r="Y37" s="67">
        <v>71.3</v>
      </c>
      <c r="Z37" s="67">
        <v>73.7</v>
      </c>
      <c r="AA37" s="67">
        <v>70.2</v>
      </c>
      <c r="AB37" s="67">
        <v>69.599999999999994</v>
      </c>
      <c r="AC37" s="67">
        <v>70.2</v>
      </c>
      <c r="AD37" s="67">
        <v>71.7</v>
      </c>
      <c r="AE37" s="67">
        <v>69.5</v>
      </c>
      <c r="AF37" s="67">
        <v>69.5</v>
      </c>
      <c r="AG37" s="58">
        <v>70</v>
      </c>
      <c r="AH37" s="51">
        <f t="shared" si="2"/>
        <v>73.7</v>
      </c>
      <c r="AI37" s="52">
        <f t="shared" si="3"/>
        <v>69.5</v>
      </c>
      <c r="AK37" s="53"/>
    </row>
    <row r="38" spans="1:41" x14ac:dyDescent="0.25">
      <c r="A38" s="57" t="s">
        <v>23</v>
      </c>
      <c r="B38" s="55">
        <v>63.7</v>
      </c>
      <c r="C38" s="55">
        <v>63.6</v>
      </c>
      <c r="D38" s="55">
        <v>63.6</v>
      </c>
      <c r="E38" s="55">
        <v>63.6</v>
      </c>
      <c r="F38" s="55">
        <v>63.6</v>
      </c>
      <c r="G38" s="55">
        <v>63.6</v>
      </c>
      <c r="H38" s="55">
        <v>63.6</v>
      </c>
      <c r="I38" s="55">
        <v>63.6</v>
      </c>
      <c r="J38" s="55">
        <v>63.6</v>
      </c>
      <c r="K38" s="55">
        <v>63.6</v>
      </c>
      <c r="L38" s="67">
        <v>63.6</v>
      </c>
      <c r="M38" s="67">
        <v>63.6</v>
      </c>
      <c r="N38" s="67">
        <v>63.6</v>
      </c>
      <c r="O38" s="67">
        <v>63.6</v>
      </c>
      <c r="P38" s="67">
        <v>63.6</v>
      </c>
      <c r="Q38" s="67">
        <v>63.6</v>
      </c>
      <c r="R38" s="67">
        <v>63.6</v>
      </c>
      <c r="S38" s="67">
        <v>64.099999999999994</v>
      </c>
      <c r="T38" s="67">
        <v>64</v>
      </c>
      <c r="U38" s="67">
        <v>64</v>
      </c>
      <c r="V38" s="67">
        <v>64.099999999999994</v>
      </c>
      <c r="W38" s="67">
        <v>64.3</v>
      </c>
      <c r="X38" s="67">
        <v>64</v>
      </c>
      <c r="Y38" s="67">
        <v>64.2</v>
      </c>
      <c r="Z38" s="67">
        <v>63.6</v>
      </c>
      <c r="AA38" s="67">
        <v>64</v>
      </c>
      <c r="AB38" s="67">
        <v>64.099999999999994</v>
      </c>
      <c r="AC38" s="67">
        <v>64.099999999999994</v>
      </c>
      <c r="AD38" s="67">
        <v>64.099999999999994</v>
      </c>
      <c r="AE38" s="67">
        <v>64.2</v>
      </c>
      <c r="AF38" s="67">
        <v>64.2</v>
      </c>
      <c r="AG38" s="58">
        <v>69</v>
      </c>
      <c r="AH38" s="51">
        <f t="shared" si="2"/>
        <v>64.3</v>
      </c>
      <c r="AI38" s="52">
        <f t="shared" si="3"/>
        <v>63.6</v>
      </c>
      <c r="AK38" s="53"/>
    </row>
    <row r="39" spans="1:41" x14ac:dyDescent="0.25">
      <c r="A39" s="57" t="s">
        <v>24</v>
      </c>
      <c r="B39" s="55">
        <v>30.7</v>
      </c>
      <c r="C39" s="55">
        <v>30.7</v>
      </c>
      <c r="D39" s="55">
        <v>30.7</v>
      </c>
      <c r="E39" s="55">
        <v>30.7</v>
      </c>
      <c r="F39" s="55">
        <v>30.7</v>
      </c>
      <c r="G39" s="55">
        <v>30.7</v>
      </c>
      <c r="H39" s="55">
        <v>30.7</v>
      </c>
      <c r="I39" s="55">
        <v>30.7</v>
      </c>
      <c r="J39" s="55">
        <v>30.7</v>
      </c>
      <c r="K39" s="55">
        <v>30.7</v>
      </c>
      <c r="L39" s="67">
        <v>30.7</v>
      </c>
      <c r="M39" s="67">
        <v>30.7</v>
      </c>
      <c r="N39" s="67">
        <v>30.7</v>
      </c>
      <c r="O39" s="67">
        <v>30.7</v>
      </c>
      <c r="P39" s="67">
        <v>30.7</v>
      </c>
      <c r="Q39" s="67">
        <v>30.7</v>
      </c>
      <c r="R39" s="67">
        <v>30</v>
      </c>
      <c r="S39" s="67">
        <v>30</v>
      </c>
      <c r="T39" s="67">
        <v>30</v>
      </c>
      <c r="U39" s="67">
        <v>30</v>
      </c>
      <c r="V39" s="67">
        <v>29.7</v>
      </c>
      <c r="W39" s="67">
        <v>29.7</v>
      </c>
      <c r="X39" s="67">
        <v>29.7</v>
      </c>
      <c r="Y39" s="67">
        <v>30</v>
      </c>
      <c r="Z39" s="67">
        <v>30</v>
      </c>
      <c r="AA39" s="67">
        <v>30</v>
      </c>
      <c r="AB39" s="67">
        <v>30</v>
      </c>
      <c r="AC39" s="67">
        <v>30</v>
      </c>
      <c r="AD39" s="67">
        <v>30</v>
      </c>
      <c r="AE39" s="67">
        <v>30</v>
      </c>
      <c r="AF39" s="67">
        <v>30</v>
      </c>
      <c r="AG39" s="58">
        <v>60</v>
      </c>
      <c r="AH39" s="51">
        <f t="shared" si="2"/>
        <v>30.7</v>
      </c>
      <c r="AI39" s="52">
        <f t="shared" si="3"/>
        <v>29.7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0</v>
      </c>
      <c r="W40" s="48">
        <v>0</v>
      </c>
      <c r="X40" s="48">
        <v>0</v>
      </c>
      <c r="Y40" s="67">
        <v>15</v>
      </c>
      <c r="Z40" s="67">
        <v>15</v>
      </c>
      <c r="AA40" s="67">
        <v>15</v>
      </c>
      <c r="AB40" s="67">
        <v>15</v>
      </c>
      <c r="AC40" s="67">
        <v>15</v>
      </c>
      <c r="AD40" s="67">
        <v>15</v>
      </c>
      <c r="AE40" s="67">
        <v>15</v>
      </c>
      <c r="AF40" s="67">
        <v>15</v>
      </c>
      <c r="AG40" s="58">
        <v>30</v>
      </c>
      <c r="AH40" s="51">
        <f t="shared" si="2"/>
        <v>15</v>
      </c>
      <c r="AI40" s="52">
        <f t="shared" si="3"/>
        <v>0</v>
      </c>
      <c r="AK40" s="53"/>
    </row>
    <row r="41" spans="1:41" x14ac:dyDescent="0.25">
      <c r="A41" s="57" t="s">
        <v>86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48">
        <v>0</v>
      </c>
      <c r="AE41" s="48">
        <v>0</v>
      </c>
      <c r="AF41" s="48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16.600000000000001</v>
      </c>
      <c r="C42" s="68">
        <v>16.600000000000001</v>
      </c>
      <c r="D42" s="68">
        <v>16.600000000000001</v>
      </c>
      <c r="E42" s="68">
        <v>16.600000000000001</v>
      </c>
      <c r="F42" s="68">
        <v>16.600000000000001</v>
      </c>
      <c r="G42" s="68">
        <v>16.600000000000001</v>
      </c>
      <c r="H42" s="68">
        <v>16.600000000000001</v>
      </c>
      <c r="I42" s="68">
        <v>16.600000000000001</v>
      </c>
      <c r="J42" s="68">
        <v>16.600000000000001</v>
      </c>
      <c r="K42" s="68">
        <v>16.600000000000001</v>
      </c>
      <c r="L42" s="48">
        <v>16.600000000000001</v>
      </c>
      <c r="M42" s="48">
        <v>16.600000000000001</v>
      </c>
      <c r="N42" s="48">
        <v>16.600000000000001</v>
      </c>
      <c r="O42" s="48">
        <v>13</v>
      </c>
      <c r="P42" s="48">
        <v>13</v>
      </c>
      <c r="Q42" s="48">
        <v>13</v>
      </c>
      <c r="R42" s="48">
        <v>13</v>
      </c>
      <c r="S42" s="48">
        <v>13</v>
      </c>
      <c r="T42" s="48">
        <v>16.7</v>
      </c>
      <c r="U42" s="48">
        <v>16.7</v>
      </c>
      <c r="V42" s="48">
        <v>16.899999999999999</v>
      </c>
      <c r="W42" s="48">
        <v>16.899999999999999</v>
      </c>
      <c r="X42" s="48">
        <v>16.899999999999999</v>
      </c>
      <c r="Y42" s="48">
        <v>16.8</v>
      </c>
      <c r="Z42" s="48">
        <v>16.899999999999999</v>
      </c>
      <c r="AA42" s="48">
        <v>16.7</v>
      </c>
      <c r="AB42" s="48">
        <v>16.8</v>
      </c>
      <c r="AC42" s="48">
        <v>16.8</v>
      </c>
      <c r="AD42" s="48">
        <v>16.8</v>
      </c>
      <c r="AE42" s="48">
        <v>16.8</v>
      </c>
      <c r="AF42" s="48">
        <v>16.8</v>
      </c>
      <c r="AG42" s="58">
        <v>24</v>
      </c>
      <c r="AH42" s="51">
        <f t="shared" si="2"/>
        <v>16.899999999999999</v>
      </c>
      <c r="AI42" s="52">
        <f t="shared" si="3"/>
        <v>13</v>
      </c>
      <c r="AK42" s="53"/>
    </row>
    <row r="43" spans="1:41" x14ac:dyDescent="0.25">
      <c r="A43" s="57" t="s">
        <v>27</v>
      </c>
      <c r="B43" s="55">
        <v>3.2</v>
      </c>
      <c r="C43" s="55">
        <v>3.2</v>
      </c>
      <c r="D43" s="55">
        <v>3.2</v>
      </c>
      <c r="E43" s="55">
        <v>3.2</v>
      </c>
      <c r="F43" s="55">
        <v>3.2</v>
      </c>
      <c r="G43" s="55">
        <v>2.5</v>
      </c>
      <c r="H43" s="55">
        <v>2.5</v>
      </c>
      <c r="I43" s="55">
        <v>2.5</v>
      </c>
      <c r="J43" s="55">
        <v>2.5</v>
      </c>
      <c r="K43" s="55">
        <v>2.5</v>
      </c>
      <c r="L43" s="48">
        <v>2.5</v>
      </c>
      <c r="M43" s="48">
        <v>2.5</v>
      </c>
      <c r="N43" s="48">
        <v>2.5</v>
      </c>
      <c r="O43" s="48">
        <v>0</v>
      </c>
      <c r="P43" s="48">
        <v>0</v>
      </c>
      <c r="Q43" s="48">
        <v>0</v>
      </c>
      <c r="R43" s="48">
        <v>2.5</v>
      </c>
      <c r="S43" s="48">
        <v>2.5</v>
      </c>
      <c r="T43" s="48">
        <v>2.5</v>
      </c>
      <c r="U43" s="48">
        <v>2.5</v>
      </c>
      <c r="V43" s="48">
        <v>2.5</v>
      </c>
      <c r="W43" s="48">
        <v>2.5</v>
      </c>
      <c r="X43" s="48">
        <v>2.5</v>
      </c>
      <c r="Y43" s="48">
        <v>2.5</v>
      </c>
      <c r="Z43" s="48">
        <v>2.5</v>
      </c>
      <c r="AA43" s="48">
        <v>2.5</v>
      </c>
      <c r="AB43" s="48">
        <v>2.5</v>
      </c>
      <c r="AC43" s="48">
        <v>2.5</v>
      </c>
      <c r="AD43" s="48">
        <v>2.5</v>
      </c>
      <c r="AE43" s="48">
        <v>2.5</v>
      </c>
      <c r="AF43" s="48">
        <v>2.5</v>
      </c>
      <c r="AG43" s="58">
        <v>15</v>
      </c>
      <c r="AH43" s="51">
        <f t="shared" si="2"/>
        <v>3.2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14</v>
      </c>
      <c r="C44" s="55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48">
        <v>14</v>
      </c>
      <c r="M44" s="48">
        <v>14</v>
      </c>
      <c r="N44" s="48">
        <v>14</v>
      </c>
      <c r="O44" s="48">
        <v>14</v>
      </c>
      <c r="P44" s="48">
        <v>14</v>
      </c>
      <c r="Q44" s="48">
        <v>14</v>
      </c>
      <c r="R44" s="48">
        <v>14</v>
      </c>
      <c r="S44" s="48">
        <v>14</v>
      </c>
      <c r="T44" s="48">
        <v>14</v>
      </c>
      <c r="U44" s="48">
        <v>14</v>
      </c>
      <c r="V44" s="48">
        <v>14</v>
      </c>
      <c r="W44" s="48">
        <v>14</v>
      </c>
      <c r="X44" s="48">
        <v>14</v>
      </c>
      <c r="Y44" s="48">
        <v>14</v>
      </c>
      <c r="Z44" s="48">
        <v>14</v>
      </c>
      <c r="AA44" s="48">
        <v>14</v>
      </c>
      <c r="AB44" s="48">
        <v>14</v>
      </c>
      <c r="AC44" s="48">
        <v>14</v>
      </c>
      <c r="AD44" s="48">
        <v>14</v>
      </c>
      <c r="AE44" s="48">
        <v>14</v>
      </c>
      <c r="AF44" s="48">
        <v>14</v>
      </c>
      <c r="AG44" s="58">
        <v>14.1</v>
      </c>
      <c r="AH44" s="51">
        <f t="shared" si="2"/>
        <v>14</v>
      </c>
      <c r="AI44" s="52">
        <f t="shared" si="3"/>
        <v>14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14</v>
      </c>
      <c r="C45" s="68">
        <v>14</v>
      </c>
      <c r="D45" s="68">
        <v>14</v>
      </c>
      <c r="E45" s="68">
        <v>14</v>
      </c>
      <c r="F45" s="68">
        <v>14</v>
      </c>
      <c r="G45" s="68">
        <v>14</v>
      </c>
      <c r="H45" s="68">
        <v>14</v>
      </c>
      <c r="I45" s="68">
        <v>14</v>
      </c>
      <c r="J45" s="68">
        <v>14</v>
      </c>
      <c r="K45" s="68">
        <v>14</v>
      </c>
      <c r="L45" s="48">
        <v>14</v>
      </c>
      <c r="M45" s="48">
        <v>14</v>
      </c>
      <c r="N45" s="48">
        <v>14</v>
      </c>
      <c r="O45" s="48">
        <v>14</v>
      </c>
      <c r="P45" s="48">
        <v>7</v>
      </c>
      <c r="Q45" s="48">
        <v>7</v>
      </c>
      <c r="R45" s="48">
        <v>7</v>
      </c>
      <c r="S45" s="48">
        <v>7</v>
      </c>
      <c r="T45" s="48">
        <v>7</v>
      </c>
      <c r="U45" s="48">
        <v>7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48">
        <v>14</v>
      </c>
      <c r="AD45" s="48">
        <v>14</v>
      </c>
      <c r="AE45" s="48">
        <v>14</v>
      </c>
      <c r="AF45" s="48">
        <v>14</v>
      </c>
      <c r="AG45" s="58">
        <v>14</v>
      </c>
      <c r="AH45" s="51">
        <f t="shared" si="2"/>
        <v>14</v>
      </c>
      <c r="AI45" s="52">
        <f t="shared" si="3"/>
        <v>7</v>
      </c>
      <c r="AK45" s="53"/>
    </row>
    <row r="46" spans="1:41" x14ac:dyDescent="0.25">
      <c r="A46" s="57" t="s">
        <v>30</v>
      </c>
      <c r="B46" s="55">
        <v>6.6</v>
      </c>
      <c r="C46" s="55">
        <v>6.6</v>
      </c>
      <c r="D46" s="55">
        <v>6.6</v>
      </c>
      <c r="E46" s="55">
        <v>6.6</v>
      </c>
      <c r="F46" s="55">
        <v>6.6</v>
      </c>
      <c r="G46" s="55">
        <v>6.6</v>
      </c>
      <c r="H46" s="55">
        <v>6.6</v>
      </c>
      <c r="I46" s="55">
        <v>6.6</v>
      </c>
      <c r="J46" s="55">
        <v>6.6</v>
      </c>
      <c r="K46" s="55">
        <v>6.6</v>
      </c>
      <c r="L46" s="48">
        <v>6.6</v>
      </c>
      <c r="M46" s="48">
        <v>6.6</v>
      </c>
      <c r="N46" s="48">
        <v>6.6</v>
      </c>
      <c r="O46" s="48">
        <v>6.6</v>
      </c>
      <c r="P46" s="48">
        <v>6.6</v>
      </c>
      <c r="Q46" s="48">
        <v>6.6</v>
      </c>
      <c r="R46" s="48">
        <v>6.5</v>
      </c>
      <c r="S46" s="48">
        <v>6.5</v>
      </c>
      <c r="T46" s="48">
        <v>6.5</v>
      </c>
      <c r="U46" s="48">
        <v>6.5</v>
      </c>
      <c r="V46" s="48">
        <v>6.6</v>
      </c>
      <c r="W46" s="48">
        <v>6.6</v>
      </c>
      <c r="X46" s="48">
        <v>6.6</v>
      </c>
      <c r="Y46" s="48">
        <v>6.6</v>
      </c>
      <c r="Z46" s="48">
        <v>6.6</v>
      </c>
      <c r="AA46" s="48">
        <v>6.6</v>
      </c>
      <c r="AB46" s="48">
        <v>6.6</v>
      </c>
      <c r="AC46" s="48">
        <v>6.6</v>
      </c>
      <c r="AD46" s="48">
        <v>6.6</v>
      </c>
      <c r="AE46" s="48">
        <v>6.6</v>
      </c>
      <c r="AF46" s="48">
        <v>6.6</v>
      </c>
      <c r="AG46" s="58">
        <v>10.050000000000001</v>
      </c>
      <c r="AH46" s="51">
        <f t="shared" si="2"/>
        <v>6.6</v>
      </c>
      <c r="AI46" s="52">
        <f t="shared" si="3"/>
        <v>6.5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48">
        <v>6.2</v>
      </c>
      <c r="AD47" s="48">
        <v>6.2</v>
      </c>
      <c r="AE47" s="48">
        <v>6.2</v>
      </c>
      <c r="AF47" s="48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382.84000000000003</v>
      </c>
      <c r="C49" s="66">
        <f t="shared" si="6"/>
        <v>383.44000000000005</v>
      </c>
      <c r="D49" s="66">
        <f t="shared" si="6"/>
        <v>383.94000000000005</v>
      </c>
      <c r="E49" s="66">
        <f t="shared" si="6"/>
        <v>383.34000000000003</v>
      </c>
      <c r="F49" s="66">
        <f t="shared" si="6"/>
        <v>383.34000000000003</v>
      </c>
      <c r="G49" s="66">
        <f t="shared" si="6"/>
        <v>383.84000000000009</v>
      </c>
      <c r="H49" s="66">
        <f t="shared" si="6"/>
        <v>383.84000000000009</v>
      </c>
      <c r="I49" s="66">
        <f t="shared" si="6"/>
        <v>383.84000000000009</v>
      </c>
      <c r="J49" s="66">
        <f t="shared" si="6"/>
        <v>383.84000000000009</v>
      </c>
      <c r="K49" s="66">
        <f t="shared" si="6"/>
        <v>383.84000000000009</v>
      </c>
      <c r="L49" s="66">
        <f t="shared" si="6"/>
        <v>383.84000000000009</v>
      </c>
      <c r="M49" s="66">
        <f t="shared" si="6"/>
        <v>341.44000000000005</v>
      </c>
      <c r="N49" s="66">
        <f t="shared" si="6"/>
        <v>384.84000000000009</v>
      </c>
      <c r="O49" s="66">
        <f t="shared" si="6"/>
        <v>378.74000000000007</v>
      </c>
      <c r="P49" s="66">
        <f t="shared" si="6"/>
        <v>371.74000000000007</v>
      </c>
      <c r="Q49" s="66">
        <f t="shared" si="6"/>
        <v>371.74000000000007</v>
      </c>
      <c r="R49" s="66">
        <f t="shared" si="6"/>
        <v>372.34000000000003</v>
      </c>
      <c r="S49" s="66">
        <f t="shared" si="6"/>
        <v>370.74</v>
      </c>
      <c r="T49" s="66">
        <f t="shared" si="6"/>
        <v>375.74</v>
      </c>
      <c r="U49" s="66">
        <f t="shared" si="6"/>
        <v>375.74</v>
      </c>
      <c r="V49" s="66">
        <f t="shared" si="6"/>
        <v>367.84</v>
      </c>
      <c r="W49" s="66">
        <f t="shared" si="6"/>
        <v>369.04</v>
      </c>
      <c r="X49" s="66">
        <f t="shared" si="6"/>
        <v>319.24</v>
      </c>
      <c r="Y49" s="66">
        <f t="shared" si="6"/>
        <v>386.14000000000004</v>
      </c>
      <c r="Z49" s="66">
        <f t="shared" si="6"/>
        <v>388.24</v>
      </c>
      <c r="AA49" s="66">
        <f t="shared" si="6"/>
        <v>384.94</v>
      </c>
      <c r="AB49" s="66">
        <f t="shared" si="6"/>
        <v>384.34000000000003</v>
      </c>
      <c r="AC49" s="66">
        <f t="shared" si="6"/>
        <v>385.14000000000004</v>
      </c>
      <c r="AD49" s="66">
        <f t="shared" si="6"/>
        <v>386.34000000000009</v>
      </c>
      <c r="AE49" s="66">
        <f t="shared" si="6"/>
        <v>384.34000000000003</v>
      </c>
      <c r="AF49" s="66">
        <f t="shared" si="6"/>
        <v>384.34000000000003</v>
      </c>
      <c r="AG49" s="71">
        <f>SUM(AG36:AG48)</f>
        <v>489.91</v>
      </c>
      <c r="AH49" s="51">
        <f t="shared" si="2"/>
        <v>388.24</v>
      </c>
      <c r="AI49" s="52">
        <f t="shared" si="3"/>
        <v>319.24</v>
      </c>
      <c r="AK49" s="53"/>
    </row>
    <row r="50" spans="1:37" x14ac:dyDescent="0.25">
      <c r="A50" s="54" t="s">
        <v>34</v>
      </c>
      <c r="B50" s="55">
        <v>53.7</v>
      </c>
      <c r="C50" s="55">
        <v>49.9</v>
      </c>
      <c r="D50" s="55">
        <v>49.5</v>
      </c>
      <c r="E50" s="55">
        <v>49.5</v>
      </c>
      <c r="F50" s="55">
        <v>49.5</v>
      </c>
      <c r="G50" s="55">
        <v>49.5</v>
      </c>
      <c r="H50" s="55">
        <v>49.5</v>
      </c>
      <c r="I50" s="55">
        <v>59.1</v>
      </c>
      <c r="J50" s="55">
        <v>59.1</v>
      </c>
      <c r="K50" s="55">
        <v>59.1</v>
      </c>
      <c r="L50" s="55">
        <v>59.1</v>
      </c>
      <c r="M50" s="55">
        <v>59.1</v>
      </c>
      <c r="N50" s="55">
        <v>59.1</v>
      </c>
      <c r="O50" s="55">
        <v>59.1</v>
      </c>
      <c r="P50" s="55">
        <v>59.1</v>
      </c>
      <c r="Q50" s="55">
        <v>59.1</v>
      </c>
      <c r="R50" s="48">
        <v>59.6</v>
      </c>
      <c r="S50" s="48">
        <v>59.6</v>
      </c>
      <c r="T50" s="48">
        <v>59.8</v>
      </c>
      <c r="U50" s="48">
        <v>59.8</v>
      </c>
      <c r="V50" s="48">
        <v>53.1</v>
      </c>
      <c r="W50" s="48">
        <v>59.9</v>
      </c>
      <c r="X50" s="48">
        <v>60</v>
      </c>
      <c r="Y50" s="48">
        <v>59.3</v>
      </c>
      <c r="Z50" s="48">
        <v>59.5</v>
      </c>
      <c r="AA50" s="48">
        <v>43.2</v>
      </c>
      <c r="AB50" s="48">
        <v>59.2</v>
      </c>
      <c r="AC50" s="48">
        <v>50.5</v>
      </c>
      <c r="AD50" s="48">
        <v>19.7</v>
      </c>
      <c r="AE50" s="48">
        <v>0</v>
      </c>
      <c r="AF50" s="48">
        <v>0</v>
      </c>
      <c r="AG50" s="56">
        <v>60</v>
      </c>
      <c r="AH50" s="51">
        <f t="shared" si="2"/>
        <v>60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26.1</v>
      </c>
      <c r="C51" s="55">
        <v>21.5</v>
      </c>
      <c r="D51" s="55">
        <v>23.1</v>
      </c>
      <c r="E51" s="55">
        <v>23.1</v>
      </c>
      <c r="F51" s="55">
        <v>23.1</v>
      </c>
      <c r="G51" s="55">
        <v>23.1</v>
      </c>
      <c r="H51" s="55">
        <v>23.1</v>
      </c>
      <c r="I51" s="55">
        <v>29.4</v>
      </c>
      <c r="J51" s="55">
        <v>29.4</v>
      </c>
      <c r="K51" s="55">
        <v>29.4</v>
      </c>
      <c r="L51" s="55">
        <v>29.4</v>
      </c>
      <c r="M51" s="55">
        <v>27.3</v>
      </c>
      <c r="N51" s="55">
        <v>27.3</v>
      </c>
      <c r="O51" s="55">
        <v>27.3</v>
      </c>
      <c r="P51" s="55">
        <v>28.6</v>
      </c>
      <c r="Q51" s="55">
        <v>29.3</v>
      </c>
      <c r="R51" s="48">
        <v>29.2</v>
      </c>
      <c r="S51" s="48">
        <v>28.8</v>
      </c>
      <c r="T51" s="48">
        <v>29.3</v>
      </c>
      <c r="U51" s="48">
        <v>29.3</v>
      </c>
      <c r="V51" s="67">
        <v>25.2</v>
      </c>
      <c r="W51" s="67">
        <v>28.3</v>
      </c>
      <c r="X51" s="67">
        <v>28.4</v>
      </c>
      <c r="Y51" s="67">
        <v>29.6</v>
      </c>
      <c r="Z51" s="67">
        <v>29.1</v>
      </c>
      <c r="AA51" s="67">
        <v>19.5</v>
      </c>
      <c r="AB51" s="67">
        <v>29.8</v>
      </c>
      <c r="AC51" s="67">
        <v>24.7</v>
      </c>
      <c r="AD51" s="67">
        <v>9.8000000000000007</v>
      </c>
      <c r="AE51" s="67">
        <v>0</v>
      </c>
      <c r="AF51" s="67">
        <v>0</v>
      </c>
      <c r="AG51" s="58">
        <v>32</v>
      </c>
      <c r="AH51" s="51">
        <f t="shared" si="2"/>
        <v>29.8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9.5</v>
      </c>
      <c r="C52" s="68">
        <v>7.8</v>
      </c>
      <c r="D52" s="68">
        <v>8.4</v>
      </c>
      <c r="E52" s="68">
        <v>8.4</v>
      </c>
      <c r="F52" s="68">
        <v>8.4</v>
      </c>
      <c r="G52" s="68">
        <v>8.4</v>
      </c>
      <c r="H52" s="68">
        <v>8.4</v>
      </c>
      <c r="I52" s="68">
        <v>10.7</v>
      </c>
      <c r="J52" s="68">
        <v>10.7</v>
      </c>
      <c r="K52" s="68">
        <v>10.7</v>
      </c>
      <c r="L52" s="68">
        <v>12</v>
      </c>
      <c r="M52" s="68">
        <v>11</v>
      </c>
      <c r="N52" s="68">
        <v>11</v>
      </c>
      <c r="O52" s="68">
        <v>11</v>
      </c>
      <c r="P52" s="68">
        <v>12</v>
      </c>
      <c r="Q52" s="68">
        <v>12</v>
      </c>
      <c r="R52" s="48">
        <v>10.7</v>
      </c>
      <c r="S52" s="48">
        <v>10.5</v>
      </c>
      <c r="T52" s="48">
        <v>10.7</v>
      </c>
      <c r="U52" s="48">
        <v>10.7</v>
      </c>
      <c r="V52" s="74">
        <v>9.1999999999999993</v>
      </c>
      <c r="W52" s="74">
        <v>10.3</v>
      </c>
      <c r="X52" s="74">
        <v>10.4</v>
      </c>
      <c r="Y52" s="74">
        <v>10.8</v>
      </c>
      <c r="Z52" s="74">
        <v>10.6</v>
      </c>
      <c r="AA52" s="74">
        <v>7.1</v>
      </c>
      <c r="AB52" s="74">
        <v>10.9</v>
      </c>
      <c r="AC52" s="74">
        <v>9</v>
      </c>
      <c r="AD52" s="74">
        <v>3.6</v>
      </c>
      <c r="AE52" s="74">
        <v>0</v>
      </c>
      <c r="AF52" s="74">
        <v>0</v>
      </c>
      <c r="AG52" s="75">
        <v>14</v>
      </c>
      <c r="AH52" s="51">
        <f t="shared" si="2"/>
        <v>12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 t="shared" ref="B53:AF53" si="7">SUM(B50:B52)</f>
        <v>89.300000000000011</v>
      </c>
      <c r="C53" s="66">
        <f t="shared" si="7"/>
        <v>79.2</v>
      </c>
      <c r="D53" s="66">
        <f t="shared" si="7"/>
        <v>81</v>
      </c>
      <c r="E53" s="66">
        <f t="shared" si="7"/>
        <v>81</v>
      </c>
      <c r="F53" s="66">
        <f t="shared" si="7"/>
        <v>81</v>
      </c>
      <c r="G53" s="66">
        <f t="shared" si="7"/>
        <v>81</v>
      </c>
      <c r="H53" s="66">
        <f t="shared" si="7"/>
        <v>81</v>
      </c>
      <c r="I53" s="66">
        <f t="shared" si="7"/>
        <v>99.2</v>
      </c>
      <c r="J53" s="66">
        <f t="shared" si="7"/>
        <v>99.2</v>
      </c>
      <c r="K53" s="66">
        <f t="shared" si="7"/>
        <v>99.2</v>
      </c>
      <c r="L53" s="66">
        <f t="shared" si="7"/>
        <v>100.5</v>
      </c>
      <c r="M53" s="66">
        <f t="shared" si="7"/>
        <v>97.4</v>
      </c>
      <c r="N53" s="66">
        <f t="shared" si="7"/>
        <v>97.4</v>
      </c>
      <c r="O53" s="66">
        <f t="shared" si="7"/>
        <v>97.4</v>
      </c>
      <c r="P53" s="66">
        <f t="shared" si="7"/>
        <v>99.7</v>
      </c>
      <c r="Q53" s="66">
        <f t="shared" si="7"/>
        <v>100.4</v>
      </c>
      <c r="R53" s="66">
        <f t="shared" si="7"/>
        <v>99.5</v>
      </c>
      <c r="S53" s="66">
        <f t="shared" si="7"/>
        <v>98.9</v>
      </c>
      <c r="T53" s="66">
        <f t="shared" si="7"/>
        <v>99.8</v>
      </c>
      <c r="U53" s="66">
        <f t="shared" si="7"/>
        <v>99.8</v>
      </c>
      <c r="V53" s="66">
        <f t="shared" si="7"/>
        <v>87.5</v>
      </c>
      <c r="W53" s="66">
        <f t="shared" si="7"/>
        <v>98.5</v>
      </c>
      <c r="X53" s="66">
        <f t="shared" si="7"/>
        <v>98.800000000000011</v>
      </c>
      <c r="Y53" s="66">
        <f t="shared" si="7"/>
        <v>99.7</v>
      </c>
      <c r="Z53" s="66">
        <f t="shared" si="7"/>
        <v>99.199999999999989</v>
      </c>
      <c r="AA53" s="66">
        <f t="shared" si="7"/>
        <v>69.8</v>
      </c>
      <c r="AB53" s="66">
        <f t="shared" si="7"/>
        <v>99.9</v>
      </c>
      <c r="AC53" s="66">
        <f t="shared" si="7"/>
        <v>84.2</v>
      </c>
      <c r="AD53" s="66">
        <f t="shared" si="7"/>
        <v>33.1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100.5</v>
      </c>
      <c r="AI53" s="52">
        <f t="shared" si="3"/>
        <v>0</v>
      </c>
      <c r="AK53" s="53"/>
    </row>
    <row r="54" spans="1:37" x14ac:dyDescent="0.25">
      <c r="A54" s="54" t="s">
        <v>206</v>
      </c>
      <c r="B54" s="48">
        <v>29.1</v>
      </c>
      <c r="C54" s="48">
        <v>28.94</v>
      </c>
      <c r="D54" s="48">
        <v>29.76</v>
      </c>
      <c r="E54" s="48">
        <v>36.56</v>
      </c>
      <c r="F54" s="48">
        <v>25.1</v>
      </c>
      <c r="G54" s="48">
        <v>22.39</v>
      </c>
      <c r="H54" s="48">
        <v>23.68</v>
      </c>
      <c r="I54" s="48">
        <v>21.45</v>
      </c>
      <c r="J54" s="48">
        <v>29.52</v>
      </c>
      <c r="K54" s="48">
        <v>22.92</v>
      </c>
      <c r="L54" s="48">
        <v>19</v>
      </c>
      <c r="M54" s="48">
        <v>54</v>
      </c>
      <c r="N54" s="48">
        <v>50.5</v>
      </c>
      <c r="O54" s="48">
        <v>62</v>
      </c>
      <c r="P54" s="48">
        <v>62.5</v>
      </c>
      <c r="Q54" s="48">
        <v>67</v>
      </c>
      <c r="R54" s="48">
        <v>67</v>
      </c>
      <c r="S54" s="48">
        <v>59</v>
      </c>
      <c r="T54" s="48">
        <v>60.51</v>
      </c>
      <c r="U54" s="48">
        <v>56</v>
      </c>
      <c r="V54" s="48">
        <v>32.369999999999997</v>
      </c>
      <c r="W54" s="48">
        <v>25</v>
      </c>
      <c r="X54" s="48">
        <v>43.19</v>
      </c>
      <c r="Y54" s="48">
        <v>22.87</v>
      </c>
      <c r="Z54" s="48">
        <v>57.68</v>
      </c>
      <c r="AA54" s="48">
        <v>73.7</v>
      </c>
      <c r="AB54" s="48">
        <v>75.5</v>
      </c>
      <c r="AC54" s="48">
        <v>74</v>
      </c>
      <c r="AD54" s="48">
        <v>37.119999999999997</v>
      </c>
      <c r="AE54" s="48">
        <v>35.6</v>
      </c>
      <c r="AF54" s="48">
        <v>33.9</v>
      </c>
      <c r="AG54" s="56"/>
      <c r="AH54" s="51">
        <f t="shared" si="2"/>
        <v>75.5</v>
      </c>
      <c r="AI54" s="52">
        <f t="shared" si="3"/>
        <v>19</v>
      </c>
      <c r="AK54" s="53"/>
    </row>
    <row r="55" spans="1:37" x14ac:dyDescent="0.25">
      <c r="A55" s="57" t="s">
        <v>45</v>
      </c>
      <c r="B55" s="67">
        <v>98.3</v>
      </c>
      <c r="C55" s="67">
        <v>94.1</v>
      </c>
      <c r="D55" s="67">
        <v>87.3</v>
      </c>
      <c r="E55" s="67">
        <v>92.6</v>
      </c>
      <c r="F55" s="67">
        <v>85.2</v>
      </c>
      <c r="G55" s="67">
        <v>68.599999999999994</v>
      </c>
      <c r="H55" s="67">
        <v>61</v>
      </c>
      <c r="I55" s="67">
        <v>66.099999999999994</v>
      </c>
      <c r="J55" s="67">
        <v>76.8</v>
      </c>
      <c r="K55" s="67">
        <v>104</v>
      </c>
      <c r="L55" s="48">
        <v>105</v>
      </c>
      <c r="M55" s="48">
        <v>103</v>
      </c>
      <c r="N55" s="48">
        <v>102</v>
      </c>
      <c r="O55" s="48">
        <v>56.5</v>
      </c>
      <c r="P55" s="48">
        <v>54</v>
      </c>
      <c r="Q55" s="48">
        <v>53.5</v>
      </c>
      <c r="R55" s="48">
        <v>55.4</v>
      </c>
      <c r="S55" s="48">
        <v>62</v>
      </c>
      <c r="T55" s="48">
        <v>53.1</v>
      </c>
      <c r="U55" s="76">
        <v>30.9</v>
      </c>
      <c r="V55" s="76">
        <v>104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105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51</v>
      </c>
      <c r="C56" s="67">
        <v>55</v>
      </c>
      <c r="D56" s="67">
        <v>43.9</v>
      </c>
      <c r="E56" s="67">
        <v>55.1</v>
      </c>
      <c r="F56" s="67">
        <v>53.8</v>
      </c>
      <c r="G56" s="48">
        <v>17.5</v>
      </c>
      <c r="H56" s="48">
        <v>53.8</v>
      </c>
      <c r="I56" s="48">
        <v>64</v>
      </c>
      <c r="J56" s="48">
        <v>71.8</v>
      </c>
      <c r="K56" s="48">
        <v>78.900000000000006</v>
      </c>
      <c r="L56" s="67">
        <v>84</v>
      </c>
      <c r="M56" s="67">
        <v>85.5</v>
      </c>
      <c r="N56" s="67">
        <v>62.3</v>
      </c>
      <c r="O56" s="67">
        <v>110</v>
      </c>
      <c r="P56" s="67">
        <v>108</v>
      </c>
      <c r="Q56" s="67">
        <v>111</v>
      </c>
      <c r="R56" s="67">
        <v>119.9</v>
      </c>
      <c r="S56" s="67">
        <v>114</v>
      </c>
      <c r="T56" s="67">
        <v>98.1</v>
      </c>
      <c r="U56" s="77">
        <v>73.7</v>
      </c>
      <c r="V56" s="77">
        <v>0</v>
      </c>
      <c r="W56" s="77">
        <v>-11</v>
      </c>
      <c r="X56" s="77">
        <v>41</v>
      </c>
      <c r="Y56" s="77">
        <v>-12.3</v>
      </c>
      <c r="Z56" s="77">
        <v>14.4</v>
      </c>
      <c r="AA56" s="67">
        <v>-33.6</v>
      </c>
      <c r="AB56" s="67">
        <v>-5.4</v>
      </c>
      <c r="AC56" s="67">
        <v>-10</v>
      </c>
      <c r="AD56" s="67">
        <v>-22.8</v>
      </c>
      <c r="AE56" s="67">
        <v>-52.3</v>
      </c>
      <c r="AF56" s="67">
        <v>-40.1</v>
      </c>
      <c r="AG56" s="78"/>
      <c r="AH56" s="51">
        <f t="shared" si="2"/>
        <v>119.9</v>
      </c>
      <c r="AI56" s="52">
        <f t="shared" si="3"/>
        <v>-52.3</v>
      </c>
      <c r="AK56" s="53"/>
    </row>
    <row r="57" spans="1:37" x14ac:dyDescent="0.25">
      <c r="A57" s="57" t="s">
        <v>39</v>
      </c>
      <c r="B57" s="79">
        <v>0</v>
      </c>
      <c r="C57" s="79">
        <v>19</v>
      </c>
      <c r="D57" s="79">
        <v>19</v>
      </c>
      <c r="E57" s="79">
        <v>19</v>
      </c>
      <c r="F57" s="79">
        <v>19</v>
      </c>
      <c r="G57" s="79">
        <v>11</v>
      </c>
      <c r="H57" s="79">
        <v>11</v>
      </c>
      <c r="I57" s="79">
        <v>11</v>
      </c>
      <c r="J57" s="79">
        <v>11</v>
      </c>
      <c r="K57" s="79">
        <v>11</v>
      </c>
      <c r="L57" s="79">
        <v>12</v>
      </c>
      <c r="M57" s="79">
        <v>13</v>
      </c>
      <c r="N57" s="79">
        <v>50</v>
      </c>
      <c r="O57" s="67">
        <v>52</v>
      </c>
      <c r="P57" s="67">
        <v>50</v>
      </c>
      <c r="Q57" s="67">
        <v>39</v>
      </c>
      <c r="R57" s="67">
        <v>52</v>
      </c>
      <c r="S57" s="67">
        <v>52</v>
      </c>
      <c r="T57" s="67">
        <v>52</v>
      </c>
      <c r="U57" s="67">
        <v>52</v>
      </c>
      <c r="V57" s="67">
        <v>50</v>
      </c>
      <c r="W57" s="67">
        <v>9</v>
      </c>
      <c r="X57" s="67">
        <v>9</v>
      </c>
      <c r="Y57" s="67">
        <v>9</v>
      </c>
      <c r="Z57" s="67">
        <v>9</v>
      </c>
      <c r="AA57" s="67">
        <v>9</v>
      </c>
      <c r="AB57" s="67">
        <v>9</v>
      </c>
      <c r="AC57" s="67">
        <v>9</v>
      </c>
      <c r="AD57" s="67">
        <v>0</v>
      </c>
      <c r="AE57" s="67">
        <v>0</v>
      </c>
      <c r="AF57" s="67">
        <v>0</v>
      </c>
      <c r="AG57" s="78"/>
      <c r="AH57" s="51">
        <f t="shared" si="2"/>
        <v>52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65</v>
      </c>
      <c r="L58" s="79">
        <v>66</v>
      </c>
      <c r="M58" s="79">
        <v>78</v>
      </c>
      <c r="N58" s="79">
        <v>74</v>
      </c>
      <c r="O58" s="48">
        <v>75</v>
      </c>
      <c r="P58" s="48">
        <v>78.7</v>
      </c>
      <c r="Q58" s="48">
        <v>75.3</v>
      </c>
      <c r="R58" s="48">
        <v>73.7</v>
      </c>
      <c r="S58" s="48">
        <v>73.599999999999994</v>
      </c>
      <c r="T58" s="48">
        <v>71.099999999999994</v>
      </c>
      <c r="U58" s="48">
        <v>64.099999999999994</v>
      </c>
      <c r="V58" s="48">
        <v>62</v>
      </c>
      <c r="W58" s="48">
        <v>0</v>
      </c>
      <c r="X58" s="48">
        <v>0</v>
      </c>
      <c r="Y58" s="48">
        <v>0</v>
      </c>
      <c r="Z58" s="48">
        <v>71.5</v>
      </c>
      <c r="AA58" s="48">
        <v>71.7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78.7</v>
      </c>
      <c r="AI58" s="52">
        <f t="shared" si="3"/>
        <v>0</v>
      </c>
      <c r="AK58" s="53"/>
    </row>
    <row r="59" spans="1:37" x14ac:dyDescent="0.25">
      <c r="A59" s="57" t="s">
        <v>88</v>
      </c>
      <c r="B59" s="67">
        <v>8</v>
      </c>
      <c r="C59" s="67">
        <v>8</v>
      </c>
      <c r="D59" s="67">
        <v>8</v>
      </c>
      <c r="E59" s="67">
        <v>8</v>
      </c>
      <c r="F59" s="67">
        <v>8</v>
      </c>
      <c r="G59" s="67">
        <v>8</v>
      </c>
      <c r="H59" s="67">
        <v>8</v>
      </c>
      <c r="I59" s="67">
        <v>8</v>
      </c>
      <c r="J59" s="67">
        <v>8</v>
      </c>
      <c r="K59" s="67">
        <v>8</v>
      </c>
      <c r="L59" s="67">
        <v>8</v>
      </c>
      <c r="M59" s="67">
        <v>8</v>
      </c>
      <c r="N59" s="67">
        <v>10</v>
      </c>
      <c r="O59" s="80">
        <v>5</v>
      </c>
      <c r="P59" s="80">
        <v>5</v>
      </c>
      <c r="Q59" s="80">
        <v>5</v>
      </c>
      <c r="R59" s="80">
        <v>8</v>
      </c>
      <c r="S59" s="80">
        <v>8</v>
      </c>
      <c r="T59" s="80">
        <v>8</v>
      </c>
      <c r="U59" s="80">
        <v>8</v>
      </c>
      <c r="V59" s="80">
        <v>8</v>
      </c>
      <c r="W59" s="80">
        <v>8</v>
      </c>
      <c r="X59" s="80">
        <v>8</v>
      </c>
      <c r="Y59" s="80">
        <v>8</v>
      </c>
      <c r="Z59" s="80">
        <v>8</v>
      </c>
      <c r="AA59" s="80">
        <v>8</v>
      </c>
      <c r="AB59" s="80">
        <v>8</v>
      </c>
      <c r="AC59" s="80">
        <v>8</v>
      </c>
      <c r="AD59" s="80">
        <v>8</v>
      </c>
      <c r="AE59" s="80">
        <v>6</v>
      </c>
      <c r="AF59" s="80">
        <v>6</v>
      </c>
      <c r="AG59" s="78"/>
      <c r="AH59" s="51">
        <f t="shared" si="2"/>
        <v>10</v>
      </c>
      <c r="AI59" s="52">
        <f t="shared" si="3"/>
        <v>5</v>
      </c>
      <c r="AK59" s="53"/>
    </row>
    <row r="60" spans="1:37" x14ac:dyDescent="0.25">
      <c r="A60" s="57" t="s">
        <v>89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48">
        <v>0</v>
      </c>
      <c r="K60" s="48">
        <v>0</v>
      </c>
      <c r="L60" s="48">
        <v>0</v>
      </c>
      <c r="M60" s="48">
        <v>0</v>
      </c>
      <c r="N60" s="48">
        <v>0</v>
      </c>
      <c r="O60" s="48">
        <v>0</v>
      </c>
      <c r="P60" s="48">
        <v>0</v>
      </c>
      <c r="Q60" s="48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>
        <v>10</v>
      </c>
      <c r="C61" s="79">
        <v>10</v>
      </c>
      <c r="D61" s="79">
        <v>10</v>
      </c>
      <c r="E61" s="79">
        <v>10</v>
      </c>
      <c r="F61" s="79">
        <v>10</v>
      </c>
      <c r="G61" s="79">
        <v>10</v>
      </c>
      <c r="H61" s="79">
        <v>10</v>
      </c>
      <c r="I61" s="79">
        <v>10</v>
      </c>
      <c r="J61" s="79">
        <v>10</v>
      </c>
      <c r="K61" s="79">
        <v>10</v>
      </c>
      <c r="L61" s="79">
        <v>10</v>
      </c>
      <c r="M61" s="79">
        <v>10</v>
      </c>
      <c r="N61" s="79">
        <v>10</v>
      </c>
      <c r="O61" s="79">
        <v>10</v>
      </c>
      <c r="P61" s="79">
        <v>10</v>
      </c>
      <c r="Q61" s="79">
        <v>10</v>
      </c>
      <c r="R61" s="79">
        <v>10</v>
      </c>
      <c r="S61" s="79">
        <v>10</v>
      </c>
      <c r="T61" s="79">
        <v>10</v>
      </c>
      <c r="U61" s="79">
        <v>10</v>
      </c>
      <c r="V61" s="79">
        <v>10</v>
      </c>
      <c r="W61" s="79">
        <v>10</v>
      </c>
      <c r="X61" s="79">
        <v>10</v>
      </c>
      <c r="Y61" s="79">
        <v>10</v>
      </c>
      <c r="Z61" s="79">
        <v>10</v>
      </c>
      <c r="AA61" s="79">
        <v>10</v>
      </c>
      <c r="AB61" s="79">
        <v>10</v>
      </c>
      <c r="AC61" s="79">
        <v>10</v>
      </c>
      <c r="AD61" s="79">
        <v>10</v>
      </c>
      <c r="AE61" s="79">
        <v>10</v>
      </c>
      <c r="AF61" s="79">
        <v>10</v>
      </c>
      <c r="AG61" s="78"/>
      <c r="AH61" s="51">
        <f t="shared" si="2"/>
        <v>10</v>
      </c>
      <c r="AI61" s="52">
        <f t="shared" si="3"/>
        <v>10</v>
      </c>
      <c r="AK61" s="53"/>
    </row>
    <row r="62" spans="1:37" x14ac:dyDescent="0.25">
      <c r="A62" s="57" t="s">
        <v>91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67">
        <v>0</v>
      </c>
      <c r="R63" s="79">
        <v>0</v>
      </c>
      <c r="S63" s="79">
        <v>0</v>
      </c>
      <c r="T63" s="82">
        <v>0</v>
      </c>
      <c r="U63" s="82">
        <v>0</v>
      </c>
      <c r="V63" s="79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48">
        <v>0</v>
      </c>
      <c r="R64" s="79">
        <v>0</v>
      </c>
      <c r="S64" s="79">
        <v>0</v>
      </c>
      <c r="T64" s="82">
        <v>0</v>
      </c>
      <c r="U64" s="82">
        <v>0</v>
      </c>
      <c r="V64" s="79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 t="shared" ref="B65:AF65" si="8">SUM(B54:B64)</f>
        <v>196.4</v>
      </c>
      <c r="C65" s="66">
        <f t="shared" si="8"/>
        <v>215.04</v>
      </c>
      <c r="D65" s="66">
        <f t="shared" si="8"/>
        <v>197.96</v>
      </c>
      <c r="E65" s="66">
        <f t="shared" si="8"/>
        <v>221.26</v>
      </c>
      <c r="F65" s="66">
        <f t="shared" si="8"/>
        <v>201.10000000000002</v>
      </c>
      <c r="G65" s="66">
        <f t="shared" si="8"/>
        <v>137.49</v>
      </c>
      <c r="H65" s="66">
        <f t="shared" si="8"/>
        <v>167.48000000000002</v>
      </c>
      <c r="I65" s="66">
        <f t="shared" si="8"/>
        <v>180.55</v>
      </c>
      <c r="J65" s="66">
        <f t="shared" si="8"/>
        <v>207.12</v>
      </c>
      <c r="K65" s="66">
        <f t="shared" si="8"/>
        <v>299.82</v>
      </c>
      <c r="L65" s="66">
        <f t="shared" si="8"/>
        <v>304</v>
      </c>
      <c r="M65" s="66">
        <f t="shared" si="8"/>
        <v>351.5</v>
      </c>
      <c r="N65" s="66">
        <f t="shared" si="8"/>
        <v>358.8</v>
      </c>
      <c r="O65" s="66">
        <f t="shared" si="8"/>
        <v>370.5</v>
      </c>
      <c r="P65" s="66">
        <f t="shared" si="8"/>
        <v>368.2</v>
      </c>
      <c r="Q65" s="66">
        <f t="shared" si="8"/>
        <v>360.8</v>
      </c>
      <c r="R65" s="66">
        <f t="shared" si="8"/>
        <v>386</v>
      </c>
      <c r="S65" s="66">
        <f t="shared" si="8"/>
        <v>378.6</v>
      </c>
      <c r="T65" s="66">
        <f t="shared" si="8"/>
        <v>352.80999999999995</v>
      </c>
      <c r="U65" s="66">
        <f t="shared" si="8"/>
        <v>294.70000000000005</v>
      </c>
      <c r="V65" s="66">
        <f t="shared" si="8"/>
        <v>266.37</v>
      </c>
      <c r="W65" s="66">
        <f t="shared" si="8"/>
        <v>41</v>
      </c>
      <c r="X65" s="66">
        <f t="shared" si="8"/>
        <v>111.19</v>
      </c>
      <c r="Y65" s="66">
        <f t="shared" si="8"/>
        <v>37.57</v>
      </c>
      <c r="Z65" s="66">
        <f t="shared" si="8"/>
        <v>170.57999999999998</v>
      </c>
      <c r="AA65" s="66">
        <f t="shared" si="8"/>
        <v>138.80000000000001</v>
      </c>
      <c r="AB65" s="66">
        <f t="shared" si="8"/>
        <v>97.1</v>
      </c>
      <c r="AC65" s="66">
        <f t="shared" si="8"/>
        <v>91</v>
      </c>
      <c r="AD65" s="66">
        <f t="shared" si="8"/>
        <v>32.319999999999993</v>
      </c>
      <c r="AE65" s="66">
        <f t="shared" si="8"/>
        <v>-0.69999999999999574</v>
      </c>
      <c r="AF65" s="66">
        <f t="shared" si="8"/>
        <v>9.7999999999999972</v>
      </c>
      <c r="AG65" s="71">
        <f>SUM(AG54:AG64)</f>
        <v>0</v>
      </c>
      <c r="AH65" s="51">
        <f t="shared" si="2"/>
        <v>386</v>
      </c>
      <c r="AI65" s="52">
        <f t="shared" si="3"/>
        <v>-0.69999999999999574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 t="shared" ref="B70:AG70" si="10">B65+B53+B49+B35+B69</f>
        <v>1238.94</v>
      </c>
      <c r="C70" s="88">
        <f t="shared" si="10"/>
        <v>1245.8800000000001</v>
      </c>
      <c r="D70" s="88">
        <f t="shared" si="10"/>
        <v>1213.7</v>
      </c>
      <c r="E70" s="88">
        <f t="shared" si="10"/>
        <v>1230.3000000000002</v>
      </c>
      <c r="F70" s="88">
        <f t="shared" si="10"/>
        <v>1210.8400000000001</v>
      </c>
      <c r="G70" s="88">
        <f t="shared" si="10"/>
        <v>1165.23</v>
      </c>
      <c r="H70" s="88">
        <f t="shared" si="10"/>
        <v>1195.2200000000003</v>
      </c>
      <c r="I70" s="88">
        <f t="shared" si="10"/>
        <v>1226.4900000000002</v>
      </c>
      <c r="J70" s="88">
        <f t="shared" si="10"/>
        <v>1253.06</v>
      </c>
      <c r="K70" s="88">
        <f t="shared" si="10"/>
        <v>1345.7600000000002</v>
      </c>
      <c r="L70" s="88">
        <f t="shared" si="10"/>
        <v>1364.14</v>
      </c>
      <c r="M70" s="88">
        <f t="shared" si="10"/>
        <v>1370.1399999999999</v>
      </c>
      <c r="N70" s="88">
        <f t="shared" si="10"/>
        <v>1420.8400000000001</v>
      </c>
      <c r="O70" s="88">
        <f t="shared" si="10"/>
        <v>1425.44</v>
      </c>
      <c r="P70" s="88">
        <f t="shared" si="10"/>
        <v>1418.44</v>
      </c>
      <c r="Q70" s="88">
        <f t="shared" si="10"/>
        <v>1418.74</v>
      </c>
      <c r="R70" s="88">
        <f t="shared" si="10"/>
        <v>1443.74</v>
      </c>
      <c r="S70" s="88">
        <f t="shared" si="10"/>
        <v>1434.44</v>
      </c>
      <c r="T70" s="88">
        <f t="shared" si="10"/>
        <v>1414.55</v>
      </c>
      <c r="U70" s="88">
        <f t="shared" si="10"/>
        <v>1356.44</v>
      </c>
      <c r="V70" s="88">
        <f t="shared" si="10"/>
        <v>1307.9100000000001</v>
      </c>
      <c r="W70" s="88">
        <f t="shared" si="10"/>
        <v>1240.44</v>
      </c>
      <c r="X70" s="88">
        <f t="shared" si="10"/>
        <v>1223.43</v>
      </c>
      <c r="Y70" s="88">
        <f t="shared" si="10"/>
        <v>1366.9100000000003</v>
      </c>
      <c r="Z70" s="88">
        <f t="shared" si="10"/>
        <v>1471.92</v>
      </c>
      <c r="AA70" s="88">
        <f t="shared" si="10"/>
        <v>1451.1399999999999</v>
      </c>
      <c r="AB70" s="88">
        <f t="shared" si="10"/>
        <v>1438.74</v>
      </c>
      <c r="AC70" s="88">
        <f t="shared" si="10"/>
        <v>1417.94</v>
      </c>
      <c r="AD70" s="88">
        <f t="shared" si="10"/>
        <v>1305.8600000000001</v>
      </c>
      <c r="AE70" s="88">
        <f t="shared" si="10"/>
        <v>1257.3400000000001</v>
      </c>
      <c r="AF70" s="88">
        <f t="shared" si="10"/>
        <v>1241.24</v>
      </c>
      <c r="AG70" s="88">
        <f t="shared" si="10"/>
        <v>2068.14</v>
      </c>
      <c r="AH70" s="51">
        <f t="shared" si="2"/>
        <v>1471.92</v>
      </c>
      <c r="AI70" s="52">
        <f t="shared" si="3"/>
        <v>1165.23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>
        <v>30</v>
      </c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30</v>
      </c>
      <c r="AI71" s="52">
        <f t="shared" si="3"/>
        <v>30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 t="shared" ref="B72:AF72" si="11">B69+B65+B53+B49+B35+B71</f>
        <v>1238.94</v>
      </c>
      <c r="C72" s="88">
        <f t="shared" si="11"/>
        <v>1245.8800000000001</v>
      </c>
      <c r="D72" s="88">
        <f t="shared" si="11"/>
        <v>1213.7</v>
      </c>
      <c r="E72" s="88">
        <f t="shared" si="11"/>
        <v>1230.3000000000002</v>
      </c>
      <c r="F72" s="88">
        <f t="shared" si="11"/>
        <v>1210.8400000000001</v>
      </c>
      <c r="G72" s="88">
        <f t="shared" si="11"/>
        <v>1165.23</v>
      </c>
      <c r="H72" s="88">
        <f t="shared" si="11"/>
        <v>1195.2200000000003</v>
      </c>
      <c r="I72" s="88">
        <f t="shared" si="11"/>
        <v>1226.4900000000002</v>
      </c>
      <c r="J72" s="88">
        <f t="shared" si="11"/>
        <v>1253.06</v>
      </c>
      <c r="K72" s="88">
        <f t="shared" si="11"/>
        <v>1345.7600000000002</v>
      </c>
      <c r="L72" s="88">
        <f t="shared" si="11"/>
        <v>1364.14</v>
      </c>
      <c r="M72" s="88">
        <f t="shared" si="11"/>
        <v>1400.1399999999999</v>
      </c>
      <c r="N72" s="88">
        <f t="shared" si="11"/>
        <v>1420.8400000000001</v>
      </c>
      <c r="O72" s="88">
        <f t="shared" si="11"/>
        <v>1425.44</v>
      </c>
      <c r="P72" s="88">
        <f t="shared" si="11"/>
        <v>1418.44</v>
      </c>
      <c r="Q72" s="88">
        <f t="shared" si="11"/>
        <v>1418.74</v>
      </c>
      <c r="R72" s="88">
        <f t="shared" si="11"/>
        <v>1443.74</v>
      </c>
      <c r="S72" s="88">
        <f t="shared" si="11"/>
        <v>1434.44</v>
      </c>
      <c r="T72" s="88">
        <f t="shared" si="11"/>
        <v>1414.55</v>
      </c>
      <c r="U72" s="88">
        <f t="shared" si="11"/>
        <v>1356.44</v>
      </c>
      <c r="V72" s="88">
        <f t="shared" si="11"/>
        <v>1307.9100000000001</v>
      </c>
      <c r="W72" s="88">
        <f t="shared" si="11"/>
        <v>1240.44</v>
      </c>
      <c r="X72" s="88">
        <f t="shared" si="11"/>
        <v>1223.43</v>
      </c>
      <c r="Y72" s="88">
        <f t="shared" si="11"/>
        <v>1366.9100000000003</v>
      </c>
      <c r="Z72" s="88">
        <f t="shared" si="11"/>
        <v>1471.92</v>
      </c>
      <c r="AA72" s="88">
        <f t="shared" si="11"/>
        <v>1451.1399999999999</v>
      </c>
      <c r="AB72" s="88">
        <f t="shared" si="11"/>
        <v>1438.74</v>
      </c>
      <c r="AC72" s="88">
        <f t="shared" si="11"/>
        <v>1417.94</v>
      </c>
      <c r="AD72" s="88">
        <f t="shared" si="11"/>
        <v>1305.8600000000001</v>
      </c>
      <c r="AE72" s="88">
        <f t="shared" si="11"/>
        <v>1257.3400000000001</v>
      </c>
      <c r="AF72" s="88">
        <f t="shared" si="11"/>
        <v>1241.24</v>
      </c>
      <c r="AG72" s="71">
        <f>AG69+AG65+AG53+AG49+AG35+AG71</f>
        <v>2068.14</v>
      </c>
      <c r="AH72" s="51">
        <f t="shared" si="2"/>
        <v>1471.92</v>
      </c>
      <c r="AI72" s="52">
        <f t="shared" si="3"/>
        <v>1165.23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v>0</v>
      </c>
      <c r="C73" s="79">
        <f t="shared" ref="C73:Q73" si="12">IF(C57&lt;0,C57*-1,0)</f>
        <v>0</v>
      </c>
      <c r="D73" s="79">
        <f t="shared" si="12"/>
        <v>0</v>
      </c>
      <c r="E73" s="79">
        <f t="shared" si="12"/>
        <v>0</v>
      </c>
      <c r="F73" s="79"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v>0</v>
      </c>
      <c r="C74" s="79">
        <f t="shared" ref="C74:Q74" si="14">IF(C55&lt;0,C55*-1,0)</f>
        <v>0</v>
      </c>
      <c r="D74" s="79">
        <f t="shared" si="14"/>
        <v>0</v>
      </c>
      <c r="E74" s="79">
        <f t="shared" si="14"/>
        <v>0</v>
      </c>
      <c r="F74" s="79"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v>0</v>
      </c>
      <c r="C75" s="79">
        <f t="shared" ref="C75:Q75" si="16">IF(C58&lt;0,C58*-1,0)</f>
        <v>0</v>
      </c>
      <c r="D75" s="79">
        <f t="shared" si="16"/>
        <v>0</v>
      </c>
      <c r="E75" s="79">
        <f t="shared" si="16"/>
        <v>0</v>
      </c>
      <c r="F75" s="79"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v>0</v>
      </c>
      <c r="C76" s="79">
        <f t="shared" ref="C76:E77" si="18">IF(C55&lt;0,C55*-1,0)</f>
        <v>0</v>
      </c>
      <c r="D76" s="79">
        <f t="shared" si="18"/>
        <v>0</v>
      </c>
      <c r="E76" s="79">
        <f t="shared" si="18"/>
        <v>0</v>
      </c>
      <c r="F76" s="79">
        <v>0</v>
      </c>
      <c r="G76" s="79">
        <f t="shared" ref="G76:AF76" si="19">IF(G56&lt;0,G56*-1,0)</f>
        <v>0</v>
      </c>
      <c r="H76" s="79">
        <f t="shared" si="19"/>
        <v>0</v>
      </c>
      <c r="I76" s="79">
        <f t="shared" si="19"/>
        <v>0</v>
      </c>
      <c r="J76" s="79">
        <f t="shared" si="19"/>
        <v>0</v>
      </c>
      <c r="K76" s="79">
        <f t="shared" si="19"/>
        <v>0</v>
      </c>
      <c r="L76" s="79">
        <f t="shared" si="19"/>
        <v>0</v>
      </c>
      <c r="M76" s="79">
        <f t="shared" si="19"/>
        <v>0</v>
      </c>
      <c r="N76" s="79">
        <f t="shared" si="19"/>
        <v>0</v>
      </c>
      <c r="O76" s="79">
        <f t="shared" si="19"/>
        <v>0</v>
      </c>
      <c r="P76" s="79">
        <f t="shared" si="19"/>
        <v>0</v>
      </c>
      <c r="Q76" s="79">
        <f t="shared" si="19"/>
        <v>0</v>
      </c>
      <c r="R76" s="79">
        <f t="shared" si="19"/>
        <v>0</v>
      </c>
      <c r="S76" s="79">
        <f t="shared" si="19"/>
        <v>0</v>
      </c>
      <c r="T76" s="79">
        <f t="shared" si="19"/>
        <v>0</v>
      </c>
      <c r="U76" s="79">
        <f t="shared" si="19"/>
        <v>0</v>
      </c>
      <c r="V76" s="79">
        <f t="shared" si="19"/>
        <v>0</v>
      </c>
      <c r="W76" s="79">
        <f t="shared" si="19"/>
        <v>11</v>
      </c>
      <c r="X76" s="79">
        <f t="shared" si="19"/>
        <v>0</v>
      </c>
      <c r="Y76" s="79">
        <f t="shared" si="19"/>
        <v>12.3</v>
      </c>
      <c r="Z76" s="79">
        <f t="shared" si="19"/>
        <v>0</v>
      </c>
      <c r="AA76" s="79">
        <f t="shared" si="19"/>
        <v>33.6</v>
      </c>
      <c r="AB76" s="79">
        <f t="shared" si="19"/>
        <v>5.4</v>
      </c>
      <c r="AC76" s="79">
        <f t="shared" si="19"/>
        <v>10</v>
      </c>
      <c r="AD76" s="79">
        <f t="shared" si="19"/>
        <v>22.8</v>
      </c>
      <c r="AE76" s="79">
        <f t="shared" si="19"/>
        <v>52.3</v>
      </c>
      <c r="AF76" s="79">
        <f t="shared" si="19"/>
        <v>40.1</v>
      </c>
      <c r="AG76" s="89"/>
      <c r="AH76" s="51">
        <f t="shared" ref="AH76:AH88" si="20">MAX(B76:AF76)</f>
        <v>52.3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v>0</v>
      </c>
      <c r="C77" s="79">
        <f t="shared" si="18"/>
        <v>0</v>
      </c>
      <c r="D77" s="79">
        <f t="shared" si="18"/>
        <v>0</v>
      </c>
      <c r="E77" s="79">
        <f t="shared" si="18"/>
        <v>0</v>
      </c>
      <c r="F77" s="79"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0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v>0</v>
      </c>
      <c r="C79" s="66">
        <f t="shared" ref="C79:AG79" si="23">SUM(C73:C78)</f>
        <v>0</v>
      </c>
      <c r="D79" s="66">
        <f t="shared" si="23"/>
        <v>0</v>
      </c>
      <c r="E79" s="66">
        <f t="shared" si="23"/>
        <v>0</v>
      </c>
      <c r="F79" s="66">
        <v>0</v>
      </c>
      <c r="G79" s="66">
        <f t="shared" si="23"/>
        <v>0</v>
      </c>
      <c r="H79" s="66">
        <f t="shared" si="23"/>
        <v>0</v>
      </c>
      <c r="I79" s="66">
        <f t="shared" si="23"/>
        <v>0</v>
      </c>
      <c r="J79" s="66">
        <f t="shared" si="23"/>
        <v>0</v>
      </c>
      <c r="K79" s="66">
        <f t="shared" si="23"/>
        <v>0</v>
      </c>
      <c r="L79" s="66">
        <f t="shared" si="23"/>
        <v>0</v>
      </c>
      <c r="M79" s="66">
        <f t="shared" si="23"/>
        <v>0</v>
      </c>
      <c r="N79" s="66">
        <f t="shared" si="23"/>
        <v>0</v>
      </c>
      <c r="O79" s="66">
        <f t="shared" si="23"/>
        <v>0</v>
      </c>
      <c r="P79" s="66">
        <f t="shared" si="23"/>
        <v>0</v>
      </c>
      <c r="Q79" s="66">
        <f t="shared" si="23"/>
        <v>0</v>
      </c>
      <c r="R79" s="66">
        <f t="shared" si="23"/>
        <v>0</v>
      </c>
      <c r="S79" s="66">
        <f t="shared" si="23"/>
        <v>0</v>
      </c>
      <c r="T79" s="66">
        <f t="shared" si="23"/>
        <v>0</v>
      </c>
      <c r="U79" s="66">
        <f t="shared" si="23"/>
        <v>0</v>
      </c>
      <c r="V79" s="66">
        <f t="shared" si="23"/>
        <v>0</v>
      </c>
      <c r="W79" s="66">
        <f t="shared" si="23"/>
        <v>11</v>
      </c>
      <c r="X79" s="66">
        <f t="shared" si="23"/>
        <v>0</v>
      </c>
      <c r="Y79" s="66">
        <f t="shared" si="23"/>
        <v>12.3</v>
      </c>
      <c r="Z79" s="66">
        <f t="shared" si="23"/>
        <v>0</v>
      </c>
      <c r="AA79" s="66">
        <f t="shared" si="23"/>
        <v>33.6</v>
      </c>
      <c r="AB79" s="66">
        <f t="shared" si="23"/>
        <v>5.4</v>
      </c>
      <c r="AC79" s="66">
        <f t="shared" si="23"/>
        <v>10</v>
      </c>
      <c r="AD79" s="66">
        <f t="shared" si="23"/>
        <v>22.8</v>
      </c>
      <c r="AE79" s="66">
        <f t="shared" si="23"/>
        <v>52.3</v>
      </c>
      <c r="AF79" s="66">
        <f t="shared" si="23"/>
        <v>40.1</v>
      </c>
      <c r="AG79" s="71">
        <f t="shared" si="23"/>
        <v>0</v>
      </c>
      <c r="AH79" s="51">
        <f t="shared" si="20"/>
        <v>52.3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87</v>
      </c>
      <c r="B80" s="66">
        <f t="shared" ref="B80:AG80" si="24">SUM(B67:B79)</f>
        <v>2477.88</v>
      </c>
      <c r="C80" s="66">
        <f t="shared" si="24"/>
        <v>2491.7600000000002</v>
      </c>
      <c r="D80" s="66">
        <f t="shared" si="24"/>
        <v>2427.4</v>
      </c>
      <c r="E80" s="66">
        <f t="shared" si="24"/>
        <v>2460.6000000000004</v>
      </c>
      <c r="F80" s="66">
        <f t="shared" si="24"/>
        <v>2421.6800000000003</v>
      </c>
      <c r="G80" s="66">
        <f t="shared" si="24"/>
        <v>2330.46</v>
      </c>
      <c r="H80" s="66">
        <f t="shared" si="24"/>
        <v>2390.4400000000005</v>
      </c>
      <c r="I80" s="66">
        <f t="shared" si="24"/>
        <v>2452.9800000000005</v>
      </c>
      <c r="J80" s="66">
        <f t="shared" si="24"/>
        <v>2506.12</v>
      </c>
      <c r="K80" s="66">
        <f t="shared" si="24"/>
        <v>2691.5200000000004</v>
      </c>
      <c r="L80" s="66">
        <f t="shared" si="24"/>
        <v>2728.28</v>
      </c>
      <c r="M80" s="66">
        <f t="shared" si="24"/>
        <v>2800.2799999999997</v>
      </c>
      <c r="N80" s="66">
        <f t="shared" si="24"/>
        <v>2841.6800000000003</v>
      </c>
      <c r="O80" s="66">
        <f t="shared" si="24"/>
        <v>2850.88</v>
      </c>
      <c r="P80" s="66">
        <f t="shared" si="24"/>
        <v>2836.88</v>
      </c>
      <c r="Q80" s="66">
        <f t="shared" si="24"/>
        <v>2837.48</v>
      </c>
      <c r="R80" s="66">
        <f t="shared" si="24"/>
        <v>2887.48</v>
      </c>
      <c r="S80" s="66">
        <f t="shared" si="24"/>
        <v>2868.88</v>
      </c>
      <c r="T80" s="66">
        <f t="shared" si="24"/>
        <v>2829.1</v>
      </c>
      <c r="U80" s="66">
        <f t="shared" si="24"/>
        <v>2712.88</v>
      </c>
      <c r="V80" s="66">
        <f t="shared" si="24"/>
        <v>2615.8200000000002</v>
      </c>
      <c r="W80" s="66">
        <f t="shared" si="24"/>
        <v>2502.88</v>
      </c>
      <c r="X80" s="66">
        <f t="shared" si="24"/>
        <v>2446.86</v>
      </c>
      <c r="Y80" s="66">
        <f t="shared" si="24"/>
        <v>2758.420000000001</v>
      </c>
      <c r="Z80" s="66">
        <f t="shared" si="24"/>
        <v>2943.84</v>
      </c>
      <c r="AA80" s="66">
        <f t="shared" si="24"/>
        <v>2969.4799999999996</v>
      </c>
      <c r="AB80" s="66">
        <f t="shared" si="24"/>
        <v>2888.28</v>
      </c>
      <c r="AC80" s="66">
        <f t="shared" si="24"/>
        <v>2855.88</v>
      </c>
      <c r="AD80" s="66">
        <f t="shared" si="24"/>
        <v>2657.3200000000006</v>
      </c>
      <c r="AE80" s="66">
        <f t="shared" si="24"/>
        <v>2619.2800000000007</v>
      </c>
      <c r="AF80" s="66">
        <f t="shared" si="24"/>
        <v>2562.6799999999998</v>
      </c>
      <c r="AG80" s="71">
        <f t="shared" si="24"/>
        <v>4208.08</v>
      </c>
      <c r="AH80" s="51">
        <f t="shared" si="20"/>
        <v>2969.4799999999996</v>
      </c>
      <c r="AI80" s="52">
        <f t="shared" si="21"/>
        <v>2330.46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50.018999999999998</v>
      </c>
      <c r="C81" s="91">
        <v>49.984000000000002</v>
      </c>
      <c r="D81" s="91">
        <v>49.976999999999997</v>
      </c>
      <c r="E81" s="91">
        <v>50.067</v>
      </c>
      <c r="F81" s="91">
        <v>50.036000000000001</v>
      </c>
      <c r="G81" s="91">
        <v>50.045000000000002</v>
      </c>
      <c r="H81" s="91">
        <v>50.015000000000001</v>
      </c>
      <c r="I81" s="91">
        <v>49.947000000000003</v>
      </c>
      <c r="J81" s="91">
        <v>50.002000000000002</v>
      </c>
      <c r="K81" s="91">
        <v>50.018000000000001</v>
      </c>
      <c r="L81" s="91">
        <v>49.914000000000001</v>
      </c>
      <c r="M81" s="91">
        <v>49.91</v>
      </c>
      <c r="N81" s="91">
        <v>49.951999999999998</v>
      </c>
      <c r="O81" s="91">
        <v>50.02</v>
      </c>
      <c r="P81" s="91">
        <v>50.107999999999997</v>
      </c>
      <c r="Q81" s="91">
        <v>50.064999999999998</v>
      </c>
      <c r="R81" s="91">
        <v>49.991999999999997</v>
      </c>
      <c r="S81" s="91">
        <v>49.99</v>
      </c>
      <c r="T81" s="91">
        <v>49.972000000000001</v>
      </c>
      <c r="U81" s="91">
        <v>49.972000000000001</v>
      </c>
      <c r="V81" s="91">
        <v>50.045000000000002</v>
      </c>
      <c r="W81" s="91">
        <v>50.045000000000002</v>
      </c>
      <c r="X81" s="91">
        <v>50.045000000000002</v>
      </c>
      <c r="Y81" s="91">
        <v>49.872999999999998</v>
      </c>
      <c r="Z81" s="91">
        <v>49.661000000000001</v>
      </c>
      <c r="AA81" s="91">
        <v>50.04</v>
      </c>
      <c r="AB81" s="91">
        <v>50.009</v>
      </c>
      <c r="AC81" s="91">
        <v>49.973999999999997</v>
      </c>
      <c r="AD81" s="91">
        <v>49.771999999999998</v>
      </c>
      <c r="AE81" s="91">
        <v>49.957000000000001</v>
      </c>
      <c r="AF81" s="91">
        <v>49.929000000000002</v>
      </c>
      <c r="AG81" s="93"/>
      <c r="AH81" s="51">
        <f t="shared" si="20"/>
        <v>50.107999999999997</v>
      </c>
      <c r="AI81" s="52">
        <f t="shared" si="21"/>
        <v>49.661000000000001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124.3</v>
      </c>
      <c r="C82" s="67">
        <v>124.4</v>
      </c>
      <c r="D82" s="67">
        <v>125.3</v>
      </c>
      <c r="E82" s="67">
        <v>125.2</v>
      </c>
      <c r="F82" s="67">
        <v>125.3</v>
      </c>
      <c r="G82" s="67">
        <v>126.3</v>
      </c>
      <c r="H82" s="67">
        <v>126</v>
      </c>
      <c r="I82" s="67">
        <v>125.7</v>
      </c>
      <c r="J82" s="67">
        <v>125.6</v>
      </c>
      <c r="K82" s="67">
        <v>125.3</v>
      </c>
      <c r="L82" s="67">
        <v>126.6</v>
      </c>
      <c r="M82" s="67">
        <v>124.2</v>
      </c>
      <c r="N82" s="67">
        <v>124.2</v>
      </c>
      <c r="O82" s="67">
        <v>124.2</v>
      </c>
      <c r="P82" s="67">
        <v>123.4</v>
      </c>
      <c r="Q82" s="67">
        <v>124.3</v>
      </c>
      <c r="R82" s="67">
        <v>123.2</v>
      </c>
      <c r="S82" s="95">
        <v>123.8</v>
      </c>
      <c r="T82" s="95">
        <v>123.5</v>
      </c>
      <c r="U82" s="95">
        <v>123.5</v>
      </c>
      <c r="V82" s="95">
        <v>125.2</v>
      </c>
      <c r="W82" s="95">
        <v>125.2</v>
      </c>
      <c r="X82" s="95">
        <v>124.6</v>
      </c>
      <c r="Y82" s="95">
        <v>122.2</v>
      </c>
      <c r="Z82" s="95">
        <v>122</v>
      </c>
      <c r="AA82" s="95">
        <v>124</v>
      </c>
      <c r="AB82" s="95">
        <v>123.6</v>
      </c>
      <c r="AC82" s="95">
        <v>124.9</v>
      </c>
      <c r="AD82" s="95">
        <v>122.9</v>
      </c>
      <c r="AE82" s="95">
        <v>122.8</v>
      </c>
      <c r="AF82" s="95">
        <v>123.6</v>
      </c>
      <c r="AG82" s="97"/>
      <c r="AH82" s="51">
        <f t="shared" si="20"/>
        <v>126.6</v>
      </c>
      <c r="AI82" s="52">
        <f t="shared" si="21"/>
        <v>122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128.30000000000001</v>
      </c>
      <c r="C83" s="67">
        <v>128.30000000000001</v>
      </c>
      <c r="D83" s="67">
        <v>128.80000000000001</v>
      </c>
      <c r="E83" s="67">
        <v>128.80000000000001</v>
      </c>
      <c r="F83" s="67">
        <v>128.80000000000001</v>
      </c>
      <c r="G83" s="67">
        <v>129.1</v>
      </c>
      <c r="H83" s="67">
        <v>128.6</v>
      </c>
      <c r="I83" s="67">
        <v>128.19999999999999</v>
      </c>
      <c r="J83" s="67">
        <v>127.7</v>
      </c>
      <c r="K83" s="67">
        <v>127.6</v>
      </c>
      <c r="L83" s="67">
        <v>128.5</v>
      </c>
      <c r="M83" s="67">
        <v>126.5</v>
      </c>
      <c r="N83" s="67">
        <v>126.5</v>
      </c>
      <c r="O83" s="67">
        <v>126.5</v>
      </c>
      <c r="P83" s="67">
        <v>126.1</v>
      </c>
      <c r="Q83" s="67">
        <v>126.8</v>
      </c>
      <c r="R83" s="67">
        <v>125.9</v>
      </c>
      <c r="S83" s="95">
        <v>126.4</v>
      </c>
      <c r="T83" s="95">
        <v>126.5</v>
      </c>
      <c r="U83" s="95">
        <v>126.5</v>
      </c>
      <c r="V83" s="95">
        <v>127.4</v>
      </c>
      <c r="W83" s="95">
        <v>127.4</v>
      </c>
      <c r="X83" s="95">
        <v>126.5</v>
      </c>
      <c r="Y83" s="95">
        <v>125.1</v>
      </c>
      <c r="Z83" s="95">
        <v>125</v>
      </c>
      <c r="AA83" s="95">
        <v>127.1</v>
      </c>
      <c r="AB83" s="95">
        <v>127.1</v>
      </c>
      <c r="AC83" s="95">
        <v>128</v>
      </c>
      <c r="AD83" s="95">
        <v>127.1</v>
      </c>
      <c r="AE83" s="95">
        <v>126.5</v>
      </c>
      <c r="AF83" s="95">
        <v>127.1</v>
      </c>
      <c r="AG83" s="97"/>
      <c r="AH83" s="51">
        <f t="shared" si="20"/>
        <v>129.1</v>
      </c>
      <c r="AI83" s="52">
        <f t="shared" si="21"/>
        <v>125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122.4</v>
      </c>
      <c r="C84" s="67">
        <v>124.3</v>
      </c>
      <c r="D84" s="67">
        <v>126.2</v>
      </c>
      <c r="E84" s="67">
        <v>126.3</v>
      </c>
      <c r="F84" s="67">
        <v>128.4</v>
      </c>
      <c r="G84" s="67">
        <v>127.4</v>
      </c>
      <c r="H84" s="67">
        <v>127.8</v>
      </c>
      <c r="I84" s="67">
        <v>125.1</v>
      </c>
      <c r="J84" s="67">
        <v>126.6</v>
      </c>
      <c r="K84" s="67">
        <v>126</v>
      </c>
      <c r="L84" s="67">
        <v>121.6</v>
      </c>
      <c r="M84" s="67">
        <v>120.9</v>
      </c>
      <c r="N84" s="67">
        <v>120.9</v>
      </c>
      <c r="O84" s="67">
        <v>120.9</v>
      </c>
      <c r="P84" s="67">
        <v>125.6</v>
      </c>
      <c r="Q84" s="67">
        <v>126.5</v>
      </c>
      <c r="R84" s="67">
        <v>126.7</v>
      </c>
      <c r="S84" s="67">
        <v>127.3</v>
      </c>
      <c r="T84" s="67">
        <v>128.4</v>
      </c>
      <c r="U84" s="67">
        <v>128.4</v>
      </c>
      <c r="V84" s="67">
        <v>128.30000000000001</v>
      </c>
      <c r="W84" s="67">
        <v>128.30000000000001</v>
      </c>
      <c r="X84" s="95">
        <v>127.5</v>
      </c>
      <c r="Y84" s="95">
        <v>128</v>
      </c>
      <c r="Z84" s="95">
        <v>127.2</v>
      </c>
      <c r="AA84" s="95">
        <v>124</v>
      </c>
      <c r="AB84" s="95">
        <v>126.3</v>
      </c>
      <c r="AC84" s="95">
        <v>124.9</v>
      </c>
      <c r="AD84" s="95">
        <v>125.9</v>
      </c>
      <c r="AE84" s="95">
        <v>128</v>
      </c>
      <c r="AF84" s="95">
        <v>127.1</v>
      </c>
      <c r="AG84" s="97"/>
      <c r="AH84" s="51">
        <f t="shared" si="20"/>
        <v>128.4</v>
      </c>
      <c r="AI84" s="52">
        <f t="shared" si="21"/>
        <v>120.9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128.30000000000001</v>
      </c>
      <c r="C85" s="67">
        <v>130.1</v>
      </c>
      <c r="D85" s="67">
        <v>131.69999999999999</v>
      </c>
      <c r="E85" s="67">
        <v>132.4</v>
      </c>
      <c r="F85" s="67">
        <v>133.19999999999999</v>
      </c>
      <c r="G85" s="67">
        <v>133</v>
      </c>
      <c r="H85" s="67">
        <v>131.6</v>
      </c>
      <c r="I85" s="67">
        <v>128.69999999999999</v>
      </c>
      <c r="J85" s="67">
        <v>131.1</v>
      </c>
      <c r="K85" s="67">
        <v>129.30000000000001</v>
      </c>
      <c r="L85" s="67">
        <v>124.1</v>
      </c>
      <c r="M85" s="67">
        <v>123.4</v>
      </c>
      <c r="N85" s="67">
        <v>123.4</v>
      </c>
      <c r="O85" s="67">
        <v>123.4</v>
      </c>
      <c r="P85" s="67">
        <v>128.9</v>
      </c>
      <c r="Q85" s="67">
        <v>130.4</v>
      </c>
      <c r="R85" s="67">
        <v>129.4</v>
      </c>
      <c r="S85" s="67">
        <v>129.19999999999999</v>
      </c>
      <c r="T85" s="67">
        <v>132.30000000000001</v>
      </c>
      <c r="U85" s="67">
        <v>132.30000000000001</v>
      </c>
      <c r="V85" s="67">
        <v>131.69999999999999</v>
      </c>
      <c r="W85" s="67">
        <v>131.69999999999999</v>
      </c>
      <c r="X85" s="95">
        <v>132.4</v>
      </c>
      <c r="Y85" s="95">
        <v>131.9</v>
      </c>
      <c r="Z85" s="95">
        <v>130.80000000000001</v>
      </c>
      <c r="AA85" s="95">
        <v>128.69999999999999</v>
      </c>
      <c r="AB85" s="95">
        <v>130.69999999999999</v>
      </c>
      <c r="AC85" s="95">
        <v>129.69999999999999</v>
      </c>
      <c r="AD85" s="95">
        <v>130.5</v>
      </c>
      <c r="AE85" s="95">
        <v>132.5</v>
      </c>
      <c r="AF85" s="95">
        <v>130.5</v>
      </c>
      <c r="AG85" s="97"/>
      <c r="AH85" s="51">
        <f t="shared" si="20"/>
        <v>133.19999999999999</v>
      </c>
      <c r="AI85" s="52">
        <f t="shared" si="21"/>
        <v>123.4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132.69999999999999</v>
      </c>
      <c r="C86" s="99">
        <v>1331</v>
      </c>
      <c r="D86" s="99">
        <v>133.4</v>
      </c>
      <c r="E86" s="99">
        <v>133.30000000000001</v>
      </c>
      <c r="F86" s="99">
        <v>133.80000000000001</v>
      </c>
      <c r="G86" s="99">
        <v>130.6</v>
      </c>
      <c r="H86" s="99">
        <v>135.19999999999999</v>
      </c>
      <c r="I86" s="99">
        <v>139.5</v>
      </c>
      <c r="J86" s="99">
        <v>139.9</v>
      </c>
      <c r="K86" s="99">
        <v>134.6</v>
      </c>
      <c r="L86" s="99">
        <v>131.1</v>
      </c>
      <c r="M86" s="99">
        <v>130</v>
      </c>
      <c r="N86" s="99">
        <v>130</v>
      </c>
      <c r="O86" s="99">
        <v>130</v>
      </c>
      <c r="P86" s="99">
        <v>133.5</v>
      </c>
      <c r="Q86" s="99">
        <v>132.80000000000001</v>
      </c>
      <c r="R86" s="99">
        <v>130.19999999999999</v>
      </c>
      <c r="S86" s="99">
        <v>133.30000000000001</v>
      </c>
      <c r="T86" s="99">
        <v>133.30000000000001</v>
      </c>
      <c r="U86" s="99">
        <v>133.30000000000001</v>
      </c>
      <c r="V86" s="99">
        <v>132.6</v>
      </c>
      <c r="W86" s="99">
        <v>132.6</v>
      </c>
      <c r="X86" s="95">
        <v>136.6</v>
      </c>
      <c r="Y86" s="95">
        <v>142.19999999999999</v>
      </c>
      <c r="Z86" s="95">
        <v>126.3</v>
      </c>
      <c r="AA86" s="95">
        <v>132.9</v>
      </c>
      <c r="AB86" s="95">
        <v>130.30000000000001</v>
      </c>
      <c r="AC86" s="95">
        <v>130.4</v>
      </c>
      <c r="AD86" s="95">
        <v>132.5</v>
      </c>
      <c r="AE86" s="95">
        <v>134.5</v>
      </c>
      <c r="AF86" s="95">
        <v>129</v>
      </c>
      <c r="AG86" s="101"/>
      <c r="AH86" s="51">
        <f t="shared" si="20"/>
        <v>1331</v>
      </c>
      <c r="AI86" s="52">
        <f t="shared" si="21"/>
        <v>126.3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131.69999999999999</v>
      </c>
      <c r="C87" s="67">
        <v>133.1</v>
      </c>
      <c r="D87" s="67">
        <v>133.69999999999999</v>
      </c>
      <c r="E87" s="67">
        <v>133.6</v>
      </c>
      <c r="F87" s="67">
        <v>132.80000000000001</v>
      </c>
      <c r="G87" s="67">
        <v>129.1</v>
      </c>
      <c r="H87" s="67">
        <v>134.30000000000001</v>
      </c>
      <c r="I87" s="67">
        <v>131.6</v>
      </c>
      <c r="J87" s="67">
        <v>127</v>
      </c>
      <c r="K87" s="67">
        <v>131.80000000000001</v>
      </c>
      <c r="L87" s="67">
        <v>128.30000000000001</v>
      </c>
      <c r="M87" s="67">
        <v>121.3</v>
      </c>
      <c r="N87" s="67">
        <v>121.3</v>
      </c>
      <c r="O87" s="67">
        <v>121.3</v>
      </c>
      <c r="P87" s="67">
        <v>131</v>
      </c>
      <c r="Q87" s="67">
        <v>130.30000000000001</v>
      </c>
      <c r="R87" s="67">
        <v>123.7</v>
      </c>
      <c r="S87" s="67">
        <v>129.80000000000001</v>
      </c>
      <c r="T87" s="67">
        <v>128.9</v>
      </c>
      <c r="U87" s="67">
        <v>128.9</v>
      </c>
      <c r="V87" s="67">
        <v>128.6</v>
      </c>
      <c r="W87" s="67">
        <v>128.6</v>
      </c>
      <c r="X87" s="95">
        <v>137.30000000000001</v>
      </c>
      <c r="Y87" s="95">
        <v>138.30000000000001</v>
      </c>
      <c r="Z87" s="95">
        <v>118.9</v>
      </c>
      <c r="AA87" s="95">
        <v>125.3</v>
      </c>
      <c r="AB87" s="95">
        <v>122.7</v>
      </c>
      <c r="AC87" s="95">
        <v>122.5</v>
      </c>
      <c r="AD87" s="95">
        <v>126.5</v>
      </c>
      <c r="AE87" s="95">
        <v>127.2</v>
      </c>
      <c r="AF87" s="95">
        <v>120.8</v>
      </c>
      <c r="AG87" s="97"/>
      <c r="AH87" s="51">
        <f t="shared" si="20"/>
        <v>138.30000000000001</v>
      </c>
      <c r="AI87" s="52">
        <f t="shared" si="21"/>
        <v>118.9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65.900000000000006</v>
      </c>
      <c r="C88" s="102">
        <v>66</v>
      </c>
      <c r="D88" s="102">
        <v>66.2</v>
      </c>
      <c r="E88" s="102">
        <v>66.2</v>
      </c>
      <c r="F88" s="102">
        <v>66.099999999999994</v>
      </c>
      <c r="G88" s="102">
        <v>66.2</v>
      </c>
      <c r="H88" s="102">
        <v>65.8</v>
      </c>
      <c r="I88" s="102">
        <v>65.599999999999994</v>
      </c>
      <c r="J88" s="102">
        <v>65.8</v>
      </c>
      <c r="K88" s="102">
        <v>65.599999999999994</v>
      </c>
      <c r="L88" s="102">
        <v>65.400000000000006</v>
      </c>
      <c r="M88" s="102">
        <v>64.5</v>
      </c>
      <c r="N88" s="102">
        <v>64.5</v>
      </c>
      <c r="O88" s="102">
        <v>64.5</v>
      </c>
      <c r="P88" s="102">
        <v>64.3</v>
      </c>
      <c r="Q88" s="102">
        <v>64.7</v>
      </c>
      <c r="R88" s="102">
        <v>64.3</v>
      </c>
      <c r="S88" s="102">
        <v>64.599999999999994</v>
      </c>
      <c r="T88" s="102">
        <v>64.5</v>
      </c>
      <c r="U88" s="102">
        <v>64.5</v>
      </c>
      <c r="V88" s="102">
        <v>65.3</v>
      </c>
      <c r="W88" s="102">
        <v>65.3</v>
      </c>
      <c r="X88" s="102">
        <v>64.8</v>
      </c>
      <c r="Y88" s="102">
        <v>64.2</v>
      </c>
      <c r="Z88" s="102">
        <v>64</v>
      </c>
      <c r="AA88" s="102">
        <v>65.3</v>
      </c>
      <c r="AB88" s="102">
        <v>65.099999999999994</v>
      </c>
      <c r="AC88" s="102">
        <v>64.900000000000006</v>
      </c>
      <c r="AD88" s="102">
        <v>64.8</v>
      </c>
      <c r="AE88" s="102">
        <v>64.599999999999994</v>
      </c>
      <c r="AF88" s="102">
        <v>64.900000000000006</v>
      </c>
      <c r="AG88" s="104"/>
      <c r="AH88" s="51">
        <f t="shared" si="20"/>
        <v>66.2</v>
      </c>
      <c r="AI88" s="52">
        <f t="shared" si="21"/>
        <v>64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 t="shared" ref="B90:AF90" si="25">SUM(B12,B14,B17,B20:B21,B39,B41:B42,B44,B46,B91:B94,B98,B104,B110,B119,B121,B133,B140,B143:B144,B151,B153,B155,B159:B161,B163:B165,B170,B176:B177,B179:B181,B189,B194)</f>
        <v>160.53999999999996</v>
      </c>
      <c r="C90" s="109">
        <f t="shared" si="25"/>
        <v>156.83999999999995</v>
      </c>
      <c r="D90" s="109">
        <f t="shared" si="25"/>
        <v>155.43999999999994</v>
      </c>
      <c r="E90" s="109">
        <f t="shared" si="25"/>
        <v>156.03999999999996</v>
      </c>
      <c r="F90" s="109">
        <v>168.83999999999992</v>
      </c>
      <c r="G90" s="109">
        <f t="shared" si="25"/>
        <v>186.93999999999994</v>
      </c>
      <c r="H90" s="109">
        <f t="shared" si="25"/>
        <v>209.64</v>
      </c>
      <c r="I90" s="109">
        <f t="shared" si="25"/>
        <v>235.43999999999997</v>
      </c>
      <c r="J90" s="109">
        <f t="shared" si="25"/>
        <v>255.2399999999999</v>
      </c>
      <c r="K90" s="109">
        <f t="shared" si="25"/>
        <v>268.24</v>
      </c>
      <c r="L90" s="109">
        <f t="shared" si="25"/>
        <v>289.04000000000002</v>
      </c>
      <c r="M90" s="109">
        <f t="shared" si="25"/>
        <v>288.04000000000002</v>
      </c>
      <c r="N90" s="109">
        <f t="shared" si="25"/>
        <v>300.94</v>
      </c>
      <c r="O90" s="109">
        <f t="shared" si="25"/>
        <v>295.14</v>
      </c>
      <c r="P90" s="109">
        <f t="shared" si="25"/>
        <v>293.14</v>
      </c>
      <c r="Q90" s="109">
        <f t="shared" si="25"/>
        <v>294.03999999999996</v>
      </c>
      <c r="R90" s="109">
        <f t="shared" si="25"/>
        <v>285.74</v>
      </c>
      <c r="S90" s="109">
        <f t="shared" si="25"/>
        <v>284.14</v>
      </c>
      <c r="T90" s="109">
        <f t="shared" si="25"/>
        <v>279.14</v>
      </c>
      <c r="U90" s="109">
        <f t="shared" si="25"/>
        <v>279.14</v>
      </c>
      <c r="V90" s="109">
        <f t="shared" si="25"/>
        <v>293.34000000000003</v>
      </c>
      <c r="W90" s="109">
        <f t="shared" si="25"/>
        <v>293.34000000000003</v>
      </c>
      <c r="X90" s="109">
        <f t="shared" si="25"/>
        <v>298.83999999999997</v>
      </c>
      <c r="Y90" s="109">
        <f t="shared" si="25"/>
        <v>319.94</v>
      </c>
      <c r="Z90" s="109">
        <f t="shared" si="25"/>
        <v>316.44000000000005</v>
      </c>
      <c r="AA90" s="109">
        <f t="shared" si="25"/>
        <v>287.03999999999996</v>
      </c>
      <c r="AB90" s="109">
        <f t="shared" si="25"/>
        <v>272.64000000000004</v>
      </c>
      <c r="AC90" s="109">
        <f t="shared" si="25"/>
        <v>247.23999999999995</v>
      </c>
      <c r="AD90" s="109">
        <f t="shared" si="25"/>
        <v>195.23999999999998</v>
      </c>
      <c r="AE90" s="109">
        <f t="shared" si="25"/>
        <v>170.94</v>
      </c>
      <c r="AF90" s="109">
        <f t="shared" si="25"/>
        <v>152.04</v>
      </c>
      <c r="AG90" s="110"/>
      <c r="AH90" s="51">
        <f>MAX(B90:AF90)</f>
        <v>319.94</v>
      </c>
      <c r="AI90" s="52">
        <f>MIN(B90:AF90)</f>
        <v>152.04</v>
      </c>
    </row>
    <row r="91" spans="1:88" x14ac:dyDescent="0.25">
      <c r="A91" s="111" t="s">
        <v>58</v>
      </c>
      <c r="B91" s="112">
        <v>106.5</v>
      </c>
      <c r="C91" s="79">
        <v>107.7</v>
      </c>
      <c r="D91" s="79">
        <v>107.9</v>
      </c>
      <c r="E91" s="79">
        <v>107.2</v>
      </c>
      <c r="F91" s="112">
        <v>107.3</v>
      </c>
      <c r="G91" s="112">
        <v>108.1</v>
      </c>
      <c r="H91" s="112">
        <v>108.4</v>
      </c>
      <c r="I91" s="112">
        <v>108.7</v>
      </c>
      <c r="J91" s="112">
        <v>107.8</v>
      </c>
      <c r="K91" s="112">
        <v>105.8</v>
      </c>
      <c r="L91" s="49">
        <v>106</v>
      </c>
      <c r="M91" s="112">
        <v>106.5</v>
      </c>
      <c r="N91" s="112">
        <v>106</v>
      </c>
      <c r="O91" s="112">
        <v>106</v>
      </c>
      <c r="P91" s="112">
        <v>105</v>
      </c>
      <c r="Q91" s="112">
        <v>105.5</v>
      </c>
      <c r="R91" s="112">
        <v>105</v>
      </c>
      <c r="S91" s="49">
        <v>105.6</v>
      </c>
      <c r="T91" s="49">
        <v>105.9</v>
      </c>
      <c r="U91" s="49">
        <v>105.9</v>
      </c>
      <c r="V91" s="112">
        <v>105.6</v>
      </c>
      <c r="W91" s="112">
        <v>105.6</v>
      </c>
      <c r="X91" s="112">
        <v>105.7</v>
      </c>
      <c r="Y91" s="112">
        <v>107.4</v>
      </c>
      <c r="Z91" s="112">
        <v>109</v>
      </c>
      <c r="AA91" s="112">
        <v>105.6</v>
      </c>
      <c r="AB91" s="112">
        <v>106.1</v>
      </c>
      <c r="AC91" s="112">
        <v>105.8</v>
      </c>
      <c r="AD91" s="112">
        <v>20.3</v>
      </c>
      <c r="AE91" s="112">
        <v>20.3</v>
      </c>
      <c r="AF91" s="112">
        <v>19.5</v>
      </c>
      <c r="AG91" s="114">
        <v>75</v>
      </c>
      <c r="AH91" s="51">
        <f>IF(ABS(MAX(B91:AF91))&gt;ABS(MIN(B91:AF91)),MAX(B91:AF91),MIN(B91:AF91))</f>
        <v>109</v>
      </c>
      <c r="AI91" s="115">
        <f>INDEX($B$9:$AF$9,1,MATCH(AH91,B91:AF91,0))</f>
        <v>0.8125</v>
      </c>
    </row>
    <row r="92" spans="1:88" x14ac:dyDescent="0.25">
      <c r="A92" s="116" t="s">
        <v>59</v>
      </c>
      <c r="B92" s="80">
        <v>-102</v>
      </c>
      <c r="C92" s="80">
        <v>-104</v>
      </c>
      <c r="D92" s="80">
        <v>-105</v>
      </c>
      <c r="E92" s="80">
        <v>-100</v>
      </c>
      <c r="F92" s="80">
        <v>-101</v>
      </c>
      <c r="G92" s="80">
        <v>-96</v>
      </c>
      <c r="H92" s="80">
        <v>-84</v>
      </c>
      <c r="I92" s="80">
        <v>-75</v>
      </c>
      <c r="J92" s="80">
        <v>-66</v>
      </c>
      <c r="K92" s="80">
        <v>-58</v>
      </c>
      <c r="L92" s="80">
        <v>-50</v>
      </c>
      <c r="M92" s="80">
        <v>-53</v>
      </c>
      <c r="N92" s="80">
        <v>-38</v>
      </c>
      <c r="O92" s="80">
        <v>-40</v>
      </c>
      <c r="P92" s="80">
        <v>-42</v>
      </c>
      <c r="Q92" s="80">
        <v>-40</v>
      </c>
      <c r="R92" s="80">
        <v>-46</v>
      </c>
      <c r="S92" s="80">
        <v>-47</v>
      </c>
      <c r="T92" s="80">
        <v>-53</v>
      </c>
      <c r="U92" s="80">
        <v>-53</v>
      </c>
      <c r="V92" s="80">
        <v>-42</v>
      </c>
      <c r="W92" s="80">
        <v>-42</v>
      </c>
      <c r="X92" s="80">
        <v>-40</v>
      </c>
      <c r="Y92" s="80">
        <v>-24</v>
      </c>
      <c r="Z92" s="80">
        <v>-28</v>
      </c>
      <c r="AA92" s="80">
        <v>-40</v>
      </c>
      <c r="AB92" s="80">
        <v>-60</v>
      </c>
      <c r="AC92" s="80">
        <v>-68</v>
      </c>
      <c r="AD92" s="80">
        <v>-34</v>
      </c>
      <c r="AE92" s="80">
        <v>-47</v>
      </c>
      <c r="AF92" s="80">
        <v>-59</v>
      </c>
      <c r="AG92" s="114">
        <v>240</v>
      </c>
      <c r="AH92" s="51">
        <f>IF(ABS(MAX(B92:AF92))&gt;ABS(MIN(B92:AF92)),MAX(B92:AF92),MIN(B92:AF92))</f>
        <v>-105</v>
      </c>
      <c r="AI92" s="115">
        <f>INDEX($B$9:$AF$9,1,MATCH(AH92,B92:AF92,0))</f>
        <v>0.125</v>
      </c>
    </row>
    <row r="93" spans="1:88" x14ac:dyDescent="0.25">
      <c r="A93" s="116" t="s">
        <v>60</v>
      </c>
      <c r="B93" s="80">
        <v>12.3</v>
      </c>
      <c r="C93" s="80">
        <v>10.4</v>
      </c>
      <c r="D93" s="80">
        <v>10.4</v>
      </c>
      <c r="E93" s="80">
        <v>11.6</v>
      </c>
      <c r="F93" s="80">
        <v>15.1</v>
      </c>
      <c r="G93" s="80">
        <v>24</v>
      </c>
      <c r="H93" s="80">
        <v>23.1</v>
      </c>
      <c r="I93" s="80">
        <v>29.8</v>
      </c>
      <c r="J93" s="80">
        <v>32.4</v>
      </c>
      <c r="K93" s="80">
        <v>35.6</v>
      </c>
      <c r="L93" s="80">
        <v>36.5</v>
      </c>
      <c r="M93" s="80">
        <v>36.799999999999997</v>
      </c>
      <c r="N93" s="80">
        <v>36.200000000000003</v>
      </c>
      <c r="O93" s="80">
        <v>37</v>
      </c>
      <c r="P93" s="80">
        <v>39</v>
      </c>
      <c r="Q93" s="80">
        <v>37.4</v>
      </c>
      <c r="R93" s="80">
        <v>36.200000000000003</v>
      </c>
      <c r="S93" s="80">
        <v>34.700000000000003</v>
      </c>
      <c r="T93" s="80">
        <v>31.7</v>
      </c>
      <c r="U93" s="80">
        <v>31.7</v>
      </c>
      <c r="V93" s="80">
        <v>34.9</v>
      </c>
      <c r="W93" s="80">
        <v>34.9</v>
      </c>
      <c r="X93" s="80">
        <v>38.9</v>
      </c>
      <c r="Y93" s="80">
        <v>40.799999999999997</v>
      </c>
      <c r="Z93" s="80">
        <v>39.6</v>
      </c>
      <c r="AA93" s="80">
        <v>26.4</v>
      </c>
      <c r="AB93" s="80">
        <v>31.8</v>
      </c>
      <c r="AC93" s="80">
        <v>14.7</v>
      </c>
      <c r="AD93" s="80">
        <v>13.6</v>
      </c>
      <c r="AE93" s="80">
        <v>2.9</v>
      </c>
      <c r="AF93" s="80">
        <v>-3.2</v>
      </c>
      <c r="AG93" s="114">
        <v>60</v>
      </c>
      <c r="AH93" s="51">
        <f>IF(ABS(MAX(B93:AF93))&gt;ABS(MIN(B93:AF93)),MAX(B93:AF93),MIN(B93:AF93))</f>
        <v>40.799999999999997</v>
      </c>
      <c r="AI93" s="115">
        <f>INDEX($B$9:$AF$9,1,MATCH(AH93,B93:AF93,0))</f>
        <v>0.79166666666666663</v>
      </c>
    </row>
    <row r="94" spans="1:88" x14ac:dyDescent="0.25">
      <c r="A94" s="118" t="s">
        <v>61</v>
      </c>
      <c r="B94" s="82">
        <v>-111</v>
      </c>
      <c r="C94" s="82">
        <v>-112</v>
      </c>
      <c r="D94" s="82">
        <v>-112.6</v>
      </c>
      <c r="E94" s="82">
        <v>-111.4</v>
      </c>
      <c r="F94" s="82">
        <v>-106.9</v>
      </c>
      <c r="G94" s="82">
        <v>-98.5</v>
      </c>
      <c r="H94" s="82">
        <v>-87.2</v>
      </c>
      <c r="I94" s="82">
        <v>-77.400000000000006</v>
      </c>
      <c r="J94" s="82">
        <v>-68.3</v>
      </c>
      <c r="K94" s="82">
        <v>-64.5</v>
      </c>
      <c r="L94" s="82">
        <v>-58.2</v>
      </c>
      <c r="M94" s="82">
        <v>-57</v>
      </c>
      <c r="N94" s="82">
        <v>-58</v>
      </c>
      <c r="O94" s="82">
        <v>-59</v>
      </c>
      <c r="P94" s="82">
        <v>-60</v>
      </c>
      <c r="Q94" s="82">
        <v>-60</v>
      </c>
      <c r="R94" s="82">
        <v>-60.3</v>
      </c>
      <c r="S94" s="82">
        <v>-60.3</v>
      </c>
      <c r="T94" s="82">
        <v>-60.3</v>
      </c>
      <c r="U94" s="82">
        <v>-60.3</v>
      </c>
      <c r="V94" s="82">
        <v>-60</v>
      </c>
      <c r="W94" s="82">
        <v>-60</v>
      </c>
      <c r="X94" s="82">
        <v>-60.6</v>
      </c>
      <c r="Y94" s="82">
        <v>-60.6</v>
      </c>
      <c r="Z94" s="82">
        <v>0</v>
      </c>
      <c r="AA94" s="82">
        <v>-60.3</v>
      </c>
      <c r="AB94" s="82">
        <v>-60.3</v>
      </c>
      <c r="AC94" s="82">
        <v>-60.3</v>
      </c>
      <c r="AD94" s="82">
        <v>-60.6</v>
      </c>
      <c r="AE94" s="82">
        <v>-60.3</v>
      </c>
      <c r="AF94" s="82">
        <v>-60.3</v>
      </c>
      <c r="AG94" s="121">
        <v>120</v>
      </c>
      <c r="AH94" s="51">
        <f>IF(ABS(MAX(B94:AF94))&gt;ABS(MIN(B94:AF94)),MAX(B94:AF94),MIN(B94:AF94))</f>
        <v>-112.6</v>
      </c>
      <c r="AI94" s="115">
        <f>INDEX($B$9:$AF$9,1,MATCH(AH94,B94:AF94,0))</f>
        <v>0.125</v>
      </c>
    </row>
    <row r="95" spans="1:88" ht="15.75" thickBot="1" x14ac:dyDescent="0.3">
      <c r="A95" s="118" t="s">
        <v>62</v>
      </c>
      <c r="B95" s="82">
        <v>51.8</v>
      </c>
      <c r="C95" s="82">
        <v>57.4</v>
      </c>
      <c r="D95" s="82">
        <v>53.6</v>
      </c>
      <c r="E95" s="82">
        <v>58.1</v>
      </c>
      <c r="F95" s="82">
        <v>49.4</v>
      </c>
      <c r="G95" s="82">
        <v>28.5</v>
      </c>
      <c r="H95" s="82">
        <v>45.7</v>
      </c>
      <c r="I95" s="82">
        <v>47.3</v>
      </c>
      <c r="J95" s="82">
        <v>51</v>
      </c>
      <c r="K95" s="82">
        <v>50.1</v>
      </c>
      <c r="L95" s="82">
        <v>40</v>
      </c>
      <c r="M95" s="82">
        <v>43</v>
      </c>
      <c r="N95" s="82">
        <v>33</v>
      </c>
      <c r="O95" s="82">
        <v>33</v>
      </c>
      <c r="P95" s="82">
        <v>32</v>
      </c>
      <c r="Q95" s="82">
        <v>29</v>
      </c>
      <c r="R95" s="82">
        <v>42.2</v>
      </c>
      <c r="S95" s="82">
        <v>30.5</v>
      </c>
      <c r="T95" s="82">
        <v>24.6</v>
      </c>
      <c r="U95" s="82">
        <v>24.6</v>
      </c>
      <c r="V95" s="82">
        <v>31.9</v>
      </c>
      <c r="W95" s="82">
        <v>31.9</v>
      </c>
      <c r="X95" s="82">
        <v>78</v>
      </c>
      <c r="Y95" s="82">
        <v>90.9</v>
      </c>
      <c r="Z95" s="82">
        <v>60.4</v>
      </c>
      <c r="AA95" s="82">
        <v>75.400000000000006</v>
      </c>
      <c r="AB95" s="82">
        <v>78.3</v>
      </c>
      <c r="AC95" s="82">
        <v>98.4</v>
      </c>
      <c r="AD95" s="82">
        <v>89</v>
      </c>
      <c r="AE95" s="82">
        <v>78.599999999999994</v>
      </c>
      <c r="AF95" s="82">
        <v>71.900000000000006</v>
      </c>
      <c r="AG95" s="121"/>
      <c r="AH95" s="51">
        <f>IF(ABS(MAX(B95:AF95))&gt;ABS(MIN(B95:AF95)),MAX(B95:AF95),MIN(B95:AF95))</f>
        <v>98.4</v>
      </c>
      <c r="AI95" s="115">
        <f>INDEX($B$9:$AF$9,1,MATCH(AH95,B95:AF95,0))</f>
        <v>0.875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3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ref="S124:AF124" si="34">R124</f>
        <v>1.48</v>
      </c>
      <c r="T124" s="129">
        <f t="shared" si="34"/>
        <v>1.48</v>
      </c>
      <c r="U124" s="129">
        <f t="shared" si="34"/>
        <v>1.48</v>
      </c>
      <c r="V124" s="129">
        <f t="shared" si="34"/>
        <v>1.48</v>
      </c>
      <c r="W124" s="129">
        <f t="shared" si="34"/>
        <v>1.48</v>
      </c>
      <c r="X124" s="129">
        <f t="shared" si="34"/>
        <v>1.48</v>
      </c>
      <c r="Y124" s="129">
        <f t="shared" si="34"/>
        <v>1.48</v>
      </c>
      <c r="Z124" s="129">
        <f t="shared" si="34"/>
        <v>1.48</v>
      </c>
      <c r="AA124" s="129">
        <f t="shared" si="34"/>
        <v>1.48</v>
      </c>
      <c r="AB124" s="129">
        <f t="shared" si="34"/>
        <v>1.48</v>
      </c>
      <c r="AC124" s="129">
        <f t="shared" si="34"/>
        <v>1.48</v>
      </c>
      <c r="AD124" s="129">
        <f t="shared" si="34"/>
        <v>1.48</v>
      </c>
      <c r="AE124" s="129">
        <f t="shared" si="34"/>
        <v>1.48</v>
      </c>
      <c r="AF124" s="129">
        <f t="shared" si="34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5">B126</f>
        <v>2.2000000000000002</v>
      </c>
      <c r="D126" s="129">
        <f t="shared" si="35"/>
        <v>2.2000000000000002</v>
      </c>
      <c r="E126" s="129">
        <f t="shared" si="35"/>
        <v>2.2000000000000002</v>
      </c>
      <c r="F126" s="129">
        <f t="shared" si="35"/>
        <v>2.2000000000000002</v>
      </c>
      <c r="G126" s="129">
        <f t="shared" si="35"/>
        <v>2.2000000000000002</v>
      </c>
      <c r="H126" s="129">
        <f t="shared" si="35"/>
        <v>2.2000000000000002</v>
      </c>
      <c r="I126" s="129">
        <f t="shared" si="35"/>
        <v>2.2000000000000002</v>
      </c>
      <c r="J126" s="129">
        <f t="shared" si="35"/>
        <v>2.2000000000000002</v>
      </c>
      <c r="K126" s="129">
        <f t="shared" si="35"/>
        <v>2.2000000000000002</v>
      </c>
      <c r="L126" s="129">
        <f t="shared" si="35"/>
        <v>2.2000000000000002</v>
      </c>
      <c r="M126" s="129">
        <f t="shared" si="35"/>
        <v>2.2000000000000002</v>
      </c>
      <c r="N126" s="129">
        <f t="shared" si="35"/>
        <v>2.2000000000000002</v>
      </c>
      <c r="O126" s="129">
        <f t="shared" si="35"/>
        <v>2.2000000000000002</v>
      </c>
      <c r="P126" s="129">
        <f t="shared" si="35"/>
        <v>2.2000000000000002</v>
      </c>
      <c r="Q126" s="129">
        <f t="shared" si="35"/>
        <v>2.2000000000000002</v>
      </c>
      <c r="R126" s="129">
        <f t="shared" si="35"/>
        <v>2.2000000000000002</v>
      </c>
      <c r="S126" s="129">
        <f t="shared" ref="S126:AF133" si="36">R126</f>
        <v>2.2000000000000002</v>
      </c>
      <c r="T126" s="129">
        <f t="shared" si="36"/>
        <v>2.2000000000000002</v>
      </c>
      <c r="U126" s="129">
        <f t="shared" si="36"/>
        <v>2.2000000000000002</v>
      </c>
      <c r="V126" s="129">
        <f t="shared" si="36"/>
        <v>2.2000000000000002</v>
      </c>
      <c r="W126" s="129">
        <f t="shared" si="36"/>
        <v>2.2000000000000002</v>
      </c>
      <c r="X126" s="129">
        <f t="shared" si="36"/>
        <v>2.2000000000000002</v>
      </c>
      <c r="Y126" s="129">
        <f t="shared" si="36"/>
        <v>2.2000000000000002</v>
      </c>
      <c r="Z126" s="129">
        <f t="shared" si="36"/>
        <v>2.2000000000000002</v>
      </c>
      <c r="AA126" s="129">
        <f t="shared" si="36"/>
        <v>2.2000000000000002</v>
      </c>
      <c r="AB126" s="129">
        <f t="shared" si="36"/>
        <v>2.2000000000000002</v>
      </c>
      <c r="AC126" s="129">
        <f t="shared" si="36"/>
        <v>2.2000000000000002</v>
      </c>
      <c r="AD126" s="129">
        <f t="shared" si="36"/>
        <v>2.2000000000000002</v>
      </c>
      <c r="AE126" s="129">
        <f t="shared" si="36"/>
        <v>2.2000000000000002</v>
      </c>
      <c r="AF126" s="129">
        <f t="shared" si="36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5"/>
        <v>2</v>
      </c>
      <c r="D127" s="129">
        <f t="shared" si="35"/>
        <v>2</v>
      </c>
      <c r="E127" s="129">
        <f t="shared" si="35"/>
        <v>2</v>
      </c>
      <c r="F127" s="129">
        <f t="shared" si="35"/>
        <v>2</v>
      </c>
      <c r="G127" s="129">
        <f t="shared" si="35"/>
        <v>2</v>
      </c>
      <c r="H127" s="129">
        <f t="shared" si="35"/>
        <v>2</v>
      </c>
      <c r="I127" s="129">
        <f t="shared" si="35"/>
        <v>2</v>
      </c>
      <c r="J127" s="129">
        <f t="shared" si="35"/>
        <v>2</v>
      </c>
      <c r="K127" s="129">
        <f t="shared" si="35"/>
        <v>2</v>
      </c>
      <c r="L127" s="129">
        <f t="shared" si="35"/>
        <v>2</v>
      </c>
      <c r="M127" s="129">
        <f t="shared" si="35"/>
        <v>2</v>
      </c>
      <c r="N127" s="129">
        <f t="shared" si="35"/>
        <v>2</v>
      </c>
      <c r="O127" s="129">
        <f t="shared" si="35"/>
        <v>2</v>
      </c>
      <c r="P127" s="129">
        <f t="shared" si="35"/>
        <v>2</v>
      </c>
      <c r="Q127" s="129">
        <f t="shared" si="35"/>
        <v>2</v>
      </c>
      <c r="R127" s="129">
        <f t="shared" si="35"/>
        <v>2</v>
      </c>
      <c r="S127" s="129">
        <f t="shared" si="36"/>
        <v>2</v>
      </c>
      <c r="T127" s="129">
        <f t="shared" si="36"/>
        <v>2</v>
      </c>
      <c r="U127" s="129">
        <f t="shared" si="36"/>
        <v>2</v>
      </c>
      <c r="V127" s="129">
        <f t="shared" si="36"/>
        <v>2</v>
      </c>
      <c r="W127" s="129">
        <f t="shared" si="36"/>
        <v>2</v>
      </c>
      <c r="X127" s="129">
        <f t="shared" si="36"/>
        <v>2</v>
      </c>
      <c r="Y127" s="129">
        <f t="shared" si="36"/>
        <v>2</v>
      </c>
      <c r="Z127" s="129">
        <f t="shared" si="36"/>
        <v>2</v>
      </c>
      <c r="AA127" s="129">
        <f t="shared" si="36"/>
        <v>2</v>
      </c>
      <c r="AB127" s="129">
        <f t="shared" si="36"/>
        <v>2</v>
      </c>
      <c r="AC127" s="129">
        <f t="shared" si="36"/>
        <v>2</v>
      </c>
      <c r="AD127" s="129">
        <f t="shared" si="36"/>
        <v>2</v>
      </c>
      <c r="AE127" s="129">
        <f t="shared" si="36"/>
        <v>2</v>
      </c>
      <c r="AF127" s="129">
        <f t="shared" si="36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5"/>
        <v>1.25</v>
      </c>
      <c r="D128" s="129">
        <f t="shared" si="35"/>
        <v>1.25</v>
      </c>
      <c r="E128" s="129">
        <f t="shared" si="35"/>
        <v>1.25</v>
      </c>
      <c r="F128" s="129">
        <f t="shared" si="35"/>
        <v>1.25</v>
      </c>
      <c r="G128" s="129">
        <f t="shared" si="35"/>
        <v>1.25</v>
      </c>
      <c r="H128" s="129">
        <f t="shared" si="35"/>
        <v>1.25</v>
      </c>
      <c r="I128" s="129">
        <f t="shared" si="35"/>
        <v>1.25</v>
      </c>
      <c r="J128" s="129">
        <f t="shared" si="35"/>
        <v>1.25</v>
      </c>
      <c r="K128" s="129">
        <f t="shared" si="35"/>
        <v>1.25</v>
      </c>
      <c r="L128" s="129">
        <f t="shared" si="35"/>
        <v>1.25</v>
      </c>
      <c r="M128" s="129">
        <f t="shared" si="35"/>
        <v>1.25</v>
      </c>
      <c r="N128" s="129">
        <f t="shared" si="35"/>
        <v>1.25</v>
      </c>
      <c r="O128" s="129">
        <f t="shared" si="35"/>
        <v>1.25</v>
      </c>
      <c r="P128" s="129">
        <f t="shared" si="35"/>
        <v>1.25</v>
      </c>
      <c r="Q128" s="129">
        <f t="shared" si="35"/>
        <v>1.25</v>
      </c>
      <c r="R128" s="129">
        <f t="shared" si="35"/>
        <v>1.25</v>
      </c>
      <c r="S128" s="129">
        <f t="shared" si="36"/>
        <v>1.25</v>
      </c>
      <c r="T128" s="129">
        <f t="shared" si="36"/>
        <v>1.25</v>
      </c>
      <c r="U128" s="129">
        <f t="shared" si="36"/>
        <v>1.25</v>
      </c>
      <c r="V128" s="129">
        <f t="shared" si="36"/>
        <v>1.25</v>
      </c>
      <c r="W128" s="129">
        <f t="shared" si="36"/>
        <v>1.25</v>
      </c>
      <c r="X128" s="129">
        <f t="shared" si="36"/>
        <v>1.25</v>
      </c>
      <c r="Y128" s="129">
        <f t="shared" si="36"/>
        <v>1.25</v>
      </c>
      <c r="Z128" s="129">
        <f t="shared" si="36"/>
        <v>1.25</v>
      </c>
      <c r="AA128" s="129">
        <f t="shared" si="36"/>
        <v>1.25</v>
      </c>
      <c r="AB128" s="129">
        <f t="shared" si="36"/>
        <v>1.25</v>
      </c>
      <c r="AC128" s="129">
        <f t="shared" si="36"/>
        <v>1.25</v>
      </c>
      <c r="AD128" s="129">
        <f t="shared" si="36"/>
        <v>1.25</v>
      </c>
      <c r="AE128" s="129">
        <f t="shared" si="36"/>
        <v>1.25</v>
      </c>
      <c r="AF128" s="129">
        <f t="shared" si="36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5"/>
        <v>1.1499999999999999</v>
      </c>
      <c r="D129" s="129">
        <f t="shared" si="35"/>
        <v>1.1499999999999999</v>
      </c>
      <c r="E129" s="129">
        <f t="shared" si="35"/>
        <v>1.1499999999999999</v>
      </c>
      <c r="F129" s="129">
        <f t="shared" si="35"/>
        <v>1.1499999999999999</v>
      </c>
      <c r="G129" s="129">
        <f t="shared" si="35"/>
        <v>1.1499999999999999</v>
      </c>
      <c r="H129" s="129">
        <f t="shared" si="35"/>
        <v>1.1499999999999999</v>
      </c>
      <c r="I129" s="129">
        <f t="shared" si="35"/>
        <v>1.1499999999999999</v>
      </c>
      <c r="J129" s="129">
        <f t="shared" si="35"/>
        <v>1.1499999999999999</v>
      </c>
      <c r="K129" s="129">
        <f t="shared" si="35"/>
        <v>1.1499999999999999</v>
      </c>
      <c r="L129" s="129">
        <f t="shared" si="35"/>
        <v>1.1499999999999999</v>
      </c>
      <c r="M129" s="129">
        <f t="shared" si="35"/>
        <v>1.1499999999999999</v>
      </c>
      <c r="N129" s="129">
        <f t="shared" si="35"/>
        <v>1.1499999999999999</v>
      </c>
      <c r="O129" s="129">
        <f t="shared" si="35"/>
        <v>1.1499999999999999</v>
      </c>
      <c r="P129" s="129">
        <f t="shared" si="35"/>
        <v>1.1499999999999999</v>
      </c>
      <c r="Q129" s="129">
        <f t="shared" si="35"/>
        <v>1.1499999999999999</v>
      </c>
      <c r="R129" s="129">
        <f t="shared" si="35"/>
        <v>1.1499999999999999</v>
      </c>
      <c r="S129" s="129">
        <f t="shared" si="36"/>
        <v>1.1499999999999999</v>
      </c>
      <c r="T129" s="129">
        <f t="shared" si="36"/>
        <v>1.1499999999999999</v>
      </c>
      <c r="U129" s="129">
        <f t="shared" si="36"/>
        <v>1.1499999999999999</v>
      </c>
      <c r="V129" s="129">
        <f t="shared" si="36"/>
        <v>1.1499999999999999</v>
      </c>
      <c r="W129" s="129">
        <f t="shared" si="36"/>
        <v>1.1499999999999999</v>
      </c>
      <c r="X129" s="129">
        <f t="shared" si="36"/>
        <v>1.1499999999999999</v>
      </c>
      <c r="Y129" s="129">
        <f t="shared" si="36"/>
        <v>1.1499999999999999</v>
      </c>
      <c r="Z129" s="129">
        <f t="shared" si="36"/>
        <v>1.1499999999999999</v>
      </c>
      <c r="AA129" s="129">
        <f t="shared" si="36"/>
        <v>1.1499999999999999</v>
      </c>
      <c r="AB129" s="129">
        <f t="shared" si="36"/>
        <v>1.1499999999999999</v>
      </c>
      <c r="AC129" s="129">
        <f t="shared" si="36"/>
        <v>1.1499999999999999</v>
      </c>
      <c r="AD129" s="129">
        <f t="shared" si="36"/>
        <v>1.1499999999999999</v>
      </c>
      <c r="AE129" s="129">
        <f t="shared" si="36"/>
        <v>1.1499999999999999</v>
      </c>
      <c r="AF129" s="129">
        <f t="shared" si="36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5"/>
        <v>2.133</v>
      </c>
      <c r="D130" s="129">
        <f t="shared" si="35"/>
        <v>2.133</v>
      </c>
      <c r="E130" s="129">
        <f t="shared" si="35"/>
        <v>2.133</v>
      </c>
      <c r="F130" s="129">
        <f t="shared" si="35"/>
        <v>2.133</v>
      </c>
      <c r="G130" s="129">
        <f t="shared" si="35"/>
        <v>2.133</v>
      </c>
      <c r="H130" s="129">
        <f t="shared" si="35"/>
        <v>2.133</v>
      </c>
      <c r="I130" s="129">
        <f t="shared" si="35"/>
        <v>2.133</v>
      </c>
      <c r="J130" s="129">
        <f t="shared" si="35"/>
        <v>2.133</v>
      </c>
      <c r="K130" s="129">
        <f t="shared" si="35"/>
        <v>2.133</v>
      </c>
      <c r="L130" s="129">
        <f t="shared" si="35"/>
        <v>2.133</v>
      </c>
      <c r="M130" s="129">
        <f t="shared" si="35"/>
        <v>2.133</v>
      </c>
      <c r="N130" s="129">
        <f t="shared" si="35"/>
        <v>2.133</v>
      </c>
      <c r="O130" s="129">
        <f t="shared" si="35"/>
        <v>2.133</v>
      </c>
      <c r="P130" s="129">
        <f t="shared" si="35"/>
        <v>2.133</v>
      </c>
      <c r="Q130" s="129">
        <f t="shared" si="35"/>
        <v>2.133</v>
      </c>
      <c r="R130" s="129">
        <f t="shared" si="35"/>
        <v>2.133</v>
      </c>
      <c r="S130" s="129">
        <f t="shared" si="36"/>
        <v>2.133</v>
      </c>
      <c r="T130" s="129">
        <f t="shared" si="36"/>
        <v>2.133</v>
      </c>
      <c r="U130" s="129">
        <f t="shared" si="36"/>
        <v>2.133</v>
      </c>
      <c r="V130" s="129">
        <f t="shared" si="36"/>
        <v>2.133</v>
      </c>
      <c r="W130" s="129">
        <f t="shared" si="36"/>
        <v>2.133</v>
      </c>
      <c r="X130" s="129">
        <f t="shared" si="36"/>
        <v>2.133</v>
      </c>
      <c r="Y130" s="129">
        <f t="shared" si="36"/>
        <v>2.133</v>
      </c>
      <c r="Z130" s="129">
        <f t="shared" si="36"/>
        <v>2.133</v>
      </c>
      <c r="AA130" s="129">
        <f t="shared" si="36"/>
        <v>2.133</v>
      </c>
      <c r="AB130" s="129">
        <f t="shared" si="36"/>
        <v>2.133</v>
      </c>
      <c r="AC130" s="129">
        <f t="shared" si="36"/>
        <v>2.133</v>
      </c>
      <c r="AD130" s="129">
        <f t="shared" si="36"/>
        <v>2.133</v>
      </c>
      <c r="AE130" s="129">
        <f t="shared" si="36"/>
        <v>2.133</v>
      </c>
      <c r="AF130" s="129">
        <f t="shared" si="36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5"/>
        <v>2.09</v>
      </c>
      <c r="D131" s="129">
        <f t="shared" si="35"/>
        <v>2.09</v>
      </c>
      <c r="E131" s="129">
        <f t="shared" si="35"/>
        <v>2.09</v>
      </c>
      <c r="F131" s="129">
        <f t="shared" si="35"/>
        <v>2.09</v>
      </c>
      <c r="G131" s="129">
        <f t="shared" si="35"/>
        <v>2.09</v>
      </c>
      <c r="H131" s="129">
        <f t="shared" si="35"/>
        <v>2.09</v>
      </c>
      <c r="I131" s="129">
        <f t="shared" si="35"/>
        <v>2.09</v>
      </c>
      <c r="J131" s="129">
        <f t="shared" si="35"/>
        <v>2.09</v>
      </c>
      <c r="K131" s="129">
        <f t="shared" si="35"/>
        <v>2.09</v>
      </c>
      <c r="L131" s="129">
        <f t="shared" si="35"/>
        <v>2.09</v>
      </c>
      <c r="M131" s="129">
        <f t="shared" si="35"/>
        <v>2.09</v>
      </c>
      <c r="N131" s="129">
        <f t="shared" si="35"/>
        <v>2.09</v>
      </c>
      <c r="O131" s="129">
        <f t="shared" si="35"/>
        <v>2.09</v>
      </c>
      <c r="P131" s="129">
        <f t="shared" si="35"/>
        <v>2.09</v>
      </c>
      <c r="Q131" s="129">
        <f t="shared" si="35"/>
        <v>2.09</v>
      </c>
      <c r="R131" s="129">
        <f t="shared" si="35"/>
        <v>2.09</v>
      </c>
      <c r="S131" s="129">
        <f t="shared" si="36"/>
        <v>2.09</v>
      </c>
      <c r="T131" s="129">
        <f t="shared" si="36"/>
        <v>2.09</v>
      </c>
      <c r="U131" s="129">
        <f t="shared" si="36"/>
        <v>2.09</v>
      </c>
      <c r="V131" s="129">
        <f t="shared" si="36"/>
        <v>2.09</v>
      </c>
      <c r="W131" s="129">
        <f t="shared" si="36"/>
        <v>2.09</v>
      </c>
      <c r="X131" s="129">
        <f t="shared" si="36"/>
        <v>2.09</v>
      </c>
      <c r="Y131" s="129">
        <f t="shared" si="36"/>
        <v>2.09</v>
      </c>
      <c r="Z131" s="129">
        <f t="shared" si="36"/>
        <v>2.09</v>
      </c>
      <c r="AA131" s="129">
        <f t="shared" si="36"/>
        <v>2.09</v>
      </c>
      <c r="AB131" s="129">
        <f t="shared" si="36"/>
        <v>2.09</v>
      </c>
      <c r="AC131" s="129">
        <f t="shared" si="36"/>
        <v>2.09</v>
      </c>
      <c r="AD131" s="129">
        <f t="shared" si="36"/>
        <v>2.09</v>
      </c>
      <c r="AE131" s="129">
        <f t="shared" si="36"/>
        <v>2.09</v>
      </c>
      <c r="AF131" s="129">
        <f t="shared" si="36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5"/>
        <v>1.1399999999999999</v>
      </c>
      <c r="D132" s="129">
        <f t="shared" si="35"/>
        <v>1.1399999999999999</v>
      </c>
      <c r="E132" s="129">
        <f t="shared" si="35"/>
        <v>1.1399999999999999</v>
      </c>
      <c r="F132" s="129">
        <f t="shared" si="35"/>
        <v>1.1399999999999999</v>
      </c>
      <c r="G132" s="129">
        <f t="shared" si="35"/>
        <v>1.1399999999999999</v>
      </c>
      <c r="H132" s="129">
        <f t="shared" si="35"/>
        <v>1.1399999999999999</v>
      </c>
      <c r="I132" s="129">
        <f t="shared" si="35"/>
        <v>1.1399999999999999</v>
      </c>
      <c r="J132" s="129">
        <f t="shared" si="35"/>
        <v>1.1399999999999999</v>
      </c>
      <c r="K132" s="129">
        <f t="shared" si="35"/>
        <v>1.1399999999999999</v>
      </c>
      <c r="L132" s="129">
        <f t="shared" si="35"/>
        <v>1.1399999999999999</v>
      </c>
      <c r="M132" s="129">
        <f t="shared" si="35"/>
        <v>1.1399999999999999</v>
      </c>
      <c r="N132" s="129">
        <f t="shared" si="35"/>
        <v>1.1399999999999999</v>
      </c>
      <c r="O132" s="129">
        <f t="shared" si="35"/>
        <v>1.1399999999999999</v>
      </c>
      <c r="P132" s="129">
        <f t="shared" si="35"/>
        <v>1.1399999999999999</v>
      </c>
      <c r="Q132" s="129">
        <f t="shared" si="35"/>
        <v>1.1399999999999999</v>
      </c>
      <c r="R132" s="129">
        <f t="shared" si="35"/>
        <v>1.1399999999999999</v>
      </c>
      <c r="S132" s="129">
        <f t="shared" si="36"/>
        <v>1.1399999999999999</v>
      </c>
      <c r="T132" s="129">
        <f t="shared" si="36"/>
        <v>1.1399999999999999</v>
      </c>
      <c r="U132" s="129">
        <f t="shared" si="36"/>
        <v>1.1399999999999999</v>
      </c>
      <c r="V132" s="129">
        <f t="shared" si="36"/>
        <v>1.1399999999999999</v>
      </c>
      <c r="W132" s="129">
        <f t="shared" si="36"/>
        <v>1.1399999999999999</v>
      </c>
      <c r="X132" s="129">
        <f t="shared" si="36"/>
        <v>1.1399999999999999</v>
      </c>
      <c r="Y132" s="129">
        <f t="shared" si="36"/>
        <v>1.1399999999999999</v>
      </c>
      <c r="Z132" s="129">
        <f t="shared" si="36"/>
        <v>1.1399999999999999</v>
      </c>
      <c r="AA132" s="129">
        <f t="shared" si="36"/>
        <v>1.1399999999999999</v>
      </c>
      <c r="AB132" s="129">
        <f t="shared" si="36"/>
        <v>1.1399999999999999</v>
      </c>
      <c r="AC132" s="129">
        <f t="shared" si="36"/>
        <v>1.1399999999999999</v>
      </c>
      <c r="AD132" s="129">
        <f t="shared" si="36"/>
        <v>1.1399999999999999</v>
      </c>
      <c r="AE132" s="129">
        <f t="shared" si="36"/>
        <v>1.1399999999999999</v>
      </c>
      <c r="AF132" s="129">
        <f t="shared" si="36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5"/>
        <v>0.82</v>
      </c>
      <c r="D133" s="129">
        <f t="shared" si="35"/>
        <v>0.82</v>
      </c>
      <c r="E133" s="129">
        <f t="shared" si="35"/>
        <v>0.82</v>
      </c>
      <c r="F133" s="129">
        <f t="shared" si="35"/>
        <v>0.82</v>
      </c>
      <c r="G133" s="129">
        <f t="shared" si="35"/>
        <v>0.82</v>
      </c>
      <c r="H133" s="129">
        <f t="shared" si="35"/>
        <v>0.82</v>
      </c>
      <c r="I133" s="129">
        <f t="shared" si="35"/>
        <v>0.82</v>
      </c>
      <c r="J133" s="129">
        <f t="shared" si="35"/>
        <v>0.82</v>
      </c>
      <c r="K133" s="129">
        <f t="shared" si="35"/>
        <v>0.82</v>
      </c>
      <c r="L133" s="129">
        <f t="shared" si="35"/>
        <v>0.82</v>
      </c>
      <c r="M133" s="129">
        <f t="shared" si="35"/>
        <v>0.82</v>
      </c>
      <c r="N133" s="129">
        <f t="shared" si="35"/>
        <v>0.82</v>
      </c>
      <c r="O133" s="129">
        <f t="shared" si="35"/>
        <v>0.82</v>
      </c>
      <c r="P133" s="129">
        <f t="shared" si="35"/>
        <v>0.82</v>
      </c>
      <c r="Q133" s="129">
        <f t="shared" si="35"/>
        <v>0.82</v>
      </c>
      <c r="R133" s="129">
        <f t="shared" si="35"/>
        <v>0.82</v>
      </c>
      <c r="S133" s="129">
        <f t="shared" si="36"/>
        <v>0.82</v>
      </c>
      <c r="T133" s="129">
        <f t="shared" si="36"/>
        <v>0.82</v>
      </c>
      <c r="U133" s="129">
        <f t="shared" si="36"/>
        <v>0.82</v>
      </c>
      <c r="V133" s="129">
        <f t="shared" si="36"/>
        <v>0.82</v>
      </c>
      <c r="W133" s="129">
        <f t="shared" si="36"/>
        <v>0.82</v>
      </c>
      <c r="X133" s="129">
        <f t="shared" si="36"/>
        <v>0.82</v>
      </c>
      <c r="Y133" s="129">
        <f t="shared" si="36"/>
        <v>0.82</v>
      </c>
      <c r="Z133" s="129">
        <f t="shared" si="36"/>
        <v>0.82</v>
      </c>
      <c r="AA133" s="129">
        <f t="shared" si="36"/>
        <v>0.82</v>
      </c>
      <c r="AB133" s="129">
        <f t="shared" si="36"/>
        <v>0.82</v>
      </c>
      <c r="AC133" s="129">
        <f t="shared" si="36"/>
        <v>0.82</v>
      </c>
      <c r="AD133" s="129">
        <f t="shared" si="36"/>
        <v>0.82</v>
      </c>
      <c r="AE133" s="129">
        <f t="shared" si="36"/>
        <v>0.82</v>
      </c>
      <c r="AF133" s="129">
        <f t="shared" si="36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7">B135</f>
        <v>2</v>
      </c>
      <c r="D135" s="129">
        <f t="shared" si="37"/>
        <v>2</v>
      </c>
      <c r="E135" s="129">
        <f t="shared" si="37"/>
        <v>2</v>
      </c>
      <c r="F135" s="129">
        <f t="shared" si="37"/>
        <v>2</v>
      </c>
      <c r="G135" s="129">
        <f t="shared" si="37"/>
        <v>2</v>
      </c>
      <c r="H135" s="129">
        <f t="shared" si="37"/>
        <v>2</v>
      </c>
      <c r="I135" s="129">
        <f t="shared" si="37"/>
        <v>2</v>
      </c>
      <c r="J135" s="129">
        <f t="shared" si="37"/>
        <v>2</v>
      </c>
      <c r="K135" s="129">
        <f t="shared" si="37"/>
        <v>2</v>
      </c>
      <c r="L135" s="129">
        <f t="shared" si="37"/>
        <v>2</v>
      </c>
      <c r="M135" s="129">
        <f t="shared" si="37"/>
        <v>2</v>
      </c>
      <c r="N135" s="129">
        <f t="shared" si="37"/>
        <v>2</v>
      </c>
      <c r="O135" s="129">
        <f t="shared" si="37"/>
        <v>2</v>
      </c>
      <c r="P135" s="129">
        <f t="shared" si="37"/>
        <v>2</v>
      </c>
      <c r="Q135" s="129">
        <f t="shared" si="37"/>
        <v>2</v>
      </c>
      <c r="R135" s="129">
        <f t="shared" si="37"/>
        <v>2</v>
      </c>
      <c r="S135" s="129">
        <f t="shared" ref="S135:AF141" si="38">R135</f>
        <v>2</v>
      </c>
      <c r="T135" s="129">
        <f t="shared" si="38"/>
        <v>2</v>
      </c>
      <c r="U135" s="129">
        <f t="shared" si="38"/>
        <v>2</v>
      </c>
      <c r="V135" s="129">
        <f t="shared" si="38"/>
        <v>2</v>
      </c>
      <c r="W135" s="129">
        <f t="shared" si="38"/>
        <v>2</v>
      </c>
      <c r="X135" s="129">
        <f t="shared" si="38"/>
        <v>2</v>
      </c>
      <c r="Y135" s="129">
        <f t="shared" si="38"/>
        <v>2</v>
      </c>
      <c r="Z135" s="129">
        <f t="shared" si="38"/>
        <v>2</v>
      </c>
      <c r="AA135" s="129">
        <f t="shared" si="38"/>
        <v>2</v>
      </c>
      <c r="AB135" s="129">
        <f t="shared" si="38"/>
        <v>2</v>
      </c>
      <c r="AC135" s="129">
        <f t="shared" si="38"/>
        <v>2</v>
      </c>
      <c r="AD135" s="129">
        <f t="shared" si="38"/>
        <v>2</v>
      </c>
      <c r="AE135" s="129">
        <f t="shared" si="38"/>
        <v>2</v>
      </c>
      <c r="AF135" s="129">
        <f t="shared" si="38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7"/>
        <v>5.61</v>
      </c>
      <c r="D136" s="129">
        <f t="shared" si="37"/>
        <v>5.61</v>
      </c>
      <c r="E136" s="129">
        <f t="shared" si="37"/>
        <v>5.61</v>
      </c>
      <c r="F136" s="129">
        <f t="shared" si="37"/>
        <v>5.61</v>
      </c>
      <c r="G136" s="129">
        <f t="shared" si="37"/>
        <v>5.61</v>
      </c>
      <c r="H136" s="129">
        <f t="shared" si="37"/>
        <v>5.61</v>
      </c>
      <c r="I136" s="129">
        <f t="shared" si="37"/>
        <v>5.61</v>
      </c>
      <c r="J136" s="129">
        <f t="shared" si="37"/>
        <v>5.61</v>
      </c>
      <c r="K136" s="129">
        <f t="shared" si="37"/>
        <v>5.61</v>
      </c>
      <c r="L136" s="129">
        <f t="shared" si="37"/>
        <v>5.61</v>
      </c>
      <c r="M136" s="129">
        <f t="shared" si="37"/>
        <v>5.61</v>
      </c>
      <c r="N136" s="129">
        <f t="shared" si="37"/>
        <v>5.61</v>
      </c>
      <c r="O136" s="129">
        <f t="shared" si="37"/>
        <v>5.61</v>
      </c>
      <c r="P136" s="129">
        <f t="shared" si="37"/>
        <v>5.61</v>
      </c>
      <c r="Q136" s="129">
        <f t="shared" si="37"/>
        <v>5.61</v>
      </c>
      <c r="R136" s="129">
        <f t="shared" si="37"/>
        <v>5.61</v>
      </c>
      <c r="S136" s="129">
        <f t="shared" si="38"/>
        <v>5.61</v>
      </c>
      <c r="T136" s="129">
        <f t="shared" si="38"/>
        <v>5.61</v>
      </c>
      <c r="U136" s="129">
        <f t="shared" si="38"/>
        <v>5.61</v>
      </c>
      <c r="V136" s="129">
        <f t="shared" si="38"/>
        <v>5.61</v>
      </c>
      <c r="W136" s="129">
        <f t="shared" si="38"/>
        <v>5.61</v>
      </c>
      <c r="X136" s="129">
        <f t="shared" si="38"/>
        <v>5.61</v>
      </c>
      <c r="Y136" s="129">
        <f t="shared" si="38"/>
        <v>5.61</v>
      </c>
      <c r="Z136" s="129">
        <f t="shared" si="38"/>
        <v>5.61</v>
      </c>
      <c r="AA136" s="129">
        <f t="shared" si="38"/>
        <v>5.61</v>
      </c>
      <c r="AB136" s="129">
        <f t="shared" si="38"/>
        <v>5.61</v>
      </c>
      <c r="AC136" s="129">
        <f t="shared" si="38"/>
        <v>5.61</v>
      </c>
      <c r="AD136" s="129">
        <f t="shared" si="38"/>
        <v>5.61</v>
      </c>
      <c r="AE136" s="129">
        <f t="shared" si="38"/>
        <v>5.61</v>
      </c>
      <c r="AF136" s="129">
        <f t="shared" si="38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7"/>
        <v>1.25</v>
      </c>
      <c r="D137" s="129">
        <f t="shared" si="37"/>
        <v>1.25</v>
      </c>
      <c r="E137" s="129">
        <f t="shared" si="37"/>
        <v>1.25</v>
      </c>
      <c r="F137" s="129">
        <f t="shared" si="37"/>
        <v>1.25</v>
      </c>
      <c r="G137" s="129">
        <f t="shared" si="37"/>
        <v>1.25</v>
      </c>
      <c r="H137" s="129">
        <f t="shared" si="37"/>
        <v>1.25</v>
      </c>
      <c r="I137" s="129">
        <f t="shared" si="37"/>
        <v>1.25</v>
      </c>
      <c r="J137" s="129">
        <f t="shared" si="37"/>
        <v>1.25</v>
      </c>
      <c r="K137" s="129">
        <f t="shared" si="37"/>
        <v>1.25</v>
      </c>
      <c r="L137" s="129">
        <f t="shared" si="37"/>
        <v>1.25</v>
      </c>
      <c r="M137" s="129">
        <f t="shared" si="37"/>
        <v>1.25</v>
      </c>
      <c r="N137" s="129">
        <f t="shared" si="37"/>
        <v>1.25</v>
      </c>
      <c r="O137" s="129">
        <f t="shared" si="37"/>
        <v>1.25</v>
      </c>
      <c r="P137" s="129">
        <f t="shared" si="37"/>
        <v>1.25</v>
      </c>
      <c r="Q137" s="129">
        <f t="shared" si="37"/>
        <v>1.25</v>
      </c>
      <c r="R137" s="129">
        <f t="shared" si="37"/>
        <v>1.25</v>
      </c>
      <c r="S137" s="129">
        <f t="shared" si="38"/>
        <v>1.25</v>
      </c>
      <c r="T137" s="129">
        <f t="shared" si="38"/>
        <v>1.25</v>
      </c>
      <c r="U137" s="129">
        <f t="shared" si="38"/>
        <v>1.25</v>
      </c>
      <c r="V137" s="129">
        <f t="shared" si="38"/>
        <v>1.25</v>
      </c>
      <c r="W137" s="129">
        <f t="shared" si="38"/>
        <v>1.25</v>
      </c>
      <c r="X137" s="129">
        <f t="shared" si="38"/>
        <v>1.25</v>
      </c>
      <c r="Y137" s="129">
        <f t="shared" si="38"/>
        <v>1.25</v>
      </c>
      <c r="Z137" s="129">
        <f t="shared" si="38"/>
        <v>1.25</v>
      </c>
      <c r="AA137" s="129">
        <f t="shared" si="38"/>
        <v>1.25</v>
      </c>
      <c r="AB137" s="129">
        <f t="shared" si="38"/>
        <v>1.25</v>
      </c>
      <c r="AC137" s="129">
        <f t="shared" si="38"/>
        <v>1.25</v>
      </c>
      <c r="AD137" s="129">
        <f t="shared" si="38"/>
        <v>1.25</v>
      </c>
      <c r="AE137" s="129">
        <f t="shared" si="38"/>
        <v>1.25</v>
      </c>
      <c r="AF137" s="129">
        <f t="shared" si="38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7"/>
        <v>1.25</v>
      </c>
      <c r="D138" s="129">
        <f t="shared" si="37"/>
        <v>1.25</v>
      </c>
      <c r="E138" s="129">
        <f t="shared" si="37"/>
        <v>1.25</v>
      </c>
      <c r="F138" s="129">
        <f t="shared" si="37"/>
        <v>1.25</v>
      </c>
      <c r="G138" s="129">
        <f t="shared" si="37"/>
        <v>1.25</v>
      </c>
      <c r="H138" s="129">
        <f t="shared" si="37"/>
        <v>1.25</v>
      </c>
      <c r="I138" s="129">
        <f t="shared" si="37"/>
        <v>1.25</v>
      </c>
      <c r="J138" s="129">
        <f t="shared" si="37"/>
        <v>1.25</v>
      </c>
      <c r="K138" s="129">
        <f t="shared" si="37"/>
        <v>1.25</v>
      </c>
      <c r="L138" s="129">
        <f t="shared" si="37"/>
        <v>1.25</v>
      </c>
      <c r="M138" s="129">
        <f t="shared" si="37"/>
        <v>1.25</v>
      </c>
      <c r="N138" s="129">
        <f t="shared" si="37"/>
        <v>1.25</v>
      </c>
      <c r="O138" s="129">
        <f t="shared" si="37"/>
        <v>1.25</v>
      </c>
      <c r="P138" s="129">
        <f t="shared" si="37"/>
        <v>1.25</v>
      </c>
      <c r="Q138" s="129">
        <f t="shared" si="37"/>
        <v>1.25</v>
      </c>
      <c r="R138" s="129">
        <f t="shared" si="37"/>
        <v>1.25</v>
      </c>
      <c r="S138" s="129">
        <f t="shared" si="38"/>
        <v>1.25</v>
      </c>
      <c r="T138" s="129">
        <f t="shared" si="38"/>
        <v>1.25</v>
      </c>
      <c r="U138" s="129">
        <f t="shared" si="38"/>
        <v>1.25</v>
      </c>
      <c r="V138" s="129">
        <f t="shared" si="38"/>
        <v>1.25</v>
      </c>
      <c r="W138" s="129">
        <f t="shared" si="38"/>
        <v>1.25</v>
      </c>
      <c r="X138" s="129">
        <f t="shared" si="38"/>
        <v>1.25</v>
      </c>
      <c r="Y138" s="129">
        <f t="shared" si="38"/>
        <v>1.25</v>
      </c>
      <c r="Z138" s="129">
        <f t="shared" si="38"/>
        <v>1.25</v>
      </c>
      <c r="AA138" s="129">
        <f t="shared" si="38"/>
        <v>1.25</v>
      </c>
      <c r="AB138" s="129">
        <f t="shared" si="38"/>
        <v>1.25</v>
      </c>
      <c r="AC138" s="129">
        <f t="shared" si="38"/>
        <v>1.25</v>
      </c>
      <c r="AD138" s="129">
        <f t="shared" si="38"/>
        <v>1.25</v>
      </c>
      <c r="AE138" s="129">
        <f t="shared" si="38"/>
        <v>1.25</v>
      </c>
      <c r="AF138" s="129">
        <f t="shared" si="38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7"/>
        <v>1.46</v>
      </c>
      <c r="D139" s="129">
        <f t="shared" si="37"/>
        <v>1.46</v>
      </c>
      <c r="E139" s="129">
        <f t="shared" si="37"/>
        <v>1.46</v>
      </c>
      <c r="F139" s="129">
        <f t="shared" si="37"/>
        <v>1.46</v>
      </c>
      <c r="G139" s="129">
        <f t="shared" si="37"/>
        <v>1.46</v>
      </c>
      <c r="H139" s="129">
        <f t="shared" si="37"/>
        <v>1.46</v>
      </c>
      <c r="I139" s="129">
        <f t="shared" si="37"/>
        <v>1.46</v>
      </c>
      <c r="J139" s="129">
        <f t="shared" si="37"/>
        <v>1.46</v>
      </c>
      <c r="K139" s="129">
        <f t="shared" si="37"/>
        <v>1.46</v>
      </c>
      <c r="L139" s="129">
        <f t="shared" si="37"/>
        <v>1.46</v>
      </c>
      <c r="M139" s="129">
        <f t="shared" si="37"/>
        <v>1.46</v>
      </c>
      <c r="N139" s="129">
        <f t="shared" si="37"/>
        <v>1.46</v>
      </c>
      <c r="O139" s="129">
        <f t="shared" si="37"/>
        <v>1.46</v>
      </c>
      <c r="P139" s="129">
        <f t="shared" si="37"/>
        <v>1.46</v>
      </c>
      <c r="Q139" s="129">
        <f t="shared" si="37"/>
        <v>1.46</v>
      </c>
      <c r="R139" s="129">
        <f t="shared" si="37"/>
        <v>1.46</v>
      </c>
      <c r="S139" s="129">
        <f t="shared" si="38"/>
        <v>1.46</v>
      </c>
      <c r="T139" s="129">
        <f t="shared" si="38"/>
        <v>1.46</v>
      </c>
      <c r="U139" s="129">
        <f t="shared" si="38"/>
        <v>1.46</v>
      </c>
      <c r="V139" s="129">
        <f t="shared" si="38"/>
        <v>1.46</v>
      </c>
      <c r="W139" s="129">
        <f t="shared" si="38"/>
        <v>1.46</v>
      </c>
      <c r="X139" s="129">
        <f t="shared" si="38"/>
        <v>1.46</v>
      </c>
      <c r="Y139" s="129">
        <f t="shared" si="38"/>
        <v>1.46</v>
      </c>
      <c r="Z139" s="129">
        <f t="shared" si="38"/>
        <v>1.46</v>
      </c>
      <c r="AA139" s="129">
        <f t="shared" si="38"/>
        <v>1.46</v>
      </c>
      <c r="AB139" s="129">
        <f t="shared" si="38"/>
        <v>1.46</v>
      </c>
      <c r="AC139" s="129">
        <f t="shared" si="38"/>
        <v>1.46</v>
      </c>
      <c r="AD139" s="129">
        <f t="shared" si="38"/>
        <v>1.46</v>
      </c>
      <c r="AE139" s="129">
        <f t="shared" si="38"/>
        <v>1.46</v>
      </c>
      <c r="AF139" s="129">
        <f t="shared" si="38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7"/>
        <v>3</v>
      </c>
      <c r="D140" s="129">
        <f t="shared" si="37"/>
        <v>3</v>
      </c>
      <c r="E140" s="129">
        <f t="shared" si="37"/>
        <v>3</v>
      </c>
      <c r="F140" s="129">
        <f t="shared" si="37"/>
        <v>3</v>
      </c>
      <c r="G140" s="129">
        <f t="shared" si="37"/>
        <v>3</v>
      </c>
      <c r="H140" s="129">
        <f t="shared" si="37"/>
        <v>3</v>
      </c>
      <c r="I140" s="129">
        <f t="shared" si="37"/>
        <v>3</v>
      </c>
      <c r="J140" s="129">
        <f t="shared" si="37"/>
        <v>3</v>
      </c>
      <c r="K140" s="129">
        <f t="shared" si="37"/>
        <v>3</v>
      </c>
      <c r="L140" s="129">
        <f t="shared" si="37"/>
        <v>3</v>
      </c>
      <c r="M140" s="129">
        <f t="shared" si="37"/>
        <v>3</v>
      </c>
      <c r="N140" s="129">
        <f t="shared" si="37"/>
        <v>3</v>
      </c>
      <c r="O140" s="129">
        <f t="shared" si="37"/>
        <v>3</v>
      </c>
      <c r="P140" s="129">
        <f t="shared" si="37"/>
        <v>3</v>
      </c>
      <c r="Q140" s="129">
        <f t="shared" si="37"/>
        <v>3</v>
      </c>
      <c r="R140" s="129">
        <f t="shared" si="37"/>
        <v>3</v>
      </c>
      <c r="S140" s="129">
        <f t="shared" si="38"/>
        <v>3</v>
      </c>
      <c r="T140" s="129">
        <f t="shared" si="38"/>
        <v>3</v>
      </c>
      <c r="U140" s="129">
        <f t="shared" si="38"/>
        <v>3</v>
      </c>
      <c r="V140" s="129">
        <f t="shared" si="38"/>
        <v>3</v>
      </c>
      <c r="W140" s="129">
        <f t="shared" si="38"/>
        <v>3</v>
      </c>
      <c r="X140" s="129">
        <f t="shared" si="38"/>
        <v>3</v>
      </c>
      <c r="Y140" s="129">
        <f t="shared" si="38"/>
        <v>3</v>
      </c>
      <c r="Z140" s="129">
        <f t="shared" si="38"/>
        <v>3</v>
      </c>
      <c r="AA140" s="129">
        <f t="shared" si="38"/>
        <v>3</v>
      </c>
      <c r="AB140" s="129">
        <f t="shared" si="38"/>
        <v>3</v>
      </c>
      <c r="AC140" s="129">
        <f t="shared" si="38"/>
        <v>3</v>
      </c>
      <c r="AD140" s="129">
        <f t="shared" si="38"/>
        <v>3</v>
      </c>
      <c r="AE140" s="129">
        <f t="shared" si="38"/>
        <v>3</v>
      </c>
      <c r="AF140" s="129">
        <f t="shared" si="38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7"/>
        <v>3.3</v>
      </c>
      <c r="D141" s="129">
        <f t="shared" si="37"/>
        <v>3.3</v>
      </c>
      <c r="E141" s="129">
        <f t="shared" si="37"/>
        <v>3.3</v>
      </c>
      <c r="F141" s="129">
        <f t="shared" si="37"/>
        <v>3.3</v>
      </c>
      <c r="G141" s="129">
        <f t="shared" si="37"/>
        <v>3.3</v>
      </c>
      <c r="H141" s="129">
        <f t="shared" si="37"/>
        <v>3.3</v>
      </c>
      <c r="I141" s="129">
        <f t="shared" si="37"/>
        <v>3.3</v>
      </c>
      <c r="J141" s="129">
        <f t="shared" si="37"/>
        <v>3.3</v>
      </c>
      <c r="K141" s="129">
        <f t="shared" si="37"/>
        <v>3.3</v>
      </c>
      <c r="L141" s="129">
        <f t="shared" si="37"/>
        <v>3.3</v>
      </c>
      <c r="M141" s="129">
        <f t="shared" si="37"/>
        <v>3.3</v>
      </c>
      <c r="N141" s="129">
        <f t="shared" si="37"/>
        <v>3.3</v>
      </c>
      <c r="O141" s="129">
        <f t="shared" si="37"/>
        <v>3.3</v>
      </c>
      <c r="P141" s="129">
        <f t="shared" si="37"/>
        <v>3.3</v>
      </c>
      <c r="Q141" s="129">
        <f t="shared" si="37"/>
        <v>3.3</v>
      </c>
      <c r="R141" s="129">
        <f t="shared" si="37"/>
        <v>3.3</v>
      </c>
      <c r="S141" s="129">
        <f t="shared" si="38"/>
        <v>3.3</v>
      </c>
      <c r="T141" s="129">
        <f t="shared" si="38"/>
        <v>3.3</v>
      </c>
      <c r="U141" s="129">
        <f t="shared" si="38"/>
        <v>3.3</v>
      </c>
      <c r="V141" s="129">
        <f t="shared" si="38"/>
        <v>3.3</v>
      </c>
      <c r="W141" s="129">
        <f t="shared" si="38"/>
        <v>3.3</v>
      </c>
      <c r="X141" s="129">
        <f t="shared" si="38"/>
        <v>3.3</v>
      </c>
      <c r="Y141" s="129">
        <f t="shared" si="38"/>
        <v>3.3</v>
      </c>
      <c r="Z141" s="129">
        <f t="shared" si="38"/>
        <v>3.3</v>
      </c>
      <c r="AA141" s="129">
        <f t="shared" si="38"/>
        <v>3.3</v>
      </c>
      <c r="AB141" s="129">
        <f t="shared" si="38"/>
        <v>3.3</v>
      </c>
      <c r="AC141" s="129">
        <f t="shared" si="38"/>
        <v>3.3</v>
      </c>
      <c r="AD141" s="129">
        <f t="shared" si="38"/>
        <v>3.3</v>
      </c>
      <c r="AE141" s="129">
        <f t="shared" si="38"/>
        <v>3.3</v>
      </c>
      <c r="AF141" s="129">
        <f t="shared" si="38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39">B143</f>
        <v>1.76</v>
      </c>
      <c r="D143" s="129">
        <f t="shared" si="39"/>
        <v>1.76</v>
      </c>
      <c r="E143" s="129">
        <f t="shared" si="39"/>
        <v>1.76</v>
      </c>
      <c r="F143" s="129">
        <f t="shared" si="39"/>
        <v>1.76</v>
      </c>
      <c r="G143" s="129">
        <f t="shared" si="39"/>
        <v>1.76</v>
      </c>
      <c r="H143" s="129">
        <f t="shared" si="39"/>
        <v>1.76</v>
      </c>
      <c r="I143" s="129">
        <f t="shared" si="39"/>
        <v>1.76</v>
      </c>
      <c r="J143" s="129">
        <f t="shared" si="39"/>
        <v>1.76</v>
      </c>
      <c r="K143" s="129">
        <f t="shared" si="39"/>
        <v>1.76</v>
      </c>
      <c r="L143" s="129">
        <f t="shared" si="39"/>
        <v>1.76</v>
      </c>
      <c r="M143" s="129">
        <f t="shared" si="39"/>
        <v>1.76</v>
      </c>
      <c r="N143" s="129">
        <f t="shared" si="39"/>
        <v>1.76</v>
      </c>
      <c r="O143" s="129">
        <f t="shared" si="39"/>
        <v>1.76</v>
      </c>
      <c r="P143" s="129">
        <f t="shared" si="39"/>
        <v>1.76</v>
      </c>
      <c r="Q143" s="129">
        <f t="shared" si="39"/>
        <v>1.76</v>
      </c>
      <c r="R143" s="129">
        <f t="shared" si="39"/>
        <v>1.76</v>
      </c>
      <c r="S143" s="129">
        <f t="shared" ref="S143:AF144" si="40">R143</f>
        <v>1.76</v>
      </c>
      <c r="T143" s="129">
        <f t="shared" si="40"/>
        <v>1.76</v>
      </c>
      <c r="U143" s="129">
        <f t="shared" si="40"/>
        <v>1.76</v>
      </c>
      <c r="V143" s="129">
        <f t="shared" si="40"/>
        <v>1.76</v>
      </c>
      <c r="W143" s="129">
        <f t="shared" si="40"/>
        <v>1.76</v>
      </c>
      <c r="X143" s="129">
        <f t="shared" si="40"/>
        <v>1.76</v>
      </c>
      <c r="Y143" s="129">
        <f t="shared" si="40"/>
        <v>1.76</v>
      </c>
      <c r="Z143" s="129">
        <f t="shared" si="40"/>
        <v>1.76</v>
      </c>
      <c r="AA143" s="129">
        <f t="shared" si="40"/>
        <v>1.76</v>
      </c>
      <c r="AB143" s="129">
        <f t="shared" si="40"/>
        <v>1.76</v>
      </c>
      <c r="AC143" s="129">
        <f t="shared" si="40"/>
        <v>1.76</v>
      </c>
      <c r="AD143" s="129">
        <f t="shared" si="40"/>
        <v>1.76</v>
      </c>
      <c r="AE143" s="129">
        <f t="shared" si="40"/>
        <v>1.76</v>
      </c>
      <c r="AF143" s="129">
        <f t="shared" si="40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9"/>
        <v>0</v>
      </c>
      <c r="D144" s="129">
        <f t="shared" si="39"/>
        <v>0</v>
      </c>
      <c r="E144" s="129">
        <f t="shared" si="39"/>
        <v>0</v>
      </c>
      <c r="F144" s="129">
        <f t="shared" si="39"/>
        <v>0</v>
      </c>
      <c r="G144" s="129">
        <f t="shared" si="39"/>
        <v>0</v>
      </c>
      <c r="H144" s="129">
        <f t="shared" si="39"/>
        <v>0</v>
      </c>
      <c r="I144" s="129">
        <f t="shared" si="39"/>
        <v>0</v>
      </c>
      <c r="J144" s="129">
        <f t="shared" si="39"/>
        <v>0</v>
      </c>
      <c r="K144" s="129">
        <f t="shared" si="39"/>
        <v>0</v>
      </c>
      <c r="L144" s="129">
        <f t="shared" si="39"/>
        <v>0</v>
      </c>
      <c r="M144" s="129">
        <f t="shared" si="39"/>
        <v>0</v>
      </c>
      <c r="N144" s="129">
        <f t="shared" si="39"/>
        <v>0</v>
      </c>
      <c r="O144" s="129">
        <f t="shared" si="39"/>
        <v>0</v>
      </c>
      <c r="P144" s="129">
        <f t="shared" si="39"/>
        <v>0</v>
      </c>
      <c r="Q144" s="129">
        <f t="shared" si="39"/>
        <v>0</v>
      </c>
      <c r="R144" s="129">
        <f t="shared" si="39"/>
        <v>0</v>
      </c>
      <c r="S144" s="129">
        <f t="shared" si="40"/>
        <v>0</v>
      </c>
      <c r="T144" s="129">
        <f t="shared" si="40"/>
        <v>0</v>
      </c>
      <c r="U144" s="129">
        <f t="shared" si="40"/>
        <v>0</v>
      </c>
      <c r="V144" s="129">
        <f t="shared" si="40"/>
        <v>0</v>
      </c>
      <c r="W144" s="129">
        <f t="shared" si="40"/>
        <v>0</v>
      </c>
      <c r="X144" s="129">
        <f t="shared" si="40"/>
        <v>0</v>
      </c>
      <c r="Y144" s="129">
        <f t="shared" si="40"/>
        <v>0</v>
      </c>
      <c r="Z144" s="129">
        <f t="shared" si="40"/>
        <v>0</v>
      </c>
      <c r="AA144" s="129">
        <f t="shared" si="40"/>
        <v>0</v>
      </c>
      <c r="AB144" s="129">
        <f t="shared" si="40"/>
        <v>0</v>
      </c>
      <c r="AC144" s="129">
        <f t="shared" si="40"/>
        <v>0</v>
      </c>
      <c r="AD144" s="129">
        <f t="shared" si="40"/>
        <v>0</v>
      </c>
      <c r="AE144" s="129">
        <f t="shared" si="40"/>
        <v>0</v>
      </c>
      <c r="AF144" s="129">
        <f t="shared" si="40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41">B146</f>
        <v>0.1</v>
      </c>
      <c r="D146" s="129">
        <f t="shared" si="41"/>
        <v>0.1</v>
      </c>
      <c r="E146" s="129">
        <f t="shared" si="41"/>
        <v>0.1</v>
      </c>
      <c r="F146" s="129">
        <f t="shared" si="41"/>
        <v>0.1</v>
      </c>
      <c r="G146" s="129">
        <f t="shared" si="41"/>
        <v>0.1</v>
      </c>
      <c r="H146" s="129">
        <f t="shared" si="41"/>
        <v>0.1</v>
      </c>
      <c r="I146" s="129">
        <f t="shared" si="41"/>
        <v>0.1</v>
      </c>
      <c r="J146" s="129">
        <f t="shared" si="41"/>
        <v>0.1</v>
      </c>
      <c r="K146" s="129">
        <f t="shared" si="41"/>
        <v>0.1</v>
      </c>
      <c r="L146" s="129">
        <f t="shared" si="41"/>
        <v>0.1</v>
      </c>
      <c r="M146" s="129">
        <f t="shared" si="41"/>
        <v>0.1</v>
      </c>
      <c r="N146" s="129">
        <f t="shared" si="41"/>
        <v>0.1</v>
      </c>
      <c r="O146" s="129">
        <f t="shared" si="41"/>
        <v>0.1</v>
      </c>
      <c r="P146" s="129">
        <f t="shared" si="41"/>
        <v>0.1</v>
      </c>
      <c r="Q146" s="129">
        <f t="shared" si="41"/>
        <v>0.1</v>
      </c>
      <c r="R146" s="129">
        <f t="shared" si="41"/>
        <v>0.1</v>
      </c>
      <c r="S146" s="129">
        <f t="shared" ref="S146:AF149" si="42">R146</f>
        <v>0.1</v>
      </c>
      <c r="T146" s="129">
        <f t="shared" si="42"/>
        <v>0.1</v>
      </c>
      <c r="U146" s="129">
        <f t="shared" si="42"/>
        <v>0.1</v>
      </c>
      <c r="V146" s="129">
        <f t="shared" si="42"/>
        <v>0.1</v>
      </c>
      <c r="W146" s="129">
        <f t="shared" si="42"/>
        <v>0.1</v>
      </c>
      <c r="X146" s="129">
        <f t="shared" si="42"/>
        <v>0.1</v>
      </c>
      <c r="Y146" s="129">
        <f t="shared" si="42"/>
        <v>0.1</v>
      </c>
      <c r="Z146" s="129">
        <f t="shared" si="42"/>
        <v>0.1</v>
      </c>
      <c r="AA146" s="129">
        <f t="shared" si="42"/>
        <v>0.1</v>
      </c>
      <c r="AB146" s="129">
        <f t="shared" si="42"/>
        <v>0.1</v>
      </c>
      <c r="AC146" s="129">
        <f t="shared" si="42"/>
        <v>0.1</v>
      </c>
      <c r="AD146" s="129">
        <f t="shared" si="42"/>
        <v>0.1</v>
      </c>
      <c r="AE146" s="129">
        <f t="shared" si="42"/>
        <v>0.1</v>
      </c>
      <c r="AF146" s="129">
        <f t="shared" si="42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41"/>
        <v>2.0499999999999998</v>
      </c>
      <c r="D147" s="129">
        <f t="shared" si="41"/>
        <v>2.0499999999999998</v>
      </c>
      <c r="E147" s="129">
        <f t="shared" si="41"/>
        <v>2.0499999999999998</v>
      </c>
      <c r="F147" s="129">
        <f t="shared" si="41"/>
        <v>2.0499999999999998</v>
      </c>
      <c r="G147" s="129">
        <f t="shared" si="41"/>
        <v>2.0499999999999998</v>
      </c>
      <c r="H147" s="129">
        <f t="shared" si="41"/>
        <v>2.0499999999999998</v>
      </c>
      <c r="I147" s="129">
        <f t="shared" si="41"/>
        <v>2.0499999999999998</v>
      </c>
      <c r="J147" s="129">
        <f t="shared" si="41"/>
        <v>2.0499999999999998</v>
      </c>
      <c r="K147" s="129">
        <f t="shared" si="41"/>
        <v>2.0499999999999998</v>
      </c>
      <c r="L147" s="129">
        <f t="shared" si="41"/>
        <v>2.0499999999999998</v>
      </c>
      <c r="M147" s="129">
        <f t="shared" si="41"/>
        <v>2.0499999999999998</v>
      </c>
      <c r="N147" s="129">
        <f t="shared" si="41"/>
        <v>2.0499999999999998</v>
      </c>
      <c r="O147" s="129">
        <f t="shared" si="41"/>
        <v>2.0499999999999998</v>
      </c>
      <c r="P147" s="129">
        <f t="shared" si="41"/>
        <v>2.0499999999999998</v>
      </c>
      <c r="Q147" s="129">
        <f t="shared" si="41"/>
        <v>2.0499999999999998</v>
      </c>
      <c r="R147" s="129">
        <f t="shared" si="41"/>
        <v>2.0499999999999998</v>
      </c>
      <c r="S147" s="129">
        <f t="shared" si="42"/>
        <v>2.0499999999999998</v>
      </c>
      <c r="T147" s="129">
        <f t="shared" si="42"/>
        <v>2.0499999999999998</v>
      </c>
      <c r="U147" s="129">
        <f t="shared" si="42"/>
        <v>2.0499999999999998</v>
      </c>
      <c r="V147" s="129">
        <f t="shared" si="42"/>
        <v>2.0499999999999998</v>
      </c>
      <c r="W147" s="129">
        <f t="shared" si="42"/>
        <v>2.0499999999999998</v>
      </c>
      <c r="X147" s="129">
        <f t="shared" si="42"/>
        <v>2.0499999999999998</v>
      </c>
      <c r="Y147" s="129">
        <f t="shared" si="42"/>
        <v>2.0499999999999998</v>
      </c>
      <c r="Z147" s="129">
        <f t="shared" si="42"/>
        <v>2.0499999999999998</v>
      </c>
      <c r="AA147" s="129">
        <f t="shared" si="42"/>
        <v>2.0499999999999998</v>
      </c>
      <c r="AB147" s="129">
        <f t="shared" si="42"/>
        <v>2.0499999999999998</v>
      </c>
      <c r="AC147" s="129">
        <f t="shared" si="42"/>
        <v>2.0499999999999998</v>
      </c>
      <c r="AD147" s="129">
        <f t="shared" si="42"/>
        <v>2.0499999999999998</v>
      </c>
      <c r="AE147" s="129">
        <f t="shared" si="42"/>
        <v>2.0499999999999998</v>
      </c>
      <c r="AF147" s="129">
        <f t="shared" si="42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41"/>
        <v>2.7</v>
      </c>
      <c r="D148" s="129">
        <f t="shared" si="41"/>
        <v>2.7</v>
      </c>
      <c r="E148" s="129">
        <f t="shared" si="41"/>
        <v>2.7</v>
      </c>
      <c r="F148" s="129">
        <f t="shared" si="41"/>
        <v>2.7</v>
      </c>
      <c r="G148" s="129">
        <f t="shared" si="41"/>
        <v>2.7</v>
      </c>
      <c r="H148" s="129">
        <f t="shared" si="41"/>
        <v>2.7</v>
      </c>
      <c r="I148" s="129">
        <f t="shared" si="41"/>
        <v>2.7</v>
      </c>
      <c r="J148" s="129">
        <f t="shared" si="41"/>
        <v>2.7</v>
      </c>
      <c r="K148" s="129">
        <f t="shared" si="41"/>
        <v>2.7</v>
      </c>
      <c r="L148" s="129">
        <f t="shared" si="41"/>
        <v>2.7</v>
      </c>
      <c r="M148" s="129">
        <f t="shared" si="41"/>
        <v>2.7</v>
      </c>
      <c r="N148" s="129">
        <f t="shared" si="41"/>
        <v>2.7</v>
      </c>
      <c r="O148" s="129">
        <f t="shared" si="41"/>
        <v>2.7</v>
      </c>
      <c r="P148" s="129">
        <f t="shared" si="41"/>
        <v>2.7</v>
      </c>
      <c r="Q148" s="129">
        <f t="shared" si="41"/>
        <v>2.7</v>
      </c>
      <c r="R148" s="129">
        <f t="shared" si="41"/>
        <v>2.7</v>
      </c>
      <c r="S148" s="129">
        <f t="shared" si="42"/>
        <v>2.7</v>
      </c>
      <c r="T148" s="129">
        <f t="shared" si="42"/>
        <v>2.7</v>
      </c>
      <c r="U148" s="129">
        <f t="shared" si="42"/>
        <v>2.7</v>
      </c>
      <c r="V148" s="129">
        <f t="shared" si="42"/>
        <v>2.7</v>
      </c>
      <c r="W148" s="129">
        <f t="shared" si="42"/>
        <v>2.7</v>
      </c>
      <c r="X148" s="129">
        <f t="shared" si="42"/>
        <v>2.7</v>
      </c>
      <c r="Y148" s="129">
        <f t="shared" si="42"/>
        <v>2.7</v>
      </c>
      <c r="Z148" s="129">
        <f t="shared" si="42"/>
        <v>2.7</v>
      </c>
      <c r="AA148" s="129">
        <f t="shared" si="42"/>
        <v>2.7</v>
      </c>
      <c r="AB148" s="129">
        <f t="shared" si="42"/>
        <v>2.7</v>
      </c>
      <c r="AC148" s="129">
        <f t="shared" si="42"/>
        <v>2.7</v>
      </c>
      <c r="AD148" s="129">
        <f t="shared" si="42"/>
        <v>2.7</v>
      </c>
      <c r="AE148" s="129">
        <f t="shared" si="42"/>
        <v>2.7</v>
      </c>
      <c r="AF148" s="129">
        <f t="shared" si="42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41"/>
        <v>2.15</v>
      </c>
      <c r="D149" s="129">
        <f t="shared" si="41"/>
        <v>2.15</v>
      </c>
      <c r="E149" s="129">
        <f t="shared" si="41"/>
        <v>2.15</v>
      </c>
      <c r="F149" s="129">
        <f t="shared" si="41"/>
        <v>2.15</v>
      </c>
      <c r="G149" s="129">
        <f t="shared" si="41"/>
        <v>2.15</v>
      </c>
      <c r="H149" s="129">
        <f t="shared" si="41"/>
        <v>2.15</v>
      </c>
      <c r="I149" s="129">
        <f t="shared" si="41"/>
        <v>2.15</v>
      </c>
      <c r="J149" s="129">
        <f t="shared" si="41"/>
        <v>2.15</v>
      </c>
      <c r="K149" s="129">
        <f t="shared" si="41"/>
        <v>2.15</v>
      </c>
      <c r="L149" s="129">
        <f t="shared" si="41"/>
        <v>2.15</v>
      </c>
      <c r="M149" s="129">
        <f t="shared" si="41"/>
        <v>2.15</v>
      </c>
      <c r="N149" s="129">
        <f t="shared" si="41"/>
        <v>2.15</v>
      </c>
      <c r="O149" s="129">
        <f t="shared" si="41"/>
        <v>2.15</v>
      </c>
      <c r="P149" s="129">
        <f t="shared" si="41"/>
        <v>2.15</v>
      </c>
      <c r="Q149" s="129">
        <f t="shared" si="41"/>
        <v>2.15</v>
      </c>
      <c r="R149" s="129">
        <f t="shared" si="41"/>
        <v>2.15</v>
      </c>
      <c r="S149" s="129">
        <f t="shared" si="42"/>
        <v>2.15</v>
      </c>
      <c r="T149" s="129">
        <f t="shared" si="42"/>
        <v>2.15</v>
      </c>
      <c r="U149" s="129">
        <f t="shared" si="42"/>
        <v>2.15</v>
      </c>
      <c r="V149" s="129">
        <f t="shared" si="42"/>
        <v>2.15</v>
      </c>
      <c r="W149" s="129">
        <f t="shared" si="42"/>
        <v>2.15</v>
      </c>
      <c r="X149" s="129">
        <f t="shared" si="42"/>
        <v>2.15</v>
      </c>
      <c r="Y149" s="129">
        <f t="shared" si="42"/>
        <v>2.15</v>
      </c>
      <c r="Z149" s="129">
        <f t="shared" si="42"/>
        <v>2.15</v>
      </c>
      <c r="AA149" s="129">
        <f t="shared" si="42"/>
        <v>2.15</v>
      </c>
      <c r="AB149" s="129">
        <f t="shared" si="42"/>
        <v>2.15</v>
      </c>
      <c r="AC149" s="129">
        <f t="shared" si="42"/>
        <v>2.15</v>
      </c>
      <c r="AD149" s="129">
        <f t="shared" si="42"/>
        <v>2.15</v>
      </c>
      <c r="AE149" s="129">
        <f t="shared" si="42"/>
        <v>2.15</v>
      </c>
      <c r="AF149" s="129">
        <f t="shared" si="42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3">B151</f>
        <v>0.9</v>
      </c>
      <c r="D151" s="129">
        <f t="shared" si="43"/>
        <v>0.9</v>
      </c>
      <c r="E151" s="129">
        <f t="shared" si="43"/>
        <v>0.9</v>
      </c>
      <c r="F151" s="129">
        <f t="shared" si="43"/>
        <v>0.9</v>
      </c>
      <c r="G151" s="129">
        <f t="shared" si="43"/>
        <v>0.9</v>
      </c>
      <c r="H151" s="129">
        <f t="shared" si="43"/>
        <v>0.9</v>
      </c>
      <c r="I151" s="129">
        <f t="shared" si="43"/>
        <v>0.9</v>
      </c>
      <c r="J151" s="129">
        <f t="shared" si="43"/>
        <v>0.9</v>
      </c>
      <c r="K151" s="129">
        <f t="shared" si="43"/>
        <v>0.9</v>
      </c>
      <c r="L151" s="129">
        <f t="shared" si="43"/>
        <v>0.9</v>
      </c>
      <c r="M151" s="129">
        <f t="shared" si="43"/>
        <v>0.9</v>
      </c>
      <c r="N151" s="129">
        <f t="shared" si="43"/>
        <v>0.9</v>
      </c>
      <c r="O151" s="129">
        <f t="shared" si="43"/>
        <v>0.9</v>
      </c>
      <c r="P151" s="129">
        <f t="shared" si="43"/>
        <v>0.9</v>
      </c>
      <c r="Q151" s="129">
        <f t="shared" si="43"/>
        <v>0.9</v>
      </c>
      <c r="R151" s="129">
        <f t="shared" si="43"/>
        <v>0.9</v>
      </c>
      <c r="S151" s="129">
        <f t="shared" ref="R151:AF163" si="44">R151</f>
        <v>0.9</v>
      </c>
      <c r="T151" s="129">
        <f t="shared" si="44"/>
        <v>0.9</v>
      </c>
      <c r="U151" s="129">
        <f t="shared" si="44"/>
        <v>0.9</v>
      </c>
      <c r="V151" s="129">
        <f t="shared" si="44"/>
        <v>0.9</v>
      </c>
      <c r="W151" s="129">
        <f t="shared" si="44"/>
        <v>0.9</v>
      </c>
      <c r="X151" s="129">
        <f t="shared" si="44"/>
        <v>0.9</v>
      </c>
      <c r="Y151" s="129">
        <f t="shared" si="44"/>
        <v>0.9</v>
      </c>
      <c r="Z151" s="129">
        <f t="shared" si="44"/>
        <v>0.9</v>
      </c>
      <c r="AA151" s="129">
        <f t="shared" si="44"/>
        <v>0.9</v>
      </c>
      <c r="AB151" s="129">
        <f t="shared" si="44"/>
        <v>0.9</v>
      </c>
      <c r="AC151" s="129">
        <f t="shared" si="44"/>
        <v>0.9</v>
      </c>
      <c r="AD151" s="129">
        <f t="shared" si="44"/>
        <v>0.9</v>
      </c>
      <c r="AE151" s="129">
        <f t="shared" si="44"/>
        <v>0.9</v>
      </c>
      <c r="AF151" s="129">
        <f t="shared" si="44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3"/>
        <v>1.08</v>
      </c>
      <c r="D152" s="129">
        <f t="shared" si="43"/>
        <v>1.08</v>
      </c>
      <c r="E152" s="129">
        <f t="shared" si="43"/>
        <v>1.08</v>
      </c>
      <c r="F152" s="129">
        <f t="shared" si="43"/>
        <v>1.08</v>
      </c>
      <c r="G152" s="129">
        <f t="shared" si="43"/>
        <v>1.08</v>
      </c>
      <c r="H152" s="129">
        <f t="shared" si="43"/>
        <v>1.08</v>
      </c>
      <c r="I152" s="129">
        <f t="shared" si="43"/>
        <v>1.08</v>
      </c>
      <c r="J152" s="129">
        <f t="shared" si="43"/>
        <v>1.08</v>
      </c>
      <c r="K152" s="129">
        <f t="shared" si="43"/>
        <v>1.08</v>
      </c>
      <c r="L152" s="129">
        <f t="shared" si="43"/>
        <v>1.08</v>
      </c>
      <c r="M152" s="129">
        <f t="shared" si="43"/>
        <v>1.08</v>
      </c>
      <c r="N152" s="129">
        <f t="shared" si="43"/>
        <v>1.08</v>
      </c>
      <c r="O152" s="129">
        <f t="shared" si="43"/>
        <v>1.08</v>
      </c>
      <c r="P152" s="129">
        <f t="shared" si="43"/>
        <v>1.08</v>
      </c>
      <c r="Q152" s="129">
        <f t="shared" si="43"/>
        <v>1.08</v>
      </c>
      <c r="R152" s="129">
        <f t="shared" si="43"/>
        <v>1.08</v>
      </c>
      <c r="S152" s="129">
        <f t="shared" si="44"/>
        <v>1.08</v>
      </c>
      <c r="T152" s="129">
        <f t="shared" si="44"/>
        <v>1.08</v>
      </c>
      <c r="U152" s="129">
        <f t="shared" si="44"/>
        <v>1.08</v>
      </c>
      <c r="V152" s="129">
        <f t="shared" si="44"/>
        <v>1.08</v>
      </c>
      <c r="W152" s="129">
        <f t="shared" si="44"/>
        <v>1.08</v>
      </c>
      <c r="X152" s="129">
        <f t="shared" si="44"/>
        <v>1.08</v>
      </c>
      <c r="Y152" s="129">
        <f t="shared" si="44"/>
        <v>1.08</v>
      </c>
      <c r="Z152" s="129">
        <f t="shared" si="44"/>
        <v>1.08</v>
      </c>
      <c r="AA152" s="129">
        <f t="shared" si="44"/>
        <v>1.08</v>
      </c>
      <c r="AB152" s="129">
        <f t="shared" si="44"/>
        <v>1.08</v>
      </c>
      <c r="AC152" s="129">
        <f t="shared" si="44"/>
        <v>1.08</v>
      </c>
      <c r="AD152" s="129">
        <f t="shared" si="44"/>
        <v>1.08</v>
      </c>
      <c r="AE152" s="129">
        <f t="shared" si="44"/>
        <v>1.08</v>
      </c>
      <c r="AF152" s="129">
        <f t="shared" si="44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3"/>
        <v>2.37</v>
      </c>
      <c r="D153" s="129">
        <f t="shared" si="43"/>
        <v>2.37</v>
      </c>
      <c r="E153" s="129">
        <f t="shared" si="43"/>
        <v>2.37</v>
      </c>
      <c r="F153" s="129">
        <f t="shared" si="43"/>
        <v>2.37</v>
      </c>
      <c r="G153" s="129">
        <f t="shared" si="43"/>
        <v>2.37</v>
      </c>
      <c r="H153" s="129">
        <f t="shared" si="43"/>
        <v>2.37</v>
      </c>
      <c r="I153" s="129">
        <f t="shared" si="43"/>
        <v>2.37</v>
      </c>
      <c r="J153" s="129">
        <f t="shared" si="43"/>
        <v>2.37</v>
      </c>
      <c r="K153" s="129">
        <f t="shared" si="43"/>
        <v>2.37</v>
      </c>
      <c r="L153" s="129">
        <f t="shared" si="43"/>
        <v>2.37</v>
      </c>
      <c r="M153" s="129">
        <f t="shared" si="43"/>
        <v>2.37</v>
      </c>
      <c r="N153" s="129">
        <f t="shared" si="43"/>
        <v>2.37</v>
      </c>
      <c r="O153" s="129">
        <f t="shared" si="43"/>
        <v>2.37</v>
      </c>
      <c r="P153" s="129">
        <f t="shared" si="43"/>
        <v>2.37</v>
      </c>
      <c r="Q153" s="129">
        <f t="shared" si="43"/>
        <v>2.37</v>
      </c>
      <c r="R153" s="129">
        <f t="shared" si="43"/>
        <v>2.37</v>
      </c>
      <c r="S153" s="129">
        <f t="shared" si="44"/>
        <v>2.37</v>
      </c>
      <c r="T153" s="129">
        <f t="shared" si="44"/>
        <v>2.37</v>
      </c>
      <c r="U153" s="129">
        <f t="shared" si="44"/>
        <v>2.37</v>
      </c>
      <c r="V153" s="129">
        <f t="shared" si="44"/>
        <v>2.37</v>
      </c>
      <c r="W153" s="129">
        <f t="shared" si="44"/>
        <v>2.37</v>
      </c>
      <c r="X153" s="129">
        <f t="shared" si="44"/>
        <v>2.37</v>
      </c>
      <c r="Y153" s="129">
        <f t="shared" si="44"/>
        <v>2.37</v>
      </c>
      <c r="Z153" s="129">
        <f t="shared" si="44"/>
        <v>2.37</v>
      </c>
      <c r="AA153" s="129">
        <f t="shared" si="44"/>
        <v>2.37</v>
      </c>
      <c r="AB153" s="129">
        <f t="shared" si="44"/>
        <v>2.37</v>
      </c>
      <c r="AC153" s="129">
        <f t="shared" si="44"/>
        <v>2.37</v>
      </c>
      <c r="AD153" s="129">
        <f t="shared" si="44"/>
        <v>2.37</v>
      </c>
      <c r="AE153" s="129">
        <f t="shared" si="44"/>
        <v>2.37</v>
      </c>
      <c r="AF153" s="129">
        <f t="shared" si="44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3"/>
        <v>1.81</v>
      </c>
      <c r="D154" s="129">
        <f t="shared" si="43"/>
        <v>1.81</v>
      </c>
      <c r="E154" s="129">
        <f t="shared" si="43"/>
        <v>1.81</v>
      </c>
      <c r="F154" s="129">
        <f t="shared" si="43"/>
        <v>1.81</v>
      </c>
      <c r="G154" s="129">
        <f t="shared" si="43"/>
        <v>1.81</v>
      </c>
      <c r="H154" s="129">
        <f t="shared" si="43"/>
        <v>1.81</v>
      </c>
      <c r="I154" s="129">
        <f t="shared" si="43"/>
        <v>1.81</v>
      </c>
      <c r="J154" s="129">
        <f t="shared" si="43"/>
        <v>1.81</v>
      </c>
      <c r="K154" s="129">
        <f t="shared" si="43"/>
        <v>1.81</v>
      </c>
      <c r="L154" s="129">
        <f t="shared" si="43"/>
        <v>1.81</v>
      </c>
      <c r="M154" s="129">
        <f t="shared" si="43"/>
        <v>1.81</v>
      </c>
      <c r="N154" s="129">
        <f t="shared" si="43"/>
        <v>1.81</v>
      </c>
      <c r="O154" s="129">
        <f t="shared" si="43"/>
        <v>1.81</v>
      </c>
      <c r="P154" s="129">
        <f t="shared" si="43"/>
        <v>1.81</v>
      </c>
      <c r="Q154" s="129">
        <f t="shared" si="43"/>
        <v>1.81</v>
      </c>
      <c r="R154" s="129">
        <f t="shared" si="43"/>
        <v>1.81</v>
      </c>
      <c r="S154" s="129">
        <f t="shared" si="44"/>
        <v>1.81</v>
      </c>
      <c r="T154" s="129">
        <f t="shared" si="44"/>
        <v>1.81</v>
      </c>
      <c r="U154" s="129">
        <f t="shared" si="44"/>
        <v>1.81</v>
      </c>
      <c r="V154" s="129">
        <f t="shared" si="44"/>
        <v>1.81</v>
      </c>
      <c r="W154" s="129">
        <f t="shared" si="44"/>
        <v>1.81</v>
      </c>
      <c r="X154" s="129">
        <f t="shared" si="44"/>
        <v>1.81</v>
      </c>
      <c r="Y154" s="129">
        <f t="shared" si="44"/>
        <v>1.81</v>
      </c>
      <c r="Z154" s="129">
        <f t="shared" si="44"/>
        <v>1.81</v>
      </c>
      <c r="AA154" s="129">
        <f t="shared" si="44"/>
        <v>1.81</v>
      </c>
      <c r="AB154" s="129">
        <f t="shared" si="44"/>
        <v>1.81</v>
      </c>
      <c r="AC154" s="129">
        <f t="shared" si="44"/>
        <v>1.81</v>
      </c>
      <c r="AD154" s="129">
        <f t="shared" si="44"/>
        <v>1.81</v>
      </c>
      <c r="AE154" s="129">
        <f t="shared" si="44"/>
        <v>1.81</v>
      </c>
      <c r="AF154" s="129">
        <f t="shared" si="44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3"/>
        <v>1.0900000000000001</v>
      </c>
      <c r="D155" s="129">
        <f t="shared" si="43"/>
        <v>1.0900000000000001</v>
      </c>
      <c r="E155" s="129">
        <f t="shared" si="43"/>
        <v>1.0900000000000001</v>
      </c>
      <c r="F155" s="129">
        <f t="shared" si="43"/>
        <v>1.0900000000000001</v>
      </c>
      <c r="G155" s="129">
        <f t="shared" si="43"/>
        <v>1.0900000000000001</v>
      </c>
      <c r="H155" s="129">
        <f t="shared" si="43"/>
        <v>1.0900000000000001</v>
      </c>
      <c r="I155" s="129">
        <f t="shared" si="43"/>
        <v>1.0900000000000001</v>
      </c>
      <c r="J155" s="129">
        <f t="shared" si="43"/>
        <v>1.0900000000000001</v>
      </c>
      <c r="K155" s="129">
        <f t="shared" si="43"/>
        <v>1.0900000000000001</v>
      </c>
      <c r="L155" s="129">
        <f t="shared" si="43"/>
        <v>1.0900000000000001</v>
      </c>
      <c r="M155" s="129">
        <f t="shared" si="43"/>
        <v>1.0900000000000001</v>
      </c>
      <c r="N155" s="129">
        <f t="shared" si="43"/>
        <v>1.0900000000000001</v>
      </c>
      <c r="O155" s="129">
        <f t="shared" si="43"/>
        <v>1.0900000000000001</v>
      </c>
      <c r="P155" s="129">
        <f t="shared" si="43"/>
        <v>1.0900000000000001</v>
      </c>
      <c r="Q155" s="129">
        <f t="shared" si="43"/>
        <v>1.0900000000000001</v>
      </c>
      <c r="R155" s="129">
        <f t="shared" si="43"/>
        <v>1.0900000000000001</v>
      </c>
      <c r="S155" s="129">
        <f t="shared" si="44"/>
        <v>1.0900000000000001</v>
      </c>
      <c r="T155" s="129">
        <f t="shared" si="44"/>
        <v>1.0900000000000001</v>
      </c>
      <c r="U155" s="129">
        <f t="shared" si="44"/>
        <v>1.0900000000000001</v>
      </c>
      <c r="V155" s="129">
        <f t="shared" si="44"/>
        <v>1.0900000000000001</v>
      </c>
      <c r="W155" s="129">
        <f t="shared" si="44"/>
        <v>1.0900000000000001</v>
      </c>
      <c r="X155" s="129">
        <f t="shared" si="44"/>
        <v>1.0900000000000001</v>
      </c>
      <c r="Y155" s="129">
        <f t="shared" si="44"/>
        <v>1.0900000000000001</v>
      </c>
      <c r="Z155" s="129">
        <f t="shared" si="44"/>
        <v>1.0900000000000001</v>
      </c>
      <c r="AA155" s="129">
        <f t="shared" si="44"/>
        <v>1.0900000000000001</v>
      </c>
      <c r="AB155" s="129">
        <f t="shared" si="44"/>
        <v>1.0900000000000001</v>
      </c>
      <c r="AC155" s="129">
        <f t="shared" si="44"/>
        <v>1.0900000000000001</v>
      </c>
      <c r="AD155" s="129">
        <f t="shared" si="44"/>
        <v>1.0900000000000001</v>
      </c>
      <c r="AE155" s="129">
        <f t="shared" si="44"/>
        <v>1.0900000000000001</v>
      </c>
      <c r="AF155" s="129">
        <f t="shared" si="44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3"/>
        <v>1.58</v>
      </c>
      <c r="D156" s="129">
        <f t="shared" si="43"/>
        <v>1.58</v>
      </c>
      <c r="E156" s="129">
        <f t="shared" si="43"/>
        <v>1.58</v>
      </c>
      <c r="F156" s="129">
        <f t="shared" si="43"/>
        <v>1.58</v>
      </c>
      <c r="G156" s="129">
        <f t="shared" si="43"/>
        <v>1.58</v>
      </c>
      <c r="H156" s="129">
        <f t="shared" si="43"/>
        <v>1.58</v>
      </c>
      <c r="I156" s="129">
        <f t="shared" si="43"/>
        <v>1.58</v>
      </c>
      <c r="J156" s="129">
        <f t="shared" si="43"/>
        <v>1.58</v>
      </c>
      <c r="K156" s="129">
        <f t="shared" si="43"/>
        <v>1.58</v>
      </c>
      <c r="L156" s="129">
        <f t="shared" si="43"/>
        <v>1.58</v>
      </c>
      <c r="M156" s="129">
        <f t="shared" si="43"/>
        <v>1.58</v>
      </c>
      <c r="N156" s="129">
        <f t="shared" si="43"/>
        <v>1.58</v>
      </c>
      <c r="O156" s="129">
        <f t="shared" si="43"/>
        <v>1.58</v>
      </c>
      <c r="P156" s="129">
        <f t="shared" si="43"/>
        <v>1.58</v>
      </c>
      <c r="Q156" s="129">
        <f t="shared" si="43"/>
        <v>1.58</v>
      </c>
      <c r="R156" s="129">
        <f t="shared" si="43"/>
        <v>1.58</v>
      </c>
      <c r="S156" s="129">
        <f t="shared" si="44"/>
        <v>1.58</v>
      </c>
      <c r="T156" s="129">
        <f t="shared" si="44"/>
        <v>1.58</v>
      </c>
      <c r="U156" s="129">
        <f t="shared" si="44"/>
        <v>1.58</v>
      </c>
      <c r="V156" s="129">
        <f t="shared" si="44"/>
        <v>1.58</v>
      </c>
      <c r="W156" s="129">
        <f t="shared" si="44"/>
        <v>1.58</v>
      </c>
      <c r="X156" s="129">
        <f t="shared" si="44"/>
        <v>1.58</v>
      </c>
      <c r="Y156" s="129">
        <f t="shared" si="44"/>
        <v>1.58</v>
      </c>
      <c r="Z156" s="129">
        <f t="shared" si="44"/>
        <v>1.58</v>
      </c>
      <c r="AA156" s="129">
        <f t="shared" si="44"/>
        <v>1.58</v>
      </c>
      <c r="AB156" s="129">
        <f t="shared" si="44"/>
        <v>1.58</v>
      </c>
      <c r="AC156" s="129">
        <f t="shared" si="44"/>
        <v>1.58</v>
      </c>
      <c r="AD156" s="129">
        <f t="shared" si="44"/>
        <v>1.58</v>
      </c>
      <c r="AE156" s="129">
        <f t="shared" si="44"/>
        <v>1.58</v>
      </c>
      <c r="AF156" s="129">
        <f t="shared" si="44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3"/>
        <v>2</v>
      </c>
      <c r="D157" s="129">
        <f t="shared" si="43"/>
        <v>2</v>
      </c>
      <c r="E157" s="129">
        <f t="shared" si="43"/>
        <v>2</v>
      </c>
      <c r="F157" s="129">
        <f t="shared" si="43"/>
        <v>2</v>
      </c>
      <c r="G157" s="129">
        <f t="shared" si="43"/>
        <v>2</v>
      </c>
      <c r="H157" s="129">
        <f t="shared" si="43"/>
        <v>2</v>
      </c>
      <c r="I157" s="129">
        <f t="shared" si="43"/>
        <v>2</v>
      </c>
      <c r="J157" s="129">
        <f t="shared" si="43"/>
        <v>2</v>
      </c>
      <c r="K157" s="129">
        <f t="shared" si="43"/>
        <v>2</v>
      </c>
      <c r="L157" s="129">
        <f t="shared" si="43"/>
        <v>2</v>
      </c>
      <c r="M157" s="129">
        <f t="shared" si="43"/>
        <v>2</v>
      </c>
      <c r="N157" s="129">
        <f t="shared" si="43"/>
        <v>2</v>
      </c>
      <c r="O157" s="129">
        <f t="shared" si="43"/>
        <v>2</v>
      </c>
      <c r="P157" s="129">
        <f t="shared" si="43"/>
        <v>2</v>
      </c>
      <c r="Q157" s="129">
        <f t="shared" si="43"/>
        <v>2</v>
      </c>
      <c r="R157" s="129">
        <f t="shared" si="43"/>
        <v>2</v>
      </c>
      <c r="S157" s="129">
        <f t="shared" si="44"/>
        <v>2</v>
      </c>
      <c r="T157" s="129">
        <f t="shared" si="44"/>
        <v>2</v>
      </c>
      <c r="U157" s="129">
        <f t="shared" si="44"/>
        <v>2</v>
      </c>
      <c r="V157" s="129">
        <f t="shared" si="44"/>
        <v>2</v>
      </c>
      <c r="W157" s="129">
        <f t="shared" si="44"/>
        <v>2</v>
      </c>
      <c r="X157" s="129">
        <f t="shared" si="44"/>
        <v>2</v>
      </c>
      <c r="Y157" s="129">
        <f t="shared" si="44"/>
        <v>2</v>
      </c>
      <c r="Z157" s="129">
        <f t="shared" si="44"/>
        <v>2</v>
      </c>
      <c r="AA157" s="129">
        <f t="shared" si="44"/>
        <v>2</v>
      </c>
      <c r="AB157" s="129">
        <f t="shared" si="44"/>
        <v>2</v>
      </c>
      <c r="AC157" s="129">
        <f t="shared" si="44"/>
        <v>2</v>
      </c>
      <c r="AD157" s="129">
        <f t="shared" si="44"/>
        <v>2</v>
      </c>
      <c r="AE157" s="129">
        <f t="shared" si="44"/>
        <v>2</v>
      </c>
      <c r="AF157" s="129">
        <f t="shared" si="44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3"/>
        <v>0.47</v>
      </c>
      <c r="D158" s="129">
        <f t="shared" si="43"/>
        <v>0.47</v>
      </c>
      <c r="E158" s="129">
        <f t="shared" si="43"/>
        <v>0.47</v>
      </c>
      <c r="F158" s="129">
        <f t="shared" si="43"/>
        <v>0.47</v>
      </c>
      <c r="G158" s="129">
        <f t="shared" si="43"/>
        <v>0.47</v>
      </c>
      <c r="H158" s="129">
        <f t="shared" si="43"/>
        <v>0.47</v>
      </c>
      <c r="I158" s="129">
        <f t="shared" si="43"/>
        <v>0.47</v>
      </c>
      <c r="J158" s="129">
        <f t="shared" si="43"/>
        <v>0.47</v>
      </c>
      <c r="K158" s="129">
        <f t="shared" si="43"/>
        <v>0.47</v>
      </c>
      <c r="L158" s="129">
        <f t="shared" si="43"/>
        <v>0.47</v>
      </c>
      <c r="M158" s="129">
        <f t="shared" si="43"/>
        <v>0.47</v>
      </c>
      <c r="N158" s="129">
        <f t="shared" si="43"/>
        <v>0.47</v>
      </c>
      <c r="O158" s="129">
        <f t="shared" si="43"/>
        <v>0.47</v>
      </c>
      <c r="P158" s="129">
        <f t="shared" si="43"/>
        <v>0.47</v>
      </c>
      <c r="Q158" s="129">
        <f t="shared" si="43"/>
        <v>0.47</v>
      </c>
      <c r="R158" s="129">
        <f t="shared" si="43"/>
        <v>0.47</v>
      </c>
      <c r="S158" s="129">
        <f t="shared" si="44"/>
        <v>0.47</v>
      </c>
      <c r="T158" s="129">
        <f t="shared" si="44"/>
        <v>0.47</v>
      </c>
      <c r="U158" s="129">
        <f t="shared" si="44"/>
        <v>0.47</v>
      </c>
      <c r="V158" s="129">
        <f t="shared" si="44"/>
        <v>0.47</v>
      </c>
      <c r="W158" s="129">
        <f t="shared" si="44"/>
        <v>0.47</v>
      </c>
      <c r="X158" s="129">
        <f t="shared" si="44"/>
        <v>0.47</v>
      </c>
      <c r="Y158" s="129">
        <f t="shared" si="44"/>
        <v>0.47</v>
      </c>
      <c r="Z158" s="129">
        <f t="shared" si="44"/>
        <v>0.47</v>
      </c>
      <c r="AA158" s="129">
        <f t="shared" si="44"/>
        <v>0.47</v>
      </c>
      <c r="AB158" s="129">
        <f t="shared" si="44"/>
        <v>0.47</v>
      </c>
      <c r="AC158" s="129">
        <f t="shared" si="44"/>
        <v>0.47</v>
      </c>
      <c r="AD158" s="129">
        <f t="shared" si="44"/>
        <v>0.47</v>
      </c>
      <c r="AE158" s="129">
        <f t="shared" si="44"/>
        <v>0.47</v>
      </c>
      <c r="AF158" s="129">
        <f t="shared" si="44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3"/>
        <v>0</v>
      </c>
      <c r="D159" s="129">
        <f t="shared" si="43"/>
        <v>0</v>
      </c>
      <c r="E159" s="129">
        <f t="shared" si="43"/>
        <v>0</v>
      </c>
      <c r="F159" s="129">
        <f t="shared" si="43"/>
        <v>0</v>
      </c>
      <c r="G159" s="129">
        <f t="shared" si="43"/>
        <v>0</v>
      </c>
      <c r="H159" s="129">
        <f t="shared" si="43"/>
        <v>0</v>
      </c>
      <c r="I159" s="129">
        <f t="shared" si="43"/>
        <v>0</v>
      </c>
      <c r="J159" s="129">
        <f t="shared" si="43"/>
        <v>0</v>
      </c>
      <c r="K159" s="129">
        <f t="shared" si="43"/>
        <v>0</v>
      </c>
      <c r="L159" s="129">
        <f t="shared" si="43"/>
        <v>0</v>
      </c>
      <c r="M159" s="129">
        <f t="shared" si="43"/>
        <v>0</v>
      </c>
      <c r="N159" s="129">
        <f t="shared" si="43"/>
        <v>0</v>
      </c>
      <c r="O159" s="129">
        <f t="shared" si="43"/>
        <v>0</v>
      </c>
      <c r="P159" s="129">
        <f t="shared" si="43"/>
        <v>0</v>
      </c>
      <c r="Q159" s="129">
        <f t="shared" si="43"/>
        <v>0</v>
      </c>
      <c r="R159" s="129">
        <f t="shared" si="43"/>
        <v>0</v>
      </c>
      <c r="S159" s="129">
        <f t="shared" si="44"/>
        <v>0</v>
      </c>
      <c r="T159" s="129">
        <f t="shared" si="44"/>
        <v>0</v>
      </c>
      <c r="U159" s="129">
        <f t="shared" si="44"/>
        <v>0</v>
      </c>
      <c r="V159" s="129">
        <f t="shared" si="44"/>
        <v>0</v>
      </c>
      <c r="W159" s="129">
        <f t="shared" si="44"/>
        <v>0</v>
      </c>
      <c r="X159" s="129">
        <f t="shared" si="44"/>
        <v>0</v>
      </c>
      <c r="Y159" s="129">
        <f t="shared" si="44"/>
        <v>0</v>
      </c>
      <c r="Z159" s="129">
        <f t="shared" si="44"/>
        <v>0</v>
      </c>
      <c r="AA159" s="129">
        <f t="shared" si="44"/>
        <v>0</v>
      </c>
      <c r="AB159" s="129">
        <f t="shared" si="44"/>
        <v>0</v>
      </c>
      <c r="AC159" s="129">
        <f t="shared" si="44"/>
        <v>0</v>
      </c>
      <c r="AD159" s="129">
        <f t="shared" si="44"/>
        <v>0</v>
      </c>
      <c r="AE159" s="129">
        <f t="shared" si="44"/>
        <v>0</v>
      </c>
      <c r="AF159" s="129">
        <f t="shared" si="44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3"/>
        <v>0</v>
      </c>
      <c r="D160" s="129">
        <f t="shared" si="43"/>
        <v>0</v>
      </c>
      <c r="E160" s="129">
        <f t="shared" si="43"/>
        <v>0</v>
      </c>
      <c r="F160" s="129">
        <f t="shared" si="43"/>
        <v>0</v>
      </c>
      <c r="G160" s="129">
        <f t="shared" si="43"/>
        <v>0</v>
      </c>
      <c r="H160" s="129">
        <f t="shared" si="43"/>
        <v>0</v>
      </c>
      <c r="I160" s="129">
        <f t="shared" si="43"/>
        <v>0</v>
      </c>
      <c r="J160" s="129">
        <f t="shared" si="43"/>
        <v>0</v>
      </c>
      <c r="K160" s="129">
        <f t="shared" si="43"/>
        <v>0</v>
      </c>
      <c r="L160" s="129">
        <f t="shared" si="43"/>
        <v>0</v>
      </c>
      <c r="M160" s="129">
        <f t="shared" si="43"/>
        <v>0</v>
      </c>
      <c r="N160" s="129">
        <f t="shared" si="43"/>
        <v>0</v>
      </c>
      <c r="O160" s="129">
        <f t="shared" si="43"/>
        <v>0</v>
      </c>
      <c r="P160" s="129">
        <f t="shared" si="43"/>
        <v>0</v>
      </c>
      <c r="Q160" s="129">
        <f t="shared" si="43"/>
        <v>0</v>
      </c>
      <c r="R160" s="129">
        <f t="shared" si="44"/>
        <v>0</v>
      </c>
      <c r="S160" s="129">
        <f t="shared" si="44"/>
        <v>0</v>
      </c>
      <c r="T160" s="129">
        <f t="shared" si="44"/>
        <v>0</v>
      </c>
      <c r="U160" s="129">
        <f t="shared" si="44"/>
        <v>0</v>
      </c>
      <c r="V160" s="129">
        <f t="shared" si="44"/>
        <v>0</v>
      </c>
      <c r="W160" s="129">
        <f t="shared" si="44"/>
        <v>0</v>
      </c>
      <c r="X160" s="129">
        <f t="shared" si="44"/>
        <v>0</v>
      </c>
      <c r="Y160" s="129">
        <f t="shared" si="44"/>
        <v>0</v>
      </c>
      <c r="Z160" s="129">
        <f t="shared" si="44"/>
        <v>0</v>
      </c>
      <c r="AA160" s="129">
        <f t="shared" si="44"/>
        <v>0</v>
      </c>
      <c r="AB160" s="129">
        <f t="shared" si="44"/>
        <v>0</v>
      </c>
      <c r="AC160" s="129">
        <f t="shared" si="44"/>
        <v>0</v>
      </c>
      <c r="AD160" s="129">
        <f t="shared" si="44"/>
        <v>0</v>
      </c>
      <c r="AE160" s="129">
        <f t="shared" si="44"/>
        <v>0</v>
      </c>
      <c r="AF160" s="129">
        <f t="shared" si="44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3"/>
        <v>0.8</v>
      </c>
      <c r="D161" s="129">
        <f t="shared" si="43"/>
        <v>0.8</v>
      </c>
      <c r="E161" s="129">
        <f t="shared" si="43"/>
        <v>0.8</v>
      </c>
      <c r="F161" s="129">
        <f t="shared" si="43"/>
        <v>0.8</v>
      </c>
      <c r="G161" s="129">
        <f t="shared" si="43"/>
        <v>0.8</v>
      </c>
      <c r="H161" s="129">
        <f t="shared" si="43"/>
        <v>0.8</v>
      </c>
      <c r="I161" s="129">
        <f t="shared" si="43"/>
        <v>0.8</v>
      </c>
      <c r="J161" s="129">
        <f t="shared" si="43"/>
        <v>0.8</v>
      </c>
      <c r="K161" s="129">
        <f t="shared" si="43"/>
        <v>0.8</v>
      </c>
      <c r="L161" s="129">
        <f t="shared" si="43"/>
        <v>0.8</v>
      </c>
      <c r="M161" s="129">
        <f t="shared" si="43"/>
        <v>0.8</v>
      </c>
      <c r="N161" s="129">
        <f t="shared" si="43"/>
        <v>0.8</v>
      </c>
      <c r="O161" s="129">
        <f t="shared" si="43"/>
        <v>0.8</v>
      </c>
      <c r="P161" s="129">
        <f t="shared" si="43"/>
        <v>0.8</v>
      </c>
      <c r="Q161" s="129">
        <f t="shared" si="43"/>
        <v>0.8</v>
      </c>
      <c r="R161" s="129">
        <f t="shared" si="44"/>
        <v>0.8</v>
      </c>
      <c r="S161" s="129">
        <f t="shared" si="44"/>
        <v>0.8</v>
      </c>
      <c r="T161" s="129">
        <f t="shared" si="44"/>
        <v>0.8</v>
      </c>
      <c r="U161" s="129">
        <f t="shared" si="44"/>
        <v>0.8</v>
      </c>
      <c r="V161" s="129">
        <f t="shared" si="44"/>
        <v>0.8</v>
      </c>
      <c r="W161" s="129">
        <f t="shared" si="44"/>
        <v>0.8</v>
      </c>
      <c r="X161" s="129">
        <f t="shared" si="44"/>
        <v>0.8</v>
      </c>
      <c r="Y161" s="129">
        <f t="shared" si="44"/>
        <v>0.8</v>
      </c>
      <c r="Z161" s="129">
        <f t="shared" si="44"/>
        <v>0.8</v>
      </c>
      <c r="AA161" s="129">
        <f t="shared" si="44"/>
        <v>0.8</v>
      </c>
      <c r="AB161" s="129">
        <f t="shared" si="44"/>
        <v>0.8</v>
      </c>
      <c r="AC161" s="129">
        <f t="shared" si="44"/>
        <v>0.8</v>
      </c>
      <c r="AD161" s="129">
        <f t="shared" si="44"/>
        <v>0.8</v>
      </c>
      <c r="AE161" s="129">
        <f t="shared" si="44"/>
        <v>0.8</v>
      </c>
      <c r="AF161" s="129">
        <f t="shared" si="44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3"/>
        <v>1.5</v>
      </c>
      <c r="D162" s="129">
        <f t="shared" si="43"/>
        <v>1.5</v>
      </c>
      <c r="E162" s="129">
        <f t="shared" si="43"/>
        <v>1.5</v>
      </c>
      <c r="F162" s="129">
        <f t="shared" si="43"/>
        <v>1.5</v>
      </c>
      <c r="G162" s="129">
        <f t="shared" si="43"/>
        <v>1.5</v>
      </c>
      <c r="H162" s="129">
        <f t="shared" si="43"/>
        <v>1.5</v>
      </c>
      <c r="I162" s="129">
        <f t="shared" si="43"/>
        <v>1.5</v>
      </c>
      <c r="J162" s="129">
        <f t="shared" si="43"/>
        <v>1.5</v>
      </c>
      <c r="K162" s="129">
        <f t="shared" si="43"/>
        <v>1.5</v>
      </c>
      <c r="L162" s="129">
        <f t="shared" si="43"/>
        <v>1.5</v>
      </c>
      <c r="M162" s="129">
        <f t="shared" si="43"/>
        <v>1.5</v>
      </c>
      <c r="N162" s="129">
        <f t="shared" si="43"/>
        <v>1.5</v>
      </c>
      <c r="O162" s="129">
        <f t="shared" si="43"/>
        <v>1.5</v>
      </c>
      <c r="P162" s="129">
        <f t="shared" si="43"/>
        <v>1.5</v>
      </c>
      <c r="Q162" s="129">
        <f t="shared" si="43"/>
        <v>1.5</v>
      </c>
      <c r="R162" s="129">
        <f t="shared" si="44"/>
        <v>1.5</v>
      </c>
      <c r="S162" s="129">
        <f t="shared" si="44"/>
        <v>1.5</v>
      </c>
      <c r="T162" s="129">
        <f t="shared" si="44"/>
        <v>1.5</v>
      </c>
      <c r="U162" s="129">
        <f t="shared" si="44"/>
        <v>1.5</v>
      </c>
      <c r="V162" s="129">
        <f t="shared" si="44"/>
        <v>1.5</v>
      </c>
      <c r="W162" s="129">
        <f t="shared" si="44"/>
        <v>1.5</v>
      </c>
      <c r="X162" s="129">
        <f t="shared" si="44"/>
        <v>1.5</v>
      </c>
      <c r="Y162" s="129">
        <f t="shared" si="44"/>
        <v>1.5</v>
      </c>
      <c r="Z162" s="129">
        <f t="shared" si="44"/>
        <v>1.5</v>
      </c>
      <c r="AA162" s="129">
        <f t="shared" si="44"/>
        <v>1.5</v>
      </c>
      <c r="AB162" s="129">
        <f t="shared" si="44"/>
        <v>1.5</v>
      </c>
      <c r="AC162" s="129">
        <f t="shared" si="44"/>
        <v>1.5</v>
      </c>
      <c r="AD162" s="129">
        <f t="shared" si="44"/>
        <v>1.5</v>
      </c>
      <c r="AE162" s="129">
        <f t="shared" si="44"/>
        <v>1.5</v>
      </c>
      <c r="AF162" s="129">
        <f t="shared" si="44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3"/>
        <v>1</v>
      </c>
      <c r="D163" s="129">
        <f t="shared" si="43"/>
        <v>1</v>
      </c>
      <c r="E163" s="129">
        <f t="shared" si="43"/>
        <v>1</v>
      </c>
      <c r="F163" s="129">
        <f t="shared" si="43"/>
        <v>1</v>
      </c>
      <c r="G163" s="129">
        <f t="shared" si="43"/>
        <v>1</v>
      </c>
      <c r="H163" s="129">
        <f t="shared" si="43"/>
        <v>1</v>
      </c>
      <c r="I163" s="129">
        <f t="shared" si="43"/>
        <v>1</v>
      </c>
      <c r="J163" s="129">
        <f t="shared" si="43"/>
        <v>1</v>
      </c>
      <c r="K163" s="129">
        <f t="shared" si="43"/>
        <v>1</v>
      </c>
      <c r="L163" s="129">
        <f t="shared" si="43"/>
        <v>1</v>
      </c>
      <c r="M163" s="129">
        <f t="shared" si="43"/>
        <v>1</v>
      </c>
      <c r="N163" s="129">
        <f t="shared" si="43"/>
        <v>1</v>
      </c>
      <c r="O163" s="129">
        <f t="shared" si="43"/>
        <v>1</v>
      </c>
      <c r="P163" s="129">
        <f t="shared" si="43"/>
        <v>1</v>
      </c>
      <c r="Q163" s="129">
        <f t="shared" si="43"/>
        <v>1</v>
      </c>
      <c r="R163" s="129">
        <f t="shared" si="44"/>
        <v>1</v>
      </c>
      <c r="S163" s="129">
        <f t="shared" si="44"/>
        <v>1</v>
      </c>
      <c r="T163" s="129">
        <f t="shared" si="44"/>
        <v>1</v>
      </c>
      <c r="U163" s="129">
        <f t="shared" si="44"/>
        <v>1</v>
      </c>
      <c r="V163" s="129">
        <f t="shared" si="44"/>
        <v>1</v>
      </c>
      <c r="W163" s="129">
        <f t="shared" si="44"/>
        <v>1</v>
      </c>
      <c r="X163" s="129">
        <f t="shared" si="44"/>
        <v>1</v>
      </c>
      <c r="Y163" s="129">
        <f t="shared" si="44"/>
        <v>1</v>
      </c>
      <c r="Z163" s="129">
        <f t="shared" si="44"/>
        <v>1</v>
      </c>
      <c r="AA163" s="129">
        <f t="shared" si="44"/>
        <v>1</v>
      </c>
      <c r="AB163" s="129">
        <f t="shared" si="44"/>
        <v>1</v>
      </c>
      <c r="AC163" s="129">
        <f t="shared" si="44"/>
        <v>1</v>
      </c>
      <c r="AD163" s="129">
        <f t="shared" si="44"/>
        <v>1</v>
      </c>
      <c r="AE163" s="129">
        <f t="shared" si="44"/>
        <v>1</v>
      </c>
      <c r="AF163" s="129">
        <f t="shared" si="44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5">B165</f>
        <v>1</v>
      </c>
      <c r="D165" s="129">
        <f t="shared" si="45"/>
        <v>1</v>
      </c>
      <c r="E165" s="129">
        <f t="shared" si="45"/>
        <v>1</v>
      </c>
      <c r="F165" s="129">
        <f t="shared" si="45"/>
        <v>1</v>
      </c>
      <c r="G165" s="129">
        <f t="shared" si="45"/>
        <v>1</v>
      </c>
      <c r="H165" s="129">
        <f t="shared" si="45"/>
        <v>1</v>
      </c>
      <c r="I165" s="129">
        <f t="shared" si="45"/>
        <v>1</v>
      </c>
      <c r="J165" s="129">
        <f t="shared" si="45"/>
        <v>1</v>
      </c>
      <c r="K165" s="129">
        <f t="shared" si="45"/>
        <v>1</v>
      </c>
      <c r="L165" s="129">
        <f t="shared" si="45"/>
        <v>1</v>
      </c>
      <c r="M165" s="129">
        <f t="shared" si="45"/>
        <v>1</v>
      </c>
      <c r="N165" s="129">
        <f t="shared" si="45"/>
        <v>1</v>
      </c>
      <c r="O165" s="129">
        <f t="shared" si="45"/>
        <v>1</v>
      </c>
      <c r="P165" s="129">
        <f t="shared" si="45"/>
        <v>1</v>
      </c>
      <c r="Q165" s="129">
        <f t="shared" si="45"/>
        <v>1</v>
      </c>
      <c r="R165" s="129">
        <f t="shared" si="45"/>
        <v>1</v>
      </c>
      <c r="S165" s="129">
        <f t="shared" ref="R165:AF172" si="46">R165</f>
        <v>1</v>
      </c>
      <c r="T165" s="129">
        <f t="shared" si="46"/>
        <v>1</v>
      </c>
      <c r="U165" s="129">
        <f t="shared" si="46"/>
        <v>1</v>
      </c>
      <c r="V165" s="129">
        <f t="shared" si="46"/>
        <v>1</v>
      </c>
      <c r="W165" s="129">
        <f t="shared" si="46"/>
        <v>1</v>
      </c>
      <c r="X165" s="129">
        <f t="shared" si="46"/>
        <v>1</v>
      </c>
      <c r="Y165" s="129">
        <f t="shared" si="46"/>
        <v>1</v>
      </c>
      <c r="Z165" s="129">
        <f t="shared" si="46"/>
        <v>1</v>
      </c>
      <c r="AA165" s="129">
        <f t="shared" si="46"/>
        <v>1</v>
      </c>
      <c r="AB165" s="129">
        <f t="shared" si="46"/>
        <v>1</v>
      </c>
      <c r="AC165" s="129">
        <f t="shared" si="46"/>
        <v>1</v>
      </c>
      <c r="AD165" s="129">
        <f t="shared" si="46"/>
        <v>1</v>
      </c>
      <c r="AE165" s="129">
        <f t="shared" si="46"/>
        <v>1</v>
      </c>
      <c r="AF165" s="129">
        <f t="shared" si="46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5"/>
        <v>0.42</v>
      </c>
      <c r="D166" s="129">
        <f t="shared" si="45"/>
        <v>0.42</v>
      </c>
      <c r="E166" s="129">
        <f t="shared" si="45"/>
        <v>0.42</v>
      </c>
      <c r="F166" s="129">
        <f t="shared" si="45"/>
        <v>0.42</v>
      </c>
      <c r="G166" s="129">
        <f t="shared" si="45"/>
        <v>0.42</v>
      </c>
      <c r="H166" s="129">
        <f t="shared" si="45"/>
        <v>0.42</v>
      </c>
      <c r="I166" s="129">
        <f t="shared" si="45"/>
        <v>0.42</v>
      </c>
      <c r="J166" s="129">
        <f t="shared" si="45"/>
        <v>0.42</v>
      </c>
      <c r="K166" s="129">
        <f t="shared" si="45"/>
        <v>0.42</v>
      </c>
      <c r="L166" s="129">
        <f t="shared" si="45"/>
        <v>0.42</v>
      </c>
      <c r="M166" s="129">
        <f t="shared" si="45"/>
        <v>0.42</v>
      </c>
      <c r="N166" s="129">
        <f t="shared" si="45"/>
        <v>0.42</v>
      </c>
      <c r="O166" s="129">
        <f t="shared" si="45"/>
        <v>0.42</v>
      </c>
      <c r="P166" s="129">
        <f t="shared" si="45"/>
        <v>0.42</v>
      </c>
      <c r="Q166" s="129">
        <f t="shared" si="45"/>
        <v>0.42</v>
      </c>
      <c r="R166" s="129">
        <f t="shared" si="46"/>
        <v>0.42</v>
      </c>
      <c r="S166" s="129">
        <f t="shared" si="46"/>
        <v>0.42</v>
      </c>
      <c r="T166" s="129">
        <f t="shared" si="46"/>
        <v>0.42</v>
      </c>
      <c r="U166" s="129">
        <f t="shared" si="46"/>
        <v>0.42</v>
      </c>
      <c r="V166" s="129">
        <f t="shared" si="46"/>
        <v>0.42</v>
      </c>
      <c r="W166" s="129">
        <f t="shared" si="46"/>
        <v>0.42</v>
      </c>
      <c r="X166" s="129">
        <f t="shared" si="46"/>
        <v>0.42</v>
      </c>
      <c r="Y166" s="129">
        <f t="shared" si="46"/>
        <v>0.42</v>
      </c>
      <c r="Z166" s="129">
        <f t="shared" si="46"/>
        <v>0.42</v>
      </c>
      <c r="AA166" s="129">
        <f t="shared" si="46"/>
        <v>0.42</v>
      </c>
      <c r="AB166" s="129">
        <f t="shared" si="46"/>
        <v>0.42</v>
      </c>
      <c r="AC166" s="129">
        <f t="shared" si="46"/>
        <v>0.42</v>
      </c>
      <c r="AD166" s="129">
        <f t="shared" si="46"/>
        <v>0.42</v>
      </c>
      <c r="AE166" s="129">
        <f t="shared" si="46"/>
        <v>0.42</v>
      </c>
      <c r="AF166" s="129">
        <f t="shared" si="46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5"/>
        <v>0.46</v>
      </c>
      <c r="D167" s="129">
        <f t="shared" si="45"/>
        <v>0.46</v>
      </c>
      <c r="E167" s="129">
        <f t="shared" si="45"/>
        <v>0.46</v>
      </c>
      <c r="F167" s="129">
        <f t="shared" si="45"/>
        <v>0.46</v>
      </c>
      <c r="G167" s="129">
        <f t="shared" si="45"/>
        <v>0.46</v>
      </c>
      <c r="H167" s="129">
        <f t="shared" si="45"/>
        <v>0.46</v>
      </c>
      <c r="I167" s="129">
        <f t="shared" si="45"/>
        <v>0.46</v>
      </c>
      <c r="J167" s="129">
        <f t="shared" si="45"/>
        <v>0.46</v>
      </c>
      <c r="K167" s="129">
        <f t="shared" si="45"/>
        <v>0.46</v>
      </c>
      <c r="L167" s="129">
        <f t="shared" si="45"/>
        <v>0.46</v>
      </c>
      <c r="M167" s="129">
        <f t="shared" si="45"/>
        <v>0.46</v>
      </c>
      <c r="N167" s="129">
        <f t="shared" si="45"/>
        <v>0.46</v>
      </c>
      <c r="O167" s="129">
        <f t="shared" si="45"/>
        <v>0.46</v>
      </c>
      <c r="P167" s="129">
        <f t="shared" si="45"/>
        <v>0.46</v>
      </c>
      <c r="Q167" s="129">
        <f t="shared" si="45"/>
        <v>0.46</v>
      </c>
      <c r="R167" s="129">
        <f t="shared" si="46"/>
        <v>0.46</v>
      </c>
      <c r="S167" s="129">
        <f t="shared" si="46"/>
        <v>0.46</v>
      </c>
      <c r="T167" s="129">
        <f t="shared" si="46"/>
        <v>0.46</v>
      </c>
      <c r="U167" s="129">
        <f t="shared" si="46"/>
        <v>0.46</v>
      </c>
      <c r="V167" s="129">
        <f t="shared" si="46"/>
        <v>0.46</v>
      </c>
      <c r="W167" s="129">
        <f t="shared" si="46"/>
        <v>0.46</v>
      </c>
      <c r="X167" s="129">
        <f t="shared" si="46"/>
        <v>0.46</v>
      </c>
      <c r="Y167" s="129">
        <f t="shared" si="46"/>
        <v>0.46</v>
      </c>
      <c r="Z167" s="129">
        <f t="shared" si="46"/>
        <v>0.46</v>
      </c>
      <c r="AA167" s="129">
        <f t="shared" si="46"/>
        <v>0.46</v>
      </c>
      <c r="AB167" s="129">
        <f t="shared" si="46"/>
        <v>0.46</v>
      </c>
      <c r="AC167" s="129">
        <f t="shared" si="46"/>
        <v>0.46</v>
      </c>
      <c r="AD167" s="129">
        <f t="shared" si="46"/>
        <v>0.46</v>
      </c>
      <c r="AE167" s="129">
        <f t="shared" si="46"/>
        <v>0.46</v>
      </c>
      <c r="AF167" s="129">
        <f t="shared" si="46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5"/>
        <v>0.85</v>
      </c>
      <c r="D168" s="129">
        <f t="shared" si="45"/>
        <v>0.85</v>
      </c>
      <c r="E168" s="129">
        <f t="shared" si="45"/>
        <v>0.85</v>
      </c>
      <c r="F168" s="129">
        <f t="shared" si="45"/>
        <v>0.85</v>
      </c>
      <c r="G168" s="129">
        <f t="shared" si="45"/>
        <v>0.85</v>
      </c>
      <c r="H168" s="129">
        <f t="shared" si="45"/>
        <v>0.85</v>
      </c>
      <c r="I168" s="129">
        <f t="shared" si="45"/>
        <v>0.85</v>
      </c>
      <c r="J168" s="129">
        <f t="shared" si="45"/>
        <v>0.85</v>
      </c>
      <c r="K168" s="129">
        <f t="shared" si="45"/>
        <v>0.85</v>
      </c>
      <c r="L168" s="129">
        <f t="shared" si="45"/>
        <v>0.85</v>
      </c>
      <c r="M168" s="129">
        <f t="shared" si="45"/>
        <v>0.85</v>
      </c>
      <c r="N168" s="129">
        <f t="shared" si="45"/>
        <v>0.85</v>
      </c>
      <c r="O168" s="129">
        <f t="shared" si="45"/>
        <v>0.85</v>
      </c>
      <c r="P168" s="129">
        <f t="shared" si="45"/>
        <v>0.85</v>
      </c>
      <c r="Q168" s="129">
        <f t="shared" si="45"/>
        <v>0.85</v>
      </c>
      <c r="R168" s="129">
        <f t="shared" si="46"/>
        <v>0.85</v>
      </c>
      <c r="S168" s="129">
        <f t="shared" si="46"/>
        <v>0.85</v>
      </c>
      <c r="T168" s="129">
        <f t="shared" si="46"/>
        <v>0.85</v>
      </c>
      <c r="U168" s="129">
        <f t="shared" si="46"/>
        <v>0.85</v>
      </c>
      <c r="V168" s="129">
        <f t="shared" si="46"/>
        <v>0.85</v>
      </c>
      <c r="W168" s="129">
        <f t="shared" si="46"/>
        <v>0.85</v>
      </c>
      <c r="X168" s="129">
        <f t="shared" si="46"/>
        <v>0.85</v>
      </c>
      <c r="Y168" s="129">
        <f t="shared" si="46"/>
        <v>0.85</v>
      </c>
      <c r="Z168" s="129">
        <f t="shared" si="46"/>
        <v>0.85</v>
      </c>
      <c r="AA168" s="129">
        <f t="shared" si="46"/>
        <v>0.85</v>
      </c>
      <c r="AB168" s="129">
        <f t="shared" si="46"/>
        <v>0.85</v>
      </c>
      <c r="AC168" s="129">
        <f t="shared" si="46"/>
        <v>0.85</v>
      </c>
      <c r="AD168" s="129">
        <f t="shared" si="46"/>
        <v>0.85</v>
      </c>
      <c r="AE168" s="129">
        <f t="shared" si="46"/>
        <v>0.85</v>
      </c>
      <c r="AF168" s="129">
        <f t="shared" si="46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5"/>
        <v>0.9</v>
      </c>
      <c r="D169" s="129">
        <f t="shared" si="45"/>
        <v>0.9</v>
      </c>
      <c r="E169" s="129">
        <f t="shared" si="45"/>
        <v>0.9</v>
      </c>
      <c r="F169" s="129">
        <f t="shared" si="45"/>
        <v>0.9</v>
      </c>
      <c r="G169" s="129">
        <f t="shared" si="45"/>
        <v>0.9</v>
      </c>
      <c r="H169" s="129">
        <f t="shared" si="45"/>
        <v>0.9</v>
      </c>
      <c r="I169" s="129">
        <f t="shared" si="45"/>
        <v>0.9</v>
      </c>
      <c r="J169" s="129">
        <f t="shared" si="45"/>
        <v>0.9</v>
      </c>
      <c r="K169" s="129">
        <f t="shared" si="45"/>
        <v>0.9</v>
      </c>
      <c r="L169" s="129">
        <f t="shared" si="45"/>
        <v>0.9</v>
      </c>
      <c r="M169" s="129">
        <f t="shared" si="45"/>
        <v>0.9</v>
      </c>
      <c r="N169" s="129">
        <f t="shared" si="45"/>
        <v>0.9</v>
      </c>
      <c r="O169" s="129">
        <f t="shared" si="45"/>
        <v>0.9</v>
      </c>
      <c r="P169" s="129">
        <f t="shared" si="45"/>
        <v>0.9</v>
      </c>
      <c r="Q169" s="129">
        <f t="shared" si="45"/>
        <v>0.9</v>
      </c>
      <c r="R169" s="129">
        <f t="shared" si="46"/>
        <v>0.9</v>
      </c>
      <c r="S169" s="129">
        <f t="shared" si="46"/>
        <v>0.9</v>
      </c>
      <c r="T169" s="129">
        <f t="shared" si="46"/>
        <v>0.9</v>
      </c>
      <c r="U169" s="129">
        <f t="shared" si="46"/>
        <v>0.9</v>
      </c>
      <c r="V169" s="129">
        <f t="shared" si="46"/>
        <v>0.9</v>
      </c>
      <c r="W169" s="129">
        <f t="shared" si="46"/>
        <v>0.9</v>
      </c>
      <c r="X169" s="129">
        <f t="shared" si="46"/>
        <v>0.9</v>
      </c>
      <c r="Y169" s="129">
        <f t="shared" si="46"/>
        <v>0.9</v>
      </c>
      <c r="Z169" s="129">
        <f t="shared" si="46"/>
        <v>0.9</v>
      </c>
      <c r="AA169" s="129">
        <f t="shared" si="46"/>
        <v>0.9</v>
      </c>
      <c r="AB169" s="129">
        <f t="shared" si="46"/>
        <v>0.9</v>
      </c>
      <c r="AC169" s="129">
        <f t="shared" si="46"/>
        <v>0.9</v>
      </c>
      <c r="AD169" s="129">
        <f t="shared" si="46"/>
        <v>0.9</v>
      </c>
      <c r="AE169" s="129">
        <f t="shared" si="46"/>
        <v>0.9</v>
      </c>
      <c r="AF169" s="129">
        <f t="shared" si="46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5"/>
        <v>0.44</v>
      </c>
      <c r="D170" s="129">
        <f t="shared" si="45"/>
        <v>0.44</v>
      </c>
      <c r="E170" s="129">
        <f t="shared" si="45"/>
        <v>0.44</v>
      </c>
      <c r="F170" s="129">
        <f t="shared" si="45"/>
        <v>0.44</v>
      </c>
      <c r="G170" s="129">
        <f t="shared" si="45"/>
        <v>0.44</v>
      </c>
      <c r="H170" s="129">
        <f t="shared" si="45"/>
        <v>0.44</v>
      </c>
      <c r="I170" s="129">
        <f t="shared" si="45"/>
        <v>0.44</v>
      </c>
      <c r="J170" s="129">
        <f t="shared" si="45"/>
        <v>0.44</v>
      </c>
      <c r="K170" s="129">
        <f t="shared" si="45"/>
        <v>0.44</v>
      </c>
      <c r="L170" s="129">
        <f t="shared" si="45"/>
        <v>0.44</v>
      </c>
      <c r="M170" s="129">
        <f t="shared" si="45"/>
        <v>0.44</v>
      </c>
      <c r="N170" s="129">
        <f t="shared" si="45"/>
        <v>0.44</v>
      </c>
      <c r="O170" s="129">
        <f t="shared" si="45"/>
        <v>0.44</v>
      </c>
      <c r="P170" s="129">
        <f t="shared" si="45"/>
        <v>0.44</v>
      </c>
      <c r="Q170" s="129">
        <f t="shared" si="45"/>
        <v>0.44</v>
      </c>
      <c r="R170" s="129">
        <f t="shared" si="46"/>
        <v>0.44</v>
      </c>
      <c r="S170" s="129">
        <f t="shared" si="46"/>
        <v>0.44</v>
      </c>
      <c r="T170" s="129">
        <f t="shared" si="46"/>
        <v>0.44</v>
      </c>
      <c r="U170" s="129">
        <f t="shared" si="46"/>
        <v>0.44</v>
      </c>
      <c r="V170" s="129">
        <f t="shared" si="46"/>
        <v>0.44</v>
      </c>
      <c r="W170" s="129">
        <f t="shared" si="46"/>
        <v>0.44</v>
      </c>
      <c r="X170" s="129">
        <f t="shared" si="46"/>
        <v>0.44</v>
      </c>
      <c r="Y170" s="129">
        <f t="shared" si="46"/>
        <v>0.44</v>
      </c>
      <c r="Z170" s="129">
        <f t="shared" si="46"/>
        <v>0.44</v>
      </c>
      <c r="AA170" s="129">
        <f t="shared" si="46"/>
        <v>0.44</v>
      </c>
      <c r="AB170" s="129">
        <f t="shared" si="46"/>
        <v>0.44</v>
      </c>
      <c r="AC170" s="129">
        <f t="shared" si="46"/>
        <v>0.44</v>
      </c>
      <c r="AD170" s="129">
        <f t="shared" si="46"/>
        <v>0.44</v>
      </c>
      <c r="AE170" s="129">
        <f t="shared" si="46"/>
        <v>0.44</v>
      </c>
      <c r="AF170" s="129">
        <f t="shared" si="46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5"/>
        <v>2.1</v>
      </c>
      <c r="D171" s="129">
        <f t="shared" si="45"/>
        <v>2.1</v>
      </c>
      <c r="E171" s="129">
        <f t="shared" si="45"/>
        <v>2.1</v>
      </c>
      <c r="F171" s="129">
        <f t="shared" si="45"/>
        <v>2.1</v>
      </c>
      <c r="G171" s="129">
        <f t="shared" si="45"/>
        <v>2.1</v>
      </c>
      <c r="H171" s="129">
        <f t="shared" si="45"/>
        <v>2.1</v>
      </c>
      <c r="I171" s="129">
        <f t="shared" si="45"/>
        <v>2.1</v>
      </c>
      <c r="J171" s="129">
        <f t="shared" si="45"/>
        <v>2.1</v>
      </c>
      <c r="K171" s="129">
        <f t="shared" si="45"/>
        <v>2.1</v>
      </c>
      <c r="L171" s="129">
        <f t="shared" si="45"/>
        <v>2.1</v>
      </c>
      <c r="M171" s="129">
        <f t="shared" si="45"/>
        <v>2.1</v>
      </c>
      <c r="N171" s="129">
        <f t="shared" si="45"/>
        <v>2.1</v>
      </c>
      <c r="O171" s="129">
        <f t="shared" si="45"/>
        <v>2.1</v>
      </c>
      <c r="P171" s="129">
        <f t="shared" si="45"/>
        <v>2.1</v>
      </c>
      <c r="Q171" s="129">
        <f t="shared" si="45"/>
        <v>2.1</v>
      </c>
      <c r="R171" s="129">
        <f t="shared" si="46"/>
        <v>2.1</v>
      </c>
      <c r="S171" s="129">
        <f t="shared" si="46"/>
        <v>2.1</v>
      </c>
      <c r="T171" s="129">
        <f t="shared" si="46"/>
        <v>2.1</v>
      </c>
      <c r="U171" s="129">
        <f t="shared" si="46"/>
        <v>2.1</v>
      </c>
      <c r="V171" s="129">
        <f t="shared" si="46"/>
        <v>2.1</v>
      </c>
      <c r="W171" s="129">
        <f t="shared" si="46"/>
        <v>2.1</v>
      </c>
      <c r="X171" s="129">
        <f t="shared" si="46"/>
        <v>2.1</v>
      </c>
      <c r="Y171" s="129">
        <f t="shared" si="46"/>
        <v>2.1</v>
      </c>
      <c r="Z171" s="129">
        <f t="shared" si="46"/>
        <v>2.1</v>
      </c>
      <c r="AA171" s="129">
        <f t="shared" si="46"/>
        <v>2.1</v>
      </c>
      <c r="AB171" s="129">
        <f t="shared" si="46"/>
        <v>2.1</v>
      </c>
      <c r="AC171" s="129">
        <f t="shared" si="46"/>
        <v>2.1</v>
      </c>
      <c r="AD171" s="129">
        <f t="shared" si="46"/>
        <v>2.1</v>
      </c>
      <c r="AE171" s="129">
        <f t="shared" si="46"/>
        <v>2.1</v>
      </c>
      <c r="AF171" s="129">
        <f t="shared" si="46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5"/>
        <v>0.9</v>
      </c>
      <c r="D172" s="129">
        <f t="shared" si="45"/>
        <v>0.9</v>
      </c>
      <c r="E172" s="129">
        <f t="shared" si="45"/>
        <v>0.9</v>
      </c>
      <c r="F172" s="129">
        <f t="shared" si="45"/>
        <v>0.9</v>
      </c>
      <c r="G172" s="129">
        <f t="shared" si="45"/>
        <v>0.9</v>
      </c>
      <c r="H172" s="129">
        <f t="shared" si="45"/>
        <v>0.9</v>
      </c>
      <c r="I172" s="129">
        <f t="shared" si="45"/>
        <v>0.9</v>
      </c>
      <c r="J172" s="129">
        <f t="shared" si="45"/>
        <v>0.9</v>
      </c>
      <c r="K172" s="129">
        <f t="shared" si="45"/>
        <v>0.9</v>
      </c>
      <c r="L172" s="129">
        <f t="shared" si="45"/>
        <v>0.9</v>
      </c>
      <c r="M172" s="129">
        <f t="shared" si="45"/>
        <v>0.9</v>
      </c>
      <c r="N172" s="129">
        <f t="shared" si="45"/>
        <v>0.9</v>
      </c>
      <c r="O172" s="129">
        <f t="shared" si="45"/>
        <v>0.9</v>
      </c>
      <c r="P172" s="129">
        <f t="shared" si="45"/>
        <v>0.9</v>
      </c>
      <c r="Q172" s="129">
        <f t="shared" si="45"/>
        <v>0.9</v>
      </c>
      <c r="R172" s="129">
        <f t="shared" si="46"/>
        <v>0.9</v>
      </c>
      <c r="S172" s="129">
        <f t="shared" si="46"/>
        <v>0.9</v>
      </c>
      <c r="T172" s="129">
        <f t="shared" si="46"/>
        <v>0.9</v>
      </c>
      <c r="U172" s="129">
        <f t="shared" si="46"/>
        <v>0.9</v>
      </c>
      <c r="V172" s="129">
        <f t="shared" si="46"/>
        <v>0.9</v>
      </c>
      <c r="W172" s="129">
        <f t="shared" si="46"/>
        <v>0.9</v>
      </c>
      <c r="X172" s="129">
        <f t="shared" si="46"/>
        <v>0.9</v>
      </c>
      <c r="Y172" s="129">
        <f t="shared" si="46"/>
        <v>0.9</v>
      </c>
      <c r="Z172" s="129">
        <f t="shared" si="46"/>
        <v>0.9</v>
      </c>
      <c r="AA172" s="129">
        <f t="shared" si="46"/>
        <v>0.9</v>
      </c>
      <c r="AB172" s="129">
        <f t="shared" si="46"/>
        <v>0.9</v>
      </c>
      <c r="AC172" s="129">
        <f t="shared" si="46"/>
        <v>0.9</v>
      </c>
      <c r="AD172" s="129">
        <f t="shared" si="46"/>
        <v>0.9</v>
      </c>
      <c r="AE172" s="129">
        <f t="shared" si="46"/>
        <v>0.9</v>
      </c>
      <c r="AF172" s="129">
        <f t="shared" si="46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7">B174</f>
        <v>0.57999999999999996</v>
      </c>
      <c r="D174" s="129">
        <f t="shared" si="47"/>
        <v>0.57999999999999996</v>
      </c>
      <c r="E174" s="129">
        <f t="shared" si="47"/>
        <v>0.57999999999999996</v>
      </c>
      <c r="F174" s="129">
        <f t="shared" si="47"/>
        <v>0.57999999999999996</v>
      </c>
      <c r="G174" s="129">
        <f t="shared" si="47"/>
        <v>0.57999999999999996</v>
      </c>
      <c r="H174" s="129">
        <f t="shared" si="47"/>
        <v>0.57999999999999996</v>
      </c>
      <c r="I174" s="129">
        <f t="shared" si="47"/>
        <v>0.57999999999999996</v>
      </c>
      <c r="J174" s="129">
        <f t="shared" si="47"/>
        <v>0.57999999999999996</v>
      </c>
      <c r="K174" s="129">
        <f t="shared" si="47"/>
        <v>0.57999999999999996</v>
      </c>
      <c r="L174" s="129">
        <f t="shared" si="47"/>
        <v>0.57999999999999996</v>
      </c>
      <c r="M174" s="129">
        <f t="shared" si="47"/>
        <v>0.57999999999999996</v>
      </c>
      <c r="N174" s="129">
        <f t="shared" si="47"/>
        <v>0.57999999999999996</v>
      </c>
      <c r="O174" s="129">
        <f t="shared" si="47"/>
        <v>0.57999999999999996</v>
      </c>
      <c r="P174" s="129">
        <f t="shared" si="47"/>
        <v>0.57999999999999996</v>
      </c>
      <c r="Q174" s="129">
        <f t="shared" si="47"/>
        <v>0.57999999999999996</v>
      </c>
      <c r="R174" s="129">
        <f t="shared" si="47"/>
        <v>0.57999999999999996</v>
      </c>
      <c r="S174" s="129">
        <f t="shared" ref="R174:AF186" si="48">R174</f>
        <v>0.57999999999999996</v>
      </c>
      <c r="T174" s="129">
        <f t="shared" si="48"/>
        <v>0.57999999999999996</v>
      </c>
      <c r="U174" s="129">
        <f t="shared" si="48"/>
        <v>0.57999999999999996</v>
      </c>
      <c r="V174" s="129">
        <f t="shared" si="48"/>
        <v>0.57999999999999996</v>
      </c>
      <c r="W174" s="129">
        <f t="shared" si="48"/>
        <v>0.57999999999999996</v>
      </c>
      <c r="X174" s="129">
        <f t="shared" si="48"/>
        <v>0.57999999999999996</v>
      </c>
      <c r="Y174" s="129">
        <f t="shared" si="48"/>
        <v>0.57999999999999996</v>
      </c>
      <c r="Z174" s="129">
        <f t="shared" si="48"/>
        <v>0.57999999999999996</v>
      </c>
      <c r="AA174" s="129">
        <f t="shared" si="48"/>
        <v>0.57999999999999996</v>
      </c>
      <c r="AB174" s="129">
        <f t="shared" si="48"/>
        <v>0.57999999999999996</v>
      </c>
      <c r="AC174" s="129">
        <f t="shared" si="48"/>
        <v>0.57999999999999996</v>
      </c>
      <c r="AD174" s="129">
        <f t="shared" si="48"/>
        <v>0.57999999999999996</v>
      </c>
      <c r="AE174" s="129">
        <f t="shared" si="48"/>
        <v>0.57999999999999996</v>
      </c>
      <c r="AF174" s="129">
        <f t="shared" si="48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7"/>
        <v>0.8</v>
      </c>
      <c r="D175" s="129">
        <f t="shared" si="47"/>
        <v>0.8</v>
      </c>
      <c r="E175" s="129">
        <f t="shared" si="47"/>
        <v>0.8</v>
      </c>
      <c r="F175" s="129">
        <f t="shared" si="47"/>
        <v>0.8</v>
      </c>
      <c r="G175" s="129">
        <f t="shared" si="47"/>
        <v>0.8</v>
      </c>
      <c r="H175" s="129">
        <f t="shared" si="47"/>
        <v>0.8</v>
      </c>
      <c r="I175" s="129">
        <f t="shared" si="47"/>
        <v>0.8</v>
      </c>
      <c r="J175" s="129">
        <f t="shared" si="47"/>
        <v>0.8</v>
      </c>
      <c r="K175" s="129">
        <f t="shared" si="47"/>
        <v>0.8</v>
      </c>
      <c r="L175" s="129">
        <f t="shared" si="47"/>
        <v>0.8</v>
      </c>
      <c r="M175" s="129">
        <f t="shared" si="47"/>
        <v>0.8</v>
      </c>
      <c r="N175" s="129">
        <f t="shared" si="47"/>
        <v>0.8</v>
      </c>
      <c r="O175" s="129">
        <f t="shared" si="47"/>
        <v>0.8</v>
      </c>
      <c r="P175" s="129">
        <f t="shared" si="47"/>
        <v>0.8</v>
      </c>
      <c r="Q175" s="129">
        <f t="shared" si="47"/>
        <v>0.8</v>
      </c>
      <c r="R175" s="129">
        <f t="shared" si="47"/>
        <v>0.8</v>
      </c>
      <c r="S175" s="129">
        <f t="shared" si="48"/>
        <v>0.8</v>
      </c>
      <c r="T175" s="129">
        <f t="shared" si="48"/>
        <v>0.8</v>
      </c>
      <c r="U175" s="129">
        <f t="shared" si="48"/>
        <v>0.8</v>
      </c>
      <c r="V175" s="129">
        <f t="shared" si="48"/>
        <v>0.8</v>
      </c>
      <c r="W175" s="129">
        <f t="shared" si="48"/>
        <v>0.8</v>
      </c>
      <c r="X175" s="129">
        <f t="shared" si="48"/>
        <v>0.8</v>
      </c>
      <c r="Y175" s="129">
        <f t="shared" si="48"/>
        <v>0.8</v>
      </c>
      <c r="Z175" s="129">
        <f t="shared" si="48"/>
        <v>0.8</v>
      </c>
      <c r="AA175" s="129">
        <f t="shared" si="48"/>
        <v>0.8</v>
      </c>
      <c r="AB175" s="129">
        <f t="shared" si="48"/>
        <v>0.8</v>
      </c>
      <c r="AC175" s="129">
        <f t="shared" si="48"/>
        <v>0.8</v>
      </c>
      <c r="AD175" s="129">
        <f t="shared" si="48"/>
        <v>0.8</v>
      </c>
      <c r="AE175" s="129">
        <f t="shared" si="48"/>
        <v>0.8</v>
      </c>
      <c r="AF175" s="129">
        <f t="shared" si="48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7"/>
        <v>0</v>
      </c>
      <c r="D176" s="129">
        <f t="shared" si="47"/>
        <v>0</v>
      </c>
      <c r="E176" s="129">
        <f t="shared" si="47"/>
        <v>0</v>
      </c>
      <c r="F176" s="129">
        <f t="shared" si="47"/>
        <v>0</v>
      </c>
      <c r="G176" s="129">
        <f t="shared" si="47"/>
        <v>0</v>
      </c>
      <c r="H176" s="129">
        <f t="shared" si="47"/>
        <v>0</v>
      </c>
      <c r="I176" s="129">
        <f t="shared" si="47"/>
        <v>0</v>
      </c>
      <c r="J176" s="129">
        <f t="shared" si="47"/>
        <v>0</v>
      </c>
      <c r="K176" s="129">
        <f t="shared" si="47"/>
        <v>0</v>
      </c>
      <c r="L176" s="129">
        <f t="shared" si="47"/>
        <v>0</v>
      </c>
      <c r="M176" s="129">
        <f t="shared" si="47"/>
        <v>0</v>
      </c>
      <c r="N176" s="129">
        <f t="shared" si="47"/>
        <v>0</v>
      </c>
      <c r="O176" s="129">
        <f t="shared" si="47"/>
        <v>0</v>
      </c>
      <c r="P176" s="129">
        <f t="shared" si="47"/>
        <v>0</v>
      </c>
      <c r="Q176" s="129">
        <f t="shared" si="47"/>
        <v>0</v>
      </c>
      <c r="R176" s="129">
        <f t="shared" si="47"/>
        <v>0</v>
      </c>
      <c r="S176" s="129">
        <f t="shared" si="48"/>
        <v>0</v>
      </c>
      <c r="T176" s="129">
        <f t="shared" si="48"/>
        <v>0</v>
      </c>
      <c r="U176" s="129">
        <f t="shared" si="48"/>
        <v>0</v>
      </c>
      <c r="V176" s="129">
        <f t="shared" si="48"/>
        <v>0</v>
      </c>
      <c r="W176" s="129">
        <f t="shared" si="48"/>
        <v>0</v>
      </c>
      <c r="X176" s="129">
        <f t="shared" si="48"/>
        <v>0</v>
      </c>
      <c r="Y176" s="129">
        <f t="shared" si="48"/>
        <v>0</v>
      </c>
      <c r="Z176" s="129">
        <f t="shared" si="48"/>
        <v>0</v>
      </c>
      <c r="AA176" s="129">
        <f t="shared" si="48"/>
        <v>0</v>
      </c>
      <c r="AB176" s="129">
        <f t="shared" si="48"/>
        <v>0</v>
      </c>
      <c r="AC176" s="129">
        <f t="shared" si="48"/>
        <v>0</v>
      </c>
      <c r="AD176" s="129">
        <f t="shared" si="48"/>
        <v>0</v>
      </c>
      <c r="AE176" s="129">
        <f t="shared" si="48"/>
        <v>0</v>
      </c>
      <c r="AF176" s="129">
        <f t="shared" si="48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7"/>
        <v>0.6</v>
      </c>
      <c r="D177" s="129">
        <f t="shared" si="47"/>
        <v>0.6</v>
      </c>
      <c r="E177" s="129">
        <f t="shared" si="47"/>
        <v>0.6</v>
      </c>
      <c r="F177" s="129">
        <f t="shared" si="47"/>
        <v>0.6</v>
      </c>
      <c r="G177" s="129">
        <f t="shared" si="47"/>
        <v>0.6</v>
      </c>
      <c r="H177" s="129">
        <f t="shared" si="47"/>
        <v>0.6</v>
      </c>
      <c r="I177" s="129">
        <f t="shared" si="47"/>
        <v>0.6</v>
      </c>
      <c r="J177" s="129">
        <f t="shared" si="47"/>
        <v>0.6</v>
      </c>
      <c r="K177" s="129">
        <f t="shared" si="47"/>
        <v>0.6</v>
      </c>
      <c r="L177" s="129">
        <f t="shared" si="47"/>
        <v>0.6</v>
      </c>
      <c r="M177" s="129">
        <f t="shared" si="47"/>
        <v>0.6</v>
      </c>
      <c r="N177" s="129">
        <f t="shared" si="47"/>
        <v>0.6</v>
      </c>
      <c r="O177" s="129">
        <f t="shared" si="47"/>
        <v>0.6</v>
      </c>
      <c r="P177" s="129">
        <f t="shared" si="47"/>
        <v>0.6</v>
      </c>
      <c r="Q177" s="129">
        <f t="shared" si="47"/>
        <v>0.6</v>
      </c>
      <c r="R177" s="129">
        <f t="shared" si="47"/>
        <v>0.6</v>
      </c>
      <c r="S177" s="129">
        <f t="shared" si="48"/>
        <v>0.6</v>
      </c>
      <c r="T177" s="129">
        <f t="shared" si="48"/>
        <v>0.6</v>
      </c>
      <c r="U177" s="129">
        <f t="shared" si="48"/>
        <v>0.6</v>
      </c>
      <c r="V177" s="129">
        <f t="shared" si="48"/>
        <v>0.6</v>
      </c>
      <c r="W177" s="129">
        <f t="shared" si="48"/>
        <v>0.6</v>
      </c>
      <c r="X177" s="129">
        <f t="shared" si="48"/>
        <v>0.6</v>
      </c>
      <c r="Y177" s="129">
        <f t="shared" si="48"/>
        <v>0.6</v>
      </c>
      <c r="Z177" s="129">
        <f t="shared" si="48"/>
        <v>0.6</v>
      </c>
      <c r="AA177" s="129">
        <f t="shared" si="48"/>
        <v>0.6</v>
      </c>
      <c r="AB177" s="129">
        <f t="shared" si="48"/>
        <v>0.6</v>
      </c>
      <c r="AC177" s="129">
        <f t="shared" si="48"/>
        <v>0.6</v>
      </c>
      <c r="AD177" s="129">
        <f t="shared" si="48"/>
        <v>0.6</v>
      </c>
      <c r="AE177" s="129">
        <f t="shared" si="48"/>
        <v>0.6</v>
      </c>
      <c r="AF177" s="129">
        <f t="shared" si="48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7"/>
        <v>0.6</v>
      </c>
      <c r="D178" s="129">
        <f t="shared" si="47"/>
        <v>0.6</v>
      </c>
      <c r="E178" s="129">
        <f t="shared" si="47"/>
        <v>0.6</v>
      </c>
      <c r="F178" s="129">
        <f t="shared" si="47"/>
        <v>0.6</v>
      </c>
      <c r="G178" s="129">
        <f t="shared" si="47"/>
        <v>0.6</v>
      </c>
      <c r="H178" s="129">
        <f t="shared" si="47"/>
        <v>0.6</v>
      </c>
      <c r="I178" s="129">
        <f t="shared" si="47"/>
        <v>0.6</v>
      </c>
      <c r="J178" s="129">
        <f t="shared" si="47"/>
        <v>0.6</v>
      </c>
      <c r="K178" s="129">
        <f t="shared" si="47"/>
        <v>0.6</v>
      </c>
      <c r="L178" s="129">
        <f t="shared" si="47"/>
        <v>0.6</v>
      </c>
      <c r="M178" s="129">
        <f t="shared" si="47"/>
        <v>0.6</v>
      </c>
      <c r="N178" s="129">
        <f t="shared" si="47"/>
        <v>0.6</v>
      </c>
      <c r="O178" s="129">
        <f t="shared" si="47"/>
        <v>0.6</v>
      </c>
      <c r="P178" s="129">
        <f t="shared" si="47"/>
        <v>0.6</v>
      </c>
      <c r="Q178" s="129">
        <f t="shared" si="47"/>
        <v>0.6</v>
      </c>
      <c r="R178" s="129">
        <f t="shared" si="47"/>
        <v>0.6</v>
      </c>
      <c r="S178" s="129">
        <f t="shared" si="48"/>
        <v>0.6</v>
      </c>
      <c r="T178" s="129">
        <f t="shared" si="48"/>
        <v>0.6</v>
      </c>
      <c r="U178" s="129">
        <f t="shared" si="48"/>
        <v>0.6</v>
      </c>
      <c r="V178" s="129">
        <f t="shared" si="48"/>
        <v>0.6</v>
      </c>
      <c r="W178" s="129">
        <f t="shared" si="48"/>
        <v>0.6</v>
      </c>
      <c r="X178" s="129">
        <f t="shared" si="48"/>
        <v>0.6</v>
      </c>
      <c r="Y178" s="129">
        <f t="shared" si="48"/>
        <v>0.6</v>
      </c>
      <c r="Z178" s="129">
        <f t="shared" si="48"/>
        <v>0.6</v>
      </c>
      <c r="AA178" s="129">
        <f t="shared" si="48"/>
        <v>0.6</v>
      </c>
      <c r="AB178" s="129">
        <f t="shared" si="48"/>
        <v>0.6</v>
      </c>
      <c r="AC178" s="129">
        <f t="shared" si="48"/>
        <v>0.6</v>
      </c>
      <c r="AD178" s="129">
        <f t="shared" si="48"/>
        <v>0.6</v>
      </c>
      <c r="AE178" s="129">
        <f t="shared" si="48"/>
        <v>0.6</v>
      </c>
      <c r="AF178" s="129">
        <f t="shared" si="48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7"/>
        <v>0.35</v>
      </c>
      <c r="D179" s="129">
        <f t="shared" si="47"/>
        <v>0.35</v>
      </c>
      <c r="E179" s="129">
        <f t="shared" si="47"/>
        <v>0.35</v>
      </c>
      <c r="F179" s="129">
        <f t="shared" si="47"/>
        <v>0.35</v>
      </c>
      <c r="G179" s="129">
        <f t="shared" si="47"/>
        <v>0.35</v>
      </c>
      <c r="H179" s="129">
        <f t="shared" si="47"/>
        <v>0.35</v>
      </c>
      <c r="I179" s="129">
        <f t="shared" si="47"/>
        <v>0.35</v>
      </c>
      <c r="J179" s="129">
        <f t="shared" si="47"/>
        <v>0.35</v>
      </c>
      <c r="K179" s="129">
        <f t="shared" si="47"/>
        <v>0.35</v>
      </c>
      <c r="L179" s="129">
        <f t="shared" si="47"/>
        <v>0.35</v>
      </c>
      <c r="M179" s="129">
        <f t="shared" si="47"/>
        <v>0.35</v>
      </c>
      <c r="N179" s="129">
        <f t="shared" si="47"/>
        <v>0.35</v>
      </c>
      <c r="O179" s="129">
        <f t="shared" si="47"/>
        <v>0.35</v>
      </c>
      <c r="P179" s="129">
        <f t="shared" si="47"/>
        <v>0.35</v>
      </c>
      <c r="Q179" s="129">
        <f t="shared" si="47"/>
        <v>0.35</v>
      </c>
      <c r="R179" s="129">
        <f t="shared" si="47"/>
        <v>0.35</v>
      </c>
      <c r="S179" s="129">
        <f t="shared" si="48"/>
        <v>0.35</v>
      </c>
      <c r="T179" s="129">
        <f t="shared" si="48"/>
        <v>0.35</v>
      </c>
      <c r="U179" s="129">
        <f t="shared" si="48"/>
        <v>0.35</v>
      </c>
      <c r="V179" s="129">
        <f t="shared" si="48"/>
        <v>0.35</v>
      </c>
      <c r="W179" s="129">
        <f t="shared" si="48"/>
        <v>0.35</v>
      </c>
      <c r="X179" s="129">
        <f t="shared" si="48"/>
        <v>0.35</v>
      </c>
      <c r="Y179" s="129">
        <f t="shared" si="48"/>
        <v>0.35</v>
      </c>
      <c r="Z179" s="129">
        <f t="shared" si="48"/>
        <v>0.35</v>
      </c>
      <c r="AA179" s="129">
        <f t="shared" si="48"/>
        <v>0.35</v>
      </c>
      <c r="AB179" s="129">
        <f t="shared" si="48"/>
        <v>0.35</v>
      </c>
      <c r="AC179" s="129">
        <f t="shared" si="48"/>
        <v>0.35</v>
      </c>
      <c r="AD179" s="129">
        <f t="shared" si="48"/>
        <v>0.35</v>
      </c>
      <c r="AE179" s="129">
        <f t="shared" si="48"/>
        <v>0.35</v>
      </c>
      <c r="AF179" s="129">
        <f t="shared" si="48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7"/>
        <v>0.28999999999999998</v>
      </c>
      <c r="D180" s="129">
        <f t="shared" si="47"/>
        <v>0.28999999999999998</v>
      </c>
      <c r="E180" s="129">
        <f t="shared" si="47"/>
        <v>0.28999999999999998</v>
      </c>
      <c r="F180" s="129">
        <f t="shared" si="47"/>
        <v>0.28999999999999998</v>
      </c>
      <c r="G180" s="129">
        <f t="shared" si="47"/>
        <v>0.28999999999999998</v>
      </c>
      <c r="H180" s="129">
        <f t="shared" si="47"/>
        <v>0.28999999999999998</v>
      </c>
      <c r="I180" s="129">
        <f t="shared" si="47"/>
        <v>0.28999999999999998</v>
      </c>
      <c r="J180" s="129">
        <f t="shared" si="47"/>
        <v>0.28999999999999998</v>
      </c>
      <c r="K180" s="129">
        <f t="shared" si="47"/>
        <v>0.28999999999999998</v>
      </c>
      <c r="L180" s="129">
        <f t="shared" si="47"/>
        <v>0.28999999999999998</v>
      </c>
      <c r="M180" s="129">
        <f t="shared" si="47"/>
        <v>0.28999999999999998</v>
      </c>
      <c r="N180" s="129">
        <f t="shared" si="47"/>
        <v>0.28999999999999998</v>
      </c>
      <c r="O180" s="129">
        <f t="shared" si="47"/>
        <v>0.28999999999999998</v>
      </c>
      <c r="P180" s="129">
        <f t="shared" si="47"/>
        <v>0.28999999999999998</v>
      </c>
      <c r="Q180" s="129">
        <f t="shared" si="47"/>
        <v>0.28999999999999998</v>
      </c>
      <c r="R180" s="129">
        <f t="shared" si="47"/>
        <v>0.28999999999999998</v>
      </c>
      <c r="S180" s="129">
        <f t="shared" si="48"/>
        <v>0.28999999999999998</v>
      </c>
      <c r="T180" s="129">
        <f t="shared" si="48"/>
        <v>0.28999999999999998</v>
      </c>
      <c r="U180" s="129">
        <f t="shared" si="48"/>
        <v>0.28999999999999998</v>
      </c>
      <c r="V180" s="129">
        <f t="shared" si="48"/>
        <v>0.28999999999999998</v>
      </c>
      <c r="W180" s="129">
        <f t="shared" si="48"/>
        <v>0.28999999999999998</v>
      </c>
      <c r="X180" s="129">
        <f t="shared" si="48"/>
        <v>0.28999999999999998</v>
      </c>
      <c r="Y180" s="129">
        <f t="shared" si="48"/>
        <v>0.28999999999999998</v>
      </c>
      <c r="Z180" s="129">
        <f t="shared" si="48"/>
        <v>0.28999999999999998</v>
      </c>
      <c r="AA180" s="129">
        <f t="shared" si="48"/>
        <v>0.28999999999999998</v>
      </c>
      <c r="AB180" s="129">
        <f t="shared" si="48"/>
        <v>0.28999999999999998</v>
      </c>
      <c r="AC180" s="129">
        <f t="shared" si="48"/>
        <v>0.28999999999999998</v>
      </c>
      <c r="AD180" s="129">
        <f t="shared" si="48"/>
        <v>0.28999999999999998</v>
      </c>
      <c r="AE180" s="129">
        <f t="shared" si="48"/>
        <v>0.28999999999999998</v>
      </c>
      <c r="AF180" s="129">
        <f t="shared" si="48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7"/>
        <v>0.06</v>
      </c>
      <c r="D181" s="129">
        <f t="shared" si="47"/>
        <v>0.06</v>
      </c>
      <c r="E181" s="129">
        <f t="shared" si="47"/>
        <v>0.06</v>
      </c>
      <c r="F181" s="129">
        <f t="shared" si="47"/>
        <v>0.06</v>
      </c>
      <c r="G181" s="129">
        <f t="shared" si="47"/>
        <v>0.06</v>
      </c>
      <c r="H181" s="129">
        <f t="shared" si="47"/>
        <v>0.06</v>
      </c>
      <c r="I181" s="129">
        <f t="shared" si="47"/>
        <v>0.06</v>
      </c>
      <c r="J181" s="129">
        <f t="shared" si="47"/>
        <v>0.06</v>
      </c>
      <c r="K181" s="129">
        <f t="shared" si="47"/>
        <v>0.06</v>
      </c>
      <c r="L181" s="129">
        <f t="shared" si="47"/>
        <v>0.06</v>
      </c>
      <c r="M181" s="129">
        <f t="shared" si="47"/>
        <v>0.06</v>
      </c>
      <c r="N181" s="129">
        <f t="shared" si="47"/>
        <v>0.06</v>
      </c>
      <c r="O181" s="129">
        <f t="shared" si="47"/>
        <v>0.06</v>
      </c>
      <c r="P181" s="129">
        <f t="shared" si="47"/>
        <v>0.06</v>
      </c>
      <c r="Q181" s="129">
        <f t="shared" si="47"/>
        <v>0.06</v>
      </c>
      <c r="R181" s="129">
        <f t="shared" si="47"/>
        <v>0.06</v>
      </c>
      <c r="S181" s="129">
        <f t="shared" si="48"/>
        <v>0.06</v>
      </c>
      <c r="T181" s="129">
        <f t="shared" si="48"/>
        <v>0.06</v>
      </c>
      <c r="U181" s="129">
        <f t="shared" si="48"/>
        <v>0.06</v>
      </c>
      <c r="V181" s="129">
        <f t="shared" si="48"/>
        <v>0.06</v>
      </c>
      <c r="W181" s="129">
        <f t="shared" si="48"/>
        <v>0.06</v>
      </c>
      <c r="X181" s="129">
        <f t="shared" si="48"/>
        <v>0.06</v>
      </c>
      <c r="Y181" s="129">
        <f t="shared" si="48"/>
        <v>0.06</v>
      </c>
      <c r="Z181" s="129">
        <f t="shared" si="48"/>
        <v>0.06</v>
      </c>
      <c r="AA181" s="129">
        <f t="shared" si="48"/>
        <v>0.06</v>
      </c>
      <c r="AB181" s="129">
        <f t="shared" si="48"/>
        <v>0.06</v>
      </c>
      <c r="AC181" s="129">
        <f t="shared" si="48"/>
        <v>0.06</v>
      </c>
      <c r="AD181" s="129">
        <f t="shared" si="48"/>
        <v>0.06</v>
      </c>
      <c r="AE181" s="129">
        <f t="shared" si="48"/>
        <v>0.06</v>
      </c>
      <c r="AF181" s="129">
        <f t="shared" si="48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7"/>
        <v>0.11</v>
      </c>
      <c r="D182" s="129">
        <f t="shared" si="47"/>
        <v>0.11</v>
      </c>
      <c r="E182" s="129">
        <f t="shared" si="47"/>
        <v>0.11</v>
      </c>
      <c r="F182" s="129">
        <f t="shared" si="47"/>
        <v>0.11</v>
      </c>
      <c r="G182" s="129">
        <f t="shared" si="47"/>
        <v>0.11</v>
      </c>
      <c r="H182" s="129">
        <f t="shared" si="47"/>
        <v>0.11</v>
      </c>
      <c r="I182" s="129">
        <f t="shared" si="47"/>
        <v>0.11</v>
      </c>
      <c r="J182" s="129">
        <f t="shared" si="47"/>
        <v>0.11</v>
      </c>
      <c r="K182" s="129">
        <f t="shared" si="47"/>
        <v>0.11</v>
      </c>
      <c r="L182" s="129">
        <f t="shared" si="47"/>
        <v>0.11</v>
      </c>
      <c r="M182" s="129">
        <f t="shared" si="47"/>
        <v>0.11</v>
      </c>
      <c r="N182" s="129">
        <f t="shared" si="47"/>
        <v>0.11</v>
      </c>
      <c r="O182" s="129">
        <f t="shared" si="47"/>
        <v>0.11</v>
      </c>
      <c r="P182" s="129">
        <f t="shared" si="47"/>
        <v>0.11</v>
      </c>
      <c r="Q182" s="129">
        <f t="shared" si="47"/>
        <v>0.11</v>
      </c>
      <c r="R182" s="129">
        <f t="shared" si="47"/>
        <v>0.11</v>
      </c>
      <c r="S182" s="129">
        <f t="shared" si="48"/>
        <v>0.11</v>
      </c>
      <c r="T182" s="129">
        <f t="shared" si="48"/>
        <v>0.11</v>
      </c>
      <c r="U182" s="129">
        <f t="shared" si="48"/>
        <v>0.11</v>
      </c>
      <c r="V182" s="129">
        <f t="shared" si="48"/>
        <v>0.11</v>
      </c>
      <c r="W182" s="129">
        <f t="shared" si="48"/>
        <v>0.11</v>
      </c>
      <c r="X182" s="129">
        <f t="shared" si="48"/>
        <v>0.11</v>
      </c>
      <c r="Y182" s="129">
        <f t="shared" si="48"/>
        <v>0.11</v>
      </c>
      <c r="Z182" s="129">
        <f t="shared" si="48"/>
        <v>0.11</v>
      </c>
      <c r="AA182" s="129">
        <f t="shared" si="48"/>
        <v>0.11</v>
      </c>
      <c r="AB182" s="129">
        <f t="shared" si="48"/>
        <v>0.11</v>
      </c>
      <c r="AC182" s="129">
        <f t="shared" si="48"/>
        <v>0.11</v>
      </c>
      <c r="AD182" s="129">
        <f t="shared" si="48"/>
        <v>0.11</v>
      </c>
      <c r="AE182" s="129">
        <f t="shared" si="48"/>
        <v>0.11</v>
      </c>
      <c r="AF182" s="129">
        <f t="shared" si="48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7"/>
        <v>0.1</v>
      </c>
      <c r="D183" s="129">
        <f t="shared" si="47"/>
        <v>0.1</v>
      </c>
      <c r="E183" s="129">
        <f t="shared" si="47"/>
        <v>0.1</v>
      </c>
      <c r="F183" s="129">
        <f t="shared" si="47"/>
        <v>0.1</v>
      </c>
      <c r="G183" s="129">
        <f t="shared" si="47"/>
        <v>0.1</v>
      </c>
      <c r="H183" s="129">
        <f t="shared" si="47"/>
        <v>0.1</v>
      </c>
      <c r="I183" s="129">
        <f t="shared" si="47"/>
        <v>0.1</v>
      </c>
      <c r="J183" s="129">
        <f t="shared" si="47"/>
        <v>0.1</v>
      </c>
      <c r="K183" s="129">
        <f t="shared" si="47"/>
        <v>0.1</v>
      </c>
      <c r="L183" s="129">
        <f t="shared" si="47"/>
        <v>0.1</v>
      </c>
      <c r="M183" s="129">
        <f t="shared" si="47"/>
        <v>0.1</v>
      </c>
      <c r="N183" s="129">
        <f t="shared" si="47"/>
        <v>0.1</v>
      </c>
      <c r="O183" s="129">
        <f t="shared" si="47"/>
        <v>0.1</v>
      </c>
      <c r="P183" s="129">
        <f t="shared" si="47"/>
        <v>0.1</v>
      </c>
      <c r="Q183" s="129">
        <f t="shared" si="47"/>
        <v>0.1</v>
      </c>
      <c r="R183" s="129">
        <f t="shared" si="48"/>
        <v>0.1</v>
      </c>
      <c r="S183" s="129">
        <f t="shared" si="48"/>
        <v>0.1</v>
      </c>
      <c r="T183" s="129">
        <f t="shared" si="48"/>
        <v>0.1</v>
      </c>
      <c r="U183" s="129">
        <f t="shared" si="48"/>
        <v>0.1</v>
      </c>
      <c r="V183" s="129">
        <f t="shared" si="48"/>
        <v>0.1</v>
      </c>
      <c r="W183" s="129">
        <f t="shared" si="48"/>
        <v>0.1</v>
      </c>
      <c r="X183" s="129">
        <f t="shared" si="48"/>
        <v>0.1</v>
      </c>
      <c r="Y183" s="129">
        <f t="shared" si="48"/>
        <v>0.1</v>
      </c>
      <c r="Z183" s="129">
        <f t="shared" si="48"/>
        <v>0.1</v>
      </c>
      <c r="AA183" s="129">
        <f t="shared" si="48"/>
        <v>0.1</v>
      </c>
      <c r="AB183" s="129">
        <f t="shared" si="48"/>
        <v>0.1</v>
      </c>
      <c r="AC183" s="129">
        <f t="shared" si="48"/>
        <v>0.1</v>
      </c>
      <c r="AD183" s="129">
        <f t="shared" si="48"/>
        <v>0.1</v>
      </c>
      <c r="AE183" s="129">
        <f t="shared" si="48"/>
        <v>0.1</v>
      </c>
      <c r="AF183" s="129">
        <f t="shared" si="48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7"/>
        <v>0.09</v>
      </c>
      <c r="D184" s="129">
        <f t="shared" si="47"/>
        <v>0.09</v>
      </c>
      <c r="E184" s="129">
        <f t="shared" si="47"/>
        <v>0.09</v>
      </c>
      <c r="F184" s="129">
        <f t="shared" si="47"/>
        <v>0.09</v>
      </c>
      <c r="G184" s="129">
        <f t="shared" si="47"/>
        <v>0.09</v>
      </c>
      <c r="H184" s="129">
        <f t="shared" si="47"/>
        <v>0.09</v>
      </c>
      <c r="I184" s="129">
        <f t="shared" si="47"/>
        <v>0.09</v>
      </c>
      <c r="J184" s="129">
        <f t="shared" si="47"/>
        <v>0.09</v>
      </c>
      <c r="K184" s="129">
        <f t="shared" si="47"/>
        <v>0.09</v>
      </c>
      <c r="L184" s="129">
        <f t="shared" si="47"/>
        <v>0.09</v>
      </c>
      <c r="M184" s="129">
        <f t="shared" si="47"/>
        <v>0.09</v>
      </c>
      <c r="N184" s="129">
        <f t="shared" si="47"/>
        <v>0.09</v>
      </c>
      <c r="O184" s="129">
        <f t="shared" si="47"/>
        <v>0.09</v>
      </c>
      <c r="P184" s="129">
        <f t="shared" si="47"/>
        <v>0.09</v>
      </c>
      <c r="Q184" s="129">
        <f t="shared" si="47"/>
        <v>0.09</v>
      </c>
      <c r="R184" s="129">
        <f t="shared" si="48"/>
        <v>0.09</v>
      </c>
      <c r="S184" s="129">
        <f t="shared" si="48"/>
        <v>0.09</v>
      </c>
      <c r="T184" s="129">
        <f t="shared" si="48"/>
        <v>0.09</v>
      </c>
      <c r="U184" s="129">
        <f t="shared" si="48"/>
        <v>0.09</v>
      </c>
      <c r="V184" s="129">
        <f t="shared" si="48"/>
        <v>0.09</v>
      </c>
      <c r="W184" s="129">
        <f t="shared" si="48"/>
        <v>0.09</v>
      </c>
      <c r="X184" s="129">
        <f t="shared" si="48"/>
        <v>0.09</v>
      </c>
      <c r="Y184" s="129">
        <f t="shared" si="48"/>
        <v>0.09</v>
      </c>
      <c r="Z184" s="129">
        <f t="shared" si="48"/>
        <v>0.09</v>
      </c>
      <c r="AA184" s="129">
        <f t="shared" si="48"/>
        <v>0.09</v>
      </c>
      <c r="AB184" s="129">
        <f t="shared" si="48"/>
        <v>0.09</v>
      </c>
      <c r="AC184" s="129">
        <f t="shared" si="48"/>
        <v>0.09</v>
      </c>
      <c r="AD184" s="129">
        <f t="shared" si="48"/>
        <v>0.09</v>
      </c>
      <c r="AE184" s="129">
        <f t="shared" si="48"/>
        <v>0.09</v>
      </c>
      <c r="AF184" s="129">
        <f t="shared" si="48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7"/>
        <v>0.04</v>
      </c>
      <c r="D185" s="129">
        <f t="shared" si="47"/>
        <v>0.04</v>
      </c>
      <c r="E185" s="129">
        <f t="shared" si="47"/>
        <v>0.04</v>
      </c>
      <c r="F185" s="129">
        <f t="shared" si="47"/>
        <v>0.04</v>
      </c>
      <c r="G185" s="129">
        <f t="shared" si="47"/>
        <v>0.04</v>
      </c>
      <c r="H185" s="129">
        <f t="shared" si="47"/>
        <v>0.04</v>
      </c>
      <c r="I185" s="129">
        <f t="shared" si="47"/>
        <v>0.04</v>
      </c>
      <c r="J185" s="129">
        <f t="shared" si="47"/>
        <v>0.04</v>
      </c>
      <c r="K185" s="129">
        <f t="shared" si="47"/>
        <v>0.04</v>
      </c>
      <c r="L185" s="129">
        <f t="shared" si="47"/>
        <v>0.04</v>
      </c>
      <c r="M185" s="129">
        <f t="shared" si="47"/>
        <v>0.04</v>
      </c>
      <c r="N185" s="129">
        <f t="shared" si="47"/>
        <v>0.04</v>
      </c>
      <c r="O185" s="129">
        <f t="shared" si="47"/>
        <v>0.04</v>
      </c>
      <c r="P185" s="129">
        <f t="shared" si="47"/>
        <v>0.04</v>
      </c>
      <c r="Q185" s="129">
        <f t="shared" si="47"/>
        <v>0.04</v>
      </c>
      <c r="R185" s="129">
        <f t="shared" si="48"/>
        <v>0.04</v>
      </c>
      <c r="S185" s="129">
        <f t="shared" si="48"/>
        <v>0.04</v>
      </c>
      <c r="T185" s="129">
        <f t="shared" si="48"/>
        <v>0.04</v>
      </c>
      <c r="U185" s="129">
        <f t="shared" si="48"/>
        <v>0.04</v>
      </c>
      <c r="V185" s="129">
        <f t="shared" si="48"/>
        <v>0.04</v>
      </c>
      <c r="W185" s="129">
        <f t="shared" si="48"/>
        <v>0.04</v>
      </c>
      <c r="X185" s="129">
        <f t="shared" si="48"/>
        <v>0.04</v>
      </c>
      <c r="Y185" s="129">
        <f t="shared" si="48"/>
        <v>0.04</v>
      </c>
      <c r="Z185" s="129">
        <f t="shared" si="48"/>
        <v>0.04</v>
      </c>
      <c r="AA185" s="129">
        <f t="shared" si="48"/>
        <v>0.04</v>
      </c>
      <c r="AB185" s="129">
        <f t="shared" si="48"/>
        <v>0.04</v>
      </c>
      <c r="AC185" s="129">
        <f t="shared" si="48"/>
        <v>0.04</v>
      </c>
      <c r="AD185" s="129">
        <f t="shared" si="48"/>
        <v>0.04</v>
      </c>
      <c r="AE185" s="129">
        <f t="shared" si="48"/>
        <v>0.04</v>
      </c>
      <c r="AF185" s="129">
        <f t="shared" si="48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7"/>
        <v>2.3E-2</v>
      </c>
      <c r="E186" s="129">
        <f t="shared" si="47"/>
        <v>2.3E-2</v>
      </c>
      <c r="F186" s="129">
        <f t="shared" si="47"/>
        <v>2.3E-2</v>
      </c>
      <c r="G186" s="129">
        <f t="shared" si="47"/>
        <v>2.3E-2</v>
      </c>
      <c r="H186" s="129">
        <f t="shared" si="47"/>
        <v>2.3E-2</v>
      </c>
      <c r="I186" s="129">
        <f t="shared" si="47"/>
        <v>2.3E-2</v>
      </c>
      <c r="J186" s="129">
        <f t="shared" si="47"/>
        <v>2.3E-2</v>
      </c>
      <c r="K186" s="129">
        <f t="shared" si="47"/>
        <v>2.3E-2</v>
      </c>
      <c r="L186" s="129">
        <f t="shared" si="47"/>
        <v>2.3E-2</v>
      </c>
      <c r="M186" s="129">
        <f t="shared" si="47"/>
        <v>2.3E-2</v>
      </c>
      <c r="N186" s="129">
        <f t="shared" si="47"/>
        <v>2.3E-2</v>
      </c>
      <c r="O186" s="129">
        <f t="shared" si="47"/>
        <v>2.3E-2</v>
      </c>
      <c r="P186" s="129">
        <f t="shared" si="47"/>
        <v>2.3E-2</v>
      </c>
      <c r="Q186" s="129">
        <f t="shared" si="47"/>
        <v>2.3E-2</v>
      </c>
      <c r="R186" s="129">
        <f t="shared" si="48"/>
        <v>2.3E-2</v>
      </c>
      <c r="S186" s="129">
        <f t="shared" si="48"/>
        <v>2.3E-2</v>
      </c>
      <c r="T186" s="129">
        <f t="shared" si="48"/>
        <v>2.3E-2</v>
      </c>
      <c r="U186" s="129">
        <f t="shared" si="48"/>
        <v>2.3E-2</v>
      </c>
      <c r="V186" s="129">
        <f t="shared" si="48"/>
        <v>2.3E-2</v>
      </c>
      <c r="W186" s="129">
        <f t="shared" si="48"/>
        <v>2.3E-2</v>
      </c>
      <c r="X186" s="129">
        <f t="shared" si="48"/>
        <v>2.3E-2</v>
      </c>
      <c r="Y186" s="129">
        <f t="shared" si="48"/>
        <v>2.3E-2</v>
      </c>
      <c r="Z186" s="129">
        <f t="shared" si="48"/>
        <v>2.3E-2</v>
      </c>
      <c r="AA186" s="129">
        <f t="shared" si="48"/>
        <v>2.3E-2</v>
      </c>
      <c r="AB186" s="129">
        <f t="shared" si="48"/>
        <v>2.3E-2</v>
      </c>
      <c r="AC186" s="129">
        <f t="shared" si="48"/>
        <v>2.3E-2</v>
      </c>
      <c r="AD186" s="129">
        <f t="shared" si="48"/>
        <v>2.3E-2</v>
      </c>
      <c r="AE186" s="129">
        <f t="shared" si="48"/>
        <v>2.3E-2</v>
      </c>
      <c r="AF186" s="129">
        <f t="shared" si="48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9">SUM(B97:B186)</f>
        <v>194.70600000000002</v>
      </c>
      <c r="C187" s="131">
        <f t="shared" si="49"/>
        <v>194.70600000000002</v>
      </c>
      <c r="D187" s="131">
        <f t="shared" si="49"/>
        <v>194.70600000000002</v>
      </c>
      <c r="E187" s="131">
        <f t="shared" si="49"/>
        <v>194.70600000000002</v>
      </c>
      <c r="F187" s="131">
        <f t="shared" si="49"/>
        <v>194.70600000000002</v>
      </c>
      <c r="G187" s="131">
        <f t="shared" si="49"/>
        <v>194.70600000000002</v>
      </c>
      <c r="H187" s="131">
        <f t="shared" si="49"/>
        <v>194.70600000000002</v>
      </c>
      <c r="I187" s="131">
        <f t="shared" si="49"/>
        <v>192.10600000000005</v>
      </c>
      <c r="J187" s="131">
        <f t="shared" si="49"/>
        <v>192.10600000000005</v>
      </c>
      <c r="K187" s="131">
        <f t="shared" si="49"/>
        <v>192.10600000000005</v>
      </c>
      <c r="L187" s="131">
        <f t="shared" si="49"/>
        <v>192.10600000000005</v>
      </c>
      <c r="M187" s="131">
        <f t="shared" si="49"/>
        <v>192.10600000000005</v>
      </c>
      <c r="N187" s="131">
        <f t="shared" si="49"/>
        <v>192.10600000000005</v>
      </c>
      <c r="O187" s="131">
        <f t="shared" si="49"/>
        <v>192.10600000000005</v>
      </c>
      <c r="P187" s="131">
        <f t="shared" si="49"/>
        <v>192.10600000000005</v>
      </c>
      <c r="Q187" s="131">
        <f t="shared" si="49"/>
        <v>192.10600000000005</v>
      </c>
      <c r="R187" s="131">
        <f t="shared" si="49"/>
        <v>192.10600000000005</v>
      </c>
      <c r="S187" s="131">
        <f t="shared" si="49"/>
        <v>192.10600000000005</v>
      </c>
      <c r="T187" s="131">
        <f t="shared" si="49"/>
        <v>192.10600000000005</v>
      </c>
      <c r="U187" s="131">
        <f t="shared" si="49"/>
        <v>192.10600000000005</v>
      </c>
      <c r="V187" s="131">
        <f t="shared" si="49"/>
        <v>192.10600000000005</v>
      </c>
      <c r="W187" s="131">
        <f t="shared" si="49"/>
        <v>192.10600000000005</v>
      </c>
      <c r="X187" s="131">
        <f t="shared" si="49"/>
        <v>192.10600000000005</v>
      </c>
      <c r="Y187" s="131">
        <f t="shared" si="49"/>
        <v>192.10600000000005</v>
      </c>
      <c r="Z187" s="131">
        <f t="shared" si="49"/>
        <v>192.10600000000005</v>
      </c>
      <c r="AA187" s="131">
        <f t="shared" si="49"/>
        <v>192.10600000000005</v>
      </c>
      <c r="AB187" s="131">
        <f t="shared" si="49"/>
        <v>192.10600000000005</v>
      </c>
      <c r="AC187" s="131">
        <f t="shared" si="49"/>
        <v>192.10600000000005</v>
      </c>
      <c r="AD187" s="131">
        <f t="shared" si="49"/>
        <v>192.10600000000005</v>
      </c>
      <c r="AE187" s="131">
        <f t="shared" si="49"/>
        <v>192.10600000000005</v>
      </c>
      <c r="AF187" s="131">
        <f t="shared" si="49"/>
        <v>192.10600000000005</v>
      </c>
      <c r="AG187" s="132">
        <f t="shared" si="49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50">B189</f>
        <v>0.3</v>
      </c>
      <c r="D189" s="133">
        <f t="shared" si="50"/>
        <v>0.3</v>
      </c>
      <c r="E189" s="133">
        <f t="shared" si="50"/>
        <v>0.3</v>
      </c>
      <c r="F189" s="133">
        <f t="shared" si="50"/>
        <v>0.3</v>
      </c>
      <c r="G189" s="133">
        <f t="shared" si="50"/>
        <v>0.3</v>
      </c>
      <c r="H189" s="133">
        <f t="shared" si="50"/>
        <v>0.3</v>
      </c>
      <c r="I189" s="133">
        <f t="shared" si="50"/>
        <v>0.3</v>
      </c>
      <c r="J189" s="133">
        <f t="shared" si="50"/>
        <v>0.3</v>
      </c>
      <c r="K189" s="133">
        <f t="shared" si="50"/>
        <v>0.3</v>
      </c>
      <c r="L189" s="133">
        <f t="shared" si="50"/>
        <v>0.3</v>
      </c>
      <c r="M189" s="133">
        <f t="shared" si="50"/>
        <v>0.3</v>
      </c>
      <c r="N189" s="133">
        <f t="shared" si="50"/>
        <v>0.3</v>
      </c>
      <c r="O189" s="133">
        <f t="shared" si="50"/>
        <v>0.3</v>
      </c>
      <c r="P189" s="133">
        <f t="shared" si="50"/>
        <v>0.3</v>
      </c>
      <c r="Q189" s="133">
        <f t="shared" si="50"/>
        <v>0.3</v>
      </c>
      <c r="R189" s="133">
        <f t="shared" si="50"/>
        <v>0.3</v>
      </c>
      <c r="S189" s="133">
        <f t="shared" ref="S189:AF194" si="51">R189</f>
        <v>0.3</v>
      </c>
      <c r="T189" s="133">
        <f t="shared" si="51"/>
        <v>0.3</v>
      </c>
      <c r="U189" s="133">
        <f t="shared" si="51"/>
        <v>0.3</v>
      </c>
      <c r="V189" s="133">
        <f t="shared" si="51"/>
        <v>0.3</v>
      </c>
      <c r="W189" s="133">
        <f t="shared" si="51"/>
        <v>0.3</v>
      </c>
      <c r="X189" s="133">
        <f t="shared" si="51"/>
        <v>0.3</v>
      </c>
      <c r="Y189" s="133">
        <f t="shared" si="51"/>
        <v>0.3</v>
      </c>
      <c r="Z189" s="133">
        <f t="shared" si="51"/>
        <v>0.3</v>
      </c>
      <c r="AA189" s="133">
        <f t="shared" si="51"/>
        <v>0.3</v>
      </c>
      <c r="AB189" s="133">
        <f t="shared" si="51"/>
        <v>0.3</v>
      </c>
      <c r="AC189" s="133">
        <f t="shared" si="51"/>
        <v>0.3</v>
      </c>
      <c r="AD189" s="133">
        <f t="shared" si="51"/>
        <v>0.3</v>
      </c>
      <c r="AE189" s="133">
        <f t="shared" si="51"/>
        <v>0.3</v>
      </c>
      <c r="AF189" s="133">
        <f t="shared" si="51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50"/>
        <v>0.4</v>
      </c>
      <c r="D190" s="129">
        <f t="shared" si="50"/>
        <v>0.4</v>
      </c>
      <c r="E190" s="129">
        <f t="shared" si="50"/>
        <v>0.4</v>
      </c>
      <c r="F190" s="129">
        <f t="shared" si="50"/>
        <v>0.4</v>
      </c>
      <c r="G190" s="129">
        <f t="shared" si="50"/>
        <v>0.4</v>
      </c>
      <c r="H190" s="129">
        <f t="shared" si="50"/>
        <v>0.4</v>
      </c>
      <c r="I190" s="129">
        <f t="shared" si="50"/>
        <v>0.4</v>
      </c>
      <c r="J190" s="129">
        <f t="shared" si="50"/>
        <v>0.4</v>
      </c>
      <c r="K190" s="129">
        <f t="shared" si="50"/>
        <v>0.4</v>
      </c>
      <c r="L190" s="129">
        <f t="shared" si="50"/>
        <v>0.4</v>
      </c>
      <c r="M190" s="129">
        <f t="shared" si="50"/>
        <v>0.4</v>
      </c>
      <c r="N190" s="129">
        <f t="shared" si="50"/>
        <v>0.4</v>
      </c>
      <c r="O190" s="129">
        <f t="shared" si="50"/>
        <v>0.4</v>
      </c>
      <c r="P190" s="129">
        <f t="shared" si="50"/>
        <v>0.4</v>
      </c>
      <c r="Q190" s="129">
        <f t="shared" si="50"/>
        <v>0.4</v>
      </c>
      <c r="R190" s="129">
        <f t="shared" si="50"/>
        <v>0.4</v>
      </c>
      <c r="S190" s="129">
        <f t="shared" si="51"/>
        <v>0.4</v>
      </c>
      <c r="T190" s="129">
        <f t="shared" si="51"/>
        <v>0.4</v>
      </c>
      <c r="U190" s="129">
        <f t="shared" si="51"/>
        <v>0.4</v>
      </c>
      <c r="V190" s="129">
        <f>U190</f>
        <v>0.4</v>
      </c>
      <c r="W190" s="129">
        <f>V190</f>
        <v>0.4</v>
      </c>
      <c r="X190" s="129">
        <f t="shared" si="51"/>
        <v>0.4</v>
      </c>
      <c r="Y190" s="129">
        <f t="shared" si="51"/>
        <v>0.4</v>
      </c>
      <c r="Z190" s="129">
        <f t="shared" si="51"/>
        <v>0.4</v>
      </c>
      <c r="AA190" s="129">
        <f t="shared" si="51"/>
        <v>0.4</v>
      </c>
      <c r="AB190" s="129">
        <f t="shared" si="51"/>
        <v>0.4</v>
      </c>
      <c r="AC190" s="129">
        <f t="shared" si="51"/>
        <v>0.4</v>
      </c>
      <c r="AD190" s="129">
        <f t="shared" si="51"/>
        <v>0.4</v>
      </c>
      <c r="AE190" s="129">
        <f t="shared" si="51"/>
        <v>0.4</v>
      </c>
      <c r="AF190" s="129">
        <f t="shared" si="51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50"/>
        <v>1.5</v>
      </c>
      <c r="D191" s="129">
        <f t="shared" si="50"/>
        <v>1.5</v>
      </c>
      <c r="E191" s="129">
        <f t="shared" si="50"/>
        <v>1.5</v>
      </c>
      <c r="F191" s="129">
        <f t="shared" si="50"/>
        <v>1.5</v>
      </c>
      <c r="G191" s="129">
        <f t="shared" si="50"/>
        <v>1.5</v>
      </c>
      <c r="H191" s="129">
        <f t="shared" si="50"/>
        <v>1.5</v>
      </c>
      <c r="I191" s="129">
        <f t="shared" si="50"/>
        <v>1.5</v>
      </c>
      <c r="J191" s="129">
        <f t="shared" si="50"/>
        <v>1.5</v>
      </c>
      <c r="K191" s="129">
        <f t="shared" si="50"/>
        <v>1.5</v>
      </c>
      <c r="L191" s="129">
        <f t="shared" si="50"/>
        <v>1.5</v>
      </c>
      <c r="M191" s="129">
        <f t="shared" si="50"/>
        <v>1.5</v>
      </c>
      <c r="N191" s="129">
        <f t="shared" si="50"/>
        <v>1.5</v>
      </c>
      <c r="O191" s="129">
        <f t="shared" si="50"/>
        <v>1.5</v>
      </c>
      <c r="P191" s="129">
        <f t="shared" si="50"/>
        <v>1.5</v>
      </c>
      <c r="Q191" s="129">
        <f t="shared" si="50"/>
        <v>1.5</v>
      </c>
      <c r="R191" s="129">
        <f t="shared" si="50"/>
        <v>1.5</v>
      </c>
      <c r="S191" s="129">
        <f t="shared" si="51"/>
        <v>1.5</v>
      </c>
      <c r="T191" s="129">
        <f t="shared" si="51"/>
        <v>1.5</v>
      </c>
      <c r="U191" s="129">
        <f t="shared" si="51"/>
        <v>1.5</v>
      </c>
      <c r="V191" s="129">
        <f t="shared" si="51"/>
        <v>1.5</v>
      </c>
      <c r="W191" s="129">
        <f t="shared" si="51"/>
        <v>1.5</v>
      </c>
      <c r="X191" s="129">
        <f t="shared" si="51"/>
        <v>1.5</v>
      </c>
      <c r="Y191" s="129">
        <f t="shared" si="51"/>
        <v>1.5</v>
      </c>
      <c r="Z191" s="129">
        <f t="shared" si="51"/>
        <v>1.5</v>
      </c>
      <c r="AA191" s="129">
        <f t="shared" si="51"/>
        <v>1.5</v>
      </c>
      <c r="AB191" s="129">
        <f t="shared" si="51"/>
        <v>1.5</v>
      </c>
      <c r="AC191" s="129">
        <f t="shared" si="51"/>
        <v>1.5</v>
      </c>
      <c r="AD191" s="129">
        <f t="shared" si="51"/>
        <v>1.5</v>
      </c>
      <c r="AE191" s="129">
        <f t="shared" si="51"/>
        <v>1.5</v>
      </c>
      <c r="AF191" s="129">
        <f t="shared" si="51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50"/>
        <v>0.3</v>
      </c>
      <c r="D192" s="129">
        <f t="shared" si="50"/>
        <v>0.3</v>
      </c>
      <c r="E192" s="129">
        <f t="shared" si="50"/>
        <v>0.3</v>
      </c>
      <c r="F192" s="129">
        <f t="shared" si="50"/>
        <v>0.3</v>
      </c>
      <c r="G192" s="129">
        <f t="shared" si="50"/>
        <v>0.3</v>
      </c>
      <c r="H192" s="129">
        <f t="shared" si="50"/>
        <v>0.3</v>
      </c>
      <c r="I192" s="129">
        <f t="shared" si="50"/>
        <v>0.3</v>
      </c>
      <c r="J192" s="129">
        <f t="shared" si="50"/>
        <v>0.3</v>
      </c>
      <c r="K192" s="129">
        <f t="shared" si="50"/>
        <v>0.3</v>
      </c>
      <c r="L192" s="129">
        <f t="shared" si="50"/>
        <v>0.3</v>
      </c>
      <c r="M192" s="129">
        <f t="shared" si="50"/>
        <v>0.3</v>
      </c>
      <c r="N192" s="129">
        <f t="shared" si="50"/>
        <v>0.3</v>
      </c>
      <c r="O192" s="129">
        <f t="shared" si="50"/>
        <v>0.3</v>
      </c>
      <c r="P192" s="129">
        <f t="shared" si="50"/>
        <v>0.3</v>
      </c>
      <c r="Q192" s="129">
        <f t="shared" si="50"/>
        <v>0.3</v>
      </c>
      <c r="R192" s="129">
        <f t="shared" si="50"/>
        <v>0.3</v>
      </c>
      <c r="S192" s="129">
        <f t="shared" si="51"/>
        <v>0.3</v>
      </c>
      <c r="T192" s="129">
        <f t="shared" si="51"/>
        <v>0.3</v>
      </c>
      <c r="U192" s="129">
        <f t="shared" si="51"/>
        <v>0.3</v>
      </c>
      <c r="V192" s="129">
        <f t="shared" si="51"/>
        <v>0.3</v>
      </c>
      <c r="W192" s="129">
        <f t="shared" si="51"/>
        <v>0.3</v>
      </c>
      <c r="X192" s="129">
        <f t="shared" si="51"/>
        <v>0.3</v>
      </c>
      <c r="Y192" s="129">
        <f t="shared" si="51"/>
        <v>0.3</v>
      </c>
      <c r="Z192" s="129">
        <f t="shared" si="51"/>
        <v>0.3</v>
      </c>
      <c r="AA192" s="129">
        <f t="shared" si="51"/>
        <v>0.3</v>
      </c>
      <c r="AB192" s="129">
        <f t="shared" si="51"/>
        <v>0.3</v>
      </c>
      <c r="AC192" s="129">
        <f t="shared" si="51"/>
        <v>0.3</v>
      </c>
      <c r="AD192" s="129">
        <f t="shared" si="51"/>
        <v>0.3</v>
      </c>
      <c r="AE192" s="129">
        <f t="shared" si="51"/>
        <v>0.3</v>
      </c>
      <c r="AF192" s="129">
        <f t="shared" si="51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50"/>
        <v>0.4</v>
      </c>
      <c r="D193" s="129">
        <f t="shared" si="50"/>
        <v>0.4</v>
      </c>
      <c r="E193" s="129">
        <f t="shared" si="50"/>
        <v>0.4</v>
      </c>
      <c r="F193" s="129">
        <f t="shared" si="50"/>
        <v>0.4</v>
      </c>
      <c r="G193" s="129">
        <f t="shared" si="50"/>
        <v>0.4</v>
      </c>
      <c r="H193" s="129">
        <f t="shared" si="50"/>
        <v>0.4</v>
      </c>
      <c r="I193" s="129">
        <f t="shared" si="50"/>
        <v>0.4</v>
      </c>
      <c r="J193" s="129">
        <f t="shared" si="50"/>
        <v>0.4</v>
      </c>
      <c r="K193" s="129">
        <f t="shared" si="50"/>
        <v>0.4</v>
      </c>
      <c r="L193" s="129">
        <f t="shared" si="50"/>
        <v>0.4</v>
      </c>
      <c r="M193" s="129">
        <f t="shared" si="50"/>
        <v>0.4</v>
      </c>
      <c r="N193" s="129">
        <f t="shared" si="50"/>
        <v>0.4</v>
      </c>
      <c r="O193" s="129">
        <f t="shared" si="50"/>
        <v>0.4</v>
      </c>
      <c r="P193" s="129">
        <f t="shared" si="50"/>
        <v>0.4</v>
      </c>
      <c r="Q193" s="129">
        <f t="shared" si="50"/>
        <v>0.4</v>
      </c>
      <c r="R193" s="129">
        <f t="shared" si="50"/>
        <v>0.4</v>
      </c>
      <c r="S193" s="129">
        <f t="shared" si="51"/>
        <v>0.4</v>
      </c>
      <c r="T193" s="129">
        <f t="shared" si="51"/>
        <v>0.4</v>
      </c>
      <c r="U193" s="129">
        <f t="shared" si="51"/>
        <v>0.4</v>
      </c>
      <c r="V193" s="129">
        <f t="shared" si="51"/>
        <v>0.4</v>
      </c>
      <c r="W193" s="129">
        <f t="shared" si="51"/>
        <v>0.4</v>
      </c>
      <c r="X193" s="129">
        <f t="shared" si="51"/>
        <v>0.4</v>
      </c>
      <c r="Y193" s="129">
        <f t="shared" si="51"/>
        <v>0.4</v>
      </c>
      <c r="Z193" s="129">
        <f t="shared" si="51"/>
        <v>0.4</v>
      </c>
      <c r="AA193" s="129">
        <f t="shared" si="51"/>
        <v>0.4</v>
      </c>
      <c r="AB193" s="129">
        <f t="shared" si="51"/>
        <v>0.4</v>
      </c>
      <c r="AC193" s="129">
        <f t="shared" si="51"/>
        <v>0.4</v>
      </c>
      <c r="AD193" s="129">
        <f t="shared" si="51"/>
        <v>0.4</v>
      </c>
      <c r="AE193" s="129">
        <f t="shared" si="51"/>
        <v>0.4</v>
      </c>
      <c r="AF193" s="129">
        <f t="shared" si="51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50"/>
        <v>0.64</v>
      </c>
      <c r="D194" s="136">
        <f t="shared" si="50"/>
        <v>0.64</v>
      </c>
      <c r="E194" s="136">
        <f t="shared" si="50"/>
        <v>0.64</v>
      </c>
      <c r="F194" s="136">
        <f t="shared" si="50"/>
        <v>0.64</v>
      </c>
      <c r="G194" s="136">
        <f t="shared" si="50"/>
        <v>0.64</v>
      </c>
      <c r="H194" s="136">
        <f t="shared" si="50"/>
        <v>0.64</v>
      </c>
      <c r="I194" s="136">
        <f t="shared" si="50"/>
        <v>0.64</v>
      </c>
      <c r="J194" s="136">
        <f t="shared" si="50"/>
        <v>0.64</v>
      </c>
      <c r="K194" s="136">
        <f t="shared" si="50"/>
        <v>0.64</v>
      </c>
      <c r="L194" s="136">
        <f t="shared" si="50"/>
        <v>0.64</v>
      </c>
      <c r="M194" s="136">
        <f t="shared" si="50"/>
        <v>0.64</v>
      </c>
      <c r="N194" s="136">
        <f t="shared" si="50"/>
        <v>0.64</v>
      </c>
      <c r="O194" s="136">
        <f t="shared" si="50"/>
        <v>0.64</v>
      </c>
      <c r="P194" s="136">
        <f t="shared" si="50"/>
        <v>0.64</v>
      </c>
      <c r="Q194" s="136">
        <f t="shared" si="50"/>
        <v>0.64</v>
      </c>
      <c r="R194" s="136">
        <f t="shared" si="50"/>
        <v>0.64</v>
      </c>
      <c r="S194" s="136">
        <f t="shared" si="51"/>
        <v>0.64</v>
      </c>
      <c r="T194" s="136">
        <f t="shared" si="51"/>
        <v>0.64</v>
      </c>
      <c r="U194" s="136">
        <f t="shared" si="51"/>
        <v>0.64</v>
      </c>
      <c r="V194" s="136">
        <f t="shared" si="51"/>
        <v>0.64</v>
      </c>
      <c r="W194" s="136">
        <f t="shared" si="51"/>
        <v>0.64</v>
      </c>
      <c r="X194" s="136">
        <f t="shared" si="51"/>
        <v>0.64</v>
      </c>
      <c r="Y194" s="136">
        <f t="shared" si="51"/>
        <v>0.64</v>
      </c>
      <c r="Z194" s="136">
        <f t="shared" si="51"/>
        <v>0.64</v>
      </c>
      <c r="AA194" s="136">
        <f t="shared" si="51"/>
        <v>0.64</v>
      </c>
      <c r="AB194" s="136">
        <f t="shared" si="51"/>
        <v>0.64</v>
      </c>
      <c r="AC194" s="136">
        <f t="shared" si="51"/>
        <v>0.64</v>
      </c>
      <c r="AD194" s="136">
        <f t="shared" si="51"/>
        <v>0.64</v>
      </c>
      <c r="AE194" s="136">
        <f t="shared" si="51"/>
        <v>0.64</v>
      </c>
      <c r="AF194" s="136">
        <f t="shared" si="51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2">SUM(C189:C194)</f>
        <v>3.54</v>
      </c>
      <c r="D195" s="139">
        <f t="shared" si="52"/>
        <v>3.54</v>
      </c>
      <c r="E195" s="139">
        <f t="shared" si="52"/>
        <v>3.54</v>
      </c>
      <c r="F195" s="139">
        <f t="shared" si="52"/>
        <v>3.54</v>
      </c>
      <c r="G195" s="139">
        <f t="shared" si="52"/>
        <v>3.54</v>
      </c>
      <c r="H195" s="139">
        <f t="shared" si="52"/>
        <v>3.54</v>
      </c>
      <c r="I195" s="139">
        <f t="shared" si="52"/>
        <v>3.54</v>
      </c>
      <c r="J195" s="139">
        <f t="shared" si="52"/>
        <v>3.54</v>
      </c>
      <c r="K195" s="139">
        <f t="shared" si="52"/>
        <v>3.54</v>
      </c>
      <c r="L195" s="139">
        <f>SUM(L189:L194)</f>
        <v>3.54</v>
      </c>
      <c r="M195" s="139">
        <f t="shared" ref="M195:R195" si="53">SUM(M189:M194)</f>
        <v>3.54</v>
      </c>
      <c r="N195" s="139">
        <f t="shared" si="53"/>
        <v>3.54</v>
      </c>
      <c r="O195" s="139">
        <f t="shared" si="53"/>
        <v>3.54</v>
      </c>
      <c r="P195" s="139">
        <f t="shared" si="53"/>
        <v>3.54</v>
      </c>
      <c r="Q195" s="139">
        <f t="shared" si="53"/>
        <v>3.54</v>
      </c>
      <c r="R195" s="139">
        <f t="shared" si="53"/>
        <v>3.54</v>
      </c>
      <c r="S195" s="139">
        <f>SUM(S189:S194)</f>
        <v>3.54</v>
      </c>
      <c r="T195" s="139">
        <f t="shared" ref="T195:AG195" si="54">SUM(T189:T194)</f>
        <v>3.54</v>
      </c>
      <c r="U195" s="139">
        <f t="shared" si="54"/>
        <v>3.54</v>
      </c>
      <c r="V195" s="139">
        <f t="shared" si="54"/>
        <v>3.54</v>
      </c>
      <c r="W195" s="139">
        <f t="shared" si="54"/>
        <v>3.54</v>
      </c>
      <c r="X195" s="139">
        <f t="shared" si="54"/>
        <v>3.54</v>
      </c>
      <c r="Y195" s="139">
        <f t="shared" si="54"/>
        <v>3.54</v>
      </c>
      <c r="Z195" s="139">
        <f t="shared" si="54"/>
        <v>3.54</v>
      </c>
      <c r="AA195" s="139">
        <f t="shared" si="54"/>
        <v>3.54</v>
      </c>
      <c r="AB195" s="139">
        <f t="shared" si="54"/>
        <v>3.54</v>
      </c>
      <c r="AC195" s="139">
        <f t="shared" si="54"/>
        <v>3.54</v>
      </c>
      <c r="AD195" s="139">
        <f t="shared" si="54"/>
        <v>3.54</v>
      </c>
      <c r="AE195" s="139">
        <f t="shared" si="54"/>
        <v>3.54</v>
      </c>
      <c r="AF195" s="139">
        <f t="shared" si="54"/>
        <v>3.54</v>
      </c>
      <c r="AG195" s="140">
        <f t="shared" si="54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1400.1399999999999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22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 ca="1">"Pie Chart of Daily Peak Demand(Inclusive of Export) of Nepal ("&amp;A4&amp;" "&amp;B4&amp;")"</f>
        <v>Pie Chart of Daily Peak Demand(Inclusive of Export) of Nepal (Nepali Date: 2078/04/22)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2078/04/22)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5">B72</f>
        <v>1238.94</v>
      </c>
      <c r="U209" s="163">
        <f t="shared" si="55"/>
        <v>1245.8800000000001</v>
      </c>
      <c r="V209" s="163">
        <f t="shared" si="55"/>
        <v>1213.7</v>
      </c>
      <c r="W209" s="163">
        <f t="shared" si="55"/>
        <v>1230.3000000000002</v>
      </c>
      <c r="X209" s="163">
        <f t="shared" si="55"/>
        <v>1210.8400000000001</v>
      </c>
      <c r="Y209" s="163">
        <f t="shared" si="55"/>
        <v>1165.23</v>
      </c>
      <c r="Z209" s="163">
        <f t="shared" si="55"/>
        <v>1195.2200000000003</v>
      </c>
      <c r="AA209" s="163">
        <f t="shared" si="55"/>
        <v>1226.4900000000002</v>
      </c>
      <c r="AB209" s="163">
        <f t="shared" si="55"/>
        <v>1253.06</v>
      </c>
      <c r="AC209" s="163">
        <f t="shared" si="55"/>
        <v>1345.7600000000002</v>
      </c>
      <c r="AD209" s="163">
        <f t="shared" si="55"/>
        <v>1364.14</v>
      </c>
      <c r="AE209" s="163">
        <f t="shared" si="55"/>
        <v>1400.1399999999999</v>
      </c>
      <c r="AF209" s="163">
        <f t="shared" si="55"/>
        <v>1420.8400000000001</v>
      </c>
      <c r="AG209" s="163">
        <f t="shared" si="55"/>
        <v>1425.44</v>
      </c>
      <c r="AH209" s="163">
        <f t="shared" si="55"/>
        <v>1418.44</v>
      </c>
      <c r="AI209" s="163">
        <f t="shared" si="55"/>
        <v>1418.74</v>
      </c>
      <c r="AJ209" s="163">
        <f t="shared" si="55"/>
        <v>1443.74</v>
      </c>
      <c r="AK209" s="163">
        <f t="shared" si="55"/>
        <v>1434.44</v>
      </c>
      <c r="AL209" s="163">
        <f t="shared" si="55"/>
        <v>1414.55</v>
      </c>
      <c r="AM209" s="163">
        <f t="shared" si="55"/>
        <v>1356.44</v>
      </c>
      <c r="AN209" s="163">
        <f t="shared" si="55"/>
        <v>1307.9100000000001</v>
      </c>
      <c r="AO209" s="163">
        <f t="shared" si="55"/>
        <v>1240.44</v>
      </c>
      <c r="AP209" s="163">
        <f t="shared" si="55"/>
        <v>1223.43</v>
      </c>
      <c r="AQ209" s="163">
        <f t="shared" si="55"/>
        <v>1366.9100000000003</v>
      </c>
      <c r="AR209" s="163">
        <f t="shared" si="55"/>
        <v>1471.92</v>
      </c>
      <c r="AS209" s="163">
        <f t="shared" si="55"/>
        <v>1451.1399999999999</v>
      </c>
      <c r="AT209" s="163">
        <f t="shared" si="55"/>
        <v>1438.74</v>
      </c>
      <c r="AU209" s="163">
        <f t="shared" si="55"/>
        <v>1417.94</v>
      </c>
      <c r="AV209" s="163">
        <f t="shared" si="55"/>
        <v>1305.8600000000001</v>
      </c>
      <c r="AW209" s="163">
        <f t="shared" si="55"/>
        <v>1257.3400000000001</v>
      </c>
      <c r="AX209" s="163">
        <f t="shared" si="55"/>
        <v>1241.24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6">B194</f>
        <v>0.64</v>
      </c>
      <c r="C230" s="166">
        <f t="shared" si="56"/>
        <v>0.64</v>
      </c>
      <c r="D230" s="166">
        <f t="shared" si="56"/>
        <v>0.64</v>
      </c>
      <c r="E230" s="166">
        <f t="shared" si="56"/>
        <v>0.64</v>
      </c>
      <c r="F230" s="166">
        <f t="shared" si="56"/>
        <v>0.64</v>
      </c>
      <c r="G230" s="166">
        <f t="shared" si="56"/>
        <v>0.64</v>
      </c>
      <c r="H230" s="166">
        <f t="shared" si="56"/>
        <v>0.64</v>
      </c>
      <c r="I230" s="166">
        <f t="shared" si="56"/>
        <v>0.64</v>
      </c>
      <c r="J230" s="166">
        <f t="shared" si="56"/>
        <v>0.64</v>
      </c>
      <c r="K230" s="166">
        <f t="shared" si="56"/>
        <v>0.64</v>
      </c>
      <c r="L230" s="166">
        <f t="shared" si="56"/>
        <v>0.64</v>
      </c>
      <c r="M230" s="166">
        <f t="shared" si="56"/>
        <v>0.64</v>
      </c>
      <c r="N230" s="166">
        <f t="shared" si="56"/>
        <v>0.64</v>
      </c>
      <c r="O230" s="166">
        <f t="shared" si="56"/>
        <v>0.64</v>
      </c>
      <c r="P230" s="166">
        <f t="shared" si="56"/>
        <v>0.64</v>
      </c>
      <c r="Q230" s="166">
        <f t="shared" si="56"/>
        <v>0.64</v>
      </c>
      <c r="R230" s="166">
        <f t="shared" si="56"/>
        <v>0.64</v>
      </c>
      <c r="S230" s="166">
        <f t="shared" si="56"/>
        <v>0.64</v>
      </c>
      <c r="T230" s="166">
        <f t="shared" si="56"/>
        <v>0.64</v>
      </c>
      <c r="U230" s="166">
        <f t="shared" si="56"/>
        <v>0.64</v>
      </c>
      <c r="V230" s="166">
        <f t="shared" si="56"/>
        <v>0.64</v>
      </c>
      <c r="W230" s="166">
        <f t="shared" si="56"/>
        <v>0.64</v>
      </c>
      <c r="X230" s="166">
        <f t="shared" si="56"/>
        <v>0.64</v>
      </c>
      <c r="Y230" s="166">
        <f t="shared" si="56"/>
        <v>0.64</v>
      </c>
      <c r="Z230" s="166">
        <f t="shared" si="56"/>
        <v>0.64</v>
      </c>
      <c r="AA230" s="166">
        <f t="shared" si="56"/>
        <v>0.64</v>
      </c>
      <c r="AB230" s="166">
        <f t="shared" si="56"/>
        <v>0.64</v>
      </c>
      <c r="AC230" s="166">
        <f t="shared" si="56"/>
        <v>0.64</v>
      </c>
      <c r="AD230" s="166">
        <f t="shared" si="56"/>
        <v>0.64</v>
      </c>
      <c r="AE230" s="166">
        <f t="shared" si="56"/>
        <v>0.64</v>
      </c>
      <c r="AF230" s="166">
        <f t="shared" si="56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7">IF(C198&lt;100,"",C198-520)</f>
        <v/>
      </c>
      <c r="D231" s="114" t="str">
        <f t="shared" si="57"/>
        <v/>
      </c>
      <c r="E231" s="114" t="str">
        <f t="shared" si="57"/>
        <v/>
      </c>
      <c r="F231" s="114" t="str">
        <f t="shared" si="57"/>
        <v/>
      </c>
      <c r="G231" s="114" t="str">
        <f t="shared" si="57"/>
        <v/>
      </c>
      <c r="H231" s="114" t="str">
        <f t="shared" si="57"/>
        <v/>
      </c>
      <c r="I231" s="114" t="str">
        <f t="shared" si="57"/>
        <v/>
      </c>
      <c r="J231" s="114" t="str">
        <f t="shared" si="57"/>
        <v/>
      </c>
      <c r="K231" s="114" t="str">
        <f t="shared" si="57"/>
        <v/>
      </c>
      <c r="L231" s="114" t="str">
        <f t="shared" si="57"/>
        <v/>
      </c>
      <c r="M231" s="114" t="str">
        <f t="shared" si="57"/>
        <v/>
      </c>
      <c r="N231" s="114" t="str">
        <f t="shared" si="57"/>
        <v/>
      </c>
      <c r="O231" s="114" t="str">
        <f t="shared" si="57"/>
        <v/>
      </c>
      <c r="P231" s="114" t="str">
        <f t="shared" si="57"/>
        <v/>
      </c>
      <c r="Q231" s="114" t="str">
        <f t="shared" si="57"/>
        <v/>
      </c>
      <c r="R231" s="114" t="str">
        <f t="shared" si="57"/>
        <v/>
      </c>
      <c r="S231" s="114" t="str">
        <f t="shared" si="57"/>
        <v/>
      </c>
      <c r="T231" s="114" t="str">
        <f t="shared" si="57"/>
        <v/>
      </c>
      <c r="U231" s="114" t="str">
        <f t="shared" si="57"/>
        <v/>
      </c>
      <c r="V231" s="114" t="str">
        <f t="shared" si="57"/>
        <v/>
      </c>
      <c r="W231" s="114" t="str">
        <f t="shared" si="57"/>
        <v/>
      </c>
      <c r="X231" s="114" t="str">
        <f t="shared" si="57"/>
        <v/>
      </c>
      <c r="Y231" s="114" t="str">
        <f t="shared" si="57"/>
        <v/>
      </c>
      <c r="Z231" s="114" t="str">
        <f t="shared" si="57"/>
        <v/>
      </c>
      <c r="AA231" s="114" t="str">
        <f t="shared" si="57"/>
        <v/>
      </c>
      <c r="AB231" s="114" t="str">
        <f t="shared" si="57"/>
        <v/>
      </c>
      <c r="AC231" s="114" t="str">
        <f t="shared" si="57"/>
        <v/>
      </c>
      <c r="AD231" s="114" t="str">
        <f t="shared" si="57"/>
        <v/>
      </c>
      <c r="AE231" s="114" t="str">
        <f t="shared" si="57"/>
        <v/>
      </c>
      <c r="AF231" s="114" t="str">
        <f t="shared" si="57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8">IF(B199&lt;100,"",B199-620)</f>
        <v/>
      </c>
      <c r="C232" s="114" t="str">
        <f t="shared" si="58"/>
        <v/>
      </c>
      <c r="D232" s="114" t="str">
        <f t="shared" si="58"/>
        <v/>
      </c>
      <c r="E232" s="114" t="str">
        <f t="shared" si="58"/>
        <v/>
      </c>
      <c r="F232" s="114" t="str">
        <f t="shared" si="58"/>
        <v/>
      </c>
      <c r="G232" s="114" t="str">
        <f t="shared" si="58"/>
        <v/>
      </c>
      <c r="H232" s="114" t="str">
        <f t="shared" si="58"/>
        <v/>
      </c>
      <c r="I232" s="114" t="str">
        <f t="shared" si="58"/>
        <v/>
      </c>
      <c r="J232" s="114" t="str">
        <f t="shared" si="58"/>
        <v/>
      </c>
      <c r="K232" s="114" t="str">
        <f t="shared" si="58"/>
        <v/>
      </c>
      <c r="L232" s="114" t="str">
        <f t="shared" si="58"/>
        <v/>
      </c>
      <c r="M232" s="114" t="str">
        <f t="shared" si="58"/>
        <v/>
      </c>
      <c r="N232" s="114" t="str">
        <f t="shared" si="58"/>
        <v/>
      </c>
      <c r="O232" s="114" t="str">
        <f t="shared" si="58"/>
        <v/>
      </c>
      <c r="P232" s="114" t="str">
        <f t="shared" si="58"/>
        <v/>
      </c>
      <c r="Q232" s="114" t="str">
        <f t="shared" si="58"/>
        <v/>
      </c>
      <c r="R232" s="114" t="str">
        <f t="shared" si="58"/>
        <v/>
      </c>
      <c r="S232" s="114" t="str">
        <f t="shared" si="58"/>
        <v/>
      </c>
      <c r="T232" s="114" t="str">
        <f t="shared" si="58"/>
        <v/>
      </c>
      <c r="U232" s="114" t="str">
        <f t="shared" si="58"/>
        <v/>
      </c>
      <c r="V232" s="114" t="str">
        <f t="shared" si="58"/>
        <v/>
      </c>
      <c r="W232" s="114" t="str">
        <f t="shared" si="58"/>
        <v/>
      </c>
      <c r="X232" s="114" t="str">
        <f t="shared" si="58"/>
        <v/>
      </c>
      <c r="Y232" s="114" t="str">
        <f t="shared" si="58"/>
        <v/>
      </c>
      <c r="Z232" s="114" t="str">
        <f t="shared" si="58"/>
        <v/>
      </c>
      <c r="AA232" s="114" t="str">
        <f t="shared" si="58"/>
        <v/>
      </c>
      <c r="AB232" s="114" t="str">
        <f t="shared" si="58"/>
        <v/>
      </c>
      <c r="AC232" s="114" t="str">
        <f t="shared" si="58"/>
        <v/>
      </c>
      <c r="AD232" s="114" t="str">
        <f t="shared" si="58"/>
        <v/>
      </c>
      <c r="AE232" s="114" t="str">
        <f t="shared" si="58"/>
        <v/>
      </c>
      <c r="AF232" s="114" t="str">
        <f t="shared" si="58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9">IF(B200&lt;100,"",B200-330)</f>
        <v/>
      </c>
      <c r="C233" s="114" t="str">
        <f t="shared" si="59"/>
        <v/>
      </c>
      <c r="D233" s="114" t="str">
        <f t="shared" si="59"/>
        <v/>
      </c>
      <c r="E233" s="114" t="str">
        <f t="shared" si="59"/>
        <v/>
      </c>
      <c r="F233" s="114" t="str">
        <f t="shared" si="59"/>
        <v/>
      </c>
      <c r="G233" s="114" t="str">
        <f t="shared" si="59"/>
        <v/>
      </c>
      <c r="H233" s="114" t="str">
        <f t="shared" si="59"/>
        <v/>
      </c>
      <c r="I233" s="114" t="str">
        <f t="shared" si="59"/>
        <v/>
      </c>
      <c r="J233" s="114" t="str">
        <f t="shared" si="59"/>
        <v/>
      </c>
      <c r="K233" s="114" t="str">
        <f t="shared" si="59"/>
        <v/>
      </c>
      <c r="L233" s="114" t="str">
        <f t="shared" si="59"/>
        <v/>
      </c>
      <c r="M233" s="114" t="str">
        <f t="shared" si="59"/>
        <v/>
      </c>
      <c r="N233" s="114" t="str">
        <f t="shared" si="59"/>
        <v/>
      </c>
      <c r="O233" s="114" t="str">
        <f t="shared" si="59"/>
        <v/>
      </c>
      <c r="P233" s="114" t="str">
        <f t="shared" si="59"/>
        <v/>
      </c>
      <c r="Q233" s="114" t="str">
        <f t="shared" si="59"/>
        <v/>
      </c>
      <c r="R233" s="114" t="str">
        <f t="shared" si="59"/>
        <v/>
      </c>
      <c r="S233" s="114" t="str">
        <f t="shared" si="59"/>
        <v/>
      </c>
      <c r="T233" s="114" t="str">
        <f t="shared" si="59"/>
        <v/>
      </c>
      <c r="U233" s="114" t="str">
        <f t="shared" si="59"/>
        <v/>
      </c>
      <c r="V233" s="114" t="str">
        <f t="shared" si="59"/>
        <v/>
      </c>
      <c r="W233" s="114" t="str">
        <f t="shared" si="59"/>
        <v/>
      </c>
      <c r="X233" s="114" t="str">
        <f t="shared" si="59"/>
        <v/>
      </c>
      <c r="Y233" s="114" t="str">
        <f t="shared" si="59"/>
        <v/>
      </c>
      <c r="Z233" s="114" t="str">
        <f t="shared" si="59"/>
        <v/>
      </c>
      <c r="AA233" s="114" t="str">
        <f t="shared" si="59"/>
        <v/>
      </c>
      <c r="AB233" s="114" t="str">
        <f t="shared" si="59"/>
        <v/>
      </c>
      <c r="AC233" s="114" t="str">
        <f t="shared" si="59"/>
        <v/>
      </c>
      <c r="AD233" s="114" t="str">
        <f t="shared" si="59"/>
        <v/>
      </c>
      <c r="AE233" s="114" t="str">
        <f t="shared" si="59"/>
        <v/>
      </c>
      <c r="AF233" s="114" t="str">
        <f t="shared" si="59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60">IF(C201&lt;100,"",C201-1500)</f>
        <v/>
      </c>
      <c r="D234" s="114" t="str">
        <f t="shared" si="60"/>
        <v/>
      </c>
      <c r="E234" s="114" t="str">
        <f t="shared" si="60"/>
        <v/>
      </c>
      <c r="F234" s="114" t="str">
        <f t="shared" si="60"/>
        <v/>
      </c>
      <c r="G234" s="114" t="str">
        <f t="shared" si="60"/>
        <v/>
      </c>
      <c r="H234" s="114" t="str">
        <f t="shared" si="60"/>
        <v/>
      </c>
      <c r="I234" s="114" t="str">
        <f t="shared" si="60"/>
        <v/>
      </c>
      <c r="J234" s="114" t="str">
        <f t="shared" si="60"/>
        <v/>
      </c>
      <c r="K234" s="114" t="str">
        <f t="shared" si="60"/>
        <v/>
      </c>
      <c r="L234" s="114" t="str">
        <f t="shared" si="60"/>
        <v/>
      </c>
      <c r="M234" s="114" t="str">
        <f t="shared" si="60"/>
        <v/>
      </c>
      <c r="N234" s="114" t="str">
        <f t="shared" si="60"/>
        <v/>
      </c>
      <c r="O234" s="114" t="str">
        <f t="shared" si="60"/>
        <v/>
      </c>
      <c r="P234" s="114" t="str">
        <f t="shared" si="60"/>
        <v/>
      </c>
      <c r="Q234" s="114" t="str">
        <f t="shared" si="60"/>
        <v/>
      </c>
      <c r="R234" s="114" t="str">
        <f t="shared" si="60"/>
        <v/>
      </c>
      <c r="S234" s="114" t="str">
        <f t="shared" si="60"/>
        <v/>
      </c>
      <c r="T234" s="114" t="str">
        <f t="shared" si="60"/>
        <v/>
      </c>
      <c r="U234" s="114" t="str">
        <f t="shared" si="60"/>
        <v/>
      </c>
      <c r="V234" s="114" t="str">
        <f t="shared" si="60"/>
        <v/>
      </c>
      <c r="W234" s="114" t="str">
        <f t="shared" si="60"/>
        <v/>
      </c>
      <c r="X234" s="114" t="str">
        <f t="shared" si="60"/>
        <v/>
      </c>
      <c r="Y234" s="114" t="str">
        <f t="shared" si="60"/>
        <v/>
      </c>
      <c r="Z234" s="114" t="str">
        <f t="shared" si="60"/>
        <v/>
      </c>
      <c r="AA234" s="114" t="str">
        <f t="shared" si="60"/>
        <v/>
      </c>
      <c r="AB234" s="114" t="str">
        <f t="shared" si="60"/>
        <v/>
      </c>
      <c r="AC234" s="114" t="str">
        <f t="shared" si="60"/>
        <v/>
      </c>
      <c r="AD234" s="114" t="str">
        <f t="shared" si="60"/>
        <v/>
      </c>
      <c r="AE234" s="114" t="str">
        <f t="shared" si="60"/>
        <v/>
      </c>
      <c r="AF234" s="114" t="str">
        <f t="shared" si="60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6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64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650" priority="360">
      <formula>S$9&gt;=20/24</formula>
    </cfRule>
    <cfRule type="expression" dxfId="3649" priority="361">
      <formula>AND(S$9&gt;=14/24,S$9&lt;20/24)</formula>
    </cfRule>
    <cfRule type="expression" dxfId="3648" priority="362">
      <formula>AND(S$9&gt;=8/24,S$9&lt;14/24)</formula>
    </cfRule>
    <cfRule type="expression" dxfId="3647" priority="363">
      <formula>S$9&lt;8/24</formula>
    </cfRule>
  </conditionalFormatting>
  <conditionalFormatting sqref="B8:AF10 AA78:AF78 C78:Q78 N37:N38 M36:N36 C79:AF79 C189:AF195 T208:AX208 T55:T56 C77:AF77 C71:AF75 C65:AF69 B53:AF53 B65 B72 C54:K58 O55:R56 L55:N58 L34:Q34 O36:Q38 O57:Q59 R37:X38 L50:AF52 V82:W83 S39:X39 R15:AC24 R11:AF13 AD16:AF24 Y37:AF40 X82:AF88">
    <cfRule type="expression" dxfId="3646" priority="356">
      <formula>B$9&gt;=20/24</formula>
    </cfRule>
    <cfRule type="expression" dxfId="3645" priority="357">
      <formula>AND(B$9&gt;=14/24,B$9&lt;20/24)</formula>
    </cfRule>
    <cfRule type="expression" dxfId="3644" priority="358">
      <formula>AND(B$9&gt;=8/24,B$9&lt;14/24)</formula>
    </cfRule>
    <cfRule type="expression" dxfId="3643" priority="359">
      <formula>B$9&lt;8/24</formula>
    </cfRule>
  </conditionalFormatting>
  <conditionalFormatting sqref="B187:AF187">
    <cfRule type="expression" dxfId="3642" priority="352">
      <formula>B$9&gt;=20/24</formula>
    </cfRule>
    <cfRule type="expression" dxfId="3641" priority="353">
      <formula>AND(B$9&gt;=14/24,B$9&lt;20/24)</formula>
    </cfRule>
    <cfRule type="expression" dxfId="3640" priority="354">
      <formula>AND(B$9&gt;=8/24,B$9&lt;14/24)</formula>
    </cfRule>
    <cfRule type="expression" dxfId="3639" priority="355">
      <formula>B$9&lt;8/24</formula>
    </cfRule>
  </conditionalFormatting>
  <conditionalFormatting sqref="AL4:AL6">
    <cfRule type="iconSet" priority="351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3638" priority="347">
      <formula>L$9&gt;=20/24</formula>
    </cfRule>
    <cfRule type="expression" dxfId="3637" priority="348">
      <formula>AND(L$9&gt;=14/24,L$9&lt;20/24)</formula>
    </cfRule>
    <cfRule type="expression" dxfId="3636" priority="349">
      <formula>AND(L$9&gt;=8/24,L$9&lt;14/24)</formula>
    </cfRule>
    <cfRule type="expression" dxfId="3635" priority="350">
      <formula>L$9&lt;8/24</formula>
    </cfRule>
  </conditionalFormatting>
  <conditionalFormatting sqref="R36:AF36">
    <cfRule type="expression" dxfId="3634" priority="335">
      <formula>R$9&gt;=20/24</formula>
    </cfRule>
    <cfRule type="expression" dxfId="3633" priority="336">
      <formula>AND(R$9&gt;=14/24,R$9&lt;20/24)</formula>
    </cfRule>
    <cfRule type="expression" dxfId="3632" priority="337">
      <formula>AND(R$9&gt;=8/24,R$9&lt;14/24)</formula>
    </cfRule>
    <cfRule type="expression" dxfId="3631" priority="338">
      <formula>R$9&lt;8/24</formula>
    </cfRule>
  </conditionalFormatting>
  <conditionalFormatting sqref="R54 T54:AF54">
    <cfRule type="expression" dxfId="3630" priority="331">
      <formula>R$9&gt;=20/24</formula>
    </cfRule>
    <cfRule type="expression" dxfId="3629" priority="332">
      <formula>AND(R$9&gt;=14/24,R$9&lt;20/24)</formula>
    </cfRule>
    <cfRule type="expression" dxfId="3628" priority="333">
      <formula>AND(R$9&gt;=8/24,R$9&lt;14/24)</formula>
    </cfRule>
    <cfRule type="expression" dxfId="3627" priority="334">
      <formula>R$9&lt;8/24</formula>
    </cfRule>
  </conditionalFormatting>
  <conditionalFormatting sqref="R78:Z78">
    <cfRule type="expression" dxfId="3626" priority="327">
      <formula>R$9&gt;=20/24</formula>
    </cfRule>
    <cfRule type="expression" dxfId="3625" priority="328">
      <formula>AND(R$9&gt;=14/24,R$9&lt;20/24)</formula>
    </cfRule>
    <cfRule type="expression" dxfId="3624" priority="329">
      <formula>AND(R$9&gt;=8/24,R$9&lt;14/24)</formula>
    </cfRule>
    <cfRule type="expression" dxfId="3623" priority="330">
      <formula>R$9&lt;8/24</formula>
    </cfRule>
  </conditionalFormatting>
  <conditionalFormatting sqref="T81:AF81">
    <cfRule type="expression" dxfId="3622" priority="323">
      <formula>T$9&gt;=20/24</formula>
    </cfRule>
    <cfRule type="expression" dxfId="3621" priority="324">
      <formula>AND(T$9&gt;=14/24,T$9&lt;20/24)</formula>
    </cfRule>
    <cfRule type="expression" dxfId="3620" priority="325">
      <formula>AND(T$9&gt;=8/24,T$9&lt;14/24)</formula>
    </cfRule>
    <cfRule type="expression" dxfId="3619" priority="326">
      <formula>T$9&lt;8/24</formula>
    </cfRule>
  </conditionalFormatting>
  <conditionalFormatting sqref="R34:AD34">
    <cfRule type="expression" dxfId="3618" priority="303">
      <formula>R$9&gt;=20/24</formula>
    </cfRule>
    <cfRule type="expression" dxfId="3617" priority="304">
      <formula>AND(R$9&gt;=14/24,R$9&lt;20/24)</formula>
    </cfRule>
    <cfRule type="expression" dxfId="3616" priority="305">
      <formula>AND(R$9&gt;=8/24,R$9&lt;14/24)</formula>
    </cfRule>
    <cfRule type="expression" dxfId="3615" priority="306">
      <formula>R$9&lt;8/24</formula>
    </cfRule>
  </conditionalFormatting>
  <conditionalFormatting sqref="R39:R40 S40:X40 R42:AF45">
    <cfRule type="expression" dxfId="3614" priority="295">
      <formula>R$9&gt;=20/24</formula>
    </cfRule>
    <cfRule type="expression" dxfId="3613" priority="296">
      <formula>AND(R$9&gt;=14/24,R$9&lt;20/24)</formula>
    </cfRule>
    <cfRule type="expression" dxfId="3612" priority="297">
      <formula>AND(R$9&gt;=8/24,R$9&lt;14/24)</formula>
    </cfRule>
    <cfRule type="expression" dxfId="3611" priority="298">
      <formula>R$9&lt;8/24</formula>
    </cfRule>
  </conditionalFormatting>
  <conditionalFormatting sqref="R46:AF46">
    <cfRule type="expression" dxfId="3610" priority="291">
      <formula>R$9&gt;=20/24</formula>
    </cfRule>
    <cfRule type="expression" dxfId="3609" priority="292">
      <formula>AND(R$9&gt;=14/24,R$9&lt;20/24)</formula>
    </cfRule>
    <cfRule type="expression" dxfId="3608" priority="293">
      <formula>AND(R$9&gt;=8/24,R$9&lt;14/24)</formula>
    </cfRule>
    <cfRule type="expression" dxfId="3607" priority="294">
      <formula>R$9&lt;8/24</formula>
    </cfRule>
  </conditionalFormatting>
  <conditionalFormatting sqref="R47:AF47">
    <cfRule type="expression" dxfId="3606" priority="287">
      <formula>R$9&gt;=20/24</formula>
    </cfRule>
    <cfRule type="expression" dxfId="3605" priority="288">
      <formula>AND(R$9&gt;=14/24,R$9&lt;20/24)</formula>
    </cfRule>
    <cfRule type="expression" dxfId="3604" priority="289">
      <formula>AND(R$9&gt;=8/24,R$9&lt;14/24)</formula>
    </cfRule>
    <cfRule type="expression" dxfId="3603" priority="290">
      <formula>R$9&lt;8/24</formula>
    </cfRule>
  </conditionalFormatting>
  <conditionalFormatting sqref="R57:R64 U57:AF64">
    <cfRule type="expression" dxfId="3602" priority="283">
      <formula>R$9&gt;=20/24</formula>
    </cfRule>
    <cfRule type="expression" dxfId="3601" priority="284">
      <formula>AND(R$9&gt;=14/24,R$9&lt;20/24)</formula>
    </cfRule>
    <cfRule type="expression" dxfId="3600" priority="285">
      <formula>AND(R$9&gt;=8/24,R$9&lt;14/24)</formula>
    </cfRule>
    <cfRule type="expression" dxfId="3599" priority="286">
      <formula>R$9&lt;8/24</formula>
    </cfRule>
  </conditionalFormatting>
  <conditionalFormatting sqref="C59:I59 J59:N64 O60:Q64">
    <cfRule type="expression" dxfId="3598" priority="275">
      <formula>C$9&gt;=20/24</formula>
    </cfRule>
    <cfRule type="expression" dxfId="3597" priority="276">
      <formula>AND(C$9&gt;=14/24,C$9&lt;20/24)</formula>
    </cfRule>
    <cfRule type="expression" dxfId="3596" priority="277">
      <formula>AND(C$9&gt;=8/24,C$9&lt;14/24)</formula>
    </cfRule>
    <cfRule type="expression" dxfId="3595" priority="278">
      <formula>C$9&lt;8/24</formula>
    </cfRule>
  </conditionalFormatting>
  <conditionalFormatting sqref="T91:AF94">
    <cfRule type="expression" dxfId="3594" priority="271">
      <formula>T$9&gt;=20/24</formula>
    </cfRule>
    <cfRule type="expression" dxfId="3593" priority="272">
      <formula>AND(T$9&gt;=14/24,T$9&lt;20/24)</formula>
    </cfRule>
    <cfRule type="expression" dxfId="3592" priority="273">
      <formula>AND(T$9&gt;=8/24,T$9&lt;14/24)</formula>
    </cfRule>
    <cfRule type="expression" dxfId="3591" priority="274">
      <formula>T$9&lt;8/24</formula>
    </cfRule>
  </conditionalFormatting>
  <conditionalFormatting sqref="AG48 B49 B53 M36:N36 B35:AF35 C36:K38 N37:N38 O36:Z38 C48:AF53 C33:AF34 R39:Z40 R11:AF13 R15:AF24 AA36:AF40 R42:AF47">
    <cfRule type="expression" dxfId="3590" priority="270">
      <formula>B11&gt;$AG11</formula>
    </cfRule>
  </conditionalFormatting>
  <conditionalFormatting sqref="A96:A152 A81:A94 A11:A13 A15:A30 A42:A69 A77:A79 A71:A75 A32:A40 A165:A196">
    <cfRule type="expression" dxfId="3589" priority="269">
      <formula>$AH11=0</formula>
    </cfRule>
  </conditionalFormatting>
  <conditionalFormatting sqref="T95:AF95">
    <cfRule type="expression" dxfId="3588" priority="261">
      <formula>T$9&gt;=20/24</formula>
    </cfRule>
    <cfRule type="expression" dxfId="3587" priority="262">
      <formula>AND(T$9&gt;=14/24,T$9&lt;20/24)</formula>
    </cfRule>
    <cfRule type="expression" dxfId="3586" priority="263">
      <formula>AND(T$9&gt;=8/24,T$9&lt;14/24)</formula>
    </cfRule>
    <cfRule type="expression" dxfId="3585" priority="264">
      <formula>T$9&lt;8/24</formula>
    </cfRule>
  </conditionalFormatting>
  <conditionalFormatting sqref="A95">
    <cfRule type="expression" dxfId="3584" priority="260">
      <formula>$AH95=0</formula>
    </cfRule>
  </conditionalFormatting>
  <conditionalFormatting sqref="C33:AF33">
    <cfRule type="expression" dxfId="3583" priority="256">
      <formula>C$9&gt;=20/24</formula>
    </cfRule>
    <cfRule type="expression" dxfId="3582" priority="257">
      <formula>AND(C$9&gt;=14/24,C$9&lt;20/24)</formula>
    </cfRule>
    <cfRule type="expression" dxfId="3581" priority="258">
      <formula>AND(C$9&gt;=8/24,C$9&lt;14/24)</formula>
    </cfRule>
    <cfRule type="expression" dxfId="3580" priority="259">
      <formula>C$9&lt;8/24</formula>
    </cfRule>
  </conditionalFormatting>
  <conditionalFormatting sqref="R33:AF33">
    <cfRule type="expression" dxfId="3579" priority="252">
      <formula>R$9&gt;=20/24</formula>
    </cfRule>
    <cfRule type="expression" dxfId="3578" priority="253">
      <formula>AND(R$9&gt;=14/24,R$9&lt;20/24)</formula>
    </cfRule>
    <cfRule type="expression" dxfId="3577" priority="254">
      <formula>AND(R$9&gt;=8/24,R$9&lt;14/24)</formula>
    </cfRule>
    <cfRule type="expression" dxfId="3576" priority="255">
      <formula>R$9&lt;8/24</formula>
    </cfRule>
  </conditionalFormatting>
  <conditionalFormatting sqref="C60:D61 D62:D64 E60:I64">
    <cfRule type="expression" dxfId="3575" priority="244">
      <formula>C$9&gt;=20/24</formula>
    </cfRule>
    <cfRule type="expression" dxfId="3574" priority="245">
      <formula>AND(C$9&gt;=14/24,C$9&lt;20/24)</formula>
    </cfRule>
    <cfRule type="expression" dxfId="3573" priority="246">
      <formula>AND(C$9&gt;=8/24,C$9&lt;14/24)</formula>
    </cfRule>
    <cfRule type="expression" dxfId="3572" priority="247">
      <formula>C$9&lt;8/24</formula>
    </cfRule>
  </conditionalFormatting>
  <conditionalFormatting sqref="AL30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3571" priority="225">
      <formula>$AH31=0</formula>
    </cfRule>
  </conditionalFormatting>
  <conditionalFormatting sqref="B80:AF80">
    <cfRule type="expression" dxfId="3570" priority="221">
      <formula>B$9&gt;=20/24</formula>
    </cfRule>
    <cfRule type="expression" dxfId="3569" priority="222">
      <formula>AND(B$9&gt;=14/24,B$9&lt;20/24)</formula>
    </cfRule>
    <cfRule type="expression" dxfId="3568" priority="223">
      <formula>AND(B$9&gt;=8/24,B$9&lt;14/24)</formula>
    </cfRule>
    <cfRule type="expression" dxfId="3567" priority="224">
      <formula>B$9&lt;8/24</formula>
    </cfRule>
  </conditionalFormatting>
  <conditionalFormatting sqref="A80">
    <cfRule type="expression" dxfId="3566" priority="220">
      <formula>$AH80=0</formula>
    </cfRule>
  </conditionalFormatting>
  <conditionalFormatting sqref="Y14:AF14">
    <cfRule type="expression" dxfId="3565" priority="216">
      <formula>Y$9&gt;=20/24</formula>
    </cfRule>
    <cfRule type="expression" dxfId="3564" priority="217">
      <formula>AND(Y$9&gt;=14/24,Y$9&lt;20/24)</formula>
    </cfRule>
    <cfRule type="expression" dxfId="3563" priority="218">
      <formula>AND(Y$9&gt;=8/24,Y$9&lt;14/24)</formula>
    </cfRule>
    <cfRule type="expression" dxfId="3562" priority="219">
      <formula>Y$9&lt;8/24</formula>
    </cfRule>
  </conditionalFormatting>
  <conditionalFormatting sqref="R14:X14">
    <cfRule type="expression" dxfId="3561" priority="208">
      <formula>R$9&gt;=20/24</formula>
    </cfRule>
    <cfRule type="expression" dxfId="3560" priority="209">
      <formula>AND(R$9&gt;=14/24,R$9&lt;20/24)</formula>
    </cfRule>
    <cfRule type="expression" dxfId="3559" priority="210">
      <formula>AND(R$9&gt;=8/24,R$9&lt;14/24)</formula>
    </cfRule>
    <cfRule type="expression" dxfId="3558" priority="211">
      <formula>R$9&lt;8/24</formula>
    </cfRule>
  </conditionalFormatting>
  <conditionalFormatting sqref="R14:AF14">
    <cfRule type="expression" dxfId="3557" priority="207">
      <formula>R14&gt;$AG14</formula>
    </cfRule>
  </conditionalFormatting>
  <conditionalFormatting sqref="A14">
    <cfRule type="expression" dxfId="3556" priority="206">
      <formula>$AH14=0</formula>
    </cfRule>
  </conditionalFormatting>
  <conditionalFormatting sqref="A159:A164">
    <cfRule type="expression" dxfId="3555" priority="205">
      <formula>$AH159=0</formula>
    </cfRule>
  </conditionalFormatting>
  <conditionalFormatting sqref="A153:A158">
    <cfRule type="expression" dxfId="3554" priority="204">
      <formula>$AH153=0</formula>
    </cfRule>
  </conditionalFormatting>
  <conditionalFormatting sqref="Y41:AF41">
    <cfRule type="expression" dxfId="3553" priority="200">
      <formula>Y$9&gt;=20/24</formula>
    </cfRule>
    <cfRule type="expression" dxfId="3552" priority="201">
      <formula>AND(Y$9&gt;=14/24,Y$9&lt;20/24)</formula>
    </cfRule>
    <cfRule type="expression" dxfId="3551" priority="202">
      <formula>AND(Y$9&gt;=8/24,Y$9&lt;14/24)</formula>
    </cfRule>
    <cfRule type="expression" dxfId="3550" priority="203">
      <formula>Y$9&lt;8/24</formula>
    </cfRule>
  </conditionalFormatting>
  <conditionalFormatting sqref="R41:X41">
    <cfRule type="expression" dxfId="3549" priority="192">
      <formula>R$9&gt;=20/24</formula>
    </cfRule>
    <cfRule type="expression" dxfId="3548" priority="193">
      <formula>AND(R$9&gt;=14/24,R$9&lt;20/24)</formula>
    </cfRule>
    <cfRule type="expression" dxfId="3547" priority="194">
      <formula>AND(R$9&gt;=8/24,R$9&lt;14/24)</formula>
    </cfRule>
    <cfRule type="expression" dxfId="3546" priority="195">
      <formula>R$9&lt;8/24</formula>
    </cfRule>
  </conditionalFormatting>
  <conditionalFormatting sqref="R41:AF41">
    <cfRule type="expression" dxfId="3545" priority="191">
      <formula>R41&gt;$AG41</formula>
    </cfRule>
  </conditionalFormatting>
  <conditionalFormatting sqref="A41">
    <cfRule type="expression" dxfId="3544" priority="190">
      <formula>$AH41=0</formula>
    </cfRule>
  </conditionalFormatting>
  <conditionalFormatting sqref="C76:AF76">
    <cfRule type="expression" dxfId="3543" priority="186">
      <formula>C$9&gt;=20/24</formula>
    </cfRule>
    <cfRule type="expression" dxfId="3542" priority="187">
      <formula>AND(C$9&gt;=14/24,C$9&lt;20/24)</formula>
    </cfRule>
    <cfRule type="expression" dxfId="3541" priority="188">
      <formula>AND(C$9&gt;=8/24,C$9&lt;14/24)</formula>
    </cfRule>
    <cfRule type="expression" dxfId="3540" priority="189">
      <formula>C$9&lt;8/24</formula>
    </cfRule>
  </conditionalFormatting>
  <conditionalFormatting sqref="A76">
    <cfRule type="expression" dxfId="3539" priority="185">
      <formula>$AH76=0</formula>
    </cfRule>
  </conditionalFormatting>
  <conditionalFormatting sqref="B70:AG70">
    <cfRule type="expression" dxfId="3538" priority="181">
      <formula>B$9&gt;=20/24</formula>
    </cfRule>
    <cfRule type="expression" dxfId="3537" priority="182">
      <formula>AND(B$9&gt;=14/24,B$9&lt;20/24)</formula>
    </cfRule>
    <cfRule type="expression" dxfId="3536" priority="183">
      <formula>AND(B$9&gt;=8/24,B$9&lt;14/24)</formula>
    </cfRule>
    <cfRule type="expression" dxfId="3535" priority="184">
      <formula>B$9&lt;8/24</formula>
    </cfRule>
  </conditionalFormatting>
  <conditionalFormatting sqref="A70">
    <cfRule type="expression" dxfId="3534" priority="180">
      <formula>$AH70=0</formula>
    </cfRule>
  </conditionalFormatting>
  <conditionalFormatting sqref="AL31:AL32 AL7:AL29">
    <cfRule type="iconSet" priority="366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3533" priority="176">
      <formula>S$9&gt;=20/24</formula>
    </cfRule>
    <cfRule type="expression" dxfId="3532" priority="177">
      <formula>AND(S$9&gt;=14/24,S$9&lt;20/24)</formula>
    </cfRule>
    <cfRule type="expression" dxfId="3531" priority="178">
      <formula>AND(S$9&gt;=8/24,S$9&lt;14/24)</formula>
    </cfRule>
    <cfRule type="expression" dxfId="3530" priority="179">
      <formula>S$9&lt;8/24</formula>
    </cfRule>
  </conditionalFormatting>
  <conditionalFormatting sqref="S54">
    <cfRule type="expression" dxfId="3529" priority="172">
      <formula>S$9&gt;=20/24</formula>
    </cfRule>
    <cfRule type="expression" dxfId="3528" priority="173">
      <formula>AND(S$9&gt;=14/24,S$9&lt;20/24)</formula>
    </cfRule>
    <cfRule type="expression" dxfId="3527" priority="174">
      <formula>AND(S$9&gt;=8/24,S$9&lt;14/24)</formula>
    </cfRule>
    <cfRule type="expression" dxfId="3526" priority="175">
      <formula>S$9&lt;8/24</formula>
    </cfRule>
  </conditionalFormatting>
  <conditionalFormatting sqref="S57:T64">
    <cfRule type="expression" dxfId="3525" priority="168">
      <formula>S$9&gt;=20/24</formula>
    </cfRule>
    <cfRule type="expression" dxfId="3524" priority="169">
      <formula>AND(S$9&gt;=14/24,S$9&lt;20/24)</formula>
    </cfRule>
    <cfRule type="expression" dxfId="3523" priority="170">
      <formula>AND(S$9&gt;=8/24,S$9&lt;14/24)</formula>
    </cfRule>
    <cfRule type="expression" dxfId="3522" priority="171">
      <formula>S$9&lt;8/24</formula>
    </cfRule>
  </conditionalFormatting>
  <conditionalFormatting sqref="S82:U88 V84:W88">
    <cfRule type="expression" dxfId="3521" priority="164">
      <formula>S$9&gt;=20/24</formula>
    </cfRule>
    <cfRule type="expression" dxfId="3520" priority="165">
      <formula>AND(S$9&gt;=14/24,S$9&lt;20/24)</formula>
    </cfRule>
    <cfRule type="expression" dxfId="3519" priority="166">
      <formula>AND(S$9&gt;=8/24,S$9&lt;14/24)</formula>
    </cfRule>
    <cfRule type="expression" dxfId="3518" priority="167">
      <formula>S$9&lt;8/24</formula>
    </cfRule>
  </conditionalFormatting>
  <conditionalFormatting sqref="S81">
    <cfRule type="expression" dxfId="3517" priority="160">
      <formula>S$9&gt;=20/24</formula>
    </cfRule>
    <cfRule type="expression" dxfId="3516" priority="161">
      <formula>AND(S$9&gt;=14/24,S$9&lt;20/24)</formula>
    </cfRule>
    <cfRule type="expression" dxfId="3515" priority="162">
      <formula>AND(S$9&gt;=8/24,S$9&lt;14/24)</formula>
    </cfRule>
    <cfRule type="expression" dxfId="3514" priority="163">
      <formula>S$9&lt;8/24</formula>
    </cfRule>
  </conditionalFormatting>
  <conditionalFormatting sqref="R82:R88 C81:Q88">
    <cfRule type="expression" dxfId="3513" priority="156">
      <formula>C$9&gt;=20/24</formula>
    </cfRule>
    <cfRule type="expression" dxfId="3512" priority="157">
      <formula>AND(C$9&gt;=14/24,C$9&lt;20/24)</formula>
    </cfRule>
    <cfRule type="expression" dxfId="3511" priority="158">
      <formula>AND(C$9&gt;=8/24,C$9&lt;14/24)</formula>
    </cfRule>
    <cfRule type="expression" dxfId="3510" priority="159">
      <formula>C$9&lt;8/24</formula>
    </cfRule>
  </conditionalFormatting>
  <conditionalFormatting sqref="R81">
    <cfRule type="expression" dxfId="3509" priority="152">
      <formula>R$9&gt;=20/24</formula>
    </cfRule>
    <cfRule type="expression" dxfId="3508" priority="153">
      <formula>AND(R$9&gt;=14/24,R$9&lt;20/24)</formula>
    </cfRule>
    <cfRule type="expression" dxfId="3507" priority="154">
      <formula>AND(R$9&gt;=8/24,R$9&lt;14/24)</formula>
    </cfRule>
    <cfRule type="expression" dxfId="3506" priority="155">
      <formula>R$9&lt;8/24</formula>
    </cfRule>
  </conditionalFormatting>
  <conditionalFormatting sqref="S91:S94">
    <cfRule type="expression" dxfId="3505" priority="148">
      <formula>S$9&gt;=20/24</formula>
    </cfRule>
    <cfRule type="expression" dxfId="3504" priority="149">
      <formula>AND(S$9&gt;=14/24,S$9&lt;20/24)</formula>
    </cfRule>
    <cfRule type="expression" dxfId="3503" priority="150">
      <formula>AND(S$9&gt;=8/24,S$9&lt;14/24)</formula>
    </cfRule>
    <cfRule type="expression" dxfId="3502" priority="151">
      <formula>S$9&lt;8/24</formula>
    </cfRule>
  </conditionalFormatting>
  <conditionalFormatting sqref="S95">
    <cfRule type="expression" dxfId="3501" priority="144">
      <formula>S$9&gt;=20/24</formula>
    </cfRule>
    <cfRule type="expression" dxfId="3500" priority="145">
      <formula>AND(S$9&gt;=14/24,S$9&lt;20/24)</formula>
    </cfRule>
    <cfRule type="expression" dxfId="3499" priority="146">
      <formula>AND(S$9&gt;=8/24,S$9&lt;14/24)</formula>
    </cfRule>
    <cfRule type="expression" dxfId="3498" priority="147">
      <formula>S$9&lt;8/24</formula>
    </cfRule>
  </conditionalFormatting>
  <conditionalFormatting sqref="C92:L94 C91:E91">
    <cfRule type="expression" dxfId="3497" priority="140">
      <formula>C$9&gt;=20/24</formula>
    </cfRule>
    <cfRule type="expression" dxfId="3496" priority="141">
      <formula>AND(C$9&gt;=14/24,C$9&lt;20/24)</formula>
    </cfRule>
    <cfRule type="expression" dxfId="3495" priority="142">
      <formula>AND(C$9&gt;=8/24,C$9&lt;14/24)</formula>
    </cfRule>
    <cfRule type="expression" dxfId="3494" priority="143">
      <formula>C$9&lt;8/24</formula>
    </cfRule>
  </conditionalFormatting>
  <conditionalFormatting sqref="M92:Q94 N91:Q91">
    <cfRule type="expression" dxfId="3493" priority="136">
      <formula>M$9&gt;=20/24</formula>
    </cfRule>
    <cfRule type="expression" dxfId="3492" priority="137">
      <formula>AND(M$9&gt;=14/24,M$9&lt;20/24)</formula>
    </cfRule>
    <cfRule type="expression" dxfId="3491" priority="138">
      <formula>AND(M$9&gt;=8/24,M$9&lt;14/24)</formula>
    </cfRule>
    <cfRule type="expression" dxfId="3490" priority="139">
      <formula>M$9&lt;8/24</formula>
    </cfRule>
  </conditionalFormatting>
  <conditionalFormatting sqref="R91:R94">
    <cfRule type="expression" dxfId="3489" priority="132">
      <formula>R$9&gt;=20/24</formula>
    </cfRule>
    <cfRule type="expression" dxfId="3488" priority="133">
      <formula>AND(R$9&gt;=14/24,R$9&lt;20/24)</formula>
    </cfRule>
    <cfRule type="expression" dxfId="3487" priority="134">
      <formula>AND(R$9&gt;=8/24,R$9&lt;14/24)</formula>
    </cfRule>
    <cfRule type="expression" dxfId="3486" priority="135">
      <formula>R$9&lt;8/24</formula>
    </cfRule>
  </conditionalFormatting>
  <conditionalFormatting sqref="C95:L95">
    <cfRule type="expression" dxfId="3485" priority="128">
      <formula>C$9&gt;=20/24</formula>
    </cfRule>
    <cfRule type="expression" dxfId="3484" priority="129">
      <formula>AND(C$9&gt;=14/24,C$9&lt;20/24)</formula>
    </cfRule>
    <cfRule type="expression" dxfId="3483" priority="130">
      <formula>AND(C$9&gt;=8/24,C$9&lt;14/24)</formula>
    </cfRule>
    <cfRule type="expression" dxfId="3482" priority="131">
      <formula>C$9&lt;8/24</formula>
    </cfRule>
  </conditionalFormatting>
  <conditionalFormatting sqref="M95:Q95">
    <cfRule type="expression" dxfId="3481" priority="124">
      <formula>M$9&gt;=20/24</formula>
    </cfRule>
    <cfRule type="expression" dxfId="3480" priority="125">
      <formula>AND(M$9&gt;=14/24,M$9&lt;20/24)</formula>
    </cfRule>
    <cfRule type="expression" dxfId="3479" priority="126">
      <formula>AND(M$9&gt;=8/24,M$9&lt;14/24)</formula>
    </cfRule>
    <cfRule type="expression" dxfId="3478" priority="127">
      <formula>M$9&lt;8/24</formula>
    </cfRule>
  </conditionalFormatting>
  <conditionalFormatting sqref="R95">
    <cfRule type="expression" dxfId="3477" priority="120">
      <formula>R$9&gt;=20/24</formula>
    </cfRule>
    <cfRule type="expression" dxfId="3476" priority="121">
      <formula>AND(R$9&gt;=14/24,R$9&lt;20/24)</formula>
    </cfRule>
    <cfRule type="expression" dxfId="3475" priority="122">
      <formula>AND(R$9&gt;=8/24,R$9&lt;14/24)</formula>
    </cfRule>
    <cfRule type="expression" dxfId="3474" priority="123">
      <formula>R$9&lt;8/24</formula>
    </cfRule>
  </conditionalFormatting>
  <conditionalFormatting sqref="L91:M91">
    <cfRule type="expression" dxfId="3473" priority="116">
      <formula>L$9&gt;=20/24</formula>
    </cfRule>
    <cfRule type="expression" dxfId="3472" priority="117">
      <formula>AND(L$9&gt;=14/24,L$9&lt;20/24)</formula>
    </cfRule>
    <cfRule type="expression" dxfId="3471" priority="118">
      <formula>AND(L$9&gt;=8/24,L$9&lt;14/24)</formula>
    </cfRule>
    <cfRule type="expression" dxfId="3470" priority="119">
      <formula>L$9&lt;8/24</formula>
    </cfRule>
  </conditionalFormatting>
  <conditionalFormatting sqref="F91:K91">
    <cfRule type="expression" dxfId="3469" priority="112">
      <formula>F$9&gt;=20/24</formula>
    </cfRule>
    <cfRule type="expression" dxfId="3468" priority="113">
      <formula>AND(F$9&gt;=14/24,F$9&lt;20/24)</formula>
    </cfRule>
    <cfRule type="expression" dxfId="3467" priority="114">
      <formula>AND(F$9&gt;=8/24,F$9&lt;14/24)</formula>
    </cfRule>
    <cfRule type="expression" dxfId="3466" priority="115">
      <formula>F$9&lt;8/24</formula>
    </cfRule>
  </conditionalFormatting>
  <conditionalFormatting sqref="S91:U91">
    <cfRule type="expression" dxfId="3465" priority="108">
      <formula>S$9&gt;=20/24</formula>
    </cfRule>
    <cfRule type="expression" dxfId="3464" priority="109">
      <formula>AND(S$9&gt;=14/24,S$9&lt;20/24)</formula>
    </cfRule>
    <cfRule type="expression" dxfId="3463" priority="110">
      <formula>AND(S$9&gt;=8/24,S$9&lt;14/24)</formula>
    </cfRule>
    <cfRule type="expression" dxfId="3462" priority="111">
      <formula>S$9&lt;8/24</formula>
    </cfRule>
  </conditionalFormatting>
  <conditionalFormatting sqref="M91:R91">
    <cfRule type="expression" dxfId="3461" priority="104">
      <formula>M$9&gt;=20/24</formula>
    </cfRule>
    <cfRule type="expression" dxfId="3460" priority="105">
      <formula>AND(M$9&gt;=14/24,M$9&lt;20/24)</formula>
    </cfRule>
    <cfRule type="expression" dxfId="3459" priority="106">
      <formula>AND(M$9&gt;=8/24,M$9&lt;14/24)</formula>
    </cfRule>
    <cfRule type="expression" dxfId="3458" priority="107">
      <formula>M$9&lt;8/24</formula>
    </cfRule>
  </conditionalFormatting>
  <conditionalFormatting sqref="B66:B69 B71 B77:B79 B54:B58 B73:B75">
    <cfRule type="expression" dxfId="3457" priority="100">
      <formula>B$9&gt;=20/24</formula>
    </cfRule>
    <cfRule type="expression" dxfId="3456" priority="101">
      <formula>AND(B$9&gt;=14/24,B$9&lt;20/24)</formula>
    </cfRule>
    <cfRule type="expression" dxfId="3455" priority="102">
      <formula>AND(B$9&gt;=8/24,B$9&lt;14/24)</formula>
    </cfRule>
    <cfRule type="expression" dxfId="3454" priority="103">
      <formula>B$9&lt;8/24</formula>
    </cfRule>
  </conditionalFormatting>
  <conditionalFormatting sqref="B59">
    <cfRule type="expression" dxfId="3453" priority="96">
      <formula>B$9&gt;=20/24</formula>
    </cfRule>
    <cfRule type="expression" dxfId="3452" priority="97">
      <formula>AND(B$9&gt;=14/24,B$9&lt;20/24)</formula>
    </cfRule>
    <cfRule type="expression" dxfId="3451" priority="98">
      <formula>AND(B$9&gt;=8/24,B$9&lt;14/24)</formula>
    </cfRule>
    <cfRule type="expression" dxfId="3450" priority="99">
      <formula>B$9&lt;8/24</formula>
    </cfRule>
  </conditionalFormatting>
  <conditionalFormatting sqref="B32:B34 B42:B48 B36:B40 B50:B52 B11:K13 B15:K30 C32:K32 C42:K47 C39:K40">
    <cfRule type="expression" dxfId="3449" priority="95">
      <formula>B11&gt;$AG11</formula>
    </cfRule>
  </conditionalFormatting>
  <conditionalFormatting sqref="B33">
    <cfRule type="expression" dxfId="3448" priority="91">
      <formula>B$9&gt;=20/24</formula>
    </cfRule>
    <cfRule type="expression" dxfId="3447" priority="92">
      <formula>AND(B$9&gt;=14/24,B$9&lt;20/24)</formula>
    </cfRule>
    <cfRule type="expression" dxfId="3446" priority="93">
      <formula>AND(B$9&gt;=8/24,B$9&lt;14/24)</formula>
    </cfRule>
    <cfRule type="expression" dxfId="3445" priority="94">
      <formula>B$9&lt;8/24</formula>
    </cfRule>
  </conditionalFormatting>
  <conditionalFormatting sqref="B60:B64 C62:C64">
    <cfRule type="expression" dxfId="3444" priority="87">
      <formula>B$9&gt;=20/24</formula>
    </cfRule>
    <cfRule type="expression" dxfId="3443" priority="88">
      <formula>AND(B$9&gt;=14/24,B$9&lt;20/24)</formula>
    </cfRule>
    <cfRule type="expression" dxfId="3442" priority="89">
      <formula>AND(B$9&gt;=8/24,B$9&lt;14/24)</formula>
    </cfRule>
    <cfRule type="expression" dxfId="3441" priority="90">
      <formula>B$9&lt;8/24</formula>
    </cfRule>
  </conditionalFormatting>
  <conditionalFormatting sqref="B31:K31">
    <cfRule type="expression" dxfId="3440" priority="86">
      <formula>B31&gt;$AG31</formula>
    </cfRule>
  </conditionalFormatting>
  <conditionalFormatting sqref="B14:K14">
    <cfRule type="expression" dxfId="3439" priority="81">
      <formula>B14&gt;$AG14</formula>
    </cfRule>
  </conditionalFormatting>
  <conditionalFormatting sqref="B41:K41">
    <cfRule type="expression" dxfId="3438" priority="80">
      <formula>B41&gt;$AG41</formula>
    </cfRule>
  </conditionalFormatting>
  <conditionalFormatting sqref="B76">
    <cfRule type="expression" dxfId="3437" priority="76">
      <formula>B$9&gt;=20/24</formula>
    </cfRule>
    <cfRule type="expression" dxfId="3436" priority="77">
      <formula>AND(B$9&gt;=14/24,B$9&lt;20/24)</formula>
    </cfRule>
    <cfRule type="expression" dxfId="3435" priority="78">
      <formula>AND(B$9&gt;=8/24,B$9&lt;14/24)</formula>
    </cfRule>
    <cfRule type="expression" dxfId="3434" priority="79">
      <formula>B$9&lt;8/24</formula>
    </cfRule>
  </conditionalFormatting>
  <conditionalFormatting sqref="B81:B88">
    <cfRule type="expression" dxfId="3433" priority="68">
      <formula>B$9&gt;=20/24</formula>
    </cfRule>
    <cfRule type="expression" dxfId="3432" priority="69">
      <formula>AND(B$9&gt;=14/24,B$9&lt;20/24)</formula>
    </cfRule>
    <cfRule type="expression" dxfId="3431" priority="70">
      <formula>AND(B$9&gt;=8/24,B$9&lt;14/24)</formula>
    </cfRule>
    <cfRule type="expression" dxfId="3430" priority="71">
      <formula>B$9&lt;8/24</formula>
    </cfRule>
  </conditionalFormatting>
  <conditionalFormatting sqref="B92:B94">
    <cfRule type="expression" dxfId="3429" priority="64">
      <formula>B$9&gt;=20/24</formula>
    </cfRule>
    <cfRule type="expression" dxfId="3428" priority="65">
      <formula>AND(B$9&gt;=14/24,B$9&lt;20/24)</formula>
    </cfRule>
    <cfRule type="expression" dxfId="3427" priority="66">
      <formula>AND(B$9&gt;=8/24,B$9&lt;14/24)</formula>
    </cfRule>
    <cfRule type="expression" dxfId="3426" priority="67">
      <formula>B$9&lt;8/24</formula>
    </cfRule>
  </conditionalFormatting>
  <conditionalFormatting sqref="B95">
    <cfRule type="expression" dxfId="3425" priority="60">
      <formula>B$9&gt;=20/24</formula>
    </cfRule>
    <cfRule type="expression" dxfId="3424" priority="61">
      <formula>AND(B$9&gt;=14/24,B$9&lt;20/24)</formula>
    </cfRule>
    <cfRule type="expression" dxfId="3423" priority="62">
      <formula>AND(B$9&gt;=8/24,B$9&lt;14/24)</formula>
    </cfRule>
    <cfRule type="expression" dxfId="3422" priority="63">
      <formula>B$9&lt;8/24</formula>
    </cfRule>
  </conditionalFormatting>
  <conditionalFormatting sqref="B91">
    <cfRule type="expression" dxfId="3421" priority="56">
      <formula>B$9&gt;=20/24</formula>
    </cfRule>
    <cfRule type="expression" dxfId="3420" priority="57">
      <formula>AND(B$9&gt;=14/24,B$9&lt;20/24)</formula>
    </cfRule>
    <cfRule type="expression" dxfId="3419" priority="58">
      <formula>AND(B$9&gt;=8/24,B$9&lt;14/24)</formula>
    </cfRule>
    <cfRule type="expression" dxfId="3418" priority="59">
      <formula>B$9&lt;8/24</formula>
    </cfRule>
  </conditionalFormatting>
  <conditionalFormatting sqref="L15:Q30 L11:Q13 R25:AF30">
    <cfRule type="expression" dxfId="3417" priority="52">
      <formula>L$9&gt;=20/24</formula>
    </cfRule>
    <cfRule type="expression" dxfId="3416" priority="53">
      <formula>AND(L$9&gt;=14/24,L$9&lt;20/24)</formula>
    </cfRule>
    <cfRule type="expression" dxfId="3415" priority="54">
      <formula>AND(L$9&gt;=8/24,L$9&lt;14/24)</formula>
    </cfRule>
    <cfRule type="expression" dxfId="3414" priority="55">
      <formula>L$9&lt;8/24</formula>
    </cfRule>
  </conditionalFormatting>
  <conditionalFormatting sqref="L32:AF32">
    <cfRule type="expression" dxfId="3413" priority="48">
      <formula>L$9&gt;=20/24</formula>
    </cfRule>
    <cfRule type="expression" dxfId="3412" priority="49">
      <formula>AND(L$9&gt;=14/24,L$9&lt;20/24)</formula>
    </cfRule>
    <cfRule type="expression" dxfId="3411" priority="50">
      <formula>AND(L$9&gt;=8/24,L$9&lt;14/24)</formula>
    </cfRule>
    <cfRule type="expression" dxfId="3410" priority="51">
      <formula>L$9&lt;8/24</formula>
    </cfRule>
  </conditionalFormatting>
  <conditionalFormatting sqref="L15:Q30 L11:Q13 L32:AF32 R25:AF30">
    <cfRule type="expression" dxfId="3409" priority="47">
      <formula>L11&gt;$AG11</formula>
    </cfRule>
  </conditionalFormatting>
  <conditionalFormatting sqref="W31:AF31">
    <cfRule type="expression" dxfId="3408" priority="43">
      <formula>W$9&gt;=20/24</formula>
    </cfRule>
    <cfRule type="expression" dxfId="3407" priority="44">
      <formula>AND(W$9&gt;=14/24,W$9&lt;20/24)</formula>
    </cfRule>
    <cfRule type="expression" dxfId="3406" priority="45">
      <formula>AND(W$9&gt;=8/24,W$9&lt;14/24)</formula>
    </cfRule>
    <cfRule type="expression" dxfId="3405" priority="46">
      <formula>W$9&lt;8/24</formula>
    </cfRule>
  </conditionalFormatting>
  <conditionalFormatting sqref="W31:AF31">
    <cfRule type="expression" dxfId="3404" priority="42">
      <formula>W31&gt;$AG31</formula>
    </cfRule>
  </conditionalFormatting>
  <conditionalFormatting sqref="L14:Q14">
    <cfRule type="expression" dxfId="3403" priority="38">
      <formula>L$9&gt;=20/24</formula>
    </cfRule>
    <cfRule type="expression" dxfId="3402" priority="39">
      <formula>AND(L$9&gt;=14/24,L$9&lt;20/24)</formula>
    </cfRule>
    <cfRule type="expression" dxfId="3401" priority="40">
      <formula>AND(L$9&gt;=8/24,L$9&lt;14/24)</formula>
    </cfRule>
    <cfRule type="expression" dxfId="3400" priority="41">
      <formula>L$9&lt;8/24</formula>
    </cfRule>
  </conditionalFormatting>
  <conditionalFormatting sqref="L14:Q14">
    <cfRule type="expression" dxfId="3399" priority="37">
      <formula>L14&gt;$AG14</formula>
    </cfRule>
  </conditionalFormatting>
  <conditionalFormatting sqref="L36:L39 M37:M39 N39:Q39 L42:Q45">
    <cfRule type="expression" dxfId="3398" priority="33">
      <formula>L$9&gt;=20/24</formula>
    </cfRule>
    <cfRule type="expression" dxfId="3397" priority="34">
      <formula>AND(L$9&gt;=14/24,L$9&lt;20/24)</formula>
    </cfRule>
    <cfRule type="expression" dxfId="3396" priority="35">
      <formula>AND(L$9&gt;=8/24,L$9&lt;14/24)</formula>
    </cfRule>
    <cfRule type="expression" dxfId="3395" priority="36">
      <formula>L$9&lt;8/24</formula>
    </cfRule>
  </conditionalFormatting>
  <conditionalFormatting sqref="L40:Q40">
    <cfRule type="expression" dxfId="3394" priority="29">
      <formula>L$9&gt;=20/24</formula>
    </cfRule>
    <cfRule type="expression" dxfId="3393" priority="30">
      <formula>AND(L$9&gt;=14/24,L$9&lt;20/24)</formula>
    </cfRule>
    <cfRule type="expression" dxfId="3392" priority="31">
      <formula>AND(L$9&gt;=8/24,L$9&lt;14/24)</formula>
    </cfRule>
    <cfRule type="expression" dxfId="3391" priority="32">
      <formula>L$9&lt;8/24</formula>
    </cfRule>
  </conditionalFormatting>
  <conditionalFormatting sqref="L46:Q46">
    <cfRule type="expression" dxfId="3390" priority="25">
      <formula>L$9&gt;=20/24</formula>
    </cfRule>
    <cfRule type="expression" dxfId="3389" priority="26">
      <formula>AND(L$9&gt;=14/24,L$9&lt;20/24)</formula>
    </cfRule>
    <cfRule type="expression" dxfId="3388" priority="27">
      <formula>AND(L$9&gt;=8/24,L$9&lt;14/24)</formula>
    </cfRule>
    <cfRule type="expression" dxfId="3387" priority="28">
      <formula>L$9&lt;8/24</formula>
    </cfRule>
  </conditionalFormatting>
  <conditionalFormatting sqref="L47:Q47">
    <cfRule type="expression" dxfId="3386" priority="21">
      <formula>L$9&gt;=20/24</formula>
    </cfRule>
    <cfRule type="expression" dxfId="3385" priority="22">
      <formula>AND(L$9&gt;=14/24,L$9&lt;20/24)</formula>
    </cfRule>
    <cfRule type="expression" dxfId="3384" priority="23">
      <formula>AND(L$9&gt;=8/24,L$9&lt;14/24)</formula>
    </cfRule>
    <cfRule type="expression" dxfId="3383" priority="24">
      <formula>L$9&lt;8/24</formula>
    </cfRule>
  </conditionalFormatting>
  <conditionalFormatting sqref="L36:L40 M37:M40 L42:Q47 N39:Q40">
    <cfRule type="expression" dxfId="3382" priority="20">
      <formula>L36&gt;$AG36</formula>
    </cfRule>
  </conditionalFormatting>
  <conditionalFormatting sqref="L41:Q41">
    <cfRule type="expression" dxfId="3381" priority="16">
      <formula>L$9&gt;=20/24</formula>
    </cfRule>
    <cfRule type="expression" dxfId="3380" priority="17">
      <formula>AND(L$9&gt;=14/24,L$9&lt;20/24)</formula>
    </cfRule>
    <cfRule type="expression" dxfId="3379" priority="18">
      <formula>AND(L$9&gt;=8/24,L$9&lt;14/24)</formula>
    </cfRule>
    <cfRule type="expression" dxfId="3378" priority="19">
      <formula>L$9&lt;8/24</formula>
    </cfRule>
  </conditionalFormatting>
  <conditionalFormatting sqref="L41:Q41">
    <cfRule type="expression" dxfId="3377" priority="15">
      <formula>L41&gt;$AG41</formula>
    </cfRule>
  </conditionalFormatting>
  <conditionalFormatting sqref="AA55:AF56">
    <cfRule type="expression" dxfId="3376" priority="11">
      <formula>AA$9&gt;=20/24</formula>
    </cfRule>
    <cfRule type="expression" dxfId="3375" priority="12">
      <formula>AND(AA$9&gt;=14/24,AA$9&lt;20/24)</formula>
    </cfRule>
    <cfRule type="expression" dxfId="3374" priority="13">
      <formula>AND(AA$9&gt;=8/24,AA$9&lt;14/24)</formula>
    </cfRule>
    <cfRule type="expression" dxfId="3373" priority="14">
      <formula>AA$9&lt;8/24</formula>
    </cfRule>
  </conditionalFormatting>
  <conditionalFormatting sqref="L31:Q31">
    <cfRule type="expression" dxfId="3372" priority="7">
      <formula>L$9&gt;=20/24</formula>
    </cfRule>
    <cfRule type="expression" dxfId="3371" priority="8">
      <formula>AND(L$9&gt;=14/24,L$9&lt;20/24)</formula>
    </cfRule>
    <cfRule type="expression" dxfId="3370" priority="9">
      <formula>AND(L$9&gt;=8/24,L$9&lt;14/24)</formula>
    </cfRule>
    <cfRule type="expression" dxfId="3369" priority="10">
      <formula>L$9&lt;8/24</formula>
    </cfRule>
  </conditionalFormatting>
  <conditionalFormatting sqref="L31:Q31">
    <cfRule type="expression" dxfId="3368" priority="6">
      <formula>L31&gt;$AG31</formula>
    </cfRule>
  </conditionalFormatting>
  <conditionalFormatting sqref="R31:V31">
    <cfRule type="expression" dxfId="3367" priority="2">
      <formula>R$9&gt;=20/24</formula>
    </cfRule>
    <cfRule type="expression" dxfId="3366" priority="3">
      <formula>AND(R$9&gt;=14/24,R$9&lt;20/24)</formula>
    </cfRule>
    <cfRule type="expression" dxfId="3365" priority="4">
      <formula>AND(R$9&gt;=8/24,R$9&lt;14/24)</formula>
    </cfRule>
    <cfRule type="expression" dxfId="3364" priority="5">
      <formula>R$9&lt;8/24</formula>
    </cfRule>
  </conditionalFormatting>
  <conditionalFormatting sqref="R31:V31">
    <cfRule type="expression" dxfId="3363" priority="1">
      <formula>R31&gt;$AG31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AF15" sqref="AF1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1380.83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2078/04/23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-34.08</v>
      </c>
      <c r="C5" s="32">
        <f t="shared" ref="C5:AF5" si="0">C65</f>
        <v>-89</v>
      </c>
      <c r="D5" s="32">
        <f t="shared" si="0"/>
        <v>-100.68</v>
      </c>
      <c r="E5" s="32">
        <f t="shared" si="0"/>
        <v>24</v>
      </c>
      <c r="F5" s="32">
        <f t="shared" si="0"/>
        <v>23</v>
      </c>
      <c r="G5" s="32">
        <f t="shared" si="0"/>
        <v>11</v>
      </c>
      <c r="H5" s="32">
        <f t="shared" si="0"/>
        <v>22</v>
      </c>
      <c r="I5" s="32">
        <f t="shared" si="0"/>
        <v>-6</v>
      </c>
      <c r="J5" s="32">
        <f t="shared" si="0"/>
        <v>13.2</v>
      </c>
      <c r="K5" s="32">
        <f t="shared" si="0"/>
        <v>-1.4</v>
      </c>
      <c r="L5" s="32">
        <f t="shared" si="0"/>
        <v>6</v>
      </c>
      <c r="M5" s="32">
        <f t="shared" si="0"/>
        <v>21</v>
      </c>
      <c r="N5" s="32">
        <f t="shared" si="0"/>
        <v>27</v>
      </c>
      <c r="O5" s="32">
        <f t="shared" si="0"/>
        <v>21.4</v>
      </c>
      <c r="P5" s="32">
        <f t="shared" si="0"/>
        <v>25</v>
      </c>
      <c r="Q5" s="32">
        <f t="shared" si="0"/>
        <v>30</v>
      </c>
      <c r="R5" s="32">
        <f t="shared" si="0"/>
        <v>27.5</v>
      </c>
      <c r="S5" s="32">
        <f t="shared" si="0"/>
        <v>8.0300000000000011</v>
      </c>
      <c r="T5" s="32">
        <f t="shared" si="0"/>
        <v>9.85</v>
      </c>
      <c r="U5" s="32">
        <f t="shared" si="0"/>
        <v>15.8</v>
      </c>
      <c r="V5" s="32">
        <f t="shared" si="0"/>
        <v>-11.240000000000002</v>
      </c>
      <c r="W5" s="32">
        <f t="shared" si="0"/>
        <v>-11.329999999999998</v>
      </c>
      <c r="X5" s="32">
        <f t="shared" si="0"/>
        <v>19.311</v>
      </c>
      <c r="Y5" s="32">
        <f t="shared" si="0"/>
        <v>-5.5</v>
      </c>
      <c r="Z5" s="32">
        <f t="shared" si="0"/>
        <v>31.8</v>
      </c>
      <c r="AA5" s="32">
        <f t="shared" si="0"/>
        <v>41.179999999999993</v>
      </c>
      <c r="AB5" s="32">
        <f t="shared" si="0"/>
        <v>84.460000000000008</v>
      </c>
      <c r="AC5" s="32">
        <f t="shared" si="0"/>
        <v>46</v>
      </c>
      <c r="AD5" s="32">
        <f t="shared" si="0"/>
        <v>56</v>
      </c>
      <c r="AE5" s="32">
        <f t="shared" si="0"/>
        <v>44</v>
      </c>
      <c r="AF5" s="32">
        <f t="shared" si="0"/>
        <v>62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1252MW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1976.74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Load=1138</v>
      </c>
      <c r="B7" s="35">
        <f t="shared" ref="B7:AF7" si="1">B72</f>
        <v>1203.3599999999999</v>
      </c>
      <c r="C7" s="35">
        <f t="shared" si="1"/>
        <v>1150.04</v>
      </c>
      <c r="D7" s="35">
        <f t="shared" si="1"/>
        <v>1139.2600000000002</v>
      </c>
      <c r="E7" s="35">
        <f t="shared" si="1"/>
        <v>1158.6400000000001</v>
      </c>
      <c r="F7" s="35">
        <f t="shared" si="1"/>
        <v>1155.04</v>
      </c>
      <c r="G7" s="35">
        <f t="shared" si="1"/>
        <v>1157.54</v>
      </c>
      <c r="H7" s="35">
        <f t="shared" si="1"/>
        <v>1153.1399999999999</v>
      </c>
      <c r="I7" s="35">
        <f t="shared" si="1"/>
        <v>1137.8399999999999</v>
      </c>
      <c r="J7" s="35">
        <f t="shared" si="1"/>
        <v>1166.54</v>
      </c>
      <c r="K7" s="35">
        <f t="shared" si="1"/>
        <v>1173.94</v>
      </c>
      <c r="L7" s="35">
        <f>L72</f>
        <v>1185.3399999999999</v>
      </c>
      <c r="M7" s="35">
        <f t="shared" si="1"/>
        <v>1252.2400000000002</v>
      </c>
      <c r="N7" s="35">
        <f t="shared" si="1"/>
        <v>1229.3400000000001</v>
      </c>
      <c r="O7" s="35">
        <f t="shared" si="1"/>
        <v>1216.5400000000002</v>
      </c>
      <c r="P7" s="35">
        <f t="shared" si="1"/>
        <v>1220.1400000000001</v>
      </c>
      <c r="Q7" s="35">
        <f t="shared" si="1"/>
        <v>1215.8400000000001</v>
      </c>
      <c r="R7" s="35">
        <f t="shared" si="1"/>
        <v>1216.1400000000001</v>
      </c>
      <c r="S7" s="35">
        <f t="shared" si="1"/>
        <v>1199.9700000000003</v>
      </c>
      <c r="T7" s="35">
        <f t="shared" si="1"/>
        <v>1164.7900000000002</v>
      </c>
      <c r="U7" s="35">
        <f t="shared" si="1"/>
        <v>1171.2400000000002</v>
      </c>
      <c r="V7" s="35">
        <f t="shared" si="1"/>
        <v>1144.2000000000003</v>
      </c>
      <c r="W7" s="35">
        <f t="shared" si="1"/>
        <v>1143.1100000000001</v>
      </c>
      <c r="X7" s="35">
        <f t="shared" si="1"/>
        <v>1176.1510000000001</v>
      </c>
      <c r="Y7" s="35">
        <f t="shared" si="1"/>
        <v>1298.44</v>
      </c>
      <c r="Z7" s="35">
        <f t="shared" si="1"/>
        <v>1377.14</v>
      </c>
      <c r="AA7" s="35">
        <f t="shared" si="1"/>
        <v>1402.3200000000002</v>
      </c>
      <c r="AB7" s="35">
        <f t="shared" si="1"/>
        <v>1393.5</v>
      </c>
      <c r="AC7" s="35">
        <f t="shared" si="1"/>
        <v>1355.24</v>
      </c>
      <c r="AD7" s="35">
        <f t="shared" si="1"/>
        <v>1298.54</v>
      </c>
      <c r="AE7" s="35">
        <f t="shared" si="1"/>
        <v>1202.94</v>
      </c>
      <c r="AF7" s="35">
        <f t="shared" si="1"/>
        <v>1174.04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>
        <v>276.39999999999998</v>
      </c>
      <c r="C11" s="47">
        <v>276.5</v>
      </c>
      <c r="D11" s="47">
        <v>277</v>
      </c>
      <c r="E11" s="47">
        <v>208</v>
      </c>
      <c r="F11" s="47">
        <v>208</v>
      </c>
      <c r="G11" s="47">
        <v>208</v>
      </c>
      <c r="H11" s="47">
        <v>208</v>
      </c>
      <c r="I11" s="47">
        <v>208</v>
      </c>
      <c r="J11" s="47">
        <v>208</v>
      </c>
      <c r="K11" s="47">
        <v>208</v>
      </c>
      <c r="L11" s="48">
        <v>208</v>
      </c>
      <c r="M11" s="48">
        <v>228.6</v>
      </c>
      <c r="N11" s="48">
        <v>228.1</v>
      </c>
      <c r="O11" s="48">
        <v>228.1</v>
      </c>
      <c r="P11" s="48">
        <v>228.1</v>
      </c>
      <c r="Q11" s="48">
        <v>176</v>
      </c>
      <c r="R11" s="48">
        <v>257</v>
      </c>
      <c r="S11" s="49">
        <v>230</v>
      </c>
      <c r="T11" s="49">
        <v>198</v>
      </c>
      <c r="U11" s="49">
        <v>198</v>
      </c>
      <c r="V11" s="49">
        <v>198</v>
      </c>
      <c r="W11" s="49">
        <v>198</v>
      </c>
      <c r="X11" s="49">
        <v>198</v>
      </c>
      <c r="Y11" s="49">
        <v>295.10000000000002</v>
      </c>
      <c r="Z11" s="49">
        <v>295.10000000000002</v>
      </c>
      <c r="AA11" s="47">
        <v>294.39999999999998</v>
      </c>
      <c r="AB11" s="47">
        <v>295</v>
      </c>
      <c r="AC11" s="47">
        <v>294.5</v>
      </c>
      <c r="AD11" s="47">
        <v>271</v>
      </c>
      <c r="AE11" s="47">
        <v>217</v>
      </c>
      <c r="AF11" s="47">
        <v>222.8</v>
      </c>
      <c r="AG11" s="50">
        <v>456</v>
      </c>
      <c r="AH11" s="51">
        <f>MAX(B11:AF11)</f>
        <v>295.10000000000002</v>
      </c>
      <c r="AI11" s="52">
        <f>MIN(B11:AF11)</f>
        <v>176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7">
        <v>60.6</v>
      </c>
      <c r="C12" s="47">
        <v>60.3</v>
      </c>
      <c r="D12" s="47">
        <v>60.3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59.4</v>
      </c>
      <c r="O12" s="48">
        <v>59.4</v>
      </c>
      <c r="P12" s="48">
        <v>59.4</v>
      </c>
      <c r="Q12" s="48">
        <v>59.4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7">
        <v>60</v>
      </c>
      <c r="AB12" s="47">
        <v>60</v>
      </c>
      <c r="AC12" s="47">
        <v>60</v>
      </c>
      <c r="AD12" s="47">
        <v>60</v>
      </c>
      <c r="AE12" s="47">
        <v>60</v>
      </c>
      <c r="AF12" s="47">
        <v>60</v>
      </c>
      <c r="AG12" s="168">
        <v>60</v>
      </c>
      <c r="AH12" s="51">
        <f t="shared" ref="AH12:AH75" si="2">MAX(B12:AF12)</f>
        <v>60.6</v>
      </c>
      <c r="AI12" s="52">
        <f t="shared" ref="AI12:AI75" si="3">MIN(B12:AF12)</f>
        <v>59.4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55">
        <v>45.7</v>
      </c>
      <c r="C14" s="55">
        <v>45.1</v>
      </c>
      <c r="D14" s="55">
        <v>45.9</v>
      </c>
      <c r="E14" s="55">
        <v>45.3</v>
      </c>
      <c r="F14" s="55">
        <v>45.3</v>
      </c>
      <c r="G14" s="55">
        <v>45.3</v>
      </c>
      <c r="H14" s="55">
        <v>45.3</v>
      </c>
      <c r="I14" s="55">
        <v>45.3</v>
      </c>
      <c r="J14" s="55">
        <v>45.3</v>
      </c>
      <c r="K14" s="55">
        <v>45.3</v>
      </c>
      <c r="L14" s="48">
        <v>45.3</v>
      </c>
      <c r="M14" s="48">
        <v>45.3</v>
      </c>
      <c r="N14" s="48">
        <v>45.6</v>
      </c>
      <c r="O14" s="48">
        <v>45.6</v>
      </c>
      <c r="P14" s="48">
        <v>45.6</v>
      </c>
      <c r="Q14" s="48">
        <v>45.6</v>
      </c>
      <c r="R14" s="48">
        <v>45.6</v>
      </c>
      <c r="S14" s="48">
        <v>45.6</v>
      </c>
      <c r="T14" s="48">
        <v>45.6</v>
      </c>
      <c r="U14" s="48">
        <v>45.6</v>
      </c>
      <c r="V14" s="48">
        <v>45.6</v>
      </c>
      <c r="W14" s="48">
        <v>45.6</v>
      </c>
      <c r="X14" s="48">
        <v>45.6</v>
      </c>
      <c r="Y14" s="48">
        <v>45.6</v>
      </c>
      <c r="Z14" s="48">
        <v>45.6</v>
      </c>
      <c r="AA14" s="55">
        <v>45.7</v>
      </c>
      <c r="AB14" s="55">
        <v>45.6</v>
      </c>
      <c r="AC14" s="55">
        <v>44.4</v>
      </c>
      <c r="AD14" s="55">
        <v>44.4</v>
      </c>
      <c r="AE14" s="55">
        <v>44.4</v>
      </c>
      <c r="AF14" s="55">
        <v>44.4</v>
      </c>
      <c r="AG14" s="56">
        <v>50</v>
      </c>
      <c r="AH14" s="51">
        <f t="shared" si="2"/>
        <v>45.9</v>
      </c>
      <c r="AI14" s="52">
        <f t="shared" si="3"/>
        <v>44.4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7">
        <v>30</v>
      </c>
      <c r="C15" s="47">
        <v>30</v>
      </c>
      <c r="D15" s="47">
        <v>30</v>
      </c>
      <c r="E15" s="47">
        <v>26</v>
      </c>
      <c r="F15" s="47">
        <v>26</v>
      </c>
      <c r="G15" s="47">
        <v>26</v>
      </c>
      <c r="H15" s="47">
        <v>26</v>
      </c>
      <c r="I15" s="47">
        <v>26</v>
      </c>
      <c r="J15" s="47">
        <v>26</v>
      </c>
      <c r="K15" s="47">
        <v>26</v>
      </c>
      <c r="L15" s="48">
        <v>26</v>
      </c>
      <c r="M15" s="48">
        <v>30</v>
      </c>
      <c r="N15" s="48">
        <v>30</v>
      </c>
      <c r="O15" s="48">
        <v>30</v>
      </c>
      <c r="P15" s="48">
        <v>30</v>
      </c>
      <c r="Q15" s="48">
        <v>35</v>
      </c>
      <c r="R15" s="48">
        <v>35</v>
      </c>
      <c r="S15" s="48">
        <v>35</v>
      </c>
      <c r="T15" s="48">
        <v>30</v>
      </c>
      <c r="U15" s="48">
        <v>30</v>
      </c>
      <c r="V15" s="48">
        <v>30</v>
      </c>
      <c r="W15" s="48">
        <v>30</v>
      </c>
      <c r="X15" s="48">
        <v>30</v>
      </c>
      <c r="Y15" s="48">
        <v>30</v>
      </c>
      <c r="Z15" s="48">
        <v>30</v>
      </c>
      <c r="AA15" s="47">
        <v>36</v>
      </c>
      <c r="AB15" s="47">
        <v>34</v>
      </c>
      <c r="AC15" s="47">
        <v>34</v>
      </c>
      <c r="AD15" s="47">
        <v>36</v>
      </c>
      <c r="AE15" s="47">
        <v>28</v>
      </c>
      <c r="AF15" s="47">
        <v>28</v>
      </c>
      <c r="AG15" s="168">
        <v>45</v>
      </c>
      <c r="AH15" s="51">
        <f t="shared" si="2"/>
        <v>36</v>
      </c>
      <c r="AI15" s="52">
        <f t="shared" si="3"/>
        <v>26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7">
        <v>25</v>
      </c>
      <c r="AB16" s="47">
        <v>25</v>
      </c>
      <c r="AC16" s="47">
        <v>25</v>
      </c>
      <c r="AD16" s="47">
        <v>25</v>
      </c>
      <c r="AE16" s="47">
        <v>25</v>
      </c>
      <c r="AF16" s="47">
        <v>25</v>
      </c>
      <c r="AG16" s="168">
        <v>6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7">
        <v>25</v>
      </c>
      <c r="AB17" s="47">
        <v>25</v>
      </c>
      <c r="AC17" s="47">
        <v>25</v>
      </c>
      <c r="AD17" s="47">
        <v>25</v>
      </c>
      <c r="AE17" s="47">
        <v>25</v>
      </c>
      <c r="AF17" s="47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7">
        <v>25.2</v>
      </c>
      <c r="C18" s="47">
        <v>25.2</v>
      </c>
      <c r="D18" s="47">
        <v>25.1</v>
      </c>
      <c r="E18" s="47">
        <v>25.3</v>
      </c>
      <c r="F18" s="47">
        <v>25.3</v>
      </c>
      <c r="G18" s="47">
        <v>25.3</v>
      </c>
      <c r="H18" s="47">
        <v>25.3</v>
      </c>
      <c r="I18" s="47">
        <v>25.3</v>
      </c>
      <c r="J18" s="47">
        <v>25.3</v>
      </c>
      <c r="K18" s="47">
        <v>25.3</v>
      </c>
      <c r="L18" s="48">
        <v>25.3</v>
      </c>
      <c r="M18" s="48">
        <v>25.3</v>
      </c>
      <c r="N18" s="48">
        <v>24.6</v>
      </c>
      <c r="O18" s="48">
        <v>24.6</v>
      </c>
      <c r="P18" s="48">
        <v>24.6</v>
      </c>
      <c r="Q18" s="48">
        <v>24.6</v>
      </c>
      <c r="R18" s="48">
        <v>24.6</v>
      </c>
      <c r="S18" s="48">
        <v>24.6</v>
      </c>
      <c r="T18" s="48">
        <v>24.6</v>
      </c>
      <c r="U18" s="48">
        <v>24.6</v>
      </c>
      <c r="V18" s="48">
        <v>24.6</v>
      </c>
      <c r="W18" s="48">
        <v>24.6</v>
      </c>
      <c r="X18" s="48">
        <v>24.6</v>
      </c>
      <c r="Y18" s="48">
        <v>24.6</v>
      </c>
      <c r="Z18" s="48">
        <v>24.6</v>
      </c>
      <c r="AA18" s="47">
        <v>25.6</v>
      </c>
      <c r="AB18" s="47">
        <v>25.6</v>
      </c>
      <c r="AC18" s="47">
        <v>25.6</v>
      </c>
      <c r="AD18" s="47">
        <v>25.6</v>
      </c>
      <c r="AE18" s="47">
        <v>25.6</v>
      </c>
      <c r="AF18" s="47">
        <v>25.6</v>
      </c>
      <c r="AG18" s="168">
        <v>30</v>
      </c>
      <c r="AH18" s="51">
        <f t="shared" si="2"/>
        <v>25.6</v>
      </c>
      <c r="AI18" s="52">
        <f t="shared" si="3"/>
        <v>24.6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7">
        <v>6.2</v>
      </c>
      <c r="AB19" s="47">
        <v>6.2</v>
      </c>
      <c r="AC19" s="47">
        <v>6.2</v>
      </c>
      <c r="AD19" s="47">
        <v>6.2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7">
        <v>22</v>
      </c>
      <c r="AB21" s="47">
        <v>22</v>
      </c>
      <c r="AC21" s="47">
        <v>22</v>
      </c>
      <c r="AD21" s="47">
        <v>22</v>
      </c>
      <c r="AE21" s="47">
        <v>22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7">
        <v>22</v>
      </c>
      <c r="AB22" s="47">
        <v>22</v>
      </c>
      <c r="AC22" s="47">
        <v>22</v>
      </c>
      <c r="AD22" s="47">
        <v>22</v>
      </c>
      <c r="AE22" s="47">
        <v>22</v>
      </c>
      <c r="AF22" s="47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7">
        <v>22</v>
      </c>
      <c r="AB23" s="47">
        <v>22</v>
      </c>
      <c r="AC23" s="47">
        <v>22</v>
      </c>
      <c r="AD23" s="47">
        <v>22</v>
      </c>
      <c r="AE23" s="47">
        <v>22</v>
      </c>
      <c r="AF23" s="47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7">
        <v>22</v>
      </c>
      <c r="AB24" s="47">
        <v>22</v>
      </c>
      <c r="AC24" s="47">
        <v>22</v>
      </c>
      <c r="AD24" s="47">
        <v>22</v>
      </c>
      <c r="AE24" s="47">
        <v>22</v>
      </c>
      <c r="AF24" s="47">
        <v>0</v>
      </c>
      <c r="AG24" s="168">
        <v>24.2</v>
      </c>
      <c r="AH24" s="51">
        <f t="shared" si="2"/>
        <v>22</v>
      </c>
      <c r="AI24" s="52">
        <f t="shared" si="3"/>
        <v>0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7">
        <v>14</v>
      </c>
      <c r="C25" s="47">
        <v>14</v>
      </c>
      <c r="D25" s="47">
        <v>14</v>
      </c>
      <c r="E25" s="47">
        <v>14</v>
      </c>
      <c r="F25" s="47">
        <v>14</v>
      </c>
      <c r="G25" s="47">
        <v>14</v>
      </c>
      <c r="H25" s="47">
        <v>14</v>
      </c>
      <c r="I25" s="47">
        <v>14</v>
      </c>
      <c r="J25" s="47">
        <v>14</v>
      </c>
      <c r="K25" s="47">
        <v>14</v>
      </c>
      <c r="L25" s="48">
        <v>14</v>
      </c>
      <c r="M25" s="48">
        <v>14</v>
      </c>
      <c r="N25" s="48">
        <v>14</v>
      </c>
      <c r="O25" s="48">
        <v>14</v>
      </c>
      <c r="P25" s="48">
        <v>14</v>
      </c>
      <c r="Q25" s="48">
        <v>7</v>
      </c>
      <c r="R25" s="48">
        <v>7</v>
      </c>
      <c r="S25" s="48">
        <v>7</v>
      </c>
      <c r="T25" s="48">
        <v>7</v>
      </c>
      <c r="U25" s="48">
        <v>7</v>
      </c>
      <c r="V25" s="48">
        <v>7</v>
      </c>
      <c r="W25" s="48">
        <v>7</v>
      </c>
      <c r="X25" s="48">
        <v>7</v>
      </c>
      <c r="Y25" s="48">
        <v>7</v>
      </c>
      <c r="Z25" s="48">
        <v>7</v>
      </c>
      <c r="AA25" s="47">
        <v>8</v>
      </c>
      <c r="AB25" s="47">
        <v>8</v>
      </c>
      <c r="AC25" s="47">
        <v>8</v>
      </c>
      <c r="AD25" s="47">
        <v>8</v>
      </c>
      <c r="AE25" s="47">
        <v>8</v>
      </c>
      <c r="AF25" s="47">
        <v>8</v>
      </c>
      <c r="AG25" s="168">
        <v>23.5</v>
      </c>
      <c r="AH25" s="51">
        <f t="shared" si="2"/>
        <v>14</v>
      </c>
      <c r="AI25" s="52">
        <f t="shared" si="3"/>
        <v>7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7">
        <v>13</v>
      </c>
      <c r="C26" s="47">
        <v>13</v>
      </c>
      <c r="D26" s="47">
        <v>13</v>
      </c>
      <c r="E26" s="47">
        <v>13</v>
      </c>
      <c r="F26" s="47">
        <v>13</v>
      </c>
      <c r="G26" s="47">
        <v>13</v>
      </c>
      <c r="H26" s="47">
        <v>13</v>
      </c>
      <c r="I26" s="47">
        <v>13</v>
      </c>
      <c r="J26" s="47">
        <v>13</v>
      </c>
      <c r="K26" s="47">
        <v>13</v>
      </c>
      <c r="L26" s="48">
        <v>13</v>
      </c>
      <c r="M26" s="48">
        <v>13</v>
      </c>
      <c r="N26" s="48">
        <v>13</v>
      </c>
      <c r="O26" s="48">
        <v>13</v>
      </c>
      <c r="P26" s="48">
        <v>13</v>
      </c>
      <c r="Q26" s="48">
        <v>13</v>
      </c>
      <c r="R26" s="48">
        <v>13</v>
      </c>
      <c r="S26" s="48">
        <v>13</v>
      </c>
      <c r="T26" s="48">
        <v>13</v>
      </c>
      <c r="U26" s="48">
        <v>13</v>
      </c>
      <c r="V26" s="48">
        <v>13</v>
      </c>
      <c r="W26" s="48">
        <v>13</v>
      </c>
      <c r="X26" s="48">
        <v>13</v>
      </c>
      <c r="Y26" s="48">
        <v>13</v>
      </c>
      <c r="Z26" s="48">
        <v>13</v>
      </c>
      <c r="AA26" s="47">
        <v>13</v>
      </c>
      <c r="AB26" s="47">
        <v>13</v>
      </c>
      <c r="AC26" s="47">
        <v>13</v>
      </c>
      <c r="AD26" s="47">
        <v>13</v>
      </c>
      <c r="AE26" s="47">
        <v>13</v>
      </c>
      <c r="AF26" s="47">
        <v>13</v>
      </c>
      <c r="AG26" s="168">
        <v>22.2</v>
      </c>
      <c r="AH26" s="51">
        <f t="shared" si="2"/>
        <v>13</v>
      </c>
      <c r="AI26" s="52">
        <f t="shared" si="3"/>
        <v>13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7">
        <v>8</v>
      </c>
      <c r="C28" s="47">
        <v>8</v>
      </c>
      <c r="D28" s="47">
        <v>8</v>
      </c>
      <c r="E28" s="47">
        <v>8</v>
      </c>
      <c r="F28" s="47">
        <v>8</v>
      </c>
      <c r="G28" s="47">
        <v>8</v>
      </c>
      <c r="H28" s="47">
        <v>8</v>
      </c>
      <c r="I28" s="47">
        <v>8</v>
      </c>
      <c r="J28" s="47">
        <v>8</v>
      </c>
      <c r="K28" s="47">
        <v>8</v>
      </c>
      <c r="L28" s="48">
        <v>12</v>
      </c>
      <c r="M28" s="48">
        <v>12</v>
      </c>
      <c r="N28" s="48">
        <v>12</v>
      </c>
      <c r="O28" s="48">
        <v>12</v>
      </c>
      <c r="P28" s="48">
        <v>12</v>
      </c>
      <c r="Q28" s="48">
        <v>12</v>
      </c>
      <c r="R28" s="48">
        <v>12</v>
      </c>
      <c r="S28" s="48">
        <v>12</v>
      </c>
      <c r="T28" s="48">
        <v>12</v>
      </c>
      <c r="U28" s="48">
        <v>12</v>
      </c>
      <c r="V28" s="48">
        <v>12</v>
      </c>
      <c r="W28" s="48">
        <v>12</v>
      </c>
      <c r="X28" s="48">
        <v>12</v>
      </c>
      <c r="Y28" s="48">
        <v>12</v>
      </c>
      <c r="Z28" s="48">
        <v>12</v>
      </c>
      <c r="AA28" s="47">
        <v>12</v>
      </c>
      <c r="AB28" s="47">
        <v>12</v>
      </c>
      <c r="AC28" s="47">
        <v>12</v>
      </c>
      <c r="AD28" s="47">
        <v>12</v>
      </c>
      <c r="AE28" s="47">
        <v>12</v>
      </c>
      <c r="AF28" s="47">
        <v>12</v>
      </c>
      <c r="AG28" s="168">
        <v>22.1</v>
      </c>
      <c r="AH28" s="51">
        <f t="shared" si="2"/>
        <v>12</v>
      </c>
      <c r="AI28" s="52">
        <f t="shared" si="3"/>
        <v>8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55">
        <v>12</v>
      </c>
      <c r="AB29" s="55">
        <v>12</v>
      </c>
      <c r="AC29" s="55">
        <v>12</v>
      </c>
      <c r="AD29" s="55">
        <v>12</v>
      </c>
      <c r="AE29" s="55">
        <v>12</v>
      </c>
      <c r="AF29" s="55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55">
        <v>4.5999999999999996</v>
      </c>
      <c r="C31" s="55">
        <v>4.5999999999999996</v>
      </c>
      <c r="D31" s="55">
        <v>4.5999999999999996</v>
      </c>
      <c r="E31" s="55">
        <v>4.5999999999999996</v>
      </c>
      <c r="F31" s="55">
        <v>4.5999999999999996</v>
      </c>
      <c r="G31" s="55">
        <v>4.5999999999999996</v>
      </c>
      <c r="H31" s="55">
        <v>4.5999999999999996</v>
      </c>
      <c r="I31" s="55">
        <v>4.5999999999999996</v>
      </c>
      <c r="J31" s="55">
        <v>4.5999999999999996</v>
      </c>
      <c r="K31" s="55">
        <v>4.5999999999999996</v>
      </c>
      <c r="L31" s="48">
        <v>4.5999999999999996</v>
      </c>
      <c r="M31" s="48">
        <v>4.5999999999999996</v>
      </c>
      <c r="N31" s="48">
        <v>4.5999999999999996</v>
      </c>
      <c r="O31" s="48">
        <v>4.5999999999999996</v>
      </c>
      <c r="P31" s="48">
        <v>4.5999999999999996</v>
      </c>
      <c r="Q31" s="48">
        <v>4.5999999999999996</v>
      </c>
      <c r="R31" s="48">
        <v>4.5999999999999996</v>
      </c>
      <c r="S31" s="48">
        <v>4.5999999999999996</v>
      </c>
      <c r="T31" s="48">
        <v>4.5999999999999996</v>
      </c>
      <c r="U31" s="48">
        <v>4.5999999999999996</v>
      </c>
      <c r="V31" s="48">
        <v>4.5999999999999996</v>
      </c>
      <c r="W31" s="48">
        <v>4.5999999999999996</v>
      </c>
      <c r="X31" s="48">
        <v>4.5999999999999996</v>
      </c>
      <c r="Y31" s="48">
        <v>4.5999999999999996</v>
      </c>
      <c r="Z31" s="48">
        <v>4.5999999999999996</v>
      </c>
      <c r="AA31" s="55">
        <v>4.5999999999999996</v>
      </c>
      <c r="AB31" s="55">
        <v>4.5999999999999996</v>
      </c>
      <c r="AC31" s="55">
        <v>4.5999999999999996</v>
      </c>
      <c r="AD31" s="55">
        <v>4.5999999999999996</v>
      </c>
      <c r="AE31" s="55">
        <v>4.5999999999999996</v>
      </c>
      <c r="AF31" s="55">
        <v>4.5999999999999996</v>
      </c>
      <c r="AG31" s="58">
        <v>20</v>
      </c>
      <c r="AH31" s="51">
        <f t="shared" si="2"/>
        <v>4.5999999999999996</v>
      </c>
      <c r="AI31" s="52">
        <f t="shared" si="3"/>
        <v>4.5999999999999996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180</v>
      </c>
      <c r="AG33" s="58">
        <v>85</v>
      </c>
      <c r="AH33" s="51">
        <f t="shared" si="2"/>
        <v>220</v>
      </c>
      <c r="AI33" s="52">
        <f t="shared" si="3"/>
        <v>180</v>
      </c>
      <c r="AK33" s="53"/>
    </row>
    <row r="34" spans="1:41" ht="15.75" thickBot="1" x14ac:dyDescent="0.3">
      <c r="A34" s="63" t="s">
        <v>19</v>
      </c>
      <c r="B34" s="55">
        <v>153.69999999999999</v>
      </c>
      <c r="C34" s="55">
        <v>160.6</v>
      </c>
      <c r="D34" s="55">
        <v>163</v>
      </c>
      <c r="E34" s="55">
        <v>165.6</v>
      </c>
      <c r="F34" s="55">
        <v>166.5</v>
      </c>
      <c r="G34" s="55">
        <v>165</v>
      </c>
      <c r="H34" s="55">
        <v>162.5</v>
      </c>
      <c r="I34" s="55">
        <v>163.6</v>
      </c>
      <c r="J34" s="55">
        <v>166.1</v>
      </c>
      <c r="K34" s="55">
        <v>162</v>
      </c>
      <c r="L34" s="64">
        <v>162.30000000000001</v>
      </c>
      <c r="M34" s="64">
        <v>162.30000000000001</v>
      </c>
      <c r="N34" s="64">
        <v>162.80000000000001</v>
      </c>
      <c r="O34" s="64">
        <v>162</v>
      </c>
      <c r="P34" s="64">
        <v>151.6</v>
      </c>
      <c r="Q34" s="64">
        <v>153.69999999999999</v>
      </c>
      <c r="R34" s="64">
        <v>155.1</v>
      </c>
      <c r="S34" s="64">
        <v>156</v>
      </c>
      <c r="T34" s="64">
        <v>156.30000000000001</v>
      </c>
      <c r="U34" s="64">
        <v>155</v>
      </c>
      <c r="V34" s="64">
        <v>156.1</v>
      </c>
      <c r="W34" s="64">
        <v>155</v>
      </c>
      <c r="X34" s="64">
        <v>118.1</v>
      </c>
      <c r="Y34" s="64">
        <v>122.2</v>
      </c>
      <c r="Z34" s="64">
        <v>149.9</v>
      </c>
      <c r="AA34" s="64">
        <v>148.69999999999999</v>
      </c>
      <c r="AB34" s="64">
        <v>148.5</v>
      </c>
      <c r="AC34" s="64">
        <v>146.80000000000001</v>
      </c>
      <c r="AD34" s="64">
        <v>152.1</v>
      </c>
      <c r="AE34" s="55">
        <v>153.5</v>
      </c>
      <c r="AF34" s="55">
        <v>62</v>
      </c>
      <c r="AG34" s="58">
        <v>240</v>
      </c>
      <c r="AH34" s="51">
        <f t="shared" si="2"/>
        <v>166.5</v>
      </c>
      <c r="AI34" s="52">
        <f t="shared" si="3"/>
        <v>62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853.69999999999993</v>
      </c>
      <c r="C35" s="66">
        <f t="shared" si="4"/>
        <v>852.9</v>
      </c>
      <c r="D35" s="66">
        <f t="shared" si="4"/>
        <v>854.1</v>
      </c>
      <c r="E35" s="66">
        <f>SUM(E11:E33)</f>
        <v>780.4</v>
      </c>
      <c r="F35" s="66">
        <f t="shared" si="4"/>
        <v>780.4</v>
      </c>
      <c r="G35" s="66">
        <f t="shared" si="4"/>
        <v>780.4</v>
      </c>
      <c r="H35" s="66">
        <f t="shared" si="4"/>
        <v>780.4</v>
      </c>
      <c r="I35" s="66">
        <f>SUM(I11:I33)</f>
        <v>780.4</v>
      </c>
      <c r="J35" s="66">
        <f t="shared" si="4"/>
        <v>780.4</v>
      </c>
      <c r="K35" s="66">
        <f t="shared" si="4"/>
        <v>780.4</v>
      </c>
      <c r="L35" s="66">
        <f t="shared" si="4"/>
        <v>784.4</v>
      </c>
      <c r="M35" s="66">
        <f t="shared" si="4"/>
        <v>809.00000000000011</v>
      </c>
      <c r="N35" s="66">
        <f t="shared" si="4"/>
        <v>807.50000000000011</v>
      </c>
      <c r="O35" s="66">
        <f t="shared" si="4"/>
        <v>807.50000000000011</v>
      </c>
      <c r="P35" s="66">
        <f t="shared" si="4"/>
        <v>807.50000000000011</v>
      </c>
      <c r="Q35" s="66">
        <f t="shared" si="4"/>
        <v>753.4</v>
      </c>
      <c r="R35" s="66">
        <f t="shared" si="4"/>
        <v>835.00000000000011</v>
      </c>
      <c r="S35" s="66">
        <f t="shared" si="4"/>
        <v>808.00000000000011</v>
      </c>
      <c r="T35" s="66">
        <f t="shared" si="4"/>
        <v>771.00000000000011</v>
      </c>
      <c r="U35" s="66">
        <f t="shared" si="4"/>
        <v>771.00000000000011</v>
      </c>
      <c r="V35" s="66">
        <f t="shared" si="4"/>
        <v>771.00000000000011</v>
      </c>
      <c r="W35" s="66">
        <f t="shared" si="4"/>
        <v>771.00000000000011</v>
      </c>
      <c r="X35" s="66">
        <f t="shared" si="4"/>
        <v>771.00000000000011</v>
      </c>
      <c r="Y35" s="66">
        <f t="shared" si="4"/>
        <v>868.1</v>
      </c>
      <c r="Z35" s="66">
        <f t="shared" si="4"/>
        <v>868.1</v>
      </c>
      <c r="AA35" s="66">
        <f t="shared" si="4"/>
        <v>875.5</v>
      </c>
      <c r="AB35" s="66">
        <f t="shared" si="4"/>
        <v>874.00000000000011</v>
      </c>
      <c r="AC35" s="66">
        <f t="shared" si="4"/>
        <v>872.30000000000007</v>
      </c>
      <c r="AD35" s="66">
        <f t="shared" si="4"/>
        <v>850.80000000000007</v>
      </c>
      <c r="AE35" s="66">
        <f t="shared" si="4"/>
        <v>788.80000000000007</v>
      </c>
      <c r="AF35" s="66">
        <f t="shared" si="4"/>
        <v>732.6</v>
      </c>
      <c r="AG35" s="58">
        <f>SUM(AG11:AG34)</f>
        <v>1380.83</v>
      </c>
      <c r="AH35" s="51">
        <f t="shared" si="2"/>
        <v>875.5</v>
      </c>
      <c r="AI35" s="52">
        <f t="shared" si="3"/>
        <v>732.6</v>
      </c>
      <c r="AK35" s="53"/>
    </row>
    <row r="36" spans="1:41" x14ac:dyDescent="0.25">
      <c r="A36" s="54" t="s">
        <v>21</v>
      </c>
      <c r="B36" s="55">
        <v>141.6</v>
      </c>
      <c r="C36" s="55">
        <v>141.4</v>
      </c>
      <c r="D36" s="55">
        <v>141.30000000000001</v>
      </c>
      <c r="E36" s="55">
        <v>131.30000000000001</v>
      </c>
      <c r="F36" s="55">
        <v>140</v>
      </c>
      <c r="G36" s="55">
        <v>141</v>
      </c>
      <c r="H36" s="55">
        <v>141</v>
      </c>
      <c r="I36" s="55">
        <v>141.30000000000001</v>
      </c>
      <c r="J36" s="55">
        <v>141</v>
      </c>
      <c r="K36" s="55">
        <v>141</v>
      </c>
      <c r="L36" s="48">
        <v>141</v>
      </c>
      <c r="M36" s="48">
        <v>141</v>
      </c>
      <c r="N36" s="48">
        <v>142</v>
      </c>
      <c r="O36" s="48">
        <v>142</v>
      </c>
      <c r="P36" s="48">
        <v>142</v>
      </c>
      <c r="Q36" s="48">
        <v>140.9</v>
      </c>
      <c r="R36" s="48">
        <v>140.5</v>
      </c>
      <c r="S36" s="48">
        <v>140.5</v>
      </c>
      <c r="T36" s="48">
        <v>140.5</v>
      </c>
      <c r="U36" s="48">
        <v>141</v>
      </c>
      <c r="V36" s="48">
        <v>141</v>
      </c>
      <c r="W36" s="48">
        <v>141</v>
      </c>
      <c r="X36" s="48">
        <v>141.5</v>
      </c>
      <c r="Y36" s="48">
        <v>141.5</v>
      </c>
      <c r="Z36" s="48">
        <v>141.5</v>
      </c>
      <c r="AA36" s="47">
        <v>142</v>
      </c>
      <c r="AB36" s="47">
        <v>141.5</v>
      </c>
      <c r="AC36" s="47">
        <v>141.4</v>
      </c>
      <c r="AD36" s="47">
        <v>141.4</v>
      </c>
      <c r="AE36" s="47">
        <v>141.5</v>
      </c>
      <c r="AF36" s="47">
        <v>141.5</v>
      </c>
      <c r="AG36" s="56">
        <v>144</v>
      </c>
      <c r="AH36" s="51">
        <f t="shared" si="2"/>
        <v>142</v>
      </c>
      <c r="AI36" s="52">
        <f t="shared" si="3"/>
        <v>131.30000000000001</v>
      </c>
      <c r="AK36" s="53"/>
    </row>
    <row r="37" spans="1:41" x14ac:dyDescent="0.25">
      <c r="A37" s="57" t="s">
        <v>22</v>
      </c>
      <c r="B37" s="55">
        <v>70.400000000000006</v>
      </c>
      <c r="C37" s="55">
        <v>72.099999999999994</v>
      </c>
      <c r="D37" s="55">
        <v>71.900000000000006</v>
      </c>
      <c r="E37" s="55">
        <v>60</v>
      </c>
      <c r="F37" s="55">
        <v>56.5</v>
      </c>
      <c r="G37" s="55">
        <v>60</v>
      </c>
      <c r="H37" s="55">
        <v>60.7</v>
      </c>
      <c r="I37" s="55">
        <v>64</v>
      </c>
      <c r="J37" s="55">
        <v>70</v>
      </c>
      <c r="K37" s="55">
        <v>70</v>
      </c>
      <c r="L37" s="67">
        <v>70</v>
      </c>
      <c r="M37" s="67">
        <v>70</v>
      </c>
      <c r="N37" s="67">
        <v>69.7</v>
      </c>
      <c r="O37" s="67">
        <v>69.7</v>
      </c>
      <c r="P37" s="67">
        <v>69.7</v>
      </c>
      <c r="Q37" s="67">
        <v>68.900000000000006</v>
      </c>
      <c r="R37" s="67">
        <v>69.7</v>
      </c>
      <c r="S37" s="67">
        <v>70</v>
      </c>
      <c r="T37" s="67">
        <v>70</v>
      </c>
      <c r="U37" s="67">
        <v>70</v>
      </c>
      <c r="V37" s="67">
        <v>70</v>
      </c>
      <c r="W37" s="67">
        <v>69</v>
      </c>
      <c r="X37" s="67">
        <v>70.900000000000006</v>
      </c>
      <c r="Y37" s="67">
        <v>70.900000000000006</v>
      </c>
      <c r="Z37" s="67">
        <v>70.900000000000006</v>
      </c>
      <c r="AA37" s="55">
        <v>69.8</v>
      </c>
      <c r="AB37" s="55">
        <v>70.7</v>
      </c>
      <c r="AC37" s="55">
        <v>71.5</v>
      </c>
      <c r="AD37" s="55">
        <v>71.5</v>
      </c>
      <c r="AE37" s="55">
        <v>60.7</v>
      </c>
      <c r="AF37" s="55">
        <v>70</v>
      </c>
      <c r="AG37" s="58">
        <v>70</v>
      </c>
      <c r="AH37" s="51">
        <f t="shared" si="2"/>
        <v>72.099999999999994</v>
      </c>
      <c r="AI37" s="52">
        <f t="shared" si="3"/>
        <v>56.5</v>
      </c>
      <c r="AK37" s="53"/>
    </row>
    <row r="38" spans="1:41" x14ac:dyDescent="0.25">
      <c r="A38" s="57" t="s">
        <v>23</v>
      </c>
      <c r="B38" s="55">
        <v>63.7</v>
      </c>
      <c r="C38" s="55">
        <v>64</v>
      </c>
      <c r="D38" s="55">
        <v>64</v>
      </c>
      <c r="E38" s="55">
        <v>60</v>
      </c>
      <c r="F38" s="55">
        <v>56</v>
      </c>
      <c r="G38" s="55">
        <v>60</v>
      </c>
      <c r="H38" s="55">
        <v>44</v>
      </c>
      <c r="I38" s="55">
        <v>51</v>
      </c>
      <c r="J38" s="55">
        <v>63.8</v>
      </c>
      <c r="K38" s="55">
        <v>64.099999999999994</v>
      </c>
      <c r="L38" s="67">
        <v>64.099999999999994</v>
      </c>
      <c r="M38" s="67">
        <v>64.099999999999994</v>
      </c>
      <c r="N38" s="67">
        <v>64.3</v>
      </c>
      <c r="O38" s="67">
        <v>64.3</v>
      </c>
      <c r="P38" s="67">
        <v>64.3</v>
      </c>
      <c r="Q38" s="67">
        <v>64</v>
      </c>
      <c r="R38" s="67">
        <v>64.3</v>
      </c>
      <c r="S38" s="67">
        <v>64.3</v>
      </c>
      <c r="T38" s="67">
        <v>64.3</v>
      </c>
      <c r="U38" s="67">
        <v>64.3</v>
      </c>
      <c r="V38" s="67">
        <v>64.3</v>
      </c>
      <c r="W38" s="67">
        <v>64.3</v>
      </c>
      <c r="X38" s="67">
        <v>64.3</v>
      </c>
      <c r="Y38" s="67">
        <v>64.3</v>
      </c>
      <c r="Z38" s="67">
        <v>64.3</v>
      </c>
      <c r="AA38" s="55">
        <v>64.5</v>
      </c>
      <c r="AB38" s="55">
        <v>64.400000000000006</v>
      </c>
      <c r="AC38" s="55">
        <v>64.5</v>
      </c>
      <c r="AD38" s="55">
        <v>64.5</v>
      </c>
      <c r="AE38" s="55">
        <v>58.3</v>
      </c>
      <c r="AF38" s="55">
        <v>64.5</v>
      </c>
      <c r="AG38" s="58">
        <v>69</v>
      </c>
      <c r="AH38" s="51">
        <f t="shared" si="2"/>
        <v>64.5</v>
      </c>
      <c r="AI38" s="52">
        <f t="shared" si="3"/>
        <v>44</v>
      </c>
      <c r="AK38" s="53"/>
    </row>
    <row r="39" spans="1:41" x14ac:dyDescent="0.25">
      <c r="A39" s="57" t="s">
        <v>24</v>
      </c>
      <c r="B39" s="55">
        <v>29.5</v>
      </c>
      <c r="C39" s="55">
        <v>30</v>
      </c>
      <c r="D39" s="55">
        <v>30</v>
      </c>
      <c r="E39" s="55">
        <v>24</v>
      </c>
      <c r="F39" s="55">
        <v>24</v>
      </c>
      <c r="G39" s="55">
        <v>30</v>
      </c>
      <c r="H39" s="55">
        <v>30</v>
      </c>
      <c r="I39" s="55">
        <v>30</v>
      </c>
      <c r="J39" s="55">
        <v>30</v>
      </c>
      <c r="K39" s="55">
        <v>30</v>
      </c>
      <c r="L39" s="67">
        <v>30</v>
      </c>
      <c r="M39" s="67">
        <v>30</v>
      </c>
      <c r="N39" s="67">
        <v>29.5</v>
      </c>
      <c r="O39" s="67">
        <v>29.5</v>
      </c>
      <c r="P39" s="67">
        <v>29.5</v>
      </c>
      <c r="Q39" s="67">
        <v>29.5</v>
      </c>
      <c r="R39" s="67">
        <v>0</v>
      </c>
      <c r="S39" s="67">
        <v>30</v>
      </c>
      <c r="T39" s="67">
        <v>30</v>
      </c>
      <c r="U39" s="67">
        <v>30</v>
      </c>
      <c r="V39" s="67">
        <v>30</v>
      </c>
      <c r="W39" s="67">
        <v>30</v>
      </c>
      <c r="X39" s="67">
        <v>30</v>
      </c>
      <c r="Y39" s="67">
        <v>30</v>
      </c>
      <c r="Z39" s="67">
        <v>30</v>
      </c>
      <c r="AA39" s="55">
        <v>30.5</v>
      </c>
      <c r="AB39" s="55">
        <v>30.2</v>
      </c>
      <c r="AC39" s="55">
        <v>30.5</v>
      </c>
      <c r="AD39" s="55">
        <v>30.5</v>
      </c>
      <c r="AE39" s="55">
        <v>30.5</v>
      </c>
      <c r="AF39" s="55">
        <v>30.5</v>
      </c>
      <c r="AG39" s="58">
        <v>60</v>
      </c>
      <c r="AH39" s="51">
        <f t="shared" si="2"/>
        <v>30.5</v>
      </c>
      <c r="AI39" s="52">
        <f t="shared" si="3"/>
        <v>0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48">
        <v>15</v>
      </c>
      <c r="Z40" s="48">
        <v>15</v>
      </c>
      <c r="AA40" s="55">
        <v>15</v>
      </c>
      <c r="AB40" s="55">
        <v>15</v>
      </c>
      <c r="AC40" s="55">
        <v>15</v>
      </c>
      <c r="AD40" s="55">
        <v>15</v>
      </c>
      <c r="AE40" s="55">
        <v>15</v>
      </c>
      <c r="AF40" s="55">
        <v>15</v>
      </c>
      <c r="AG40" s="58">
        <v>30</v>
      </c>
      <c r="AH40" s="51">
        <f t="shared" si="2"/>
        <v>15</v>
      </c>
      <c r="AI40" s="52">
        <f t="shared" si="3"/>
        <v>15</v>
      </c>
      <c r="AK40" s="53"/>
    </row>
    <row r="41" spans="1:41" x14ac:dyDescent="0.25">
      <c r="A41" s="57" t="s">
        <v>86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16.8</v>
      </c>
      <c r="C42" s="68">
        <v>16.899999999999999</v>
      </c>
      <c r="D42" s="68">
        <v>16.8</v>
      </c>
      <c r="E42" s="68">
        <v>16.8</v>
      </c>
      <c r="F42" s="68">
        <v>16.899999999999999</v>
      </c>
      <c r="G42" s="68">
        <v>16.899999999999999</v>
      </c>
      <c r="H42" s="68">
        <v>16.8</v>
      </c>
      <c r="I42" s="68">
        <v>16.899999999999999</v>
      </c>
      <c r="J42" s="68">
        <v>16.899999999999999</v>
      </c>
      <c r="K42" s="68">
        <v>16.899999999999999</v>
      </c>
      <c r="L42" s="48">
        <v>16.899999999999999</v>
      </c>
      <c r="M42" s="48">
        <v>16.899999999999999</v>
      </c>
      <c r="N42" s="48">
        <v>16.8</v>
      </c>
      <c r="O42" s="48">
        <v>16.8</v>
      </c>
      <c r="P42" s="48">
        <v>16.8</v>
      </c>
      <c r="Q42" s="48">
        <v>16.8</v>
      </c>
      <c r="R42" s="48">
        <v>16.8</v>
      </c>
      <c r="S42" s="48">
        <v>16.8</v>
      </c>
      <c r="T42" s="48">
        <v>16.8</v>
      </c>
      <c r="U42" s="48">
        <v>16.8</v>
      </c>
      <c r="V42" s="48">
        <v>16.8</v>
      </c>
      <c r="W42" s="48">
        <v>16.8</v>
      </c>
      <c r="X42" s="48">
        <v>16.8</v>
      </c>
      <c r="Y42" s="48">
        <v>16.8</v>
      </c>
      <c r="Z42" s="48">
        <v>16.8</v>
      </c>
      <c r="AA42" s="55">
        <v>16.600000000000001</v>
      </c>
      <c r="AB42" s="55">
        <v>16.600000000000001</v>
      </c>
      <c r="AC42" s="55">
        <v>16.7</v>
      </c>
      <c r="AD42" s="55">
        <v>16.7</v>
      </c>
      <c r="AE42" s="55">
        <v>16.7</v>
      </c>
      <c r="AF42" s="55">
        <v>16.7</v>
      </c>
      <c r="AG42" s="58">
        <v>24</v>
      </c>
      <c r="AH42" s="51">
        <f t="shared" si="2"/>
        <v>16.899999999999999</v>
      </c>
      <c r="AI42" s="52">
        <f t="shared" si="3"/>
        <v>16.600000000000001</v>
      </c>
      <c r="AK42" s="53"/>
    </row>
    <row r="43" spans="1:41" x14ac:dyDescent="0.25">
      <c r="A43" s="57" t="s">
        <v>27</v>
      </c>
      <c r="B43" s="55">
        <v>2.5</v>
      </c>
      <c r="C43" s="55">
        <v>2.5</v>
      </c>
      <c r="D43" s="55">
        <v>2.5</v>
      </c>
      <c r="E43" s="55">
        <v>2.8</v>
      </c>
      <c r="F43" s="55">
        <v>2.9</v>
      </c>
      <c r="G43" s="55">
        <v>2.9</v>
      </c>
      <c r="H43" s="55">
        <v>2.9</v>
      </c>
      <c r="I43" s="55">
        <v>2.9</v>
      </c>
      <c r="J43" s="55">
        <v>2.9</v>
      </c>
      <c r="K43" s="55">
        <v>2.9</v>
      </c>
      <c r="L43" s="48">
        <v>2.9</v>
      </c>
      <c r="M43" s="48">
        <v>2.9</v>
      </c>
      <c r="N43" s="48">
        <v>2.5</v>
      </c>
      <c r="O43" s="48">
        <v>0</v>
      </c>
      <c r="P43" s="48">
        <v>0</v>
      </c>
      <c r="Q43" s="48">
        <v>0</v>
      </c>
      <c r="R43" s="48">
        <v>3</v>
      </c>
      <c r="S43" s="48">
        <v>3</v>
      </c>
      <c r="T43" s="48">
        <v>3</v>
      </c>
      <c r="U43" s="48">
        <v>3</v>
      </c>
      <c r="V43" s="48">
        <v>3</v>
      </c>
      <c r="W43" s="48">
        <v>3</v>
      </c>
      <c r="X43" s="48">
        <v>3</v>
      </c>
      <c r="Y43" s="48">
        <v>3</v>
      </c>
      <c r="Z43" s="48">
        <v>3</v>
      </c>
      <c r="AA43" s="55">
        <v>3</v>
      </c>
      <c r="AB43" s="55">
        <v>3</v>
      </c>
      <c r="AC43" s="55">
        <v>3</v>
      </c>
      <c r="AD43" s="55">
        <v>3</v>
      </c>
      <c r="AE43" s="55">
        <v>3</v>
      </c>
      <c r="AF43" s="55">
        <v>3</v>
      </c>
      <c r="AG43" s="58">
        <v>15</v>
      </c>
      <c r="AH43" s="51">
        <f t="shared" si="2"/>
        <v>3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14</v>
      </c>
      <c r="C44" s="55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48">
        <v>14</v>
      </c>
      <c r="M44" s="48">
        <v>14</v>
      </c>
      <c r="N44" s="48">
        <v>14</v>
      </c>
      <c r="O44" s="48">
        <v>14</v>
      </c>
      <c r="P44" s="48">
        <v>14</v>
      </c>
      <c r="Q44" s="48">
        <v>14</v>
      </c>
      <c r="R44" s="48">
        <v>14</v>
      </c>
      <c r="S44" s="48">
        <v>14</v>
      </c>
      <c r="T44" s="48">
        <v>14</v>
      </c>
      <c r="U44" s="48">
        <v>14</v>
      </c>
      <c r="V44" s="48">
        <v>14</v>
      </c>
      <c r="W44" s="48">
        <v>14</v>
      </c>
      <c r="X44" s="48">
        <v>14</v>
      </c>
      <c r="Y44" s="48">
        <v>14</v>
      </c>
      <c r="Z44" s="48">
        <v>14</v>
      </c>
      <c r="AA44" s="55">
        <v>14</v>
      </c>
      <c r="AB44" s="55">
        <v>14</v>
      </c>
      <c r="AC44" s="55">
        <v>14</v>
      </c>
      <c r="AD44" s="55">
        <v>14</v>
      </c>
      <c r="AE44" s="55">
        <v>14</v>
      </c>
      <c r="AF44" s="55">
        <v>14</v>
      </c>
      <c r="AG44" s="58">
        <v>14.1</v>
      </c>
      <c r="AH44" s="51">
        <f t="shared" si="2"/>
        <v>14</v>
      </c>
      <c r="AI44" s="52">
        <f t="shared" si="3"/>
        <v>14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14</v>
      </c>
      <c r="C45" s="68">
        <v>14</v>
      </c>
      <c r="D45" s="68">
        <v>14</v>
      </c>
      <c r="E45" s="68">
        <v>14</v>
      </c>
      <c r="F45" s="68">
        <v>10</v>
      </c>
      <c r="G45" s="68">
        <v>10</v>
      </c>
      <c r="H45" s="68">
        <v>10</v>
      </c>
      <c r="I45" s="68">
        <v>12</v>
      </c>
      <c r="J45" s="68">
        <v>3</v>
      </c>
      <c r="K45" s="68">
        <v>3</v>
      </c>
      <c r="L45" s="48">
        <v>3</v>
      </c>
      <c r="M45" s="48">
        <v>3</v>
      </c>
      <c r="N45" s="48">
        <v>3</v>
      </c>
      <c r="O45" s="48">
        <v>3</v>
      </c>
      <c r="P45" s="48">
        <v>3</v>
      </c>
      <c r="Q45" s="48">
        <v>3</v>
      </c>
      <c r="R45" s="48">
        <v>14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55">
        <v>14</v>
      </c>
      <c r="AB45" s="55">
        <v>14</v>
      </c>
      <c r="AC45" s="55">
        <v>14</v>
      </c>
      <c r="AD45" s="55">
        <v>2</v>
      </c>
      <c r="AE45" s="55">
        <v>14</v>
      </c>
      <c r="AF45" s="55">
        <v>14</v>
      </c>
      <c r="AG45" s="58">
        <v>14</v>
      </c>
      <c r="AH45" s="51">
        <f t="shared" si="2"/>
        <v>14</v>
      </c>
      <c r="AI45" s="52">
        <f t="shared" si="3"/>
        <v>2</v>
      </c>
      <c r="AK45" s="53"/>
    </row>
    <row r="46" spans="1:41" x14ac:dyDescent="0.25">
      <c r="A46" s="57" t="s">
        <v>30</v>
      </c>
      <c r="B46" s="55">
        <v>6.5</v>
      </c>
      <c r="C46" s="55">
        <v>6.5</v>
      </c>
      <c r="D46" s="55">
        <v>6.6</v>
      </c>
      <c r="E46" s="55">
        <v>6.6</v>
      </c>
      <c r="F46" s="55">
        <v>6.6</v>
      </c>
      <c r="G46" s="55">
        <v>6.6</v>
      </c>
      <c r="H46" s="55">
        <v>6.6</v>
      </c>
      <c r="I46" s="55">
        <v>6.6</v>
      </c>
      <c r="J46" s="55">
        <v>6.6</v>
      </c>
      <c r="K46" s="55">
        <v>6.6</v>
      </c>
      <c r="L46" s="48">
        <v>6.6</v>
      </c>
      <c r="M46" s="48">
        <v>6.6</v>
      </c>
      <c r="N46" s="48">
        <v>6.6</v>
      </c>
      <c r="O46" s="48">
        <v>6.6</v>
      </c>
      <c r="P46" s="48">
        <v>6.6</v>
      </c>
      <c r="Q46" s="48">
        <v>6.6</v>
      </c>
      <c r="R46" s="48">
        <v>6.6</v>
      </c>
      <c r="S46" s="48">
        <v>6.6</v>
      </c>
      <c r="T46" s="48">
        <v>6.6</v>
      </c>
      <c r="U46" s="48">
        <v>6.6</v>
      </c>
      <c r="V46" s="48">
        <v>6.6</v>
      </c>
      <c r="W46" s="48">
        <v>6.6</v>
      </c>
      <c r="X46" s="48">
        <v>6.6</v>
      </c>
      <c r="Y46" s="48">
        <v>6.6</v>
      </c>
      <c r="Z46" s="48">
        <v>6.6</v>
      </c>
      <c r="AA46" s="55">
        <v>6.6</v>
      </c>
      <c r="AB46" s="55">
        <v>6.6</v>
      </c>
      <c r="AC46" s="55">
        <v>6.7</v>
      </c>
      <c r="AD46" s="55">
        <v>6.7</v>
      </c>
      <c r="AE46" s="55">
        <v>6.7</v>
      </c>
      <c r="AF46" s="55">
        <v>6.7</v>
      </c>
      <c r="AG46" s="58">
        <v>10.050000000000001</v>
      </c>
      <c r="AH46" s="51">
        <f t="shared" si="2"/>
        <v>6.7</v>
      </c>
      <c r="AI46" s="52">
        <f t="shared" si="3"/>
        <v>6.5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55">
        <v>6.2</v>
      </c>
      <c r="AB47" s="55">
        <v>6.2</v>
      </c>
      <c r="AC47" s="55">
        <v>6.2</v>
      </c>
      <c r="AD47" s="55">
        <v>6.2</v>
      </c>
      <c r="AE47" s="55">
        <v>6.2</v>
      </c>
      <c r="AF47" s="55">
        <v>0</v>
      </c>
      <c r="AG47" s="58">
        <v>6.2</v>
      </c>
      <c r="AH47" s="51">
        <f t="shared" si="2"/>
        <v>6.2</v>
      </c>
      <c r="AI47" s="52">
        <f t="shared" si="3"/>
        <v>0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383.74</v>
      </c>
      <c r="C49" s="66">
        <f t="shared" si="6"/>
        <v>386.14</v>
      </c>
      <c r="D49" s="66">
        <f t="shared" si="6"/>
        <v>385.84000000000009</v>
      </c>
      <c r="E49" s="66">
        <f>SUM(E36:E48)</f>
        <v>354.24000000000007</v>
      </c>
      <c r="F49" s="66">
        <f>SUM(F36:F48)</f>
        <v>351.64</v>
      </c>
      <c r="G49" s="66">
        <f t="shared" si="6"/>
        <v>366.14</v>
      </c>
      <c r="H49" s="66">
        <f t="shared" si="6"/>
        <v>350.74</v>
      </c>
      <c r="I49" s="66">
        <f t="shared" si="6"/>
        <v>363.44</v>
      </c>
      <c r="J49" s="66">
        <f t="shared" si="6"/>
        <v>372.94</v>
      </c>
      <c r="K49" s="66">
        <f t="shared" si="6"/>
        <v>373.24</v>
      </c>
      <c r="L49" s="66">
        <f t="shared" si="6"/>
        <v>373.24</v>
      </c>
      <c r="M49" s="66">
        <f t="shared" si="6"/>
        <v>373.24</v>
      </c>
      <c r="N49" s="66">
        <f t="shared" si="6"/>
        <v>373.14000000000004</v>
      </c>
      <c r="O49" s="66">
        <f t="shared" si="6"/>
        <v>370.64000000000004</v>
      </c>
      <c r="P49" s="66">
        <f t="shared" si="6"/>
        <v>370.64000000000004</v>
      </c>
      <c r="Q49" s="66">
        <f t="shared" si="6"/>
        <v>368.44000000000005</v>
      </c>
      <c r="R49" s="66">
        <f t="shared" si="6"/>
        <v>353.64000000000004</v>
      </c>
      <c r="S49" s="66">
        <f t="shared" si="6"/>
        <v>383.94000000000005</v>
      </c>
      <c r="T49" s="66">
        <f t="shared" si="6"/>
        <v>383.94000000000005</v>
      </c>
      <c r="U49" s="66">
        <f t="shared" si="6"/>
        <v>384.44000000000005</v>
      </c>
      <c r="V49" s="66">
        <f t="shared" si="6"/>
        <v>384.44000000000005</v>
      </c>
      <c r="W49" s="66">
        <f t="shared" si="6"/>
        <v>383.44000000000005</v>
      </c>
      <c r="X49" s="66">
        <f t="shared" si="6"/>
        <v>385.84000000000003</v>
      </c>
      <c r="Y49" s="66">
        <f t="shared" si="6"/>
        <v>385.84000000000003</v>
      </c>
      <c r="Z49" s="66">
        <f t="shared" si="6"/>
        <v>385.84000000000003</v>
      </c>
      <c r="AA49" s="66">
        <f t="shared" si="6"/>
        <v>385.74000000000007</v>
      </c>
      <c r="AB49" s="66">
        <f t="shared" si="6"/>
        <v>385.74000000000007</v>
      </c>
      <c r="AC49" s="66">
        <f t="shared" si="6"/>
        <v>387.03999999999996</v>
      </c>
      <c r="AD49" s="66">
        <f t="shared" si="6"/>
        <v>375.03999999999996</v>
      </c>
      <c r="AE49" s="66">
        <f t="shared" si="6"/>
        <v>370.14</v>
      </c>
      <c r="AF49" s="66">
        <f t="shared" si="6"/>
        <v>379.44</v>
      </c>
      <c r="AG49" s="71">
        <f>SUM(AG36:AG48)</f>
        <v>489.91</v>
      </c>
      <c r="AH49" s="51">
        <f t="shared" si="2"/>
        <v>387.03999999999996</v>
      </c>
      <c r="AI49" s="52">
        <f t="shared" si="3"/>
        <v>350.74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13.8</v>
      </c>
      <c r="L50" s="55">
        <v>13.8</v>
      </c>
      <c r="M50" s="55">
        <v>30</v>
      </c>
      <c r="N50" s="72">
        <v>14.9</v>
      </c>
      <c r="O50" s="72">
        <v>10</v>
      </c>
      <c r="P50" s="72">
        <v>10</v>
      </c>
      <c r="Q50" s="48">
        <v>30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0</v>
      </c>
      <c r="X50" s="48">
        <v>0</v>
      </c>
      <c r="Y50" s="48">
        <v>0</v>
      </c>
      <c r="Z50" s="48">
        <v>55.4</v>
      </c>
      <c r="AA50" s="48">
        <v>60.2</v>
      </c>
      <c r="AB50" s="48">
        <v>29.4</v>
      </c>
      <c r="AC50" s="48">
        <v>29.4</v>
      </c>
      <c r="AD50" s="48">
        <v>10</v>
      </c>
      <c r="AE50" s="48">
        <v>0</v>
      </c>
      <c r="AF50" s="48">
        <v>0</v>
      </c>
      <c r="AG50" s="56">
        <v>60</v>
      </c>
      <c r="AH50" s="51">
        <f t="shared" si="2"/>
        <v>60.2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5.8</v>
      </c>
      <c r="L51" s="55">
        <v>5.8</v>
      </c>
      <c r="M51" s="55">
        <v>14</v>
      </c>
      <c r="N51" s="72">
        <v>5</v>
      </c>
      <c r="O51" s="72">
        <v>5</v>
      </c>
      <c r="P51" s="72">
        <v>5</v>
      </c>
      <c r="Q51" s="67">
        <v>24</v>
      </c>
      <c r="R51" s="48">
        <v>0</v>
      </c>
      <c r="S51" s="48">
        <v>0</v>
      </c>
      <c r="T51" s="48">
        <v>0</v>
      </c>
      <c r="U51" s="48">
        <v>0</v>
      </c>
      <c r="V51" s="48">
        <v>0</v>
      </c>
      <c r="W51" s="48">
        <v>0</v>
      </c>
      <c r="X51" s="48">
        <v>0</v>
      </c>
      <c r="Y51" s="67">
        <v>0</v>
      </c>
      <c r="Z51" s="67">
        <v>26.4</v>
      </c>
      <c r="AA51" s="67">
        <v>29.1</v>
      </c>
      <c r="AB51" s="67">
        <v>14.6</v>
      </c>
      <c r="AC51" s="67">
        <v>15</v>
      </c>
      <c r="AD51" s="67">
        <v>4.9000000000000004</v>
      </c>
      <c r="AE51" s="67">
        <v>0</v>
      </c>
      <c r="AF51" s="67">
        <v>0</v>
      </c>
      <c r="AG51" s="58">
        <v>32</v>
      </c>
      <c r="AH51" s="51">
        <f t="shared" si="2"/>
        <v>29.1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2.1</v>
      </c>
      <c r="L52" s="68">
        <v>2.1</v>
      </c>
      <c r="M52" s="68">
        <v>5</v>
      </c>
      <c r="N52" s="73">
        <v>1.8</v>
      </c>
      <c r="O52" s="73">
        <v>2</v>
      </c>
      <c r="P52" s="73">
        <v>2</v>
      </c>
      <c r="Q52" s="74">
        <v>10</v>
      </c>
      <c r="R52" s="48">
        <v>0</v>
      </c>
      <c r="S52" s="48">
        <v>0</v>
      </c>
      <c r="T52" s="48">
        <v>0</v>
      </c>
      <c r="U52" s="48">
        <v>0</v>
      </c>
      <c r="V52" s="48">
        <v>0</v>
      </c>
      <c r="W52" s="48">
        <v>0</v>
      </c>
      <c r="X52" s="48">
        <v>0</v>
      </c>
      <c r="Y52" s="74">
        <v>0</v>
      </c>
      <c r="Z52" s="74">
        <v>9.6</v>
      </c>
      <c r="AA52" s="74">
        <v>10.6</v>
      </c>
      <c r="AB52" s="74">
        <v>5.3</v>
      </c>
      <c r="AC52" s="74">
        <v>5.5</v>
      </c>
      <c r="AD52" s="74">
        <v>1.8</v>
      </c>
      <c r="AE52" s="74">
        <v>0</v>
      </c>
      <c r="AF52" s="74">
        <v>0</v>
      </c>
      <c r="AG52" s="75">
        <v>14</v>
      </c>
      <c r="AH52" s="51">
        <f t="shared" si="2"/>
        <v>10.6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21.700000000000003</v>
      </c>
      <c r="L53" s="66">
        <f t="shared" si="7"/>
        <v>21.700000000000003</v>
      </c>
      <c r="M53" s="66">
        <f t="shared" si="7"/>
        <v>49</v>
      </c>
      <c r="N53" s="66">
        <f t="shared" si="7"/>
        <v>21.7</v>
      </c>
      <c r="O53" s="66">
        <f t="shared" si="7"/>
        <v>17</v>
      </c>
      <c r="P53" s="66">
        <f t="shared" si="7"/>
        <v>17</v>
      </c>
      <c r="Q53" s="66">
        <f t="shared" si="7"/>
        <v>64</v>
      </c>
      <c r="R53" s="66">
        <f t="shared" si="7"/>
        <v>0</v>
      </c>
      <c r="S53" s="66">
        <f t="shared" si="7"/>
        <v>0</v>
      </c>
      <c r="T53" s="66">
        <f t="shared" si="7"/>
        <v>0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0</v>
      </c>
      <c r="Y53" s="66">
        <f t="shared" si="7"/>
        <v>0</v>
      </c>
      <c r="Z53" s="66">
        <f t="shared" si="7"/>
        <v>91.399999999999991</v>
      </c>
      <c r="AA53" s="66">
        <f t="shared" si="7"/>
        <v>99.9</v>
      </c>
      <c r="AB53" s="66">
        <f t="shared" si="7"/>
        <v>49.3</v>
      </c>
      <c r="AC53" s="66">
        <f t="shared" si="7"/>
        <v>49.9</v>
      </c>
      <c r="AD53" s="66">
        <f t="shared" si="7"/>
        <v>16.7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99.9</v>
      </c>
      <c r="AI53" s="52">
        <f t="shared" si="3"/>
        <v>0</v>
      </c>
      <c r="AK53" s="53"/>
    </row>
    <row r="54" spans="1:37" x14ac:dyDescent="0.25">
      <c r="A54" s="54" t="s">
        <v>206</v>
      </c>
      <c r="B54" s="48">
        <v>18.02</v>
      </c>
      <c r="C54" s="48">
        <v>16</v>
      </c>
      <c r="D54" s="48">
        <v>15.32</v>
      </c>
      <c r="E54" s="48">
        <v>15</v>
      </c>
      <c r="F54" s="48">
        <v>13</v>
      </c>
      <c r="G54" s="48">
        <v>12</v>
      </c>
      <c r="H54" s="48">
        <v>11</v>
      </c>
      <c r="I54" s="48">
        <v>5</v>
      </c>
      <c r="J54" s="48">
        <v>3.2</v>
      </c>
      <c r="K54" s="48">
        <v>3.6</v>
      </c>
      <c r="L54" s="48">
        <v>6</v>
      </c>
      <c r="M54" s="48">
        <v>21</v>
      </c>
      <c r="N54" s="48">
        <v>22</v>
      </c>
      <c r="O54" s="48">
        <v>26.4</v>
      </c>
      <c r="P54" s="48">
        <v>20</v>
      </c>
      <c r="Q54" s="48">
        <v>10</v>
      </c>
      <c r="R54" s="48">
        <v>15</v>
      </c>
      <c r="S54" s="48">
        <v>16.03</v>
      </c>
      <c r="T54" s="48">
        <v>15.85</v>
      </c>
      <c r="U54" s="48">
        <v>15.8</v>
      </c>
      <c r="V54" s="48">
        <v>14.76</v>
      </c>
      <c r="W54" s="48">
        <v>14.67</v>
      </c>
      <c r="X54" s="48">
        <v>9.3109999999999999</v>
      </c>
      <c r="Y54" s="48">
        <v>7.5</v>
      </c>
      <c r="Z54" s="48">
        <v>25.8</v>
      </c>
      <c r="AA54" s="48">
        <v>36.479999999999997</v>
      </c>
      <c r="AB54" s="48">
        <v>54.06</v>
      </c>
      <c r="AC54" s="48">
        <v>37</v>
      </c>
      <c r="AD54" s="48">
        <v>34</v>
      </c>
      <c r="AE54" s="48">
        <v>29</v>
      </c>
      <c r="AF54" s="48">
        <v>15</v>
      </c>
      <c r="AG54" s="56"/>
      <c r="AH54" s="51">
        <f t="shared" si="2"/>
        <v>54.06</v>
      </c>
      <c r="AI54" s="52">
        <f t="shared" si="3"/>
        <v>3.2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48">
        <v>0</v>
      </c>
      <c r="V55" s="76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-68.099999999999994</v>
      </c>
      <c r="C56" s="67">
        <v>-114</v>
      </c>
      <c r="D56" s="67">
        <v>-125</v>
      </c>
      <c r="E56" s="67">
        <v>0</v>
      </c>
      <c r="F56" s="67">
        <v>1</v>
      </c>
      <c r="G56" s="48">
        <v>-10</v>
      </c>
      <c r="H56" s="48">
        <v>2</v>
      </c>
      <c r="I56" s="48">
        <v>-20</v>
      </c>
      <c r="J56" s="48">
        <v>10</v>
      </c>
      <c r="K56" s="48">
        <v>-5</v>
      </c>
      <c r="L56" s="67">
        <v>0</v>
      </c>
      <c r="M56" s="67">
        <v>0</v>
      </c>
      <c r="N56" s="67">
        <v>5</v>
      </c>
      <c r="O56" s="67">
        <v>-5</v>
      </c>
      <c r="P56" s="67">
        <v>0</v>
      </c>
      <c r="Q56" s="67">
        <v>10</v>
      </c>
      <c r="R56" s="67">
        <v>2.5</v>
      </c>
      <c r="S56" s="67">
        <v>-18</v>
      </c>
      <c r="T56" s="67">
        <v>-16</v>
      </c>
      <c r="U56" s="67">
        <v>-10</v>
      </c>
      <c r="V56" s="77">
        <v>-36</v>
      </c>
      <c r="W56" s="77">
        <v>-36</v>
      </c>
      <c r="X56" s="77">
        <v>0</v>
      </c>
      <c r="Y56" s="77">
        <v>-23</v>
      </c>
      <c r="Z56" s="77">
        <v>-14</v>
      </c>
      <c r="AA56" s="67">
        <v>-25.3</v>
      </c>
      <c r="AB56" s="67">
        <v>0.4</v>
      </c>
      <c r="AC56" s="67">
        <v>-16</v>
      </c>
      <c r="AD56" s="67">
        <v>12</v>
      </c>
      <c r="AE56" s="67">
        <v>0</v>
      </c>
      <c r="AF56" s="67">
        <v>32</v>
      </c>
      <c r="AG56" s="78"/>
      <c r="AH56" s="51">
        <f t="shared" si="2"/>
        <v>32</v>
      </c>
      <c r="AI56" s="52">
        <f t="shared" si="3"/>
        <v>-125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10</v>
      </c>
      <c r="AA57" s="79">
        <v>15</v>
      </c>
      <c r="AB57" s="79">
        <v>15</v>
      </c>
      <c r="AC57" s="79">
        <v>10</v>
      </c>
      <c r="AD57" s="79">
        <v>0</v>
      </c>
      <c r="AE57" s="79">
        <v>0</v>
      </c>
      <c r="AF57" s="79">
        <v>0</v>
      </c>
      <c r="AG57" s="78"/>
      <c r="AH57" s="51">
        <f t="shared" si="2"/>
        <v>15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79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88</v>
      </c>
      <c r="B59" s="67">
        <v>6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80">
        <v>0</v>
      </c>
      <c r="O59" s="80">
        <v>0</v>
      </c>
      <c r="P59" s="80">
        <v>5</v>
      </c>
      <c r="Q59" s="80">
        <v>5</v>
      </c>
      <c r="R59" s="80">
        <v>5</v>
      </c>
      <c r="S59" s="80">
        <v>5</v>
      </c>
      <c r="T59" s="80">
        <v>5</v>
      </c>
      <c r="U59" s="80">
        <v>5</v>
      </c>
      <c r="V59" s="80">
        <v>5</v>
      </c>
      <c r="W59" s="80">
        <v>5</v>
      </c>
      <c r="X59" s="80">
        <v>5</v>
      </c>
      <c r="Y59" s="80">
        <v>5</v>
      </c>
      <c r="Z59" s="80">
        <v>5</v>
      </c>
      <c r="AA59" s="80">
        <v>5</v>
      </c>
      <c r="AB59" s="80">
        <v>5</v>
      </c>
      <c r="AC59" s="80">
        <v>5</v>
      </c>
      <c r="AD59" s="80">
        <v>0</v>
      </c>
      <c r="AE59" s="80">
        <v>5</v>
      </c>
      <c r="AF59" s="80">
        <v>5</v>
      </c>
      <c r="AG59" s="78"/>
      <c r="AH59" s="51">
        <f t="shared" si="2"/>
        <v>6</v>
      </c>
      <c r="AI59" s="52">
        <f t="shared" si="3"/>
        <v>0</v>
      </c>
      <c r="AK59" s="53"/>
    </row>
    <row r="60" spans="1:37" x14ac:dyDescent="0.25">
      <c r="A60" s="57" t="s">
        <v>89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>
        <v>10</v>
      </c>
      <c r="C61" s="79">
        <v>9</v>
      </c>
      <c r="D61" s="79">
        <v>9</v>
      </c>
      <c r="E61" s="79">
        <v>9</v>
      </c>
      <c r="F61" s="79">
        <v>9</v>
      </c>
      <c r="G61" s="79">
        <v>9</v>
      </c>
      <c r="H61" s="79">
        <v>9</v>
      </c>
      <c r="I61" s="79">
        <v>9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5</v>
      </c>
      <c r="R61" s="79">
        <v>5</v>
      </c>
      <c r="S61" s="79">
        <v>5</v>
      </c>
      <c r="T61" s="79">
        <v>5</v>
      </c>
      <c r="U61" s="79">
        <v>5</v>
      </c>
      <c r="V61" s="79">
        <v>5</v>
      </c>
      <c r="W61" s="79">
        <v>5</v>
      </c>
      <c r="X61" s="79">
        <v>5</v>
      </c>
      <c r="Y61" s="79">
        <v>5</v>
      </c>
      <c r="Z61" s="79">
        <v>5</v>
      </c>
      <c r="AA61" s="79">
        <v>10</v>
      </c>
      <c r="AB61" s="79">
        <v>10</v>
      </c>
      <c r="AC61" s="79">
        <v>10</v>
      </c>
      <c r="AD61" s="79">
        <v>10</v>
      </c>
      <c r="AE61" s="79">
        <v>10</v>
      </c>
      <c r="AF61" s="79">
        <v>10</v>
      </c>
      <c r="AG61" s="78"/>
      <c r="AH61" s="51">
        <f t="shared" si="2"/>
        <v>10</v>
      </c>
      <c r="AI61" s="52">
        <f t="shared" si="3"/>
        <v>0</v>
      </c>
      <c r="AK61" s="53"/>
    </row>
    <row r="62" spans="1:37" x14ac:dyDescent="0.25">
      <c r="A62" s="57" t="s">
        <v>91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82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-34.08</v>
      </c>
      <c r="C65" s="66">
        <f t="shared" ref="C65:AF65" si="8">SUM(C54:C64)</f>
        <v>-89</v>
      </c>
      <c r="D65" s="66">
        <f t="shared" si="8"/>
        <v>-100.68</v>
      </c>
      <c r="E65" s="66">
        <f t="shared" si="8"/>
        <v>24</v>
      </c>
      <c r="F65" s="66">
        <f t="shared" si="8"/>
        <v>23</v>
      </c>
      <c r="G65" s="66">
        <f t="shared" si="8"/>
        <v>11</v>
      </c>
      <c r="H65" s="66">
        <f t="shared" si="8"/>
        <v>22</v>
      </c>
      <c r="I65" s="66">
        <f t="shared" si="8"/>
        <v>-6</v>
      </c>
      <c r="J65" s="66">
        <f t="shared" si="8"/>
        <v>13.2</v>
      </c>
      <c r="K65" s="66">
        <f t="shared" si="8"/>
        <v>-1.4</v>
      </c>
      <c r="L65" s="66">
        <f t="shared" si="8"/>
        <v>6</v>
      </c>
      <c r="M65" s="66">
        <f t="shared" si="8"/>
        <v>21</v>
      </c>
      <c r="N65" s="66">
        <f t="shared" si="8"/>
        <v>27</v>
      </c>
      <c r="O65" s="66">
        <f t="shared" si="8"/>
        <v>21.4</v>
      </c>
      <c r="P65" s="66">
        <f t="shared" si="8"/>
        <v>25</v>
      </c>
      <c r="Q65" s="66">
        <f t="shared" si="8"/>
        <v>30</v>
      </c>
      <c r="R65" s="66">
        <f t="shared" si="8"/>
        <v>27.5</v>
      </c>
      <c r="S65" s="66">
        <f t="shared" si="8"/>
        <v>8.0300000000000011</v>
      </c>
      <c r="T65" s="66">
        <f t="shared" si="8"/>
        <v>9.85</v>
      </c>
      <c r="U65" s="66">
        <f t="shared" si="8"/>
        <v>15.8</v>
      </c>
      <c r="V65" s="66">
        <f t="shared" si="8"/>
        <v>-11.240000000000002</v>
      </c>
      <c r="W65" s="66">
        <f t="shared" si="8"/>
        <v>-11.329999999999998</v>
      </c>
      <c r="X65" s="66">
        <f t="shared" si="8"/>
        <v>19.311</v>
      </c>
      <c r="Y65" s="66">
        <f t="shared" si="8"/>
        <v>-5.5</v>
      </c>
      <c r="Z65" s="66">
        <f>SUM(Z54:Z64)</f>
        <v>31.8</v>
      </c>
      <c r="AA65" s="66">
        <f t="shared" si="8"/>
        <v>41.179999999999993</v>
      </c>
      <c r="AB65" s="66">
        <f t="shared" si="8"/>
        <v>84.460000000000008</v>
      </c>
      <c r="AC65" s="66">
        <f t="shared" si="8"/>
        <v>46</v>
      </c>
      <c r="AD65" s="66">
        <f t="shared" si="8"/>
        <v>56</v>
      </c>
      <c r="AE65" s="66">
        <f t="shared" si="8"/>
        <v>44</v>
      </c>
      <c r="AF65" s="66">
        <f t="shared" si="8"/>
        <v>62</v>
      </c>
      <c r="AG65" s="71">
        <f>SUM(AG54:AG64)</f>
        <v>0</v>
      </c>
      <c r="AH65" s="51">
        <f t="shared" si="2"/>
        <v>84.460000000000008</v>
      </c>
      <c r="AI65" s="52">
        <f t="shared" si="3"/>
        <v>-100.68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>B65+B53+B49+B35+B69</f>
        <v>1203.3599999999999</v>
      </c>
      <c r="C70" s="88">
        <f t="shared" ref="C70:AG70" si="10">C65+C53+C49+C35+C69</f>
        <v>1150.04</v>
      </c>
      <c r="D70" s="88">
        <f t="shared" si="10"/>
        <v>1139.2600000000002</v>
      </c>
      <c r="E70" s="88">
        <f t="shared" si="10"/>
        <v>1158.6400000000001</v>
      </c>
      <c r="F70" s="88">
        <f t="shared" si="10"/>
        <v>1155.04</v>
      </c>
      <c r="G70" s="88">
        <f t="shared" si="10"/>
        <v>1157.54</v>
      </c>
      <c r="H70" s="88">
        <f t="shared" si="10"/>
        <v>1153.1399999999999</v>
      </c>
      <c r="I70" s="88">
        <f t="shared" si="10"/>
        <v>1137.8399999999999</v>
      </c>
      <c r="J70" s="88">
        <f t="shared" si="10"/>
        <v>1166.54</v>
      </c>
      <c r="K70" s="88">
        <f t="shared" si="10"/>
        <v>1173.94</v>
      </c>
      <c r="L70" s="88">
        <f t="shared" si="10"/>
        <v>1185.3399999999999</v>
      </c>
      <c r="M70" s="88">
        <f t="shared" si="10"/>
        <v>1252.2400000000002</v>
      </c>
      <c r="N70" s="88">
        <f t="shared" si="10"/>
        <v>1229.3400000000001</v>
      </c>
      <c r="O70" s="88">
        <f t="shared" si="10"/>
        <v>1216.5400000000002</v>
      </c>
      <c r="P70" s="88">
        <f t="shared" si="10"/>
        <v>1220.1400000000001</v>
      </c>
      <c r="Q70" s="88">
        <f t="shared" si="10"/>
        <v>1215.8400000000001</v>
      </c>
      <c r="R70" s="88">
        <f t="shared" si="10"/>
        <v>1216.1400000000001</v>
      </c>
      <c r="S70" s="88">
        <f t="shared" si="10"/>
        <v>1199.9700000000003</v>
      </c>
      <c r="T70" s="88">
        <f t="shared" si="10"/>
        <v>1164.7900000000002</v>
      </c>
      <c r="U70" s="88">
        <f t="shared" si="10"/>
        <v>1171.2400000000002</v>
      </c>
      <c r="V70" s="88">
        <f t="shared" si="10"/>
        <v>1144.2000000000003</v>
      </c>
      <c r="W70" s="88">
        <f t="shared" si="10"/>
        <v>1143.1100000000001</v>
      </c>
      <c r="X70" s="88">
        <f t="shared" si="10"/>
        <v>1176.1510000000001</v>
      </c>
      <c r="Y70" s="88">
        <f t="shared" si="10"/>
        <v>1248.44</v>
      </c>
      <c r="Z70" s="88">
        <f t="shared" si="10"/>
        <v>1377.14</v>
      </c>
      <c r="AA70" s="88">
        <f t="shared" si="10"/>
        <v>1402.3200000000002</v>
      </c>
      <c r="AB70" s="88">
        <f t="shared" si="10"/>
        <v>1393.5</v>
      </c>
      <c r="AC70" s="88">
        <f t="shared" si="10"/>
        <v>1355.24</v>
      </c>
      <c r="AD70" s="88">
        <f t="shared" si="10"/>
        <v>1298.54</v>
      </c>
      <c r="AE70" s="88">
        <f t="shared" si="10"/>
        <v>1202.94</v>
      </c>
      <c r="AF70" s="88">
        <f t="shared" si="10"/>
        <v>1174.04</v>
      </c>
      <c r="AG70" s="88">
        <f t="shared" si="10"/>
        <v>2032.14</v>
      </c>
      <c r="AH70" s="51">
        <f t="shared" si="2"/>
        <v>1402.3200000000002</v>
      </c>
      <c r="AI70" s="52">
        <f t="shared" si="3"/>
        <v>1137.8399999999999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>
        <v>50</v>
      </c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50</v>
      </c>
      <c r="AI71" s="52">
        <f t="shared" si="3"/>
        <v>50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>B70+B71</f>
        <v>1203.3599999999999</v>
      </c>
      <c r="C72" s="88">
        <f t="shared" ref="C72:AF72" si="11">C69+C65+C53+C49+C35+C71</f>
        <v>1150.04</v>
      </c>
      <c r="D72" s="88">
        <f t="shared" si="11"/>
        <v>1139.2600000000002</v>
      </c>
      <c r="E72" s="88">
        <f t="shared" si="11"/>
        <v>1158.6400000000001</v>
      </c>
      <c r="F72" s="88">
        <f t="shared" si="11"/>
        <v>1155.04</v>
      </c>
      <c r="G72" s="88">
        <f t="shared" si="11"/>
        <v>1157.54</v>
      </c>
      <c r="H72" s="88">
        <f t="shared" si="11"/>
        <v>1153.1399999999999</v>
      </c>
      <c r="I72" s="88">
        <f t="shared" si="11"/>
        <v>1137.8399999999999</v>
      </c>
      <c r="J72" s="88">
        <f t="shared" si="11"/>
        <v>1166.54</v>
      </c>
      <c r="K72" s="88">
        <f t="shared" si="11"/>
        <v>1173.94</v>
      </c>
      <c r="L72" s="88">
        <f t="shared" si="11"/>
        <v>1185.3399999999999</v>
      </c>
      <c r="M72" s="88">
        <f t="shared" si="11"/>
        <v>1252.2400000000002</v>
      </c>
      <c r="N72" s="88">
        <f t="shared" si="11"/>
        <v>1229.3400000000001</v>
      </c>
      <c r="O72" s="88">
        <f t="shared" si="11"/>
        <v>1216.5400000000002</v>
      </c>
      <c r="P72" s="88">
        <f t="shared" si="11"/>
        <v>1220.1400000000001</v>
      </c>
      <c r="Q72" s="88">
        <f t="shared" si="11"/>
        <v>1215.8400000000001</v>
      </c>
      <c r="R72" s="88">
        <f t="shared" si="11"/>
        <v>1216.1400000000001</v>
      </c>
      <c r="S72" s="88">
        <f t="shared" si="11"/>
        <v>1199.9700000000003</v>
      </c>
      <c r="T72" s="88">
        <f t="shared" si="11"/>
        <v>1164.7900000000002</v>
      </c>
      <c r="U72" s="88">
        <f t="shared" si="11"/>
        <v>1171.2400000000002</v>
      </c>
      <c r="V72" s="88">
        <f t="shared" si="11"/>
        <v>1144.2000000000003</v>
      </c>
      <c r="W72" s="88">
        <f t="shared" si="11"/>
        <v>1143.1100000000001</v>
      </c>
      <c r="X72" s="88">
        <f t="shared" si="11"/>
        <v>1176.1510000000001</v>
      </c>
      <c r="Y72" s="88">
        <f t="shared" si="11"/>
        <v>1298.44</v>
      </c>
      <c r="Z72" s="88">
        <f t="shared" si="11"/>
        <v>1377.14</v>
      </c>
      <c r="AA72" s="88">
        <f t="shared" si="11"/>
        <v>1402.3200000000002</v>
      </c>
      <c r="AB72" s="88">
        <f t="shared" si="11"/>
        <v>1393.5</v>
      </c>
      <c r="AC72" s="88">
        <f t="shared" si="11"/>
        <v>1355.24</v>
      </c>
      <c r="AD72" s="88">
        <f t="shared" si="11"/>
        <v>1298.54</v>
      </c>
      <c r="AE72" s="88">
        <f t="shared" si="11"/>
        <v>1202.94</v>
      </c>
      <c r="AF72" s="88">
        <f t="shared" si="11"/>
        <v>1174.04</v>
      </c>
      <c r="AG72" s="71">
        <f>AG69+AG65+AG53+AG49+AG35+AG71</f>
        <v>2032.1399999999999</v>
      </c>
      <c r="AH72" s="51">
        <f t="shared" si="2"/>
        <v>1402.3200000000002</v>
      </c>
      <c r="AI72" s="52">
        <f t="shared" si="3"/>
        <v>1137.8399999999999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 t="shared" ref="B76:E77" si="18">IF(B55&lt;0,B55*-1,0)</f>
        <v>0</v>
      </c>
      <c r="C76" s="79">
        <f t="shared" si="18"/>
        <v>0</v>
      </c>
      <c r="D76" s="79">
        <f t="shared" si="18"/>
        <v>0</v>
      </c>
      <c r="E76" s="79">
        <f t="shared" si="18"/>
        <v>0</v>
      </c>
      <c r="F76" s="79">
        <f>IF(F56&lt;0,F56*-1,0)</f>
        <v>0</v>
      </c>
      <c r="G76" s="79">
        <f t="shared" ref="G76:AF76" si="19">IF(G56&lt;0,G56*-1,0)</f>
        <v>10</v>
      </c>
      <c r="H76" s="79">
        <f t="shared" si="19"/>
        <v>0</v>
      </c>
      <c r="I76" s="79">
        <f t="shared" si="19"/>
        <v>20</v>
      </c>
      <c r="J76" s="79">
        <f t="shared" si="19"/>
        <v>0</v>
      </c>
      <c r="K76" s="79">
        <f t="shared" si="19"/>
        <v>5</v>
      </c>
      <c r="L76" s="79">
        <f t="shared" si="19"/>
        <v>0</v>
      </c>
      <c r="M76" s="79">
        <f t="shared" si="19"/>
        <v>0</v>
      </c>
      <c r="N76" s="79">
        <f t="shared" si="19"/>
        <v>0</v>
      </c>
      <c r="O76" s="79">
        <f t="shared" si="19"/>
        <v>5</v>
      </c>
      <c r="P76" s="79">
        <f t="shared" si="19"/>
        <v>0</v>
      </c>
      <c r="Q76" s="79">
        <f t="shared" si="19"/>
        <v>0</v>
      </c>
      <c r="R76" s="79">
        <f t="shared" si="19"/>
        <v>0</v>
      </c>
      <c r="S76" s="79">
        <f t="shared" si="19"/>
        <v>18</v>
      </c>
      <c r="T76" s="79">
        <f t="shared" si="19"/>
        <v>16</v>
      </c>
      <c r="U76" s="79">
        <f t="shared" si="19"/>
        <v>10</v>
      </c>
      <c r="V76" s="79">
        <f t="shared" si="19"/>
        <v>36</v>
      </c>
      <c r="W76" s="79">
        <f t="shared" si="19"/>
        <v>36</v>
      </c>
      <c r="X76" s="79">
        <f t="shared" si="19"/>
        <v>0</v>
      </c>
      <c r="Y76" s="79">
        <f t="shared" si="19"/>
        <v>23</v>
      </c>
      <c r="Z76" s="79">
        <f t="shared" si="19"/>
        <v>14</v>
      </c>
      <c r="AA76" s="79">
        <f t="shared" si="19"/>
        <v>25.3</v>
      </c>
      <c r="AB76" s="79">
        <f t="shared" si="19"/>
        <v>0</v>
      </c>
      <c r="AC76" s="79">
        <f t="shared" si="19"/>
        <v>16</v>
      </c>
      <c r="AD76" s="79">
        <f t="shared" si="19"/>
        <v>0</v>
      </c>
      <c r="AE76" s="79">
        <f t="shared" si="19"/>
        <v>0</v>
      </c>
      <c r="AF76" s="79">
        <f t="shared" si="19"/>
        <v>0</v>
      </c>
      <c r="AG76" s="89"/>
      <c r="AH76" s="51">
        <f t="shared" ref="AH76:AH88" si="20">MAX(B76:AF76)</f>
        <v>36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f t="shared" si="18"/>
        <v>68.099999999999994</v>
      </c>
      <c r="C77" s="79">
        <f t="shared" si="18"/>
        <v>114</v>
      </c>
      <c r="D77" s="79">
        <f t="shared" si="18"/>
        <v>125</v>
      </c>
      <c r="E77" s="79">
        <f t="shared" si="18"/>
        <v>0</v>
      </c>
      <c r="F77" s="79">
        <f>IF(F54&lt;0,F54*-1,0)</f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125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3">SUM(B73:B78)</f>
        <v>68.099999999999994</v>
      </c>
      <c r="C79" s="66">
        <f t="shared" si="23"/>
        <v>114</v>
      </c>
      <c r="D79" s="66">
        <f t="shared" si="23"/>
        <v>125</v>
      </c>
      <c r="E79" s="66">
        <f t="shared" si="23"/>
        <v>0</v>
      </c>
      <c r="F79" s="66">
        <f t="shared" si="23"/>
        <v>0</v>
      </c>
      <c r="G79" s="66">
        <f t="shared" si="23"/>
        <v>10</v>
      </c>
      <c r="H79" s="66">
        <f t="shared" si="23"/>
        <v>0</v>
      </c>
      <c r="I79" s="66">
        <f t="shared" si="23"/>
        <v>20</v>
      </c>
      <c r="J79" s="66">
        <f t="shared" si="23"/>
        <v>0</v>
      </c>
      <c r="K79" s="66">
        <f t="shared" si="23"/>
        <v>5</v>
      </c>
      <c r="L79" s="66">
        <f t="shared" si="23"/>
        <v>0</v>
      </c>
      <c r="M79" s="66">
        <f t="shared" si="23"/>
        <v>0</v>
      </c>
      <c r="N79" s="66">
        <f t="shared" si="23"/>
        <v>0</v>
      </c>
      <c r="O79" s="66">
        <f t="shared" si="23"/>
        <v>5</v>
      </c>
      <c r="P79" s="66">
        <f t="shared" si="23"/>
        <v>0</v>
      </c>
      <c r="Q79" s="66">
        <f t="shared" si="23"/>
        <v>0</v>
      </c>
      <c r="R79" s="66">
        <f t="shared" si="23"/>
        <v>0</v>
      </c>
      <c r="S79" s="66">
        <f t="shared" si="23"/>
        <v>18</v>
      </c>
      <c r="T79" s="66">
        <f t="shared" si="23"/>
        <v>16</v>
      </c>
      <c r="U79" s="66">
        <f t="shared" si="23"/>
        <v>10</v>
      </c>
      <c r="V79" s="66">
        <f t="shared" si="23"/>
        <v>36</v>
      </c>
      <c r="W79" s="66">
        <f t="shared" si="23"/>
        <v>36</v>
      </c>
      <c r="X79" s="66">
        <f t="shared" si="23"/>
        <v>0</v>
      </c>
      <c r="Y79" s="66">
        <f t="shared" si="23"/>
        <v>23</v>
      </c>
      <c r="Z79" s="66">
        <f t="shared" si="23"/>
        <v>14</v>
      </c>
      <c r="AA79" s="66">
        <f t="shared" si="23"/>
        <v>25.3</v>
      </c>
      <c r="AB79" s="66">
        <f t="shared" si="23"/>
        <v>0</v>
      </c>
      <c r="AC79" s="66">
        <f t="shared" si="23"/>
        <v>16</v>
      </c>
      <c r="AD79" s="66">
        <f t="shared" si="23"/>
        <v>0</v>
      </c>
      <c r="AE79" s="66">
        <f t="shared" si="23"/>
        <v>0</v>
      </c>
      <c r="AF79" s="66">
        <f t="shared" si="23"/>
        <v>0</v>
      </c>
      <c r="AG79" s="71">
        <f t="shared" si="23"/>
        <v>0</v>
      </c>
      <c r="AH79" s="51">
        <f t="shared" si="20"/>
        <v>125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87</v>
      </c>
      <c r="B80" s="66">
        <f t="shared" ref="B80:AG80" si="24">SUM(B67:B79)</f>
        <v>2542.9199999999996</v>
      </c>
      <c r="C80" s="66">
        <f t="shared" si="24"/>
        <v>2528.08</v>
      </c>
      <c r="D80" s="66">
        <f t="shared" si="24"/>
        <v>2528.5200000000004</v>
      </c>
      <c r="E80" s="66">
        <f t="shared" si="24"/>
        <v>2317.2800000000002</v>
      </c>
      <c r="F80" s="66">
        <f t="shared" si="24"/>
        <v>2310.08</v>
      </c>
      <c r="G80" s="66">
        <f t="shared" si="24"/>
        <v>2335.08</v>
      </c>
      <c r="H80" s="66">
        <f t="shared" si="24"/>
        <v>2306.2799999999997</v>
      </c>
      <c r="I80" s="66">
        <f t="shared" si="24"/>
        <v>2315.6799999999998</v>
      </c>
      <c r="J80" s="66">
        <f t="shared" si="24"/>
        <v>2333.08</v>
      </c>
      <c r="K80" s="66">
        <f t="shared" si="24"/>
        <v>2357.88</v>
      </c>
      <c r="L80" s="66">
        <f t="shared" si="24"/>
        <v>2370.6799999999998</v>
      </c>
      <c r="M80" s="66">
        <f t="shared" si="24"/>
        <v>2504.4800000000005</v>
      </c>
      <c r="N80" s="66">
        <f t="shared" si="24"/>
        <v>2458.6800000000003</v>
      </c>
      <c r="O80" s="66">
        <f t="shared" si="24"/>
        <v>2443.0800000000004</v>
      </c>
      <c r="P80" s="66">
        <f t="shared" si="24"/>
        <v>2440.2800000000002</v>
      </c>
      <c r="Q80" s="66">
        <f t="shared" si="24"/>
        <v>2431.6800000000003</v>
      </c>
      <c r="R80" s="66">
        <f t="shared" si="24"/>
        <v>2432.2800000000002</v>
      </c>
      <c r="S80" s="66">
        <f t="shared" si="24"/>
        <v>2435.9400000000005</v>
      </c>
      <c r="T80" s="66">
        <f t="shared" si="24"/>
        <v>2361.5800000000004</v>
      </c>
      <c r="U80" s="66">
        <f t="shared" si="24"/>
        <v>2362.4800000000005</v>
      </c>
      <c r="V80" s="66">
        <f t="shared" si="24"/>
        <v>2360.4000000000005</v>
      </c>
      <c r="W80" s="66">
        <f t="shared" si="24"/>
        <v>2358.2200000000003</v>
      </c>
      <c r="X80" s="66">
        <f t="shared" si="24"/>
        <v>2352.3020000000001</v>
      </c>
      <c r="Y80" s="66">
        <f t="shared" si="24"/>
        <v>2642.88</v>
      </c>
      <c r="Z80" s="66">
        <f t="shared" si="24"/>
        <v>2782.28</v>
      </c>
      <c r="AA80" s="66">
        <f t="shared" si="24"/>
        <v>2855.2400000000007</v>
      </c>
      <c r="AB80" s="66">
        <f t="shared" si="24"/>
        <v>2787</v>
      </c>
      <c r="AC80" s="66">
        <f t="shared" si="24"/>
        <v>2742.48</v>
      </c>
      <c r="AD80" s="66">
        <f t="shared" si="24"/>
        <v>2597.08</v>
      </c>
      <c r="AE80" s="66">
        <f t="shared" si="24"/>
        <v>2405.88</v>
      </c>
      <c r="AF80" s="66">
        <f t="shared" si="24"/>
        <v>2348.08</v>
      </c>
      <c r="AG80" s="71">
        <f t="shared" si="24"/>
        <v>4136.08</v>
      </c>
      <c r="AH80" s="51">
        <f t="shared" si="20"/>
        <v>2855.2400000000007</v>
      </c>
      <c r="AI80" s="52">
        <f t="shared" si="21"/>
        <v>2306.2799999999997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49.984000000000002</v>
      </c>
      <c r="C81" s="91">
        <v>49.936</v>
      </c>
      <c r="D81" s="91">
        <v>49.984999999999999</v>
      </c>
      <c r="E81" s="91">
        <v>50.045999999999999</v>
      </c>
      <c r="F81" s="91">
        <v>49.972000000000001</v>
      </c>
      <c r="G81" s="91">
        <v>49.993000000000002</v>
      </c>
      <c r="H81" s="91">
        <v>49.956000000000003</v>
      </c>
      <c r="I81" s="91">
        <v>49.866999999999997</v>
      </c>
      <c r="J81" s="91">
        <v>50</v>
      </c>
      <c r="K81" s="91">
        <v>50.03</v>
      </c>
      <c r="L81" s="91">
        <v>50.057000000000002</v>
      </c>
      <c r="M81" s="91">
        <v>50.088999999999999</v>
      </c>
      <c r="N81" s="91">
        <v>50.04</v>
      </c>
      <c r="O81" s="91">
        <v>50.02</v>
      </c>
      <c r="P81" s="91">
        <v>50.005000000000003</v>
      </c>
      <c r="Q81" s="91">
        <v>50.073</v>
      </c>
      <c r="R81" s="91">
        <v>49.988</v>
      </c>
      <c r="S81" s="91">
        <v>49.988</v>
      </c>
      <c r="T81" s="91">
        <v>50.052999999999997</v>
      </c>
      <c r="U81" s="91">
        <v>49.99</v>
      </c>
      <c r="V81" s="91">
        <v>49.994999999999997</v>
      </c>
      <c r="W81" s="91">
        <v>50.015000000000001</v>
      </c>
      <c r="X81" s="91">
        <v>49.951999999999998</v>
      </c>
      <c r="Y81" s="91">
        <v>50.005000000000003</v>
      </c>
      <c r="Z81" s="91">
        <v>49.798000000000002</v>
      </c>
      <c r="AA81" s="91">
        <v>50.015999999999998</v>
      </c>
      <c r="AB81" s="91">
        <v>49.896000000000001</v>
      </c>
      <c r="AC81" s="91">
        <v>49.768999999999998</v>
      </c>
      <c r="AD81" s="91">
        <v>49.768999999999998</v>
      </c>
      <c r="AE81" s="91">
        <v>49.945999999999998</v>
      </c>
      <c r="AF81" s="92">
        <v>50.055999999999997</v>
      </c>
      <c r="AG81" s="93"/>
      <c r="AH81" s="51">
        <f t="shared" si="20"/>
        <v>50.088999999999999</v>
      </c>
      <c r="AI81" s="52">
        <f t="shared" si="21"/>
        <v>49.768999999999998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124.7</v>
      </c>
      <c r="C82" s="67">
        <v>126.3</v>
      </c>
      <c r="D82" s="67">
        <v>126</v>
      </c>
      <c r="E82" s="67">
        <v>126.8</v>
      </c>
      <c r="F82" s="67">
        <v>123.7</v>
      </c>
      <c r="G82" s="67">
        <v>124.23</v>
      </c>
      <c r="H82" s="67">
        <v>123.4</v>
      </c>
      <c r="I82" s="67">
        <v>124</v>
      </c>
      <c r="J82" s="67">
        <v>123.8</v>
      </c>
      <c r="K82" s="67">
        <v>124.4</v>
      </c>
      <c r="L82" s="67">
        <v>123.3</v>
      </c>
      <c r="M82" s="67">
        <v>126.3</v>
      </c>
      <c r="N82" s="67">
        <v>126.3</v>
      </c>
      <c r="O82" s="67">
        <v>125.6</v>
      </c>
      <c r="P82" s="67">
        <v>125.6</v>
      </c>
      <c r="Q82" s="67">
        <v>124.2</v>
      </c>
      <c r="R82" s="95">
        <v>125.1</v>
      </c>
      <c r="S82" s="95">
        <v>125.1</v>
      </c>
      <c r="T82" s="95">
        <v>124.4</v>
      </c>
      <c r="U82" s="95">
        <v>125.1</v>
      </c>
      <c r="V82" s="95">
        <v>125.4</v>
      </c>
      <c r="W82" s="95">
        <v>125.9</v>
      </c>
      <c r="X82" s="95">
        <v>125.9</v>
      </c>
      <c r="Y82" s="95">
        <v>125</v>
      </c>
      <c r="Z82" s="95">
        <v>125.4</v>
      </c>
      <c r="AA82" s="67">
        <v>124.7</v>
      </c>
      <c r="AB82" s="67">
        <v>125.3</v>
      </c>
      <c r="AC82" s="67">
        <v>124.5</v>
      </c>
      <c r="AD82" s="67">
        <v>124.5</v>
      </c>
      <c r="AE82" s="67">
        <v>125.9</v>
      </c>
      <c r="AF82" s="96">
        <v>127</v>
      </c>
      <c r="AG82" s="97"/>
      <c r="AH82" s="51">
        <f t="shared" si="20"/>
        <v>127</v>
      </c>
      <c r="AI82" s="52">
        <f t="shared" si="21"/>
        <v>123.3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128.30000000000001</v>
      </c>
      <c r="C83" s="67">
        <v>129.4</v>
      </c>
      <c r="D83" s="67">
        <v>129.19999999999999</v>
      </c>
      <c r="E83" s="67">
        <v>130.19999999999999</v>
      </c>
      <c r="F83" s="67">
        <v>128</v>
      </c>
      <c r="G83" s="67">
        <v>128</v>
      </c>
      <c r="H83" s="67">
        <v>126.9</v>
      </c>
      <c r="I83" s="67">
        <v>128</v>
      </c>
      <c r="J83" s="67">
        <v>126.8</v>
      </c>
      <c r="K83" s="67">
        <v>127.4</v>
      </c>
      <c r="L83" s="67">
        <v>126.4</v>
      </c>
      <c r="M83" s="67">
        <v>128.80000000000001</v>
      </c>
      <c r="N83" s="67">
        <v>128.80000000000001</v>
      </c>
      <c r="O83" s="67">
        <v>128.80000000000001</v>
      </c>
      <c r="P83" s="67">
        <v>128.80000000000001</v>
      </c>
      <c r="Q83" s="67">
        <v>128.1</v>
      </c>
      <c r="R83" s="95">
        <v>128</v>
      </c>
      <c r="S83" s="95">
        <v>128</v>
      </c>
      <c r="T83" s="95">
        <v>127.5</v>
      </c>
      <c r="U83" s="95">
        <v>128.19999999999999</v>
      </c>
      <c r="V83" s="95">
        <v>128.6</v>
      </c>
      <c r="W83" s="95">
        <v>128.9</v>
      </c>
      <c r="X83" s="95">
        <v>128.9</v>
      </c>
      <c r="Y83" s="95">
        <v>127.9</v>
      </c>
      <c r="Z83" s="95">
        <v>127.9</v>
      </c>
      <c r="AA83" s="67">
        <v>127.8</v>
      </c>
      <c r="AB83" s="67">
        <v>128.5</v>
      </c>
      <c r="AC83" s="67">
        <v>127.9</v>
      </c>
      <c r="AD83" s="67">
        <v>127.9</v>
      </c>
      <c r="AE83" s="67">
        <v>128.9</v>
      </c>
      <c r="AF83" s="96">
        <v>130</v>
      </c>
      <c r="AG83" s="97"/>
      <c r="AH83" s="51">
        <f t="shared" si="20"/>
        <v>130.19999999999999</v>
      </c>
      <c r="AI83" s="52">
        <f t="shared" si="21"/>
        <v>126.4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128</v>
      </c>
      <c r="C84" s="67">
        <v>129.5</v>
      </c>
      <c r="D84" s="67">
        <v>130</v>
      </c>
      <c r="E84" s="67">
        <v>129.1</v>
      </c>
      <c r="F84" s="67">
        <v>128.5</v>
      </c>
      <c r="G84" s="67">
        <v>129.78</v>
      </c>
      <c r="H84" s="67">
        <v>129.6</v>
      </c>
      <c r="I84" s="67">
        <v>131.19999999999999</v>
      </c>
      <c r="J84" s="67">
        <v>126.9</v>
      </c>
      <c r="K84" s="67">
        <v>126</v>
      </c>
      <c r="L84" s="67">
        <v>125.9</v>
      </c>
      <c r="M84" s="67">
        <v>127.5</v>
      </c>
      <c r="N84" s="67">
        <v>127.5</v>
      </c>
      <c r="O84" s="67">
        <v>128.9</v>
      </c>
      <c r="P84" s="67">
        <v>128.9</v>
      </c>
      <c r="Q84" s="67">
        <v>127.8</v>
      </c>
      <c r="R84" s="67">
        <v>127.5</v>
      </c>
      <c r="S84" s="67">
        <v>127.5</v>
      </c>
      <c r="T84" s="67">
        <v>127.8</v>
      </c>
      <c r="U84" s="67">
        <v>129</v>
      </c>
      <c r="V84" s="67">
        <v>127.3</v>
      </c>
      <c r="W84" s="95">
        <v>127.5</v>
      </c>
      <c r="X84" s="95">
        <v>127.5</v>
      </c>
      <c r="Y84" s="95">
        <v>129.69999999999999</v>
      </c>
      <c r="Z84" s="95">
        <v>127.9</v>
      </c>
      <c r="AA84" s="67">
        <v>129</v>
      </c>
      <c r="AB84" s="67">
        <v>127</v>
      </c>
      <c r="AC84" s="67">
        <v>126.7</v>
      </c>
      <c r="AD84" s="67">
        <v>126.7</v>
      </c>
      <c r="AE84" s="67">
        <v>128.6</v>
      </c>
      <c r="AF84" s="96">
        <v>128.5</v>
      </c>
      <c r="AG84" s="97"/>
      <c r="AH84" s="51">
        <f t="shared" si="20"/>
        <v>131.19999999999999</v>
      </c>
      <c r="AI84" s="52">
        <f t="shared" si="21"/>
        <v>125.9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131.69999999999999</v>
      </c>
      <c r="C85" s="67">
        <v>133.80000000000001</v>
      </c>
      <c r="D85" s="67">
        <v>133.9</v>
      </c>
      <c r="E85" s="67">
        <v>133.1</v>
      </c>
      <c r="F85" s="67">
        <v>132.80000000000001</v>
      </c>
      <c r="G85" s="67">
        <v>133.6</v>
      </c>
      <c r="H85" s="67">
        <v>132.5</v>
      </c>
      <c r="I85" s="67">
        <v>130.19999999999999</v>
      </c>
      <c r="J85" s="67">
        <v>130.5</v>
      </c>
      <c r="K85" s="67">
        <v>128</v>
      </c>
      <c r="L85" s="67">
        <v>128</v>
      </c>
      <c r="M85" s="67">
        <v>129</v>
      </c>
      <c r="N85" s="67">
        <v>129</v>
      </c>
      <c r="O85" s="67">
        <v>130.80000000000001</v>
      </c>
      <c r="P85" s="67">
        <v>130.80000000000001</v>
      </c>
      <c r="Q85" s="67">
        <v>130.19999999999999</v>
      </c>
      <c r="R85" s="67">
        <v>130.19999999999999</v>
      </c>
      <c r="S85" s="67">
        <v>129.5</v>
      </c>
      <c r="T85" s="67">
        <v>129.69999999999999</v>
      </c>
      <c r="U85" s="67">
        <v>131.1</v>
      </c>
      <c r="V85" s="67">
        <v>130.1</v>
      </c>
      <c r="W85" s="95">
        <v>130.5</v>
      </c>
      <c r="X85" s="95">
        <v>130.5</v>
      </c>
      <c r="Y85" s="95">
        <v>133.6</v>
      </c>
      <c r="Z85" s="95">
        <v>133.6</v>
      </c>
      <c r="AA85" s="67">
        <v>133.80000000000001</v>
      </c>
      <c r="AB85" s="67">
        <v>132</v>
      </c>
      <c r="AC85" s="67">
        <v>131.80000000000001</v>
      </c>
      <c r="AD85" s="67">
        <v>131.80000000000001</v>
      </c>
      <c r="AE85" s="67">
        <v>131.80000000000001</v>
      </c>
      <c r="AF85" s="96">
        <v>132.30000000000001</v>
      </c>
      <c r="AG85" s="97"/>
      <c r="AH85" s="51">
        <f t="shared" si="20"/>
        <v>133.9</v>
      </c>
      <c r="AI85" s="52">
        <f t="shared" si="21"/>
        <v>128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135.6</v>
      </c>
      <c r="C86" s="99">
        <v>133.6</v>
      </c>
      <c r="D86" s="99">
        <v>136.1</v>
      </c>
      <c r="E86" s="99">
        <v>134.19999999999999</v>
      </c>
      <c r="F86" s="99">
        <v>133.4</v>
      </c>
      <c r="G86" s="99">
        <v>135.4</v>
      </c>
      <c r="H86" s="99">
        <v>132.5</v>
      </c>
      <c r="I86" s="99">
        <v>130.19999999999999</v>
      </c>
      <c r="J86" s="99">
        <v>134.5</v>
      </c>
      <c r="K86" s="99">
        <v>136.19999999999999</v>
      </c>
      <c r="L86" s="99">
        <v>134.19999999999999</v>
      </c>
      <c r="M86" s="99">
        <v>136.9</v>
      </c>
      <c r="N86" s="99">
        <v>136.9</v>
      </c>
      <c r="O86" s="99">
        <v>136.9</v>
      </c>
      <c r="P86" s="99">
        <v>136.9</v>
      </c>
      <c r="Q86" s="99">
        <v>132.30000000000001</v>
      </c>
      <c r="R86" s="99">
        <v>132.30000000000001</v>
      </c>
      <c r="S86" s="99">
        <v>135.6</v>
      </c>
      <c r="T86" s="99">
        <v>133</v>
      </c>
      <c r="U86" s="99">
        <v>133.6</v>
      </c>
      <c r="V86" s="99">
        <v>134.4</v>
      </c>
      <c r="W86" s="95">
        <v>133.30000000000001</v>
      </c>
      <c r="X86" s="95">
        <v>133.30000000000001</v>
      </c>
      <c r="Y86" s="95">
        <v>131.9</v>
      </c>
      <c r="Z86" s="95">
        <v>136.19999999999999</v>
      </c>
      <c r="AA86" s="99">
        <v>131.1</v>
      </c>
      <c r="AB86" s="99">
        <v>137.69999999999999</v>
      </c>
      <c r="AC86" s="99">
        <v>131.69999999999999</v>
      </c>
      <c r="AD86" s="99">
        <v>131.69999999999999</v>
      </c>
      <c r="AE86" s="99">
        <v>134.5</v>
      </c>
      <c r="AF86" s="100">
        <v>134.6</v>
      </c>
      <c r="AG86" s="101"/>
      <c r="AH86" s="51">
        <f t="shared" si="20"/>
        <v>137.69999999999999</v>
      </c>
      <c r="AI86" s="52">
        <f t="shared" si="21"/>
        <v>130.19999999999999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128.1</v>
      </c>
      <c r="C87" s="67">
        <v>124.3</v>
      </c>
      <c r="D87" s="67">
        <v>127.6</v>
      </c>
      <c r="E87" s="67">
        <v>127.8</v>
      </c>
      <c r="F87" s="67">
        <v>126.3</v>
      </c>
      <c r="G87" s="67">
        <v>130.19999999999999</v>
      </c>
      <c r="H87" s="67">
        <v>130.4</v>
      </c>
      <c r="I87" s="67">
        <v>122.6</v>
      </c>
      <c r="J87" s="67">
        <v>131.30000000000001</v>
      </c>
      <c r="K87" s="67">
        <v>133.69999999999999</v>
      </c>
      <c r="L87" s="67">
        <v>128.19999999999999</v>
      </c>
      <c r="M87" s="67">
        <v>128.30000000000001</v>
      </c>
      <c r="N87" s="67">
        <v>128.30000000000001</v>
      </c>
      <c r="O87" s="67">
        <v>130.4</v>
      </c>
      <c r="P87" s="67">
        <v>130.4</v>
      </c>
      <c r="Q87" s="67">
        <v>125.1</v>
      </c>
      <c r="R87" s="67">
        <v>125.1</v>
      </c>
      <c r="S87" s="67">
        <v>128.5</v>
      </c>
      <c r="T87" s="67">
        <v>130.5</v>
      </c>
      <c r="U87" s="67">
        <v>131.30000000000001</v>
      </c>
      <c r="V87" s="67">
        <v>134.6</v>
      </c>
      <c r="W87" s="95">
        <v>133.5</v>
      </c>
      <c r="X87" s="95">
        <v>133.5</v>
      </c>
      <c r="Y87" s="95">
        <v>130.4</v>
      </c>
      <c r="Z87" s="95">
        <v>133.5</v>
      </c>
      <c r="AA87" s="67">
        <v>125.8</v>
      </c>
      <c r="AB87" s="67">
        <v>128.80000000000001</v>
      </c>
      <c r="AC87" s="67">
        <v>123.7</v>
      </c>
      <c r="AD87" s="67">
        <v>123.7</v>
      </c>
      <c r="AE87" s="67">
        <v>131.80000000000001</v>
      </c>
      <c r="AF87" s="96">
        <v>130.80000000000001</v>
      </c>
      <c r="AG87" s="97"/>
      <c r="AH87" s="51">
        <f t="shared" si="20"/>
        <v>134.6</v>
      </c>
      <c r="AI87" s="52">
        <f t="shared" si="21"/>
        <v>122.6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65.400000000000006</v>
      </c>
      <c r="C88" s="102">
        <v>66.2</v>
      </c>
      <c r="D88" s="102">
        <v>66</v>
      </c>
      <c r="E88" s="102">
        <v>66.400000000000006</v>
      </c>
      <c r="F88" s="102">
        <v>65.099999999999994</v>
      </c>
      <c r="G88" s="102">
        <v>65.099999999999994</v>
      </c>
      <c r="H88" s="102">
        <v>65.099999999999994</v>
      </c>
      <c r="I88" s="102">
        <v>65</v>
      </c>
      <c r="J88" s="102">
        <v>65</v>
      </c>
      <c r="K88" s="102">
        <v>65.3</v>
      </c>
      <c r="L88" s="102">
        <v>64.5</v>
      </c>
      <c r="M88" s="102">
        <v>65.7</v>
      </c>
      <c r="N88" s="102">
        <v>65.7</v>
      </c>
      <c r="O88" s="102">
        <v>66.2</v>
      </c>
      <c r="P88" s="102">
        <v>66.2</v>
      </c>
      <c r="Q88" s="102">
        <v>65.8</v>
      </c>
      <c r="R88" s="102">
        <v>65.7</v>
      </c>
      <c r="S88" s="102">
        <v>65.7</v>
      </c>
      <c r="T88" s="102">
        <v>65.2</v>
      </c>
      <c r="U88" s="102">
        <v>65.5</v>
      </c>
      <c r="V88" s="102">
        <v>65.599999999999994</v>
      </c>
      <c r="W88" s="102">
        <v>65.8</v>
      </c>
      <c r="X88" s="102">
        <v>65.8</v>
      </c>
      <c r="Y88" s="102">
        <v>65.400000000000006</v>
      </c>
      <c r="Z88" s="102">
        <v>65.2</v>
      </c>
      <c r="AA88" s="102">
        <v>65.400000000000006</v>
      </c>
      <c r="AB88" s="102">
        <v>65.7</v>
      </c>
      <c r="AC88" s="102">
        <v>65.599999999999994</v>
      </c>
      <c r="AD88" s="102">
        <v>65.599999999999994</v>
      </c>
      <c r="AE88" s="102">
        <v>65.7</v>
      </c>
      <c r="AF88" s="103">
        <v>65.900000000000006</v>
      </c>
      <c r="AG88" s="104"/>
      <c r="AH88" s="51">
        <f t="shared" si="20"/>
        <v>66.400000000000006</v>
      </c>
      <c r="AI88" s="52">
        <f t="shared" si="21"/>
        <v>64.5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SUM(B12,B14,B17,B20:B21,B39,B41:B42,B44,B46,B91:B94,B98,B104,B110,B119,B121,B133,B140,B143:B144,B151,B153,B155,B159:B161,B163:B165,B170,B176:B177,B179:B181,B189,B194)</f>
        <v>156.23999999999998</v>
      </c>
      <c r="C90" s="109">
        <f t="shared" ref="C90:AF90" si="25">SUM(C12,C14,C17,C20:C21,C39,C41:C42,C44,C46,C91:C94,C98,C104,C110,C119,C121,C133,C140,C143:C144,C151,C153,C155,C159:C161,C163:C165,C170,C176:C177,C179:C181,C189,C194)</f>
        <v>143.94000000000003</v>
      </c>
      <c r="D90" s="109">
        <f t="shared" si="25"/>
        <v>136.73999999999998</v>
      </c>
      <c r="E90" s="109">
        <f t="shared" si="25"/>
        <v>138.14000000000001</v>
      </c>
      <c r="F90" s="109">
        <f t="shared" si="25"/>
        <v>154.13999999999999</v>
      </c>
      <c r="G90" s="109">
        <f t="shared" si="25"/>
        <v>165.44</v>
      </c>
      <c r="H90" s="109">
        <f t="shared" si="25"/>
        <v>197.74</v>
      </c>
      <c r="I90" s="109">
        <f t="shared" si="25"/>
        <v>203.33999999999997</v>
      </c>
      <c r="J90" s="109">
        <f t="shared" si="25"/>
        <v>220.93999999999997</v>
      </c>
      <c r="K90" s="109">
        <f t="shared" si="25"/>
        <v>233.94</v>
      </c>
      <c r="L90" s="109">
        <f t="shared" si="25"/>
        <v>249.64</v>
      </c>
      <c r="M90" s="109">
        <f t="shared" si="25"/>
        <v>275.94000000000005</v>
      </c>
      <c r="N90" s="109">
        <f t="shared" si="25"/>
        <v>250.73999999999995</v>
      </c>
      <c r="O90" s="109">
        <f t="shared" si="25"/>
        <v>239.23999999999998</v>
      </c>
      <c r="P90" s="109">
        <f t="shared" si="25"/>
        <v>237.43999999999997</v>
      </c>
      <c r="Q90" s="109">
        <f t="shared" si="25"/>
        <v>216.23999999999998</v>
      </c>
      <c r="R90" s="109">
        <f t="shared" si="25"/>
        <v>189.43999999999997</v>
      </c>
      <c r="S90" s="109">
        <f t="shared" si="25"/>
        <v>217.73999999999998</v>
      </c>
      <c r="T90" s="109">
        <f t="shared" si="25"/>
        <v>224.14</v>
      </c>
      <c r="U90" s="109">
        <f t="shared" si="25"/>
        <v>221.53999999999996</v>
      </c>
      <c r="V90" s="109">
        <f t="shared" si="25"/>
        <v>225.53999999999996</v>
      </c>
      <c r="W90" s="109">
        <f t="shared" si="25"/>
        <v>231.03999999999996</v>
      </c>
      <c r="X90" s="109">
        <f t="shared" si="25"/>
        <v>248.34</v>
      </c>
      <c r="Y90" s="109">
        <f t="shared" si="25"/>
        <v>286.74000000000007</v>
      </c>
      <c r="Z90" s="109">
        <f t="shared" si="25"/>
        <v>309.94</v>
      </c>
      <c r="AA90" s="109">
        <f t="shared" si="25"/>
        <v>290.04000000000002</v>
      </c>
      <c r="AB90" s="109">
        <f t="shared" si="25"/>
        <v>278.44</v>
      </c>
      <c r="AC90" s="109">
        <f t="shared" si="25"/>
        <v>253.83999999999997</v>
      </c>
      <c r="AD90" s="109">
        <f t="shared" si="25"/>
        <v>253.83999999999997</v>
      </c>
      <c r="AE90" s="109">
        <f t="shared" si="25"/>
        <v>170.23999999999995</v>
      </c>
      <c r="AF90" s="109">
        <f t="shared" si="25"/>
        <v>170.23999999999995</v>
      </c>
      <c r="AG90" s="110"/>
      <c r="AH90" s="51">
        <f>MAX(B90:AF90)</f>
        <v>309.94</v>
      </c>
      <c r="AI90" s="52">
        <f>MIN(B90:AF90)</f>
        <v>136.73999999999998</v>
      </c>
    </row>
    <row r="91" spans="1:88" x14ac:dyDescent="0.25">
      <c r="A91" s="111" t="s">
        <v>58</v>
      </c>
      <c r="B91" s="79">
        <v>21.2</v>
      </c>
      <c r="C91" s="79">
        <v>22.8</v>
      </c>
      <c r="D91" s="79">
        <v>26.6</v>
      </c>
      <c r="E91" s="79">
        <v>11.4</v>
      </c>
      <c r="F91" s="112">
        <v>7.7</v>
      </c>
      <c r="G91" s="112">
        <v>9.3000000000000007</v>
      </c>
      <c r="H91" s="112">
        <v>6.9</v>
      </c>
      <c r="I91" s="112">
        <v>12.6</v>
      </c>
      <c r="J91" s="112">
        <v>14.2</v>
      </c>
      <c r="K91" s="112">
        <v>24.3</v>
      </c>
      <c r="L91" s="49">
        <v>34</v>
      </c>
      <c r="M91" s="112">
        <v>29.5</v>
      </c>
      <c r="N91" s="112">
        <v>29</v>
      </c>
      <c r="O91" s="112">
        <v>28.5</v>
      </c>
      <c r="P91" s="112">
        <v>28</v>
      </c>
      <c r="Q91" s="112">
        <v>28</v>
      </c>
      <c r="R91" s="49">
        <v>31.1</v>
      </c>
      <c r="S91" s="49">
        <v>31.1</v>
      </c>
      <c r="T91" s="49">
        <v>42.1</v>
      </c>
      <c r="U91" s="112">
        <v>37.200000000000003</v>
      </c>
      <c r="V91" s="112">
        <v>44.9</v>
      </c>
      <c r="W91" s="112">
        <v>41.9</v>
      </c>
      <c r="X91" s="112">
        <v>38.1</v>
      </c>
      <c r="Y91" s="112">
        <v>26.3</v>
      </c>
      <c r="Z91" s="112">
        <v>19</v>
      </c>
      <c r="AA91" s="49">
        <v>9.3000000000000007</v>
      </c>
      <c r="AB91" s="49">
        <v>17.2</v>
      </c>
      <c r="AC91" s="49">
        <v>15.5</v>
      </c>
      <c r="AD91" s="49">
        <v>15.5</v>
      </c>
      <c r="AE91" s="49">
        <v>15.1</v>
      </c>
      <c r="AF91" s="49">
        <v>15.1</v>
      </c>
      <c r="AG91" s="114">
        <v>75</v>
      </c>
      <c r="AH91" s="51">
        <f>IF(ABS(MAX(B91:AF91))&gt;ABS(MIN(B91:AF91)),MAX(B91:AF91),MIN(B91:AF91))</f>
        <v>44.9</v>
      </c>
      <c r="AI91" s="115">
        <f>INDEX($B$9:$AF$9,1,MATCH(AH91,B91:AF91,0))</f>
        <v>0.72916666666666663</v>
      </c>
    </row>
    <row r="92" spans="1:88" x14ac:dyDescent="0.25">
      <c r="A92" s="116" t="s">
        <v>59</v>
      </c>
      <c r="B92" s="80">
        <v>-51.8</v>
      </c>
      <c r="C92" s="80">
        <v>-70</v>
      </c>
      <c r="D92" s="80">
        <v>-76</v>
      </c>
      <c r="E92" s="80">
        <v>-57</v>
      </c>
      <c r="F92" s="80">
        <v>-39</v>
      </c>
      <c r="G92" s="80">
        <v>-37.200000000000003</v>
      </c>
      <c r="H92" s="80">
        <v>-10</v>
      </c>
      <c r="I92" s="80">
        <v>-12.6</v>
      </c>
      <c r="J92" s="80">
        <v>-1.4</v>
      </c>
      <c r="K92" s="80">
        <v>-2.8</v>
      </c>
      <c r="L92" s="80">
        <v>2</v>
      </c>
      <c r="M92" s="80">
        <v>17</v>
      </c>
      <c r="N92" s="80">
        <v>-10</v>
      </c>
      <c r="O92" s="80">
        <v>-15</v>
      </c>
      <c r="P92" s="80">
        <v>-20</v>
      </c>
      <c r="Q92" s="80">
        <v>-42</v>
      </c>
      <c r="R92" s="80">
        <v>-43</v>
      </c>
      <c r="S92" s="80">
        <v>-43</v>
      </c>
      <c r="T92" s="80">
        <v>-40</v>
      </c>
      <c r="U92" s="80">
        <v>-40</v>
      </c>
      <c r="V92" s="80">
        <v>-39</v>
      </c>
      <c r="W92" s="80">
        <v>-35</v>
      </c>
      <c r="X92" s="80">
        <v>-28</v>
      </c>
      <c r="Y92" s="80">
        <v>-13</v>
      </c>
      <c r="Z92" s="80">
        <v>0.1</v>
      </c>
      <c r="AA92" s="67">
        <v>-6</v>
      </c>
      <c r="AB92" s="67">
        <v>-16</v>
      </c>
      <c r="AC92" s="67">
        <v>-24</v>
      </c>
      <c r="AD92" s="67">
        <v>-24</v>
      </c>
      <c r="AE92" s="67">
        <v>-60</v>
      </c>
      <c r="AF92" s="67">
        <v>-60</v>
      </c>
      <c r="AG92" s="114">
        <v>240</v>
      </c>
      <c r="AH92" s="51">
        <f>IF(ABS(MAX(B92:AF92))&gt;ABS(MIN(B92:AF92)),MAX(B92:AF92),MIN(B92:AF92))</f>
        <v>-76</v>
      </c>
      <c r="AI92" s="115">
        <f>INDEX($B$9:$AF$9,1,MATCH(AH92,B92:AF92,0))</f>
        <v>0.125</v>
      </c>
    </row>
    <row r="93" spans="1:88" x14ac:dyDescent="0.25">
      <c r="A93" s="116" t="s">
        <v>60</v>
      </c>
      <c r="B93" s="80">
        <v>-7.8</v>
      </c>
      <c r="C93" s="80">
        <v>-3.2</v>
      </c>
      <c r="D93" s="80">
        <v>-9</v>
      </c>
      <c r="E93" s="80">
        <v>-4.5</v>
      </c>
      <c r="F93" s="80">
        <v>-2.6</v>
      </c>
      <c r="G93" s="80">
        <v>-1</v>
      </c>
      <c r="H93" s="80">
        <v>5.0999999999999996</v>
      </c>
      <c r="I93" s="80">
        <v>8.1999999999999993</v>
      </c>
      <c r="J93" s="80">
        <v>12</v>
      </c>
      <c r="K93" s="80">
        <v>17.8</v>
      </c>
      <c r="L93" s="80">
        <v>17.5</v>
      </c>
      <c r="M93" s="80">
        <v>33</v>
      </c>
      <c r="N93" s="80">
        <v>28</v>
      </c>
      <c r="O93" s="80">
        <v>12</v>
      </c>
      <c r="P93" s="80">
        <v>6.7</v>
      </c>
      <c r="Q93" s="80">
        <v>6.5</v>
      </c>
      <c r="R93" s="80">
        <v>6.5</v>
      </c>
      <c r="S93" s="80">
        <v>5</v>
      </c>
      <c r="T93" s="80">
        <v>5.0999999999999996</v>
      </c>
      <c r="U93" s="80">
        <v>3.2</v>
      </c>
      <c r="V93" s="80">
        <v>4.5</v>
      </c>
      <c r="W93" s="80">
        <v>3.9</v>
      </c>
      <c r="X93" s="80">
        <v>9</v>
      </c>
      <c r="Y93" s="80">
        <v>21.3</v>
      </c>
      <c r="Z93" s="80">
        <v>38.1</v>
      </c>
      <c r="AA93" s="67">
        <v>31.5</v>
      </c>
      <c r="AB93" s="67">
        <v>22.4</v>
      </c>
      <c r="AC93" s="67">
        <v>19.399999999999999</v>
      </c>
      <c r="AD93" s="67">
        <v>19.399999999999999</v>
      </c>
      <c r="AE93" s="67">
        <v>-6.8</v>
      </c>
      <c r="AF93" s="67">
        <v>-6.8</v>
      </c>
      <c r="AG93" s="114">
        <v>60</v>
      </c>
      <c r="AH93" s="51">
        <f>IF(ABS(MAX(B93:AF93))&gt;ABS(MIN(B93:AF93)),MAX(B93:AF93),MIN(B93:AF93))</f>
        <v>38.1</v>
      </c>
      <c r="AI93" s="115">
        <f>INDEX($B$9:$AF$9,1,MATCH(AH93,B93:AF93,0))</f>
        <v>0.8125</v>
      </c>
    </row>
    <row r="94" spans="1:88" x14ac:dyDescent="0.25">
      <c r="A94" s="118" t="s">
        <v>61</v>
      </c>
      <c r="B94" s="82">
        <v>-60.3</v>
      </c>
      <c r="C94" s="82">
        <v>-60.3</v>
      </c>
      <c r="D94" s="82">
        <v>-60.3</v>
      </c>
      <c r="E94" s="82">
        <v>-60.3</v>
      </c>
      <c r="F94" s="82">
        <v>-60.6</v>
      </c>
      <c r="G94" s="82">
        <v>-60.3</v>
      </c>
      <c r="H94" s="82">
        <v>-58.8</v>
      </c>
      <c r="I94" s="82">
        <v>-59.5</v>
      </c>
      <c r="J94" s="82">
        <v>-58.5</v>
      </c>
      <c r="K94" s="82">
        <v>-60</v>
      </c>
      <c r="L94" s="82">
        <v>-58.5</v>
      </c>
      <c r="M94" s="82">
        <v>-58.2</v>
      </c>
      <c r="N94" s="82">
        <v>-50</v>
      </c>
      <c r="O94" s="82">
        <v>-40</v>
      </c>
      <c r="P94" s="82">
        <v>-31</v>
      </c>
      <c r="Q94" s="82">
        <v>-30</v>
      </c>
      <c r="R94" s="82">
        <v>-30</v>
      </c>
      <c r="S94" s="82">
        <v>-30.2</v>
      </c>
      <c r="T94" s="82">
        <v>-37.9</v>
      </c>
      <c r="U94" s="82">
        <v>-33.700000000000003</v>
      </c>
      <c r="V94" s="82">
        <v>-39.700000000000003</v>
      </c>
      <c r="W94" s="82">
        <v>-34.6</v>
      </c>
      <c r="X94" s="82">
        <v>-25.6</v>
      </c>
      <c r="Y94" s="82">
        <v>-2.7</v>
      </c>
      <c r="Z94" s="82">
        <v>-2.1</v>
      </c>
      <c r="AA94" s="119">
        <v>0</v>
      </c>
      <c r="AB94" s="119">
        <v>0</v>
      </c>
      <c r="AC94" s="119">
        <v>-11.2</v>
      </c>
      <c r="AD94" s="119">
        <v>-11.2</v>
      </c>
      <c r="AE94" s="119">
        <v>-32.200000000000003</v>
      </c>
      <c r="AF94" s="119">
        <v>-32.200000000000003</v>
      </c>
      <c r="AG94" s="121">
        <v>120</v>
      </c>
      <c r="AH94" s="51">
        <f>IF(ABS(MAX(B94:AF94))&gt;ABS(MIN(B94:AF94)),MAX(B94:AF94),MIN(B94:AF94))</f>
        <v>-60.6</v>
      </c>
      <c r="AI94" s="115">
        <f>INDEX($B$9:$AF$9,1,MATCH(AH94,B94:AF94,0))</f>
        <v>0.20833333333333301</v>
      </c>
    </row>
    <row r="95" spans="1:88" ht="15.75" thickBot="1" x14ac:dyDescent="0.3">
      <c r="A95" s="118" t="s">
        <v>62</v>
      </c>
      <c r="B95" s="82">
        <v>66.400000000000006</v>
      </c>
      <c r="C95" s="82">
        <v>48.5</v>
      </c>
      <c r="D95" s="82">
        <v>44.3</v>
      </c>
      <c r="E95" s="82">
        <v>65.3</v>
      </c>
      <c r="F95" s="82">
        <v>89</v>
      </c>
      <c r="G95" s="82">
        <v>81</v>
      </c>
      <c r="H95" s="82">
        <v>100.5</v>
      </c>
      <c r="I95" s="82">
        <v>93.5</v>
      </c>
      <c r="J95" s="82">
        <v>95.5</v>
      </c>
      <c r="K95" s="82">
        <v>86</v>
      </c>
      <c r="L95" s="82">
        <v>86</v>
      </c>
      <c r="M95" s="82">
        <v>93</v>
      </c>
      <c r="N95" s="82">
        <v>80</v>
      </c>
      <c r="O95" s="82">
        <v>68</v>
      </c>
      <c r="P95" s="82">
        <v>64</v>
      </c>
      <c r="Q95" s="82">
        <v>68</v>
      </c>
      <c r="R95" s="82">
        <v>63</v>
      </c>
      <c r="S95" s="82">
        <v>63</v>
      </c>
      <c r="T95" s="82">
        <v>53.6</v>
      </c>
      <c r="U95" s="82">
        <v>59.3</v>
      </c>
      <c r="V95" s="82">
        <v>49</v>
      </c>
      <c r="W95" s="82">
        <v>50.2</v>
      </c>
      <c r="X95" s="82">
        <v>61.4</v>
      </c>
      <c r="Y95" s="82">
        <v>81.400000000000006</v>
      </c>
      <c r="Z95" s="82">
        <v>80</v>
      </c>
      <c r="AA95" s="119">
        <v>83.7</v>
      </c>
      <c r="AB95" s="119">
        <v>85.4</v>
      </c>
      <c r="AC95" s="119">
        <v>79.8</v>
      </c>
      <c r="AD95" s="119">
        <v>79.8</v>
      </c>
      <c r="AE95" s="119">
        <v>68.400000000000006</v>
      </c>
      <c r="AF95" s="119">
        <v>68.400000000000006</v>
      </c>
      <c r="AG95" s="121"/>
      <c r="AH95" s="51">
        <f>IF(ABS(MAX(B95:AF95))&gt;ABS(MIN(B95:AF95)),MAX(B95:AF95),MIN(B95:AF95))</f>
        <v>100.5</v>
      </c>
      <c r="AI95" s="115">
        <f>INDEX($B$9:$AF$9,1,MATCH(AH95,B95:AF95,0))</f>
        <v>0.25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3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ref="S124:AF124" si="34">R124</f>
        <v>1.48</v>
      </c>
      <c r="T124" s="129">
        <f t="shared" si="34"/>
        <v>1.48</v>
      </c>
      <c r="U124" s="129">
        <f t="shared" si="34"/>
        <v>1.48</v>
      </c>
      <c r="V124" s="129">
        <f t="shared" si="34"/>
        <v>1.48</v>
      </c>
      <c r="W124" s="129">
        <f t="shared" si="34"/>
        <v>1.48</v>
      </c>
      <c r="X124" s="129">
        <f t="shared" si="34"/>
        <v>1.48</v>
      </c>
      <c r="Y124" s="129">
        <f t="shared" si="34"/>
        <v>1.48</v>
      </c>
      <c r="Z124" s="129">
        <f t="shared" si="34"/>
        <v>1.48</v>
      </c>
      <c r="AA124" s="129">
        <f t="shared" si="34"/>
        <v>1.48</v>
      </c>
      <c r="AB124" s="129">
        <f t="shared" si="34"/>
        <v>1.48</v>
      </c>
      <c r="AC124" s="129">
        <f t="shared" si="34"/>
        <v>1.48</v>
      </c>
      <c r="AD124" s="129">
        <f t="shared" si="34"/>
        <v>1.48</v>
      </c>
      <c r="AE124" s="129">
        <f t="shared" si="34"/>
        <v>1.48</v>
      </c>
      <c r="AF124" s="129">
        <f t="shared" si="34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5">B126</f>
        <v>2.2000000000000002</v>
      </c>
      <c r="D126" s="129">
        <f t="shared" si="35"/>
        <v>2.2000000000000002</v>
      </c>
      <c r="E126" s="129">
        <f t="shared" si="35"/>
        <v>2.2000000000000002</v>
      </c>
      <c r="F126" s="129">
        <f t="shared" si="35"/>
        <v>2.2000000000000002</v>
      </c>
      <c r="G126" s="129">
        <f t="shared" si="35"/>
        <v>2.2000000000000002</v>
      </c>
      <c r="H126" s="129">
        <f t="shared" si="35"/>
        <v>2.2000000000000002</v>
      </c>
      <c r="I126" s="129">
        <f t="shared" si="35"/>
        <v>2.2000000000000002</v>
      </c>
      <c r="J126" s="129">
        <f t="shared" si="35"/>
        <v>2.2000000000000002</v>
      </c>
      <c r="K126" s="129">
        <f t="shared" si="35"/>
        <v>2.2000000000000002</v>
      </c>
      <c r="L126" s="129">
        <f t="shared" si="35"/>
        <v>2.2000000000000002</v>
      </c>
      <c r="M126" s="129">
        <f t="shared" si="35"/>
        <v>2.2000000000000002</v>
      </c>
      <c r="N126" s="129">
        <f t="shared" si="35"/>
        <v>2.2000000000000002</v>
      </c>
      <c r="O126" s="129">
        <f t="shared" si="35"/>
        <v>2.2000000000000002</v>
      </c>
      <c r="P126" s="129">
        <f t="shared" si="35"/>
        <v>2.2000000000000002</v>
      </c>
      <c r="Q126" s="129">
        <f t="shared" si="35"/>
        <v>2.2000000000000002</v>
      </c>
      <c r="R126" s="129">
        <f t="shared" si="35"/>
        <v>2.2000000000000002</v>
      </c>
      <c r="S126" s="129">
        <f t="shared" ref="S126:AF133" si="36">R126</f>
        <v>2.2000000000000002</v>
      </c>
      <c r="T126" s="129">
        <f t="shared" si="36"/>
        <v>2.2000000000000002</v>
      </c>
      <c r="U126" s="129">
        <f t="shared" si="36"/>
        <v>2.2000000000000002</v>
      </c>
      <c r="V126" s="129">
        <f t="shared" si="36"/>
        <v>2.2000000000000002</v>
      </c>
      <c r="W126" s="129">
        <f t="shared" si="36"/>
        <v>2.2000000000000002</v>
      </c>
      <c r="X126" s="129">
        <f t="shared" si="36"/>
        <v>2.2000000000000002</v>
      </c>
      <c r="Y126" s="129">
        <f t="shared" si="36"/>
        <v>2.2000000000000002</v>
      </c>
      <c r="Z126" s="129">
        <f t="shared" si="36"/>
        <v>2.2000000000000002</v>
      </c>
      <c r="AA126" s="129">
        <f t="shared" si="36"/>
        <v>2.2000000000000002</v>
      </c>
      <c r="AB126" s="129">
        <f t="shared" si="36"/>
        <v>2.2000000000000002</v>
      </c>
      <c r="AC126" s="129">
        <f t="shared" si="36"/>
        <v>2.2000000000000002</v>
      </c>
      <c r="AD126" s="129">
        <f t="shared" si="36"/>
        <v>2.2000000000000002</v>
      </c>
      <c r="AE126" s="129">
        <f t="shared" si="36"/>
        <v>2.2000000000000002</v>
      </c>
      <c r="AF126" s="129">
        <f t="shared" si="36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5"/>
        <v>2</v>
      </c>
      <c r="D127" s="129">
        <f t="shared" si="35"/>
        <v>2</v>
      </c>
      <c r="E127" s="129">
        <f t="shared" si="35"/>
        <v>2</v>
      </c>
      <c r="F127" s="129">
        <f t="shared" si="35"/>
        <v>2</v>
      </c>
      <c r="G127" s="129">
        <f t="shared" si="35"/>
        <v>2</v>
      </c>
      <c r="H127" s="129">
        <f t="shared" si="35"/>
        <v>2</v>
      </c>
      <c r="I127" s="129">
        <f t="shared" si="35"/>
        <v>2</v>
      </c>
      <c r="J127" s="129">
        <f t="shared" si="35"/>
        <v>2</v>
      </c>
      <c r="K127" s="129">
        <f t="shared" si="35"/>
        <v>2</v>
      </c>
      <c r="L127" s="129">
        <f t="shared" si="35"/>
        <v>2</v>
      </c>
      <c r="M127" s="129">
        <f t="shared" si="35"/>
        <v>2</v>
      </c>
      <c r="N127" s="129">
        <f t="shared" si="35"/>
        <v>2</v>
      </c>
      <c r="O127" s="129">
        <f t="shared" si="35"/>
        <v>2</v>
      </c>
      <c r="P127" s="129">
        <f t="shared" si="35"/>
        <v>2</v>
      </c>
      <c r="Q127" s="129">
        <f t="shared" si="35"/>
        <v>2</v>
      </c>
      <c r="R127" s="129">
        <f t="shared" si="35"/>
        <v>2</v>
      </c>
      <c r="S127" s="129">
        <f t="shared" si="36"/>
        <v>2</v>
      </c>
      <c r="T127" s="129">
        <f t="shared" si="36"/>
        <v>2</v>
      </c>
      <c r="U127" s="129">
        <f t="shared" si="36"/>
        <v>2</v>
      </c>
      <c r="V127" s="129">
        <f t="shared" si="36"/>
        <v>2</v>
      </c>
      <c r="W127" s="129">
        <f t="shared" si="36"/>
        <v>2</v>
      </c>
      <c r="X127" s="129">
        <f t="shared" si="36"/>
        <v>2</v>
      </c>
      <c r="Y127" s="129">
        <f t="shared" si="36"/>
        <v>2</v>
      </c>
      <c r="Z127" s="129">
        <f t="shared" si="36"/>
        <v>2</v>
      </c>
      <c r="AA127" s="129">
        <f t="shared" si="36"/>
        <v>2</v>
      </c>
      <c r="AB127" s="129">
        <f t="shared" si="36"/>
        <v>2</v>
      </c>
      <c r="AC127" s="129">
        <f t="shared" si="36"/>
        <v>2</v>
      </c>
      <c r="AD127" s="129">
        <f t="shared" si="36"/>
        <v>2</v>
      </c>
      <c r="AE127" s="129">
        <f t="shared" si="36"/>
        <v>2</v>
      </c>
      <c r="AF127" s="129">
        <f t="shared" si="36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5"/>
        <v>1.25</v>
      </c>
      <c r="D128" s="129">
        <f t="shared" si="35"/>
        <v>1.25</v>
      </c>
      <c r="E128" s="129">
        <f t="shared" si="35"/>
        <v>1.25</v>
      </c>
      <c r="F128" s="129">
        <f t="shared" si="35"/>
        <v>1.25</v>
      </c>
      <c r="G128" s="129">
        <f t="shared" si="35"/>
        <v>1.25</v>
      </c>
      <c r="H128" s="129">
        <f t="shared" si="35"/>
        <v>1.25</v>
      </c>
      <c r="I128" s="129">
        <f t="shared" si="35"/>
        <v>1.25</v>
      </c>
      <c r="J128" s="129">
        <f t="shared" si="35"/>
        <v>1.25</v>
      </c>
      <c r="K128" s="129">
        <f t="shared" si="35"/>
        <v>1.25</v>
      </c>
      <c r="L128" s="129">
        <f t="shared" si="35"/>
        <v>1.25</v>
      </c>
      <c r="M128" s="129">
        <f t="shared" si="35"/>
        <v>1.25</v>
      </c>
      <c r="N128" s="129">
        <f t="shared" si="35"/>
        <v>1.25</v>
      </c>
      <c r="O128" s="129">
        <f t="shared" si="35"/>
        <v>1.25</v>
      </c>
      <c r="P128" s="129">
        <f t="shared" si="35"/>
        <v>1.25</v>
      </c>
      <c r="Q128" s="129">
        <f t="shared" si="35"/>
        <v>1.25</v>
      </c>
      <c r="R128" s="129">
        <f t="shared" si="35"/>
        <v>1.25</v>
      </c>
      <c r="S128" s="129">
        <f t="shared" si="36"/>
        <v>1.25</v>
      </c>
      <c r="T128" s="129">
        <f t="shared" si="36"/>
        <v>1.25</v>
      </c>
      <c r="U128" s="129">
        <f t="shared" si="36"/>
        <v>1.25</v>
      </c>
      <c r="V128" s="129">
        <f t="shared" si="36"/>
        <v>1.25</v>
      </c>
      <c r="W128" s="129">
        <f t="shared" si="36"/>
        <v>1.25</v>
      </c>
      <c r="X128" s="129">
        <f t="shared" si="36"/>
        <v>1.25</v>
      </c>
      <c r="Y128" s="129">
        <f t="shared" si="36"/>
        <v>1.25</v>
      </c>
      <c r="Z128" s="129">
        <f t="shared" si="36"/>
        <v>1.25</v>
      </c>
      <c r="AA128" s="129">
        <f t="shared" si="36"/>
        <v>1.25</v>
      </c>
      <c r="AB128" s="129">
        <f t="shared" si="36"/>
        <v>1.25</v>
      </c>
      <c r="AC128" s="129">
        <f t="shared" si="36"/>
        <v>1.25</v>
      </c>
      <c r="AD128" s="129">
        <f t="shared" si="36"/>
        <v>1.25</v>
      </c>
      <c r="AE128" s="129">
        <f t="shared" si="36"/>
        <v>1.25</v>
      </c>
      <c r="AF128" s="129">
        <f t="shared" si="36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5"/>
        <v>1.1499999999999999</v>
      </c>
      <c r="D129" s="129">
        <f t="shared" si="35"/>
        <v>1.1499999999999999</v>
      </c>
      <c r="E129" s="129">
        <f t="shared" si="35"/>
        <v>1.1499999999999999</v>
      </c>
      <c r="F129" s="129">
        <f t="shared" si="35"/>
        <v>1.1499999999999999</v>
      </c>
      <c r="G129" s="129">
        <f t="shared" si="35"/>
        <v>1.1499999999999999</v>
      </c>
      <c r="H129" s="129">
        <f t="shared" si="35"/>
        <v>1.1499999999999999</v>
      </c>
      <c r="I129" s="129">
        <f t="shared" si="35"/>
        <v>1.1499999999999999</v>
      </c>
      <c r="J129" s="129">
        <f t="shared" si="35"/>
        <v>1.1499999999999999</v>
      </c>
      <c r="K129" s="129">
        <f t="shared" si="35"/>
        <v>1.1499999999999999</v>
      </c>
      <c r="L129" s="129">
        <f t="shared" si="35"/>
        <v>1.1499999999999999</v>
      </c>
      <c r="M129" s="129">
        <f t="shared" si="35"/>
        <v>1.1499999999999999</v>
      </c>
      <c r="N129" s="129">
        <f t="shared" si="35"/>
        <v>1.1499999999999999</v>
      </c>
      <c r="O129" s="129">
        <f t="shared" si="35"/>
        <v>1.1499999999999999</v>
      </c>
      <c r="P129" s="129">
        <f t="shared" si="35"/>
        <v>1.1499999999999999</v>
      </c>
      <c r="Q129" s="129">
        <f t="shared" si="35"/>
        <v>1.1499999999999999</v>
      </c>
      <c r="R129" s="129">
        <f t="shared" si="35"/>
        <v>1.1499999999999999</v>
      </c>
      <c r="S129" s="129">
        <f t="shared" si="36"/>
        <v>1.1499999999999999</v>
      </c>
      <c r="T129" s="129">
        <f t="shared" si="36"/>
        <v>1.1499999999999999</v>
      </c>
      <c r="U129" s="129">
        <f t="shared" si="36"/>
        <v>1.1499999999999999</v>
      </c>
      <c r="V129" s="129">
        <f t="shared" si="36"/>
        <v>1.1499999999999999</v>
      </c>
      <c r="W129" s="129">
        <f t="shared" si="36"/>
        <v>1.1499999999999999</v>
      </c>
      <c r="X129" s="129">
        <f t="shared" si="36"/>
        <v>1.1499999999999999</v>
      </c>
      <c r="Y129" s="129">
        <f t="shared" si="36"/>
        <v>1.1499999999999999</v>
      </c>
      <c r="Z129" s="129">
        <f t="shared" si="36"/>
        <v>1.1499999999999999</v>
      </c>
      <c r="AA129" s="129">
        <f t="shared" si="36"/>
        <v>1.1499999999999999</v>
      </c>
      <c r="AB129" s="129">
        <f t="shared" si="36"/>
        <v>1.1499999999999999</v>
      </c>
      <c r="AC129" s="129">
        <f t="shared" si="36"/>
        <v>1.1499999999999999</v>
      </c>
      <c r="AD129" s="129">
        <f t="shared" si="36"/>
        <v>1.1499999999999999</v>
      </c>
      <c r="AE129" s="129">
        <f t="shared" si="36"/>
        <v>1.1499999999999999</v>
      </c>
      <c r="AF129" s="129">
        <f t="shared" si="36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5"/>
        <v>2.133</v>
      </c>
      <c r="D130" s="129">
        <f t="shared" si="35"/>
        <v>2.133</v>
      </c>
      <c r="E130" s="129">
        <f t="shared" si="35"/>
        <v>2.133</v>
      </c>
      <c r="F130" s="129">
        <f t="shared" si="35"/>
        <v>2.133</v>
      </c>
      <c r="G130" s="129">
        <f t="shared" si="35"/>
        <v>2.133</v>
      </c>
      <c r="H130" s="129">
        <f t="shared" si="35"/>
        <v>2.133</v>
      </c>
      <c r="I130" s="129">
        <f t="shared" si="35"/>
        <v>2.133</v>
      </c>
      <c r="J130" s="129">
        <f t="shared" si="35"/>
        <v>2.133</v>
      </c>
      <c r="K130" s="129">
        <f t="shared" si="35"/>
        <v>2.133</v>
      </c>
      <c r="L130" s="129">
        <f t="shared" si="35"/>
        <v>2.133</v>
      </c>
      <c r="M130" s="129">
        <f t="shared" si="35"/>
        <v>2.133</v>
      </c>
      <c r="N130" s="129">
        <f t="shared" si="35"/>
        <v>2.133</v>
      </c>
      <c r="O130" s="129">
        <f t="shared" si="35"/>
        <v>2.133</v>
      </c>
      <c r="P130" s="129">
        <f t="shared" si="35"/>
        <v>2.133</v>
      </c>
      <c r="Q130" s="129">
        <f t="shared" si="35"/>
        <v>2.133</v>
      </c>
      <c r="R130" s="129">
        <f t="shared" si="35"/>
        <v>2.133</v>
      </c>
      <c r="S130" s="129">
        <f t="shared" si="36"/>
        <v>2.133</v>
      </c>
      <c r="T130" s="129">
        <f t="shared" si="36"/>
        <v>2.133</v>
      </c>
      <c r="U130" s="129">
        <f t="shared" si="36"/>
        <v>2.133</v>
      </c>
      <c r="V130" s="129">
        <f t="shared" si="36"/>
        <v>2.133</v>
      </c>
      <c r="W130" s="129">
        <f t="shared" si="36"/>
        <v>2.133</v>
      </c>
      <c r="X130" s="129">
        <f t="shared" si="36"/>
        <v>2.133</v>
      </c>
      <c r="Y130" s="129">
        <f t="shared" si="36"/>
        <v>2.133</v>
      </c>
      <c r="Z130" s="129">
        <f t="shared" si="36"/>
        <v>2.133</v>
      </c>
      <c r="AA130" s="129">
        <f t="shared" si="36"/>
        <v>2.133</v>
      </c>
      <c r="AB130" s="129">
        <f t="shared" si="36"/>
        <v>2.133</v>
      </c>
      <c r="AC130" s="129">
        <f t="shared" si="36"/>
        <v>2.133</v>
      </c>
      <c r="AD130" s="129">
        <f t="shared" si="36"/>
        <v>2.133</v>
      </c>
      <c r="AE130" s="129">
        <f t="shared" si="36"/>
        <v>2.133</v>
      </c>
      <c r="AF130" s="129">
        <f t="shared" si="36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5"/>
        <v>2.09</v>
      </c>
      <c r="D131" s="129">
        <f t="shared" si="35"/>
        <v>2.09</v>
      </c>
      <c r="E131" s="129">
        <f t="shared" si="35"/>
        <v>2.09</v>
      </c>
      <c r="F131" s="129">
        <f t="shared" si="35"/>
        <v>2.09</v>
      </c>
      <c r="G131" s="129">
        <f t="shared" si="35"/>
        <v>2.09</v>
      </c>
      <c r="H131" s="129">
        <f t="shared" si="35"/>
        <v>2.09</v>
      </c>
      <c r="I131" s="129">
        <f t="shared" si="35"/>
        <v>2.09</v>
      </c>
      <c r="J131" s="129">
        <f t="shared" si="35"/>
        <v>2.09</v>
      </c>
      <c r="K131" s="129">
        <f t="shared" si="35"/>
        <v>2.09</v>
      </c>
      <c r="L131" s="129">
        <f t="shared" si="35"/>
        <v>2.09</v>
      </c>
      <c r="M131" s="129">
        <f t="shared" si="35"/>
        <v>2.09</v>
      </c>
      <c r="N131" s="129">
        <f t="shared" si="35"/>
        <v>2.09</v>
      </c>
      <c r="O131" s="129">
        <f t="shared" si="35"/>
        <v>2.09</v>
      </c>
      <c r="P131" s="129">
        <f t="shared" si="35"/>
        <v>2.09</v>
      </c>
      <c r="Q131" s="129">
        <f t="shared" si="35"/>
        <v>2.09</v>
      </c>
      <c r="R131" s="129">
        <f t="shared" si="35"/>
        <v>2.09</v>
      </c>
      <c r="S131" s="129">
        <f t="shared" si="36"/>
        <v>2.09</v>
      </c>
      <c r="T131" s="129">
        <f t="shared" si="36"/>
        <v>2.09</v>
      </c>
      <c r="U131" s="129">
        <f t="shared" si="36"/>
        <v>2.09</v>
      </c>
      <c r="V131" s="129">
        <f t="shared" si="36"/>
        <v>2.09</v>
      </c>
      <c r="W131" s="129">
        <f t="shared" si="36"/>
        <v>2.09</v>
      </c>
      <c r="X131" s="129">
        <f t="shared" si="36"/>
        <v>2.09</v>
      </c>
      <c r="Y131" s="129">
        <f t="shared" si="36"/>
        <v>2.09</v>
      </c>
      <c r="Z131" s="129">
        <f t="shared" si="36"/>
        <v>2.09</v>
      </c>
      <c r="AA131" s="129">
        <f t="shared" si="36"/>
        <v>2.09</v>
      </c>
      <c r="AB131" s="129">
        <f t="shared" si="36"/>
        <v>2.09</v>
      </c>
      <c r="AC131" s="129">
        <f t="shared" si="36"/>
        <v>2.09</v>
      </c>
      <c r="AD131" s="129">
        <f t="shared" si="36"/>
        <v>2.09</v>
      </c>
      <c r="AE131" s="129">
        <f t="shared" si="36"/>
        <v>2.09</v>
      </c>
      <c r="AF131" s="129">
        <f t="shared" si="36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5"/>
        <v>1.1399999999999999</v>
      </c>
      <c r="D132" s="129">
        <f t="shared" si="35"/>
        <v>1.1399999999999999</v>
      </c>
      <c r="E132" s="129">
        <f t="shared" si="35"/>
        <v>1.1399999999999999</v>
      </c>
      <c r="F132" s="129">
        <f t="shared" si="35"/>
        <v>1.1399999999999999</v>
      </c>
      <c r="G132" s="129">
        <f t="shared" si="35"/>
        <v>1.1399999999999999</v>
      </c>
      <c r="H132" s="129">
        <f t="shared" si="35"/>
        <v>1.1399999999999999</v>
      </c>
      <c r="I132" s="129">
        <f t="shared" si="35"/>
        <v>1.1399999999999999</v>
      </c>
      <c r="J132" s="129">
        <f t="shared" si="35"/>
        <v>1.1399999999999999</v>
      </c>
      <c r="K132" s="129">
        <f t="shared" si="35"/>
        <v>1.1399999999999999</v>
      </c>
      <c r="L132" s="129">
        <f t="shared" si="35"/>
        <v>1.1399999999999999</v>
      </c>
      <c r="M132" s="129">
        <f t="shared" si="35"/>
        <v>1.1399999999999999</v>
      </c>
      <c r="N132" s="129">
        <f t="shared" si="35"/>
        <v>1.1399999999999999</v>
      </c>
      <c r="O132" s="129">
        <f t="shared" si="35"/>
        <v>1.1399999999999999</v>
      </c>
      <c r="P132" s="129">
        <f t="shared" si="35"/>
        <v>1.1399999999999999</v>
      </c>
      <c r="Q132" s="129">
        <f t="shared" si="35"/>
        <v>1.1399999999999999</v>
      </c>
      <c r="R132" s="129">
        <f t="shared" si="35"/>
        <v>1.1399999999999999</v>
      </c>
      <c r="S132" s="129">
        <f t="shared" si="36"/>
        <v>1.1399999999999999</v>
      </c>
      <c r="T132" s="129">
        <f t="shared" si="36"/>
        <v>1.1399999999999999</v>
      </c>
      <c r="U132" s="129">
        <f t="shared" si="36"/>
        <v>1.1399999999999999</v>
      </c>
      <c r="V132" s="129">
        <f t="shared" si="36"/>
        <v>1.1399999999999999</v>
      </c>
      <c r="W132" s="129">
        <f t="shared" si="36"/>
        <v>1.1399999999999999</v>
      </c>
      <c r="X132" s="129">
        <f t="shared" si="36"/>
        <v>1.1399999999999999</v>
      </c>
      <c r="Y132" s="129">
        <f t="shared" si="36"/>
        <v>1.1399999999999999</v>
      </c>
      <c r="Z132" s="129">
        <f t="shared" si="36"/>
        <v>1.1399999999999999</v>
      </c>
      <c r="AA132" s="129">
        <f t="shared" si="36"/>
        <v>1.1399999999999999</v>
      </c>
      <c r="AB132" s="129">
        <f t="shared" si="36"/>
        <v>1.1399999999999999</v>
      </c>
      <c r="AC132" s="129">
        <f t="shared" si="36"/>
        <v>1.1399999999999999</v>
      </c>
      <c r="AD132" s="129">
        <f t="shared" si="36"/>
        <v>1.1399999999999999</v>
      </c>
      <c r="AE132" s="129">
        <f t="shared" si="36"/>
        <v>1.1399999999999999</v>
      </c>
      <c r="AF132" s="129">
        <f t="shared" si="36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5"/>
        <v>0.82</v>
      </c>
      <c r="D133" s="129">
        <f t="shared" si="35"/>
        <v>0.82</v>
      </c>
      <c r="E133" s="129">
        <f t="shared" si="35"/>
        <v>0.82</v>
      </c>
      <c r="F133" s="129">
        <f t="shared" si="35"/>
        <v>0.82</v>
      </c>
      <c r="G133" s="129">
        <f t="shared" si="35"/>
        <v>0.82</v>
      </c>
      <c r="H133" s="129">
        <f t="shared" si="35"/>
        <v>0.82</v>
      </c>
      <c r="I133" s="129">
        <f t="shared" si="35"/>
        <v>0.82</v>
      </c>
      <c r="J133" s="129">
        <f t="shared" si="35"/>
        <v>0.82</v>
      </c>
      <c r="K133" s="129">
        <f t="shared" si="35"/>
        <v>0.82</v>
      </c>
      <c r="L133" s="129">
        <f t="shared" si="35"/>
        <v>0.82</v>
      </c>
      <c r="M133" s="129">
        <f t="shared" si="35"/>
        <v>0.82</v>
      </c>
      <c r="N133" s="129">
        <f t="shared" si="35"/>
        <v>0.82</v>
      </c>
      <c r="O133" s="129">
        <f t="shared" si="35"/>
        <v>0.82</v>
      </c>
      <c r="P133" s="129">
        <f t="shared" si="35"/>
        <v>0.82</v>
      </c>
      <c r="Q133" s="129">
        <f t="shared" si="35"/>
        <v>0.82</v>
      </c>
      <c r="R133" s="129">
        <f t="shared" si="35"/>
        <v>0.82</v>
      </c>
      <c r="S133" s="129">
        <f t="shared" si="36"/>
        <v>0.82</v>
      </c>
      <c r="T133" s="129">
        <f t="shared" si="36"/>
        <v>0.82</v>
      </c>
      <c r="U133" s="129">
        <f t="shared" si="36"/>
        <v>0.82</v>
      </c>
      <c r="V133" s="129">
        <f t="shared" si="36"/>
        <v>0.82</v>
      </c>
      <c r="W133" s="129">
        <f t="shared" si="36"/>
        <v>0.82</v>
      </c>
      <c r="X133" s="129">
        <f t="shared" si="36"/>
        <v>0.82</v>
      </c>
      <c r="Y133" s="129">
        <f t="shared" si="36"/>
        <v>0.82</v>
      </c>
      <c r="Z133" s="129">
        <f t="shared" si="36"/>
        <v>0.82</v>
      </c>
      <c r="AA133" s="129">
        <f t="shared" si="36"/>
        <v>0.82</v>
      </c>
      <c r="AB133" s="129">
        <f t="shared" si="36"/>
        <v>0.82</v>
      </c>
      <c r="AC133" s="129">
        <f t="shared" si="36"/>
        <v>0.82</v>
      </c>
      <c r="AD133" s="129">
        <f t="shared" si="36"/>
        <v>0.82</v>
      </c>
      <c r="AE133" s="129">
        <f t="shared" si="36"/>
        <v>0.82</v>
      </c>
      <c r="AF133" s="129">
        <f t="shared" si="36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7">B135</f>
        <v>2</v>
      </c>
      <c r="D135" s="129">
        <f t="shared" si="37"/>
        <v>2</v>
      </c>
      <c r="E135" s="129">
        <f t="shared" si="37"/>
        <v>2</v>
      </c>
      <c r="F135" s="129">
        <f t="shared" si="37"/>
        <v>2</v>
      </c>
      <c r="G135" s="129">
        <f t="shared" si="37"/>
        <v>2</v>
      </c>
      <c r="H135" s="129">
        <f t="shared" si="37"/>
        <v>2</v>
      </c>
      <c r="I135" s="129">
        <f t="shared" si="37"/>
        <v>2</v>
      </c>
      <c r="J135" s="129">
        <f t="shared" si="37"/>
        <v>2</v>
      </c>
      <c r="K135" s="129">
        <f t="shared" si="37"/>
        <v>2</v>
      </c>
      <c r="L135" s="129">
        <f t="shared" si="37"/>
        <v>2</v>
      </c>
      <c r="M135" s="129">
        <f t="shared" si="37"/>
        <v>2</v>
      </c>
      <c r="N135" s="129">
        <f t="shared" si="37"/>
        <v>2</v>
      </c>
      <c r="O135" s="129">
        <f t="shared" si="37"/>
        <v>2</v>
      </c>
      <c r="P135" s="129">
        <f t="shared" si="37"/>
        <v>2</v>
      </c>
      <c r="Q135" s="129">
        <f t="shared" si="37"/>
        <v>2</v>
      </c>
      <c r="R135" s="129">
        <f t="shared" si="37"/>
        <v>2</v>
      </c>
      <c r="S135" s="129">
        <f t="shared" ref="S135:AF141" si="38">R135</f>
        <v>2</v>
      </c>
      <c r="T135" s="129">
        <f t="shared" si="38"/>
        <v>2</v>
      </c>
      <c r="U135" s="129">
        <f t="shared" si="38"/>
        <v>2</v>
      </c>
      <c r="V135" s="129">
        <f t="shared" si="38"/>
        <v>2</v>
      </c>
      <c r="W135" s="129">
        <f t="shared" si="38"/>
        <v>2</v>
      </c>
      <c r="X135" s="129">
        <f t="shared" si="38"/>
        <v>2</v>
      </c>
      <c r="Y135" s="129">
        <f t="shared" si="38"/>
        <v>2</v>
      </c>
      <c r="Z135" s="129">
        <f t="shared" si="38"/>
        <v>2</v>
      </c>
      <c r="AA135" s="129">
        <f t="shared" si="38"/>
        <v>2</v>
      </c>
      <c r="AB135" s="129">
        <f t="shared" si="38"/>
        <v>2</v>
      </c>
      <c r="AC135" s="129">
        <f t="shared" si="38"/>
        <v>2</v>
      </c>
      <c r="AD135" s="129">
        <f t="shared" si="38"/>
        <v>2</v>
      </c>
      <c r="AE135" s="129">
        <f t="shared" si="38"/>
        <v>2</v>
      </c>
      <c r="AF135" s="129">
        <f t="shared" si="38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7"/>
        <v>5.61</v>
      </c>
      <c r="D136" s="129">
        <f t="shared" si="37"/>
        <v>5.61</v>
      </c>
      <c r="E136" s="129">
        <f t="shared" si="37"/>
        <v>5.61</v>
      </c>
      <c r="F136" s="129">
        <f t="shared" si="37"/>
        <v>5.61</v>
      </c>
      <c r="G136" s="129">
        <f t="shared" si="37"/>
        <v>5.61</v>
      </c>
      <c r="H136" s="129">
        <f t="shared" si="37"/>
        <v>5.61</v>
      </c>
      <c r="I136" s="129">
        <f t="shared" si="37"/>
        <v>5.61</v>
      </c>
      <c r="J136" s="129">
        <f t="shared" si="37"/>
        <v>5.61</v>
      </c>
      <c r="K136" s="129">
        <f t="shared" si="37"/>
        <v>5.61</v>
      </c>
      <c r="L136" s="129">
        <f t="shared" si="37"/>
        <v>5.61</v>
      </c>
      <c r="M136" s="129">
        <f t="shared" si="37"/>
        <v>5.61</v>
      </c>
      <c r="N136" s="129">
        <f t="shared" si="37"/>
        <v>5.61</v>
      </c>
      <c r="O136" s="129">
        <f t="shared" si="37"/>
        <v>5.61</v>
      </c>
      <c r="P136" s="129">
        <f t="shared" si="37"/>
        <v>5.61</v>
      </c>
      <c r="Q136" s="129">
        <f t="shared" si="37"/>
        <v>5.61</v>
      </c>
      <c r="R136" s="129">
        <f t="shared" si="37"/>
        <v>5.61</v>
      </c>
      <c r="S136" s="129">
        <f t="shared" si="38"/>
        <v>5.61</v>
      </c>
      <c r="T136" s="129">
        <f t="shared" si="38"/>
        <v>5.61</v>
      </c>
      <c r="U136" s="129">
        <f t="shared" si="38"/>
        <v>5.61</v>
      </c>
      <c r="V136" s="129">
        <f t="shared" si="38"/>
        <v>5.61</v>
      </c>
      <c r="W136" s="129">
        <f t="shared" si="38"/>
        <v>5.61</v>
      </c>
      <c r="X136" s="129">
        <f t="shared" si="38"/>
        <v>5.61</v>
      </c>
      <c r="Y136" s="129">
        <f t="shared" si="38"/>
        <v>5.61</v>
      </c>
      <c r="Z136" s="129">
        <f t="shared" si="38"/>
        <v>5.61</v>
      </c>
      <c r="AA136" s="129">
        <f t="shared" si="38"/>
        <v>5.61</v>
      </c>
      <c r="AB136" s="129">
        <f t="shared" si="38"/>
        <v>5.61</v>
      </c>
      <c r="AC136" s="129">
        <f t="shared" si="38"/>
        <v>5.61</v>
      </c>
      <c r="AD136" s="129">
        <f t="shared" si="38"/>
        <v>5.61</v>
      </c>
      <c r="AE136" s="129">
        <f t="shared" si="38"/>
        <v>5.61</v>
      </c>
      <c r="AF136" s="129">
        <f t="shared" si="38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7"/>
        <v>1.25</v>
      </c>
      <c r="D137" s="129">
        <f t="shared" si="37"/>
        <v>1.25</v>
      </c>
      <c r="E137" s="129">
        <f t="shared" si="37"/>
        <v>1.25</v>
      </c>
      <c r="F137" s="129">
        <f t="shared" si="37"/>
        <v>1.25</v>
      </c>
      <c r="G137" s="129">
        <f t="shared" si="37"/>
        <v>1.25</v>
      </c>
      <c r="H137" s="129">
        <f t="shared" si="37"/>
        <v>1.25</v>
      </c>
      <c r="I137" s="129">
        <f t="shared" si="37"/>
        <v>1.25</v>
      </c>
      <c r="J137" s="129">
        <f t="shared" si="37"/>
        <v>1.25</v>
      </c>
      <c r="K137" s="129">
        <f t="shared" si="37"/>
        <v>1.25</v>
      </c>
      <c r="L137" s="129">
        <f t="shared" si="37"/>
        <v>1.25</v>
      </c>
      <c r="M137" s="129">
        <f t="shared" si="37"/>
        <v>1.25</v>
      </c>
      <c r="N137" s="129">
        <f t="shared" si="37"/>
        <v>1.25</v>
      </c>
      <c r="O137" s="129">
        <f t="shared" si="37"/>
        <v>1.25</v>
      </c>
      <c r="P137" s="129">
        <f t="shared" si="37"/>
        <v>1.25</v>
      </c>
      <c r="Q137" s="129">
        <f t="shared" si="37"/>
        <v>1.25</v>
      </c>
      <c r="R137" s="129">
        <f t="shared" si="37"/>
        <v>1.25</v>
      </c>
      <c r="S137" s="129">
        <f t="shared" si="38"/>
        <v>1.25</v>
      </c>
      <c r="T137" s="129">
        <f t="shared" si="38"/>
        <v>1.25</v>
      </c>
      <c r="U137" s="129">
        <f t="shared" si="38"/>
        <v>1.25</v>
      </c>
      <c r="V137" s="129">
        <f t="shared" si="38"/>
        <v>1.25</v>
      </c>
      <c r="W137" s="129">
        <f t="shared" si="38"/>
        <v>1.25</v>
      </c>
      <c r="X137" s="129">
        <f t="shared" si="38"/>
        <v>1.25</v>
      </c>
      <c r="Y137" s="129">
        <f t="shared" si="38"/>
        <v>1.25</v>
      </c>
      <c r="Z137" s="129">
        <f t="shared" si="38"/>
        <v>1.25</v>
      </c>
      <c r="AA137" s="129">
        <f t="shared" si="38"/>
        <v>1.25</v>
      </c>
      <c r="AB137" s="129">
        <f t="shared" si="38"/>
        <v>1.25</v>
      </c>
      <c r="AC137" s="129">
        <f t="shared" si="38"/>
        <v>1.25</v>
      </c>
      <c r="AD137" s="129">
        <f t="shared" si="38"/>
        <v>1.25</v>
      </c>
      <c r="AE137" s="129">
        <f t="shared" si="38"/>
        <v>1.25</v>
      </c>
      <c r="AF137" s="129">
        <f t="shared" si="38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7"/>
        <v>1.25</v>
      </c>
      <c r="D138" s="129">
        <f t="shared" si="37"/>
        <v>1.25</v>
      </c>
      <c r="E138" s="129">
        <f t="shared" si="37"/>
        <v>1.25</v>
      </c>
      <c r="F138" s="129">
        <f t="shared" si="37"/>
        <v>1.25</v>
      </c>
      <c r="G138" s="129">
        <f t="shared" si="37"/>
        <v>1.25</v>
      </c>
      <c r="H138" s="129">
        <f t="shared" si="37"/>
        <v>1.25</v>
      </c>
      <c r="I138" s="129">
        <f t="shared" si="37"/>
        <v>1.25</v>
      </c>
      <c r="J138" s="129">
        <f t="shared" si="37"/>
        <v>1.25</v>
      </c>
      <c r="K138" s="129">
        <f t="shared" si="37"/>
        <v>1.25</v>
      </c>
      <c r="L138" s="129">
        <f t="shared" si="37"/>
        <v>1.25</v>
      </c>
      <c r="M138" s="129">
        <f t="shared" si="37"/>
        <v>1.25</v>
      </c>
      <c r="N138" s="129">
        <f t="shared" si="37"/>
        <v>1.25</v>
      </c>
      <c r="O138" s="129">
        <f t="shared" si="37"/>
        <v>1.25</v>
      </c>
      <c r="P138" s="129">
        <f t="shared" si="37"/>
        <v>1.25</v>
      </c>
      <c r="Q138" s="129">
        <f t="shared" si="37"/>
        <v>1.25</v>
      </c>
      <c r="R138" s="129">
        <f t="shared" si="37"/>
        <v>1.25</v>
      </c>
      <c r="S138" s="129">
        <f t="shared" si="38"/>
        <v>1.25</v>
      </c>
      <c r="T138" s="129">
        <f t="shared" si="38"/>
        <v>1.25</v>
      </c>
      <c r="U138" s="129">
        <f t="shared" si="38"/>
        <v>1.25</v>
      </c>
      <c r="V138" s="129">
        <f t="shared" si="38"/>
        <v>1.25</v>
      </c>
      <c r="W138" s="129">
        <f t="shared" si="38"/>
        <v>1.25</v>
      </c>
      <c r="X138" s="129">
        <f t="shared" si="38"/>
        <v>1.25</v>
      </c>
      <c r="Y138" s="129">
        <f t="shared" si="38"/>
        <v>1.25</v>
      </c>
      <c r="Z138" s="129">
        <f t="shared" si="38"/>
        <v>1.25</v>
      </c>
      <c r="AA138" s="129">
        <f t="shared" si="38"/>
        <v>1.25</v>
      </c>
      <c r="AB138" s="129">
        <f t="shared" si="38"/>
        <v>1.25</v>
      </c>
      <c r="AC138" s="129">
        <f t="shared" si="38"/>
        <v>1.25</v>
      </c>
      <c r="AD138" s="129">
        <f t="shared" si="38"/>
        <v>1.25</v>
      </c>
      <c r="AE138" s="129">
        <f t="shared" si="38"/>
        <v>1.25</v>
      </c>
      <c r="AF138" s="129">
        <f t="shared" si="38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7"/>
        <v>1.46</v>
      </c>
      <c r="D139" s="129">
        <f t="shared" si="37"/>
        <v>1.46</v>
      </c>
      <c r="E139" s="129">
        <f t="shared" si="37"/>
        <v>1.46</v>
      </c>
      <c r="F139" s="129">
        <f t="shared" si="37"/>
        <v>1.46</v>
      </c>
      <c r="G139" s="129">
        <f t="shared" si="37"/>
        <v>1.46</v>
      </c>
      <c r="H139" s="129">
        <f t="shared" si="37"/>
        <v>1.46</v>
      </c>
      <c r="I139" s="129">
        <f t="shared" si="37"/>
        <v>1.46</v>
      </c>
      <c r="J139" s="129">
        <f t="shared" si="37"/>
        <v>1.46</v>
      </c>
      <c r="K139" s="129">
        <f t="shared" si="37"/>
        <v>1.46</v>
      </c>
      <c r="L139" s="129">
        <f t="shared" si="37"/>
        <v>1.46</v>
      </c>
      <c r="M139" s="129">
        <f t="shared" si="37"/>
        <v>1.46</v>
      </c>
      <c r="N139" s="129">
        <f t="shared" si="37"/>
        <v>1.46</v>
      </c>
      <c r="O139" s="129">
        <f t="shared" si="37"/>
        <v>1.46</v>
      </c>
      <c r="P139" s="129">
        <f t="shared" si="37"/>
        <v>1.46</v>
      </c>
      <c r="Q139" s="129">
        <f t="shared" si="37"/>
        <v>1.46</v>
      </c>
      <c r="R139" s="129">
        <f t="shared" si="37"/>
        <v>1.46</v>
      </c>
      <c r="S139" s="129">
        <f t="shared" si="38"/>
        <v>1.46</v>
      </c>
      <c r="T139" s="129">
        <f t="shared" si="38"/>
        <v>1.46</v>
      </c>
      <c r="U139" s="129">
        <f t="shared" si="38"/>
        <v>1.46</v>
      </c>
      <c r="V139" s="129">
        <f t="shared" si="38"/>
        <v>1.46</v>
      </c>
      <c r="W139" s="129">
        <f t="shared" si="38"/>
        <v>1.46</v>
      </c>
      <c r="X139" s="129">
        <f t="shared" si="38"/>
        <v>1.46</v>
      </c>
      <c r="Y139" s="129">
        <f t="shared" si="38"/>
        <v>1.46</v>
      </c>
      <c r="Z139" s="129">
        <f t="shared" si="38"/>
        <v>1.46</v>
      </c>
      <c r="AA139" s="129">
        <f t="shared" si="38"/>
        <v>1.46</v>
      </c>
      <c r="AB139" s="129">
        <f t="shared" si="38"/>
        <v>1.46</v>
      </c>
      <c r="AC139" s="129">
        <f t="shared" si="38"/>
        <v>1.46</v>
      </c>
      <c r="AD139" s="129">
        <f t="shared" si="38"/>
        <v>1.46</v>
      </c>
      <c r="AE139" s="129">
        <f t="shared" si="38"/>
        <v>1.46</v>
      </c>
      <c r="AF139" s="129">
        <f t="shared" si="38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7"/>
        <v>3</v>
      </c>
      <c r="D140" s="129">
        <f t="shared" si="37"/>
        <v>3</v>
      </c>
      <c r="E140" s="129">
        <f t="shared" si="37"/>
        <v>3</v>
      </c>
      <c r="F140" s="129">
        <f t="shared" si="37"/>
        <v>3</v>
      </c>
      <c r="G140" s="129">
        <f t="shared" si="37"/>
        <v>3</v>
      </c>
      <c r="H140" s="129">
        <f t="shared" si="37"/>
        <v>3</v>
      </c>
      <c r="I140" s="129">
        <f t="shared" si="37"/>
        <v>3</v>
      </c>
      <c r="J140" s="129">
        <f t="shared" si="37"/>
        <v>3</v>
      </c>
      <c r="K140" s="129">
        <f t="shared" si="37"/>
        <v>3</v>
      </c>
      <c r="L140" s="129">
        <f t="shared" si="37"/>
        <v>3</v>
      </c>
      <c r="M140" s="129">
        <f t="shared" si="37"/>
        <v>3</v>
      </c>
      <c r="N140" s="129">
        <f t="shared" si="37"/>
        <v>3</v>
      </c>
      <c r="O140" s="129">
        <f t="shared" si="37"/>
        <v>3</v>
      </c>
      <c r="P140" s="129">
        <f t="shared" si="37"/>
        <v>3</v>
      </c>
      <c r="Q140" s="129">
        <f t="shared" si="37"/>
        <v>3</v>
      </c>
      <c r="R140" s="129">
        <f t="shared" si="37"/>
        <v>3</v>
      </c>
      <c r="S140" s="129">
        <f t="shared" si="38"/>
        <v>3</v>
      </c>
      <c r="T140" s="129">
        <f t="shared" si="38"/>
        <v>3</v>
      </c>
      <c r="U140" s="129">
        <f t="shared" si="38"/>
        <v>3</v>
      </c>
      <c r="V140" s="129">
        <f t="shared" si="38"/>
        <v>3</v>
      </c>
      <c r="W140" s="129">
        <f t="shared" si="38"/>
        <v>3</v>
      </c>
      <c r="X140" s="129">
        <f t="shared" si="38"/>
        <v>3</v>
      </c>
      <c r="Y140" s="129">
        <f t="shared" si="38"/>
        <v>3</v>
      </c>
      <c r="Z140" s="129">
        <f t="shared" si="38"/>
        <v>3</v>
      </c>
      <c r="AA140" s="129">
        <f t="shared" si="38"/>
        <v>3</v>
      </c>
      <c r="AB140" s="129">
        <f t="shared" si="38"/>
        <v>3</v>
      </c>
      <c r="AC140" s="129">
        <f t="shared" si="38"/>
        <v>3</v>
      </c>
      <c r="AD140" s="129">
        <f t="shared" si="38"/>
        <v>3</v>
      </c>
      <c r="AE140" s="129">
        <f t="shared" si="38"/>
        <v>3</v>
      </c>
      <c r="AF140" s="129">
        <f t="shared" si="38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7"/>
        <v>3.3</v>
      </c>
      <c r="D141" s="129">
        <f t="shared" si="37"/>
        <v>3.3</v>
      </c>
      <c r="E141" s="129">
        <f t="shared" si="37"/>
        <v>3.3</v>
      </c>
      <c r="F141" s="129">
        <f t="shared" si="37"/>
        <v>3.3</v>
      </c>
      <c r="G141" s="129">
        <f t="shared" si="37"/>
        <v>3.3</v>
      </c>
      <c r="H141" s="129">
        <f t="shared" si="37"/>
        <v>3.3</v>
      </c>
      <c r="I141" s="129">
        <f t="shared" si="37"/>
        <v>3.3</v>
      </c>
      <c r="J141" s="129">
        <f t="shared" si="37"/>
        <v>3.3</v>
      </c>
      <c r="K141" s="129">
        <f t="shared" si="37"/>
        <v>3.3</v>
      </c>
      <c r="L141" s="129">
        <f t="shared" si="37"/>
        <v>3.3</v>
      </c>
      <c r="M141" s="129">
        <f t="shared" si="37"/>
        <v>3.3</v>
      </c>
      <c r="N141" s="129">
        <f t="shared" si="37"/>
        <v>3.3</v>
      </c>
      <c r="O141" s="129">
        <f t="shared" si="37"/>
        <v>3.3</v>
      </c>
      <c r="P141" s="129">
        <f t="shared" si="37"/>
        <v>3.3</v>
      </c>
      <c r="Q141" s="129">
        <f t="shared" si="37"/>
        <v>3.3</v>
      </c>
      <c r="R141" s="129">
        <f t="shared" si="37"/>
        <v>3.3</v>
      </c>
      <c r="S141" s="129">
        <f t="shared" si="38"/>
        <v>3.3</v>
      </c>
      <c r="T141" s="129">
        <f t="shared" si="38"/>
        <v>3.3</v>
      </c>
      <c r="U141" s="129">
        <f t="shared" si="38"/>
        <v>3.3</v>
      </c>
      <c r="V141" s="129">
        <f t="shared" si="38"/>
        <v>3.3</v>
      </c>
      <c r="W141" s="129">
        <f t="shared" si="38"/>
        <v>3.3</v>
      </c>
      <c r="X141" s="129">
        <f t="shared" si="38"/>
        <v>3.3</v>
      </c>
      <c r="Y141" s="129">
        <f t="shared" si="38"/>
        <v>3.3</v>
      </c>
      <c r="Z141" s="129">
        <f t="shared" si="38"/>
        <v>3.3</v>
      </c>
      <c r="AA141" s="129">
        <f t="shared" si="38"/>
        <v>3.3</v>
      </c>
      <c r="AB141" s="129">
        <f t="shared" si="38"/>
        <v>3.3</v>
      </c>
      <c r="AC141" s="129">
        <f t="shared" si="38"/>
        <v>3.3</v>
      </c>
      <c r="AD141" s="129">
        <f t="shared" si="38"/>
        <v>3.3</v>
      </c>
      <c r="AE141" s="129">
        <f t="shared" si="38"/>
        <v>3.3</v>
      </c>
      <c r="AF141" s="129">
        <f t="shared" si="38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39">B143</f>
        <v>1.76</v>
      </c>
      <c r="D143" s="129">
        <f t="shared" si="39"/>
        <v>1.76</v>
      </c>
      <c r="E143" s="129">
        <f t="shared" si="39"/>
        <v>1.76</v>
      </c>
      <c r="F143" s="129">
        <f t="shared" si="39"/>
        <v>1.76</v>
      </c>
      <c r="G143" s="129">
        <f t="shared" si="39"/>
        <v>1.76</v>
      </c>
      <c r="H143" s="129">
        <f t="shared" si="39"/>
        <v>1.76</v>
      </c>
      <c r="I143" s="129">
        <f t="shared" si="39"/>
        <v>1.76</v>
      </c>
      <c r="J143" s="129">
        <f t="shared" si="39"/>
        <v>1.76</v>
      </c>
      <c r="K143" s="129">
        <f t="shared" si="39"/>
        <v>1.76</v>
      </c>
      <c r="L143" s="129">
        <f t="shared" si="39"/>
        <v>1.76</v>
      </c>
      <c r="M143" s="129">
        <f t="shared" si="39"/>
        <v>1.76</v>
      </c>
      <c r="N143" s="129">
        <f t="shared" si="39"/>
        <v>1.76</v>
      </c>
      <c r="O143" s="129">
        <f t="shared" si="39"/>
        <v>1.76</v>
      </c>
      <c r="P143" s="129">
        <f t="shared" si="39"/>
        <v>1.76</v>
      </c>
      <c r="Q143" s="129">
        <f t="shared" si="39"/>
        <v>1.76</v>
      </c>
      <c r="R143" s="129">
        <f t="shared" si="39"/>
        <v>1.76</v>
      </c>
      <c r="S143" s="129">
        <f t="shared" ref="S143:AF144" si="40">R143</f>
        <v>1.76</v>
      </c>
      <c r="T143" s="129">
        <f t="shared" si="40"/>
        <v>1.76</v>
      </c>
      <c r="U143" s="129">
        <f t="shared" si="40"/>
        <v>1.76</v>
      </c>
      <c r="V143" s="129">
        <f t="shared" si="40"/>
        <v>1.76</v>
      </c>
      <c r="W143" s="129">
        <f t="shared" si="40"/>
        <v>1.76</v>
      </c>
      <c r="X143" s="129">
        <f t="shared" si="40"/>
        <v>1.76</v>
      </c>
      <c r="Y143" s="129">
        <f t="shared" si="40"/>
        <v>1.76</v>
      </c>
      <c r="Z143" s="129">
        <f t="shared" si="40"/>
        <v>1.76</v>
      </c>
      <c r="AA143" s="129">
        <f t="shared" si="40"/>
        <v>1.76</v>
      </c>
      <c r="AB143" s="129">
        <f t="shared" si="40"/>
        <v>1.76</v>
      </c>
      <c r="AC143" s="129">
        <f t="shared" si="40"/>
        <v>1.76</v>
      </c>
      <c r="AD143" s="129">
        <f t="shared" si="40"/>
        <v>1.76</v>
      </c>
      <c r="AE143" s="129">
        <f t="shared" si="40"/>
        <v>1.76</v>
      </c>
      <c r="AF143" s="129">
        <f t="shared" si="40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9"/>
        <v>0</v>
      </c>
      <c r="D144" s="129">
        <f t="shared" si="39"/>
        <v>0</v>
      </c>
      <c r="E144" s="129">
        <f t="shared" si="39"/>
        <v>0</v>
      </c>
      <c r="F144" s="129">
        <f t="shared" si="39"/>
        <v>0</v>
      </c>
      <c r="G144" s="129">
        <f t="shared" si="39"/>
        <v>0</v>
      </c>
      <c r="H144" s="129">
        <f t="shared" si="39"/>
        <v>0</v>
      </c>
      <c r="I144" s="129">
        <f t="shared" si="39"/>
        <v>0</v>
      </c>
      <c r="J144" s="129">
        <f t="shared" si="39"/>
        <v>0</v>
      </c>
      <c r="K144" s="129">
        <f t="shared" si="39"/>
        <v>0</v>
      </c>
      <c r="L144" s="129">
        <f t="shared" si="39"/>
        <v>0</v>
      </c>
      <c r="M144" s="129">
        <f t="shared" si="39"/>
        <v>0</v>
      </c>
      <c r="N144" s="129">
        <f t="shared" si="39"/>
        <v>0</v>
      </c>
      <c r="O144" s="129">
        <f t="shared" si="39"/>
        <v>0</v>
      </c>
      <c r="P144" s="129">
        <f t="shared" si="39"/>
        <v>0</v>
      </c>
      <c r="Q144" s="129">
        <f t="shared" si="39"/>
        <v>0</v>
      </c>
      <c r="R144" s="129">
        <f t="shared" si="39"/>
        <v>0</v>
      </c>
      <c r="S144" s="129">
        <f t="shared" si="40"/>
        <v>0</v>
      </c>
      <c r="T144" s="129">
        <f t="shared" si="40"/>
        <v>0</v>
      </c>
      <c r="U144" s="129">
        <f t="shared" si="40"/>
        <v>0</v>
      </c>
      <c r="V144" s="129">
        <f t="shared" si="40"/>
        <v>0</v>
      </c>
      <c r="W144" s="129">
        <f t="shared" si="40"/>
        <v>0</v>
      </c>
      <c r="X144" s="129">
        <f t="shared" si="40"/>
        <v>0</v>
      </c>
      <c r="Y144" s="129">
        <f t="shared" si="40"/>
        <v>0</v>
      </c>
      <c r="Z144" s="129">
        <f t="shared" si="40"/>
        <v>0</v>
      </c>
      <c r="AA144" s="129">
        <f t="shared" si="40"/>
        <v>0</v>
      </c>
      <c r="AB144" s="129">
        <f t="shared" si="40"/>
        <v>0</v>
      </c>
      <c r="AC144" s="129">
        <f t="shared" si="40"/>
        <v>0</v>
      </c>
      <c r="AD144" s="129">
        <f t="shared" si="40"/>
        <v>0</v>
      </c>
      <c r="AE144" s="129">
        <f t="shared" si="40"/>
        <v>0</v>
      </c>
      <c r="AF144" s="129">
        <f t="shared" si="40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41">B146</f>
        <v>0.1</v>
      </c>
      <c r="D146" s="129">
        <f t="shared" si="41"/>
        <v>0.1</v>
      </c>
      <c r="E146" s="129">
        <f t="shared" si="41"/>
        <v>0.1</v>
      </c>
      <c r="F146" s="129">
        <f t="shared" si="41"/>
        <v>0.1</v>
      </c>
      <c r="G146" s="129">
        <f t="shared" si="41"/>
        <v>0.1</v>
      </c>
      <c r="H146" s="129">
        <f t="shared" si="41"/>
        <v>0.1</v>
      </c>
      <c r="I146" s="129">
        <f t="shared" si="41"/>
        <v>0.1</v>
      </c>
      <c r="J146" s="129">
        <f t="shared" si="41"/>
        <v>0.1</v>
      </c>
      <c r="K146" s="129">
        <f t="shared" si="41"/>
        <v>0.1</v>
      </c>
      <c r="L146" s="129">
        <f t="shared" si="41"/>
        <v>0.1</v>
      </c>
      <c r="M146" s="129">
        <f t="shared" si="41"/>
        <v>0.1</v>
      </c>
      <c r="N146" s="129">
        <f t="shared" si="41"/>
        <v>0.1</v>
      </c>
      <c r="O146" s="129">
        <f t="shared" si="41"/>
        <v>0.1</v>
      </c>
      <c r="P146" s="129">
        <f t="shared" si="41"/>
        <v>0.1</v>
      </c>
      <c r="Q146" s="129">
        <f t="shared" si="41"/>
        <v>0.1</v>
      </c>
      <c r="R146" s="129">
        <f t="shared" si="41"/>
        <v>0.1</v>
      </c>
      <c r="S146" s="129">
        <f t="shared" ref="S146:AF149" si="42">R146</f>
        <v>0.1</v>
      </c>
      <c r="T146" s="129">
        <f t="shared" si="42"/>
        <v>0.1</v>
      </c>
      <c r="U146" s="129">
        <f t="shared" si="42"/>
        <v>0.1</v>
      </c>
      <c r="V146" s="129">
        <f t="shared" si="42"/>
        <v>0.1</v>
      </c>
      <c r="W146" s="129">
        <f t="shared" si="42"/>
        <v>0.1</v>
      </c>
      <c r="X146" s="129">
        <f t="shared" si="42"/>
        <v>0.1</v>
      </c>
      <c r="Y146" s="129">
        <f t="shared" si="42"/>
        <v>0.1</v>
      </c>
      <c r="Z146" s="129">
        <f t="shared" si="42"/>
        <v>0.1</v>
      </c>
      <c r="AA146" s="129">
        <f t="shared" si="42"/>
        <v>0.1</v>
      </c>
      <c r="AB146" s="129">
        <f t="shared" si="42"/>
        <v>0.1</v>
      </c>
      <c r="AC146" s="129">
        <f t="shared" si="42"/>
        <v>0.1</v>
      </c>
      <c r="AD146" s="129">
        <f t="shared" si="42"/>
        <v>0.1</v>
      </c>
      <c r="AE146" s="129">
        <f t="shared" si="42"/>
        <v>0.1</v>
      </c>
      <c r="AF146" s="129">
        <f t="shared" si="42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41"/>
        <v>2.0499999999999998</v>
      </c>
      <c r="D147" s="129">
        <f t="shared" si="41"/>
        <v>2.0499999999999998</v>
      </c>
      <c r="E147" s="129">
        <f t="shared" si="41"/>
        <v>2.0499999999999998</v>
      </c>
      <c r="F147" s="129">
        <f t="shared" si="41"/>
        <v>2.0499999999999998</v>
      </c>
      <c r="G147" s="129">
        <f t="shared" si="41"/>
        <v>2.0499999999999998</v>
      </c>
      <c r="H147" s="129">
        <f t="shared" si="41"/>
        <v>2.0499999999999998</v>
      </c>
      <c r="I147" s="129">
        <f t="shared" si="41"/>
        <v>2.0499999999999998</v>
      </c>
      <c r="J147" s="129">
        <f t="shared" si="41"/>
        <v>2.0499999999999998</v>
      </c>
      <c r="K147" s="129">
        <f t="shared" si="41"/>
        <v>2.0499999999999998</v>
      </c>
      <c r="L147" s="129">
        <f t="shared" si="41"/>
        <v>2.0499999999999998</v>
      </c>
      <c r="M147" s="129">
        <f t="shared" si="41"/>
        <v>2.0499999999999998</v>
      </c>
      <c r="N147" s="129">
        <f t="shared" si="41"/>
        <v>2.0499999999999998</v>
      </c>
      <c r="O147" s="129">
        <f t="shared" si="41"/>
        <v>2.0499999999999998</v>
      </c>
      <c r="P147" s="129">
        <f t="shared" si="41"/>
        <v>2.0499999999999998</v>
      </c>
      <c r="Q147" s="129">
        <f t="shared" si="41"/>
        <v>2.0499999999999998</v>
      </c>
      <c r="R147" s="129">
        <f t="shared" si="41"/>
        <v>2.0499999999999998</v>
      </c>
      <c r="S147" s="129">
        <f t="shared" si="42"/>
        <v>2.0499999999999998</v>
      </c>
      <c r="T147" s="129">
        <f t="shared" si="42"/>
        <v>2.0499999999999998</v>
      </c>
      <c r="U147" s="129">
        <f t="shared" si="42"/>
        <v>2.0499999999999998</v>
      </c>
      <c r="V147" s="129">
        <f t="shared" si="42"/>
        <v>2.0499999999999998</v>
      </c>
      <c r="W147" s="129">
        <f t="shared" si="42"/>
        <v>2.0499999999999998</v>
      </c>
      <c r="X147" s="129">
        <f t="shared" si="42"/>
        <v>2.0499999999999998</v>
      </c>
      <c r="Y147" s="129">
        <f t="shared" si="42"/>
        <v>2.0499999999999998</v>
      </c>
      <c r="Z147" s="129">
        <f t="shared" si="42"/>
        <v>2.0499999999999998</v>
      </c>
      <c r="AA147" s="129">
        <f t="shared" si="42"/>
        <v>2.0499999999999998</v>
      </c>
      <c r="AB147" s="129">
        <f t="shared" si="42"/>
        <v>2.0499999999999998</v>
      </c>
      <c r="AC147" s="129">
        <f t="shared" si="42"/>
        <v>2.0499999999999998</v>
      </c>
      <c r="AD147" s="129">
        <f t="shared" si="42"/>
        <v>2.0499999999999998</v>
      </c>
      <c r="AE147" s="129">
        <f t="shared" si="42"/>
        <v>2.0499999999999998</v>
      </c>
      <c r="AF147" s="129">
        <f t="shared" si="42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41"/>
        <v>2.7</v>
      </c>
      <c r="D148" s="129">
        <f t="shared" si="41"/>
        <v>2.7</v>
      </c>
      <c r="E148" s="129">
        <f t="shared" si="41"/>
        <v>2.7</v>
      </c>
      <c r="F148" s="129">
        <f t="shared" si="41"/>
        <v>2.7</v>
      </c>
      <c r="G148" s="129">
        <f t="shared" si="41"/>
        <v>2.7</v>
      </c>
      <c r="H148" s="129">
        <f t="shared" si="41"/>
        <v>2.7</v>
      </c>
      <c r="I148" s="129">
        <f t="shared" si="41"/>
        <v>2.7</v>
      </c>
      <c r="J148" s="129">
        <f t="shared" si="41"/>
        <v>2.7</v>
      </c>
      <c r="K148" s="129">
        <f t="shared" si="41"/>
        <v>2.7</v>
      </c>
      <c r="L148" s="129">
        <f t="shared" si="41"/>
        <v>2.7</v>
      </c>
      <c r="M148" s="129">
        <f t="shared" si="41"/>
        <v>2.7</v>
      </c>
      <c r="N148" s="129">
        <f t="shared" si="41"/>
        <v>2.7</v>
      </c>
      <c r="O148" s="129">
        <f t="shared" si="41"/>
        <v>2.7</v>
      </c>
      <c r="P148" s="129">
        <f t="shared" si="41"/>
        <v>2.7</v>
      </c>
      <c r="Q148" s="129">
        <f t="shared" si="41"/>
        <v>2.7</v>
      </c>
      <c r="R148" s="129">
        <f t="shared" si="41"/>
        <v>2.7</v>
      </c>
      <c r="S148" s="129">
        <f t="shared" si="42"/>
        <v>2.7</v>
      </c>
      <c r="T148" s="129">
        <f t="shared" si="42"/>
        <v>2.7</v>
      </c>
      <c r="U148" s="129">
        <f t="shared" si="42"/>
        <v>2.7</v>
      </c>
      <c r="V148" s="129">
        <f t="shared" si="42"/>
        <v>2.7</v>
      </c>
      <c r="W148" s="129">
        <f t="shared" si="42"/>
        <v>2.7</v>
      </c>
      <c r="X148" s="129">
        <f t="shared" si="42"/>
        <v>2.7</v>
      </c>
      <c r="Y148" s="129">
        <f t="shared" si="42"/>
        <v>2.7</v>
      </c>
      <c r="Z148" s="129">
        <f t="shared" si="42"/>
        <v>2.7</v>
      </c>
      <c r="AA148" s="129">
        <f t="shared" si="42"/>
        <v>2.7</v>
      </c>
      <c r="AB148" s="129">
        <f t="shared" si="42"/>
        <v>2.7</v>
      </c>
      <c r="AC148" s="129">
        <f t="shared" si="42"/>
        <v>2.7</v>
      </c>
      <c r="AD148" s="129">
        <f t="shared" si="42"/>
        <v>2.7</v>
      </c>
      <c r="AE148" s="129">
        <f t="shared" si="42"/>
        <v>2.7</v>
      </c>
      <c r="AF148" s="129">
        <f t="shared" si="42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41"/>
        <v>2.15</v>
      </c>
      <c r="D149" s="129">
        <f t="shared" si="41"/>
        <v>2.15</v>
      </c>
      <c r="E149" s="129">
        <f t="shared" si="41"/>
        <v>2.15</v>
      </c>
      <c r="F149" s="129">
        <f t="shared" si="41"/>
        <v>2.15</v>
      </c>
      <c r="G149" s="129">
        <f t="shared" si="41"/>
        <v>2.15</v>
      </c>
      <c r="H149" s="129">
        <f t="shared" si="41"/>
        <v>2.15</v>
      </c>
      <c r="I149" s="129">
        <f t="shared" si="41"/>
        <v>2.15</v>
      </c>
      <c r="J149" s="129">
        <f t="shared" si="41"/>
        <v>2.15</v>
      </c>
      <c r="K149" s="129">
        <f t="shared" si="41"/>
        <v>2.15</v>
      </c>
      <c r="L149" s="129">
        <f t="shared" si="41"/>
        <v>2.15</v>
      </c>
      <c r="M149" s="129">
        <f t="shared" si="41"/>
        <v>2.15</v>
      </c>
      <c r="N149" s="129">
        <f t="shared" si="41"/>
        <v>2.15</v>
      </c>
      <c r="O149" s="129">
        <f t="shared" si="41"/>
        <v>2.15</v>
      </c>
      <c r="P149" s="129">
        <f t="shared" si="41"/>
        <v>2.15</v>
      </c>
      <c r="Q149" s="129">
        <f t="shared" si="41"/>
        <v>2.15</v>
      </c>
      <c r="R149" s="129">
        <f t="shared" si="41"/>
        <v>2.15</v>
      </c>
      <c r="S149" s="129">
        <f t="shared" si="42"/>
        <v>2.15</v>
      </c>
      <c r="T149" s="129">
        <f t="shared" si="42"/>
        <v>2.15</v>
      </c>
      <c r="U149" s="129">
        <f t="shared" si="42"/>
        <v>2.15</v>
      </c>
      <c r="V149" s="129">
        <f t="shared" si="42"/>
        <v>2.15</v>
      </c>
      <c r="W149" s="129">
        <f t="shared" si="42"/>
        <v>2.15</v>
      </c>
      <c r="X149" s="129">
        <f t="shared" si="42"/>
        <v>2.15</v>
      </c>
      <c r="Y149" s="129">
        <f t="shared" si="42"/>
        <v>2.15</v>
      </c>
      <c r="Z149" s="129">
        <f t="shared" si="42"/>
        <v>2.15</v>
      </c>
      <c r="AA149" s="129">
        <f t="shared" si="42"/>
        <v>2.15</v>
      </c>
      <c r="AB149" s="129">
        <f t="shared" si="42"/>
        <v>2.15</v>
      </c>
      <c r="AC149" s="129">
        <f t="shared" si="42"/>
        <v>2.15</v>
      </c>
      <c r="AD149" s="129">
        <f t="shared" si="42"/>
        <v>2.15</v>
      </c>
      <c r="AE149" s="129">
        <f t="shared" si="42"/>
        <v>2.15</v>
      </c>
      <c r="AF149" s="129">
        <f t="shared" si="42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3">B151</f>
        <v>0.9</v>
      </c>
      <c r="D151" s="129">
        <f t="shared" si="43"/>
        <v>0.9</v>
      </c>
      <c r="E151" s="129">
        <f t="shared" si="43"/>
        <v>0.9</v>
      </c>
      <c r="F151" s="129">
        <f t="shared" si="43"/>
        <v>0.9</v>
      </c>
      <c r="G151" s="129">
        <f t="shared" si="43"/>
        <v>0.9</v>
      </c>
      <c r="H151" s="129">
        <f t="shared" si="43"/>
        <v>0.9</v>
      </c>
      <c r="I151" s="129">
        <f t="shared" si="43"/>
        <v>0.9</v>
      </c>
      <c r="J151" s="129">
        <f t="shared" si="43"/>
        <v>0.9</v>
      </c>
      <c r="K151" s="129">
        <f t="shared" si="43"/>
        <v>0.9</v>
      </c>
      <c r="L151" s="129">
        <f t="shared" si="43"/>
        <v>0.9</v>
      </c>
      <c r="M151" s="129">
        <f t="shared" si="43"/>
        <v>0.9</v>
      </c>
      <c r="N151" s="129">
        <f t="shared" si="43"/>
        <v>0.9</v>
      </c>
      <c r="O151" s="129">
        <f t="shared" si="43"/>
        <v>0.9</v>
      </c>
      <c r="P151" s="129">
        <f t="shared" si="43"/>
        <v>0.9</v>
      </c>
      <c r="Q151" s="129">
        <f t="shared" si="43"/>
        <v>0.9</v>
      </c>
      <c r="R151" s="129">
        <f t="shared" si="43"/>
        <v>0.9</v>
      </c>
      <c r="S151" s="129">
        <f t="shared" ref="R151:AF163" si="44">R151</f>
        <v>0.9</v>
      </c>
      <c r="T151" s="129">
        <f t="shared" si="44"/>
        <v>0.9</v>
      </c>
      <c r="U151" s="129">
        <f t="shared" si="44"/>
        <v>0.9</v>
      </c>
      <c r="V151" s="129">
        <f t="shared" si="44"/>
        <v>0.9</v>
      </c>
      <c r="W151" s="129">
        <f t="shared" si="44"/>
        <v>0.9</v>
      </c>
      <c r="X151" s="129">
        <f t="shared" si="44"/>
        <v>0.9</v>
      </c>
      <c r="Y151" s="129">
        <f t="shared" si="44"/>
        <v>0.9</v>
      </c>
      <c r="Z151" s="129">
        <f t="shared" si="44"/>
        <v>0.9</v>
      </c>
      <c r="AA151" s="129">
        <f t="shared" si="44"/>
        <v>0.9</v>
      </c>
      <c r="AB151" s="129">
        <f t="shared" si="44"/>
        <v>0.9</v>
      </c>
      <c r="AC151" s="129">
        <f t="shared" si="44"/>
        <v>0.9</v>
      </c>
      <c r="AD151" s="129">
        <f t="shared" si="44"/>
        <v>0.9</v>
      </c>
      <c r="AE151" s="129">
        <f t="shared" si="44"/>
        <v>0.9</v>
      </c>
      <c r="AF151" s="129">
        <f t="shared" si="44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3"/>
        <v>1.08</v>
      </c>
      <c r="D152" s="129">
        <f t="shared" si="43"/>
        <v>1.08</v>
      </c>
      <c r="E152" s="129">
        <f t="shared" si="43"/>
        <v>1.08</v>
      </c>
      <c r="F152" s="129">
        <f t="shared" si="43"/>
        <v>1.08</v>
      </c>
      <c r="G152" s="129">
        <f t="shared" si="43"/>
        <v>1.08</v>
      </c>
      <c r="H152" s="129">
        <f t="shared" si="43"/>
        <v>1.08</v>
      </c>
      <c r="I152" s="129">
        <f t="shared" si="43"/>
        <v>1.08</v>
      </c>
      <c r="J152" s="129">
        <f t="shared" si="43"/>
        <v>1.08</v>
      </c>
      <c r="K152" s="129">
        <f t="shared" si="43"/>
        <v>1.08</v>
      </c>
      <c r="L152" s="129">
        <f t="shared" si="43"/>
        <v>1.08</v>
      </c>
      <c r="M152" s="129">
        <f t="shared" si="43"/>
        <v>1.08</v>
      </c>
      <c r="N152" s="129">
        <f t="shared" si="43"/>
        <v>1.08</v>
      </c>
      <c r="O152" s="129">
        <f t="shared" si="43"/>
        <v>1.08</v>
      </c>
      <c r="P152" s="129">
        <f t="shared" si="43"/>
        <v>1.08</v>
      </c>
      <c r="Q152" s="129">
        <f t="shared" si="43"/>
        <v>1.08</v>
      </c>
      <c r="R152" s="129">
        <f t="shared" si="43"/>
        <v>1.08</v>
      </c>
      <c r="S152" s="129">
        <f t="shared" si="44"/>
        <v>1.08</v>
      </c>
      <c r="T152" s="129">
        <f t="shared" si="44"/>
        <v>1.08</v>
      </c>
      <c r="U152" s="129">
        <f t="shared" si="44"/>
        <v>1.08</v>
      </c>
      <c r="V152" s="129">
        <f t="shared" si="44"/>
        <v>1.08</v>
      </c>
      <c r="W152" s="129">
        <f t="shared" si="44"/>
        <v>1.08</v>
      </c>
      <c r="X152" s="129">
        <f t="shared" si="44"/>
        <v>1.08</v>
      </c>
      <c r="Y152" s="129">
        <f t="shared" si="44"/>
        <v>1.08</v>
      </c>
      <c r="Z152" s="129">
        <f t="shared" si="44"/>
        <v>1.08</v>
      </c>
      <c r="AA152" s="129">
        <f t="shared" si="44"/>
        <v>1.08</v>
      </c>
      <c r="AB152" s="129">
        <f t="shared" si="44"/>
        <v>1.08</v>
      </c>
      <c r="AC152" s="129">
        <f t="shared" si="44"/>
        <v>1.08</v>
      </c>
      <c r="AD152" s="129">
        <f t="shared" si="44"/>
        <v>1.08</v>
      </c>
      <c r="AE152" s="129">
        <f t="shared" si="44"/>
        <v>1.08</v>
      </c>
      <c r="AF152" s="129">
        <f t="shared" si="44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3"/>
        <v>2.37</v>
      </c>
      <c r="D153" s="129">
        <f t="shared" si="43"/>
        <v>2.37</v>
      </c>
      <c r="E153" s="129">
        <f t="shared" si="43"/>
        <v>2.37</v>
      </c>
      <c r="F153" s="129">
        <f t="shared" si="43"/>
        <v>2.37</v>
      </c>
      <c r="G153" s="129">
        <f t="shared" si="43"/>
        <v>2.37</v>
      </c>
      <c r="H153" s="129">
        <f t="shared" si="43"/>
        <v>2.37</v>
      </c>
      <c r="I153" s="129">
        <f t="shared" si="43"/>
        <v>2.37</v>
      </c>
      <c r="J153" s="129">
        <f t="shared" si="43"/>
        <v>2.37</v>
      </c>
      <c r="K153" s="129">
        <f t="shared" si="43"/>
        <v>2.37</v>
      </c>
      <c r="L153" s="129">
        <f t="shared" si="43"/>
        <v>2.37</v>
      </c>
      <c r="M153" s="129">
        <f t="shared" si="43"/>
        <v>2.37</v>
      </c>
      <c r="N153" s="129">
        <f t="shared" si="43"/>
        <v>2.37</v>
      </c>
      <c r="O153" s="129">
        <f t="shared" si="43"/>
        <v>2.37</v>
      </c>
      <c r="P153" s="129">
        <f t="shared" si="43"/>
        <v>2.37</v>
      </c>
      <c r="Q153" s="129">
        <f t="shared" si="43"/>
        <v>2.37</v>
      </c>
      <c r="R153" s="129">
        <f t="shared" si="43"/>
        <v>2.37</v>
      </c>
      <c r="S153" s="129">
        <f t="shared" si="44"/>
        <v>2.37</v>
      </c>
      <c r="T153" s="129">
        <f t="shared" si="44"/>
        <v>2.37</v>
      </c>
      <c r="U153" s="129">
        <f t="shared" si="44"/>
        <v>2.37</v>
      </c>
      <c r="V153" s="129">
        <f t="shared" si="44"/>
        <v>2.37</v>
      </c>
      <c r="W153" s="129">
        <f t="shared" si="44"/>
        <v>2.37</v>
      </c>
      <c r="X153" s="129">
        <f t="shared" si="44"/>
        <v>2.37</v>
      </c>
      <c r="Y153" s="129">
        <f t="shared" si="44"/>
        <v>2.37</v>
      </c>
      <c r="Z153" s="129">
        <f t="shared" si="44"/>
        <v>2.37</v>
      </c>
      <c r="AA153" s="129">
        <f t="shared" si="44"/>
        <v>2.37</v>
      </c>
      <c r="AB153" s="129">
        <f t="shared" si="44"/>
        <v>2.37</v>
      </c>
      <c r="AC153" s="129">
        <f t="shared" si="44"/>
        <v>2.37</v>
      </c>
      <c r="AD153" s="129">
        <f t="shared" si="44"/>
        <v>2.37</v>
      </c>
      <c r="AE153" s="129">
        <f t="shared" si="44"/>
        <v>2.37</v>
      </c>
      <c r="AF153" s="129">
        <f t="shared" si="44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3"/>
        <v>1.81</v>
      </c>
      <c r="D154" s="129">
        <f t="shared" si="43"/>
        <v>1.81</v>
      </c>
      <c r="E154" s="129">
        <f t="shared" si="43"/>
        <v>1.81</v>
      </c>
      <c r="F154" s="129">
        <f t="shared" si="43"/>
        <v>1.81</v>
      </c>
      <c r="G154" s="129">
        <f t="shared" si="43"/>
        <v>1.81</v>
      </c>
      <c r="H154" s="129">
        <f t="shared" si="43"/>
        <v>1.81</v>
      </c>
      <c r="I154" s="129">
        <f t="shared" si="43"/>
        <v>1.81</v>
      </c>
      <c r="J154" s="129">
        <f t="shared" si="43"/>
        <v>1.81</v>
      </c>
      <c r="K154" s="129">
        <f t="shared" si="43"/>
        <v>1.81</v>
      </c>
      <c r="L154" s="129">
        <f t="shared" si="43"/>
        <v>1.81</v>
      </c>
      <c r="M154" s="129">
        <f t="shared" si="43"/>
        <v>1.81</v>
      </c>
      <c r="N154" s="129">
        <f t="shared" si="43"/>
        <v>1.81</v>
      </c>
      <c r="O154" s="129">
        <f t="shared" si="43"/>
        <v>1.81</v>
      </c>
      <c r="P154" s="129">
        <f t="shared" si="43"/>
        <v>1.81</v>
      </c>
      <c r="Q154" s="129">
        <f t="shared" si="43"/>
        <v>1.81</v>
      </c>
      <c r="R154" s="129">
        <f t="shared" si="43"/>
        <v>1.81</v>
      </c>
      <c r="S154" s="129">
        <f t="shared" si="44"/>
        <v>1.81</v>
      </c>
      <c r="T154" s="129">
        <f t="shared" si="44"/>
        <v>1.81</v>
      </c>
      <c r="U154" s="129">
        <f t="shared" si="44"/>
        <v>1.81</v>
      </c>
      <c r="V154" s="129">
        <f t="shared" si="44"/>
        <v>1.81</v>
      </c>
      <c r="W154" s="129">
        <f t="shared" si="44"/>
        <v>1.81</v>
      </c>
      <c r="X154" s="129">
        <f t="shared" si="44"/>
        <v>1.81</v>
      </c>
      <c r="Y154" s="129">
        <f t="shared" si="44"/>
        <v>1.81</v>
      </c>
      <c r="Z154" s="129">
        <f t="shared" si="44"/>
        <v>1.81</v>
      </c>
      <c r="AA154" s="129">
        <f t="shared" si="44"/>
        <v>1.81</v>
      </c>
      <c r="AB154" s="129">
        <f t="shared" si="44"/>
        <v>1.81</v>
      </c>
      <c r="AC154" s="129">
        <f t="shared" si="44"/>
        <v>1.81</v>
      </c>
      <c r="AD154" s="129">
        <f t="shared" si="44"/>
        <v>1.81</v>
      </c>
      <c r="AE154" s="129">
        <f t="shared" si="44"/>
        <v>1.81</v>
      </c>
      <c r="AF154" s="129">
        <f t="shared" si="44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3"/>
        <v>1.0900000000000001</v>
      </c>
      <c r="D155" s="129">
        <f t="shared" si="43"/>
        <v>1.0900000000000001</v>
      </c>
      <c r="E155" s="129">
        <f t="shared" si="43"/>
        <v>1.0900000000000001</v>
      </c>
      <c r="F155" s="129">
        <f t="shared" si="43"/>
        <v>1.0900000000000001</v>
      </c>
      <c r="G155" s="129">
        <f t="shared" si="43"/>
        <v>1.0900000000000001</v>
      </c>
      <c r="H155" s="129">
        <f t="shared" si="43"/>
        <v>1.0900000000000001</v>
      </c>
      <c r="I155" s="129">
        <f t="shared" si="43"/>
        <v>1.0900000000000001</v>
      </c>
      <c r="J155" s="129">
        <f t="shared" si="43"/>
        <v>1.0900000000000001</v>
      </c>
      <c r="K155" s="129">
        <f t="shared" si="43"/>
        <v>1.0900000000000001</v>
      </c>
      <c r="L155" s="129">
        <f t="shared" si="43"/>
        <v>1.0900000000000001</v>
      </c>
      <c r="M155" s="129">
        <f t="shared" si="43"/>
        <v>1.0900000000000001</v>
      </c>
      <c r="N155" s="129">
        <f t="shared" si="43"/>
        <v>1.0900000000000001</v>
      </c>
      <c r="O155" s="129">
        <f t="shared" si="43"/>
        <v>1.0900000000000001</v>
      </c>
      <c r="P155" s="129">
        <f t="shared" si="43"/>
        <v>1.0900000000000001</v>
      </c>
      <c r="Q155" s="129">
        <f t="shared" si="43"/>
        <v>1.0900000000000001</v>
      </c>
      <c r="R155" s="129">
        <f t="shared" si="43"/>
        <v>1.0900000000000001</v>
      </c>
      <c r="S155" s="129">
        <f t="shared" si="44"/>
        <v>1.0900000000000001</v>
      </c>
      <c r="T155" s="129">
        <f t="shared" si="44"/>
        <v>1.0900000000000001</v>
      </c>
      <c r="U155" s="129">
        <f t="shared" si="44"/>
        <v>1.0900000000000001</v>
      </c>
      <c r="V155" s="129">
        <f t="shared" si="44"/>
        <v>1.0900000000000001</v>
      </c>
      <c r="W155" s="129">
        <f t="shared" si="44"/>
        <v>1.0900000000000001</v>
      </c>
      <c r="X155" s="129">
        <f t="shared" si="44"/>
        <v>1.0900000000000001</v>
      </c>
      <c r="Y155" s="129">
        <f t="shared" si="44"/>
        <v>1.0900000000000001</v>
      </c>
      <c r="Z155" s="129">
        <f t="shared" si="44"/>
        <v>1.0900000000000001</v>
      </c>
      <c r="AA155" s="129">
        <f t="shared" si="44"/>
        <v>1.0900000000000001</v>
      </c>
      <c r="AB155" s="129">
        <f t="shared" si="44"/>
        <v>1.0900000000000001</v>
      </c>
      <c r="AC155" s="129">
        <f t="shared" si="44"/>
        <v>1.0900000000000001</v>
      </c>
      <c r="AD155" s="129">
        <f t="shared" si="44"/>
        <v>1.0900000000000001</v>
      </c>
      <c r="AE155" s="129">
        <f t="shared" si="44"/>
        <v>1.0900000000000001</v>
      </c>
      <c r="AF155" s="129">
        <f t="shared" si="44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3"/>
        <v>1.58</v>
      </c>
      <c r="D156" s="129">
        <f t="shared" si="43"/>
        <v>1.58</v>
      </c>
      <c r="E156" s="129">
        <f t="shared" si="43"/>
        <v>1.58</v>
      </c>
      <c r="F156" s="129">
        <f t="shared" si="43"/>
        <v>1.58</v>
      </c>
      <c r="G156" s="129">
        <f t="shared" si="43"/>
        <v>1.58</v>
      </c>
      <c r="H156" s="129">
        <f t="shared" si="43"/>
        <v>1.58</v>
      </c>
      <c r="I156" s="129">
        <f t="shared" si="43"/>
        <v>1.58</v>
      </c>
      <c r="J156" s="129">
        <f t="shared" si="43"/>
        <v>1.58</v>
      </c>
      <c r="K156" s="129">
        <f t="shared" si="43"/>
        <v>1.58</v>
      </c>
      <c r="L156" s="129">
        <f t="shared" si="43"/>
        <v>1.58</v>
      </c>
      <c r="M156" s="129">
        <f t="shared" si="43"/>
        <v>1.58</v>
      </c>
      <c r="N156" s="129">
        <f t="shared" si="43"/>
        <v>1.58</v>
      </c>
      <c r="O156" s="129">
        <f t="shared" si="43"/>
        <v>1.58</v>
      </c>
      <c r="P156" s="129">
        <f t="shared" si="43"/>
        <v>1.58</v>
      </c>
      <c r="Q156" s="129">
        <f t="shared" si="43"/>
        <v>1.58</v>
      </c>
      <c r="R156" s="129">
        <f t="shared" si="43"/>
        <v>1.58</v>
      </c>
      <c r="S156" s="129">
        <f t="shared" si="44"/>
        <v>1.58</v>
      </c>
      <c r="T156" s="129">
        <f t="shared" si="44"/>
        <v>1.58</v>
      </c>
      <c r="U156" s="129">
        <f t="shared" si="44"/>
        <v>1.58</v>
      </c>
      <c r="V156" s="129">
        <f t="shared" si="44"/>
        <v>1.58</v>
      </c>
      <c r="W156" s="129">
        <f t="shared" si="44"/>
        <v>1.58</v>
      </c>
      <c r="X156" s="129">
        <f t="shared" si="44"/>
        <v>1.58</v>
      </c>
      <c r="Y156" s="129">
        <f t="shared" si="44"/>
        <v>1.58</v>
      </c>
      <c r="Z156" s="129">
        <f t="shared" si="44"/>
        <v>1.58</v>
      </c>
      <c r="AA156" s="129">
        <f t="shared" si="44"/>
        <v>1.58</v>
      </c>
      <c r="AB156" s="129">
        <f t="shared" si="44"/>
        <v>1.58</v>
      </c>
      <c r="AC156" s="129">
        <f t="shared" si="44"/>
        <v>1.58</v>
      </c>
      <c r="AD156" s="129">
        <f t="shared" si="44"/>
        <v>1.58</v>
      </c>
      <c r="AE156" s="129">
        <f t="shared" si="44"/>
        <v>1.58</v>
      </c>
      <c r="AF156" s="129">
        <f t="shared" si="44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3"/>
        <v>2</v>
      </c>
      <c r="D157" s="129">
        <f t="shared" si="43"/>
        <v>2</v>
      </c>
      <c r="E157" s="129">
        <f t="shared" si="43"/>
        <v>2</v>
      </c>
      <c r="F157" s="129">
        <f t="shared" si="43"/>
        <v>2</v>
      </c>
      <c r="G157" s="129">
        <f t="shared" si="43"/>
        <v>2</v>
      </c>
      <c r="H157" s="129">
        <f t="shared" si="43"/>
        <v>2</v>
      </c>
      <c r="I157" s="129">
        <f t="shared" si="43"/>
        <v>2</v>
      </c>
      <c r="J157" s="129">
        <f t="shared" si="43"/>
        <v>2</v>
      </c>
      <c r="K157" s="129">
        <f t="shared" si="43"/>
        <v>2</v>
      </c>
      <c r="L157" s="129">
        <f t="shared" si="43"/>
        <v>2</v>
      </c>
      <c r="M157" s="129">
        <f t="shared" si="43"/>
        <v>2</v>
      </c>
      <c r="N157" s="129">
        <f t="shared" si="43"/>
        <v>2</v>
      </c>
      <c r="O157" s="129">
        <f t="shared" si="43"/>
        <v>2</v>
      </c>
      <c r="P157" s="129">
        <f t="shared" si="43"/>
        <v>2</v>
      </c>
      <c r="Q157" s="129">
        <f t="shared" si="43"/>
        <v>2</v>
      </c>
      <c r="R157" s="129">
        <f t="shared" si="43"/>
        <v>2</v>
      </c>
      <c r="S157" s="129">
        <f t="shared" si="44"/>
        <v>2</v>
      </c>
      <c r="T157" s="129">
        <f t="shared" si="44"/>
        <v>2</v>
      </c>
      <c r="U157" s="129">
        <f t="shared" si="44"/>
        <v>2</v>
      </c>
      <c r="V157" s="129">
        <f t="shared" si="44"/>
        <v>2</v>
      </c>
      <c r="W157" s="129">
        <f t="shared" si="44"/>
        <v>2</v>
      </c>
      <c r="X157" s="129">
        <f t="shared" si="44"/>
        <v>2</v>
      </c>
      <c r="Y157" s="129">
        <f t="shared" si="44"/>
        <v>2</v>
      </c>
      <c r="Z157" s="129">
        <f t="shared" si="44"/>
        <v>2</v>
      </c>
      <c r="AA157" s="129">
        <f t="shared" si="44"/>
        <v>2</v>
      </c>
      <c r="AB157" s="129">
        <f t="shared" si="44"/>
        <v>2</v>
      </c>
      <c r="AC157" s="129">
        <f t="shared" si="44"/>
        <v>2</v>
      </c>
      <c r="AD157" s="129">
        <f t="shared" si="44"/>
        <v>2</v>
      </c>
      <c r="AE157" s="129">
        <f t="shared" si="44"/>
        <v>2</v>
      </c>
      <c r="AF157" s="129">
        <f t="shared" si="44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3"/>
        <v>0.47</v>
      </c>
      <c r="D158" s="129">
        <f t="shared" si="43"/>
        <v>0.47</v>
      </c>
      <c r="E158" s="129">
        <f t="shared" si="43"/>
        <v>0.47</v>
      </c>
      <c r="F158" s="129">
        <f t="shared" si="43"/>
        <v>0.47</v>
      </c>
      <c r="G158" s="129">
        <f t="shared" si="43"/>
        <v>0.47</v>
      </c>
      <c r="H158" s="129">
        <f t="shared" si="43"/>
        <v>0.47</v>
      </c>
      <c r="I158" s="129">
        <f t="shared" si="43"/>
        <v>0.47</v>
      </c>
      <c r="J158" s="129">
        <f t="shared" si="43"/>
        <v>0.47</v>
      </c>
      <c r="K158" s="129">
        <f t="shared" si="43"/>
        <v>0.47</v>
      </c>
      <c r="L158" s="129">
        <f t="shared" si="43"/>
        <v>0.47</v>
      </c>
      <c r="M158" s="129">
        <f t="shared" si="43"/>
        <v>0.47</v>
      </c>
      <c r="N158" s="129">
        <f t="shared" si="43"/>
        <v>0.47</v>
      </c>
      <c r="O158" s="129">
        <f t="shared" si="43"/>
        <v>0.47</v>
      </c>
      <c r="P158" s="129">
        <f t="shared" si="43"/>
        <v>0.47</v>
      </c>
      <c r="Q158" s="129">
        <f t="shared" si="43"/>
        <v>0.47</v>
      </c>
      <c r="R158" s="129">
        <f t="shared" si="43"/>
        <v>0.47</v>
      </c>
      <c r="S158" s="129">
        <f t="shared" si="44"/>
        <v>0.47</v>
      </c>
      <c r="T158" s="129">
        <f t="shared" si="44"/>
        <v>0.47</v>
      </c>
      <c r="U158" s="129">
        <f t="shared" si="44"/>
        <v>0.47</v>
      </c>
      <c r="V158" s="129">
        <f t="shared" si="44"/>
        <v>0.47</v>
      </c>
      <c r="W158" s="129">
        <f t="shared" si="44"/>
        <v>0.47</v>
      </c>
      <c r="X158" s="129">
        <f t="shared" si="44"/>
        <v>0.47</v>
      </c>
      <c r="Y158" s="129">
        <f t="shared" si="44"/>
        <v>0.47</v>
      </c>
      <c r="Z158" s="129">
        <f t="shared" si="44"/>
        <v>0.47</v>
      </c>
      <c r="AA158" s="129">
        <f t="shared" si="44"/>
        <v>0.47</v>
      </c>
      <c r="AB158" s="129">
        <f t="shared" si="44"/>
        <v>0.47</v>
      </c>
      <c r="AC158" s="129">
        <f t="shared" si="44"/>
        <v>0.47</v>
      </c>
      <c r="AD158" s="129">
        <f t="shared" si="44"/>
        <v>0.47</v>
      </c>
      <c r="AE158" s="129">
        <f t="shared" si="44"/>
        <v>0.47</v>
      </c>
      <c r="AF158" s="129">
        <f t="shared" si="44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3"/>
        <v>0</v>
      </c>
      <c r="D159" s="129">
        <f t="shared" si="43"/>
        <v>0</v>
      </c>
      <c r="E159" s="129">
        <f t="shared" si="43"/>
        <v>0</v>
      </c>
      <c r="F159" s="129">
        <f t="shared" si="43"/>
        <v>0</v>
      </c>
      <c r="G159" s="129">
        <f t="shared" si="43"/>
        <v>0</v>
      </c>
      <c r="H159" s="129">
        <f t="shared" si="43"/>
        <v>0</v>
      </c>
      <c r="I159" s="129">
        <f t="shared" si="43"/>
        <v>0</v>
      </c>
      <c r="J159" s="129">
        <f t="shared" si="43"/>
        <v>0</v>
      </c>
      <c r="K159" s="129">
        <f t="shared" si="43"/>
        <v>0</v>
      </c>
      <c r="L159" s="129">
        <f t="shared" si="43"/>
        <v>0</v>
      </c>
      <c r="M159" s="129">
        <f t="shared" si="43"/>
        <v>0</v>
      </c>
      <c r="N159" s="129">
        <f t="shared" si="43"/>
        <v>0</v>
      </c>
      <c r="O159" s="129">
        <f t="shared" si="43"/>
        <v>0</v>
      </c>
      <c r="P159" s="129">
        <f t="shared" si="43"/>
        <v>0</v>
      </c>
      <c r="Q159" s="129">
        <f t="shared" si="43"/>
        <v>0</v>
      </c>
      <c r="R159" s="129">
        <f t="shared" si="43"/>
        <v>0</v>
      </c>
      <c r="S159" s="129">
        <f t="shared" si="44"/>
        <v>0</v>
      </c>
      <c r="T159" s="129">
        <f t="shared" si="44"/>
        <v>0</v>
      </c>
      <c r="U159" s="129">
        <f t="shared" si="44"/>
        <v>0</v>
      </c>
      <c r="V159" s="129">
        <f t="shared" si="44"/>
        <v>0</v>
      </c>
      <c r="W159" s="129">
        <f t="shared" si="44"/>
        <v>0</v>
      </c>
      <c r="X159" s="129">
        <f t="shared" si="44"/>
        <v>0</v>
      </c>
      <c r="Y159" s="129">
        <f t="shared" si="44"/>
        <v>0</v>
      </c>
      <c r="Z159" s="129">
        <f t="shared" si="44"/>
        <v>0</v>
      </c>
      <c r="AA159" s="129">
        <f t="shared" si="44"/>
        <v>0</v>
      </c>
      <c r="AB159" s="129">
        <f t="shared" si="44"/>
        <v>0</v>
      </c>
      <c r="AC159" s="129">
        <f t="shared" si="44"/>
        <v>0</v>
      </c>
      <c r="AD159" s="129">
        <f t="shared" si="44"/>
        <v>0</v>
      </c>
      <c r="AE159" s="129">
        <f t="shared" si="44"/>
        <v>0</v>
      </c>
      <c r="AF159" s="129">
        <f t="shared" si="44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3"/>
        <v>0</v>
      </c>
      <c r="D160" s="129">
        <f t="shared" si="43"/>
        <v>0</v>
      </c>
      <c r="E160" s="129">
        <f t="shared" si="43"/>
        <v>0</v>
      </c>
      <c r="F160" s="129">
        <f t="shared" si="43"/>
        <v>0</v>
      </c>
      <c r="G160" s="129">
        <f t="shared" si="43"/>
        <v>0</v>
      </c>
      <c r="H160" s="129">
        <f t="shared" si="43"/>
        <v>0</v>
      </c>
      <c r="I160" s="129">
        <f t="shared" si="43"/>
        <v>0</v>
      </c>
      <c r="J160" s="129">
        <f t="shared" si="43"/>
        <v>0</v>
      </c>
      <c r="K160" s="129">
        <f t="shared" si="43"/>
        <v>0</v>
      </c>
      <c r="L160" s="129">
        <f t="shared" si="43"/>
        <v>0</v>
      </c>
      <c r="M160" s="129">
        <f t="shared" si="43"/>
        <v>0</v>
      </c>
      <c r="N160" s="129">
        <f t="shared" si="43"/>
        <v>0</v>
      </c>
      <c r="O160" s="129">
        <f t="shared" si="43"/>
        <v>0</v>
      </c>
      <c r="P160" s="129">
        <f t="shared" si="43"/>
        <v>0</v>
      </c>
      <c r="Q160" s="129">
        <f t="shared" si="43"/>
        <v>0</v>
      </c>
      <c r="R160" s="129">
        <f t="shared" si="44"/>
        <v>0</v>
      </c>
      <c r="S160" s="129">
        <f t="shared" si="44"/>
        <v>0</v>
      </c>
      <c r="T160" s="129">
        <f t="shared" si="44"/>
        <v>0</v>
      </c>
      <c r="U160" s="129">
        <f t="shared" si="44"/>
        <v>0</v>
      </c>
      <c r="V160" s="129">
        <f t="shared" si="44"/>
        <v>0</v>
      </c>
      <c r="W160" s="129">
        <f t="shared" si="44"/>
        <v>0</v>
      </c>
      <c r="X160" s="129">
        <f t="shared" si="44"/>
        <v>0</v>
      </c>
      <c r="Y160" s="129">
        <f t="shared" si="44"/>
        <v>0</v>
      </c>
      <c r="Z160" s="129">
        <f t="shared" si="44"/>
        <v>0</v>
      </c>
      <c r="AA160" s="129">
        <f t="shared" si="44"/>
        <v>0</v>
      </c>
      <c r="AB160" s="129">
        <f t="shared" si="44"/>
        <v>0</v>
      </c>
      <c r="AC160" s="129">
        <f t="shared" si="44"/>
        <v>0</v>
      </c>
      <c r="AD160" s="129">
        <f t="shared" si="44"/>
        <v>0</v>
      </c>
      <c r="AE160" s="129">
        <f t="shared" si="44"/>
        <v>0</v>
      </c>
      <c r="AF160" s="129">
        <f t="shared" si="44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3"/>
        <v>0.8</v>
      </c>
      <c r="D161" s="129">
        <f t="shared" si="43"/>
        <v>0.8</v>
      </c>
      <c r="E161" s="129">
        <f t="shared" si="43"/>
        <v>0.8</v>
      </c>
      <c r="F161" s="129">
        <f t="shared" si="43"/>
        <v>0.8</v>
      </c>
      <c r="G161" s="129">
        <f t="shared" si="43"/>
        <v>0.8</v>
      </c>
      <c r="H161" s="129">
        <f t="shared" si="43"/>
        <v>0.8</v>
      </c>
      <c r="I161" s="129">
        <f t="shared" si="43"/>
        <v>0.8</v>
      </c>
      <c r="J161" s="129">
        <f t="shared" si="43"/>
        <v>0.8</v>
      </c>
      <c r="K161" s="129">
        <f t="shared" si="43"/>
        <v>0.8</v>
      </c>
      <c r="L161" s="129">
        <f t="shared" si="43"/>
        <v>0.8</v>
      </c>
      <c r="M161" s="129">
        <f t="shared" si="43"/>
        <v>0.8</v>
      </c>
      <c r="N161" s="129">
        <f t="shared" si="43"/>
        <v>0.8</v>
      </c>
      <c r="O161" s="129">
        <f t="shared" si="43"/>
        <v>0.8</v>
      </c>
      <c r="P161" s="129">
        <f t="shared" si="43"/>
        <v>0.8</v>
      </c>
      <c r="Q161" s="129">
        <f t="shared" si="43"/>
        <v>0.8</v>
      </c>
      <c r="R161" s="129">
        <f t="shared" si="44"/>
        <v>0.8</v>
      </c>
      <c r="S161" s="129">
        <f t="shared" si="44"/>
        <v>0.8</v>
      </c>
      <c r="T161" s="129">
        <f t="shared" si="44"/>
        <v>0.8</v>
      </c>
      <c r="U161" s="129">
        <f t="shared" si="44"/>
        <v>0.8</v>
      </c>
      <c r="V161" s="129">
        <f t="shared" si="44"/>
        <v>0.8</v>
      </c>
      <c r="W161" s="129">
        <f t="shared" si="44"/>
        <v>0.8</v>
      </c>
      <c r="X161" s="129">
        <f t="shared" si="44"/>
        <v>0.8</v>
      </c>
      <c r="Y161" s="129">
        <f t="shared" si="44"/>
        <v>0.8</v>
      </c>
      <c r="Z161" s="129">
        <f t="shared" si="44"/>
        <v>0.8</v>
      </c>
      <c r="AA161" s="129">
        <f t="shared" si="44"/>
        <v>0.8</v>
      </c>
      <c r="AB161" s="129">
        <f t="shared" si="44"/>
        <v>0.8</v>
      </c>
      <c r="AC161" s="129">
        <f t="shared" si="44"/>
        <v>0.8</v>
      </c>
      <c r="AD161" s="129">
        <f t="shared" si="44"/>
        <v>0.8</v>
      </c>
      <c r="AE161" s="129">
        <f t="shared" si="44"/>
        <v>0.8</v>
      </c>
      <c r="AF161" s="129">
        <f t="shared" si="44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3"/>
        <v>1.5</v>
      </c>
      <c r="D162" s="129">
        <f t="shared" si="43"/>
        <v>1.5</v>
      </c>
      <c r="E162" s="129">
        <f t="shared" si="43"/>
        <v>1.5</v>
      </c>
      <c r="F162" s="129">
        <f t="shared" si="43"/>
        <v>1.5</v>
      </c>
      <c r="G162" s="129">
        <f t="shared" si="43"/>
        <v>1.5</v>
      </c>
      <c r="H162" s="129">
        <f t="shared" si="43"/>
        <v>1.5</v>
      </c>
      <c r="I162" s="129">
        <f t="shared" si="43"/>
        <v>1.5</v>
      </c>
      <c r="J162" s="129">
        <f t="shared" si="43"/>
        <v>1.5</v>
      </c>
      <c r="K162" s="129">
        <f t="shared" si="43"/>
        <v>1.5</v>
      </c>
      <c r="L162" s="129">
        <f t="shared" si="43"/>
        <v>1.5</v>
      </c>
      <c r="M162" s="129">
        <f t="shared" si="43"/>
        <v>1.5</v>
      </c>
      <c r="N162" s="129">
        <f t="shared" si="43"/>
        <v>1.5</v>
      </c>
      <c r="O162" s="129">
        <f t="shared" si="43"/>
        <v>1.5</v>
      </c>
      <c r="P162" s="129">
        <f t="shared" si="43"/>
        <v>1.5</v>
      </c>
      <c r="Q162" s="129">
        <f t="shared" si="43"/>
        <v>1.5</v>
      </c>
      <c r="R162" s="129">
        <f t="shared" si="44"/>
        <v>1.5</v>
      </c>
      <c r="S162" s="129">
        <f t="shared" si="44"/>
        <v>1.5</v>
      </c>
      <c r="T162" s="129">
        <f t="shared" si="44"/>
        <v>1.5</v>
      </c>
      <c r="U162" s="129">
        <f t="shared" si="44"/>
        <v>1.5</v>
      </c>
      <c r="V162" s="129">
        <f t="shared" si="44"/>
        <v>1.5</v>
      </c>
      <c r="W162" s="129">
        <f t="shared" si="44"/>
        <v>1.5</v>
      </c>
      <c r="X162" s="129">
        <f t="shared" si="44"/>
        <v>1.5</v>
      </c>
      <c r="Y162" s="129">
        <f t="shared" si="44"/>
        <v>1.5</v>
      </c>
      <c r="Z162" s="129">
        <f t="shared" si="44"/>
        <v>1.5</v>
      </c>
      <c r="AA162" s="129">
        <f t="shared" si="44"/>
        <v>1.5</v>
      </c>
      <c r="AB162" s="129">
        <f t="shared" si="44"/>
        <v>1.5</v>
      </c>
      <c r="AC162" s="129">
        <f t="shared" si="44"/>
        <v>1.5</v>
      </c>
      <c r="AD162" s="129">
        <f t="shared" si="44"/>
        <v>1.5</v>
      </c>
      <c r="AE162" s="129">
        <f t="shared" si="44"/>
        <v>1.5</v>
      </c>
      <c r="AF162" s="129">
        <f t="shared" si="44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3"/>
        <v>1</v>
      </c>
      <c r="D163" s="129">
        <f t="shared" si="43"/>
        <v>1</v>
      </c>
      <c r="E163" s="129">
        <f t="shared" si="43"/>
        <v>1</v>
      </c>
      <c r="F163" s="129">
        <f t="shared" si="43"/>
        <v>1</v>
      </c>
      <c r="G163" s="129">
        <f t="shared" si="43"/>
        <v>1</v>
      </c>
      <c r="H163" s="129">
        <f t="shared" si="43"/>
        <v>1</v>
      </c>
      <c r="I163" s="129">
        <f t="shared" si="43"/>
        <v>1</v>
      </c>
      <c r="J163" s="129">
        <f t="shared" si="43"/>
        <v>1</v>
      </c>
      <c r="K163" s="129">
        <f t="shared" si="43"/>
        <v>1</v>
      </c>
      <c r="L163" s="129">
        <f t="shared" si="43"/>
        <v>1</v>
      </c>
      <c r="M163" s="129">
        <f t="shared" si="43"/>
        <v>1</v>
      </c>
      <c r="N163" s="129">
        <f t="shared" si="43"/>
        <v>1</v>
      </c>
      <c r="O163" s="129">
        <f t="shared" si="43"/>
        <v>1</v>
      </c>
      <c r="P163" s="129">
        <f t="shared" si="43"/>
        <v>1</v>
      </c>
      <c r="Q163" s="129">
        <f t="shared" si="43"/>
        <v>1</v>
      </c>
      <c r="R163" s="129">
        <f t="shared" si="44"/>
        <v>1</v>
      </c>
      <c r="S163" s="129">
        <f t="shared" si="44"/>
        <v>1</v>
      </c>
      <c r="T163" s="129">
        <f t="shared" si="44"/>
        <v>1</v>
      </c>
      <c r="U163" s="129">
        <f t="shared" si="44"/>
        <v>1</v>
      </c>
      <c r="V163" s="129">
        <f t="shared" si="44"/>
        <v>1</v>
      </c>
      <c r="W163" s="129">
        <f t="shared" si="44"/>
        <v>1</v>
      </c>
      <c r="X163" s="129">
        <f t="shared" si="44"/>
        <v>1</v>
      </c>
      <c r="Y163" s="129">
        <f t="shared" si="44"/>
        <v>1</v>
      </c>
      <c r="Z163" s="129">
        <f t="shared" si="44"/>
        <v>1</v>
      </c>
      <c r="AA163" s="129">
        <f t="shared" si="44"/>
        <v>1</v>
      </c>
      <c r="AB163" s="129">
        <f t="shared" si="44"/>
        <v>1</v>
      </c>
      <c r="AC163" s="129">
        <f t="shared" si="44"/>
        <v>1</v>
      </c>
      <c r="AD163" s="129">
        <f t="shared" si="44"/>
        <v>1</v>
      </c>
      <c r="AE163" s="129">
        <f t="shared" si="44"/>
        <v>1</v>
      </c>
      <c r="AF163" s="129">
        <f t="shared" si="44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5">B165</f>
        <v>1</v>
      </c>
      <c r="D165" s="129">
        <f t="shared" si="45"/>
        <v>1</v>
      </c>
      <c r="E165" s="129">
        <f t="shared" si="45"/>
        <v>1</v>
      </c>
      <c r="F165" s="129">
        <f t="shared" si="45"/>
        <v>1</v>
      </c>
      <c r="G165" s="129">
        <f t="shared" si="45"/>
        <v>1</v>
      </c>
      <c r="H165" s="129">
        <f t="shared" si="45"/>
        <v>1</v>
      </c>
      <c r="I165" s="129">
        <f t="shared" si="45"/>
        <v>1</v>
      </c>
      <c r="J165" s="129">
        <f t="shared" si="45"/>
        <v>1</v>
      </c>
      <c r="K165" s="129">
        <f t="shared" si="45"/>
        <v>1</v>
      </c>
      <c r="L165" s="129">
        <f t="shared" si="45"/>
        <v>1</v>
      </c>
      <c r="M165" s="129">
        <f t="shared" si="45"/>
        <v>1</v>
      </c>
      <c r="N165" s="129">
        <f t="shared" si="45"/>
        <v>1</v>
      </c>
      <c r="O165" s="129">
        <f t="shared" si="45"/>
        <v>1</v>
      </c>
      <c r="P165" s="129">
        <f t="shared" si="45"/>
        <v>1</v>
      </c>
      <c r="Q165" s="129">
        <f t="shared" si="45"/>
        <v>1</v>
      </c>
      <c r="R165" s="129">
        <f t="shared" si="45"/>
        <v>1</v>
      </c>
      <c r="S165" s="129">
        <f t="shared" ref="R165:AF172" si="46">R165</f>
        <v>1</v>
      </c>
      <c r="T165" s="129">
        <f t="shared" si="46"/>
        <v>1</v>
      </c>
      <c r="U165" s="129">
        <f t="shared" si="46"/>
        <v>1</v>
      </c>
      <c r="V165" s="129">
        <f t="shared" si="46"/>
        <v>1</v>
      </c>
      <c r="W165" s="129">
        <f t="shared" si="46"/>
        <v>1</v>
      </c>
      <c r="X165" s="129">
        <f t="shared" si="46"/>
        <v>1</v>
      </c>
      <c r="Y165" s="129">
        <f t="shared" si="46"/>
        <v>1</v>
      </c>
      <c r="Z165" s="129">
        <f t="shared" si="46"/>
        <v>1</v>
      </c>
      <c r="AA165" s="129">
        <f t="shared" si="46"/>
        <v>1</v>
      </c>
      <c r="AB165" s="129">
        <f t="shared" si="46"/>
        <v>1</v>
      </c>
      <c r="AC165" s="129">
        <f t="shared" si="46"/>
        <v>1</v>
      </c>
      <c r="AD165" s="129">
        <f t="shared" si="46"/>
        <v>1</v>
      </c>
      <c r="AE165" s="129">
        <f t="shared" si="46"/>
        <v>1</v>
      </c>
      <c r="AF165" s="129">
        <f t="shared" si="46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5"/>
        <v>0.42</v>
      </c>
      <c r="D166" s="129">
        <f t="shared" si="45"/>
        <v>0.42</v>
      </c>
      <c r="E166" s="129">
        <f t="shared" si="45"/>
        <v>0.42</v>
      </c>
      <c r="F166" s="129">
        <f t="shared" si="45"/>
        <v>0.42</v>
      </c>
      <c r="G166" s="129">
        <f t="shared" si="45"/>
        <v>0.42</v>
      </c>
      <c r="H166" s="129">
        <f t="shared" si="45"/>
        <v>0.42</v>
      </c>
      <c r="I166" s="129">
        <f t="shared" si="45"/>
        <v>0.42</v>
      </c>
      <c r="J166" s="129">
        <f t="shared" si="45"/>
        <v>0.42</v>
      </c>
      <c r="K166" s="129">
        <f t="shared" si="45"/>
        <v>0.42</v>
      </c>
      <c r="L166" s="129">
        <f t="shared" si="45"/>
        <v>0.42</v>
      </c>
      <c r="M166" s="129">
        <f t="shared" si="45"/>
        <v>0.42</v>
      </c>
      <c r="N166" s="129">
        <f t="shared" si="45"/>
        <v>0.42</v>
      </c>
      <c r="O166" s="129">
        <f t="shared" si="45"/>
        <v>0.42</v>
      </c>
      <c r="P166" s="129">
        <f t="shared" si="45"/>
        <v>0.42</v>
      </c>
      <c r="Q166" s="129">
        <f t="shared" si="45"/>
        <v>0.42</v>
      </c>
      <c r="R166" s="129">
        <f t="shared" si="46"/>
        <v>0.42</v>
      </c>
      <c r="S166" s="129">
        <f t="shared" si="46"/>
        <v>0.42</v>
      </c>
      <c r="T166" s="129">
        <f t="shared" si="46"/>
        <v>0.42</v>
      </c>
      <c r="U166" s="129">
        <f t="shared" si="46"/>
        <v>0.42</v>
      </c>
      <c r="V166" s="129">
        <f t="shared" si="46"/>
        <v>0.42</v>
      </c>
      <c r="W166" s="129">
        <f t="shared" si="46"/>
        <v>0.42</v>
      </c>
      <c r="X166" s="129">
        <f t="shared" si="46"/>
        <v>0.42</v>
      </c>
      <c r="Y166" s="129">
        <f t="shared" si="46"/>
        <v>0.42</v>
      </c>
      <c r="Z166" s="129">
        <f t="shared" si="46"/>
        <v>0.42</v>
      </c>
      <c r="AA166" s="129">
        <f t="shared" si="46"/>
        <v>0.42</v>
      </c>
      <c r="AB166" s="129">
        <f t="shared" si="46"/>
        <v>0.42</v>
      </c>
      <c r="AC166" s="129">
        <f t="shared" si="46"/>
        <v>0.42</v>
      </c>
      <c r="AD166" s="129">
        <f t="shared" si="46"/>
        <v>0.42</v>
      </c>
      <c r="AE166" s="129">
        <f t="shared" si="46"/>
        <v>0.42</v>
      </c>
      <c r="AF166" s="129">
        <f t="shared" si="46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5"/>
        <v>0.46</v>
      </c>
      <c r="D167" s="129">
        <f t="shared" si="45"/>
        <v>0.46</v>
      </c>
      <c r="E167" s="129">
        <f t="shared" si="45"/>
        <v>0.46</v>
      </c>
      <c r="F167" s="129">
        <f t="shared" si="45"/>
        <v>0.46</v>
      </c>
      <c r="G167" s="129">
        <f t="shared" si="45"/>
        <v>0.46</v>
      </c>
      <c r="H167" s="129">
        <f t="shared" si="45"/>
        <v>0.46</v>
      </c>
      <c r="I167" s="129">
        <f t="shared" si="45"/>
        <v>0.46</v>
      </c>
      <c r="J167" s="129">
        <f t="shared" si="45"/>
        <v>0.46</v>
      </c>
      <c r="K167" s="129">
        <f t="shared" si="45"/>
        <v>0.46</v>
      </c>
      <c r="L167" s="129">
        <f t="shared" si="45"/>
        <v>0.46</v>
      </c>
      <c r="M167" s="129">
        <f t="shared" si="45"/>
        <v>0.46</v>
      </c>
      <c r="N167" s="129">
        <f t="shared" si="45"/>
        <v>0.46</v>
      </c>
      <c r="O167" s="129">
        <f t="shared" si="45"/>
        <v>0.46</v>
      </c>
      <c r="P167" s="129">
        <f t="shared" si="45"/>
        <v>0.46</v>
      </c>
      <c r="Q167" s="129">
        <f t="shared" si="45"/>
        <v>0.46</v>
      </c>
      <c r="R167" s="129">
        <f t="shared" si="46"/>
        <v>0.46</v>
      </c>
      <c r="S167" s="129">
        <f t="shared" si="46"/>
        <v>0.46</v>
      </c>
      <c r="T167" s="129">
        <f t="shared" si="46"/>
        <v>0.46</v>
      </c>
      <c r="U167" s="129">
        <f t="shared" si="46"/>
        <v>0.46</v>
      </c>
      <c r="V167" s="129">
        <f t="shared" si="46"/>
        <v>0.46</v>
      </c>
      <c r="W167" s="129">
        <f t="shared" si="46"/>
        <v>0.46</v>
      </c>
      <c r="X167" s="129">
        <f t="shared" si="46"/>
        <v>0.46</v>
      </c>
      <c r="Y167" s="129">
        <f t="shared" si="46"/>
        <v>0.46</v>
      </c>
      <c r="Z167" s="129">
        <f t="shared" si="46"/>
        <v>0.46</v>
      </c>
      <c r="AA167" s="129">
        <f t="shared" si="46"/>
        <v>0.46</v>
      </c>
      <c r="AB167" s="129">
        <f t="shared" si="46"/>
        <v>0.46</v>
      </c>
      <c r="AC167" s="129">
        <f t="shared" si="46"/>
        <v>0.46</v>
      </c>
      <c r="AD167" s="129">
        <f t="shared" si="46"/>
        <v>0.46</v>
      </c>
      <c r="AE167" s="129">
        <f t="shared" si="46"/>
        <v>0.46</v>
      </c>
      <c r="AF167" s="129">
        <f t="shared" si="46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5"/>
        <v>0.85</v>
      </c>
      <c r="D168" s="129">
        <f t="shared" si="45"/>
        <v>0.85</v>
      </c>
      <c r="E168" s="129">
        <f t="shared" si="45"/>
        <v>0.85</v>
      </c>
      <c r="F168" s="129">
        <f t="shared" si="45"/>
        <v>0.85</v>
      </c>
      <c r="G168" s="129">
        <f t="shared" si="45"/>
        <v>0.85</v>
      </c>
      <c r="H168" s="129">
        <f t="shared" si="45"/>
        <v>0.85</v>
      </c>
      <c r="I168" s="129">
        <f t="shared" si="45"/>
        <v>0.85</v>
      </c>
      <c r="J168" s="129">
        <f t="shared" si="45"/>
        <v>0.85</v>
      </c>
      <c r="K168" s="129">
        <f t="shared" si="45"/>
        <v>0.85</v>
      </c>
      <c r="L168" s="129">
        <f t="shared" si="45"/>
        <v>0.85</v>
      </c>
      <c r="M168" s="129">
        <f t="shared" si="45"/>
        <v>0.85</v>
      </c>
      <c r="N168" s="129">
        <f t="shared" si="45"/>
        <v>0.85</v>
      </c>
      <c r="O168" s="129">
        <f t="shared" si="45"/>
        <v>0.85</v>
      </c>
      <c r="P168" s="129">
        <f t="shared" si="45"/>
        <v>0.85</v>
      </c>
      <c r="Q168" s="129">
        <f t="shared" si="45"/>
        <v>0.85</v>
      </c>
      <c r="R168" s="129">
        <f t="shared" si="46"/>
        <v>0.85</v>
      </c>
      <c r="S168" s="129">
        <f t="shared" si="46"/>
        <v>0.85</v>
      </c>
      <c r="T168" s="129">
        <f t="shared" si="46"/>
        <v>0.85</v>
      </c>
      <c r="U168" s="129">
        <f t="shared" si="46"/>
        <v>0.85</v>
      </c>
      <c r="V168" s="129">
        <f t="shared" si="46"/>
        <v>0.85</v>
      </c>
      <c r="W168" s="129">
        <f t="shared" si="46"/>
        <v>0.85</v>
      </c>
      <c r="X168" s="129">
        <f t="shared" si="46"/>
        <v>0.85</v>
      </c>
      <c r="Y168" s="129">
        <f t="shared" si="46"/>
        <v>0.85</v>
      </c>
      <c r="Z168" s="129">
        <f t="shared" si="46"/>
        <v>0.85</v>
      </c>
      <c r="AA168" s="129">
        <f t="shared" si="46"/>
        <v>0.85</v>
      </c>
      <c r="AB168" s="129">
        <f t="shared" si="46"/>
        <v>0.85</v>
      </c>
      <c r="AC168" s="129">
        <f t="shared" si="46"/>
        <v>0.85</v>
      </c>
      <c r="AD168" s="129">
        <f t="shared" si="46"/>
        <v>0.85</v>
      </c>
      <c r="AE168" s="129">
        <f t="shared" si="46"/>
        <v>0.85</v>
      </c>
      <c r="AF168" s="129">
        <f t="shared" si="46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5"/>
        <v>0.9</v>
      </c>
      <c r="D169" s="129">
        <f t="shared" si="45"/>
        <v>0.9</v>
      </c>
      <c r="E169" s="129">
        <f t="shared" si="45"/>
        <v>0.9</v>
      </c>
      <c r="F169" s="129">
        <f t="shared" si="45"/>
        <v>0.9</v>
      </c>
      <c r="G169" s="129">
        <f t="shared" si="45"/>
        <v>0.9</v>
      </c>
      <c r="H169" s="129">
        <f t="shared" si="45"/>
        <v>0.9</v>
      </c>
      <c r="I169" s="129">
        <f t="shared" si="45"/>
        <v>0.9</v>
      </c>
      <c r="J169" s="129">
        <f t="shared" si="45"/>
        <v>0.9</v>
      </c>
      <c r="K169" s="129">
        <f t="shared" si="45"/>
        <v>0.9</v>
      </c>
      <c r="L169" s="129">
        <f t="shared" si="45"/>
        <v>0.9</v>
      </c>
      <c r="M169" s="129">
        <f t="shared" si="45"/>
        <v>0.9</v>
      </c>
      <c r="N169" s="129">
        <f t="shared" si="45"/>
        <v>0.9</v>
      </c>
      <c r="O169" s="129">
        <f t="shared" si="45"/>
        <v>0.9</v>
      </c>
      <c r="P169" s="129">
        <f t="shared" si="45"/>
        <v>0.9</v>
      </c>
      <c r="Q169" s="129">
        <f t="shared" si="45"/>
        <v>0.9</v>
      </c>
      <c r="R169" s="129">
        <f t="shared" si="46"/>
        <v>0.9</v>
      </c>
      <c r="S169" s="129">
        <f t="shared" si="46"/>
        <v>0.9</v>
      </c>
      <c r="T169" s="129">
        <f t="shared" si="46"/>
        <v>0.9</v>
      </c>
      <c r="U169" s="129">
        <f t="shared" si="46"/>
        <v>0.9</v>
      </c>
      <c r="V169" s="129">
        <f t="shared" si="46"/>
        <v>0.9</v>
      </c>
      <c r="W169" s="129">
        <f t="shared" si="46"/>
        <v>0.9</v>
      </c>
      <c r="X169" s="129">
        <f t="shared" si="46"/>
        <v>0.9</v>
      </c>
      <c r="Y169" s="129">
        <f t="shared" si="46"/>
        <v>0.9</v>
      </c>
      <c r="Z169" s="129">
        <f t="shared" si="46"/>
        <v>0.9</v>
      </c>
      <c r="AA169" s="129">
        <f t="shared" si="46"/>
        <v>0.9</v>
      </c>
      <c r="AB169" s="129">
        <f t="shared" si="46"/>
        <v>0.9</v>
      </c>
      <c r="AC169" s="129">
        <f t="shared" si="46"/>
        <v>0.9</v>
      </c>
      <c r="AD169" s="129">
        <f t="shared" si="46"/>
        <v>0.9</v>
      </c>
      <c r="AE169" s="129">
        <f t="shared" si="46"/>
        <v>0.9</v>
      </c>
      <c r="AF169" s="129">
        <f t="shared" si="46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5"/>
        <v>0.44</v>
      </c>
      <c r="D170" s="129">
        <f t="shared" si="45"/>
        <v>0.44</v>
      </c>
      <c r="E170" s="129">
        <f t="shared" si="45"/>
        <v>0.44</v>
      </c>
      <c r="F170" s="129">
        <f t="shared" si="45"/>
        <v>0.44</v>
      </c>
      <c r="G170" s="129">
        <f t="shared" si="45"/>
        <v>0.44</v>
      </c>
      <c r="H170" s="129">
        <f t="shared" si="45"/>
        <v>0.44</v>
      </c>
      <c r="I170" s="129">
        <f t="shared" si="45"/>
        <v>0.44</v>
      </c>
      <c r="J170" s="129">
        <f t="shared" si="45"/>
        <v>0.44</v>
      </c>
      <c r="K170" s="129">
        <f t="shared" si="45"/>
        <v>0.44</v>
      </c>
      <c r="L170" s="129">
        <f t="shared" si="45"/>
        <v>0.44</v>
      </c>
      <c r="M170" s="129">
        <f t="shared" si="45"/>
        <v>0.44</v>
      </c>
      <c r="N170" s="129">
        <f t="shared" si="45"/>
        <v>0.44</v>
      </c>
      <c r="O170" s="129">
        <f t="shared" si="45"/>
        <v>0.44</v>
      </c>
      <c r="P170" s="129">
        <f t="shared" si="45"/>
        <v>0.44</v>
      </c>
      <c r="Q170" s="129">
        <f t="shared" si="45"/>
        <v>0.44</v>
      </c>
      <c r="R170" s="129">
        <f t="shared" si="46"/>
        <v>0.44</v>
      </c>
      <c r="S170" s="129">
        <f t="shared" si="46"/>
        <v>0.44</v>
      </c>
      <c r="T170" s="129">
        <f t="shared" si="46"/>
        <v>0.44</v>
      </c>
      <c r="U170" s="129">
        <f t="shared" si="46"/>
        <v>0.44</v>
      </c>
      <c r="V170" s="129">
        <f t="shared" si="46"/>
        <v>0.44</v>
      </c>
      <c r="W170" s="129">
        <f t="shared" si="46"/>
        <v>0.44</v>
      </c>
      <c r="X170" s="129">
        <f t="shared" si="46"/>
        <v>0.44</v>
      </c>
      <c r="Y170" s="129">
        <f t="shared" si="46"/>
        <v>0.44</v>
      </c>
      <c r="Z170" s="129">
        <f t="shared" si="46"/>
        <v>0.44</v>
      </c>
      <c r="AA170" s="129">
        <f t="shared" si="46"/>
        <v>0.44</v>
      </c>
      <c r="AB170" s="129">
        <f t="shared" si="46"/>
        <v>0.44</v>
      </c>
      <c r="AC170" s="129">
        <f t="shared" si="46"/>
        <v>0.44</v>
      </c>
      <c r="AD170" s="129">
        <f t="shared" si="46"/>
        <v>0.44</v>
      </c>
      <c r="AE170" s="129">
        <f t="shared" si="46"/>
        <v>0.44</v>
      </c>
      <c r="AF170" s="129">
        <f t="shared" si="46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5"/>
        <v>2.1</v>
      </c>
      <c r="D171" s="129">
        <f t="shared" si="45"/>
        <v>2.1</v>
      </c>
      <c r="E171" s="129">
        <f t="shared" si="45"/>
        <v>2.1</v>
      </c>
      <c r="F171" s="129">
        <f t="shared" si="45"/>
        <v>2.1</v>
      </c>
      <c r="G171" s="129">
        <f t="shared" si="45"/>
        <v>2.1</v>
      </c>
      <c r="H171" s="129">
        <f t="shared" si="45"/>
        <v>2.1</v>
      </c>
      <c r="I171" s="129">
        <f t="shared" si="45"/>
        <v>2.1</v>
      </c>
      <c r="J171" s="129">
        <f t="shared" si="45"/>
        <v>2.1</v>
      </c>
      <c r="K171" s="129">
        <f t="shared" si="45"/>
        <v>2.1</v>
      </c>
      <c r="L171" s="129">
        <f t="shared" si="45"/>
        <v>2.1</v>
      </c>
      <c r="M171" s="129">
        <f t="shared" si="45"/>
        <v>2.1</v>
      </c>
      <c r="N171" s="129">
        <f t="shared" si="45"/>
        <v>2.1</v>
      </c>
      <c r="O171" s="129">
        <f t="shared" si="45"/>
        <v>2.1</v>
      </c>
      <c r="P171" s="129">
        <f t="shared" si="45"/>
        <v>2.1</v>
      </c>
      <c r="Q171" s="129">
        <f t="shared" si="45"/>
        <v>2.1</v>
      </c>
      <c r="R171" s="129">
        <f t="shared" si="46"/>
        <v>2.1</v>
      </c>
      <c r="S171" s="129">
        <f t="shared" si="46"/>
        <v>2.1</v>
      </c>
      <c r="T171" s="129">
        <f t="shared" si="46"/>
        <v>2.1</v>
      </c>
      <c r="U171" s="129">
        <f t="shared" si="46"/>
        <v>2.1</v>
      </c>
      <c r="V171" s="129">
        <f t="shared" si="46"/>
        <v>2.1</v>
      </c>
      <c r="W171" s="129">
        <f t="shared" si="46"/>
        <v>2.1</v>
      </c>
      <c r="X171" s="129">
        <f t="shared" si="46"/>
        <v>2.1</v>
      </c>
      <c r="Y171" s="129">
        <f t="shared" si="46"/>
        <v>2.1</v>
      </c>
      <c r="Z171" s="129">
        <f t="shared" si="46"/>
        <v>2.1</v>
      </c>
      <c r="AA171" s="129">
        <f t="shared" si="46"/>
        <v>2.1</v>
      </c>
      <c r="AB171" s="129">
        <f t="shared" si="46"/>
        <v>2.1</v>
      </c>
      <c r="AC171" s="129">
        <f t="shared" si="46"/>
        <v>2.1</v>
      </c>
      <c r="AD171" s="129">
        <f t="shared" si="46"/>
        <v>2.1</v>
      </c>
      <c r="AE171" s="129">
        <f t="shared" si="46"/>
        <v>2.1</v>
      </c>
      <c r="AF171" s="129">
        <f t="shared" si="46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5"/>
        <v>0.9</v>
      </c>
      <c r="D172" s="129">
        <f t="shared" si="45"/>
        <v>0.9</v>
      </c>
      <c r="E172" s="129">
        <f t="shared" si="45"/>
        <v>0.9</v>
      </c>
      <c r="F172" s="129">
        <f t="shared" si="45"/>
        <v>0.9</v>
      </c>
      <c r="G172" s="129">
        <f t="shared" si="45"/>
        <v>0.9</v>
      </c>
      <c r="H172" s="129">
        <f t="shared" si="45"/>
        <v>0.9</v>
      </c>
      <c r="I172" s="129">
        <f t="shared" si="45"/>
        <v>0.9</v>
      </c>
      <c r="J172" s="129">
        <f t="shared" si="45"/>
        <v>0.9</v>
      </c>
      <c r="K172" s="129">
        <f t="shared" si="45"/>
        <v>0.9</v>
      </c>
      <c r="L172" s="129">
        <f t="shared" si="45"/>
        <v>0.9</v>
      </c>
      <c r="M172" s="129">
        <f t="shared" si="45"/>
        <v>0.9</v>
      </c>
      <c r="N172" s="129">
        <f t="shared" si="45"/>
        <v>0.9</v>
      </c>
      <c r="O172" s="129">
        <f t="shared" si="45"/>
        <v>0.9</v>
      </c>
      <c r="P172" s="129">
        <f t="shared" si="45"/>
        <v>0.9</v>
      </c>
      <c r="Q172" s="129">
        <f t="shared" si="45"/>
        <v>0.9</v>
      </c>
      <c r="R172" s="129">
        <f t="shared" si="46"/>
        <v>0.9</v>
      </c>
      <c r="S172" s="129">
        <f t="shared" si="46"/>
        <v>0.9</v>
      </c>
      <c r="T172" s="129">
        <f t="shared" si="46"/>
        <v>0.9</v>
      </c>
      <c r="U172" s="129">
        <f t="shared" si="46"/>
        <v>0.9</v>
      </c>
      <c r="V172" s="129">
        <f t="shared" si="46"/>
        <v>0.9</v>
      </c>
      <c r="W172" s="129">
        <f t="shared" si="46"/>
        <v>0.9</v>
      </c>
      <c r="X172" s="129">
        <f t="shared" si="46"/>
        <v>0.9</v>
      </c>
      <c r="Y172" s="129">
        <f t="shared" si="46"/>
        <v>0.9</v>
      </c>
      <c r="Z172" s="129">
        <f t="shared" si="46"/>
        <v>0.9</v>
      </c>
      <c r="AA172" s="129">
        <f t="shared" si="46"/>
        <v>0.9</v>
      </c>
      <c r="AB172" s="129">
        <f t="shared" si="46"/>
        <v>0.9</v>
      </c>
      <c r="AC172" s="129">
        <f t="shared" si="46"/>
        <v>0.9</v>
      </c>
      <c r="AD172" s="129">
        <f t="shared" si="46"/>
        <v>0.9</v>
      </c>
      <c r="AE172" s="129">
        <f t="shared" si="46"/>
        <v>0.9</v>
      </c>
      <c r="AF172" s="129">
        <f t="shared" si="46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7">B174</f>
        <v>0.57999999999999996</v>
      </c>
      <c r="D174" s="129">
        <f t="shared" si="47"/>
        <v>0.57999999999999996</v>
      </c>
      <c r="E174" s="129">
        <f t="shared" si="47"/>
        <v>0.57999999999999996</v>
      </c>
      <c r="F174" s="129">
        <f t="shared" si="47"/>
        <v>0.57999999999999996</v>
      </c>
      <c r="G174" s="129">
        <f t="shared" si="47"/>
        <v>0.57999999999999996</v>
      </c>
      <c r="H174" s="129">
        <f t="shared" si="47"/>
        <v>0.57999999999999996</v>
      </c>
      <c r="I174" s="129">
        <f t="shared" si="47"/>
        <v>0.57999999999999996</v>
      </c>
      <c r="J174" s="129">
        <f t="shared" si="47"/>
        <v>0.57999999999999996</v>
      </c>
      <c r="K174" s="129">
        <f t="shared" si="47"/>
        <v>0.57999999999999996</v>
      </c>
      <c r="L174" s="129">
        <f t="shared" si="47"/>
        <v>0.57999999999999996</v>
      </c>
      <c r="M174" s="129">
        <f t="shared" si="47"/>
        <v>0.57999999999999996</v>
      </c>
      <c r="N174" s="129">
        <f t="shared" si="47"/>
        <v>0.57999999999999996</v>
      </c>
      <c r="O174" s="129">
        <f t="shared" si="47"/>
        <v>0.57999999999999996</v>
      </c>
      <c r="P174" s="129">
        <f t="shared" si="47"/>
        <v>0.57999999999999996</v>
      </c>
      <c r="Q174" s="129">
        <f t="shared" si="47"/>
        <v>0.57999999999999996</v>
      </c>
      <c r="R174" s="129">
        <f t="shared" si="47"/>
        <v>0.57999999999999996</v>
      </c>
      <c r="S174" s="129">
        <f t="shared" ref="R174:AF186" si="48">R174</f>
        <v>0.57999999999999996</v>
      </c>
      <c r="T174" s="129">
        <f t="shared" si="48"/>
        <v>0.57999999999999996</v>
      </c>
      <c r="U174" s="129">
        <f t="shared" si="48"/>
        <v>0.57999999999999996</v>
      </c>
      <c r="V174" s="129">
        <f t="shared" si="48"/>
        <v>0.57999999999999996</v>
      </c>
      <c r="W174" s="129">
        <f t="shared" si="48"/>
        <v>0.57999999999999996</v>
      </c>
      <c r="X174" s="129">
        <f t="shared" si="48"/>
        <v>0.57999999999999996</v>
      </c>
      <c r="Y174" s="129">
        <f t="shared" si="48"/>
        <v>0.57999999999999996</v>
      </c>
      <c r="Z174" s="129">
        <f t="shared" si="48"/>
        <v>0.57999999999999996</v>
      </c>
      <c r="AA174" s="129">
        <f t="shared" si="48"/>
        <v>0.57999999999999996</v>
      </c>
      <c r="AB174" s="129">
        <f t="shared" si="48"/>
        <v>0.57999999999999996</v>
      </c>
      <c r="AC174" s="129">
        <f t="shared" si="48"/>
        <v>0.57999999999999996</v>
      </c>
      <c r="AD174" s="129">
        <f t="shared" si="48"/>
        <v>0.57999999999999996</v>
      </c>
      <c r="AE174" s="129">
        <f t="shared" si="48"/>
        <v>0.57999999999999996</v>
      </c>
      <c r="AF174" s="129">
        <f t="shared" si="48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7"/>
        <v>0.8</v>
      </c>
      <c r="D175" s="129">
        <f t="shared" si="47"/>
        <v>0.8</v>
      </c>
      <c r="E175" s="129">
        <f t="shared" si="47"/>
        <v>0.8</v>
      </c>
      <c r="F175" s="129">
        <f t="shared" si="47"/>
        <v>0.8</v>
      </c>
      <c r="G175" s="129">
        <f t="shared" si="47"/>
        <v>0.8</v>
      </c>
      <c r="H175" s="129">
        <f t="shared" si="47"/>
        <v>0.8</v>
      </c>
      <c r="I175" s="129">
        <f t="shared" si="47"/>
        <v>0.8</v>
      </c>
      <c r="J175" s="129">
        <f t="shared" si="47"/>
        <v>0.8</v>
      </c>
      <c r="K175" s="129">
        <f t="shared" si="47"/>
        <v>0.8</v>
      </c>
      <c r="L175" s="129">
        <f t="shared" si="47"/>
        <v>0.8</v>
      </c>
      <c r="M175" s="129">
        <f t="shared" si="47"/>
        <v>0.8</v>
      </c>
      <c r="N175" s="129">
        <f t="shared" si="47"/>
        <v>0.8</v>
      </c>
      <c r="O175" s="129">
        <f t="shared" si="47"/>
        <v>0.8</v>
      </c>
      <c r="P175" s="129">
        <f t="shared" si="47"/>
        <v>0.8</v>
      </c>
      <c r="Q175" s="129">
        <f t="shared" si="47"/>
        <v>0.8</v>
      </c>
      <c r="R175" s="129">
        <f t="shared" si="47"/>
        <v>0.8</v>
      </c>
      <c r="S175" s="129">
        <f t="shared" si="48"/>
        <v>0.8</v>
      </c>
      <c r="T175" s="129">
        <f t="shared" si="48"/>
        <v>0.8</v>
      </c>
      <c r="U175" s="129">
        <f t="shared" si="48"/>
        <v>0.8</v>
      </c>
      <c r="V175" s="129">
        <f t="shared" si="48"/>
        <v>0.8</v>
      </c>
      <c r="W175" s="129">
        <f t="shared" si="48"/>
        <v>0.8</v>
      </c>
      <c r="X175" s="129">
        <f t="shared" si="48"/>
        <v>0.8</v>
      </c>
      <c r="Y175" s="129">
        <f t="shared" si="48"/>
        <v>0.8</v>
      </c>
      <c r="Z175" s="129">
        <f t="shared" si="48"/>
        <v>0.8</v>
      </c>
      <c r="AA175" s="129">
        <f t="shared" si="48"/>
        <v>0.8</v>
      </c>
      <c r="AB175" s="129">
        <f t="shared" si="48"/>
        <v>0.8</v>
      </c>
      <c r="AC175" s="129">
        <f t="shared" si="48"/>
        <v>0.8</v>
      </c>
      <c r="AD175" s="129">
        <f t="shared" si="48"/>
        <v>0.8</v>
      </c>
      <c r="AE175" s="129">
        <f t="shared" si="48"/>
        <v>0.8</v>
      </c>
      <c r="AF175" s="129">
        <f t="shared" si="48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7"/>
        <v>0</v>
      </c>
      <c r="D176" s="129">
        <f t="shared" si="47"/>
        <v>0</v>
      </c>
      <c r="E176" s="129">
        <f t="shared" si="47"/>
        <v>0</v>
      </c>
      <c r="F176" s="129">
        <f t="shared" si="47"/>
        <v>0</v>
      </c>
      <c r="G176" s="129">
        <f t="shared" si="47"/>
        <v>0</v>
      </c>
      <c r="H176" s="129">
        <f t="shared" si="47"/>
        <v>0</v>
      </c>
      <c r="I176" s="129">
        <f t="shared" si="47"/>
        <v>0</v>
      </c>
      <c r="J176" s="129">
        <f t="shared" si="47"/>
        <v>0</v>
      </c>
      <c r="K176" s="129">
        <f t="shared" si="47"/>
        <v>0</v>
      </c>
      <c r="L176" s="129">
        <f t="shared" si="47"/>
        <v>0</v>
      </c>
      <c r="M176" s="129">
        <f t="shared" si="47"/>
        <v>0</v>
      </c>
      <c r="N176" s="129">
        <f t="shared" si="47"/>
        <v>0</v>
      </c>
      <c r="O176" s="129">
        <f t="shared" si="47"/>
        <v>0</v>
      </c>
      <c r="P176" s="129">
        <f t="shared" si="47"/>
        <v>0</v>
      </c>
      <c r="Q176" s="129">
        <f t="shared" si="47"/>
        <v>0</v>
      </c>
      <c r="R176" s="129">
        <f t="shared" si="47"/>
        <v>0</v>
      </c>
      <c r="S176" s="129">
        <f t="shared" si="48"/>
        <v>0</v>
      </c>
      <c r="T176" s="129">
        <f t="shared" si="48"/>
        <v>0</v>
      </c>
      <c r="U176" s="129">
        <f t="shared" si="48"/>
        <v>0</v>
      </c>
      <c r="V176" s="129">
        <f t="shared" si="48"/>
        <v>0</v>
      </c>
      <c r="W176" s="129">
        <f t="shared" si="48"/>
        <v>0</v>
      </c>
      <c r="X176" s="129">
        <f t="shared" si="48"/>
        <v>0</v>
      </c>
      <c r="Y176" s="129">
        <f t="shared" si="48"/>
        <v>0</v>
      </c>
      <c r="Z176" s="129">
        <f t="shared" si="48"/>
        <v>0</v>
      </c>
      <c r="AA176" s="129">
        <f t="shared" si="48"/>
        <v>0</v>
      </c>
      <c r="AB176" s="129">
        <f t="shared" si="48"/>
        <v>0</v>
      </c>
      <c r="AC176" s="129">
        <f t="shared" si="48"/>
        <v>0</v>
      </c>
      <c r="AD176" s="129">
        <f t="shared" si="48"/>
        <v>0</v>
      </c>
      <c r="AE176" s="129">
        <f t="shared" si="48"/>
        <v>0</v>
      </c>
      <c r="AF176" s="129">
        <f t="shared" si="48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7"/>
        <v>0.6</v>
      </c>
      <c r="D177" s="129">
        <f t="shared" si="47"/>
        <v>0.6</v>
      </c>
      <c r="E177" s="129">
        <f t="shared" si="47"/>
        <v>0.6</v>
      </c>
      <c r="F177" s="129">
        <f t="shared" si="47"/>
        <v>0.6</v>
      </c>
      <c r="G177" s="129">
        <f t="shared" si="47"/>
        <v>0.6</v>
      </c>
      <c r="H177" s="129">
        <f t="shared" si="47"/>
        <v>0.6</v>
      </c>
      <c r="I177" s="129">
        <f t="shared" si="47"/>
        <v>0.6</v>
      </c>
      <c r="J177" s="129">
        <f t="shared" si="47"/>
        <v>0.6</v>
      </c>
      <c r="K177" s="129">
        <f t="shared" si="47"/>
        <v>0.6</v>
      </c>
      <c r="L177" s="129">
        <f t="shared" si="47"/>
        <v>0.6</v>
      </c>
      <c r="M177" s="129">
        <f t="shared" si="47"/>
        <v>0.6</v>
      </c>
      <c r="N177" s="129">
        <f t="shared" si="47"/>
        <v>0.6</v>
      </c>
      <c r="O177" s="129">
        <f t="shared" si="47"/>
        <v>0.6</v>
      </c>
      <c r="P177" s="129">
        <f t="shared" si="47"/>
        <v>0.6</v>
      </c>
      <c r="Q177" s="129">
        <f t="shared" si="47"/>
        <v>0.6</v>
      </c>
      <c r="R177" s="129">
        <f t="shared" si="47"/>
        <v>0.6</v>
      </c>
      <c r="S177" s="129">
        <f t="shared" si="48"/>
        <v>0.6</v>
      </c>
      <c r="T177" s="129">
        <f t="shared" si="48"/>
        <v>0.6</v>
      </c>
      <c r="U177" s="129">
        <f t="shared" si="48"/>
        <v>0.6</v>
      </c>
      <c r="V177" s="129">
        <f t="shared" si="48"/>
        <v>0.6</v>
      </c>
      <c r="W177" s="129">
        <f t="shared" si="48"/>
        <v>0.6</v>
      </c>
      <c r="X177" s="129">
        <f t="shared" si="48"/>
        <v>0.6</v>
      </c>
      <c r="Y177" s="129">
        <f t="shared" si="48"/>
        <v>0.6</v>
      </c>
      <c r="Z177" s="129">
        <f t="shared" si="48"/>
        <v>0.6</v>
      </c>
      <c r="AA177" s="129">
        <f t="shared" si="48"/>
        <v>0.6</v>
      </c>
      <c r="AB177" s="129">
        <f t="shared" si="48"/>
        <v>0.6</v>
      </c>
      <c r="AC177" s="129">
        <f t="shared" si="48"/>
        <v>0.6</v>
      </c>
      <c r="AD177" s="129">
        <f t="shared" si="48"/>
        <v>0.6</v>
      </c>
      <c r="AE177" s="129">
        <f t="shared" si="48"/>
        <v>0.6</v>
      </c>
      <c r="AF177" s="129">
        <f t="shared" si="48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7"/>
        <v>0.6</v>
      </c>
      <c r="D178" s="129">
        <f t="shared" si="47"/>
        <v>0.6</v>
      </c>
      <c r="E178" s="129">
        <f t="shared" si="47"/>
        <v>0.6</v>
      </c>
      <c r="F178" s="129">
        <f t="shared" si="47"/>
        <v>0.6</v>
      </c>
      <c r="G178" s="129">
        <f t="shared" si="47"/>
        <v>0.6</v>
      </c>
      <c r="H178" s="129">
        <f t="shared" si="47"/>
        <v>0.6</v>
      </c>
      <c r="I178" s="129">
        <f t="shared" si="47"/>
        <v>0.6</v>
      </c>
      <c r="J178" s="129">
        <f t="shared" si="47"/>
        <v>0.6</v>
      </c>
      <c r="K178" s="129">
        <f t="shared" si="47"/>
        <v>0.6</v>
      </c>
      <c r="L178" s="129">
        <f t="shared" si="47"/>
        <v>0.6</v>
      </c>
      <c r="M178" s="129">
        <f t="shared" si="47"/>
        <v>0.6</v>
      </c>
      <c r="N178" s="129">
        <f t="shared" si="47"/>
        <v>0.6</v>
      </c>
      <c r="O178" s="129">
        <f t="shared" si="47"/>
        <v>0.6</v>
      </c>
      <c r="P178" s="129">
        <f t="shared" si="47"/>
        <v>0.6</v>
      </c>
      <c r="Q178" s="129">
        <f t="shared" si="47"/>
        <v>0.6</v>
      </c>
      <c r="R178" s="129">
        <f t="shared" si="47"/>
        <v>0.6</v>
      </c>
      <c r="S178" s="129">
        <f t="shared" si="48"/>
        <v>0.6</v>
      </c>
      <c r="T178" s="129">
        <f t="shared" si="48"/>
        <v>0.6</v>
      </c>
      <c r="U178" s="129">
        <f t="shared" si="48"/>
        <v>0.6</v>
      </c>
      <c r="V178" s="129">
        <f t="shared" si="48"/>
        <v>0.6</v>
      </c>
      <c r="W178" s="129">
        <f t="shared" si="48"/>
        <v>0.6</v>
      </c>
      <c r="X178" s="129">
        <f t="shared" si="48"/>
        <v>0.6</v>
      </c>
      <c r="Y178" s="129">
        <f t="shared" si="48"/>
        <v>0.6</v>
      </c>
      <c r="Z178" s="129">
        <f t="shared" si="48"/>
        <v>0.6</v>
      </c>
      <c r="AA178" s="129">
        <f t="shared" si="48"/>
        <v>0.6</v>
      </c>
      <c r="AB178" s="129">
        <f t="shared" si="48"/>
        <v>0.6</v>
      </c>
      <c r="AC178" s="129">
        <f t="shared" si="48"/>
        <v>0.6</v>
      </c>
      <c r="AD178" s="129">
        <f t="shared" si="48"/>
        <v>0.6</v>
      </c>
      <c r="AE178" s="129">
        <f t="shared" si="48"/>
        <v>0.6</v>
      </c>
      <c r="AF178" s="129">
        <f t="shared" si="48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7"/>
        <v>0.35</v>
      </c>
      <c r="D179" s="129">
        <f t="shared" si="47"/>
        <v>0.35</v>
      </c>
      <c r="E179" s="129">
        <f t="shared" si="47"/>
        <v>0.35</v>
      </c>
      <c r="F179" s="129">
        <f t="shared" si="47"/>
        <v>0.35</v>
      </c>
      <c r="G179" s="129">
        <f t="shared" si="47"/>
        <v>0.35</v>
      </c>
      <c r="H179" s="129">
        <f t="shared" si="47"/>
        <v>0.35</v>
      </c>
      <c r="I179" s="129">
        <f t="shared" si="47"/>
        <v>0.35</v>
      </c>
      <c r="J179" s="129">
        <f t="shared" si="47"/>
        <v>0.35</v>
      </c>
      <c r="K179" s="129">
        <f t="shared" si="47"/>
        <v>0.35</v>
      </c>
      <c r="L179" s="129">
        <f t="shared" si="47"/>
        <v>0.35</v>
      </c>
      <c r="M179" s="129">
        <f t="shared" si="47"/>
        <v>0.35</v>
      </c>
      <c r="N179" s="129">
        <f t="shared" si="47"/>
        <v>0.35</v>
      </c>
      <c r="O179" s="129">
        <f t="shared" si="47"/>
        <v>0.35</v>
      </c>
      <c r="P179" s="129">
        <f t="shared" si="47"/>
        <v>0.35</v>
      </c>
      <c r="Q179" s="129">
        <f t="shared" si="47"/>
        <v>0.35</v>
      </c>
      <c r="R179" s="129">
        <f t="shared" si="47"/>
        <v>0.35</v>
      </c>
      <c r="S179" s="129">
        <f t="shared" si="48"/>
        <v>0.35</v>
      </c>
      <c r="T179" s="129">
        <f t="shared" si="48"/>
        <v>0.35</v>
      </c>
      <c r="U179" s="129">
        <f t="shared" si="48"/>
        <v>0.35</v>
      </c>
      <c r="V179" s="129">
        <f t="shared" si="48"/>
        <v>0.35</v>
      </c>
      <c r="W179" s="129">
        <f t="shared" si="48"/>
        <v>0.35</v>
      </c>
      <c r="X179" s="129">
        <f t="shared" si="48"/>
        <v>0.35</v>
      </c>
      <c r="Y179" s="129">
        <f t="shared" si="48"/>
        <v>0.35</v>
      </c>
      <c r="Z179" s="129">
        <f t="shared" si="48"/>
        <v>0.35</v>
      </c>
      <c r="AA179" s="129">
        <f t="shared" si="48"/>
        <v>0.35</v>
      </c>
      <c r="AB179" s="129">
        <f t="shared" si="48"/>
        <v>0.35</v>
      </c>
      <c r="AC179" s="129">
        <f t="shared" si="48"/>
        <v>0.35</v>
      </c>
      <c r="AD179" s="129">
        <f t="shared" si="48"/>
        <v>0.35</v>
      </c>
      <c r="AE179" s="129">
        <f t="shared" si="48"/>
        <v>0.35</v>
      </c>
      <c r="AF179" s="129">
        <f t="shared" si="48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7"/>
        <v>0.28999999999999998</v>
      </c>
      <c r="D180" s="129">
        <f t="shared" si="47"/>
        <v>0.28999999999999998</v>
      </c>
      <c r="E180" s="129">
        <f t="shared" si="47"/>
        <v>0.28999999999999998</v>
      </c>
      <c r="F180" s="129">
        <f t="shared" si="47"/>
        <v>0.28999999999999998</v>
      </c>
      <c r="G180" s="129">
        <f t="shared" si="47"/>
        <v>0.28999999999999998</v>
      </c>
      <c r="H180" s="129">
        <f t="shared" si="47"/>
        <v>0.28999999999999998</v>
      </c>
      <c r="I180" s="129">
        <f t="shared" si="47"/>
        <v>0.28999999999999998</v>
      </c>
      <c r="J180" s="129">
        <f t="shared" si="47"/>
        <v>0.28999999999999998</v>
      </c>
      <c r="K180" s="129">
        <f t="shared" si="47"/>
        <v>0.28999999999999998</v>
      </c>
      <c r="L180" s="129">
        <f t="shared" si="47"/>
        <v>0.28999999999999998</v>
      </c>
      <c r="M180" s="129">
        <f t="shared" si="47"/>
        <v>0.28999999999999998</v>
      </c>
      <c r="N180" s="129">
        <f t="shared" si="47"/>
        <v>0.28999999999999998</v>
      </c>
      <c r="O180" s="129">
        <f t="shared" si="47"/>
        <v>0.28999999999999998</v>
      </c>
      <c r="P180" s="129">
        <f t="shared" si="47"/>
        <v>0.28999999999999998</v>
      </c>
      <c r="Q180" s="129">
        <f t="shared" si="47"/>
        <v>0.28999999999999998</v>
      </c>
      <c r="R180" s="129">
        <f t="shared" si="47"/>
        <v>0.28999999999999998</v>
      </c>
      <c r="S180" s="129">
        <f t="shared" si="48"/>
        <v>0.28999999999999998</v>
      </c>
      <c r="T180" s="129">
        <f t="shared" si="48"/>
        <v>0.28999999999999998</v>
      </c>
      <c r="U180" s="129">
        <f t="shared" si="48"/>
        <v>0.28999999999999998</v>
      </c>
      <c r="V180" s="129">
        <f t="shared" si="48"/>
        <v>0.28999999999999998</v>
      </c>
      <c r="W180" s="129">
        <f t="shared" si="48"/>
        <v>0.28999999999999998</v>
      </c>
      <c r="X180" s="129">
        <f t="shared" si="48"/>
        <v>0.28999999999999998</v>
      </c>
      <c r="Y180" s="129">
        <f t="shared" si="48"/>
        <v>0.28999999999999998</v>
      </c>
      <c r="Z180" s="129">
        <f t="shared" si="48"/>
        <v>0.28999999999999998</v>
      </c>
      <c r="AA180" s="129">
        <f t="shared" si="48"/>
        <v>0.28999999999999998</v>
      </c>
      <c r="AB180" s="129">
        <f t="shared" si="48"/>
        <v>0.28999999999999998</v>
      </c>
      <c r="AC180" s="129">
        <f t="shared" si="48"/>
        <v>0.28999999999999998</v>
      </c>
      <c r="AD180" s="129">
        <f t="shared" si="48"/>
        <v>0.28999999999999998</v>
      </c>
      <c r="AE180" s="129">
        <f t="shared" si="48"/>
        <v>0.28999999999999998</v>
      </c>
      <c r="AF180" s="129">
        <f t="shared" si="48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7"/>
        <v>0.06</v>
      </c>
      <c r="D181" s="129">
        <f t="shared" si="47"/>
        <v>0.06</v>
      </c>
      <c r="E181" s="129">
        <f t="shared" si="47"/>
        <v>0.06</v>
      </c>
      <c r="F181" s="129">
        <f t="shared" si="47"/>
        <v>0.06</v>
      </c>
      <c r="G181" s="129">
        <f t="shared" si="47"/>
        <v>0.06</v>
      </c>
      <c r="H181" s="129">
        <f t="shared" si="47"/>
        <v>0.06</v>
      </c>
      <c r="I181" s="129">
        <f t="shared" si="47"/>
        <v>0.06</v>
      </c>
      <c r="J181" s="129">
        <f t="shared" si="47"/>
        <v>0.06</v>
      </c>
      <c r="K181" s="129">
        <f t="shared" si="47"/>
        <v>0.06</v>
      </c>
      <c r="L181" s="129">
        <f t="shared" si="47"/>
        <v>0.06</v>
      </c>
      <c r="M181" s="129">
        <f t="shared" si="47"/>
        <v>0.06</v>
      </c>
      <c r="N181" s="129">
        <f t="shared" si="47"/>
        <v>0.06</v>
      </c>
      <c r="O181" s="129">
        <f t="shared" si="47"/>
        <v>0.06</v>
      </c>
      <c r="P181" s="129">
        <f t="shared" si="47"/>
        <v>0.06</v>
      </c>
      <c r="Q181" s="129">
        <f t="shared" si="47"/>
        <v>0.06</v>
      </c>
      <c r="R181" s="129">
        <f t="shared" si="47"/>
        <v>0.06</v>
      </c>
      <c r="S181" s="129">
        <f t="shared" si="48"/>
        <v>0.06</v>
      </c>
      <c r="T181" s="129">
        <f t="shared" si="48"/>
        <v>0.06</v>
      </c>
      <c r="U181" s="129">
        <f t="shared" si="48"/>
        <v>0.06</v>
      </c>
      <c r="V181" s="129">
        <f t="shared" si="48"/>
        <v>0.06</v>
      </c>
      <c r="W181" s="129">
        <f t="shared" si="48"/>
        <v>0.06</v>
      </c>
      <c r="X181" s="129">
        <f t="shared" si="48"/>
        <v>0.06</v>
      </c>
      <c r="Y181" s="129">
        <f t="shared" si="48"/>
        <v>0.06</v>
      </c>
      <c r="Z181" s="129">
        <f t="shared" si="48"/>
        <v>0.06</v>
      </c>
      <c r="AA181" s="129">
        <f t="shared" si="48"/>
        <v>0.06</v>
      </c>
      <c r="AB181" s="129">
        <f t="shared" si="48"/>
        <v>0.06</v>
      </c>
      <c r="AC181" s="129">
        <f t="shared" si="48"/>
        <v>0.06</v>
      </c>
      <c r="AD181" s="129">
        <f t="shared" si="48"/>
        <v>0.06</v>
      </c>
      <c r="AE181" s="129">
        <f t="shared" si="48"/>
        <v>0.06</v>
      </c>
      <c r="AF181" s="129">
        <f t="shared" si="48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7"/>
        <v>0.11</v>
      </c>
      <c r="D182" s="129">
        <f t="shared" si="47"/>
        <v>0.11</v>
      </c>
      <c r="E182" s="129">
        <f t="shared" si="47"/>
        <v>0.11</v>
      </c>
      <c r="F182" s="129">
        <f t="shared" si="47"/>
        <v>0.11</v>
      </c>
      <c r="G182" s="129">
        <f t="shared" si="47"/>
        <v>0.11</v>
      </c>
      <c r="H182" s="129">
        <f t="shared" si="47"/>
        <v>0.11</v>
      </c>
      <c r="I182" s="129">
        <f t="shared" si="47"/>
        <v>0.11</v>
      </c>
      <c r="J182" s="129">
        <f t="shared" si="47"/>
        <v>0.11</v>
      </c>
      <c r="K182" s="129">
        <f t="shared" si="47"/>
        <v>0.11</v>
      </c>
      <c r="L182" s="129">
        <f t="shared" si="47"/>
        <v>0.11</v>
      </c>
      <c r="M182" s="129">
        <f t="shared" si="47"/>
        <v>0.11</v>
      </c>
      <c r="N182" s="129">
        <f t="shared" si="47"/>
        <v>0.11</v>
      </c>
      <c r="O182" s="129">
        <f t="shared" si="47"/>
        <v>0.11</v>
      </c>
      <c r="P182" s="129">
        <f t="shared" si="47"/>
        <v>0.11</v>
      </c>
      <c r="Q182" s="129">
        <f t="shared" si="47"/>
        <v>0.11</v>
      </c>
      <c r="R182" s="129">
        <f t="shared" si="47"/>
        <v>0.11</v>
      </c>
      <c r="S182" s="129">
        <f t="shared" si="48"/>
        <v>0.11</v>
      </c>
      <c r="T182" s="129">
        <f t="shared" si="48"/>
        <v>0.11</v>
      </c>
      <c r="U182" s="129">
        <f t="shared" si="48"/>
        <v>0.11</v>
      </c>
      <c r="V182" s="129">
        <f t="shared" si="48"/>
        <v>0.11</v>
      </c>
      <c r="W182" s="129">
        <f t="shared" si="48"/>
        <v>0.11</v>
      </c>
      <c r="X182" s="129">
        <f t="shared" si="48"/>
        <v>0.11</v>
      </c>
      <c r="Y182" s="129">
        <f t="shared" si="48"/>
        <v>0.11</v>
      </c>
      <c r="Z182" s="129">
        <f t="shared" si="48"/>
        <v>0.11</v>
      </c>
      <c r="AA182" s="129">
        <f t="shared" si="48"/>
        <v>0.11</v>
      </c>
      <c r="AB182" s="129">
        <f t="shared" si="48"/>
        <v>0.11</v>
      </c>
      <c r="AC182" s="129">
        <f t="shared" si="48"/>
        <v>0.11</v>
      </c>
      <c r="AD182" s="129">
        <f t="shared" si="48"/>
        <v>0.11</v>
      </c>
      <c r="AE182" s="129">
        <f t="shared" si="48"/>
        <v>0.11</v>
      </c>
      <c r="AF182" s="129">
        <f t="shared" si="48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7"/>
        <v>0.1</v>
      </c>
      <c r="D183" s="129">
        <f t="shared" si="47"/>
        <v>0.1</v>
      </c>
      <c r="E183" s="129">
        <f t="shared" si="47"/>
        <v>0.1</v>
      </c>
      <c r="F183" s="129">
        <f t="shared" si="47"/>
        <v>0.1</v>
      </c>
      <c r="G183" s="129">
        <f t="shared" si="47"/>
        <v>0.1</v>
      </c>
      <c r="H183" s="129">
        <f t="shared" si="47"/>
        <v>0.1</v>
      </c>
      <c r="I183" s="129">
        <f t="shared" si="47"/>
        <v>0.1</v>
      </c>
      <c r="J183" s="129">
        <f t="shared" si="47"/>
        <v>0.1</v>
      </c>
      <c r="K183" s="129">
        <f t="shared" si="47"/>
        <v>0.1</v>
      </c>
      <c r="L183" s="129">
        <f t="shared" si="47"/>
        <v>0.1</v>
      </c>
      <c r="M183" s="129">
        <f t="shared" si="47"/>
        <v>0.1</v>
      </c>
      <c r="N183" s="129">
        <f t="shared" si="47"/>
        <v>0.1</v>
      </c>
      <c r="O183" s="129">
        <f t="shared" si="47"/>
        <v>0.1</v>
      </c>
      <c r="P183" s="129">
        <f t="shared" si="47"/>
        <v>0.1</v>
      </c>
      <c r="Q183" s="129">
        <f t="shared" si="47"/>
        <v>0.1</v>
      </c>
      <c r="R183" s="129">
        <f t="shared" si="48"/>
        <v>0.1</v>
      </c>
      <c r="S183" s="129">
        <f t="shared" si="48"/>
        <v>0.1</v>
      </c>
      <c r="T183" s="129">
        <f t="shared" si="48"/>
        <v>0.1</v>
      </c>
      <c r="U183" s="129">
        <f t="shared" si="48"/>
        <v>0.1</v>
      </c>
      <c r="V183" s="129">
        <f t="shared" si="48"/>
        <v>0.1</v>
      </c>
      <c r="W183" s="129">
        <f t="shared" si="48"/>
        <v>0.1</v>
      </c>
      <c r="X183" s="129">
        <f t="shared" si="48"/>
        <v>0.1</v>
      </c>
      <c r="Y183" s="129">
        <f t="shared" si="48"/>
        <v>0.1</v>
      </c>
      <c r="Z183" s="129">
        <f t="shared" si="48"/>
        <v>0.1</v>
      </c>
      <c r="AA183" s="129">
        <f t="shared" si="48"/>
        <v>0.1</v>
      </c>
      <c r="AB183" s="129">
        <f t="shared" si="48"/>
        <v>0.1</v>
      </c>
      <c r="AC183" s="129">
        <f t="shared" si="48"/>
        <v>0.1</v>
      </c>
      <c r="AD183" s="129">
        <f t="shared" si="48"/>
        <v>0.1</v>
      </c>
      <c r="AE183" s="129">
        <f t="shared" si="48"/>
        <v>0.1</v>
      </c>
      <c r="AF183" s="129">
        <f t="shared" si="48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7"/>
        <v>0.09</v>
      </c>
      <c r="D184" s="129">
        <f t="shared" si="47"/>
        <v>0.09</v>
      </c>
      <c r="E184" s="129">
        <f t="shared" si="47"/>
        <v>0.09</v>
      </c>
      <c r="F184" s="129">
        <f t="shared" si="47"/>
        <v>0.09</v>
      </c>
      <c r="G184" s="129">
        <f t="shared" si="47"/>
        <v>0.09</v>
      </c>
      <c r="H184" s="129">
        <f t="shared" si="47"/>
        <v>0.09</v>
      </c>
      <c r="I184" s="129">
        <f t="shared" si="47"/>
        <v>0.09</v>
      </c>
      <c r="J184" s="129">
        <f t="shared" si="47"/>
        <v>0.09</v>
      </c>
      <c r="K184" s="129">
        <f t="shared" si="47"/>
        <v>0.09</v>
      </c>
      <c r="L184" s="129">
        <f t="shared" si="47"/>
        <v>0.09</v>
      </c>
      <c r="M184" s="129">
        <f t="shared" si="47"/>
        <v>0.09</v>
      </c>
      <c r="N184" s="129">
        <f t="shared" si="47"/>
        <v>0.09</v>
      </c>
      <c r="O184" s="129">
        <f t="shared" si="47"/>
        <v>0.09</v>
      </c>
      <c r="P184" s="129">
        <f t="shared" si="47"/>
        <v>0.09</v>
      </c>
      <c r="Q184" s="129">
        <f t="shared" si="47"/>
        <v>0.09</v>
      </c>
      <c r="R184" s="129">
        <f t="shared" si="48"/>
        <v>0.09</v>
      </c>
      <c r="S184" s="129">
        <f t="shared" si="48"/>
        <v>0.09</v>
      </c>
      <c r="T184" s="129">
        <f t="shared" si="48"/>
        <v>0.09</v>
      </c>
      <c r="U184" s="129">
        <f t="shared" si="48"/>
        <v>0.09</v>
      </c>
      <c r="V184" s="129">
        <f t="shared" si="48"/>
        <v>0.09</v>
      </c>
      <c r="W184" s="129">
        <f t="shared" si="48"/>
        <v>0.09</v>
      </c>
      <c r="X184" s="129">
        <f t="shared" si="48"/>
        <v>0.09</v>
      </c>
      <c r="Y184" s="129">
        <f t="shared" si="48"/>
        <v>0.09</v>
      </c>
      <c r="Z184" s="129">
        <f t="shared" si="48"/>
        <v>0.09</v>
      </c>
      <c r="AA184" s="129">
        <f t="shared" si="48"/>
        <v>0.09</v>
      </c>
      <c r="AB184" s="129">
        <f t="shared" si="48"/>
        <v>0.09</v>
      </c>
      <c r="AC184" s="129">
        <f t="shared" si="48"/>
        <v>0.09</v>
      </c>
      <c r="AD184" s="129">
        <f t="shared" si="48"/>
        <v>0.09</v>
      </c>
      <c r="AE184" s="129">
        <f t="shared" si="48"/>
        <v>0.09</v>
      </c>
      <c r="AF184" s="129">
        <f t="shared" si="48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7"/>
        <v>0.04</v>
      </c>
      <c r="D185" s="129">
        <f t="shared" si="47"/>
        <v>0.04</v>
      </c>
      <c r="E185" s="129">
        <f t="shared" si="47"/>
        <v>0.04</v>
      </c>
      <c r="F185" s="129">
        <f t="shared" si="47"/>
        <v>0.04</v>
      </c>
      <c r="G185" s="129">
        <f t="shared" si="47"/>
        <v>0.04</v>
      </c>
      <c r="H185" s="129">
        <f t="shared" si="47"/>
        <v>0.04</v>
      </c>
      <c r="I185" s="129">
        <f t="shared" si="47"/>
        <v>0.04</v>
      </c>
      <c r="J185" s="129">
        <f t="shared" si="47"/>
        <v>0.04</v>
      </c>
      <c r="K185" s="129">
        <f t="shared" si="47"/>
        <v>0.04</v>
      </c>
      <c r="L185" s="129">
        <f t="shared" si="47"/>
        <v>0.04</v>
      </c>
      <c r="M185" s="129">
        <f t="shared" si="47"/>
        <v>0.04</v>
      </c>
      <c r="N185" s="129">
        <f t="shared" si="47"/>
        <v>0.04</v>
      </c>
      <c r="O185" s="129">
        <f t="shared" si="47"/>
        <v>0.04</v>
      </c>
      <c r="P185" s="129">
        <f t="shared" si="47"/>
        <v>0.04</v>
      </c>
      <c r="Q185" s="129">
        <f t="shared" si="47"/>
        <v>0.04</v>
      </c>
      <c r="R185" s="129">
        <f t="shared" si="48"/>
        <v>0.04</v>
      </c>
      <c r="S185" s="129">
        <f t="shared" si="48"/>
        <v>0.04</v>
      </c>
      <c r="T185" s="129">
        <f t="shared" si="48"/>
        <v>0.04</v>
      </c>
      <c r="U185" s="129">
        <f t="shared" si="48"/>
        <v>0.04</v>
      </c>
      <c r="V185" s="129">
        <f t="shared" si="48"/>
        <v>0.04</v>
      </c>
      <c r="W185" s="129">
        <f t="shared" si="48"/>
        <v>0.04</v>
      </c>
      <c r="X185" s="129">
        <f t="shared" si="48"/>
        <v>0.04</v>
      </c>
      <c r="Y185" s="129">
        <f t="shared" si="48"/>
        <v>0.04</v>
      </c>
      <c r="Z185" s="129">
        <f t="shared" si="48"/>
        <v>0.04</v>
      </c>
      <c r="AA185" s="129">
        <f t="shared" si="48"/>
        <v>0.04</v>
      </c>
      <c r="AB185" s="129">
        <f t="shared" si="48"/>
        <v>0.04</v>
      </c>
      <c r="AC185" s="129">
        <f t="shared" si="48"/>
        <v>0.04</v>
      </c>
      <c r="AD185" s="129">
        <f t="shared" si="48"/>
        <v>0.04</v>
      </c>
      <c r="AE185" s="129">
        <f t="shared" si="48"/>
        <v>0.04</v>
      </c>
      <c r="AF185" s="129">
        <f t="shared" si="48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7"/>
        <v>2.3E-2</v>
      </c>
      <c r="E186" s="129">
        <f t="shared" si="47"/>
        <v>2.3E-2</v>
      </c>
      <c r="F186" s="129">
        <f t="shared" si="47"/>
        <v>2.3E-2</v>
      </c>
      <c r="G186" s="129">
        <f t="shared" si="47"/>
        <v>2.3E-2</v>
      </c>
      <c r="H186" s="129">
        <f t="shared" si="47"/>
        <v>2.3E-2</v>
      </c>
      <c r="I186" s="129">
        <f t="shared" si="47"/>
        <v>2.3E-2</v>
      </c>
      <c r="J186" s="129">
        <f t="shared" si="47"/>
        <v>2.3E-2</v>
      </c>
      <c r="K186" s="129">
        <f t="shared" si="47"/>
        <v>2.3E-2</v>
      </c>
      <c r="L186" s="129">
        <f t="shared" si="47"/>
        <v>2.3E-2</v>
      </c>
      <c r="M186" s="129">
        <f t="shared" si="47"/>
        <v>2.3E-2</v>
      </c>
      <c r="N186" s="129">
        <f t="shared" si="47"/>
        <v>2.3E-2</v>
      </c>
      <c r="O186" s="129">
        <f t="shared" si="47"/>
        <v>2.3E-2</v>
      </c>
      <c r="P186" s="129">
        <f t="shared" si="47"/>
        <v>2.3E-2</v>
      </c>
      <c r="Q186" s="129">
        <f t="shared" si="47"/>
        <v>2.3E-2</v>
      </c>
      <c r="R186" s="129">
        <f t="shared" si="48"/>
        <v>2.3E-2</v>
      </c>
      <c r="S186" s="129">
        <f t="shared" si="48"/>
        <v>2.3E-2</v>
      </c>
      <c r="T186" s="129">
        <f t="shared" si="48"/>
        <v>2.3E-2</v>
      </c>
      <c r="U186" s="129">
        <f t="shared" si="48"/>
        <v>2.3E-2</v>
      </c>
      <c r="V186" s="129">
        <f t="shared" si="48"/>
        <v>2.3E-2</v>
      </c>
      <c r="W186" s="129">
        <f t="shared" si="48"/>
        <v>2.3E-2</v>
      </c>
      <c r="X186" s="129">
        <f t="shared" si="48"/>
        <v>2.3E-2</v>
      </c>
      <c r="Y186" s="129">
        <f t="shared" si="48"/>
        <v>2.3E-2</v>
      </c>
      <c r="Z186" s="129">
        <f t="shared" si="48"/>
        <v>2.3E-2</v>
      </c>
      <c r="AA186" s="129">
        <f t="shared" si="48"/>
        <v>2.3E-2</v>
      </c>
      <c r="AB186" s="129">
        <f t="shared" si="48"/>
        <v>2.3E-2</v>
      </c>
      <c r="AC186" s="129">
        <f t="shared" si="48"/>
        <v>2.3E-2</v>
      </c>
      <c r="AD186" s="129">
        <f t="shared" si="48"/>
        <v>2.3E-2</v>
      </c>
      <c r="AE186" s="129">
        <f t="shared" si="48"/>
        <v>2.3E-2</v>
      </c>
      <c r="AF186" s="129">
        <f t="shared" si="48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9">SUM(B97:B186)</f>
        <v>194.70600000000002</v>
      </c>
      <c r="C187" s="131">
        <f t="shared" si="49"/>
        <v>194.70600000000002</v>
      </c>
      <c r="D187" s="131">
        <f t="shared" si="49"/>
        <v>194.70600000000002</v>
      </c>
      <c r="E187" s="131">
        <f t="shared" si="49"/>
        <v>194.70600000000002</v>
      </c>
      <c r="F187" s="131">
        <f t="shared" si="49"/>
        <v>194.70600000000002</v>
      </c>
      <c r="G187" s="131">
        <f t="shared" si="49"/>
        <v>194.70600000000002</v>
      </c>
      <c r="H187" s="131">
        <f t="shared" si="49"/>
        <v>194.70600000000002</v>
      </c>
      <c r="I187" s="131">
        <f t="shared" si="49"/>
        <v>192.10600000000005</v>
      </c>
      <c r="J187" s="131">
        <f t="shared" si="49"/>
        <v>192.10600000000005</v>
      </c>
      <c r="K187" s="131">
        <f t="shared" si="49"/>
        <v>192.10600000000005</v>
      </c>
      <c r="L187" s="131">
        <f t="shared" si="49"/>
        <v>192.10600000000005</v>
      </c>
      <c r="M187" s="131">
        <f t="shared" si="49"/>
        <v>192.10600000000005</v>
      </c>
      <c r="N187" s="131">
        <f t="shared" si="49"/>
        <v>192.10600000000005</v>
      </c>
      <c r="O187" s="131">
        <f t="shared" si="49"/>
        <v>192.10600000000005</v>
      </c>
      <c r="P187" s="131">
        <f t="shared" si="49"/>
        <v>192.10600000000005</v>
      </c>
      <c r="Q187" s="131">
        <f t="shared" si="49"/>
        <v>192.10600000000005</v>
      </c>
      <c r="R187" s="131">
        <f t="shared" si="49"/>
        <v>192.10600000000005</v>
      </c>
      <c r="S187" s="131">
        <f t="shared" si="49"/>
        <v>192.10600000000005</v>
      </c>
      <c r="T187" s="131">
        <f t="shared" si="49"/>
        <v>192.10600000000005</v>
      </c>
      <c r="U187" s="131">
        <f t="shared" si="49"/>
        <v>192.10600000000005</v>
      </c>
      <c r="V187" s="131">
        <f t="shared" si="49"/>
        <v>192.10600000000005</v>
      </c>
      <c r="W187" s="131">
        <f t="shared" si="49"/>
        <v>192.10600000000005</v>
      </c>
      <c r="X187" s="131">
        <f t="shared" si="49"/>
        <v>192.10600000000005</v>
      </c>
      <c r="Y187" s="131">
        <f t="shared" si="49"/>
        <v>192.10600000000005</v>
      </c>
      <c r="Z187" s="131">
        <f t="shared" si="49"/>
        <v>192.10600000000005</v>
      </c>
      <c r="AA187" s="131">
        <f t="shared" si="49"/>
        <v>192.10600000000005</v>
      </c>
      <c r="AB187" s="131">
        <f t="shared" si="49"/>
        <v>192.10600000000005</v>
      </c>
      <c r="AC187" s="131">
        <f t="shared" si="49"/>
        <v>192.10600000000005</v>
      </c>
      <c r="AD187" s="131">
        <f t="shared" si="49"/>
        <v>192.10600000000005</v>
      </c>
      <c r="AE187" s="131">
        <f t="shared" si="49"/>
        <v>192.10600000000005</v>
      </c>
      <c r="AF187" s="131">
        <f t="shared" si="49"/>
        <v>192.10600000000005</v>
      </c>
      <c r="AG187" s="132">
        <f t="shared" si="49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50">B189</f>
        <v>0.3</v>
      </c>
      <c r="D189" s="133">
        <f t="shared" si="50"/>
        <v>0.3</v>
      </c>
      <c r="E189" s="133">
        <f t="shared" si="50"/>
        <v>0.3</v>
      </c>
      <c r="F189" s="133">
        <f t="shared" si="50"/>
        <v>0.3</v>
      </c>
      <c r="G189" s="133">
        <f t="shared" si="50"/>
        <v>0.3</v>
      </c>
      <c r="H189" s="133">
        <f t="shared" si="50"/>
        <v>0.3</v>
      </c>
      <c r="I189" s="133">
        <f t="shared" si="50"/>
        <v>0.3</v>
      </c>
      <c r="J189" s="133">
        <f t="shared" si="50"/>
        <v>0.3</v>
      </c>
      <c r="K189" s="133">
        <f t="shared" si="50"/>
        <v>0.3</v>
      </c>
      <c r="L189" s="133">
        <f t="shared" si="50"/>
        <v>0.3</v>
      </c>
      <c r="M189" s="133">
        <f t="shared" si="50"/>
        <v>0.3</v>
      </c>
      <c r="N189" s="133">
        <f t="shared" si="50"/>
        <v>0.3</v>
      </c>
      <c r="O189" s="133">
        <f t="shared" si="50"/>
        <v>0.3</v>
      </c>
      <c r="P189" s="133">
        <f t="shared" si="50"/>
        <v>0.3</v>
      </c>
      <c r="Q189" s="133">
        <f t="shared" si="50"/>
        <v>0.3</v>
      </c>
      <c r="R189" s="133">
        <f t="shared" si="50"/>
        <v>0.3</v>
      </c>
      <c r="S189" s="133">
        <f t="shared" ref="S189:AF194" si="51">R189</f>
        <v>0.3</v>
      </c>
      <c r="T189" s="133">
        <f t="shared" si="51"/>
        <v>0.3</v>
      </c>
      <c r="U189" s="133">
        <f t="shared" si="51"/>
        <v>0.3</v>
      </c>
      <c r="V189" s="133">
        <f t="shared" si="51"/>
        <v>0.3</v>
      </c>
      <c r="W189" s="133">
        <f t="shared" si="51"/>
        <v>0.3</v>
      </c>
      <c r="X189" s="133">
        <f t="shared" si="51"/>
        <v>0.3</v>
      </c>
      <c r="Y189" s="133">
        <f t="shared" si="51"/>
        <v>0.3</v>
      </c>
      <c r="Z189" s="133">
        <f t="shared" si="51"/>
        <v>0.3</v>
      </c>
      <c r="AA189" s="133">
        <f t="shared" si="51"/>
        <v>0.3</v>
      </c>
      <c r="AB189" s="133">
        <f t="shared" si="51"/>
        <v>0.3</v>
      </c>
      <c r="AC189" s="133">
        <f t="shared" si="51"/>
        <v>0.3</v>
      </c>
      <c r="AD189" s="133">
        <f t="shared" si="51"/>
        <v>0.3</v>
      </c>
      <c r="AE189" s="133">
        <f t="shared" si="51"/>
        <v>0.3</v>
      </c>
      <c r="AF189" s="133">
        <f t="shared" si="51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50"/>
        <v>0.4</v>
      </c>
      <c r="D190" s="129">
        <f t="shared" si="50"/>
        <v>0.4</v>
      </c>
      <c r="E190" s="129">
        <f t="shared" si="50"/>
        <v>0.4</v>
      </c>
      <c r="F190" s="129">
        <f t="shared" si="50"/>
        <v>0.4</v>
      </c>
      <c r="G190" s="129">
        <f t="shared" si="50"/>
        <v>0.4</v>
      </c>
      <c r="H190" s="129">
        <f t="shared" si="50"/>
        <v>0.4</v>
      </c>
      <c r="I190" s="129">
        <f t="shared" si="50"/>
        <v>0.4</v>
      </c>
      <c r="J190" s="129">
        <f t="shared" si="50"/>
        <v>0.4</v>
      </c>
      <c r="K190" s="129">
        <f t="shared" si="50"/>
        <v>0.4</v>
      </c>
      <c r="L190" s="129">
        <f t="shared" si="50"/>
        <v>0.4</v>
      </c>
      <c r="M190" s="129">
        <f t="shared" si="50"/>
        <v>0.4</v>
      </c>
      <c r="N190" s="129">
        <f t="shared" si="50"/>
        <v>0.4</v>
      </c>
      <c r="O190" s="129">
        <f t="shared" si="50"/>
        <v>0.4</v>
      </c>
      <c r="P190" s="129">
        <f t="shared" si="50"/>
        <v>0.4</v>
      </c>
      <c r="Q190" s="129">
        <f t="shared" si="50"/>
        <v>0.4</v>
      </c>
      <c r="R190" s="129">
        <f t="shared" si="50"/>
        <v>0.4</v>
      </c>
      <c r="S190" s="129">
        <f t="shared" si="51"/>
        <v>0.4</v>
      </c>
      <c r="T190" s="129">
        <f t="shared" si="51"/>
        <v>0.4</v>
      </c>
      <c r="U190" s="129">
        <f t="shared" si="51"/>
        <v>0.4</v>
      </c>
      <c r="V190" s="129">
        <f>U190</f>
        <v>0.4</v>
      </c>
      <c r="W190" s="129">
        <f>V190</f>
        <v>0.4</v>
      </c>
      <c r="X190" s="129">
        <f t="shared" si="51"/>
        <v>0.4</v>
      </c>
      <c r="Y190" s="129">
        <f t="shared" si="51"/>
        <v>0.4</v>
      </c>
      <c r="Z190" s="129">
        <f t="shared" si="51"/>
        <v>0.4</v>
      </c>
      <c r="AA190" s="129">
        <f t="shared" si="51"/>
        <v>0.4</v>
      </c>
      <c r="AB190" s="129">
        <f t="shared" si="51"/>
        <v>0.4</v>
      </c>
      <c r="AC190" s="129">
        <f t="shared" si="51"/>
        <v>0.4</v>
      </c>
      <c r="AD190" s="129">
        <f t="shared" si="51"/>
        <v>0.4</v>
      </c>
      <c r="AE190" s="129">
        <f t="shared" si="51"/>
        <v>0.4</v>
      </c>
      <c r="AF190" s="129">
        <f t="shared" si="51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50"/>
        <v>1.5</v>
      </c>
      <c r="D191" s="129">
        <f t="shared" si="50"/>
        <v>1.5</v>
      </c>
      <c r="E191" s="129">
        <f t="shared" si="50"/>
        <v>1.5</v>
      </c>
      <c r="F191" s="129">
        <f t="shared" si="50"/>
        <v>1.5</v>
      </c>
      <c r="G191" s="129">
        <f t="shared" si="50"/>
        <v>1.5</v>
      </c>
      <c r="H191" s="129">
        <f t="shared" si="50"/>
        <v>1.5</v>
      </c>
      <c r="I191" s="129">
        <f t="shared" si="50"/>
        <v>1.5</v>
      </c>
      <c r="J191" s="129">
        <f t="shared" si="50"/>
        <v>1.5</v>
      </c>
      <c r="K191" s="129">
        <f t="shared" si="50"/>
        <v>1.5</v>
      </c>
      <c r="L191" s="129">
        <f t="shared" si="50"/>
        <v>1.5</v>
      </c>
      <c r="M191" s="129">
        <f t="shared" si="50"/>
        <v>1.5</v>
      </c>
      <c r="N191" s="129">
        <f t="shared" si="50"/>
        <v>1.5</v>
      </c>
      <c r="O191" s="129">
        <f t="shared" si="50"/>
        <v>1.5</v>
      </c>
      <c r="P191" s="129">
        <f t="shared" si="50"/>
        <v>1.5</v>
      </c>
      <c r="Q191" s="129">
        <f t="shared" si="50"/>
        <v>1.5</v>
      </c>
      <c r="R191" s="129">
        <f t="shared" si="50"/>
        <v>1.5</v>
      </c>
      <c r="S191" s="129">
        <f t="shared" si="51"/>
        <v>1.5</v>
      </c>
      <c r="T191" s="129">
        <f t="shared" si="51"/>
        <v>1.5</v>
      </c>
      <c r="U191" s="129">
        <f t="shared" si="51"/>
        <v>1.5</v>
      </c>
      <c r="V191" s="129">
        <f t="shared" si="51"/>
        <v>1.5</v>
      </c>
      <c r="W191" s="129">
        <f t="shared" si="51"/>
        <v>1.5</v>
      </c>
      <c r="X191" s="129">
        <f t="shared" si="51"/>
        <v>1.5</v>
      </c>
      <c r="Y191" s="129">
        <f t="shared" si="51"/>
        <v>1.5</v>
      </c>
      <c r="Z191" s="129">
        <f t="shared" si="51"/>
        <v>1.5</v>
      </c>
      <c r="AA191" s="129">
        <f t="shared" si="51"/>
        <v>1.5</v>
      </c>
      <c r="AB191" s="129">
        <f t="shared" si="51"/>
        <v>1.5</v>
      </c>
      <c r="AC191" s="129">
        <f t="shared" si="51"/>
        <v>1.5</v>
      </c>
      <c r="AD191" s="129">
        <f t="shared" si="51"/>
        <v>1.5</v>
      </c>
      <c r="AE191" s="129">
        <f t="shared" si="51"/>
        <v>1.5</v>
      </c>
      <c r="AF191" s="129">
        <f t="shared" si="51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50"/>
        <v>0.3</v>
      </c>
      <c r="D192" s="129">
        <f t="shared" si="50"/>
        <v>0.3</v>
      </c>
      <c r="E192" s="129">
        <f t="shared" si="50"/>
        <v>0.3</v>
      </c>
      <c r="F192" s="129">
        <f t="shared" si="50"/>
        <v>0.3</v>
      </c>
      <c r="G192" s="129">
        <f t="shared" si="50"/>
        <v>0.3</v>
      </c>
      <c r="H192" s="129">
        <f t="shared" si="50"/>
        <v>0.3</v>
      </c>
      <c r="I192" s="129">
        <f t="shared" si="50"/>
        <v>0.3</v>
      </c>
      <c r="J192" s="129">
        <f t="shared" si="50"/>
        <v>0.3</v>
      </c>
      <c r="K192" s="129">
        <f t="shared" si="50"/>
        <v>0.3</v>
      </c>
      <c r="L192" s="129">
        <f t="shared" si="50"/>
        <v>0.3</v>
      </c>
      <c r="M192" s="129">
        <f t="shared" si="50"/>
        <v>0.3</v>
      </c>
      <c r="N192" s="129">
        <f t="shared" si="50"/>
        <v>0.3</v>
      </c>
      <c r="O192" s="129">
        <f t="shared" si="50"/>
        <v>0.3</v>
      </c>
      <c r="P192" s="129">
        <f t="shared" si="50"/>
        <v>0.3</v>
      </c>
      <c r="Q192" s="129">
        <f t="shared" si="50"/>
        <v>0.3</v>
      </c>
      <c r="R192" s="129">
        <f t="shared" si="50"/>
        <v>0.3</v>
      </c>
      <c r="S192" s="129">
        <f t="shared" si="51"/>
        <v>0.3</v>
      </c>
      <c r="T192" s="129">
        <f t="shared" si="51"/>
        <v>0.3</v>
      </c>
      <c r="U192" s="129">
        <f t="shared" si="51"/>
        <v>0.3</v>
      </c>
      <c r="V192" s="129">
        <f t="shared" si="51"/>
        <v>0.3</v>
      </c>
      <c r="W192" s="129">
        <f t="shared" si="51"/>
        <v>0.3</v>
      </c>
      <c r="X192" s="129">
        <f t="shared" si="51"/>
        <v>0.3</v>
      </c>
      <c r="Y192" s="129">
        <f t="shared" si="51"/>
        <v>0.3</v>
      </c>
      <c r="Z192" s="129">
        <f t="shared" si="51"/>
        <v>0.3</v>
      </c>
      <c r="AA192" s="129">
        <f t="shared" si="51"/>
        <v>0.3</v>
      </c>
      <c r="AB192" s="129">
        <f t="shared" si="51"/>
        <v>0.3</v>
      </c>
      <c r="AC192" s="129">
        <f t="shared" si="51"/>
        <v>0.3</v>
      </c>
      <c r="AD192" s="129">
        <f t="shared" si="51"/>
        <v>0.3</v>
      </c>
      <c r="AE192" s="129">
        <f t="shared" si="51"/>
        <v>0.3</v>
      </c>
      <c r="AF192" s="129">
        <f t="shared" si="51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50"/>
        <v>0.4</v>
      </c>
      <c r="D193" s="129">
        <f t="shared" si="50"/>
        <v>0.4</v>
      </c>
      <c r="E193" s="129">
        <f t="shared" si="50"/>
        <v>0.4</v>
      </c>
      <c r="F193" s="129">
        <f t="shared" si="50"/>
        <v>0.4</v>
      </c>
      <c r="G193" s="129">
        <f t="shared" si="50"/>
        <v>0.4</v>
      </c>
      <c r="H193" s="129">
        <f t="shared" si="50"/>
        <v>0.4</v>
      </c>
      <c r="I193" s="129">
        <f t="shared" si="50"/>
        <v>0.4</v>
      </c>
      <c r="J193" s="129">
        <f t="shared" si="50"/>
        <v>0.4</v>
      </c>
      <c r="K193" s="129">
        <f t="shared" si="50"/>
        <v>0.4</v>
      </c>
      <c r="L193" s="129">
        <f t="shared" si="50"/>
        <v>0.4</v>
      </c>
      <c r="M193" s="129">
        <f t="shared" si="50"/>
        <v>0.4</v>
      </c>
      <c r="N193" s="129">
        <f t="shared" si="50"/>
        <v>0.4</v>
      </c>
      <c r="O193" s="129">
        <f t="shared" si="50"/>
        <v>0.4</v>
      </c>
      <c r="P193" s="129">
        <f t="shared" si="50"/>
        <v>0.4</v>
      </c>
      <c r="Q193" s="129">
        <f t="shared" si="50"/>
        <v>0.4</v>
      </c>
      <c r="R193" s="129">
        <f t="shared" si="50"/>
        <v>0.4</v>
      </c>
      <c r="S193" s="129">
        <f t="shared" si="51"/>
        <v>0.4</v>
      </c>
      <c r="T193" s="129">
        <f t="shared" si="51"/>
        <v>0.4</v>
      </c>
      <c r="U193" s="129">
        <f t="shared" si="51"/>
        <v>0.4</v>
      </c>
      <c r="V193" s="129">
        <f t="shared" si="51"/>
        <v>0.4</v>
      </c>
      <c r="W193" s="129">
        <f t="shared" si="51"/>
        <v>0.4</v>
      </c>
      <c r="X193" s="129">
        <f t="shared" si="51"/>
        <v>0.4</v>
      </c>
      <c r="Y193" s="129">
        <f t="shared" si="51"/>
        <v>0.4</v>
      </c>
      <c r="Z193" s="129">
        <f t="shared" si="51"/>
        <v>0.4</v>
      </c>
      <c r="AA193" s="129">
        <f t="shared" si="51"/>
        <v>0.4</v>
      </c>
      <c r="AB193" s="129">
        <f t="shared" si="51"/>
        <v>0.4</v>
      </c>
      <c r="AC193" s="129">
        <f t="shared" si="51"/>
        <v>0.4</v>
      </c>
      <c r="AD193" s="129">
        <f t="shared" si="51"/>
        <v>0.4</v>
      </c>
      <c r="AE193" s="129">
        <f t="shared" si="51"/>
        <v>0.4</v>
      </c>
      <c r="AF193" s="129">
        <f t="shared" si="51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50"/>
        <v>0.64</v>
      </c>
      <c r="D194" s="136">
        <f t="shared" si="50"/>
        <v>0.64</v>
      </c>
      <c r="E194" s="136">
        <f t="shared" si="50"/>
        <v>0.64</v>
      </c>
      <c r="F194" s="136">
        <f t="shared" si="50"/>
        <v>0.64</v>
      </c>
      <c r="G194" s="136">
        <f t="shared" si="50"/>
        <v>0.64</v>
      </c>
      <c r="H194" s="136">
        <f t="shared" si="50"/>
        <v>0.64</v>
      </c>
      <c r="I194" s="136">
        <f t="shared" si="50"/>
        <v>0.64</v>
      </c>
      <c r="J194" s="136">
        <f t="shared" si="50"/>
        <v>0.64</v>
      </c>
      <c r="K194" s="136">
        <f t="shared" si="50"/>
        <v>0.64</v>
      </c>
      <c r="L194" s="136">
        <f t="shared" si="50"/>
        <v>0.64</v>
      </c>
      <c r="M194" s="136">
        <f t="shared" si="50"/>
        <v>0.64</v>
      </c>
      <c r="N194" s="136">
        <f t="shared" si="50"/>
        <v>0.64</v>
      </c>
      <c r="O194" s="136">
        <f t="shared" si="50"/>
        <v>0.64</v>
      </c>
      <c r="P194" s="136">
        <f t="shared" si="50"/>
        <v>0.64</v>
      </c>
      <c r="Q194" s="136">
        <f t="shared" si="50"/>
        <v>0.64</v>
      </c>
      <c r="R194" s="136">
        <f t="shared" si="50"/>
        <v>0.64</v>
      </c>
      <c r="S194" s="136">
        <f t="shared" si="51"/>
        <v>0.64</v>
      </c>
      <c r="T194" s="136">
        <f t="shared" si="51"/>
        <v>0.64</v>
      </c>
      <c r="U194" s="136">
        <f t="shared" si="51"/>
        <v>0.64</v>
      </c>
      <c r="V194" s="136">
        <f t="shared" si="51"/>
        <v>0.64</v>
      </c>
      <c r="W194" s="136">
        <f t="shared" si="51"/>
        <v>0.64</v>
      </c>
      <c r="X194" s="136">
        <f t="shared" si="51"/>
        <v>0.64</v>
      </c>
      <c r="Y194" s="136">
        <f t="shared" si="51"/>
        <v>0.64</v>
      </c>
      <c r="Z194" s="136">
        <f t="shared" si="51"/>
        <v>0.64</v>
      </c>
      <c r="AA194" s="136">
        <f t="shared" si="51"/>
        <v>0.64</v>
      </c>
      <c r="AB194" s="136">
        <f t="shared" si="51"/>
        <v>0.64</v>
      </c>
      <c r="AC194" s="136">
        <f t="shared" si="51"/>
        <v>0.64</v>
      </c>
      <c r="AD194" s="136">
        <f t="shared" si="51"/>
        <v>0.64</v>
      </c>
      <c r="AE194" s="136">
        <f t="shared" si="51"/>
        <v>0.64</v>
      </c>
      <c r="AF194" s="136">
        <f t="shared" si="51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2">SUM(C189:C194)</f>
        <v>3.54</v>
      </c>
      <c r="D195" s="139">
        <f t="shared" si="52"/>
        <v>3.54</v>
      </c>
      <c r="E195" s="139">
        <f t="shared" si="52"/>
        <v>3.54</v>
      </c>
      <c r="F195" s="139">
        <f t="shared" si="52"/>
        <v>3.54</v>
      </c>
      <c r="G195" s="139">
        <f t="shared" si="52"/>
        <v>3.54</v>
      </c>
      <c r="H195" s="139">
        <f t="shared" si="52"/>
        <v>3.54</v>
      </c>
      <c r="I195" s="139">
        <f t="shared" si="52"/>
        <v>3.54</v>
      </c>
      <c r="J195" s="139">
        <f t="shared" si="52"/>
        <v>3.54</v>
      </c>
      <c r="K195" s="139">
        <f t="shared" si="52"/>
        <v>3.54</v>
      </c>
      <c r="L195" s="139">
        <f>SUM(L189:L194)</f>
        <v>3.54</v>
      </c>
      <c r="M195" s="139">
        <f t="shared" ref="M195:R195" si="53">SUM(M189:M194)</f>
        <v>3.54</v>
      </c>
      <c r="N195" s="139">
        <f t="shared" si="53"/>
        <v>3.54</v>
      </c>
      <c r="O195" s="139">
        <f t="shared" si="53"/>
        <v>3.54</v>
      </c>
      <c r="P195" s="139">
        <f t="shared" si="53"/>
        <v>3.54</v>
      </c>
      <c r="Q195" s="139">
        <f t="shared" si="53"/>
        <v>3.54</v>
      </c>
      <c r="R195" s="139">
        <f t="shared" si="53"/>
        <v>3.54</v>
      </c>
      <c r="S195" s="139">
        <f>SUM(S189:S194)</f>
        <v>3.54</v>
      </c>
      <c r="T195" s="139">
        <f t="shared" ref="T195:AG195" si="54">SUM(T189:T194)</f>
        <v>3.54</v>
      </c>
      <c r="U195" s="139">
        <f t="shared" si="54"/>
        <v>3.54</v>
      </c>
      <c r="V195" s="139">
        <f t="shared" si="54"/>
        <v>3.54</v>
      </c>
      <c r="W195" s="139">
        <f t="shared" si="54"/>
        <v>3.54</v>
      </c>
      <c r="X195" s="139">
        <f t="shared" si="54"/>
        <v>3.54</v>
      </c>
      <c r="Y195" s="139">
        <f t="shared" si="54"/>
        <v>3.54</v>
      </c>
      <c r="Z195" s="139">
        <f t="shared" si="54"/>
        <v>3.54</v>
      </c>
      <c r="AA195" s="139">
        <f t="shared" si="54"/>
        <v>3.54</v>
      </c>
      <c r="AB195" s="139">
        <f t="shared" si="54"/>
        <v>3.54</v>
      </c>
      <c r="AC195" s="139">
        <f t="shared" si="54"/>
        <v>3.54</v>
      </c>
      <c r="AD195" s="139">
        <f t="shared" si="54"/>
        <v>3.54</v>
      </c>
      <c r="AE195" s="139">
        <f t="shared" si="54"/>
        <v>3.54</v>
      </c>
      <c r="AF195" s="139">
        <f t="shared" si="54"/>
        <v>3.54</v>
      </c>
      <c r="AG195" s="140">
        <f t="shared" si="54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1252.2400000000002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23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 ca="1">"Pie Chart of Daily Peak Demand(Inclusive of Export) of Nepal ("&amp;A4&amp;" "&amp;B4&amp;")"</f>
        <v>Pie Chart of Daily Peak Demand(Inclusive of Export) of Nepal (Nepali Date: 2078/04/23)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2078/04/23)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5">B72</f>
        <v>1203.3599999999999</v>
      </c>
      <c r="U209" s="163">
        <f t="shared" si="55"/>
        <v>1150.04</v>
      </c>
      <c r="V209" s="163">
        <f t="shared" si="55"/>
        <v>1139.2600000000002</v>
      </c>
      <c r="W209" s="163">
        <f t="shared" si="55"/>
        <v>1158.6400000000001</v>
      </c>
      <c r="X209" s="163">
        <f t="shared" si="55"/>
        <v>1155.04</v>
      </c>
      <c r="Y209" s="163">
        <f t="shared" si="55"/>
        <v>1157.54</v>
      </c>
      <c r="Z209" s="163">
        <f t="shared" si="55"/>
        <v>1153.1399999999999</v>
      </c>
      <c r="AA209" s="163">
        <f t="shared" si="55"/>
        <v>1137.8399999999999</v>
      </c>
      <c r="AB209" s="163">
        <f t="shared" si="55"/>
        <v>1166.54</v>
      </c>
      <c r="AC209" s="163">
        <f t="shared" si="55"/>
        <v>1173.94</v>
      </c>
      <c r="AD209" s="163">
        <f t="shared" si="55"/>
        <v>1185.3399999999999</v>
      </c>
      <c r="AE209" s="163">
        <f t="shared" si="55"/>
        <v>1252.2400000000002</v>
      </c>
      <c r="AF209" s="163">
        <f t="shared" si="55"/>
        <v>1229.3400000000001</v>
      </c>
      <c r="AG209" s="163">
        <f t="shared" si="55"/>
        <v>1216.5400000000002</v>
      </c>
      <c r="AH209" s="163">
        <f t="shared" si="55"/>
        <v>1220.1400000000001</v>
      </c>
      <c r="AI209" s="163">
        <f t="shared" si="55"/>
        <v>1215.8400000000001</v>
      </c>
      <c r="AJ209" s="163">
        <f t="shared" si="55"/>
        <v>1216.1400000000001</v>
      </c>
      <c r="AK209" s="163">
        <f t="shared" si="55"/>
        <v>1199.9700000000003</v>
      </c>
      <c r="AL209" s="163">
        <f t="shared" si="55"/>
        <v>1164.7900000000002</v>
      </c>
      <c r="AM209" s="163">
        <f t="shared" si="55"/>
        <v>1171.2400000000002</v>
      </c>
      <c r="AN209" s="163">
        <f t="shared" si="55"/>
        <v>1144.2000000000003</v>
      </c>
      <c r="AO209" s="163">
        <f t="shared" si="55"/>
        <v>1143.1100000000001</v>
      </c>
      <c r="AP209" s="163">
        <f t="shared" si="55"/>
        <v>1176.1510000000001</v>
      </c>
      <c r="AQ209" s="163">
        <f t="shared" si="55"/>
        <v>1298.44</v>
      </c>
      <c r="AR209" s="163">
        <f t="shared" si="55"/>
        <v>1377.14</v>
      </c>
      <c r="AS209" s="163">
        <f t="shared" si="55"/>
        <v>1402.3200000000002</v>
      </c>
      <c r="AT209" s="163">
        <f t="shared" si="55"/>
        <v>1393.5</v>
      </c>
      <c r="AU209" s="163">
        <f t="shared" si="55"/>
        <v>1355.24</v>
      </c>
      <c r="AV209" s="163">
        <f t="shared" si="55"/>
        <v>1298.54</v>
      </c>
      <c r="AW209" s="163">
        <f t="shared" si="55"/>
        <v>1202.94</v>
      </c>
      <c r="AX209" s="163">
        <f t="shared" si="55"/>
        <v>1174.04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6">B194</f>
        <v>0.64</v>
      </c>
      <c r="C230" s="166">
        <f t="shared" si="56"/>
        <v>0.64</v>
      </c>
      <c r="D230" s="166">
        <f t="shared" si="56"/>
        <v>0.64</v>
      </c>
      <c r="E230" s="166">
        <f t="shared" si="56"/>
        <v>0.64</v>
      </c>
      <c r="F230" s="166">
        <f t="shared" si="56"/>
        <v>0.64</v>
      </c>
      <c r="G230" s="166">
        <f t="shared" si="56"/>
        <v>0.64</v>
      </c>
      <c r="H230" s="166">
        <f t="shared" si="56"/>
        <v>0.64</v>
      </c>
      <c r="I230" s="166">
        <f t="shared" si="56"/>
        <v>0.64</v>
      </c>
      <c r="J230" s="166">
        <f t="shared" si="56"/>
        <v>0.64</v>
      </c>
      <c r="K230" s="166">
        <f t="shared" si="56"/>
        <v>0.64</v>
      </c>
      <c r="L230" s="166">
        <f t="shared" si="56"/>
        <v>0.64</v>
      </c>
      <c r="M230" s="166">
        <f t="shared" si="56"/>
        <v>0.64</v>
      </c>
      <c r="N230" s="166">
        <f t="shared" si="56"/>
        <v>0.64</v>
      </c>
      <c r="O230" s="166">
        <f t="shared" si="56"/>
        <v>0.64</v>
      </c>
      <c r="P230" s="166">
        <f t="shared" si="56"/>
        <v>0.64</v>
      </c>
      <c r="Q230" s="166">
        <f t="shared" si="56"/>
        <v>0.64</v>
      </c>
      <c r="R230" s="166">
        <f t="shared" si="56"/>
        <v>0.64</v>
      </c>
      <c r="S230" s="166">
        <f t="shared" si="56"/>
        <v>0.64</v>
      </c>
      <c r="T230" s="166">
        <f t="shared" si="56"/>
        <v>0.64</v>
      </c>
      <c r="U230" s="166">
        <f t="shared" si="56"/>
        <v>0.64</v>
      </c>
      <c r="V230" s="166">
        <f t="shared" si="56"/>
        <v>0.64</v>
      </c>
      <c r="W230" s="166">
        <f t="shared" si="56"/>
        <v>0.64</v>
      </c>
      <c r="X230" s="166">
        <f t="shared" si="56"/>
        <v>0.64</v>
      </c>
      <c r="Y230" s="166">
        <f t="shared" si="56"/>
        <v>0.64</v>
      </c>
      <c r="Z230" s="166">
        <f t="shared" si="56"/>
        <v>0.64</v>
      </c>
      <c r="AA230" s="166">
        <f t="shared" si="56"/>
        <v>0.64</v>
      </c>
      <c r="AB230" s="166">
        <f t="shared" si="56"/>
        <v>0.64</v>
      </c>
      <c r="AC230" s="166">
        <f t="shared" si="56"/>
        <v>0.64</v>
      </c>
      <c r="AD230" s="166">
        <f t="shared" si="56"/>
        <v>0.64</v>
      </c>
      <c r="AE230" s="166">
        <f t="shared" si="56"/>
        <v>0.64</v>
      </c>
      <c r="AF230" s="166">
        <f t="shared" si="56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7">IF(C198&lt;100,"",C198-520)</f>
        <v/>
      </c>
      <c r="D231" s="114" t="str">
        <f t="shared" si="57"/>
        <v/>
      </c>
      <c r="E231" s="114" t="str">
        <f t="shared" si="57"/>
        <v/>
      </c>
      <c r="F231" s="114" t="str">
        <f t="shared" si="57"/>
        <v/>
      </c>
      <c r="G231" s="114" t="str">
        <f t="shared" si="57"/>
        <v/>
      </c>
      <c r="H231" s="114" t="str">
        <f t="shared" si="57"/>
        <v/>
      </c>
      <c r="I231" s="114" t="str">
        <f t="shared" si="57"/>
        <v/>
      </c>
      <c r="J231" s="114" t="str">
        <f t="shared" si="57"/>
        <v/>
      </c>
      <c r="K231" s="114" t="str">
        <f t="shared" si="57"/>
        <v/>
      </c>
      <c r="L231" s="114" t="str">
        <f t="shared" si="57"/>
        <v/>
      </c>
      <c r="M231" s="114" t="str">
        <f t="shared" si="57"/>
        <v/>
      </c>
      <c r="N231" s="114" t="str">
        <f t="shared" si="57"/>
        <v/>
      </c>
      <c r="O231" s="114" t="str">
        <f t="shared" si="57"/>
        <v/>
      </c>
      <c r="P231" s="114" t="str">
        <f t="shared" si="57"/>
        <v/>
      </c>
      <c r="Q231" s="114" t="str">
        <f t="shared" si="57"/>
        <v/>
      </c>
      <c r="R231" s="114" t="str">
        <f t="shared" si="57"/>
        <v/>
      </c>
      <c r="S231" s="114" t="str">
        <f t="shared" si="57"/>
        <v/>
      </c>
      <c r="T231" s="114" t="str">
        <f t="shared" si="57"/>
        <v/>
      </c>
      <c r="U231" s="114" t="str">
        <f t="shared" si="57"/>
        <v/>
      </c>
      <c r="V231" s="114" t="str">
        <f t="shared" si="57"/>
        <v/>
      </c>
      <c r="W231" s="114" t="str">
        <f t="shared" si="57"/>
        <v/>
      </c>
      <c r="X231" s="114" t="str">
        <f t="shared" si="57"/>
        <v/>
      </c>
      <c r="Y231" s="114" t="str">
        <f t="shared" si="57"/>
        <v/>
      </c>
      <c r="Z231" s="114" t="str">
        <f t="shared" si="57"/>
        <v/>
      </c>
      <c r="AA231" s="114" t="str">
        <f t="shared" si="57"/>
        <v/>
      </c>
      <c r="AB231" s="114" t="str">
        <f t="shared" si="57"/>
        <v/>
      </c>
      <c r="AC231" s="114" t="str">
        <f t="shared" si="57"/>
        <v/>
      </c>
      <c r="AD231" s="114" t="str">
        <f t="shared" si="57"/>
        <v/>
      </c>
      <c r="AE231" s="114" t="str">
        <f t="shared" si="57"/>
        <v/>
      </c>
      <c r="AF231" s="114" t="str">
        <f t="shared" si="57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8">IF(B199&lt;100,"",B199-620)</f>
        <v/>
      </c>
      <c r="C232" s="114" t="str">
        <f t="shared" si="58"/>
        <v/>
      </c>
      <c r="D232" s="114" t="str">
        <f t="shared" si="58"/>
        <v/>
      </c>
      <c r="E232" s="114" t="str">
        <f t="shared" si="58"/>
        <v/>
      </c>
      <c r="F232" s="114" t="str">
        <f t="shared" si="58"/>
        <v/>
      </c>
      <c r="G232" s="114" t="str">
        <f t="shared" si="58"/>
        <v/>
      </c>
      <c r="H232" s="114" t="str">
        <f t="shared" si="58"/>
        <v/>
      </c>
      <c r="I232" s="114" t="str">
        <f t="shared" si="58"/>
        <v/>
      </c>
      <c r="J232" s="114" t="str">
        <f t="shared" si="58"/>
        <v/>
      </c>
      <c r="K232" s="114" t="str">
        <f t="shared" si="58"/>
        <v/>
      </c>
      <c r="L232" s="114" t="str">
        <f t="shared" si="58"/>
        <v/>
      </c>
      <c r="M232" s="114" t="str">
        <f t="shared" si="58"/>
        <v/>
      </c>
      <c r="N232" s="114" t="str">
        <f t="shared" si="58"/>
        <v/>
      </c>
      <c r="O232" s="114" t="str">
        <f t="shared" si="58"/>
        <v/>
      </c>
      <c r="P232" s="114" t="str">
        <f t="shared" si="58"/>
        <v/>
      </c>
      <c r="Q232" s="114" t="str">
        <f t="shared" si="58"/>
        <v/>
      </c>
      <c r="R232" s="114" t="str">
        <f t="shared" si="58"/>
        <v/>
      </c>
      <c r="S232" s="114" t="str">
        <f t="shared" si="58"/>
        <v/>
      </c>
      <c r="T232" s="114" t="str">
        <f t="shared" si="58"/>
        <v/>
      </c>
      <c r="U232" s="114" t="str">
        <f t="shared" si="58"/>
        <v/>
      </c>
      <c r="V232" s="114" t="str">
        <f t="shared" si="58"/>
        <v/>
      </c>
      <c r="W232" s="114" t="str">
        <f t="shared" si="58"/>
        <v/>
      </c>
      <c r="X232" s="114" t="str">
        <f t="shared" si="58"/>
        <v/>
      </c>
      <c r="Y232" s="114" t="str">
        <f t="shared" si="58"/>
        <v/>
      </c>
      <c r="Z232" s="114" t="str">
        <f t="shared" si="58"/>
        <v/>
      </c>
      <c r="AA232" s="114" t="str">
        <f t="shared" si="58"/>
        <v/>
      </c>
      <c r="AB232" s="114" t="str">
        <f t="shared" si="58"/>
        <v/>
      </c>
      <c r="AC232" s="114" t="str">
        <f t="shared" si="58"/>
        <v/>
      </c>
      <c r="AD232" s="114" t="str">
        <f t="shared" si="58"/>
        <v/>
      </c>
      <c r="AE232" s="114" t="str">
        <f t="shared" si="58"/>
        <v/>
      </c>
      <c r="AF232" s="114" t="str">
        <f t="shared" si="58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9">IF(B200&lt;100,"",B200-330)</f>
        <v/>
      </c>
      <c r="C233" s="114" t="str">
        <f t="shared" si="59"/>
        <v/>
      </c>
      <c r="D233" s="114" t="str">
        <f t="shared" si="59"/>
        <v/>
      </c>
      <c r="E233" s="114" t="str">
        <f t="shared" si="59"/>
        <v/>
      </c>
      <c r="F233" s="114" t="str">
        <f t="shared" si="59"/>
        <v/>
      </c>
      <c r="G233" s="114" t="str">
        <f t="shared" si="59"/>
        <v/>
      </c>
      <c r="H233" s="114" t="str">
        <f t="shared" si="59"/>
        <v/>
      </c>
      <c r="I233" s="114" t="str">
        <f t="shared" si="59"/>
        <v/>
      </c>
      <c r="J233" s="114" t="str">
        <f t="shared" si="59"/>
        <v/>
      </c>
      <c r="K233" s="114" t="str">
        <f t="shared" si="59"/>
        <v/>
      </c>
      <c r="L233" s="114" t="str">
        <f t="shared" si="59"/>
        <v/>
      </c>
      <c r="M233" s="114" t="str">
        <f t="shared" si="59"/>
        <v/>
      </c>
      <c r="N233" s="114" t="str">
        <f t="shared" si="59"/>
        <v/>
      </c>
      <c r="O233" s="114" t="str">
        <f t="shared" si="59"/>
        <v/>
      </c>
      <c r="P233" s="114" t="str">
        <f t="shared" si="59"/>
        <v/>
      </c>
      <c r="Q233" s="114" t="str">
        <f t="shared" si="59"/>
        <v/>
      </c>
      <c r="R233" s="114" t="str">
        <f t="shared" si="59"/>
        <v/>
      </c>
      <c r="S233" s="114" t="str">
        <f t="shared" si="59"/>
        <v/>
      </c>
      <c r="T233" s="114" t="str">
        <f t="shared" si="59"/>
        <v/>
      </c>
      <c r="U233" s="114" t="str">
        <f t="shared" si="59"/>
        <v/>
      </c>
      <c r="V233" s="114" t="str">
        <f t="shared" si="59"/>
        <v/>
      </c>
      <c r="W233" s="114" t="str">
        <f t="shared" si="59"/>
        <v/>
      </c>
      <c r="X233" s="114" t="str">
        <f t="shared" si="59"/>
        <v/>
      </c>
      <c r="Y233" s="114" t="str">
        <f t="shared" si="59"/>
        <v/>
      </c>
      <c r="Z233" s="114" t="str">
        <f t="shared" si="59"/>
        <v/>
      </c>
      <c r="AA233" s="114" t="str">
        <f t="shared" si="59"/>
        <v/>
      </c>
      <c r="AB233" s="114" t="str">
        <f t="shared" si="59"/>
        <v/>
      </c>
      <c r="AC233" s="114" t="str">
        <f t="shared" si="59"/>
        <v/>
      </c>
      <c r="AD233" s="114" t="str">
        <f t="shared" si="59"/>
        <v/>
      </c>
      <c r="AE233" s="114" t="str">
        <f t="shared" si="59"/>
        <v/>
      </c>
      <c r="AF233" s="114" t="str">
        <f t="shared" si="59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60">IF(C201&lt;100,"",C201-1500)</f>
        <v/>
      </c>
      <c r="D234" s="114" t="str">
        <f t="shared" si="60"/>
        <v/>
      </c>
      <c r="E234" s="114" t="str">
        <f t="shared" si="60"/>
        <v/>
      </c>
      <c r="F234" s="114" t="str">
        <f t="shared" si="60"/>
        <v/>
      </c>
      <c r="G234" s="114" t="str">
        <f t="shared" si="60"/>
        <v/>
      </c>
      <c r="H234" s="114" t="str">
        <f t="shared" si="60"/>
        <v/>
      </c>
      <c r="I234" s="114" t="str">
        <f t="shared" si="60"/>
        <v/>
      </c>
      <c r="J234" s="114" t="str">
        <f t="shared" si="60"/>
        <v/>
      </c>
      <c r="K234" s="114" t="str">
        <f t="shared" si="60"/>
        <v/>
      </c>
      <c r="L234" s="114" t="str">
        <f t="shared" si="60"/>
        <v/>
      </c>
      <c r="M234" s="114" t="str">
        <f t="shared" si="60"/>
        <v/>
      </c>
      <c r="N234" s="114" t="str">
        <f t="shared" si="60"/>
        <v/>
      </c>
      <c r="O234" s="114" t="str">
        <f t="shared" si="60"/>
        <v/>
      </c>
      <c r="P234" s="114" t="str">
        <f t="shared" si="60"/>
        <v/>
      </c>
      <c r="Q234" s="114" t="str">
        <f t="shared" si="60"/>
        <v/>
      </c>
      <c r="R234" s="114" t="str">
        <f t="shared" si="60"/>
        <v/>
      </c>
      <c r="S234" s="114" t="str">
        <f t="shared" si="60"/>
        <v/>
      </c>
      <c r="T234" s="114" t="str">
        <f t="shared" si="60"/>
        <v/>
      </c>
      <c r="U234" s="114" t="str">
        <f t="shared" si="60"/>
        <v/>
      </c>
      <c r="V234" s="114" t="str">
        <f t="shared" si="60"/>
        <v/>
      </c>
      <c r="W234" s="114" t="str">
        <f t="shared" si="60"/>
        <v/>
      </c>
      <c r="X234" s="114" t="str">
        <f t="shared" si="60"/>
        <v/>
      </c>
      <c r="Y234" s="114" t="str">
        <f t="shared" si="60"/>
        <v/>
      </c>
      <c r="Z234" s="114" t="str">
        <f t="shared" si="60"/>
        <v/>
      </c>
      <c r="AA234" s="114" t="str">
        <f t="shared" si="60"/>
        <v/>
      </c>
      <c r="AB234" s="114" t="str">
        <f t="shared" si="60"/>
        <v/>
      </c>
      <c r="AC234" s="114" t="str">
        <f t="shared" si="60"/>
        <v/>
      </c>
      <c r="AD234" s="114" t="str">
        <f t="shared" si="60"/>
        <v/>
      </c>
      <c r="AE234" s="114" t="str">
        <f t="shared" si="60"/>
        <v/>
      </c>
      <c r="AF234" s="114" t="str">
        <f t="shared" si="60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0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362" priority="298">
      <formula>S$9&gt;=20/24</formula>
    </cfRule>
    <cfRule type="expression" dxfId="3361" priority="299">
      <formula>AND(S$9&gt;=14/24,S$9&lt;20/24)</formula>
    </cfRule>
    <cfRule type="expression" dxfId="3360" priority="300">
      <formula>AND(S$9&gt;=8/24,S$9&lt;14/24)</formula>
    </cfRule>
    <cfRule type="expression" dxfId="3359" priority="301">
      <formula>S$9&lt;8/24</formula>
    </cfRule>
  </conditionalFormatting>
  <conditionalFormatting sqref="B8:AF10 AA78:AF78 B78:Q78 B53:AF53 B79:AF79 C189:AF195 L34:Q34 AA54:AF57 B65:AF69 T208:AX208 B71:AF75 U82:V83 B77:AF77 B60:D64 B54:K58 E62:E64 Q36 N36:P40 L55:R56 W82:Z88 L57:Y58 M11:Z11 Q37:Z40 N42:Z45 Z58 AA81:AF88 L50:AF52 N59:Z64">
    <cfRule type="expression" dxfId="3358" priority="294">
      <formula>B$9&gt;=20/24</formula>
    </cfRule>
    <cfRule type="expression" dxfId="3357" priority="295">
      <formula>AND(B$9&gt;=14/24,B$9&lt;20/24)</formula>
    </cfRule>
    <cfRule type="expression" dxfId="3356" priority="296">
      <formula>AND(B$9&gt;=8/24,B$9&lt;14/24)</formula>
    </cfRule>
    <cfRule type="expression" dxfId="3355" priority="297">
      <formula>B$9&lt;8/24</formula>
    </cfRule>
  </conditionalFormatting>
  <conditionalFormatting sqref="B187:AF187">
    <cfRule type="expression" dxfId="3354" priority="290">
      <formula>B$9&gt;=20/24</formula>
    </cfRule>
    <cfRule type="expression" dxfId="3353" priority="291">
      <formula>AND(B$9&gt;=14/24,B$9&lt;20/24)</formula>
    </cfRule>
    <cfRule type="expression" dxfId="3352" priority="292">
      <formula>AND(B$9&gt;=8/24,B$9&lt;14/24)</formula>
    </cfRule>
    <cfRule type="expression" dxfId="3351" priority="293">
      <formula>B$9&lt;8/24</formula>
    </cfRule>
  </conditionalFormatting>
  <conditionalFormatting sqref="AL4:AL6">
    <cfRule type="iconSet" priority="289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3350" priority="285">
      <formula>L$9&gt;=20/24</formula>
    </cfRule>
    <cfRule type="expression" dxfId="3349" priority="286">
      <formula>AND(L$9&gt;=14/24,L$9&lt;20/24)</formula>
    </cfRule>
    <cfRule type="expression" dxfId="3348" priority="287">
      <formula>AND(L$9&gt;=8/24,L$9&lt;14/24)</formula>
    </cfRule>
    <cfRule type="expression" dxfId="3347" priority="288">
      <formula>L$9&lt;8/24</formula>
    </cfRule>
  </conditionalFormatting>
  <conditionalFormatting sqref="R36:Z36">
    <cfRule type="expression" dxfId="3346" priority="273">
      <formula>R$9&gt;=20/24</formula>
    </cfRule>
    <cfRule type="expression" dxfId="3345" priority="274">
      <formula>AND(R$9&gt;=14/24,R$9&lt;20/24)</formula>
    </cfRule>
    <cfRule type="expression" dxfId="3344" priority="275">
      <formula>AND(R$9&gt;=8/24,R$9&lt;14/24)</formula>
    </cfRule>
    <cfRule type="expression" dxfId="3343" priority="276">
      <formula>R$9&lt;8/24</formula>
    </cfRule>
  </conditionalFormatting>
  <conditionalFormatting sqref="R54 V54:Z54">
    <cfRule type="expression" dxfId="3342" priority="269">
      <formula>R$9&gt;=20/24</formula>
    </cfRule>
    <cfRule type="expression" dxfId="3341" priority="270">
      <formula>AND(R$9&gt;=14/24,R$9&lt;20/24)</formula>
    </cfRule>
    <cfRule type="expression" dxfId="3340" priority="271">
      <formula>AND(R$9&gt;=8/24,R$9&lt;14/24)</formula>
    </cfRule>
    <cfRule type="expression" dxfId="3339" priority="272">
      <formula>R$9&lt;8/24</formula>
    </cfRule>
  </conditionalFormatting>
  <conditionalFormatting sqref="R78:Z78">
    <cfRule type="expression" dxfId="3338" priority="265">
      <formula>R$9&gt;=20/24</formula>
    </cfRule>
    <cfRule type="expression" dxfId="3337" priority="266">
      <formula>AND(R$9&gt;=14/24,R$9&lt;20/24)</formula>
    </cfRule>
    <cfRule type="expression" dxfId="3336" priority="267">
      <formula>AND(R$9&gt;=8/24,R$9&lt;14/24)</formula>
    </cfRule>
    <cfRule type="expression" dxfId="3335" priority="268">
      <formula>R$9&lt;8/24</formula>
    </cfRule>
  </conditionalFormatting>
  <conditionalFormatting sqref="T81:Z81">
    <cfRule type="expression" dxfId="3334" priority="261">
      <formula>T$9&gt;=20/24</formula>
    </cfRule>
    <cfRule type="expression" dxfId="3333" priority="262">
      <formula>AND(T$9&gt;=14/24,T$9&lt;20/24)</formula>
    </cfRule>
    <cfRule type="expression" dxfId="3332" priority="263">
      <formula>AND(T$9&gt;=8/24,T$9&lt;14/24)</formula>
    </cfRule>
    <cfRule type="expression" dxfId="3331" priority="264">
      <formula>T$9&lt;8/24</formula>
    </cfRule>
  </conditionalFormatting>
  <conditionalFormatting sqref="N46:Z46">
    <cfRule type="expression" dxfId="3330" priority="253">
      <formula>N$9&gt;=20/24</formula>
    </cfRule>
    <cfRule type="expression" dxfId="3329" priority="254">
      <formula>AND(N$9&gt;=14/24,N$9&lt;20/24)</formula>
    </cfRule>
    <cfRule type="expression" dxfId="3328" priority="255">
      <formula>AND(N$9&gt;=8/24,N$9&lt;14/24)</formula>
    </cfRule>
    <cfRule type="expression" dxfId="3327" priority="256">
      <formula>N$9&lt;8/24</formula>
    </cfRule>
  </conditionalFormatting>
  <conditionalFormatting sqref="N47:Z47">
    <cfRule type="expression" dxfId="3326" priority="249">
      <formula>N$9&gt;=20/24</formula>
    </cfRule>
    <cfRule type="expression" dxfId="3325" priority="250">
      <formula>AND(N$9&gt;=14/24,N$9&lt;20/24)</formula>
    </cfRule>
    <cfRule type="expression" dxfId="3324" priority="251">
      <formula>AND(N$9&gt;=8/24,N$9&lt;14/24)</formula>
    </cfRule>
    <cfRule type="expression" dxfId="3323" priority="252">
      <formula>N$9&lt;8/24</formula>
    </cfRule>
  </conditionalFormatting>
  <conditionalFormatting sqref="R34:AD34">
    <cfRule type="expression" dxfId="3322" priority="241">
      <formula>R$9&gt;=20/24</formula>
    </cfRule>
    <cfRule type="expression" dxfId="3321" priority="242">
      <formula>AND(R$9&gt;=14/24,R$9&lt;20/24)</formula>
    </cfRule>
    <cfRule type="expression" dxfId="3320" priority="243">
      <formula>AND(R$9&gt;=8/24,R$9&lt;14/24)</formula>
    </cfRule>
    <cfRule type="expression" dxfId="3319" priority="244">
      <formula>R$9&lt;8/24</formula>
    </cfRule>
  </conditionalFormatting>
  <conditionalFormatting sqref="AA58:AF64 Z57">
    <cfRule type="expression" dxfId="3318" priority="221">
      <formula>Z$9&gt;=20/24</formula>
    </cfRule>
    <cfRule type="expression" dxfId="3317" priority="222">
      <formula>AND(Z$9&gt;=14/24,Z$9&lt;20/24)</formula>
    </cfRule>
    <cfRule type="expression" dxfId="3316" priority="223">
      <formula>AND(Z$9&gt;=8/24,Z$9&lt;14/24)</formula>
    </cfRule>
    <cfRule type="expression" dxfId="3315" priority="224">
      <formula>Z$9&lt;8/24</formula>
    </cfRule>
  </conditionalFormatting>
  <conditionalFormatting sqref="AA91:AF94">
    <cfRule type="expression" dxfId="3314" priority="217">
      <formula>AA$9&gt;=20/24</formula>
    </cfRule>
    <cfRule type="expression" dxfId="3313" priority="218">
      <formula>AND(AA$9&gt;=14/24,AA$9&lt;20/24)</formula>
    </cfRule>
    <cfRule type="expression" dxfId="3312" priority="219">
      <formula>AND(AA$9&gt;=8/24,AA$9&lt;14/24)</formula>
    </cfRule>
    <cfRule type="expression" dxfId="3311" priority="220">
      <formula>AA$9&lt;8/24</formula>
    </cfRule>
  </conditionalFormatting>
  <conditionalFormatting sqref="H60:H64 B59:H59 I59:M64">
    <cfRule type="expression" dxfId="3310" priority="213">
      <formula>B$9&gt;=20/24</formula>
    </cfRule>
    <cfRule type="expression" dxfId="3309" priority="214">
      <formula>AND(B$9&gt;=14/24,B$9&lt;20/24)</formula>
    </cfRule>
    <cfRule type="expression" dxfId="3308" priority="215">
      <formula>AND(B$9&gt;=8/24,B$9&lt;14/24)</formula>
    </cfRule>
    <cfRule type="expression" dxfId="3307" priority="216">
      <formula>B$9&lt;8/24</formula>
    </cfRule>
  </conditionalFormatting>
  <conditionalFormatting sqref="T91:Z94">
    <cfRule type="expression" dxfId="3306" priority="209">
      <formula>T$9&gt;=20/24</formula>
    </cfRule>
    <cfRule type="expression" dxfId="3305" priority="210">
      <formula>AND(T$9&gt;=14/24,T$9&lt;20/24)</formula>
    </cfRule>
    <cfRule type="expression" dxfId="3304" priority="211">
      <formula>AND(T$9&gt;=8/24,T$9&lt;14/24)</formula>
    </cfRule>
    <cfRule type="expression" dxfId="3303" priority="212">
      <formula>T$9&lt;8/24</formula>
    </cfRule>
  </conditionalFormatting>
  <conditionalFormatting sqref="AG48 B11:K13 B15:K30 B32:K32 B42:K47 B36:K40 M11:AF11 B34:AF35 AA32:AE32 B33:AE33 AA15:AF30 AF32:AF33 AA12:AF13 N42:AF47 N36:AF40 B48:AF53">
    <cfRule type="expression" dxfId="3302" priority="208">
      <formula>B11&gt;$AG11</formula>
    </cfRule>
  </conditionalFormatting>
  <conditionalFormatting sqref="A96:A152 A81:A94 A11:A13 A15:A30 A42:A69 A77:A79 A71:A75 A32:A40 A165:A196">
    <cfRule type="expression" dxfId="3301" priority="207">
      <formula>$AH11=0</formula>
    </cfRule>
  </conditionalFormatting>
  <conditionalFormatting sqref="AA95:AF95">
    <cfRule type="expression" dxfId="3300" priority="203">
      <formula>AA$9&gt;=20/24</formula>
    </cfRule>
    <cfRule type="expression" dxfId="3299" priority="204">
      <formula>AND(AA$9&gt;=14/24,AA$9&lt;20/24)</formula>
    </cfRule>
    <cfRule type="expression" dxfId="3298" priority="205">
      <formula>AND(AA$9&gt;=8/24,AA$9&lt;14/24)</formula>
    </cfRule>
    <cfRule type="expression" dxfId="3297" priority="206">
      <formula>AA$9&lt;8/24</formula>
    </cfRule>
  </conditionalFormatting>
  <conditionalFormatting sqref="T95:Z95">
    <cfRule type="expression" dxfId="3296" priority="199">
      <formula>T$9&gt;=20/24</formula>
    </cfRule>
    <cfRule type="expression" dxfId="3295" priority="200">
      <formula>AND(T$9&gt;=14/24,T$9&lt;20/24)</formula>
    </cfRule>
    <cfRule type="expression" dxfId="3294" priority="201">
      <formula>AND(T$9&gt;=8/24,T$9&lt;14/24)</formula>
    </cfRule>
    <cfRule type="expression" dxfId="3293" priority="202">
      <formula>T$9&lt;8/24</formula>
    </cfRule>
  </conditionalFormatting>
  <conditionalFormatting sqref="A95">
    <cfRule type="expression" dxfId="3292" priority="198">
      <formula>$AH95=0</formula>
    </cfRule>
  </conditionalFormatting>
  <conditionalFormatting sqref="C33:AF33">
    <cfRule type="expression" dxfId="3291" priority="194">
      <formula>C$9&gt;=20/24</formula>
    </cfRule>
    <cfRule type="expression" dxfId="3290" priority="195">
      <formula>AND(C$9&gt;=14/24,C$9&lt;20/24)</formula>
    </cfRule>
    <cfRule type="expression" dxfId="3289" priority="196">
      <formula>AND(C$9&gt;=8/24,C$9&lt;14/24)</formula>
    </cfRule>
    <cfRule type="expression" dxfId="3288" priority="197">
      <formula>C$9&lt;8/24</formula>
    </cfRule>
  </conditionalFormatting>
  <conditionalFormatting sqref="R33:AF33">
    <cfRule type="expression" dxfId="3287" priority="190">
      <formula>R$9&gt;=20/24</formula>
    </cfRule>
    <cfRule type="expression" dxfId="3286" priority="191">
      <formula>AND(R$9&gt;=14/24,R$9&lt;20/24)</formula>
    </cfRule>
    <cfRule type="expression" dxfId="3285" priority="192">
      <formula>AND(R$9&gt;=8/24,R$9&lt;14/24)</formula>
    </cfRule>
    <cfRule type="expression" dxfId="3284" priority="193">
      <formula>R$9&lt;8/24</formula>
    </cfRule>
  </conditionalFormatting>
  <conditionalFormatting sqref="B33">
    <cfRule type="expression" dxfId="3283" priority="186">
      <formula>B$9&gt;=20/24</formula>
    </cfRule>
    <cfRule type="expression" dxfId="3282" priority="187">
      <formula>AND(B$9&gt;=14/24,B$9&lt;20/24)</formula>
    </cfRule>
    <cfRule type="expression" dxfId="3281" priority="188">
      <formula>AND(B$9&gt;=8/24,B$9&lt;14/24)</formula>
    </cfRule>
    <cfRule type="expression" dxfId="3280" priority="189">
      <formula>B$9&lt;8/24</formula>
    </cfRule>
  </conditionalFormatting>
  <conditionalFormatting sqref="E60:G61 F62:G64">
    <cfRule type="expression" dxfId="3279" priority="182">
      <formula>E$9&gt;=20/24</formula>
    </cfRule>
    <cfRule type="expression" dxfId="3278" priority="183">
      <formula>AND(E$9&gt;=14/24,E$9&lt;20/24)</formula>
    </cfRule>
    <cfRule type="expression" dxfId="3277" priority="184">
      <formula>AND(E$9&gt;=8/24,E$9&lt;14/24)</formula>
    </cfRule>
    <cfRule type="expression" dxfId="3276" priority="185">
      <formula>E$9&lt;8/24</formula>
    </cfRule>
  </conditionalFormatting>
  <conditionalFormatting sqref="AL30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B31:K31 AA31:AF31">
    <cfRule type="expression" dxfId="3275" priority="164">
      <formula>B31&gt;$AG31</formula>
    </cfRule>
  </conditionalFormatting>
  <conditionalFormatting sqref="A31">
    <cfRule type="expression" dxfId="3274" priority="163">
      <formula>$AH31=0</formula>
    </cfRule>
  </conditionalFormatting>
  <conditionalFormatting sqref="B80:AF80">
    <cfRule type="expression" dxfId="3273" priority="159">
      <formula>B$9&gt;=20/24</formula>
    </cfRule>
    <cfRule type="expression" dxfId="3272" priority="160">
      <formula>AND(B$9&gt;=14/24,B$9&lt;20/24)</formula>
    </cfRule>
    <cfRule type="expression" dxfId="3271" priority="161">
      <formula>AND(B$9&gt;=8/24,B$9&lt;14/24)</formula>
    </cfRule>
    <cfRule type="expression" dxfId="3270" priority="162">
      <formula>B$9&lt;8/24</formula>
    </cfRule>
  </conditionalFormatting>
  <conditionalFormatting sqref="A80">
    <cfRule type="expression" dxfId="3269" priority="158">
      <formula>$AH80=0</formula>
    </cfRule>
  </conditionalFormatting>
  <conditionalFormatting sqref="B14:K14 AA14:AF14">
    <cfRule type="expression" dxfId="3268" priority="145">
      <formula>B14&gt;$AG14</formula>
    </cfRule>
  </conditionalFormatting>
  <conditionalFormatting sqref="A14">
    <cfRule type="expression" dxfId="3267" priority="144">
      <formula>$AH14=0</formula>
    </cfRule>
  </conditionalFormatting>
  <conditionalFormatting sqref="A159:A164">
    <cfRule type="expression" dxfId="3266" priority="143">
      <formula>$AH159=0</formula>
    </cfRule>
  </conditionalFormatting>
  <conditionalFormatting sqref="A153:A158">
    <cfRule type="expression" dxfId="3265" priority="142">
      <formula>$AH153=0</formula>
    </cfRule>
  </conditionalFormatting>
  <conditionalFormatting sqref="N41:Z41">
    <cfRule type="expression" dxfId="3264" priority="138">
      <formula>N$9&gt;=20/24</formula>
    </cfRule>
    <cfRule type="expression" dxfId="3263" priority="139">
      <formula>AND(N$9&gt;=14/24,N$9&lt;20/24)</formula>
    </cfRule>
    <cfRule type="expression" dxfId="3262" priority="140">
      <formula>AND(N$9&gt;=8/24,N$9&lt;14/24)</formula>
    </cfRule>
    <cfRule type="expression" dxfId="3261" priority="141">
      <formula>N$9&lt;8/24</formula>
    </cfRule>
  </conditionalFormatting>
  <conditionalFormatting sqref="B41:K41 N41:AF41">
    <cfRule type="expression" dxfId="3260" priority="129">
      <formula>B41&gt;$AG41</formula>
    </cfRule>
  </conditionalFormatting>
  <conditionalFormatting sqref="A41">
    <cfRule type="expression" dxfId="3259" priority="128">
      <formula>$AH41=0</formula>
    </cfRule>
  </conditionalFormatting>
  <conditionalFormatting sqref="B76:AF76">
    <cfRule type="expression" dxfId="3258" priority="124">
      <formula>B$9&gt;=20/24</formula>
    </cfRule>
    <cfRule type="expression" dxfId="3257" priority="125">
      <formula>AND(B$9&gt;=14/24,B$9&lt;20/24)</formula>
    </cfRule>
    <cfRule type="expression" dxfId="3256" priority="126">
      <formula>AND(B$9&gt;=8/24,B$9&lt;14/24)</formula>
    </cfRule>
    <cfRule type="expression" dxfId="3255" priority="127">
      <formula>B$9&lt;8/24</formula>
    </cfRule>
  </conditionalFormatting>
  <conditionalFormatting sqref="A76">
    <cfRule type="expression" dxfId="3254" priority="123">
      <formula>$AH76=0</formula>
    </cfRule>
  </conditionalFormatting>
  <conditionalFormatting sqref="B70:AG70">
    <cfRule type="expression" dxfId="3253" priority="119">
      <formula>B$9&gt;=20/24</formula>
    </cfRule>
    <cfRule type="expression" dxfId="3252" priority="120">
      <formula>AND(B$9&gt;=14/24,B$9&lt;20/24)</formula>
    </cfRule>
    <cfRule type="expression" dxfId="3251" priority="121">
      <formula>AND(B$9&gt;=8/24,B$9&lt;14/24)</formula>
    </cfRule>
    <cfRule type="expression" dxfId="3250" priority="122">
      <formula>B$9&lt;8/24</formula>
    </cfRule>
  </conditionalFormatting>
  <conditionalFormatting sqref="A70">
    <cfRule type="expression" dxfId="3249" priority="118">
      <formula>$AH70=0</formula>
    </cfRule>
  </conditionalFormatting>
  <conditionalFormatting sqref="AL31:AL32 AL7:AL29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S55:U56">
    <cfRule type="expression" dxfId="3248" priority="114">
      <formula>S$9&gt;=20/24</formula>
    </cfRule>
    <cfRule type="expression" dxfId="3247" priority="115">
      <formula>AND(S$9&gt;=14/24,S$9&lt;20/24)</formula>
    </cfRule>
    <cfRule type="expression" dxfId="3246" priority="116">
      <formula>AND(S$9&gt;=8/24,S$9&lt;14/24)</formula>
    </cfRule>
    <cfRule type="expression" dxfId="3245" priority="117">
      <formula>S$9&lt;8/24</formula>
    </cfRule>
  </conditionalFormatting>
  <conditionalFormatting sqref="S54:U54">
    <cfRule type="expression" dxfId="3244" priority="110">
      <formula>S$9&gt;=20/24</formula>
    </cfRule>
    <cfRule type="expression" dxfId="3243" priority="111">
      <formula>AND(S$9&gt;=14/24,S$9&lt;20/24)</formula>
    </cfRule>
    <cfRule type="expression" dxfId="3242" priority="112">
      <formula>AND(S$9&gt;=8/24,S$9&lt;14/24)</formula>
    </cfRule>
    <cfRule type="expression" dxfId="3241" priority="113">
      <formula>S$9&lt;8/24</formula>
    </cfRule>
  </conditionalFormatting>
  <conditionalFormatting sqref="S82:T88 U84:V88 R82:R84 R88">
    <cfRule type="expression" dxfId="3240" priority="102">
      <formula>R$9&gt;=20/24</formula>
    </cfRule>
    <cfRule type="expression" dxfId="3239" priority="103">
      <formula>AND(R$9&gt;=14/24,R$9&lt;20/24)</formula>
    </cfRule>
    <cfRule type="expression" dxfId="3238" priority="104">
      <formula>AND(R$9&gt;=8/24,R$9&lt;14/24)</formula>
    </cfRule>
    <cfRule type="expression" dxfId="3237" priority="105">
      <formula>R$9&lt;8/24</formula>
    </cfRule>
  </conditionalFormatting>
  <conditionalFormatting sqref="R81:S81">
    <cfRule type="expression" dxfId="3236" priority="98">
      <formula>R$9&gt;=20/24</formula>
    </cfRule>
    <cfRule type="expression" dxfId="3235" priority="99">
      <formula>AND(R$9&gt;=14/24,R$9&lt;20/24)</formula>
    </cfRule>
    <cfRule type="expression" dxfId="3234" priority="100">
      <formula>AND(R$9&gt;=8/24,R$9&lt;14/24)</formula>
    </cfRule>
    <cfRule type="expression" dxfId="3233" priority="101">
      <formula>R$9&lt;8/24</formula>
    </cfRule>
  </conditionalFormatting>
  <conditionalFormatting sqref="B81:Q88 R85:R87">
    <cfRule type="expression" dxfId="3232" priority="94">
      <formula>B$9&gt;=20/24</formula>
    </cfRule>
    <cfRule type="expression" dxfId="3231" priority="95">
      <formula>AND(B$9&gt;=14/24,B$9&lt;20/24)</formula>
    </cfRule>
    <cfRule type="expression" dxfId="3230" priority="96">
      <formula>AND(B$9&gt;=8/24,B$9&lt;14/24)</formula>
    </cfRule>
    <cfRule type="expression" dxfId="3229" priority="97">
      <formula>B$9&lt;8/24</formula>
    </cfRule>
  </conditionalFormatting>
  <conditionalFormatting sqref="S91:S94 R91:R92">
    <cfRule type="expression" dxfId="3228" priority="86">
      <formula>R$9&gt;=20/24</formula>
    </cfRule>
    <cfRule type="expression" dxfId="3227" priority="87">
      <formula>AND(R$9&gt;=14/24,R$9&lt;20/24)</formula>
    </cfRule>
    <cfRule type="expression" dxfId="3226" priority="88">
      <formula>AND(R$9&gt;=8/24,R$9&lt;14/24)</formula>
    </cfRule>
    <cfRule type="expression" dxfId="3225" priority="89">
      <formula>R$9&lt;8/24</formula>
    </cfRule>
  </conditionalFormatting>
  <conditionalFormatting sqref="R95:S95">
    <cfRule type="expression" dxfId="3224" priority="82">
      <formula>R$9&gt;=20/24</formula>
    </cfRule>
    <cfRule type="expression" dxfId="3223" priority="83">
      <formula>AND(R$9&gt;=14/24,R$9&lt;20/24)</formula>
    </cfRule>
    <cfRule type="expression" dxfId="3222" priority="84">
      <formula>AND(R$9&gt;=8/24,R$9&lt;14/24)</formula>
    </cfRule>
    <cfRule type="expression" dxfId="3221" priority="85">
      <formula>R$9&lt;8/24</formula>
    </cfRule>
  </conditionalFormatting>
  <conditionalFormatting sqref="E91 E92:L94 B91:D94">
    <cfRule type="expression" dxfId="3220" priority="78">
      <formula>B$9&gt;=20/24</formula>
    </cfRule>
    <cfRule type="expression" dxfId="3219" priority="79">
      <formula>AND(B$9&gt;=14/24,B$9&lt;20/24)</formula>
    </cfRule>
    <cfRule type="expression" dxfId="3218" priority="80">
      <formula>AND(B$9&gt;=8/24,B$9&lt;14/24)</formula>
    </cfRule>
    <cfRule type="expression" dxfId="3217" priority="81">
      <formula>B$9&lt;8/24</formula>
    </cfRule>
  </conditionalFormatting>
  <conditionalFormatting sqref="M92:Q94 N91:Q91 R93:R94">
    <cfRule type="expression" dxfId="3216" priority="74">
      <formula>M$9&gt;=20/24</formula>
    </cfRule>
    <cfRule type="expression" dxfId="3215" priority="75">
      <formula>AND(M$9&gt;=14/24,M$9&lt;20/24)</formula>
    </cfRule>
    <cfRule type="expression" dxfId="3214" priority="76">
      <formula>AND(M$9&gt;=8/24,M$9&lt;14/24)</formula>
    </cfRule>
    <cfRule type="expression" dxfId="3213" priority="77">
      <formula>M$9&lt;8/24</formula>
    </cfRule>
  </conditionalFormatting>
  <conditionalFormatting sqref="B95:L95">
    <cfRule type="expression" dxfId="3212" priority="66">
      <formula>B$9&gt;=20/24</formula>
    </cfRule>
    <cfRule type="expression" dxfId="3211" priority="67">
      <formula>AND(B$9&gt;=14/24,B$9&lt;20/24)</formula>
    </cfRule>
    <cfRule type="expression" dxfId="3210" priority="68">
      <formula>AND(B$9&gt;=8/24,B$9&lt;14/24)</formula>
    </cfRule>
    <cfRule type="expression" dxfId="3209" priority="69">
      <formula>B$9&lt;8/24</formula>
    </cfRule>
  </conditionalFormatting>
  <conditionalFormatting sqref="M95:Q95">
    <cfRule type="expression" dxfId="3208" priority="62">
      <formula>M$9&gt;=20/24</formula>
    </cfRule>
    <cfRule type="expression" dxfId="3207" priority="63">
      <formula>AND(M$9&gt;=14/24,M$9&lt;20/24)</formula>
    </cfRule>
    <cfRule type="expression" dxfId="3206" priority="64">
      <formula>AND(M$9&gt;=8/24,M$9&lt;14/24)</formula>
    </cfRule>
    <cfRule type="expression" dxfId="3205" priority="65">
      <formula>M$9&lt;8/24</formula>
    </cfRule>
  </conditionalFormatting>
  <conditionalFormatting sqref="L91:M91">
    <cfRule type="expression" dxfId="3204" priority="54">
      <formula>L$9&gt;=20/24</formula>
    </cfRule>
    <cfRule type="expression" dxfId="3203" priority="55">
      <formula>AND(L$9&gt;=14/24,L$9&lt;20/24)</formula>
    </cfRule>
    <cfRule type="expression" dxfId="3202" priority="56">
      <formula>AND(L$9&gt;=8/24,L$9&lt;14/24)</formula>
    </cfRule>
    <cfRule type="expression" dxfId="3201" priority="57">
      <formula>L$9&lt;8/24</formula>
    </cfRule>
  </conditionalFormatting>
  <conditionalFormatting sqref="F91:K91">
    <cfRule type="expression" dxfId="3200" priority="50">
      <formula>F$9&gt;=20/24</formula>
    </cfRule>
    <cfRule type="expression" dxfId="3199" priority="51">
      <formula>AND(F$9&gt;=14/24,F$9&lt;20/24)</formula>
    </cfRule>
    <cfRule type="expression" dxfId="3198" priority="52">
      <formula>AND(F$9&gt;=8/24,F$9&lt;14/24)</formula>
    </cfRule>
    <cfRule type="expression" dxfId="3197" priority="53">
      <formula>F$9&lt;8/24</formula>
    </cfRule>
  </conditionalFormatting>
  <conditionalFormatting sqref="R91:T91">
    <cfRule type="expression" dxfId="3196" priority="46">
      <formula>R$9&gt;=20/24</formula>
    </cfRule>
    <cfRule type="expression" dxfId="3195" priority="47">
      <formula>AND(R$9&gt;=14/24,R$9&lt;20/24)</formula>
    </cfRule>
    <cfRule type="expression" dxfId="3194" priority="48">
      <formula>AND(R$9&gt;=8/24,R$9&lt;14/24)</formula>
    </cfRule>
    <cfRule type="expression" dxfId="3193" priority="49">
      <formula>R$9&lt;8/24</formula>
    </cfRule>
  </conditionalFormatting>
  <conditionalFormatting sqref="M91:Q91">
    <cfRule type="expression" dxfId="3192" priority="42">
      <formula>M$9&gt;=20/24</formula>
    </cfRule>
    <cfRule type="expression" dxfId="3191" priority="43">
      <formula>AND(M$9&gt;=14/24,M$9&lt;20/24)</formula>
    </cfRule>
    <cfRule type="expression" dxfId="3190" priority="44">
      <formula>AND(M$9&gt;=8/24,M$9&lt;14/24)</formula>
    </cfRule>
    <cfRule type="expression" dxfId="3189" priority="45">
      <formula>M$9&lt;8/24</formula>
    </cfRule>
  </conditionalFormatting>
  <conditionalFormatting sqref="L11:L13 L15:Z30 M12:Z13">
    <cfRule type="expression" dxfId="3188" priority="38">
      <formula>L$9&gt;=20/24</formula>
    </cfRule>
    <cfRule type="expression" dxfId="3187" priority="39">
      <formula>AND(L$9&gt;=14/24,L$9&lt;20/24)</formula>
    </cfRule>
    <cfRule type="expression" dxfId="3186" priority="40">
      <formula>AND(L$9&gt;=8/24,L$9&lt;14/24)</formula>
    </cfRule>
    <cfRule type="expression" dxfId="3185" priority="41">
      <formula>L$9&lt;8/24</formula>
    </cfRule>
  </conditionalFormatting>
  <conditionalFormatting sqref="L32:Z32">
    <cfRule type="expression" dxfId="3184" priority="34">
      <formula>L$9&gt;=20/24</formula>
    </cfRule>
    <cfRule type="expression" dxfId="3183" priority="35">
      <formula>AND(L$9&gt;=14/24,L$9&lt;20/24)</formula>
    </cfRule>
    <cfRule type="expression" dxfId="3182" priority="36">
      <formula>AND(L$9&gt;=8/24,L$9&lt;14/24)</formula>
    </cfRule>
    <cfRule type="expression" dxfId="3181" priority="37">
      <formula>L$9&lt;8/24</formula>
    </cfRule>
  </conditionalFormatting>
  <conditionalFormatting sqref="L11:L13 L32:Z32 L15:Z30 M12:Z13">
    <cfRule type="expression" dxfId="3180" priority="33">
      <formula>L11&gt;$AG11</formula>
    </cfRule>
  </conditionalFormatting>
  <conditionalFormatting sqref="L31:Z31">
    <cfRule type="expression" dxfId="3179" priority="29">
      <formula>L$9&gt;=20/24</formula>
    </cfRule>
    <cfRule type="expression" dxfId="3178" priority="30">
      <formula>AND(L$9&gt;=14/24,L$9&lt;20/24)</formula>
    </cfRule>
    <cfRule type="expression" dxfId="3177" priority="31">
      <formula>AND(L$9&gt;=8/24,L$9&lt;14/24)</formula>
    </cfRule>
    <cfRule type="expression" dxfId="3176" priority="32">
      <formula>L$9&lt;8/24</formula>
    </cfRule>
  </conditionalFormatting>
  <conditionalFormatting sqref="L31:Z31">
    <cfRule type="expression" dxfId="3175" priority="28">
      <formula>L31&gt;$AG31</formula>
    </cfRule>
  </conditionalFormatting>
  <conditionalFormatting sqref="L14:Z14">
    <cfRule type="expression" dxfId="3174" priority="24">
      <formula>L$9&gt;=20/24</formula>
    </cfRule>
    <cfRule type="expression" dxfId="3173" priority="25">
      <formula>AND(L$9&gt;=14/24,L$9&lt;20/24)</formula>
    </cfRule>
    <cfRule type="expression" dxfId="3172" priority="26">
      <formula>AND(L$9&gt;=8/24,L$9&lt;14/24)</formula>
    </cfRule>
    <cfRule type="expression" dxfId="3171" priority="27">
      <formula>L$9&lt;8/24</formula>
    </cfRule>
  </conditionalFormatting>
  <conditionalFormatting sqref="L14:Z14">
    <cfRule type="expression" dxfId="3170" priority="23">
      <formula>L14&gt;$AG14</formula>
    </cfRule>
  </conditionalFormatting>
  <conditionalFormatting sqref="L36:M39 L42:M45">
    <cfRule type="expression" dxfId="3169" priority="19">
      <formula>L$9&gt;=20/24</formula>
    </cfRule>
    <cfRule type="expression" dxfId="3168" priority="20">
      <formula>AND(L$9&gt;=14/24,L$9&lt;20/24)</formula>
    </cfRule>
    <cfRule type="expression" dxfId="3167" priority="21">
      <formula>AND(L$9&gt;=8/24,L$9&lt;14/24)</formula>
    </cfRule>
    <cfRule type="expression" dxfId="3166" priority="22">
      <formula>L$9&lt;8/24</formula>
    </cfRule>
  </conditionalFormatting>
  <conditionalFormatting sqref="L40:M40">
    <cfRule type="expression" dxfId="3165" priority="15">
      <formula>L$9&gt;=20/24</formula>
    </cfRule>
    <cfRule type="expression" dxfId="3164" priority="16">
      <formula>AND(L$9&gt;=14/24,L$9&lt;20/24)</formula>
    </cfRule>
    <cfRule type="expression" dxfId="3163" priority="17">
      <formula>AND(L$9&gt;=8/24,L$9&lt;14/24)</formula>
    </cfRule>
    <cfRule type="expression" dxfId="3162" priority="18">
      <formula>L$9&lt;8/24</formula>
    </cfRule>
  </conditionalFormatting>
  <conditionalFormatting sqref="L46:M46">
    <cfRule type="expression" dxfId="3161" priority="11">
      <formula>L$9&gt;=20/24</formula>
    </cfRule>
    <cfRule type="expression" dxfId="3160" priority="12">
      <formula>AND(L$9&gt;=14/24,L$9&lt;20/24)</formula>
    </cfRule>
    <cfRule type="expression" dxfId="3159" priority="13">
      <formula>AND(L$9&gt;=8/24,L$9&lt;14/24)</formula>
    </cfRule>
    <cfRule type="expression" dxfId="3158" priority="14">
      <formula>L$9&lt;8/24</formula>
    </cfRule>
  </conditionalFormatting>
  <conditionalFormatting sqref="L47:M47">
    <cfRule type="expression" dxfId="3157" priority="7">
      <formula>L$9&gt;=20/24</formula>
    </cfRule>
    <cfRule type="expression" dxfId="3156" priority="8">
      <formula>AND(L$9&gt;=14/24,L$9&lt;20/24)</formula>
    </cfRule>
    <cfRule type="expression" dxfId="3155" priority="9">
      <formula>AND(L$9&gt;=8/24,L$9&lt;14/24)</formula>
    </cfRule>
    <cfRule type="expression" dxfId="3154" priority="10">
      <formula>L$9&lt;8/24</formula>
    </cfRule>
  </conditionalFormatting>
  <conditionalFormatting sqref="L42:M47 L36:M40">
    <cfRule type="expression" dxfId="3153" priority="6">
      <formula>L36&gt;$AG36</formula>
    </cfRule>
  </conditionalFormatting>
  <conditionalFormatting sqref="L41:M41">
    <cfRule type="expression" dxfId="3152" priority="2">
      <formula>L$9&gt;=20/24</formula>
    </cfRule>
    <cfRule type="expression" dxfId="3151" priority="3">
      <formula>AND(L$9&gt;=14/24,L$9&lt;20/24)</formula>
    </cfRule>
    <cfRule type="expression" dxfId="3150" priority="4">
      <formula>AND(L$9&gt;=8/24,L$9&lt;14/24)</formula>
    </cfRule>
    <cfRule type="expression" dxfId="3149" priority="5">
      <formula>L$9&lt;8/24</formula>
    </cfRule>
  </conditionalFormatting>
  <conditionalFormatting sqref="L41:M41">
    <cfRule type="expression" dxfId="3148" priority="1">
      <formula>L41&gt;$AG41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C57" sqref="AC5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2078/04/24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20.259999999999998</v>
      </c>
      <c r="C5" s="32">
        <f t="shared" ref="C5:AF5" si="0">C65</f>
        <v>23.919999999999998</v>
      </c>
      <c r="D5" s="32">
        <f t="shared" si="0"/>
        <v>26.560000000000002</v>
      </c>
      <c r="E5" s="32">
        <f t="shared" si="0"/>
        <v>25.490000000000002</v>
      </c>
      <c r="F5" s="32">
        <f t="shared" si="0"/>
        <v>-10</v>
      </c>
      <c r="G5" s="32">
        <f t="shared" si="0"/>
        <v>-1.3999999999999986</v>
      </c>
      <c r="H5" s="32">
        <f t="shared" si="0"/>
        <v>-22</v>
      </c>
      <c r="I5" s="32">
        <f t="shared" si="0"/>
        <v>20</v>
      </c>
      <c r="J5" s="32">
        <f t="shared" si="0"/>
        <v>33</v>
      </c>
      <c r="K5" s="32">
        <f t="shared" si="0"/>
        <v>28</v>
      </c>
      <c r="L5" s="32">
        <f t="shared" si="0"/>
        <v>31.57</v>
      </c>
      <c r="M5" s="32">
        <f t="shared" si="0"/>
        <v>242.7</v>
      </c>
      <c r="N5" s="32">
        <f t="shared" si="0"/>
        <v>419</v>
      </c>
      <c r="O5" s="32">
        <f t="shared" si="0"/>
        <v>293.5</v>
      </c>
      <c r="P5" s="32">
        <f t="shared" si="0"/>
        <v>122.44</v>
      </c>
      <c r="Q5" s="32">
        <f t="shared" si="0"/>
        <v>78</v>
      </c>
      <c r="R5" s="32">
        <f t="shared" si="0"/>
        <v>80</v>
      </c>
      <c r="S5" s="32">
        <f t="shared" si="0"/>
        <v>67.72999999999999</v>
      </c>
      <c r="T5" s="32">
        <f t="shared" si="0"/>
        <v>53.82</v>
      </c>
      <c r="U5" s="32">
        <f t="shared" si="0"/>
        <v>38.81</v>
      </c>
      <c r="V5" s="32">
        <f t="shared" si="0"/>
        <v>9.9699999999999989</v>
      </c>
      <c r="W5" s="32">
        <f t="shared" si="0"/>
        <v>10.72</v>
      </c>
      <c r="X5" s="32">
        <f t="shared" si="0"/>
        <v>22.38</v>
      </c>
      <c r="Y5" s="32">
        <f t="shared" si="0"/>
        <v>111.5</v>
      </c>
      <c r="Z5" s="32">
        <f t="shared" si="0"/>
        <v>181.16000000000003</v>
      </c>
      <c r="AA5" s="32">
        <f t="shared" si="0"/>
        <v>187.6</v>
      </c>
      <c r="AB5" s="32">
        <f t="shared" si="0"/>
        <v>148.5</v>
      </c>
      <c r="AC5" s="32">
        <f t="shared" si="0"/>
        <v>147.30000000000001</v>
      </c>
      <c r="AD5" s="32">
        <f t="shared" si="0"/>
        <v>50</v>
      </c>
      <c r="AE5" s="32">
        <f t="shared" si="0"/>
        <v>36</v>
      </c>
      <c r="AF5" s="32">
        <f t="shared" si="0"/>
        <v>20.100000000000001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1267MW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Load=1092</v>
      </c>
      <c r="B7" s="35">
        <f t="shared" ref="B7:AF7" si="1">B72</f>
        <v>1177</v>
      </c>
      <c r="C7" s="35">
        <f t="shared" si="1"/>
        <v>1165.56</v>
      </c>
      <c r="D7" s="35">
        <f t="shared" si="1"/>
        <v>1143.8000000000002</v>
      </c>
      <c r="E7" s="35">
        <f t="shared" si="1"/>
        <v>1144.8300000000002</v>
      </c>
      <c r="F7" s="35">
        <f t="shared" si="1"/>
        <v>1106.04</v>
      </c>
      <c r="G7" s="35">
        <f t="shared" si="1"/>
        <v>1114.3399999999999</v>
      </c>
      <c r="H7" s="35">
        <f t="shared" si="1"/>
        <v>1092.1399999999999</v>
      </c>
      <c r="I7" s="35">
        <f t="shared" si="1"/>
        <v>1130.94</v>
      </c>
      <c r="J7" s="35">
        <f t="shared" si="1"/>
        <v>1182.6399999999999</v>
      </c>
      <c r="K7" s="35">
        <f t="shared" si="1"/>
        <v>1204.1399999999999</v>
      </c>
      <c r="L7" s="35">
        <f>L72</f>
        <v>1219.1100000000001</v>
      </c>
      <c r="M7" s="35">
        <f t="shared" si="1"/>
        <v>1266.6399999999999</v>
      </c>
      <c r="N7" s="35">
        <f t="shared" si="1"/>
        <v>1385.04</v>
      </c>
      <c r="O7" s="35">
        <f t="shared" si="1"/>
        <v>1348.24</v>
      </c>
      <c r="P7" s="35">
        <f t="shared" si="1"/>
        <v>1366.1799999999998</v>
      </c>
      <c r="Q7" s="35">
        <f t="shared" si="1"/>
        <v>1358.0390000000002</v>
      </c>
      <c r="R7" s="35">
        <f t="shared" si="1"/>
        <v>1340.0390000000002</v>
      </c>
      <c r="S7" s="35">
        <f t="shared" si="1"/>
        <v>1288.6690000000001</v>
      </c>
      <c r="T7" s="35">
        <f t="shared" si="1"/>
        <v>1294.259</v>
      </c>
      <c r="U7" s="35">
        <f t="shared" si="1"/>
        <v>1236.549</v>
      </c>
      <c r="V7" s="35">
        <f t="shared" si="1"/>
        <v>1200.4100000000001</v>
      </c>
      <c r="W7" s="35">
        <f t="shared" si="1"/>
        <v>1215.8600000000001</v>
      </c>
      <c r="X7" s="35">
        <f t="shared" si="1"/>
        <v>1245.52</v>
      </c>
      <c r="Y7" s="35">
        <f t="shared" si="1"/>
        <v>1393.54</v>
      </c>
      <c r="Z7" s="35">
        <f t="shared" si="1"/>
        <v>1466.2</v>
      </c>
      <c r="AA7" s="35">
        <f t="shared" si="1"/>
        <v>1446.94</v>
      </c>
      <c r="AB7" s="35">
        <f t="shared" si="1"/>
        <v>1424.8400000000001</v>
      </c>
      <c r="AC7" s="35">
        <f t="shared" si="1"/>
        <v>1406.94</v>
      </c>
      <c r="AD7" s="35">
        <f t="shared" si="1"/>
        <v>1304.1400000000001</v>
      </c>
      <c r="AE7" s="35">
        <f t="shared" si="1"/>
        <v>1236.8400000000001</v>
      </c>
      <c r="AF7" s="35">
        <f t="shared" si="1"/>
        <v>1204.3400000000001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>
        <v>217</v>
      </c>
      <c r="C11" s="47">
        <v>197</v>
      </c>
      <c r="D11" s="47">
        <v>174</v>
      </c>
      <c r="E11" s="47">
        <v>174</v>
      </c>
      <c r="F11" s="47">
        <v>174</v>
      </c>
      <c r="G11" s="47">
        <v>174</v>
      </c>
      <c r="H11" s="47">
        <v>174</v>
      </c>
      <c r="I11" s="47">
        <v>180</v>
      </c>
      <c r="J11" s="47">
        <v>210</v>
      </c>
      <c r="K11" s="47">
        <v>226</v>
      </c>
      <c r="L11" s="48">
        <v>255</v>
      </c>
      <c r="M11" s="48">
        <v>71.400000000000006</v>
      </c>
      <c r="N11" s="48">
        <v>0</v>
      </c>
      <c r="O11" s="48">
        <v>0</v>
      </c>
      <c r="P11" s="48">
        <v>219.5</v>
      </c>
      <c r="Q11" s="48">
        <v>225</v>
      </c>
      <c r="R11" s="48">
        <v>225</v>
      </c>
      <c r="S11" s="48">
        <v>225</v>
      </c>
      <c r="T11" s="48">
        <v>225</v>
      </c>
      <c r="U11" s="48">
        <v>225</v>
      </c>
      <c r="V11" s="48">
        <v>225</v>
      </c>
      <c r="W11" s="48">
        <v>225</v>
      </c>
      <c r="X11" s="48">
        <v>225</v>
      </c>
      <c r="Y11" s="48">
        <v>225</v>
      </c>
      <c r="Z11" s="48">
        <v>225</v>
      </c>
      <c r="AA11" s="48">
        <v>225</v>
      </c>
      <c r="AB11" s="48">
        <v>225</v>
      </c>
      <c r="AC11" s="48">
        <v>225</v>
      </c>
      <c r="AD11" s="48">
        <v>225</v>
      </c>
      <c r="AE11" s="48">
        <v>225</v>
      </c>
      <c r="AF11" s="48">
        <v>225</v>
      </c>
      <c r="AG11" s="50">
        <v>456</v>
      </c>
      <c r="AH11" s="51">
        <f>MAX(B11:AF11)</f>
        <v>255</v>
      </c>
      <c r="AI11" s="52">
        <f>MIN(B11:AF11)</f>
        <v>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60.5</v>
      </c>
      <c r="P12" s="48">
        <v>60</v>
      </c>
      <c r="Q12" s="48">
        <v>60.5</v>
      </c>
      <c r="R12" s="48">
        <v>60.5</v>
      </c>
      <c r="S12" s="48">
        <v>60.5</v>
      </c>
      <c r="T12" s="48">
        <v>60.5</v>
      </c>
      <c r="U12" s="48">
        <v>60.5</v>
      </c>
      <c r="V12" s="48">
        <v>60.5</v>
      </c>
      <c r="W12" s="48">
        <v>60.5</v>
      </c>
      <c r="X12" s="48">
        <v>60.5</v>
      </c>
      <c r="Y12" s="48">
        <v>60.5</v>
      </c>
      <c r="Z12" s="48">
        <v>60.5</v>
      </c>
      <c r="AA12" s="48">
        <v>60.5</v>
      </c>
      <c r="AB12" s="48">
        <v>60.5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60.5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55">
        <v>44.4</v>
      </c>
      <c r="C14" s="55">
        <v>44.4</v>
      </c>
      <c r="D14" s="55">
        <v>44.4</v>
      </c>
      <c r="E14" s="55">
        <v>44.4</v>
      </c>
      <c r="F14" s="55">
        <v>44.4</v>
      </c>
      <c r="G14" s="55">
        <v>44.4</v>
      </c>
      <c r="H14" s="55">
        <v>44.4</v>
      </c>
      <c r="I14" s="55">
        <v>44.4</v>
      </c>
      <c r="J14" s="55">
        <v>44.4</v>
      </c>
      <c r="K14" s="55">
        <v>44.4</v>
      </c>
      <c r="L14" s="48">
        <v>45.5</v>
      </c>
      <c r="M14" s="48">
        <v>45.5</v>
      </c>
      <c r="N14" s="48">
        <v>45.5</v>
      </c>
      <c r="O14" s="48">
        <v>45.6</v>
      </c>
      <c r="P14" s="48">
        <v>45.6</v>
      </c>
      <c r="Q14" s="48">
        <v>45.3</v>
      </c>
      <c r="R14" s="48">
        <v>45.3</v>
      </c>
      <c r="S14" s="48">
        <v>45.3</v>
      </c>
      <c r="T14" s="48">
        <v>45.3</v>
      </c>
      <c r="U14" s="48">
        <v>45.3</v>
      </c>
      <c r="V14" s="48">
        <v>45.3</v>
      </c>
      <c r="W14" s="48">
        <v>45.3</v>
      </c>
      <c r="X14" s="48">
        <v>45.3</v>
      </c>
      <c r="Y14" s="48">
        <v>45.3</v>
      </c>
      <c r="Z14" s="48">
        <v>45.3</v>
      </c>
      <c r="AA14" s="48">
        <v>45.3</v>
      </c>
      <c r="AB14" s="48">
        <v>45.3</v>
      </c>
      <c r="AC14" s="48">
        <v>45.9</v>
      </c>
      <c r="AD14" s="48">
        <v>46.3</v>
      </c>
      <c r="AE14" s="48">
        <v>45.8</v>
      </c>
      <c r="AF14" s="48">
        <v>46</v>
      </c>
      <c r="AG14" s="56">
        <v>50</v>
      </c>
      <c r="AH14" s="51">
        <f t="shared" si="2"/>
        <v>46.3</v>
      </c>
      <c r="AI14" s="52">
        <f t="shared" si="3"/>
        <v>44.4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7">
        <v>26</v>
      </c>
      <c r="C15" s="47">
        <v>26</v>
      </c>
      <c r="D15" s="47">
        <v>26</v>
      </c>
      <c r="E15" s="47">
        <v>26</v>
      </c>
      <c r="F15" s="47">
        <v>26</v>
      </c>
      <c r="G15" s="47">
        <v>26</v>
      </c>
      <c r="H15" s="47">
        <v>26</v>
      </c>
      <c r="I15" s="47">
        <v>26</v>
      </c>
      <c r="J15" s="47">
        <v>26</v>
      </c>
      <c r="K15" s="47">
        <v>26</v>
      </c>
      <c r="L15" s="48">
        <v>26</v>
      </c>
      <c r="M15" s="48">
        <v>30</v>
      </c>
      <c r="N15" s="48">
        <v>0</v>
      </c>
      <c r="O15" s="48">
        <v>28</v>
      </c>
      <c r="P15" s="48">
        <v>28</v>
      </c>
      <c r="Q15" s="48">
        <v>28</v>
      </c>
      <c r="R15" s="48">
        <v>30</v>
      </c>
      <c r="S15" s="48">
        <v>30</v>
      </c>
      <c r="T15" s="48">
        <v>30</v>
      </c>
      <c r="U15" s="48">
        <v>30</v>
      </c>
      <c r="V15" s="48">
        <v>30</v>
      </c>
      <c r="W15" s="48">
        <v>30</v>
      </c>
      <c r="X15" s="48">
        <v>30</v>
      </c>
      <c r="Y15" s="48">
        <v>30</v>
      </c>
      <c r="Z15" s="48">
        <v>33</v>
      </c>
      <c r="AA15" s="48">
        <v>33</v>
      </c>
      <c r="AB15" s="48">
        <v>33</v>
      </c>
      <c r="AC15" s="48">
        <v>33</v>
      </c>
      <c r="AD15" s="48">
        <v>33</v>
      </c>
      <c r="AE15" s="48">
        <v>33</v>
      </c>
      <c r="AF15" s="48">
        <v>33</v>
      </c>
      <c r="AG15" s="168">
        <v>45</v>
      </c>
      <c r="AH15" s="51">
        <f t="shared" si="2"/>
        <v>33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7">
        <v>25.6</v>
      </c>
      <c r="C18" s="47">
        <v>25.6</v>
      </c>
      <c r="D18" s="47">
        <v>24.6</v>
      </c>
      <c r="E18" s="47">
        <v>24.6</v>
      </c>
      <c r="F18" s="47">
        <v>24</v>
      </c>
      <c r="G18" s="47">
        <v>24</v>
      </c>
      <c r="H18" s="47">
        <v>23.3</v>
      </c>
      <c r="I18" s="47">
        <v>23.3</v>
      </c>
      <c r="J18" s="47">
        <v>23.3</v>
      </c>
      <c r="K18" s="47">
        <v>23.3</v>
      </c>
      <c r="L18" s="48">
        <v>23.2</v>
      </c>
      <c r="M18" s="48">
        <v>23.2</v>
      </c>
      <c r="N18" s="48">
        <v>23.2</v>
      </c>
      <c r="O18" s="48">
        <v>23.2</v>
      </c>
      <c r="P18" s="48">
        <v>25.5</v>
      </c>
      <c r="Q18" s="48">
        <v>25.5</v>
      </c>
      <c r="R18" s="48">
        <v>25.5</v>
      </c>
      <c r="S18" s="48">
        <v>0</v>
      </c>
      <c r="T18" s="48">
        <v>0</v>
      </c>
      <c r="U18" s="48">
        <v>0</v>
      </c>
      <c r="V18" s="48">
        <v>25.2</v>
      </c>
      <c r="W18" s="48">
        <v>25.2</v>
      </c>
      <c r="X18" s="48">
        <v>25.2</v>
      </c>
      <c r="Y18" s="48">
        <v>25.2</v>
      </c>
      <c r="Z18" s="48">
        <v>25.2</v>
      </c>
      <c r="AA18" s="48">
        <v>25.2</v>
      </c>
      <c r="AB18" s="48">
        <v>25.2</v>
      </c>
      <c r="AC18" s="48">
        <v>25.1</v>
      </c>
      <c r="AD18" s="48">
        <v>25.1</v>
      </c>
      <c r="AE18" s="48">
        <v>25.2</v>
      </c>
      <c r="AF18" s="48">
        <v>25</v>
      </c>
      <c r="AG18" s="168">
        <v>30</v>
      </c>
      <c r="AH18" s="51">
        <f t="shared" si="2"/>
        <v>25.6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0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0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0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18.399999999999999</v>
      </c>
      <c r="AD23" s="48">
        <v>19.100000000000001</v>
      </c>
      <c r="AE23" s="48">
        <v>19</v>
      </c>
      <c r="AF23" s="48">
        <v>19</v>
      </c>
      <c r="AG23" s="168">
        <v>25</v>
      </c>
      <c r="AH23" s="51">
        <f t="shared" si="2"/>
        <v>22</v>
      </c>
      <c r="AI23" s="52">
        <f t="shared" si="3"/>
        <v>0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7">
        <v>8</v>
      </c>
      <c r="C25" s="47">
        <v>8</v>
      </c>
      <c r="D25" s="47">
        <v>8</v>
      </c>
      <c r="E25" s="47">
        <v>8</v>
      </c>
      <c r="F25" s="47">
        <v>8</v>
      </c>
      <c r="G25" s="47">
        <v>8</v>
      </c>
      <c r="H25" s="47">
        <v>8</v>
      </c>
      <c r="I25" s="47">
        <v>8</v>
      </c>
      <c r="J25" s="47">
        <v>8</v>
      </c>
      <c r="K25" s="47">
        <v>8</v>
      </c>
      <c r="L25" s="48">
        <v>0</v>
      </c>
      <c r="M25" s="48">
        <v>7.1</v>
      </c>
      <c r="N25" s="48">
        <v>7.1</v>
      </c>
      <c r="O25" s="48">
        <v>7.1</v>
      </c>
      <c r="P25" s="48">
        <v>7.1</v>
      </c>
      <c r="Q25" s="48">
        <v>7.1</v>
      </c>
      <c r="R25" s="48">
        <v>7.1</v>
      </c>
      <c r="S25" s="48">
        <v>7.1</v>
      </c>
      <c r="T25" s="48">
        <v>7.1</v>
      </c>
      <c r="U25" s="48">
        <v>7.1</v>
      </c>
      <c r="V25" s="48">
        <v>7.1</v>
      </c>
      <c r="W25" s="48">
        <v>7.1</v>
      </c>
      <c r="X25" s="48">
        <v>7.1</v>
      </c>
      <c r="Y25" s="48">
        <v>7.1</v>
      </c>
      <c r="Z25" s="48">
        <v>7.1</v>
      </c>
      <c r="AA25" s="48">
        <v>7.1</v>
      </c>
      <c r="AB25" s="48">
        <v>7.1</v>
      </c>
      <c r="AC25" s="48">
        <v>7.1</v>
      </c>
      <c r="AD25" s="48">
        <v>7.1</v>
      </c>
      <c r="AE25" s="48">
        <v>7.1</v>
      </c>
      <c r="AF25" s="48">
        <v>7.1</v>
      </c>
      <c r="AG25" s="168">
        <v>23.5</v>
      </c>
      <c r="AH25" s="51">
        <f t="shared" si="2"/>
        <v>8</v>
      </c>
      <c r="AI25" s="52">
        <f t="shared" si="3"/>
        <v>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7">
        <v>13</v>
      </c>
      <c r="C26" s="47">
        <v>13</v>
      </c>
      <c r="D26" s="47">
        <v>13</v>
      </c>
      <c r="E26" s="47">
        <v>13</v>
      </c>
      <c r="F26" s="47">
        <v>13</v>
      </c>
      <c r="G26" s="47">
        <v>13</v>
      </c>
      <c r="H26" s="47">
        <v>13</v>
      </c>
      <c r="I26" s="47">
        <v>13</v>
      </c>
      <c r="J26" s="47">
        <v>13</v>
      </c>
      <c r="K26" s="47">
        <v>13</v>
      </c>
      <c r="L26" s="48">
        <v>13</v>
      </c>
      <c r="M26" s="48">
        <v>13</v>
      </c>
      <c r="N26" s="48">
        <v>13</v>
      </c>
      <c r="O26" s="48">
        <v>13</v>
      </c>
      <c r="P26" s="48">
        <v>13</v>
      </c>
      <c r="Q26" s="48">
        <v>13</v>
      </c>
      <c r="R26" s="48">
        <v>13</v>
      </c>
      <c r="S26" s="48">
        <v>13</v>
      </c>
      <c r="T26" s="48">
        <v>13</v>
      </c>
      <c r="U26" s="48">
        <v>13</v>
      </c>
      <c r="V26" s="48">
        <v>13</v>
      </c>
      <c r="W26" s="48">
        <v>13</v>
      </c>
      <c r="X26" s="48">
        <v>13</v>
      </c>
      <c r="Y26" s="48">
        <v>13</v>
      </c>
      <c r="Z26" s="48">
        <v>13</v>
      </c>
      <c r="AA26" s="48">
        <v>13</v>
      </c>
      <c r="AB26" s="48">
        <v>13</v>
      </c>
      <c r="AC26" s="48">
        <v>13</v>
      </c>
      <c r="AD26" s="48">
        <v>13</v>
      </c>
      <c r="AE26" s="48">
        <v>13</v>
      </c>
      <c r="AF26" s="48">
        <v>13</v>
      </c>
      <c r="AG26" s="168">
        <v>22.2</v>
      </c>
      <c r="AH26" s="51">
        <f t="shared" si="2"/>
        <v>13</v>
      </c>
      <c r="AI26" s="52">
        <f t="shared" si="3"/>
        <v>13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7">
        <v>12</v>
      </c>
      <c r="C28" s="47">
        <v>12</v>
      </c>
      <c r="D28" s="47">
        <v>12</v>
      </c>
      <c r="E28" s="47">
        <v>12</v>
      </c>
      <c r="F28" s="47">
        <v>12</v>
      </c>
      <c r="G28" s="47">
        <v>12</v>
      </c>
      <c r="H28" s="47">
        <v>12</v>
      </c>
      <c r="I28" s="47">
        <v>12</v>
      </c>
      <c r="J28" s="47">
        <v>12</v>
      </c>
      <c r="K28" s="47">
        <v>12</v>
      </c>
      <c r="L28" s="48">
        <v>12</v>
      </c>
      <c r="M28" s="48">
        <v>12</v>
      </c>
      <c r="N28" s="48">
        <v>12</v>
      </c>
      <c r="O28" s="48">
        <v>12</v>
      </c>
      <c r="P28" s="48">
        <v>12</v>
      </c>
      <c r="Q28" s="48">
        <v>12</v>
      </c>
      <c r="R28" s="48">
        <v>12</v>
      </c>
      <c r="S28" s="48">
        <v>12</v>
      </c>
      <c r="T28" s="48">
        <v>12</v>
      </c>
      <c r="U28" s="48">
        <v>12</v>
      </c>
      <c r="V28" s="48">
        <v>12</v>
      </c>
      <c r="W28" s="48">
        <v>12</v>
      </c>
      <c r="X28" s="48">
        <v>12</v>
      </c>
      <c r="Y28" s="48">
        <v>12</v>
      </c>
      <c r="Z28" s="48">
        <v>12</v>
      </c>
      <c r="AA28" s="48">
        <v>12</v>
      </c>
      <c r="AB28" s="48">
        <v>12</v>
      </c>
      <c r="AC28" s="48">
        <v>12</v>
      </c>
      <c r="AD28" s="48">
        <v>12</v>
      </c>
      <c r="AE28" s="48">
        <v>12</v>
      </c>
      <c r="AF28" s="48">
        <v>12</v>
      </c>
      <c r="AG28" s="168">
        <v>22.1</v>
      </c>
      <c r="AH28" s="51">
        <f t="shared" si="2"/>
        <v>12</v>
      </c>
      <c r="AI28" s="52">
        <f t="shared" si="3"/>
        <v>12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55">
        <v>4.5999999999999996</v>
      </c>
      <c r="C31" s="55">
        <v>4.5999999999999996</v>
      </c>
      <c r="D31" s="55">
        <v>4.5999999999999996</v>
      </c>
      <c r="E31" s="55">
        <v>4.5999999999999996</v>
      </c>
      <c r="F31" s="55">
        <v>4.5999999999999996</v>
      </c>
      <c r="G31" s="55">
        <v>4.5999999999999996</v>
      </c>
      <c r="H31" s="55">
        <v>4.5999999999999996</v>
      </c>
      <c r="I31" s="55">
        <v>4.5999999999999996</v>
      </c>
      <c r="J31" s="55">
        <v>4.5999999999999996</v>
      </c>
      <c r="K31" s="55">
        <v>4.5999999999999996</v>
      </c>
      <c r="L31" s="48">
        <v>4.5999999999999996</v>
      </c>
      <c r="M31" s="48">
        <v>4.5999999999999996</v>
      </c>
      <c r="N31" s="48">
        <v>4.5999999999999996</v>
      </c>
      <c r="O31" s="48">
        <v>4.5999999999999996</v>
      </c>
      <c r="P31" s="48">
        <v>4.5999999999999996</v>
      </c>
      <c r="Q31" s="48">
        <v>4.5999999999999996</v>
      </c>
      <c r="R31" s="48">
        <v>4.5999999999999996</v>
      </c>
      <c r="S31" s="48">
        <v>4.5999999999999996</v>
      </c>
      <c r="T31" s="48">
        <v>4.5999999999999996</v>
      </c>
      <c r="U31" s="48">
        <v>4.5999999999999996</v>
      </c>
      <c r="V31" s="48">
        <v>4.5999999999999996</v>
      </c>
      <c r="W31" s="48">
        <v>4.5999999999999996</v>
      </c>
      <c r="X31" s="48">
        <v>4.5999999999999996</v>
      </c>
      <c r="Y31" s="48">
        <v>4.5999999999999996</v>
      </c>
      <c r="Z31" s="48">
        <v>4.5999999999999996</v>
      </c>
      <c r="AA31" s="48">
        <v>4.5999999999999996</v>
      </c>
      <c r="AB31" s="48">
        <v>4.5999999999999996</v>
      </c>
      <c r="AC31" s="48">
        <v>4.5999999999999996</v>
      </c>
      <c r="AD31" s="48">
        <v>4.5999999999999996</v>
      </c>
      <c r="AE31" s="48">
        <v>4.5999999999999996</v>
      </c>
      <c r="AF31" s="48">
        <v>4.5999999999999996</v>
      </c>
      <c r="AG31" s="58">
        <v>20</v>
      </c>
      <c r="AH31" s="51">
        <f t="shared" si="2"/>
        <v>4.5999999999999996</v>
      </c>
      <c r="AI31" s="52">
        <f t="shared" si="3"/>
        <v>4.5999999999999996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215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210</v>
      </c>
      <c r="J33" s="55">
        <v>210</v>
      </c>
      <c r="K33" s="55">
        <v>220</v>
      </c>
      <c r="L33" s="55">
        <v>210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210</v>
      </c>
      <c r="AK33" s="53"/>
    </row>
    <row r="34" spans="1:41" ht="15.75" thickBot="1" x14ac:dyDescent="0.3">
      <c r="A34" s="63" t="s">
        <v>19</v>
      </c>
      <c r="B34" s="55">
        <v>146.6</v>
      </c>
      <c r="C34" s="55">
        <v>148.19999999999999</v>
      </c>
      <c r="D34" s="55">
        <v>147.69999999999999</v>
      </c>
      <c r="E34" s="55">
        <v>149.1</v>
      </c>
      <c r="F34" s="55">
        <v>149.69999999999999</v>
      </c>
      <c r="G34" s="55">
        <v>150.19999999999999</v>
      </c>
      <c r="H34" s="55">
        <v>151.30000000000001</v>
      </c>
      <c r="I34" s="55">
        <v>140.6</v>
      </c>
      <c r="J34" s="55">
        <v>142.5</v>
      </c>
      <c r="K34" s="55">
        <v>150.5</v>
      </c>
      <c r="L34" s="64">
        <v>141.5</v>
      </c>
      <c r="M34" s="64">
        <v>138</v>
      </c>
      <c r="N34" s="64">
        <v>151.19999999999999</v>
      </c>
      <c r="O34" s="64">
        <v>155.30000000000001</v>
      </c>
      <c r="P34" s="64">
        <v>156.5</v>
      </c>
      <c r="Q34" s="64">
        <v>156.80000000000001</v>
      </c>
      <c r="R34" s="64">
        <v>154.69999999999999</v>
      </c>
      <c r="S34" s="64">
        <v>153.69999999999999</v>
      </c>
      <c r="T34" s="64">
        <v>149</v>
      </c>
      <c r="U34" s="64">
        <v>153.4</v>
      </c>
      <c r="V34" s="64">
        <v>155</v>
      </c>
      <c r="W34" s="64">
        <v>154.69999999999999</v>
      </c>
      <c r="X34" s="64">
        <v>148.6</v>
      </c>
      <c r="Y34" s="64">
        <v>150</v>
      </c>
      <c r="Z34" s="64">
        <v>149</v>
      </c>
      <c r="AA34" s="64">
        <v>152</v>
      </c>
      <c r="AB34" s="64">
        <v>153</v>
      </c>
      <c r="AC34" s="64">
        <f>99+55</f>
        <v>154</v>
      </c>
      <c r="AD34" s="64">
        <f>55.5+100</f>
        <v>155.5</v>
      </c>
      <c r="AE34" s="55">
        <v>155.19999999999999</v>
      </c>
      <c r="AF34" s="55">
        <f>55.8+100.5</f>
        <v>156.30000000000001</v>
      </c>
      <c r="AG34" s="58">
        <v>240</v>
      </c>
      <c r="AH34" s="51">
        <f t="shared" si="2"/>
        <v>156.80000000000001</v>
      </c>
      <c r="AI34" s="52">
        <f t="shared" si="3"/>
        <v>138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781.80000000000007</v>
      </c>
      <c r="C35" s="66">
        <f t="shared" si="4"/>
        <v>766.80000000000007</v>
      </c>
      <c r="D35" s="66">
        <f t="shared" si="4"/>
        <v>742.80000000000007</v>
      </c>
      <c r="E35" s="66">
        <f t="shared" si="4"/>
        <v>742.80000000000007</v>
      </c>
      <c r="F35" s="66">
        <f t="shared" si="4"/>
        <v>742.19999999999993</v>
      </c>
      <c r="G35" s="66">
        <f t="shared" si="4"/>
        <v>742.19999999999993</v>
      </c>
      <c r="H35" s="66">
        <f t="shared" si="4"/>
        <v>741.5</v>
      </c>
      <c r="I35" s="66">
        <f t="shared" si="4"/>
        <v>737.5</v>
      </c>
      <c r="J35" s="66">
        <f t="shared" si="4"/>
        <v>767.5</v>
      </c>
      <c r="K35" s="66">
        <f t="shared" si="4"/>
        <v>793.5</v>
      </c>
      <c r="L35" s="66">
        <f t="shared" si="4"/>
        <v>805.5</v>
      </c>
      <c r="M35" s="66">
        <f t="shared" si="4"/>
        <v>643</v>
      </c>
      <c r="N35" s="66">
        <f t="shared" si="4"/>
        <v>541.6</v>
      </c>
      <c r="O35" s="66">
        <f t="shared" si="4"/>
        <v>570.20000000000005</v>
      </c>
      <c r="P35" s="66">
        <f t="shared" si="4"/>
        <v>791.5</v>
      </c>
      <c r="Q35" s="66">
        <f t="shared" si="4"/>
        <v>797.2</v>
      </c>
      <c r="R35" s="66">
        <f t="shared" si="4"/>
        <v>777.2</v>
      </c>
      <c r="S35" s="66">
        <f t="shared" si="4"/>
        <v>751.7</v>
      </c>
      <c r="T35" s="66">
        <f t="shared" si="4"/>
        <v>773.7</v>
      </c>
      <c r="U35" s="66">
        <f t="shared" si="4"/>
        <v>773.7</v>
      </c>
      <c r="V35" s="66">
        <f t="shared" si="4"/>
        <v>798.90000000000009</v>
      </c>
      <c r="W35" s="66">
        <f t="shared" si="4"/>
        <v>798.90000000000009</v>
      </c>
      <c r="X35" s="66">
        <f t="shared" si="4"/>
        <v>798.90000000000009</v>
      </c>
      <c r="Y35" s="66">
        <f t="shared" si="4"/>
        <v>798.90000000000009</v>
      </c>
      <c r="Z35" s="66">
        <f t="shared" si="4"/>
        <v>801.90000000000009</v>
      </c>
      <c r="AA35" s="66">
        <f t="shared" si="4"/>
        <v>801.90000000000009</v>
      </c>
      <c r="AB35" s="66">
        <f t="shared" si="4"/>
        <v>801.90000000000009</v>
      </c>
      <c r="AC35" s="66">
        <f t="shared" si="4"/>
        <v>798.3</v>
      </c>
      <c r="AD35" s="66">
        <f t="shared" si="4"/>
        <v>799.40000000000009</v>
      </c>
      <c r="AE35" s="66">
        <f t="shared" si="4"/>
        <v>798.90000000000009</v>
      </c>
      <c r="AF35" s="66">
        <f t="shared" si="4"/>
        <v>798.90000000000009</v>
      </c>
      <c r="AG35" s="58">
        <f>SUM(AG11:AG34)</f>
        <v>1416.83</v>
      </c>
      <c r="AH35" s="51">
        <f t="shared" si="2"/>
        <v>805.5</v>
      </c>
      <c r="AI35" s="52">
        <f t="shared" si="3"/>
        <v>541.6</v>
      </c>
      <c r="AK35" s="53"/>
    </row>
    <row r="36" spans="1:41" x14ac:dyDescent="0.25">
      <c r="A36" s="54" t="s">
        <v>21</v>
      </c>
      <c r="B36" s="55">
        <v>140.9</v>
      </c>
      <c r="C36" s="55">
        <v>141.19999999999999</v>
      </c>
      <c r="D36" s="55">
        <v>140.80000000000001</v>
      </c>
      <c r="E36" s="55">
        <v>140.9</v>
      </c>
      <c r="F36" s="55">
        <v>141.30000000000001</v>
      </c>
      <c r="G36" s="55">
        <v>141.4</v>
      </c>
      <c r="H36" s="55">
        <v>140.9</v>
      </c>
      <c r="I36" s="55">
        <v>141.1</v>
      </c>
      <c r="J36" s="55">
        <v>141.30000000000001</v>
      </c>
      <c r="K36" s="55">
        <v>141.30000000000001</v>
      </c>
      <c r="L36" s="48">
        <v>141.4</v>
      </c>
      <c r="M36" s="48">
        <v>141.6</v>
      </c>
      <c r="N36" s="48">
        <v>142</v>
      </c>
      <c r="O36" s="48">
        <v>141.69999999999999</v>
      </c>
      <c r="P36" s="48">
        <v>141.69999999999999</v>
      </c>
      <c r="Q36" s="48">
        <v>141.30000000000001</v>
      </c>
      <c r="R36" s="48">
        <v>141.30000000000001</v>
      </c>
      <c r="S36" s="48">
        <v>141.30000000000001</v>
      </c>
      <c r="T36" s="48">
        <v>141.30000000000001</v>
      </c>
      <c r="U36" s="48">
        <v>141.30000000000001</v>
      </c>
      <c r="V36" s="48">
        <v>139.4</v>
      </c>
      <c r="W36" s="48">
        <v>139.4</v>
      </c>
      <c r="X36" s="48">
        <v>139.4</v>
      </c>
      <c r="Y36" s="48">
        <v>139.4</v>
      </c>
      <c r="Z36" s="48">
        <v>139.4</v>
      </c>
      <c r="AA36" s="47">
        <v>142.19999999999999</v>
      </c>
      <c r="AB36" s="47">
        <v>142.19999999999999</v>
      </c>
      <c r="AC36" s="47">
        <v>142.30000000000001</v>
      </c>
      <c r="AD36" s="47">
        <v>142.30000000000001</v>
      </c>
      <c r="AE36" s="47">
        <v>142.4</v>
      </c>
      <c r="AF36" s="47">
        <v>142</v>
      </c>
      <c r="AG36" s="56">
        <v>144</v>
      </c>
      <c r="AH36" s="51">
        <f t="shared" si="2"/>
        <v>142.4</v>
      </c>
      <c r="AI36" s="52">
        <f t="shared" si="3"/>
        <v>139.4</v>
      </c>
      <c r="AK36" s="53"/>
    </row>
    <row r="37" spans="1:41" x14ac:dyDescent="0.25">
      <c r="A37" s="57" t="s">
        <v>22</v>
      </c>
      <c r="B37" s="55">
        <v>60</v>
      </c>
      <c r="C37" s="55">
        <v>60</v>
      </c>
      <c r="D37" s="55">
        <v>59.6</v>
      </c>
      <c r="E37" s="55">
        <v>61.7</v>
      </c>
      <c r="F37" s="55">
        <v>61.6</v>
      </c>
      <c r="G37" s="55">
        <v>61.4</v>
      </c>
      <c r="H37" s="55">
        <v>61.3</v>
      </c>
      <c r="I37" s="55">
        <v>61.5</v>
      </c>
      <c r="J37" s="55">
        <v>70.7</v>
      </c>
      <c r="K37" s="55">
        <v>70.7</v>
      </c>
      <c r="L37" s="67">
        <v>70.599999999999994</v>
      </c>
      <c r="M37" s="67">
        <v>70.3</v>
      </c>
      <c r="N37" s="67">
        <v>70.599999999999994</v>
      </c>
      <c r="O37" s="67">
        <v>70</v>
      </c>
      <c r="P37" s="67">
        <v>69.7</v>
      </c>
      <c r="Q37" s="67">
        <v>70.998999999999995</v>
      </c>
      <c r="R37" s="67">
        <v>70.998999999999995</v>
      </c>
      <c r="S37" s="67">
        <v>70.998999999999995</v>
      </c>
      <c r="T37" s="67">
        <v>70.998999999999995</v>
      </c>
      <c r="U37" s="67">
        <v>70.998999999999995</v>
      </c>
      <c r="V37" s="67">
        <v>72.5</v>
      </c>
      <c r="W37" s="67">
        <v>72.5</v>
      </c>
      <c r="X37" s="67">
        <v>72.5</v>
      </c>
      <c r="Y37" s="67">
        <v>72.5</v>
      </c>
      <c r="Z37" s="67">
        <v>72.5</v>
      </c>
      <c r="AA37" s="55">
        <v>70.099999999999994</v>
      </c>
      <c r="AB37" s="55">
        <v>70.099999999999994</v>
      </c>
      <c r="AC37" s="55">
        <v>70.5</v>
      </c>
      <c r="AD37" s="55">
        <v>69.3</v>
      </c>
      <c r="AE37" s="55">
        <v>70.2</v>
      </c>
      <c r="AF37" s="55">
        <v>69.900000000000006</v>
      </c>
      <c r="AG37" s="58">
        <v>70</v>
      </c>
      <c r="AH37" s="51">
        <f t="shared" si="2"/>
        <v>72.5</v>
      </c>
      <c r="AI37" s="52">
        <f t="shared" si="3"/>
        <v>59.6</v>
      </c>
      <c r="AK37" s="53"/>
    </row>
    <row r="38" spans="1:41" x14ac:dyDescent="0.25">
      <c r="A38" s="57" t="s">
        <v>23</v>
      </c>
      <c r="B38" s="55">
        <v>64.400000000000006</v>
      </c>
      <c r="C38" s="55">
        <v>64</v>
      </c>
      <c r="D38" s="55">
        <v>64.400000000000006</v>
      </c>
      <c r="E38" s="55">
        <v>64.3</v>
      </c>
      <c r="F38" s="55">
        <v>61.3</v>
      </c>
      <c r="G38" s="55">
        <v>61.1</v>
      </c>
      <c r="H38" s="55">
        <v>60.8</v>
      </c>
      <c r="I38" s="55">
        <v>61.2</v>
      </c>
      <c r="J38" s="55">
        <v>61</v>
      </c>
      <c r="K38" s="55">
        <v>61</v>
      </c>
      <c r="L38" s="67">
        <v>61</v>
      </c>
      <c r="M38" s="67">
        <v>61</v>
      </c>
      <c r="N38" s="67">
        <v>64.599999999999994</v>
      </c>
      <c r="O38" s="67">
        <v>64.099999999999994</v>
      </c>
      <c r="P38" s="67">
        <v>64.2</v>
      </c>
      <c r="Q38" s="67">
        <v>63.9</v>
      </c>
      <c r="R38" s="67">
        <v>63.9</v>
      </c>
      <c r="S38" s="67">
        <v>63.9</v>
      </c>
      <c r="T38" s="67">
        <v>63.9</v>
      </c>
      <c r="U38" s="67">
        <v>63.9</v>
      </c>
      <c r="V38" s="67">
        <v>64.5</v>
      </c>
      <c r="W38" s="67">
        <v>64.5</v>
      </c>
      <c r="X38" s="67">
        <v>64.5</v>
      </c>
      <c r="Y38" s="67">
        <v>64.5</v>
      </c>
      <c r="Z38" s="67">
        <v>64.5</v>
      </c>
      <c r="AA38" s="55">
        <v>63.5</v>
      </c>
      <c r="AB38" s="55">
        <v>63.5</v>
      </c>
      <c r="AC38" s="55">
        <v>63.7</v>
      </c>
      <c r="AD38" s="55">
        <v>64</v>
      </c>
      <c r="AE38" s="55">
        <v>63.9</v>
      </c>
      <c r="AF38" s="55">
        <v>63.8</v>
      </c>
      <c r="AG38" s="58">
        <v>69</v>
      </c>
      <c r="AH38" s="51">
        <f t="shared" si="2"/>
        <v>64.599999999999994</v>
      </c>
      <c r="AI38" s="52">
        <f t="shared" si="3"/>
        <v>60.8</v>
      </c>
      <c r="AK38" s="53"/>
    </row>
    <row r="39" spans="1:41" x14ac:dyDescent="0.25">
      <c r="A39" s="57" t="s">
        <v>24</v>
      </c>
      <c r="B39" s="55">
        <v>30.5</v>
      </c>
      <c r="C39" s="55">
        <v>30.5</v>
      </c>
      <c r="D39" s="55">
        <v>30.5</v>
      </c>
      <c r="E39" s="55">
        <v>30.5</v>
      </c>
      <c r="F39" s="55">
        <v>30.5</v>
      </c>
      <c r="G39" s="55">
        <v>30.5</v>
      </c>
      <c r="H39" s="55">
        <v>30.5</v>
      </c>
      <c r="I39" s="55">
        <v>30.5</v>
      </c>
      <c r="J39" s="55">
        <v>30</v>
      </c>
      <c r="K39" s="55">
        <v>30.5</v>
      </c>
      <c r="L39" s="67">
        <v>30</v>
      </c>
      <c r="M39" s="67">
        <v>30</v>
      </c>
      <c r="N39" s="67">
        <v>30</v>
      </c>
      <c r="O39" s="67">
        <v>30</v>
      </c>
      <c r="P39" s="67">
        <v>30</v>
      </c>
      <c r="Q39" s="67">
        <v>30</v>
      </c>
      <c r="R39" s="67">
        <v>30</v>
      </c>
      <c r="S39" s="67">
        <v>30</v>
      </c>
      <c r="T39" s="67">
        <v>30</v>
      </c>
      <c r="U39" s="67">
        <v>30</v>
      </c>
      <c r="V39" s="67">
        <v>30.2</v>
      </c>
      <c r="W39" s="67">
        <v>30.2</v>
      </c>
      <c r="X39" s="67">
        <v>30.2</v>
      </c>
      <c r="Y39" s="67">
        <v>30.2</v>
      </c>
      <c r="Z39" s="67">
        <v>30.2</v>
      </c>
      <c r="AA39" s="67">
        <v>30.2</v>
      </c>
      <c r="AB39" s="67">
        <v>30.2</v>
      </c>
      <c r="AC39" s="55">
        <v>29.5</v>
      </c>
      <c r="AD39" s="55">
        <v>29.5</v>
      </c>
      <c r="AE39" s="55">
        <v>30.5</v>
      </c>
      <c r="AF39" s="55">
        <v>30.5</v>
      </c>
      <c r="AG39" s="58">
        <v>60</v>
      </c>
      <c r="AH39" s="51">
        <f t="shared" si="2"/>
        <v>30.5</v>
      </c>
      <c r="AI39" s="52">
        <f t="shared" si="3"/>
        <v>29.5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48">
        <v>15</v>
      </c>
      <c r="Z40" s="48">
        <v>15</v>
      </c>
      <c r="AA40" s="48">
        <v>15</v>
      </c>
      <c r="AB40" s="48">
        <v>15</v>
      </c>
      <c r="AC40" s="55">
        <v>15</v>
      </c>
      <c r="AD40" s="55">
        <v>15</v>
      </c>
      <c r="AE40" s="55">
        <v>15</v>
      </c>
      <c r="AF40" s="55">
        <v>15</v>
      </c>
      <c r="AG40" s="58">
        <v>30</v>
      </c>
      <c r="AH40" s="51">
        <f t="shared" si="2"/>
        <v>15</v>
      </c>
      <c r="AI40" s="52">
        <f t="shared" si="3"/>
        <v>15</v>
      </c>
      <c r="AK40" s="53"/>
    </row>
    <row r="41" spans="1:41" x14ac:dyDescent="0.25">
      <c r="A41" s="57" t="s">
        <v>86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55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16.7</v>
      </c>
      <c r="C42" s="68">
        <v>16.7</v>
      </c>
      <c r="D42" s="68">
        <v>16.7</v>
      </c>
      <c r="E42" s="68">
        <v>16.7</v>
      </c>
      <c r="F42" s="68">
        <v>16.7</v>
      </c>
      <c r="G42" s="68">
        <v>16.7</v>
      </c>
      <c r="H42" s="68">
        <v>16.7</v>
      </c>
      <c r="I42" s="68">
        <v>16.7</v>
      </c>
      <c r="J42" s="68">
        <v>16.7</v>
      </c>
      <c r="K42" s="68">
        <v>16.7</v>
      </c>
      <c r="L42" s="48">
        <v>16.600000000000001</v>
      </c>
      <c r="M42" s="48">
        <v>16.600000000000001</v>
      </c>
      <c r="N42" s="48">
        <v>16.600000000000001</v>
      </c>
      <c r="O42" s="48">
        <v>16.600000000000001</v>
      </c>
      <c r="P42" s="48">
        <v>16.600000000000001</v>
      </c>
      <c r="Q42" s="48">
        <v>16.600000000000001</v>
      </c>
      <c r="R42" s="48">
        <v>16.600000000000001</v>
      </c>
      <c r="S42" s="48">
        <v>0</v>
      </c>
      <c r="T42" s="48">
        <v>16</v>
      </c>
      <c r="U42" s="48">
        <v>16</v>
      </c>
      <c r="V42" s="48">
        <v>16</v>
      </c>
      <c r="W42" s="48">
        <v>16</v>
      </c>
      <c r="X42" s="48">
        <v>16</v>
      </c>
      <c r="Y42" s="48">
        <v>16</v>
      </c>
      <c r="Z42" s="48">
        <v>16</v>
      </c>
      <c r="AA42" s="48">
        <v>16</v>
      </c>
      <c r="AB42" s="48">
        <v>16</v>
      </c>
      <c r="AC42" s="55">
        <v>18.100000000000001</v>
      </c>
      <c r="AD42" s="55">
        <v>17.100000000000001</v>
      </c>
      <c r="AE42" s="55">
        <v>15.1</v>
      </c>
      <c r="AF42" s="55">
        <v>17</v>
      </c>
      <c r="AG42" s="58">
        <v>24</v>
      </c>
      <c r="AH42" s="51">
        <f t="shared" si="2"/>
        <v>18.100000000000001</v>
      </c>
      <c r="AI42" s="52">
        <f t="shared" si="3"/>
        <v>0</v>
      </c>
      <c r="AK42" s="53"/>
    </row>
    <row r="43" spans="1:41" x14ac:dyDescent="0.25">
      <c r="A43" s="57" t="s">
        <v>27</v>
      </c>
      <c r="B43" s="55">
        <v>3</v>
      </c>
      <c r="C43" s="55">
        <v>3</v>
      </c>
      <c r="D43" s="55">
        <v>3</v>
      </c>
      <c r="E43" s="55">
        <v>3</v>
      </c>
      <c r="F43" s="55">
        <v>3</v>
      </c>
      <c r="G43" s="55">
        <v>3</v>
      </c>
      <c r="H43" s="55">
        <v>3</v>
      </c>
      <c r="I43" s="55">
        <v>3</v>
      </c>
      <c r="J43" s="55">
        <v>3</v>
      </c>
      <c r="K43" s="55">
        <v>3</v>
      </c>
      <c r="L43" s="48">
        <v>3</v>
      </c>
      <c r="M43" s="48">
        <v>3</v>
      </c>
      <c r="N43" s="48">
        <v>3</v>
      </c>
      <c r="O43" s="48">
        <v>3</v>
      </c>
      <c r="P43" s="48">
        <v>0</v>
      </c>
      <c r="Q43" s="48">
        <v>0</v>
      </c>
      <c r="R43" s="48">
        <v>0</v>
      </c>
      <c r="S43" s="48">
        <v>3</v>
      </c>
      <c r="T43" s="48">
        <v>3</v>
      </c>
      <c r="U43" s="48">
        <v>3</v>
      </c>
      <c r="V43" s="48">
        <v>3</v>
      </c>
      <c r="W43" s="48">
        <v>3</v>
      </c>
      <c r="X43" s="48">
        <v>3</v>
      </c>
      <c r="Y43" s="48">
        <v>3</v>
      </c>
      <c r="Z43" s="48">
        <v>3</v>
      </c>
      <c r="AA43" s="48">
        <v>3</v>
      </c>
      <c r="AB43" s="48">
        <v>3</v>
      </c>
      <c r="AC43" s="55">
        <v>3</v>
      </c>
      <c r="AD43" s="55">
        <v>3</v>
      </c>
      <c r="AE43" s="55">
        <v>3</v>
      </c>
      <c r="AF43" s="55">
        <v>3</v>
      </c>
      <c r="AG43" s="58">
        <v>15</v>
      </c>
      <c r="AH43" s="51">
        <f t="shared" si="2"/>
        <v>3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14</v>
      </c>
      <c r="C44" s="55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48">
        <v>14</v>
      </c>
      <c r="M44" s="48">
        <v>14</v>
      </c>
      <c r="N44" s="48">
        <v>14</v>
      </c>
      <c r="O44" s="48">
        <v>14</v>
      </c>
      <c r="P44" s="48">
        <v>14</v>
      </c>
      <c r="Q44" s="48">
        <v>14</v>
      </c>
      <c r="R44" s="48">
        <v>14</v>
      </c>
      <c r="S44" s="48">
        <v>14</v>
      </c>
      <c r="T44" s="48">
        <v>14</v>
      </c>
      <c r="U44" s="48">
        <v>14</v>
      </c>
      <c r="V44" s="48">
        <v>14</v>
      </c>
      <c r="W44" s="48">
        <v>14</v>
      </c>
      <c r="X44" s="48">
        <v>14</v>
      </c>
      <c r="Y44" s="48">
        <v>14</v>
      </c>
      <c r="Z44" s="48">
        <v>14</v>
      </c>
      <c r="AA44" s="48">
        <v>14</v>
      </c>
      <c r="AB44" s="48">
        <v>14</v>
      </c>
      <c r="AC44" s="55">
        <v>14</v>
      </c>
      <c r="AD44" s="55">
        <v>14</v>
      </c>
      <c r="AE44" s="55">
        <v>14</v>
      </c>
      <c r="AF44" s="55">
        <v>14</v>
      </c>
      <c r="AG44" s="58">
        <v>14.1</v>
      </c>
      <c r="AH44" s="51">
        <f t="shared" si="2"/>
        <v>14</v>
      </c>
      <c r="AI44" s="52">
        <f t="shared" si="3"/>
        <v>14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14</v>
      </c>
      <c r="C45" s="68">
        <v>14</v>
      </c>
      <c r="D45" s="68">
        <v>14</v>
      </c>
      <c r="E45" s="68">
        <v>14</v>
      </c>
      <c r="F45" s="68">
        <v>14</v>
      </c>
      <c r="G45" s="68">
        <v>14</v>
      </c>
      <c r="H45" s="68">
        <v>14</v>
      </c>
      <c r="I45" s="68">
        <v>14</v>
      </c>
      <c r="J45" s="68">
        <v>14</v>
      </c>
      <c r="K45" s="68">
        <v>14</v>
      </c>
      <c r="L45" s="48">
        <v>14</v>
      </c>
      <c r="M45" s="48">
        <v>13</v>
      </c>
      <c r="N45" s="48">
        <v>0</v>
      </c>
      <c r="O45" s="48">
        <v>14</v>
      </c>
      <c r="P45" s="48">
        <v>14</v>
      </c>
      <c r="Q45" s="48">
        <v>14</v>
      </c>
      <c r="R45" s="48">
        <v>14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55">
        <v>14</v>
      </c>
      <c r="AD45" s="55">
        <v>14</v>
      </c>
      <c r="AE45" s="55">
        <v>14</v>
      </c>
      <c r="AF45" s="55">
        <v>14</v>
      </c>
      <c r="AG45" s="58">
        <v>14</v>
      </c>
      <c r="AH45" s="51">
        <f t="shared" si="2"/>
        <v>14</v>
      </c>
      <c r="AI45" s="52">
        <f t="shared" si="3"/>
        <v>0</v>
      </c>
      <c r="AK45" s="53"/>
    </row>
    <row r="46" spans="1:41" x14ac:dyDescent="0.25">
      <c r="A46" s="57" t="s">
        <v>30</v>
      </c>
      <c r="B46" s="55">
        <v>6.7</v>
      </c>
      <c r="C46" s="55">
        <v>6.7</v>
      </c>
      <c r="D46" s="55">
        <v>6.7</v>
      </c>
      <c r="E46" s="55">
        <v>6.7</v>
      </c>
      <c r="F46" s="55">
        <v>6.7</v>
      </c>
      <c r="G46" s="55">
        <v>6.7</v>
      </c>
      <c r="H46" s="55">
        <v>6.7</v>
      </c>
      <c r="I46" s="55">
        <v>6.7</v>
      </c>
      <c r="J46" s="55">
        <v>6.7</v>
      </c>
      <c r="K46" s="55">
        <v>6.7</v>
      </c>
      <c r="L46" s="48">
        <v>6.7</v>
      </c>
      <c r="M46" s="48">
        <v>6.7</v>
      </c>
      <c r="N46" s="48">
        <v>6.7</v>
      </c>
      <c r="O46" s="48">
        <v>6.7</v>
      </c>
      <c r="P46" s="48">
        <v>6.7</v>
      </c>
      <c r="Q46" s="48">
        <v>6.7</v>
      </c>
      <c r="R46" s="48">
        <v>6.7</v>
      </c>
      <c r="S46" s="48">
        <v>6.7</v>
      </c>
      <c r="T46" s="48">
        <v>6.7</v>
      </c>
      <c r="U46" s="48">
        <v>6.7</v>
      </c>
      <c r="V46" s="48">
        <v>6.7</v>
      </c>
      <c r="W46" s="48">
        <v>6.7</v>
      </c>
      <c r="X46" s="48">
        <v>6.7</v>
      </c>
      <c r="Y46" s="48">
        <v>6.7</v>
      </c>
      <c r="Z46" s="48">
        <v>6.7</v>
      </c>
      <c r="AA46" s="48">
        <v>6.7</v>
      </c>
      <c r="AB46" s="48">
        <v>6.7</v>
      </c>
      <c r="AC46" s="55">
        <v>6.6</v>
      </c>
      <c r="AD46" s="55">
        <v>6.6</v>
      </c>
      <c r="AE46" s="55">
        <v>6.6</v>
      </c>
      <c r="AF46" s="55">
        <v>6.4</v>
      </c>
      <c r="AG46" s="58">
        <v>10.050000000000001</v>
      </c>
      <c r="AH46" s="51">
        <f t="shared" si="2"/>
        <v>6.7</v>
      </c>
      <c r="AI46" s="52">
        <f t="shared" si="3"/>
        <v>6.4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55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374.94</v>
      </c>
      <c r="C49" s="66">
        <f t="shared" si="6"/>
        <v>374.84</v>
      </c>
      <c r="D49" s="66">
        <f t="shared" si="6"/>
        <v>374.44</v>
      </c>
      <c r="E49" s="66">
        <f t="shared" si="6"/>
        <v>376.54</v>
      </c>
      <c r="F49" s="66">
        <f t="shared" si="6"/>
        <v>373.84</v>
      </c>
      <c r="G49" s="66">
        <f t="shared" si="6"/>
        <v>373.54</v>
      </c>
      <c r="H49" s="66">
        <f t="shared" si="6"/>
        <v>372.64</v>
      </c>
      <c r="I49" s="66">
        <f t="shared" si="6"/>
        <v>373.44</v>
      </c>
      <c r="J49" s="66">
        <f t="shared" si="6"/>
        <v>382.14</v>
      </c>
      <c r="K49" s="66">
        <f t="shared" si="6"/>
        <v>382.64</v>
      </c>
      <c r="L49" s="66">
        <f t="shared" si="6"/>
        <v>382.04</v>
      </c>
      <c r="M49" s="66">
        <f t="shared" si="6"/>
        <v>380.94</v>
      </c>
      <c r="N49" s="66">
        <f t="shared" si="6"/>
        <v>372.24</v>
      </c>
      <c r="O49" s="66">
        <f t="shared" si="6"/>
        <v>384.84</v>
      </c>
      <c r="P49" s="66">
        <f t="shared" si="6"/>
        <v>381.64</v>
      </c>
      <c r="Q49" s="66">
        <f t="shared" si="6"/>
        <v>382.23900000000003</v>
      </c>
      <c r="R49" s="66">
        <f t="shared" si="6"/>
        <v>382.23900000000003</v>
      </c>
      <c r="S49" s="66">
        <f t="shared" si="6"/>
        <v>368.63900000000001</v>
      </c>
      <c r="T49" s="66">
        <f t="shared" si="6"/>
        <v>384.63900000000001</v>
      </c>
      <c r="U49" s="66">
        <f t="shared" si="6"/>
        <v>384.63900000000001</v>
      </c>
      <c r="V49" s="66">
        <f t="shared" si="6"/>
        <v>385.03999999999996</v>
      </c>
      <c r="W49" s="66">
        <f t="shared" si="6"/>
        <v>385.03999999999996</v>
      </c>
      <c r="X49" s="66">
        <f t="shared" si="6"/>
        <v>385.03999999999996</v>
      </c>
      <c r="Y49" s="66">
        <f t="shared" si="6"/>
        <v>385.03999999999996</v>
      </c>
      <c r="Z49" s="66">
        <f t="shared" si="6"/>
        <v>385.03999999999996</v>
      </c>
      <c r="AA49" s="66">
        <f t="shared" si="6"/>
        <v>384.43999999999994</v>
      </c>
      <c r="AB49" s="66">
        <f t="shared" si="6"/>
        <v>384.43999999999994</v>
      </c>
      <c r="AC49" s="66">
        <f t="shared" si="6"/>
        <v>386.44000000000005</v>
      </c>
      <c r="AD49" s="66">
        <f t="shared" si="6"/>
        <v>384.54000000000008</v>
      </c>
      <c r="AE49" s="66">
        <f t="shared" si="6"/>
        <v>384.44000000000005</v>
      </c>
      <c r="AF49" s="66">
        <f t="shared" si="6"/>
        <v>385.34</v>
      </c>
      <c r="AG49" s="71">
        <f>SUM(AG36:AG48)</f>
        <v>489.91</v>
      </c>
      <c r="AH49" s="51">
        <f t="shared" si="2"/>
        <v>386.44000000000005</v>
      </c>
      <c r="AI49" s="52">
        <f t="shared" si="3"/>
        <v>368.63900000000001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72">
        <v>0</v>
      </c>
      <c r="M50" s="72">
        <v>0</v>
      </c>
      <c r="N50" s="72">
        <v>30</v>
      </c>
      <c r="O50" s="72">
        <v>60</v>
      </c>
      <c r="P50" s="48">
        <v>40</v>
      </c>
      <c r="Q50" s="48">
        <v>60</v>
      </c>
      <c r="R50" s="48">
        <v>60</v>
      </c>
      <c r="S50" s="48">
        <v>60</v>
      </c>
      <c r="T50" s="48">
        <v>33.4</v>
      </c>
      <c r="U50" s="48">
        <v>19.5</v>
      </c>
      <c r="V50" s="48">
        <v>0</v>
      </c>
      <c r="W50" s="48">
        <v>13.8</v>
      </c>
      <c r="X50" s="48">
        <v>25.3</v>
      </c>
      <c r="Y50" s="48">
        <v>59.3</v>
      </c>
      <c r="Z50" s="48">
        <v>59.3</v>
      </c>
      <c r="AA50" s="48">
        <v>44</v>
      </c>
      <c r="AB50" s="48">
        <v>60</v>
      </c>
      <c r="AC50" s="48">
        <v>45</v>
      </c>
      <c r="AD50" s="48">
        <v>45</v>
      </c>
      <c r="AE50" s="48">
        <v>10</v>
      </c>
      <c r="AF50" s="48">
        <v>0</v>
      </c>
      <c r="AG50" s="56">
        <v>60</v>
      </c>
      <c r="AH50" s="51">
        <f t="shared" si="2"/>
        <v>60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72">
        <v>0</v>
      </c>
      <c r="M51" s="72">
        <v>0</v>
      </c>
      <c r="N51" s="72">
        <v>16.3</v>
      </c>
      <c r="O51" s="72">
        <v>29.2</v>
      </c>
      <c r="P51" s="67">
        <v>20</v>
      </c>
      <c r="Q51" s="67">
        <v>30</v>
      </c>
      <c r="R51" s="67">
        <v>30</v>
      </c>
      <c r="S51" s="67">
        <v>30</v>
      </c>
      <c r="T51" s="48">
        <v>13.6</v>
      </c>
      <c r="U51" s="67">
        <v>14.6</v>
      </c>
      <c r="V51" s="67">
        <v>4.8</v>
      </c>
      <c r="W51" s="67">
        <v>5.4</v>
      </c>
      <c r="X51" s="67">
        <v>10.199999999999999</v>
      </c>
      <c r="Y51" s="67">
        <v>28.4</v>
      </c>
      <c r="Z51" s="67">
        <v>28.4</v>
      </c>
      <c r="AA51" s="67">
        <v>21</v>
      </c>
      <c r="AB51" s="67">
        <v>21</v>
      </c>
      <c r="AC51" s="67">
        <v>22</v>
      </c>
      <c r="AD51" s="67">
        <v>18.5</v>
      </c>
      <c r="AE51" s="67">
        <v>5.5</v>
      </c>
      <c r="AF51" s="67">
        <v>0</v>
      </c>
      <c r="AG51" s="58">
        <v>32</v>
      </c>
      <c r="AH51" s="51">
        <f t="shared" si="2"/>
        <v>30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73">
        <v>0</v>
      </c>
      <c r="M52" s="73">
        <v>0</v>
      </c>
      <c r="N52" s="73">
        <v>5.9</v>
      </c>
      <c r="O52" s="73">
        <v>10.5</v>
      </c>
      <c r="P52" s="74">
        <v>10.6</v>
      </c>
      <c r="Q52" s="74">
        <v>10.6</v>
      </c>
      <c r="R52" s="74">
        <v>10.6</v>
      </c>
      <c r="S52" s="74">
        <v>10.6</v>
      </c>
      <c r="T52" s="48">
        <v>5.0999999999999996</v>
      </c>
      <c r="U52" s="74">
        <v>5.3</v>
      </c>
      <c r="V52" s="74">
        <v>1.7</v>
      </c>
      <c r="W52" s="74">
        <v>2</v>
      </c>
      <c r="X52" s="74">
        <v>3.7</v>
      </c>
      <c r="Y52" s="74">
        <v>10.4</v>
      </c>
      <c r="Z52" s="74">
        <v>10.4</v>
      </c>
      <c r="AA52" s="74">
        <v>8</v>
      </c>
      <c r="AB52" s="74">
        <v>9</v>
      </c>
      <c r="AC52" s="74">
        <v>7.9</v>
      </c>
      <c r="AD52" s="74">
        <v>6.7</v>
      </c>
      <c r="AE52" s="74">
        <v>2</v>
      </c>
      <c r="AF52" s="74">
        <v>0</v>
      </c>
      <c r="AG52" s="75">
        <v>14</v>
      </c>
      <c r="AH52" s="51">
        <f t="shared" si="2"/>
        <v>10.6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52.199999999999996</v>
      </c>
      <c r="O53" s="66">
        <f t="shared" si="7"/>
        <v>99.7</v>
      </c>
      <c r="P53" s="66">
        <f t="shared" si="7"/>
        <v>70.599999999999994</v>
      </c>
      <c r="Q53" s="66">
        <f t="shared" si="7"/>
        <v>100.6</v>
      </c>
      <c r="R53" s="66">
        <f t="shared" si="7"/>
        <v>100.6</v>
      </c>
      <c r="S53" s="66">
        <f t="shared" si="7"/>
        <v>100.6</v>
      </c>
      <c r="T53" s="66">
        <f t="shared" si="7"/>
        <v>52.1</v>
      </c>
      <c r="U53" s="66">
        <f t="shared" si="7"/>
        <v>39.4</v>
      </c>
      <c r="V53" s="66">
        <f t="shared" si="7"/>
        <v>6.5</v>
      </c>
      <c r="W53" s="66">
        <f t="shared" si="7"/>
        <v>21.200000000000003</v>
      </c>
      <c r="X53" s="66">
        <f t="shared" si="7"/>
        <v>39.200000000000003</v>
      </c>
      <c r="Y53" s="66">
        <f t="shared" si="7"/>
        <v>98.1</v>
      </c>
      <c r="Z53" s="66">
        <f t="shared" si="7"/>
        <v>98.1</v>
      </c>
      <c r="AA53" s="66">
        <f t="shared" si="7"/>
        <v>73</v>
      </c>
      <c r="AB53" s="66">
        <f t="shared" si="7"/>
        <v>90</v>
      </c>
      <c r="AC53" s="66">
        <f t="shared" si="7"/>
        <v>74.900000000000006</v>
      </c>
      <c r="AD53" s="66">
        <f t="shared" si="7"/>
        <v>70.2</v>
      </c>
      <c r="AE53" s="66">
        <f t="shared" si="7"/>
        <v>17.5</v>
      </c>
      <c r="AF53" s="66">
        <f t="shared" si="7"/>
        <v>0</v>
      </c>
      <c r="AG53" s="71">
        <f>SUM(AG50:AG52)</f>
        <v>106</v>
      </c>
      <c r="AH53" s="51">
        <f t="shared" si="2"/>
        <v>100.6</v>
      </c>
      <c r="AI53" s="52">
        <f t="shared" si="3"/>
        <v>0</v>
      </c>
      <c r="AK53" s="53"/>
    </row>
    <row r="54" spans="1:37" x14ac:dyDescent="0.25">
      <c r="A54" s="54" t="s">
        <v>206</v>
      </c>
      <c r="B54" s="48">
        <v>13.26</v>
      </c>
      <c r="C54" s="48">
        <v>13.12</v>
      </c>
      <c r="D54" s="48">
        <v>11.56</v>
      </c>
      <c r="E54" s="48">
        <v>10.49</v>
      </c>
      <c r="F54" s="48">
        <v>10</v>
      </c>
      <c r="G54" s="48">
        <v>5.6</v>
      </c>
      <c r="H54" s="48">
        <v>3</v>
      </c>
      <c r="I54" s="48">
        <v>5</v>
      </c>
      <c r="J54" s="48">
        <v>20</v>
      </c>
      <c r="K54" s="48">
        <v>23</v>
      </c>
      <c r="L54" s="48">
        <v>34.57</v>
      </c>
      <c r="M54" s="48">
        <v>40.700000000000003</v>
      </c>
      <c r="N54" s="48">
        <v>63</v>
      </c>
      <c r="O54" s="48">
        <v>32</v>
      </c>
      <c r="P54" s="48">
        <v>42.34</v>
      </c>
      <c r="Q54" s="48">
        <v>45</v>
      </c>
      <c r="R54" s="48">
        <v>47</v>
      </c>
      <c r="S54" s="48">
        <v>44.83</v>
      </c>
      <c r="T54" s="48">
        <v>31.22</v>
      </c>
      <c r="U54" s="48">
        <v>21.31</v>
      </c>
      <c r="V54" s="48">
        <v>29.97</v>
      </c>
      <c r="W54" s="48">
        <v>12.72</v>
      </c>
      <c r="X54" s="48">
        <v>19.38</v>
      </c>
      <c r="Y54" s="48">
        <v>22</v>
      </c>
      <c r="Z54" s="48">
        <v>21.86</v>
      </c>
      <c r="AA54" s="48">
        <v>36</v>
      </c>
      <c r="AB54" s="48">
        <v>33</v>
      </c>
      <c r="AC54" s="48">
        <v>35</v>
      </c>
      <c r="AD54" s="48">
        <v>34</v>
      </c>
      <c r="AE54" s="48">
        <v>28</v>
      </c>
      <c r="AF54" s="48">
        <v>14</v>
      </c>
      <c r="AG54" s="56"/>
      <c r="AH54" s="51">
        <f t="shared" si="2"/>
        <v>63</v>
      </c>
      <c r="AI54" s="52">
        <f t="shared" si="3"/>
        <v>3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98</v>
      </c>
      <c r="O55" s="48">
        <v>99.3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40.799999999999997</v>
      </c>
      <c r="Z55" s="76">
        <v>45.6</v>
      </c>
      <c r="AA55" s="67">
        <v>43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99.3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-8</v>
      </c>
      <c r="C56" s="67">
        <v>-4.2</v>
      </c>
      <c r="D56" s="67">
        <v>0</v>
      </c>
      <c r="E56" s="67">
        <v>0</v>
      </c>
      <c r="F56" s="67">
        <v>-35</v>
      </c>
      <c r="G56" s="48">
        <v>-22</v>
      </c>
      <c r="H56" s="48">
        <v>-40</v>
      </c>
      <c r="I56" s="48">
        <v>0</v>
      </c>
      <c r="J56" s="48">
        <v>0</v>
      </c>
      <c r="K56" s="48">
        <v>0</v>
      </c>
      <c r="L56" s="67">
        <v>-8</v>
      </c>
      <c r="M56" s="67">
        <v>202</v>
      </c>
      <c r="N56" s="67">
        <v>192</v>
      </c>
      <c r="O56" s="67">
        <v>80</v>
      </c>
      <c r="P56" s="67">
        <v>-4</v>
      </c>
      <c r="Q56" s="67">
        <v>25</v>
      </c>
      <c r="R56" s="67">
        <v>20</v>
      </c>
      <c r="S56" s="67">
        <v>9.9</v>
      </c>
      <c r="T56" s="67">
        <v>9.6</v>
      </c>
      <c r="U56" s="77">
        <v>4.5</v>
      </c>
      <c r="V56" s="77">
        <v>-28</v>
      </c>
      <c r="W56" s="77">
        <v>-10</v>
      </c>
      <c r="X56" s="77">
        <v>-5</v>
      </c>
      <c r="Y56" s="77">
        <v>27.7</v>
      </c>
      <c r="Z56" s="77">
        <v>4.3</v>
      </c>
      <c r="AA56" s="67">
        <v>0</v>
      </c>
      <c r="AB56" s="67">
        <v>12</v>
      </c>
      <c r="AC56" s="67">
        <v>-2</v>
      </c>
      <c r="AD56" s="67">
        <v>0</v>
      </c>
      <c r="AE56" s="67">
        <v>0</v>
      </c>
      <c r="AF56" s="67">
        <v>-1.9</v>
      </c>
      <c r="AG56" s="78"/>
      <c r="AH56" s="51">
        <f t="shared" si="2"/>
        <v>202</v>
      </c>
      <c r="AI56" s="52">
        <f t="shared" si="3"/>
        <v>-40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67">
        <v>0</v>
      </c>
      <c r="N57" s="67">
        <v>0</v>
      </c>
      <c r="O57" s="67">
        <v>12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13</v>
      </c>
      <c r="Z57" s="67">
        <v>20</v>
      </c>
      <c r="AA57" s="79">
        <v>21</v>
      </c>
      <c r="AB57" s="79">
        <v>21</v>
      </c>
      <c r="AC57" s="79">
        <v>22</v>
      </c>
      <c r="AD57" s="79">
        <v>0</v>
      </c>
      <c r="AE57" s="79">
        <v>0</v>
      </c>
      <c r="AF57" s="79">
        <v>0</v>
      </c>
      <c r="AG57" s="78"/>
      <c r="AH57" s="51">
        <f t="shared" si="2"/>
        <v>22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48">
        <v>0</v>
      </c>
      <c r="N58" s="48">
        <v>66</v>
      </c>
      <c r="O58" s="48">
        <v>64.599999999999994</v>
      </c>
      <c r="P58" s="48">
        <v>70.5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69.400000000000006</v>
      </c>
      <c r="AA58" s="48">
        <v>67.599999999999994</v>
      </c>
      <c r="AB58" s="48">
        <v>62.5</v>
      </c>
      <c r="AC58" s="48">
        <v>74.3</v>
      </c>
      <c r="AD58" s="48">
        <v>0</v>
      </c>
      <c r="AE58" s="48">
        <v>0</v>
      </c>
      <c r="AF58" s="48">
        <v>0</v>
      </c>
      <c r="AG58" s="78"/>
      <c r="AH58" s="51">
        <f t="shared" si="2"/>
        <v>74.3</v>
      </c>
      <c r="AI58" s="52">
        <f t="shared" si="3"/>
        <v>0</v>
      </c>
      <c r="AK58" s="53"/>
    </row>
    <row r="59" spans="1:37" x14ac:dyDescent="0.25">
      <c r="A59" s="57" t="s">
        <v>88</v>
      </c>
      <c r="B59" s="67">
        <v>5</v>
      </c>
      <c r="C59" s="67">
        <v>5</v>
      </c>
      <c r="D59" s="67">
        <v>5</v>
      </c>
      <c r="E59" s="67">
        <v>5</v>
      </c>
      <c r="F59" s="67">
        <v>5</v>
      </c>
      <c r="G59" s="67">
        <v>5</v>
      </c>
      <c r="H59" s="67">
        <v>5</v>
      </c>
      <c r="I59" s="67">
        <v>5</v>
      </c>
      <c r="J59" s="67">
        <v>5</v>
      </c>
      <c r="K59" s="67">
        <v>5</v>
      </c>
      <c r="L59" s="67">
        <v>5</v>
      </c>
      <c r="M59" s="80">
        <v>0</v>
      </c>
      <c r="N59" s="80">
        <v>0</v>
      </c>
      <c r="O59" s="80">
        <v>5.6</v>
      </c>
      <c r="P59" s="80">
        <v>5.6</v>
      </c>
      <c r="Q59" s="80">
        <v>0</v>
      </c>
      <c r="R59" s="80">
        <v>5</v>
      </c>
      <c r="S59" s="80">
        <v>5</v>
      </c>
      <c r="T59" s="80">
        <v>5</v>
      </c>
      <c r="U59" s="80">
        <v>5</v>
      </c>
      <c r="V59" s="80">
        <v>0</v>
      </c>
      <c r="W59" s="80">
        <v>0</v>
      </c>
      <c r="X59" s="80">
        <v>0</v>
      </c>
      <c r="Y59" s="80">
        <v>0</v>
      </c>
      <c r="Z59" s="80">
        <v>12</v>
      </c>
      <c r="AA59" s="80">
        <v>12</v>
      </c>
      <c r="AB59" s="80">
        <v>12</v>
      </c>
      <c r="AC59" s="80">
        <v>10</v>
      </c>
      <c r="AD59" s="80">
        <v>8</v>
      </c>
      <c r="AE59" s="80">
        <v>0</v>
      </c>
      <c r="AF59" s="80">
        <v>0</v>
      </c>
      <c r="AG59" s="78"/>
      <c r="AH59" s="51">
        <f t="shared" si="2"/>
        <v>12</v>
      </c>
      <c r="AI59" s="52">
        <f t="shared" si="3"/>
        <v>0</v>
      </c>
      <c r="AK59" s="53"/>
    </row>
    <row r="60" spans="1:37" x14ac:dyDescent="0.25">
      <c r="A60" s="57" t="s">
        <v>89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>
        <v>10</v>
      </c>
      <c r="C61" s="79">
        <v>10</v>
      </c>
      <c r="D61" s="79">
        <v>10</v>
      </c>
      <c r="E61" s="79">
        <v>10</v>
      </c>
      <c r="F61" s="79">
        <v>10</v>
      </c>
      <c r="G61" s="79">
        <v>10</v>
      </c>
      <c r="H61" s="79">
        <v>10</v>
      </c>
      <c r="I61" s="79">
        <v>10</v>
      </c>
      <c r="J61" s="79">
        <v>8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8</v>
      </c>
      <c r="Q61" s="79">
        <v>8</v>
      </c>
      <c r="R61" s="79">
        <v>8</v>
      </c>
      <c r="S61" s="79">
        <v>8</v>
      </c>
      <c r="T61" s="79">
        <v>8</v>
      </c>
      <c r="U61" s="79">
        <v>8</v>
      </c>
      <c r="V61" s="79">
        <v>8</v>
      </c>
      <c r="W61" s="79">
        <v>8</v>
      </c>
      <c r="X61" s="79">
        <v>8</v>
      </c>
      <c r="Y61" s="79">
        <v>8</v>
      </c>
      <c r="Z61" s="79">
        <v>8</v>
      </c>
      <c r="AA61" s="79">
        <v>8</v>
      </c>
      <c r="AB61" s="79">
        <v>8</v>
      </c>
      <c r="AC61" s="79">
        <v>8</v>
      </c>
      <c r="AD61" s="79">
        <v>8</v>
      </c>
      <c r="AE61" s="79">
        <v>8</v>
      </c>
      <c r="AF61" s="79">
        <v>8</v>
      </c>
      <c r="AG61" s="78"/>
      <c r="AH61" s="51">
        <f t="shared" si="2"/>
        <v>10</v>
      </c>
      <c r="AI61" s="52">
        <f t="shared" si="3"/>
        <v>0</v>
      </c>
      <c r="AK61" s="53"/>
    </row>
    <row r="62" spans="1:37" x14ac:dyDescent="0.25">
      <c r="A62" s="57" t="s">
        <v>91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82">
        <v>0</v>
      </c>
      <c r="N64" s="82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20.259999999999998</v>
      </c>
      <c r="C65" s="66">
        <f t="shared" ref="C65:AF65" si="8">SUM(C54:C64)</f>
        <v>23.919999999999998</v>
      </c>
      <c r="D65" s="66">
        <f t="shared" si="8"/>
        <v>26.560000000000002</v>
      </c>
      <c r="E65" s="66">
        <f t="shared" si="8"/>
        <v>25.490000000000002</v>
      </c>
      <c r="F65" s="66">
        <f t="shared" si="8"/>
        <v>-10</v>
      </c>
      <c r="G65" s="66">
        <f t="shared" si="8"/>
        <v>-1.3999999999999986</v>
      </c>
      <c r="H65" s="66">
        <f t="shared" si="8"/>
        <v>-22</v>
      </c>
      <c r="I65" s="66">
        <f t="shared" si="8"/>
        <v>20</v>
      </c>
      <c r="J65" s="66">
        <f t="shared" si="8"/>
        <v>33</v>
      </c>
      <c r="K65" s="66">
        <f t="shared" si="8"/>
        <v>28</v>
      </c>
      <c r="L65" s="66">
        <f t="shared" si="8"/>
        <v>31.57</v>
      </c>
      <c r="M65" s="66">
        <f t="shared" si="8"/>
        <v>242.7</v>
      </c>
      <c r="N65" s="66">
        <f t="shared" si="8"/>
        <v>419</v>
      </c>
      <c r="O65" s="66">
        <f t="shared" si="8"/>
        <v>293.5</v>
      </c>
      <c r="P65" s="66">
        <f t="shared" si="8"/>
        <v>122.44</v>
      </c>
      <c r="Q65" s="66">
        <f t="shared" si="8"/>
        <v>78</v>
      </c>
      <c r="R65" s="66">
        <f t="shared" si="8"/>
        <v>80</v>
      </c>
      <c r="S65" s="66">
        <f t="shared" si="8"/>
        <v>67.72999999999999</v>
      </c>
      <c r="T65" s="66">
        <f t="shared" si="8"/>
        <v>53.82</v>
      </c>
      <c r="U65" s="66">
        <f t="shared" si="8"/>
        <v>38.81</v>
      </c>
      <c r="V65" s="66">
        <f t="shared" si="8"/>
        <v>9.9699999999999989</v>
      </c>
      <c r="W65" s="66">
        <f t="shared" si="8"/>
        <v>10.72</v>
      </c>
      <c r="X65" s="66">
        <f t="shared" si="8"/>
        <v>22.38</v>
      </c>
      <c r="Y65" s="66">
        <f t="shared" si="8"/>
        <v>111.5</v>
      </c>
      <c r="Z65" s="66">
        <f t="shared" si="8"/>
        <v>181.16000000000003</v>
      </c>
      <c r="AA65" s="66">
        <f t="shared" si="8"/>
        <v>187.6</v>
      </c>
      <c r="AB65" s="66">
        <f t="shared" si="8"/>
        <v>148.5</v>
      </c>
      <c r="AC65" s="66">
        <f t="shared" si="8"/>
        <v>147.30000000000001</v>
      </c>
      <c r="AD65" s="66">
        <f t="shared" si="8"/>
        <v>50</v>
      </c>
      <c r="AE65" s="66">
        <f t="shared" si="8"/>
        <v>36</v>
      </c>
      <c r="AF65" s="66">
        <f t="shared" si="8"/>
        <v>20.100000000000001</v>
      </c>
      <c r="AG65" s="71">
        <f>SUM(AG54:AG64)</f>
        <v>0</v>
      </c>
      <c r="AH65" s="51">
        <f t="shared" si="2"/>
        <v>419</v>
      </c>
      <c r="AI65" s="52">
        <f t="shared" si="3"/>
        <v>-22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>B65+B53+B49+B35+B69</f>
        <v>1177</v>
      </c>
      <c r="C70" s="88">
        <f t="shared" ref="C70:AG70" si="10">C65+C53+C49+C35+C69</f>
        <v>1165.56</v>
      </c>
      <c r="D70" s="88">
        <f t="shared" si="10"/>
        <v>1143.8000000000002</v>
      </c>
      <c r="E70" s="88">
        <f t="shared" si="10"/>
        <v>1144.8300000000002</v>
      </c>
      <c r="F70" s="88">
        <f t="shared" si="10"/>
        <v>1106.04</v>
      </c>
      <c r="G70" s="88">
        <f t="shared" si="10"/>
        <v>1114.3399999999999</v>
      </c>
      <c r="H70" s="88">
        <f t="shared" si="10"/>
        <v>1092.1399999999999</v>
      </c>
      <c r="I70" s="88">
        <f t="shared" si="10"/>
        <v>1130.94</v>
      </c>
      <c r="J70" s="88">
        <f t="shared" si="10"/>
        <v>1182.6399999999999</v>
      </c>
      <c r="K70" s="88">
        <f t="shared" si="10"/>
        <v>1204.1399999999999</v>
      </c>
      <c r="L70" s="88">
        <f t="shared" si="10"/>
        <v>1219.1100000000001</v>
      </c>
      <c r="M70" s="88">
        <f t="shared" si="10"/>
        <v>1266.6399999999999</v>
      </c>
      <c r="N70" s="88">
        <f t="shared" si="10"/>
        <v>1385.04</v>
      </c>
      <c r="O70" s="88">
        <f t="shared" si="10"/>
        <v>1348.24</v>
      </c>
      <c r="P70" s="88">
        <f t="shared" si="10"/>
        <v>1366.1799999999998</v>
      </c>
      <c r="Q70" s="88">
        <f t="shared" si="10"/>
        <v>1358.0390000000002</v>
      </c>
      <c r="R70" s="88">
        <f t="shared" si="10"/>
        <v>1340.0390000000002</v>
      </c>
      <c r="S70" s="88">
        <f t="shared" si="10"/>
        <v>1288.6690000000001</v>
      </c>
      <c r="T70" s="88">
        <f t="shared" si="10"/>
        <v>1264.259</v>
      </c>
      <c r="U70" s="88">
        <f t="shared" si="10"/>
        <v>1236.549</v>
      </c>
      <c r="V70" s="88">
        <f t="shared" si="10"/>
        <v>1200.4100000000001</v>
      </c>
      <c r="W70" s="88">
        <f t="shared" si="10"/>
        <v>1215.8600000000001</v>
      </c>
      <c r="X70" s="88">
        <f t="shared" si="10"/>
        <v>1245.52</v>
      </c>
      <c r="Y70" s="88">
        <f t="shared" si="10"/>
        <v>1393.54</v>
      </c>
      <c r="Z70" s="88">
        <f t="shared" si="10"/>
        <v>1466.2</v>
      </c>
      <c r="AA70" s="88">
        <f t="shared" si="10"/>
        <v>1446.94</v>
      </c>
      <c r="AB70" s="88">
        <f t="shared" si="10"/>
        <v>1424.8400000000001</v>
      </c>
      <c r="AC70" s="88">
        <f t="shared" si="10"/>
        <v>1406.94</v>
      </c>
      <c r="AD70" s="88">
        <f t="shared" si="10"/>
        <v>1304.1400000000001</v>
      </c>
      <c r="AE70" s="88">
        <f t="shared" si="10"/>
        <v>1236.8400000000001</v>
      </c>
      <c r="AF70" s="88">
        <f t="shared" si="10"/>
        <v>1204.3400000000001</v>
      </c>
      <c r="AG70" s="88">
        <f t="shared" si="10"/>
        <v>2068.14</v>
      </c>
      <c r="AH70" s="51">
        <f t="shared" si="2"/>
        <v>1466.2</v>
      </c>
      <c r="AI70" s="52">
        <f t="shared" si="3"/>
        <v>1092.1399999999999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>
        <v>30</v>
      </c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30</v>
      </c>
      <c r="AI71" s="52">
        <f t="shared" si="3"/>
        <v>30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>B70+B71</f>
        <v>1177</v>
      </c>
      <c r="C72" s="88">
        <f t="shared" ref="C72:AF72" si="11">C69+C65+C53+C49+C35+C71</f>
        <v>1165.56</v>
      </c>
      <c r="D72" s="88">
        <f t="shared" si="11"/>
        <v>1143.8000000000002</v>
      </c>
      <c r="E72" s="88">
        <f t="shared" si="11"/>
        <v>1144.8300000000002</v>
      </c>
      <c r="F72" s="88">
        <f t="shared" si="11"/>
        <v>1106.04</v>
      </c>
      <c r="G72" s="88">
        <f t="shared" si="11"/>
        <v>1114.3399999999999</v>
      </c>
      <c r="H72" s="88">
        <f t="shared" si="11"/>
        <v>1092.1399999999999</v>
      </c>
      <c r="I72" s="88">
        <f t="shared" si="11"/>
        <v>1130.94</v>
      </c>
      <c r="J72" s="88">
        <f t="shared" si="11"/>
        <v>1182.6399999999999</v>
      </c>
      <c r="K72" s="88">
        <f t="shared" si="11"/>
        <v>1204.1399999999999</v>
      </c>
      <c r="L72" s="88">
        <f t="shared" si="11"/>
        <v>1219.1100000000001</v>
      </c>
      <c r="M72" s="88">
        <f t="shared" si="11"/>
        <v>1266.6399999999999</v>
      </c>
      <c r="N72" s="88">
        <f t="shared" si="11"/>
        <v>1385.04</v>
      </c>
      <c r="O72" s="88">
        <f t="shared" si="11"/>
        <v>1348.24</v>
      </c>
      <c r="P72" s="88">
        <f t="shared" si="11"/>
        <v>1366.1799999999998</v>
      </c>
      <c r="Q72" s="88">
        <f t="shared" si="11"/>
        <v>1358.0390000000002</v>
      </c>
      <c r="R72" s="88">
        <f t="shared" si="11"/>
        <v>1340.0390000000002</v>
      </c>
      <c r="S72" s="88">
        <f t="shared" si="11"/>
        <v>1288.6690000000001</v>
      </c>
      <c r="T72" s="88">
        <f t="shared" si="11"/>
        <v>1294.259</v>
      </c>
      <c r="U72" s="88">
        <f t="shared" si="11"/>
        <v>1236.549</v>
      </c>
      <c r="V72" s="88">
        <f t="shared" si="11"/>
        <v>1200.4100000000001</v>
      </c>
      <c r="W72" s="88">
        <f t="shared" si="11"/>
        <v>1215.8600000000001</v>
      </c>
      <c r="X72" s="88">
        <f t="shared" si="11"/>
        <v>1245.52</v>
      </c>
      <c r="Y72" s="88">
        <f t="shared" si="11"/>
        <v>1393.54</v>
      </c>
      <c r="Z72" s="88">
        <f t="shared" si="11"/>
        <v>1466.2</v>
      </c>
      <c r="AA72" s="88">
        <f t="shared" si="11"/>
        <v>1446.94</v>
      </c>
      <c r="AB72" s="88">
        <f t="shared" si="11"/>
        <v>1424.8400000000001</v>
      </c>
      <c r="AC72" s="88">
        <f t="shared" si="11"/>
        <v>1406.94</v>
      </c>
      <c r="AD72" s="88">
        <f t="shared" si="11"/>
        <v>1304.1400000000001</v>
      </c>
      <c r="AE72" s="88">
        <f t="shared" si="11"/>
        <v>1236.8400000000001</v>
      </c>
      <c r="AF72" s="88">
        <f t="shared" si="11"/>
        <v>1204.3400000000001</v>
      </c>
      <c r="AG72" s="71">
        <f>AG69+AG65+AG53+AG49+AG35+AG71</f>
        <v>2068.14</v>
      </c>
      <c r="AH72" s="51">
        <f t="shared" si="2"/>
        <v>1466.2</v>
      </c>
      <c r="AI72" s="52">
        <f t="shared" si="3"/>
        <v>1092.1399999999999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 t="shared" ref="B76:E77" si="18">IF(B55&lt;0,B55*-1,0)</f>
        <v>0</v>
      </c>
      <c r="C76" s="79">
        <f t="shared" si="18"/>
        <v>0</v>
      </c>
      <c r="D76" s="79">
        <f t="shared" si="18"/>
        <v>0</v>
      </c>
      <c r="E76" s="79">
        <f t="shared" si="18"/>
        <v>0</v>
      </c>
      <c r="F76" s="79">
        <f>IF(F56&lt;0,F56*-1,0)</f>
        <v>35</v>
      </c>
      <c r="G76" s="79">
        <f t="shared" ref="G76:AF76" si="19">IF(G56&lt;0,G56*-1,0)</f>
        <v>22</v>
      </c>
      <c r="H76" s="79">
        <f t="shared" si="19"/>
        <v>40</v>
      </c>
      <c r="I76" s="79">
        <f t="shared" si="19"/>
        <v>0</v>
      </c>
      <c r="J76" s="79">
        <f t="shared" si="19"/>
        <v>0</v>
      </c>
      <c r="K76" s="79">
        <f t="shared" si="19"/>
        <v>0</v>
      </c>
      <c r="L76" s="79">
        <f t="shared" si="19"/>
        <v>8</v>
      </c>
      <c r="M76" s="79">
        <f t="shared" si="19"/>
        <v>0</v>
      </c>
      <c r="N76" s="79">
        <f t="shared" si="19"/>
        <v>0</v>
      </c>
      <c r="O76" s="79">
        <f t="shared" si="19"/>
        <v>0</v>
      </c>
      <c r="P76" s="79">
        <f t="shared" si="19"/>
        <v>4</v>
      </c>
      <c r="Q76" s="79">
        <f t="shared" si="19"/>
        <v>0</v>
      </c>
      <c r="R76" s="79">
        <f t="shared" si="19"/>
        <v>0</v>
      </c>
      <c r="S76" s="79">
        <f t="shared" si="19"/>
        <v>0</v>
      </c>
      <c r="T76" s="79">
        <f t="shared" si="19"/>
        <v>0</v>
      </c>
      <c r="U76" s="79">
        <f t="shared" si="19"/>
        <v>0</v>
      </c>
      <c r="V76" s="79">
        <f t="shared" si="19"/>
        <v>28</v>
      </c>
      <c r="W76" s="79">
        <f t="shared" si="19"/>
        <v>10</v>
      </c>
      <c r="X76" s="79">
        <f t="shared" si="19"/>
        <v>5</v>
      </c>
      <c r="Y76" s="79">
        <f t="shared" si="19"/>
        <v>0</v>
      </c>
      <c r="Z76" s="79">
        <f t="shared" si="19"/>
        <v>0</v>
      </c>
      <c r="AA76" s="79">
        <f t="shared" si="19"/>
        <v>0</v>
      </c>
      <c r="AB76" s="79">
        <f t="shared" si="19"/>
        <v>0</v>
      </c>
      <c r="AC76" s="79">
        <f t="shared" si="19"/>
        <v>2</v>
      </c>
      <c r="AD76" s="79">
        <f t="shared" si="19"/>
        <v>0</v>
      </c>
      <c r="AE76" s="79">
        <f t="shared" si="19"/>
        <v>0</v>
      </c>
      <c r="AF76" s="79">
        <f t="shared" si="19"/>
        <v>1.9</v>
      </c>
      <c r="AG76" s="89"/>
      <c r="AH76" s="51">
        <f t="shared" ref="AH76:AH88" si="20">MAX(B76:AF76)</f>
        <v>40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f t="shared" si="18"/>
        <v>8</v>
      </c>
      <c r="C77" s="79">
        <f t="shared" si="18"/>
        <v>4.2</v>
      </c>
      <c r="D77" s="79">
        <f t="shared" si="18"/>
        <v>0</v>
      </c>
      <c r="E77" s="79">
        <f t="shared" si="18"/>
        <v>0</v>
      </c>
      <c r="F77" s="79">
        <f>IF(F54&lt;0,F54*-1,0)</f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8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3">SUM(B73:B78)</f>
        <v>8</v>
      </c>
      <c r="C79" s="66">
        <f t="shared" si="23"/>
        <v>4.2</v>
      </c>
      <c r="D79" s="66">
        <f t="shared" si="23"/>
        <v>0</v>
      </c>
      <c r="E79" s="66">
        <f t="shared" si="23"/>
        <v>0</v>
      </c>
      <c r="F79" s="66">
        <f t="shared" si="23"/>
        <v>35</v>
      </c>
      <c r="G79" s="66">
        <f t="shared" si="23"/>
        <v>22</v>
      </c>
      <c r="H79" s="66">
        <f t="shared" si="23"/>
        <v>40</v>
      </c>
      <c r="I79" s="66">
        <f t="shared" si="23"/>
        <v>0</v>
      </c>
      <c r="J79" s="66">
        <f t="shared" si="23"/>
        <v>0</v>
      </c>
      <c r="K79" s="66">
        <f t="shared" si="23"/>
        <v>0</v>
      </c>
      <c r="L79" s="66">
        <f t="shared" si="23"/>
        <v>8</v>
      </c>
      <c r="M79" s="66">
        <f t="shared" si="23"/>
        <v>0</v>
      </c>
      <c r="N79" s="66">
        <f t="shared" si="23"/>
        <v>0</v>
      </c>
      <c r="O79" s="66">
        <f t="shared" si="23"/>
        <v>0</v>
      </c>
      <c r="P79" s="66">
        <f t="shared" si="23"/>
        <v>4</v>
      </c>
      <c r="Q79" s="66">
        <f t="shared" si="23"/>
        <v>0</v>
      </c>
      <c r="R79" s="66">
        <f t="shared" si="23"/>
        <v>0</v>
      </c>
      <c r="S79" s="66">
        <f t="shared" si="23"/>
        <v>0</v>
      </c>
      <c r="T79" s="66">
        <f t="shared" si="23"/>
        <v>0</v>
      </c>
      <c r="U79" s="66">
        <f t="shared" si="23"/>
        <v>0</v>
      </c>
      <c r="V79" s="66">
        <f t="shared" si="23"/>
        <v>28</v>
      </c>
      <c r="W79" s="66">
        <f t="shared" si="23"/>
        <v>10</v>
      </c>
      <c r="X79" s="66">
        <f t="shared" si="23"/>
        <v>5</v>
      </c>
      <c r="Y79" s="66">
        <f t="shared" si="23"/>
        <v>0</v>
      </c>
      <c r="Z79" s="66">
        <f t="shared" si="23"/>
        <v>0</v>
      </c>
      <c r="AA79" s="66">
        <f t="shared" si="23"/>
        <v>0</v>
      </c>
      <c r="AB79" s="66">
        <f t="shared" si="23"/>
        <v>0</v>
      </c>
      <c r="AC79" s="66">
        <f t="shared" si="23"/>
        <v>2</v>
      </c>
      <c r="AD79" s="66">
        <f t="shared" si="23"/>
        <v>0</v>
      </c>
      <c r="AE79" s="66">
        <f t="shared" si="23"/>
        <v>0</v>
      </c>
      <c r="AF79" s="66">
        <f t="shared" si="23"/>
        <v>1.9</v>
      </c>
      <c r="AG79" s="71">
        <f t="shared" si="23"/>
        <v>0</v>
      </c>
      <c r="AH79" s="51">
        <f t="shared" si="20"/>
        <v>40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87</v>
      </c>
      <c r="B80" s="66">
        <f t="shared" ref="B80:AG80" si="24">SUM(B67:B79)</f>
        <v>2370</v>
      </c>
      <c r="C80" s="66">
        <f t="shared" si="24"/>
        <v>2339.5199999999995</v>
      </c>
      <c r="D80" s="66">
        <f t="shared" si="24"/>
        <v>2287.6000000000004</v>
      </c>
      <c r="E80" s="66">
        <f t="shared" si="24"/>
        <v>2289.6600000000003</v>
      </c>
      <c r="F80" s="66">
        <f t="shared" si="24"/>
        <v>2282.08</v>
      </c>
      <c r="G80" s="66">
        <f t="shared" si="24"/>
        <v>2272.6799999999998</v>
      </c>
      <c r="H80" s="66">
        <f t="shared" si="24"/>
        <v>2264.2799999999997</v>
      </c>
      <c r="I80" s="66">
        <f t="shared" si="24"/>
        <v>2261.88</v>
      </c>
      <c r="J80" s="66">
        <f t="shared" si="24"/>
        <v>2365.2799999999997</v>
      </c>
      <c r="K80" s="66">
        <f t="shared" si="24"/>
        <v>2408.2799999999997</v>
      </c>
      <c r="L80" s="66">
        <f t="shared" si="24"/>
        <v>2454.2200000000003</v>
      </c>
      <c r="M80" s="66">
        <f t="shared" si="24"/>
        <v>2533.2799999999997</v>
      </c>
      <c r="N80" s="66">
        <f t="shared" si="24"/>
        <v>2770.08</v>
      </c>
      <c r="O80" s="66">
        <f t="shared" si="24"/>
        <v>2696.48</v>
      </c>
      <c r="P80" s="66">
        <f t="shared" si="24"/>
        <v>2740.3599999999997</v>
      </c>
      <c r="Q80" s="66">
        <f t="shared" si="24"/>
        <v>2716.0780000000004</v>
      </c>
      <c r="R80" s="66">
        <f t="shared" si="24"/>
        <v>2680.0780000000004</v>
      </c>
      <c r="S80" s="66">
        <f t="shared" si="24"/>
        <v>2577.3380000000002</v>
      </c>
      <c r="T80" s="66">
        <f t="shared" si="24"/>
        <v>2588.518</v>
      </c>
      <c r="U80" s="66">
        <f t="shared" si="24"/>
        <v>2473.098</v>
      </c>
      <c r="V80" s="66">
        <f t="shared" si="24"/>
        <v>2456.8200000000002</v>
      </c>
      <c r="W80" s="66">
        <f t="shared" si="24"/>
        <v>2451.7200000000003</v>
      </c>
      <c r="X80" s="66">
        <f t="shared" si="24"/>
        <v>2501.04</v>
      </c>
      <c r="Y80" s="66">
        <f t="shared" si="24"/>
        <v>2787.08</v>
      </c>
      <c r="Z80" s="66">
        <f t="shared" si="24"/>
        <v>2932.4</v>
      </c>
      <c r="AA80" s="66">
        <f t="shared" si="24"/>
        <v>2893.88</v>
      </c>
      <c r="AB80" s="66">
        <f t="shared" si="24"/>
        <v>2849.6800000000003</v>
      </c>
      <c r="AC80" s="66">
        <f t="shared" si="24"/>
        <v>2817.88</v>
      </c>
      <c r="AD80" s="66">
        <f t="shared" si="24"/>
        <v>2608.2800000000002</v>
      </c>
      <c r="AE80" s="66">
        <f t="shared" si="24"/>
        <v>2473.6800000000003</v>
      </c>
      <c r="AF80" s="66">
        <f t="shared" si="24"/>
        <v>2412.4800000000005</v>
      </c>
      <c r="AG80" s="71">
        <f t="shared" si="24"/>
        <v>4208.08</v>
      </c>
      <c r="AH80" s="51">
        <f t="shared" si="20"/>
        <v>2932.4</v>
      </c>
      <c r="AI80" s="52">
        <f t="shared" si="21"/>
        <v>2261.88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49.968000000000004</v>
      </c>
      <c r="C81" s="91">
        <v>50.05</v>
      </c>
      <c r="D81" s="91">
        <v>50.034999999999997</v>
      </c>
      <c r="E81" s="91">
        <v>50.042999999999999</v>
      </c>
      <c r="F81" s="91">
        <v>50</v>
      </c>
      <c r="G81" s="91">
        <v>50.018000000000001</v>
      </c>
      <c r="H81" s="91">
        <v>50.024000000000001</v>
      </c>
      <c r="I81" s="91">
        <v>50.012</v>
      </c>
      <c r="J81" s="91">
        <v>50.029000000000003</v>
      </c>
      <c r="K81" s="91">
        <v>50.042999999999999</v>
      </c>
      <c r="L81" s="91">
        <v>50.057000000000002</v>
      </c>
      <c r="M81" s="91">
        <v>50.06</v>
      </c>
      <c r="N81" s="91">
        <v>50.02</v>
      </c>
      <c r="O81" s="91">
        <v>50.097999999999999</v>
      </c>
      <c r="P81" s="91">
        <v>50.026000000000003</v>
      </c>
      <c r="Q81" s="91">
        <v>50.43</v>
      </c>
      <c r="R81" s="91">
        <v>49.98</v>
      </c>
      <c r="S81" s="91">
        <v>50.115000000000002</v>
      </c>
      <c r="T81" s="91">
        <v>50.051000000000002</v>
      </c>
      <c r="U81" s="91">
        <v>50.04</v>
      </c>
      <c r="V81" s="91">
        <v>50.075000000000003</v>
      </c>
      <c r="W81" s="91">
        <v>50.037999999999997</v>
      </c>
      <c r="X81" s="91">
        <v>49.97</v>
      </c>
      <c r="Y81" s="91">
        <v>50.085999999999999</v>
      </c>
      <c r="Z81" s="91">
        <v>50.107999999999997</v>
      </c>
      <c r="AA81" s="91">
        <v>50.042000000000002</v>
      </c>
      <c r="AB81" s="91">
        <v>50.023000000000003</v>
      </c>
      <c r="AC81" s="91">
        <v>49.97</v>
      </c>
      <c r="AD81" s="91">
        <v>50.01</v>
      </c>
      <c r="AE81" s="91">
        <v>50.03</v>
      </c>
      <c r="AF81" s="92">
        <v>50.01</v>
      </c>
      <c r="AG81" s="93"/>
      <c r="AH81" s="51">
        <f t="shared" si="20"/>
        <v>50.43</v>
      </c>
      <c r="AI81" s="52">
        <f t="shared" si="21"/>
        <v>49.968000000000004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125.3</v>
      </c>
      <c r="C82" s="67">
        <v>126.5</v>
      </c>
      <c r="D82" s="67">
        <v>127.8</v>
      </c>
      <c r="E82" s="67">
        <v>126.5</v>
      </c>
      <c r="F82" s="67">
        <v>127.5</v>
      </c>
      <c r="G82" s="67">
        <v>125.9</v>
      </c>
      <c r="H82" s="67">
        <v>125.7</v>
      </c>
      <c r="I82" s="67">
        <v>124.9</v>
      </c>
      <c r="J82" s="67">
        <v>124.4</v>
      </c>
      <c r="K82" s="67">
        <v>123.6</v>
      </c>
      <c r="L82" s="67">
        <v>123.1</v>
      </c>
      <c r="M82" s="67">
        <v>121.8</v>
      </c>
      <c r="N82" s="67">
        <v>123.4</v>
      </c>
      <c r="O82" s="67">
        <v>125.4</v>
      </c>
      <c r="P82" s="67">
        <v>124.5</v>
      </c>
      <c r="Q82" s="67">
        <v>122.4</v>
      </c>
      <c r="R82" s="67">
        <v>123.6</v>
      </c>
      <c r="S82" s="95">
        <v>123.4</v>
      </c>
      <c r="T82" s="95">
        <v>123.8</v>
      </c>
      <c r="U82" s="95">
        <v>123.6</v>
      </c>
      <c r="V82" s="95">
        <v>123.1</v>
      </c>
      <c r="W82" s="95">
        <v>124.8</v>
      </c>
      <c r="X82" s="95">
        <v>126.6</v>
      </c>
      <c r="Y82" s="95">
        <v>125.4</v>
      </c>
      <c r="Z82" s="95">
        <v>126.7</v>
      </c>
      <c r="AA82" s="67">
        <v>127.1</v>
      </c>
      <c r="AB82" s="67">
        <v>126.9</v>
      </c>
      <c r="AC82" s="67">
        <v>127.1</v>
      </c>
      <c r="AD82" s="67">
        <v>126.6</v>
      </c>
      <c r="AE82" s="67">
        <v>124.8</v>
      </c>
      <c r="AF82" s="96">
        <v>124.4</v>
      </c>
      <c r="AG82" s="97"/>
      <c r="AH82" s="51">
        <f t="shared" si="20"/>
        <v>127.8</v>
      </c>
      <c r="AI82" s="52">
        <f t="shared" si="21"/>
        <v>121.8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129</v>
      </c>
      <c r="C83" s="67">
        <v>129.69999999999999</v>
      </c>
      <c r="D83" s="67">
        <v>130.69999999999999</v>
      </c>
      <c r="E83" s="67">
        <v>129.80000000000001</v>
      </c>
      <c r="F83" s="67">
        <v>130.6</v>
      </c>
      <c r="G83" s="67">
        <v>128.69999999999999</v>
      </c>
      <c r="H83" s="67">
        <v>128.5</v>
      </c>
      <c r="I83" s="67">
        <v>127.9</v>
      </c>
      <c r="J83" s="67">
        <v>127.7</v>
      </c>
      <c r="K83" s="67">
        <v>126.3</v>
      </c>
      <c r="L83" s="67">
        <v>125.9</v>
      </c>
      <c r="M83" s="67">
        <v>124.6</v>
      </c>
      <c r="N83" s="67">
        <v>125.1</v>
      </c>
      <c r="O83" s="67">
        <v>127.2</v>
      </c>
      <c r="P83" s="67">
        <v>126.8</v>
      </c>
      <c r="Q83" s="67">
        <v>125.6</v>
      </c>
      <c r="R83" s="67">
        <v>127</v>
      </c>
      <c r="S83" s="95">
        <v>126.4</v>
      </c>
      <c r="T83" s="95">
        <v>126.9</v>
      </c>
      <c r="U83" s="95">
        <v>126.9</v>
      </c>
      <c r="V83" s="95">
        <v>126.3</v>
      </c>
      <c r="W83" s="95">
        <v>128</v>
      </c>
      <c r="X83" s="95">
        <v>129.19999999999999</v>
      </c>
      <c r="Y83" s="95">
        <v>128.19999999999999</v>
      </c>
      <c r="Z83" s="95">
        <v>129</v>
      </c>
      <c r="AA83" s="67">
        <v>129.5</v>
      </c>
      <c r="AB83" s="67">
        <v>129.4</v>
      </c>
      <c r="AC83" s="67">
        <v>129.4</v>
      </c>
      <c r="AD83" s="67">
        <v>129.9</v>
      </c>
      <c r="AE83" s="67">
        <v>128.80000000000001</v>
      </c>
      <c r="AF83" s="96">
        <v>128.1</v>
      </c>
      <c r="AG83" s="97"/>
      <c r="AH83" s="51">
        <f t="shared" si="20"/>
        <v>130.69999999999999</v>
      </c>
      <c r="AI83" s="52">
        <f t="shared" si="21"/>
        <v>124.6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127.1</v>
      </c>
      <c r="C84" s="67">
        <v>127</v>
      </c>
      <c r="D84" s="67">
        <v>128.30000000000001</v>
      </c>
      <c r="E84" s="67">
        <v>128.19999999999999</v>
      </c>
      <c r="F84" s="67">
        <v>129.5</v>
      </c>
      <c r="G84" s="67">
        <v>127.9</v>
      </c>
      <c r="H84" s="67">
        <v>129.30000000000001</v>
      </c>
      <c r="I84" s="67">
        <v>128.9</v>
      </c>
      <c r="J84" s="67">
        <v>127.8</v>
      </c>
      <c r="K84" s="67">
        <v>126.9</v>
      </c>
      <c r="L84" s="67">
        <v>127.8</v>
      </c>
      <c r="M84" s="67">
        <v>128.30000000000001</v>
      </c>
      <c r="N84" s="67">
        <v>127.4</v>
      </c>
      <c r="O84" s="67">
        <v>125.4</v>
      </c>
      <c r="P84" s="67">
        <v>125.7</v>
      </c>
      <c r="Q84" s="67">
        <v>127.3</v>
      </c>
      <c r="R84" s="67">
        <v>125.8</v>
      </c>
      <c r="S84" s="67">
        <v>129.19999999999999</v>
      </c>
      <c r="T84" s="67">
        <v>127.1</v>
      </c>
      <c r="U84" s="67">
        <v>127.3</v>
      </c>
      <c r="V84" s="67">
        <v>126.5</v>
      </c>
      <c r="W84" s="95">
        <v>127.3</v>
      </c>
      <c r="X84" s="95">
        <v>126.8</v>
      </c>
      <c r="Y84" s="95">
        <v>127.8</v>
      </c>
      <c r="Z84" s="95">
        <v>127.3</v>
      </c>
      <c r="AA84" s="67">
        <v>125.6</v>
      </c>
      <c r="AB84" s="67">
        <v>125.2</v>
      </c>
      <c r="AC84" s="67">
        <v>125.4</v>
      </c>
      <c r="AD84" s="67">
        <v>127.1</v>
      </c>
      <c r="AE84" s="67">
        <v>127.5</v>
      </c>
      <c r="AF84" s="96">
        <v>129.80000000000001</v>
      </c>
      <c r="AG84" s="97"/>
      <c r="AH84" s="51">
        <f t="shared" si="20"/>
        <v>129.80000000000001</v>
      </c>
      <c r="AI84" s="52">
        <f t="shared" si="21"/>
        <v>125.2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130.6</v>
      </c>
      <c r="C85" s="67">
        <v>130.19999999999999</v>
      </c>
      <c r="D85" s="67">
        <v>131.4</v>
      </c>
      <c r="E85" s="67">
        <v>131.5</v>
      </c>
      <c r="F85" s="67">
        <v>132.4</v>
      </c>
      <c r="G85" s="67">
        <v>131.9</v>
      </c>
      <c r="H85" s="67">
        <v>134.4</v>
      </c>
      <c r="I85" s="67">
        <v>133.5</v>
      </c>
      <c r="J85" s="67">
        <v>132.4</v>
      </c>
      <c r="K85" s="67">
        <v>131.1</v>
      </c>
      <c r="L85" s="67">
        <v>131.9</v>
      </c>
      <c r="M85" s="67">
        <v>131.30000000000001</v>
      </c>
      <c r="N85" s="67">
        <v>132.4</v>
      </c>
      <c r="O85" s="67">
        <v>130.19999999999999</v>
      </c>
      <c r="P85" s="67">
        <v>129</v>
      </c>
      <c r="Q85" s="67">
        <v>133</v>
      </c>
      <c r="R85" s="67">
        <v>131.1</v>
      </c>
      <c r="S85" s="67">
        <v>133.69999999999999</v>
      </c>
      <c r="T85" s="67">
        <v>131.6</v>
      </c>
      <c r="U85" s="67">
        <v>131.80000000000001</v>
      </c>
      <c r="V85" s="67">
        <v>131.5</v>
      </c>
      <c r="W85" s="95">
        <v>132.30000000000001</v>
      </c>
      <c r="X85" s="95">
        <v>131.80000000000001</v>
      </c>
      <c r="Y85" s="95">
        <v>132.19999999999999</v>
      </c>
      <c r="Z85" s="95">
        <v>130.69999999999999</v>
      </c>
      <c r="AA85" s="67">
        <v>130</v>
      </c>
      <c r="AB85" s="67">
        <v>129.9</v>
      </c>
      <c r="AC85" s="67">
        <v>129.69999999999999</v>
      </c>
      <c r="AD85" s="67">
        <v>131.6</v>
      </c>
      <c r="AE85" s="67">
        <v>131.9</v>
      </c>
      <c r="AF85" s="96">
        <v>134</v>
      </c>
      <c r="AG85" s="97"/>
      <c r="AH85" s="51">
        <f t="shared" si="20"/>
        <v>134.4</v>
      </c>
      <c r="AI85" s="52">
        <f t="shared" si="21"/>
        <v>129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133.5</v>
      </c>
      <c r="C86" s="99">
        <v>132.4</v>
      </c>
      <c r="D86" s="99">
        <v>133.30000000000001</v>
      </c>
      <c r="E86" s="99">
        <v>131.9</v>
      </c>
      <c r="F86" s="99">
        <v>134.69999999999999</v>
      </c>
      <c r="G86" s="99">
        <v>137.69999999999999</v>
      </c>
      <c r="H86" s="99">
        <v>136.5</v>
      </c>
      <c r="I86" s="99">
        <v>134.9</v>
      </c>
      <c r="J86" s="99">
        <v>136.1</v>
      </c>
      <c r="K86" s="99">
        <v>135.69999999999999</v>
      </c>
      <c r="L86" s="99">
        <v>133.19999999999999</v>
      </c>
      <c r="M86" s="99">
        <v>130.6</v>
      </c>
      <c r="N86" s="99">
        <v>128</v>
      </c>
      <c r="O86" s="99">
        <v>133.19999999999999</v>
      </c>
      <c r="P86" s="99">
        <v>130.19999999999999</v>
      </c>
      <c r="Q86" s="99">
        <v>133.19999999999999</v>
      </c>
      <c r="R86" s="99">
        <v>131.69999999999999</v>
      </c>
      <c r="S86" s="99">
        <v>128.5</v>
      </c>
      <c r="T86" s="99">
        <v>132.19999999999999</v>
      </c>
      <c r="U86" s="99">
        <v>134.4</v>
      </c>
      <c r="V86" s="99">
        <v>132.69999999999999</v>
      </c>
      <c r="W86" s="95">
        <v>133.19999999999999</v>
      </c>
      <c r="X86" s="95">
        <v>135.69999999999999</v>
      </c>
      <c r="Y86" s="95">
        <v>133.5</v>
      </c>
      <c r="Z86" s="95">
        <v>130</v>
      </c>
      <c r="AA86" s="99">
        <v>134.80000000000001</v>
      </c>
      <c r="AB86" s="99">
        <v>136.69999999999999</v>
      </c>
      <c r="AC86" s="99">
        <v>130.9</v>
      </c>
      <c r="AD86" s="99">
        <v>131.80000000000001</v>
      </c>
      <c r="AE86" s="99">
        <v>133.5</v>
      </c>
      <c r="AF86" s="100">
        <v>130</v>
      </c>
      <c r="AG86" s="101"/>
      <c r="AH86" s="51">
        <f t="shared" si="20"/>
        <v>137.69999999999999</v>
      </c>
      <c r="AI86" s="52">
        <f t="shared" si="21"/>
        <v>128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129.69999999999999</v>
      </c>
      <c r="C87" s="67">
        <v>126.7</v>
      </c>
      <c r="D87" s="67">
        <v>130.9</v>
      </c>
      <c r="E87" s="67">
        <v>128.5</v>
      </c>
      <c r="F87" s="67">
        <v>130</v>
      </c>
      <c r="G87" s="67">
        <v>136.30000000000001</v>
      </c>
      <c r="H87" s="67">
        <v>135.5</v>
      </c>
      <c r="I87" s="67">
        <v>132.9</v>
      </c>
      <c r="J87" s="67">
        <v>136.1</v>
      </c>
      <c r="K87" s="67">
        <v>134.5</v>
      </c>
      <c r="L87" s="67">
        <v>132.9</v>
      </c>
      <c r="M87" s="67">
        <v>125.9</v>
      </c>
      <c r="N87" s="67">
        <v>123.6</v>
      </c>
      <c r="O87" s="67">
        <v>128.80000000000001</v>
      </c>
      <c r="P87" s="67">
        <v>127</v>
      </c>
      <c r="Q87" s="67">
        <v>130.4</v>
      </c>
      <c r="R87" s="67">
        <v>130</v>
      </c>
      <c r="S87" s="67">
        <v>127.8</v>
      </c>
      <c r="T87" s="67">
        <v>129.9</v>
      </c>
      <c r="U87" s="67">
        <v>134.30000000000001</v>
      </c>
      <c r="V87" s="67">
        <v>128.69999999999999</v>
      </c>
      <c r="W87" s="95">
        <v>127.3</v>
      </c>
      <c r="X87" s="95">
        <v>131.5</v>
      </c>
      <c r="Y87" s="95">
        <v>128.69999999999999</v>
      </c>
      <c r="Z87" s="95">
        <v>127.6</v>
      </c>
      <c r="AA87" s="67">
        <v>129.80000000000001</v>
      </c>
      <c r="AB87" s="67">
        <v>134.30000000000001</v>
      </c>
      <c r="AC87" s="67">
        <v>122.7</v>
      </c>
      <c r="AD87" s="67">
        <v>126.4</v>
      </c>
      <c r="AE87" s="67">
        <v>127.4</v>
      </c>
      <c r="AF87" s="96">
        <v>124.1</v>
      </c>
      <c r="AG87" s="97"/>
      <c r="AH87" s="51">
        <f t="shared" si="20"/>
        <v>136.30000000000001</v>
      </c>
      <c r="AI87" s="52">
        <f t="shared" si="21"/>
        <v>122.7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65.5</v>
      </c>
      <c r="C88" s="102">
        <v>65.8</v>
      </c>
      <c r="D88" s="102">
        <v>66.599999999999994</v>
      </c>
      <c r="E88" s="102">
        <v>66</v>
      </c>
      <c r="F88" s="102">
        <v>66.3</v>
      </c>
      <c r="G88" s="102">
        <v>65.3</v>
      </c>
      <c r="H88" s="102">
        <v>65.099999999999994</v>
      </c>
      <c r="I88" s="102">
        <v>65</v>
      </c>
      <c r="J88" s="102">
        <v>65.3</v>
      </c>
      <c r="K88" s="102">
        <v>64.5</v>
      </c>
      <c r="L88" s="102">
        <v>64.099999999999994</v>
      </c>
      <c r="M88" s="102">
        <v>63.5</v>
      </c>
      <c r="N88" s="102">
        <v>64.2</v>
      </c>
      <c r="O88" s="102">
        <v>64.8</v>
      </c>
      <c r="P88" s="102">
        <v>64.8</v>
      </c>
      <c r="Q88" s="102">
        <v>64.099999999999994</v>
      </c>
      <c r="R88" s="102">
        <v>64.8</v>
      </c>
      <c r="S88" s="102">
        <v>64.5</v>
      </c>
      <c r="T88" s="102">
        <v>64.8</v>
      </c>
      <c r="U88" s="102">
        <v>64.599999999999994</v>
      </c>
      <c r="V88" s="102">
        <v>64.3</v>
      </c>
      <c r="W88" s="102">
        <v>65.400000000000006</v>
      </c>
      <c r="X88" s="102">
        <v>65.8</v>
      </c>
      <c r="Y88" s="102">
        <v>65.2</v>
      </c>
      <c r="Z88" s="102">
        <v>65.599999999999994</v>
      </c>
      <c r="AA88" s="102">
        <v>66.400000000000006</v>
      </c>
      <c r="AB88" s="102">
        <v>66</v>
      </c>
      <c r="AC88" s="102">
        <v>65.8</v>
      </c>
      <c r="AD88" s="102">
        <v>66.2</v>
      </c>
      <c r="AE88" s="102">
        <v>65.8</v>
      </c>
      <c r="AF88" s="103">
        <v>65.400000000000006</v>
      </c>
      <c r="AG88" s="104"/>
      <c r="AH88" s="51">
        <f t="shared" si="20"/>
        <v>66.599999999999994</v>
      </c>
      <c r="AI88" s="52">
        <f t="shared" si="21"/>
        <v>63.5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SUM(B12,B14,B17,B20:B21,B39,B41:B42,B44,B46,B91:B94,B98,B104,B110,B119,B121,B133,B140,B143:B144,B151,B153,B155,B159:B161,B163:B165,B170,B176:B177,B179:B181,B189,B194)</f>
        <v>146.43999999999997</v>
      </c>
      <c r="C90" s="109">
        <f t="shared" ref="C90:AF90" si="25">SUM(C12,C14,C17,C20:C21,C39,C41:C42,C44,C46,C91:C94,C98,C104,C110,C119,C121,C133,C140,C143:C144,C151,C153,C155,C159:C161,C163:C165,C170,C176:C177,C179:C181,C189,C194)</f>
        <v>136.33999999999995</v>
      </c>
      <c r="D90" s="109">
        <f t="shared" si="25"/>
        <v>135.63999999999996</v>
      </c>
      <c r="E90" s="109">
        <f t="shared" si="25"/>
        <v>137.13999999999996</v>
      </c>
      <c r="F90" s="109">
        <f t="shared" si="25"/>
        <v>145.13999999999996</v>
      </c>
      <c r="G90" s="109">
        <f t="shared" si="25"/>
        <v>174.53999999999994</v>
      </c>
      <c r="H90" s="109">
        <f t="shared" si="25"/>
        <v>190.73999999999995</v>
      </c>
      <c r="I90" s="109">
        <f t="shared" si="25"/>
        <v>222.53999999999994</v>
      </c>
      <c r="J90" s="109">
        <f t="shared" si="25"/>
        <v>239.43999999999994</v>
      </c>
      <c r="K90" s="109">
        <f t="shared" si="25"/>
        <v>260.44000000000005</v>
      </c>
      <c r="L90" s="109">
        <f t="shared" si="25"/>
        <v>279.44</v>
      </c>
      <c r="M90" s="109">
        <f t="shared" si="25"/>
        <v>270.53999999999996</v>
      </c>
      <c r="N90" s="109">
        <f t="shared" si="25"/>
        <v>257.84000000000003</v>
      </c>
      <c r="O90" s="109">
        <f t="shared" si="25"/>
        <v>279.74</v>
      </c>
      <c r="P90" s="109">
        <f t="shared" si="25"/>
        <v>275.84000000000003</v>
      </c>
      <c r="Q90" s="109">
        <f t="shared" si="25"/>
        <v>239.23999999999995</v>
      </c>
      <c r="R90" s="109">
        <f t="shared" si="25"/>
        <v>235.73999999999998</v>
      </c>
      <c r="S90" s="109">
        <f t="shared" si="25"/>
        <v>216.04</v>
      </c>
      <c r="T90" s="109">
        <f t="shared" si="25"/>
        <v>236.13999999999996</v>
      </c>
      <c r="U90" s="109">
        <f t="shared" si="25"/>
        <v>228.83999999999997</v>
      </c>
      <c r="V90" s="109">
        <f t="shared" si="25"/>
        <v>233.23999999999995</v>
      </c>
      <c r="W90" s="109">
        <f t="shared" si="25"/>
        <v>226.63999999999996</v>
      </c>
      <c r="X90" s="109">
        <f t="shared" si="25"/>
        <v>245.03999999999996</v>
      </c>
      <c r="Y90" s="109">
        <f t="shared" si="25"/>
        <v>276.54000000000002</v>
      </c>
      <c r="Z90" s="109">
        <f t="shared" si="25"/>
        <v>290.83999999999997</v>
      </c>
      <c r="AA90" s="109">
        <f t="shared" si="25"/>
        <v>245.73999999999995</v>
      </c>
      <c r="AB90" s="109">
        <f t="shared" si="25"/>
        <v>243.83999999999997</v>
      </c>
      <c r="AC90" s="109">
        <f t="shared" si="25"/>
        <v>250.54000000000002</v>
      </c>
      <c r="AD90" s="109">
        <f t="shared" si="25"/>
        <v>172.24</v>
      </c>
      <c r="AE90" s="109">
        <f t="shared" si="25"/>
        <v>134.44</v>
      </c>
      <c r="AF90" s="109">
        <f t="shared" si="25"/>
        <v>115.43999999999998</v>
      </c>
      <c r="AG90" s="110"/>
      <c r="AH90" s="51">
        <f>MAX(B90:AF90)</f>
        <v>290.83999999999997</v>
      </c>
      <c r="AI90" s="52">
        <f>MIN(B90:AF90)</f>
        <v>115.43999999999998</v>
      </c>
    </row>
    <row r="91" spans="1:88" x14ac:dyDescent="0.25">
      <c r="A91" s="111" t="s">
        <v>58</v>
      </c>
      <c r="B91" s="79">
        <v>15.4</v>
      </c>
      <c r="C91" s="79">
        <v>11.1</v>
      </c>
      <c r="D91" s="79">
        <v>11.1</v>
      </c>
      <c r="E91" s="79">
        <v>16.7</v>
      </c>
      <c r="F91" s="112">
        <v>10.5</v>
      </c>
      <c r="G91" s="112">
        <v>20.2</v>
      </c>
      <c r="H91" s="112">
        <v>25.5</v>
      </c>
      <c r="I91" s="112">
        <v>27.2</v>
      </c>
      <c r="J91" s="112">
        <v>31.2</v>
      </c>
      <c r="K91" s="112">
        <v>38.299999999999997</v>
      </c>
      <c r="L91" s="49">
        <v>34</v>
      </c>
      <c r="M91" s="112">
        <v>26.7</v>
      </c>
      <c r="N91" s="112">
        <v>7.2</v>
      </c>
      <c r="O91" s="112">
        <v>31.5</v>
      </c>
      <c r="P91" s="112">
        <v>26.8</v>
      </c>
      <c r="Q91" s="112">
        <v>26.9</v>
      </c>
      <c r="R91" s="112">
        <v>28.6</v>
      </c>
      <c r="S91" s="49">
        <v>25.9</v>
      </c>
      <c r="T91" s="49">
        <v>40.5</v>
      </c>
      <c r="U91" s="112">
        <v>44.8</v>
      </c>
      <c r="V91" s="112">
        <v>41.2</v>
      </c>
      <c r="W91" s="112">
        <v>35.4</v>
      </c>
      <c r="X91" s="112">
        <v>36.200000000000003</v>
      </c>
      <c r="Y91" s="112">
        <v>32</v>
      </c>
      <c r="Z91" s="112">
        <v>22</v>
      </c>
      <c r="AA91" s="49">
        <v>25.2</v>
      </c>
      <c r="AB91" s="49">
        <v>28.3</v>
      </c>
      <c r="AC91" s="49">
        <v>31.5</v>
      </c>
      <c r="AD91" s="49">
        <v>32.799999999999997</v>
      </c>
      <c r="AE91" s="49">
        <v>31.8</v>
      </c>
      <c r="AF91" s="113">
        <v>14.6</v>
      </c>
      <c r="AG91" s="114">
        <v>75</v>
      </c>
      <c r="AH91" s="51">
        <f>IF(ABS(MAX(B91:AF91))&gt;ABS(MIN(B91:AF91)),MAX(B91:AF91),MIN(B91:AF91))</f>
        <v>44.8</v>
      </c>
      <c r="AI91" s="115">
        <f>INDEX($B$9:$AF$9,1,MATCH(AH91,B91:AF91,0))</f>
        <v>0.70833333333333304</v>
      </c>
    </row>
    <row r="92" spans="1:88" x14ac:dyDescent="0.25">
      <c r="A92" s="116" t="s">
        <v>59</v>
      </c>
      <c r="B92" s="80">
        <v>-70</v>
      </c>
      <c r="C92" s="80">
        <v>-73</v>
      </c>
      <c r="D92" s="80">
        <v>-73</v>
      </c>
      <c r="E92" s="80">
        <v>-73</v>
      </c>
      <c r="F92" s="80">
        <v>-70</v>
      </c>
      <c r="G92" s="80">
        <v>-56</v>
      </c>
      <c r="H92" s="80">
        <v>-48</v>
      </c>
      <c r="I92" s="80">
        <v>-35</v>
      </c>
      <c r="J92" s="80">
        <v>-30</v>
      </c>
      <c r="K92" s="80">
        <v>-23</v>
      </c>
      <c r="L92" s="80">
        <v>-16</v>
      </c>
      <c r="M92" s="80">
        <v>-16.600000000000001</v>
      </c>
      <c r="N92" s="80">
        <v>-17.7</v>
      </c>
      <c r="O92" s="80">
        <v>-5.2</v>
      </c>
      <c r="P92" s="80">
        <v>-6.7</v>
      </c>
      <c r="Q92" s="80">
        <v>-24.6</v>
      </c>
      <c r="R92" s="80">
        <v>-26</v>
      </c>
      <c r="S92" s="80">
        <v>-19</v>
      </c>
      <c r="T92" s="80">
        <v>-27</v>
      </c>
      <c r="U92" s="80">
        <v>-32</v>
      </c>
      <c r="V92" s="80">
        <v>-28</v>
      </c>
      <c r="W92" s="80">
        <v>-28</v>
      </c>
      <c r="X92" s="80">
        <v>-20</v>
      </c>
      <c r="Y92" s="80">
        <v>-3</v>
      </c>
      <c r="Z92" s="80">
        <v>16.5</v>
      </c>
      <c r="AA92" s="67">
        <v>-6</v>
      </c>
      <c r="AB92" s="67">
        <v>-9</v>
      </c>
      <c r="AC92" s="67">
        <f>-7.4+14.4</f>
        <v>7</v>
      </c>
      <c r="AD92" s="67">
        <f>-23.6-31.9</f>
        <v>-55.5</v>
      </c>
      <c r="AE92" s="67">
        <f>-33.8-39.5</f>
        <v>-73.3</v>
      </c>
      <c r="AF92" s="117">
        <f>-36.7-40.8</f>
        <v>-77.5</v>
      </c>
      <c r="AG92" s="114">
        <v>240</v>
      </c>
      <c r="AH92" s="51">
        <f>IF(ABS(MAX(B92:AF92))&gt;ABS(MIN(B92:AF92)),MAX(B92:AF92),MIN(B92:AF92))</f>
        <v>-77.5</v>
      </c>
      <c r="AI92" s="115">
        <f>INDEX($B$9:$AF$9,1,MATCH(AH92,B92:AF92,0))</f>
        <v>1</v>
      </c>
    </row>
    <row r="93" spans="1:88" x14ac:dyDescent="0.25">
      <c r="A93" s="116" t="s">
        <v>60</v>
      </c>
      <c r="B93" s="80">
        <v>-10.1</v>
      </c>
      <c r="C93" s="80">
        <v>-5.8</v>
      </c>
      <c r="D93" s="80">
        <v>-4.7</v>
      </c>
      <c r="E93" s="80">
        <v>-9.4</v>
      </c>
      <c r="F93" s="80">
        <v>-2.9</v>
      </c>
      <c r="G93" s="80">
        <v>-4.4000000000000004</v>
      </c>
      <c r="H93" s="80">
        <v>-1.2</v>
      </c>
      <c r="I93" s="80">
        <v>7.2</v>
      </c>
      <c r="J93" s="80">
        <v>7.9</v>
      </c>
      <c r="K93" s="80">
        <v>12</v>
      </c>
      <c r="L93" s="80">
        <v>12.5</v>
      </c>
      <c r="M93" s="80">
        <v>14.7</v>
      </c>
      <c r="N93" s="80">
        <v>23.2</v>
      </c>
      <c r="O93" s="80">
        <v>39.700000000000003</v>
      </c>
      <c r="P93" s="80">
        <v>28.7</v>
      </c>
      <c r="Q93" s="80">
        <v>34.799999999999997</v>
      </c>
      <c r="R93" s="80">
        <v>29.8</v>
      </c>
      <c r="S93" s="80">
        <v>39.9</v>
      </c>
      <c r="T93" s="80">
        <v>21.7</v>
      </c>
      <c r="U93" s="80">
        <v>13.9</v>
      </c>
      <c r="V93" s="80">
        <v>8.1</v>
      </c>
      <c r="W93" s="80">
        <v>8.1</v>
      </c>
      <c r="X93" s="80">
        <v>20.5</v>
      </c>
      <c r="Y93" s="80">
        <v>35.6</v>
      </c>
      <c r="Z93" s="80">
        <v>40.200000000000003</v>
      </c>
      <c r="AA93" s="67">
        <v>24.2</v>
      </c>
      <c r="AB93" s="67">
        <v>30</v>
      </c>
      <c r="AC93" s="67">
        <v>20.100000000000001</v>
      </c>
      <c r="AD93" s="67">
        <v>10.4</v>
      </c>
      <c r="AE93" s="67">
        <v>-9.1999999999999993</v>
      </c>
      <c r="AF93" s="117">
        <v>-13.8</v>
      </c>
      <c r="AG93" s="114">
        <v>60</v>
      </c>
      <c r="AH93" s="51">
        <f>IF(ABS(MAX(B93:AF93))&gt;ABS(MIN(B93:AF93)),MAX(B93:AF93),MIN(B93:AF93))</f>
        <v>40.200000000000003</v>
      </c>
      <c r="AI93" s="115">
        <f>INDEX($B$9:$AF$9,1,MATCH(AH93,B93:AF93,0))</f>
        <v>0.8125</v>
      </c>
    </row>
    <row r="94" spans="1:88" x14ac:dyDescent="0.25">
      <c r="A94" s="118" t="s">
        <v>61</v>
      </c>
      <c r="B94" s="82">
        <v>-43</v>
      </c>
      <c r="C94" s="82">
        <v>-50.1</v>
      </c>
      <c r="D94" s="82">
        <v>-51.9</v>
      </c>
      <c r="E94" s="82">
        <v>-51.3</v>
      </c>
      <c r="F94" s="82">
        <v>-46.6</v>
      </c>
      <c r="G94" s="82">
        <v>-39.4</v>
      </c>
      <c r="H94" s="82">
        <v>-39.700000000000003</v>
      </c>
      <c r="I94" s="82">
        <v>-31</v>
      </c>
      <c r="J94" s="82">
        <v>-23.3</v>
      </c>
      <c r="K94" s="82">
        <v>-21</v>
      </c>
      <c r="L94" s="82">
        <v>-5.7</v>
      </c>
      <c r="M94" s="82">
        <v>-8.9</v>
      </c>
      <c r="N94" s="82">
        <v>-9.5</v>
      </c>
      <c r="O94" s="82">
        <v>-41.5</v>
      </c>
      <c r="P94" s="82">
        <v>-27.7</v>
      </c>
      <c r="Q94" s="82">
        <v>-52.8</v>
      </c>
      <c r="R94" s="82">
        <v>-51.6</v>
      </c>
      <c r="S94" s="82">
        <v>-47.1</v>
      </c>
      <c r="T94" s="82">
        <v>-53.4</v>
      </c>
      <c r="U94" s="82">
        <v>-52.2</v>
      </c>
      <c r="V94" s="82">
        <v>-42.6</v>
      </c>
      <c r="W94" s="82">
        <v>-43.4</v>
      </c>
      <c r="X94" s="82">
        <v>-46.2</v>
      </c>
      <c r="Y94" s="82">
        <v>-42.6</v>
      </c>
      <c r="Z94" s="82">
        <v>-42.4</v>
      </c>
      <c r="AA94" s="119">
        <v>-52.2</v>
      </c>
      <c r="AB94" s="119">
        <v>-60</v>
      </c>
      <c r="AC94" s="119">
        <v>-64</v>
      </c>
      <c r="AD94" s="119">
        <v>-70.8</v>
      </c>
      <c r="AE94" s="119">
        <v>-68.7</v>
      </c>
      <c r="AF94" s="120">
        <v>-63.6</v>
      </c>
      <c r="AG94" s="121">
        <v>120</v>
      </c>
      <c r="AH94" s="51">
        <f>IF(ABS(MAX(B94:AF94))&gt;ABS(MIN(B94:AF94)),MAX(B94:AF94),MIN(B94:AF94))</f>
        <v>-70.8</v>
      </c>
      <c r="AI94" s="115">
        <f>INDEX($B$9:$AF$9,1,MATCH(AH94,B94:AF94,0))</f>
        <v>0.91666666666666696</v>
      </c>
    </row>
    <row r="95" spans="1:88" ht="15.75" thickBot="1" x14ac:dyDescent="0.3">
      <c r="A95" s="118" t="s">
        <v>62</v>
      </c>
      <c r="B95" s="82">
        <v>61</v>
      </c>
      <c r="C95" s="82">
        <v>54.7</v>
      </c>
      <c r="D95" s="82">
        <v>50.2</v>
      </c>
      <c r="E95" s="82">
        <v>52.1</v>
      </c>
      <c r="F95" s="82">
        <v>54.9</v>
      </c>
      <c r="G95" s="82">
        <v>-53.7</v>
      </c>
      <c r="H95" s="82">
        <v>52.9</v>
      </c>
      <c r="I95" s="82">
        <v>58.4</v>
      </c>
      <c r="J95" s="82">
        <v>60.8</v>
      </c>
      <c r="K95" s="82">
        <v>64.5</v>
      </c>
      <c r="L95" s="82">
        <v>76.599999999999994</v>
      </c>
      <c r="M95" s="82">
        <v>78</v>
      </c>
      <c r="N95" s="82">
        <v>69</v>
      </c>
      <c r="O95" s="82">
        <v>38</v>
      </c>
      <c r="P95" s="82">
        <v>53.6</v>
      </c>
      <c r="Q95" s="82">
        <v>64</v>
      </c>
      <c r="R95" s="82">
        <v>62.4</v>
      </c>
      <c r="S95" s="82">
        <v>68.5</v>
      </c>
      <c r="T95" s="82">
        <v>59.5</v>
      </c>
      <c r="U95" s="82">
        <v>58.5</v>
      </c>
      <c r="V95" s="82">
        <v>64.5</v>
      </c>
      <c r="W95" s="82">
        <v>61.9</v>
      </c>
      <c r="X95" s="82">
        <v>58.6</v>
      </c>
      <c r="Y95" s="82">
        <v>62.7</v>
      </c>
      <c r="Z95" s="82">
        <v>53</v>
      </c>
      <c r="AA95" s="119">
        <v>66.2</v>
      </c>
      <c r="AB95" s="119">
        <v>37</v>
      </c>
      <c r="AC95" s="119">
        <v>29.1</v>
      </c>
      <c r="AD95" s="119">
        <v>39.799999999999997</v>
      </c>
      <c r="AE95" s="119">
        <v>50.8</v>
      </c>
      <c r="AF95" s="120">
        <v>60.1</v>
      </c>
      <c r="AG95" s="121"/>
      <c r="AH95" s="51">
        <f>IF(ABS(MAX(B95:AF95))&gt;ABS(MIN(B95:AF95)),MAX(B95:AF95),MIN(B95:AF95))</f>
        <v>78</v>
      </c>
      <c r="AI95" s="115">
        <f>INDEX($B$9:$AF$9,1,MATCH(AH95,B95:AF95,0))</f>
        <v>0.375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3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ref="S124:AF124" si="34">R124</f>
        <v>1.48</v>
      </c>
      <c r="T124" s="129">
        <f t="shared" si="34"/>
        <v>1.48</v>
      </c>
      <c r="U124" s="129">
        <f t="shared" si="34"/>
        <v>1.48</v>
      </c>
      <c r="V124" s="129">
        <f t="shared" si="34"/>
        <v>1.48</v>
      </c>
      <c r="W124" s="129">
        <f t="shared" si="34"/>
        <v>1.48</v>
      </c>
      <c r="X124" s="129">
        <f t="shared" si="34"/>
        <v>1.48</v>
      </c>
      <c r="Y124" s="129">
        <f t="shared" si="34"/>
        <v>1.48</v>
      </c>
      <c r="Z124" s="129">
        <f t="shared" si="34"/>
        <v>1.48</v>
      </c>
      <c r="AA124" s="129">
        <f t="shared" si="34"/>
        <v>1.48</v>
      </c>
      <c r="AB124" s="129">
        <f t="shared" si="34"/>
        <v>1.48</v>
      </c>
      <c r="AC124" s="129">
        <f t="shared" si="34"/>
        <v>1.48</v>
      </c>
      <c r="AD124" s="129">
        <f t="shared" si="34"/>
        <v>1.48</v>
      </c>
      <c r="AE124" s="129">
        <f t="shared" si="34"/>
        <v>1.48</v>
      </c>
      <c r="AF124" s="129">
        <f t="shared" si="34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5">B126</f>
        <v>2.2000000000000002</v>
      </c>
      <c r="D126" s="129">
        <f t="shared" si="35"/>
        <v>2.2000000000000002</v>
      </c>
      <c r="E126" s="129">
        <f t="shared" si="35"/>
        <v>2.2000000000000002</v>
      </c>
      <c r="F126" s="129">
        <f t="shared" si="35"/>
        <v>2.2000000000000002</v>
      </c>
      <c r="G126" s="129">
        <f t="shared" si="35"/>
        <v>2.2000000000000002</v>
      </c>
      <c r="H126" s="129">
        <f t="shared" si="35"/>
        <v>2.2000000000000002</v>
      </c>
      <c r="I126" s="129">
        <f t="shared" si="35"/>
        <v>2.2000000000000002</v>
      </c>
      <c r="J126" s="129">
        <f t="shared" si="35"/>
        <v>2.2000000000000002</v>
      </c>
      <c r="K126" s="129">
        <f t="shared" si="35"/>
        <v>2.2000000000000002</v>
      </c>
      <c r="L126" s="129">
        <f t="shared" si="35"/>
        <v>2.2000000000000002</v>
      </c>
      <c r="M126" s="129">
        <f t="shared" si="35"/>
        <v>2.2000000000000002</v>
      </c>
      <c r="N126" s="129">
        <f t="shared" si="35"/>
        <v>2.2000000000000002</v>
      </c>
      <c r="O126" s="129">
        <f t="shared" si="35"/>
        <v>2.2000000000000002</v>
      </c>
      <c r="P126" s="129">
        <f t="shared" si="35"/>
        <v>2.2000000000000002</v>
      </c>
      <c r="Q126" s="129">
        <f t="shared" si="35"/>
        <v>2.2000000000000002</v>
      </c>
      <c r="R126" s="129">
        <f t="shared" si="35"/>
        <v>2.2000000000000002</v>
      </c>
      <c r="S126" s="129">
        <f t="shared" ref="S126:AF133" si="36">R126</f>
        <v>2.2000000000000002</v>
      </c>
      <c r="T126" s="129">
        <f t="shared" si="36"/>
        <v>2.2000000000000002</v>
      </c>
      <c r="U126" s="129">
        <f t="shared" si="36"/>
        <v>2.2000000000000002</v>
      </c>
      <c r="V126" s="129">
        <f t="shared" si="36"/>
        <v>2.2000000000000002</v>
      </c>
      <c r="W126" s="129">
        <f t="shared" si="36"/>
        <v>2.2000000000000002</v>
      </c>
      <c r="X126" s="129">
        <f t="shared" si="36"/>
        <v>2.2000000000000002</v>
      </c>
      <c r="Y126" s="129">
        <f t="shared" si="36"/>
        <v>2.2000000000000002</v>
      </c>
      <c r="Z126" s="129">
        <f t="shared" si="36"/>
        <v>2.2000000000000002</v>
      </c>
      <c r="AA126" s="129">
        <f t="shared" si="36"/>
        <v>2.2000000000000002</v>
      </c>
      <c r="AB126" s="129">
        <f t="shared" si="36"/>
        <v>2.2000000000000002</v>
      </c>
      <c r="AC126" s="129">
        <f t="shared" si="36"/>
        <v>2.2000000000000002</v>
      </c>
      <c r="AD126" s="129">
        <f t="shared" si="36"/>
        <v>2.2000000000000002</v>
      </c>
      <c r="AE126" s="129">
        <f t="shared" si="36"/>
        <v>2.2000000000000002</v>
      </c>
      <c r="AF126" s="129">
        <f t="shared" si="36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5"/>
        <v>2</v>
      </c>
      <c r="D127" s="129">
        <f t="shared" si="35"/>
        <v>2</v>
      </c>
      <c r="E127" s="129">
        <f t="shared" si="35"/>
        <v>2</v>
      </c>
      <c r="F127" s="129">
        <f t="shared" si="35"/>
        <v>2</v>
      </c>
      <c r="G127" s="129">
        <f t="shared" si="35"/>
        <v>2</v>
      </c>
      <c r="H127" s="129">
        <f t="shared" si="35"/>
        <v>2</v>
      </c>
      <c r="I127" s="129">
        <f t="shared" si="35"/>
        <v>2</v>
      </c>
      <c r="J127" s="129">
        <f t="shared" si="35"/>
        <v>2</v>
      </c>
      <c r="K127" s="129">
        <f t="shared" si="35"/>
        <v>2</v>
      </c>
      <c r="L127" s="129">
        <f t="shared" si="35"/>
        <v>2</v>
      </c>
      <c r="M127" s="129">
        <f t="shared" si="35"/>
        <v>2</v>
      </c>
      <c r="N127" s="129">
        <f t="shared" si="35"/>
        <v>2</v>
      </c>
      <c r="O127" s="129">
        <f t="shared" si="35"/>
        <v>2</v>
      </c>
      <c r="P127" s="129">
        <f t="shared" si="35"/>
        <v>2</v>
      </c>
      <c r="Q127" s="129">
        <f t="shared" si="35"/>
        <v>2</v>
      </c>
      <c r="R127" s="129">
        <f t="shared" si="35"/>
        <v>2</v>
      </c>
      <c r="S127" s="129">
        <f t="shared" si="36"/>
        <v>2</v>
      </c>
      <c r="T127" s="129">
        <f t="shared" si="36"/>
        <v>2</v>
      </c>
      <c r="U127" s="129">
        <f t="shared" si="36"/>
        <v>2</v>
      </c>
      <c r="V127" s="129">
        <f t="shared" si="36"/>
        <v>2</v>
      </c>
      <c r="W127" s="129">
        <f t="shared" si="36"/>
        <v>2</v>
      </c>
      <c r="X127" s="129">
        <f t="shared" si="36"/>
        <v>2</v>
      </c>
      <c r="Y127" s="129">
        <f t="shared" si="36"/>
        <v>2</v>
      </c>
      <c r="Z127" s="129">
        <f t="shared" si="36"/>
        <v>2</v>
      </c>
      <c r="AA127" s="129">
        <f t="shared" si="36"/>
        <v>2</v>
      </c>
      <c r="AB127" s="129">
        <f t="shared" si="36"/>
        <v>2</v>
      </c>
      <c r="AC127" s="129">
        <f t="shared" si="36"/>
        <v>2</v>
      </c>
      <c r="AD127" s="129">
        <f t="shared" si="36"/>
        <v>2</v>
      </c>
      <c r="AE127" s="129">
        <f t="shared" si="36"/>
        <v>2</v>
      </c>
      <c r="AF127" s="129">
        <f t="shared" si="36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5"/>
        <v>1.25</v>
      </c>
      <c r="D128" s="129">
        <f t="shared" si="35"/>
        <v>1.25</v>
      </c>
      <c r="E128" s="129">
        <f t="shared" si="35"/>
        <v>1.25</v>
      </c>
      <c r="F128" s="129">
        <f t="shared" si="35"/>
        <v>1.25</v>
      </c>
      <c r="G128" s="129">
        <f t="shared" si="35"/>
        <v>1.25</v>
      </c>
      <c r="H128" s="129">
        <f t="shared" si="35"/>
        <v>1.25</v>
      </c>
      <c r="I128" s="129">
        <f t="shared" si="35"/>
        <v>1.25</v>
      </c>
      <c r="J128" s="129">
        <f t="shared" si="35"/>
        <v>1.25</v>
      </c>
      <c r="K128" s="129">
        <f t="shared" si="35"/>
        <v>1.25</v>
      </c>
      <c r="L128" s="129">
        <f t="shared" si="35"/>
        <v>1.25</v>
      </c>
      <c r="M128" s="129">
        <f t="shared" si="35"/>
        <v>1.25</v>
      </c>
      <c r="N128" s="129">
        <f t="shared" si="35"/>
        <v>1.25</v>
      </c>
      <c r="O128" s="129">
        <f t="shared" si="35"/>
        <v>1.25</v>
      </c>
      <c r="P128" s="129">
        <f t="shared" si="35"/>
        <v>1.25</v>
      </c>
      <c r="Q128" s="129">
        <f t="shared" si="35"/>
        <v>1.25</v>
      </c>
      <c r="R128" s="129">
        <f t="shared" si="35"/>
        <v>1.25</v>
      </c>
      <c r="S128" s="129">
        <f t="shared" si="36"/>
        <v>1.25</v>
      </c>
      <c r="T128" s="129">
        <f t="shared" si="36"/>
        <v>1.25</v>
      </c>
      <c r="U128" s="129">
        <f t="shared" si="36"/>
        <v>1.25</v>
      </c>
      <c r="V128" s="129">
        <f t="shared" si="36"/>
        <v>1.25</v>
      </c>
      <c r="W128" s="129">
        <f t="shared" si="36"/>
        <v>1.25</v>
      </c>
      <c r="X128" s="129">
        <f t="shared" si="36"/>
        <v>1.25</v>
      </c>
      <c r="Y128" s="129">
        <f t="shared" si="36"/>
        <v>1.25</v>
      </c>
      <c r="Z128" s="129">
        <f t="shared" si="36"/>
        <v>1.25</v>
      </c>
      <c r="AA128" s="129">
        <f t="shared" si="36"/>
        <v>1.25</v>
      </c>
      <c r="AB128" s="129">
        <f t="shared" si="36"/>
        <v>1.25</v>
      </c>
      <c r="AC128" s="129">
        <f t="shared" si="36"/>
        <v>1.25</v>
      </c>
      <c r="AD128" s="129">
        <f t="shared" si="36"/>
        <v>1.25</v>
      </c>
      <c r="AE128" s="129">
        <f t="shared" si="36"/>
        <v>1.25</v>
      </c>
      <c r="AF128" s="129">
        <f t="shared" si="36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5"/>
        <v>1.1499999999999999</v>
      </c>
      <c r="D129" s="129">
        <f t="shared" si="35"/>
        <v>1.1499999999999999</v>
      </c>
      <c r="E129" s="129">
        <f t="shared" si="35"/>
        <v>1.1499999999999999</v>
      </c>
      <c r="F129" s="129">
        <f t="shared" si="35"/>
        <v>1.1499999999999999</v>
      </c>
      <c r="G129" s="129">
        <f t="shared" si="35"/>
        <v>1.1499999999999999</v>
      </c>
      <c r="H129" s="129">
        <f t="shared" si="35"/>
        <v>1.1499999999999999</v>
      </c>
      <c r="I129" s="129">
        <f t="shared" si="35"/>
        <v>1.1499999999999999</v>
      </c>
      <c r="J129" s="129">
        <f t="shared" si="35"/>
        <v>1.1499999999999999</v>
      </c>
      <c r="K129" s="129">
        <f t="shared" si="35"/>
        <v>1.1499999999999999</v>
      </c>
      <c r="L129" s="129">
        <f t="shared" si="35"/>
        <v>1.1499999999999999</v>
      </c>
      <c r="M129" s="129">
        <f t="shared" si="35"/>
        <v>1.1499999999999999</v>
      </c>
      <c r="N129" s="129">
        <f t="shared" si="35"/>
        <v>1.1499999999999999</v>
      </c>
      <c r="O129" s="129">
        <f t="shared" si="35"/>
        <v>1.1499999999999999</v>
      </c>
      <c r="P129" s="129">
        <f t="shared" si="35"/>
        <v>1.1499999999999999</v>
      </c>
      <c r="Q129" s="129">
        <f t="shared" si="35"/>
        <v>1.1499999999999999</v>
      </c>
      <c r="R129" s="129">
        <f t="shared" si="35"/>
        <v>1.1499999999999999</v>
      </c>
      <c r="S129" s="129">
        <f t="shared" si="36"/>
        <v>1.1499999999999999</v>
      </c>
      <c r="T129" s="129">
        <f t="shared" si="36"/>
        <v>1.1499999999999999</v>
      </c>
      <c r="U129" s="129">
        <f t="shared" si="36"/>
        <v>1.1499999999999999</v>
      </c>
      <c r="V129" s="129">
        <f t="shared" si="36"/>
        <v>1.1499999999999999</v>
      </c>
      <c r="W129" s="129">
        <f t="shared" si="36"/>
        <v>1.1499999999999999</v>
      </c>
      <c r="X129" s="129">
        <f t="shared" si="36"/>
        <v>1.1499999999999999</v>
      </c>
      <c r="Y129" s="129">
        <f t="shared" si="36"/>
        <v>1.1499999999999999</v>
      </c>
      <c r="Z129" s="129">
        <f t="shared" si="36"/>
        <v>1.1499999999999999</v>
      </c>
      <c r="AA129" s="129">
        <f t="shared" si="36"/>
        <v>1.1499999999999999</v>
      </c>
      <c r="AB129" s="129">
        <f t="shared" si="36"/>
        <v>1.1499999999999999</v>
      </c>
      <c r="AC129" s="129">
        <f t="shared" si="36"/>
        <v>1.1499999999999999</v>
      </c>
      <c r="AD129" s="129">
        <f t="shared" si="36"/>
        <v>1.1499999999999999</v>
      </c>
      <c r="AE129" s="129">
        <f t="shared" si="36"/>
        <v>1.1499999999999999</v>
      </c>
      <c r="AF129" s="129">
        <f t="shared" si="36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5"/>
        <v>2.133</v>
      </c>
      <c r="D130" s="129">
        <f t="shared" si="35"/>
        <v>2.133</v>
      </c>
      <c r="E130" s="129">
        <f t="shared" si="35"/>
        <v>2.133</v>
      </c>
      <c r="F130" s="129">
        <f t="shared" si="35"/>
        <v>2.133</v>
      </c>
      <c r="G130" s="129">
        <f t="shared" si="35"/>
        <v>2.133</v>
      </c>
      <c r="H130" s="129">
        <f t="shared" si="35"/>
        <v>2.133</v>
      </c>
      <c r="I130" s="129">
        <f t="shared" si="35"/>
        <v>2.133</v>
      </c>
      <c r="J130" s="129">
        <f t="shared" si="35"/>
        <v>2.133</v>
      </c>
      <c r="K130" s="129">
        <f t="shared" si="35"/>
        <v>2.133</v>
      </c>
      <c r="L130" s="129">
        <f t="shared" si="35"/>
        <v>2.133</v>
      </c>
      <c r="M130" s="129">
        <f t="shared" si="35"/>
        <v>2.133</v>
      </c>
      <c r="N130" s="129">
        <f t="shared" si="35"/>
        <v>2.133</v>
      </c>
      <c r="O130" s="129">
        <f t="shared" si="35"/>
        <v>2.133</v>
      </c>
      <c r="P130" s="129">
        <f t="shared" si="35"/>
        <v>2.133</v>
      </c>
      <c r="Q130" s="129">
        <f t="shared" si="35"/>
        <v>2.133</v>
      </c>
      <c r="R130" s="129">
        <f t="shared" si="35"/>
        <v>2.133</v>
      </c>
      <c r="S130" s="129">
        <f t="shared" si="36"/>
        <v>2.133</v>
      </c>
      <c r="T130" s="129">
        <f t="shared" si="36"/>
        <v>2.133</v>
      </c>
      <c r="U130" s="129">
        <f t="shared" si="36"/>
        <v>2.133</v>
      </c>
      <c r="V130" s="129">
        <f t="shared" si="36"/>
        <v>2.133</v>
      </c>
      <c r="W130" s="129">
        <f t="shared" si="36"/>
        <v>2.133</v>
      </c>
      <c r="X130" s="129">
        <f t="shared" si="36"/>
        <v>2.133</v>
      </c>
      <c r="Y130" s="129">
        <f t="shared" si="36"/>
        <v>2.133</v>
      </c>
      <c r="Z130" s="129">
        <f t="shared" si="36"/>
        <v>2.133</v>
      </c>
      <c r="AA130" s="129">
        <f t="shared" si="36"/>
        <v>2.133</v>
      </c>
      <c r="AB130" s="129">
        <f t="shared" si="36"/>
        <v>2.133</v>
      </c>
      <c r="AC130" s="129">
        <f t="shared" si="36"/>
        <v>2.133</v>
      </c>
      <c r="AD130" s="129">
        <f t="shared" si="36"/>
        <v>2.133</v>
      </c>
      <c r="AE130" s="129">
        <f t="shared" si="36"/>
        <v>2.133</v>
      </c>
      <c r="AF130" s="129">
        <f t="shared" si="36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5"/>
        <v>2.09</v>
      </c>
      <c r="D131" s="129">
        <f t="shared" si="35"/>
        <v>2.09</v>
      </c>
      <c r="E131" s="129">
        <f t="shared" si="35"/>
        <v>2.09</v>
      </c>
      <c r="F131" s="129">
        <f t="shared" si="35"/>
        <v>2.09</v>
      </c>
      <c r="G131" s="129">
        <f t="shared" si="35"/>
        <v>2.09</v>
      </c>
      <c r="H131" s="129">
        <f t="shared" si="35"/>
        <v>2.09</v>
      </c>
      <c r="I131" s="129">
        <f t="shared" si="35"/>
        <v>2.09</v>
      </c>
      <c r="J131" s="129">
        <f t="shared" si="35"/>
        <v>2.09</v>
      </c>
      <c r="K131" s="129">
        <f t="shared" si="35"/>
        <v>2.09</v>
      </c>
      <c r="L131" s="129">
        <f t="shared" si="35"/>
        <v>2.09</v>
      </c>
      <c r="M131" s="129">
        <f t="shared" si="35"/>
        <v>2.09</v>
      </c>
      <c r="N131" s="129">
        <f t="shared" si="35"/>
        <v>2.09</v>
      </c>
      <c r="O131" s="129">
        <f t="shared" si="35"/>
        <v>2.09</v>
      </c>
      <c r="P131" s="129">
        <f t="shared" si="35"/>
        <v>2.09</v>
      </c>
      <c r="Q131" s="129">
        <f t="shared" si="35"/>
        <v>2.09</v>
      </c>
      <c r="R131" s="129">
        <f t="shared" si="35"/>
        <v>2.09</v>
      </c>
      <c r="S131" s="129">
        <f t="shared" si="36"/>
        <v>2.09</v>
      </c>
      <c r="T131" s="129">
        <f t="shared" si="36"/>
        <v>2.09</v>
      </c>
      <c r="U131" s="129">
        <f t="shared" si="36"/>
        <v>2.09</v>
      </c>
      <c r="V131" s="129">
        <f t="shared" si="36"/>
        <v>2.09</v>
      </c>
      <c r="W131" s="129">
        <f t="shared" si="36"/>
        <v>2.09</v>
      </c>
      <c r="X131" s="129">
        <f t="shared" si="36"/>
        <v>2.09</v>
      </c>
      <c r="Y131" s="129">
        <f t="shared" si="36"/>
        <v>2.09</v>
      </c>
      <c r="Z131" s="129">
        <f t="shared" si="36"/>
        <v>2.09</v>
      </c>
      <c r="AA131" s="129">
        <f t="shared" si="36"/>
        <v>2.09</v>
      </c>
      <c r="AB131" s="129">
        <f t="shared" si="36"/>
        <v>2.09</v>
      </c>
      <c r="AC131" s="129">
        <f t="shared" si="36"/>
        <v>2.09</v>
      </c>
      <c r="AD131" s="129">
        <f t="shared" si="36"/>
        <v>2.09</v>
      </c>
      <c r="AE131" s="129">
        <f t="shared" si="36"/>
        <v>2.09</v>
      </c>
      <c r="AF131" s="129">
        <f t="shared" si="36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5"/>
        <v>1.1399999999999999</v>
      </c>
      <c r="D132" s="129">
        <f t="shared" si="35"/>
        <v>1.1399999999999999</v>
      </c>
      <c r="E132" s="129">
        <f t="shared" si="35"/>
        <v>1.1399999999999999</v>
      </c>
      <c r="F132" s="129">
        <f t="shared" si="35"/>
        <v>1.1399999999999999</v>
      </c>
      <c r="G132" s="129">
        <f t="shared" si="35"/>
        <v>1.1399999999999999</v>
      </c>
      <c r="H132" s="129">
        <f t="shared" si="35"/>
        <v>1.1399999999999999</v>
      </c>
      <c r="I132" s="129">
        <f t="shared" si="35"/>
        <v>1.1399999999999999</v>
      </c>
      <c r="J132" s="129">
        <f t="shared" si="35"/>
        <v>1.1399999999999999</v>
      </c>
      <c r="K132" s="129">
        <f t="shared" si="35"/>
        <v>1.1399999999999999</v>
      </c>
      <c r="L132" s="129">
        <f t="shared" si="35"/>
        <v>1.1399999999999999</v>
      </c>
      <c r="M132" s="129">
        <f t="shared" si="35"/>
        <v>1.1399999999999999</v>
      </c>
      <c r="N132" s="129">
        <f t="shared" si="35"/>
        <v>1.1399999999999999</v>
      </c>
      <c r="O132" s="129">
        <f t="shared" si="35"/>
        <v>1.1399999999999999</v>
      </c>
      <c r="P132" s="129">
        <f t="shared" si="35"/>
        <v>1.1399999999999999</v>
      </c>
      <c r="Q132" s="129">
        <f t="shared" si="35"/>
        <v>1.1399999999999999</v>
      </c>
      <c r="R132" s="129">
        <f t="shared" si="35"/>
        <v>1.1399999999999999</v>
      </c>
      <c r="S132" s="129">
        <f t="shared" si="36"/>
        <v>1.1399999999999999</v>
      </c>
      <c r="T132" s="129">
        <f t="shared" si="36"/>
        <v>1.1399999999999999</v>
      </c>
      <c r="U132" s="129">
        <f t="shared" si="36"/>
        <v>1.1399999999999999</v>
      </c>
      <c r="V132" s="129">
        <f t="shared" si="36"/>
        <v>1.1399999999999999</v>
      </c>
      <c r="W132" s="129">
        <f t="shared" si="36"/>
        <v>1.1399999999999999</v>
      </c>
      <c r="X132" s="129">
        <f t="shared" si="36"/>
        <v>1.1399999999999999</v>
      </c>
      <c r="Y132" s="129">
        <f t="shared" si="36"/>
        <v>1.1399999999999999</v>
      </c>
      <c r="Z132" s="129">
        <f t="shared" si="36"/>
        <v>1.1399999999999999</v>
      </c>
      <c r="AA132" s="129">
        <f t="shared" si="36"/>
        <v>1.1399999999999999</v>
      </c>
      <c r="AB132" s="129">
        <f t="shared" si="36"/>
        <v>1.1399999999999999</v>
      </c>
      <c r="AC132" s="129">
        <f t="shared" si="36"/>
        <v>1.1399999999999999</v>
      </c>
      <c r="AD132" s="129">
        <f t="shared" si="36"/>
        <v>1.1399999999999999</v>
      </c>
      <c r="AE132" s="129">
        <f t="shared" si="36"/>
        <v>1.1399999999999999</v>
      </c>
      <c r="AF132" s="129">
        <f t="shared" si="36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5"/>
        <v>0.82</v>
      </c>
      <c r="D133" s="129">
        <f t="shared" si="35"/>
        <v>0.82</v>
      </c>
      <c r="E133" s="129">
        <f t="shared" si="35"/>
        <v>0.82</v>
      </c>
      <c r="F133" s="129">
        <f t="shared" si="35"/>
        <v>0.82</v>
      </c>
      <c r="G133" s="129">
        <f t="shared" si="35"/>
        <v>0.82</v>
      </c>
      <c r="H133" s="129">
        <f t="shared" si="35"/>
        <v>0.82</v>
      </c>
      <c r="I133" s="129">
        <f t="shared" si="35"/>
        <v>0.82</v>
      </c>
      <c r="J133" s="129">
        <f t="shared" si="35"/>
        <v>0.82</v>
      </c>
      <c r="K133" s="129">
        <f t="shared" si="35"/>
        <v>0.82</v>
      </c>
      <c r="L133" s="129">
        <f t="shared" si="35"/>
        <v>0.82</v>
      </c>
      <c r="M133" s="129">
        <f t="shared" si="35"/>
        <v>0.82</v>
      </c>
      <c r="N133" s="129">
        <f t="shared" si="35"/>
        <v>0.82</v>
      </c>
      <c r="O133" s="129">
        <f t="shared" si="35"/>
        <v>0.82</v>
      </c>
      <c r="P133" s="129">
        <f t="shared" si="35"/>
        <v>0.82</v>
      </c>
      <c r="Q133" s="129">
        <f t="shared" si="35"/>
        <v>0.82</v>
      </c>
      <c r="R133" s="129">
        <f t="shared" si="35"/>
        <v>0.82</v>
      </c>
      <c r="S133" s="129">
        <f t="shared" si="36"/>
        <v>0.82</v>
      </c>
      <c r="T133" s="129">
        <f t="shared" si="36"/>
        <v>0.82</v>
      </c>
      <c r="U133" s="129">
        <f t="shared" si="36"/>
        <v>0.82</v>
      </c>
      <c r="V133" s="129">
        <f t="shared" si="36"/>
        <v>0.82</v>
      </c>
      <c r="W133" s="129">
        <f t="shared" si="36"/>
        <v>0.82</v>
      </c>
      <c r="X133" s="129">
        <f t="shared" si="36"/>
        <v>0.82</v>
      </c>
      <c r="Y133" s="129">
        <f t="shared" si="36"/>
        <v>0.82</v>
      </c>
      <c r="Z133" s="129">
        <f t="shared" si="36"/>
        <v>0.82</v>
      </c>
      <c r="AA133" s="129">
        <f t="shared" si="36"/>
        <v>0.82</v>
      </c>
      <c r="AB133" s="129">
        <f t="shared" si="36"/>
        <v>0.82</v>
      </c>
      <c r="AC133" s="129">
        <f t="shared" si="36"/>
        <v>0.82</v>
      </c>
      <c r="AD133" s="129">
        <f t="shared" si="36"/>
        <v>0.82</v>
      </c>
      <c r="AE133" s="129">
        <f t="shared" si="36"/>
        <v>0.82</v>
      </c>
      <c r="AF133" s="129">
        <f t="shared" si="36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7">B135</f>
        <v>2</v>
      </c>
      <c r="D135" s="129">
        <f t="shared" si="37"/>
        <v>2</v>
      </c>
      <c r="E135" s="129">
        <f t="shared" si="37"/>
        <v>2</v>
      </c>
      <c r="F135" s="129">
        <f t="shared" si="37"/>
        <v>2</v>
      </c>
      <c r="G135" s="129">
        <f t="shared" si="37"/>
        <v>2</v>
      </c>
      <c r="H135" s="129">
        <f t="shared" si="37"/>
        <v>2</v>
      </c>
      <c r="I135" s="129">
        <f t="shared" si="37"/>
        <v>2</v>
      </c>
      <c r="J135" s="129">
        <f t="shared" si="37"/>
        <v>2</v>
      </c>
      <c r="K135" s="129">
        <f t="shared" si="37"/>
        <v>2</v>
      </c>
      <c r="L135" s="129">
        <f t="shared" si="37"/>
        <v>2</v>
      </c>
      <c r="M135" s="129">
        <f t="shared" si="37"/>
        <v>2</v>
      </c>
      <c r="N135" s="129">
        <f t="shared" si="37"/>
        <v>2</v>
      </c>
      <c r="O135" s="129">
        <f t="shared" si="37"/>
        <v>2</v>
      </c>
      <c r="P135" s="129">
        <f t="shared" si="37"/>
        <v>2</v>
      </c>
      <c r="Q135" s="129">
        <f t="shared" si="37"/>
        <v>2</v>
      </c>
      <c r="R135" s="129">
        <f t="shared" si="37"/>
        <v>2</v>
      </c>
      <c r="S135" s="129">
        <f t="shared" ref="S135:AF141" si="38">R135</f>
        <v>2</v>
      </c>
      <c r="T135" s="129">
        <f t="shared" si="38"/>
        <v>2</v>
      </c>
      <c r="U135" s="129">
        <f t="shared" si="38"/>
        <v>2</v>
      </c>
      <c r="V135" s="129">
        <f t="shared" si="38"/>
        <v>2</v>
      </c>
      <c r="W135" s="129">
        <f t="shared" si="38"/>
        <v>2</v>
      </c>
      <c r="X135" s="129">
        <f t="shared" si="38"/>
        <v>2</v>
      </c>
      <c r="Y135" s="129">
        <f t="shared" si="38"/>
        <v>2</v>
      </c>
      <c r="Z135" s="129">
        <f t="shared" si="38"/>
        <v>2</v>
      </c>
      <c r="AA135" s="129">
        <f t="shared" si="38"/>
        <v>2</v>
      </c>
      <c r="AB135" s="129">
        <f t="shared" si="38"/>
        <v>2</v>
      </c>
      <c r="AC135" s="129">
        <f t="shared" si="38"/>
        <v>2</v>
      </c>
      <c r="AD135" s="129">
        <f t="shared" si="38"/>
        <v>2</v>
      </c>
      <c r="AE135" s="129">
        <f t="shared" si="38"/>
        <v>2</v>
      </c>
      <c r="AF135" s="129">
        <f t="shared" si="38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7"/>
        <v>5.61</v>
      </c>
      <c r="D136" s="129">
        <f t="shared" si="37"/>
        <v>5.61</v>
      </c>
      <c r="E136" s="129">
        <f t="shared" si="37"/>
        <v>5.61</v>
      </c>
      <c r="F136" s="129">
        <f t="shared" si="37"/>
        <v>5.61</v>
      </c>
      <c r="G136" s="129">
        <f t="shared" si="37"/>
        <v>5.61</v>
      </c>
      <c r="H136" s="129">
        <f t="shared" si="37"/>
        <v>5.61</v>
      </c>
      <c r="I136" s="129">
        <f t="shared" si="37"/>
        <v>5.61</v>
      </c>
      <c r="J136" s="129">
        <f t="shared" si="37"/>
        <v>5.61</v>
      </c>
      <c r="K136" s="129">
        <f t="shared" si="37"/>
        <v>5.61</v>
      </c>
      <c r="L136" s="129">
        <f t="shared" si="37"/>
        <v>5.61</v>
      </c>
      <c r="M136" s="129">
        <f t="shared" si="37"/>
        <v>5.61</v>
      </c>
      <c r="N136" s="129">
        <f t="shared" si="37"/>
        <v>5.61</v>
      </c>
      <c r="O136" s="129">
        <f t="shared" si="37"/>
        <v>5.61</v>
      </c>
      <c r="P136" s="129">
        <f t="shared" si="37"/>
        <v>5.61</v>
      </c>
      <c r="Q136" s="129">
        <f t="shared" si="37"/>
        <v>5.61</v>
      </c>
      <c r="R136" s="129">
        <f t="shared" si="37"/>
        <v>5.61</v>
      </c>
      <c r="S136" s="129">
        <f t="shared" si="38"/>
        <v>5.61</v>
      </c>
      <c r="T136" s="129">
        <f t="shared" si="38"/>
        <v>5.61</v>
      </c>
      <c r="U136" s="129">
        <f t="shared" si="38"/>
        <v>5.61</v>
      </c>
      <c r="V136" s="129">
        <f t="shared" si="38"/>
        <v>5.61</v>
      </c>
      <c r="W136" s="129">
        <f t="shared" si="38"/>
        <v>5.61</v>
      </c>
      <c r="X136" s="129">
        <f t="shared" si="38"/>
        <v>5.61</v>
      </c>
      <c r="Y136" s="129">
        <f t="shared" si="38"/>
        <v>5.61</v>
      </c>
      <c r="Z136" s="129">
        <f t="shared" si="38"/>
        <v>5.61</v>
      </c>
      <c r="AA136" s="129">
        <f t="shared" si="38"/>
        <v>5.61</v>
      </c>
      <c r="AB136" s="129">
        <f t="shared" si="38"/>
        <v>5.61</v>
      </c>
      <c r="AC136" s="129">
        <f t="shared" si="38"/>
        <v>5.61</v>
      </c>
      <c r="AD136" s="129">
        <f t="shared" si="38"/>
        <v>5.61</v>
      </c>
      <c r="AE136" s="129">
        <f t="shared" si="38"/>
        <v>5.61</v>
      </c>
      <c r="AF136" s="129">
        <f t="shared" si="38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7"/>
        <v>1.25</v>
      </c>
      <c r="D137" s="129">
        <f t="shared" si="37"/>
        <v>1.25</v>
      </c>
      <c r="E137" s="129">
        <f t="shared" si="37"/>
        <v>1.25</v>
      </c>
      <c r="F137" s="129">
        <f t="shared" si="37"/>
        <v>1.25</v>
      </c>
      <c r="G137" s="129">
        <f t="shared" si="37"/>
        <v>1.25</v>
      </c>
      <c r="H137" s="129">
        <f t="shared" si="37"/>
        <v>1.25</v>
      </c>
      <c r="I137" s="129">
        <f t="shared" si="37"/>
        <v>1.25</v>
      </c>
      <c r="J137" s="129">
        <f t="shared" si="37"/>
        <v>1.25</v>
      </c>
      <c r="K137" s="129">
        <f t="shared" si="37"/>
        <v>1.25</v>
      </c>
      <c r="L137" s="129">
        <f t="shared" si="37"/>
        <v>1.25</v>
      </c>
      <c r="M137" s="129">
        <f t="shared" si="37"/>
        <v>1.25</v>
      </c>
      <c r="N137" s="129">
        <f t="shared" si="37"/>
        <v>1.25</v>
      </c>
      <c r="O137" s="129">
        <f t="shared" si="37"/>
        <v>1.25</v>
      </c>
      <c r="P137" s="129">
        <f t="shared" si="37"/>
        <v>1.25</v>
      </c>
      <c r="Q137" s="129">
        <f t="shared" si="37"/>
        <v>1.25</v>
      </c>
      <c r="R137" s="129">
        <f t="shared" si="37"/>
        <v>1.25</v>
      </c>
      <c r="S137" s="129">
        <f t="shared" si="38"/>
        <v>1.25</v>
      </c>
      <c r="T137" s="129">
        <f t="shared" si="38"/>
        <v>1.25</v>
      </c>
      <c r="U137" s="129">
        <f t="shared" si="38"/>
        <v>1.25</v>
      </c>
      <c r="V137" s="129">
        <f t="shared" si="38"/>
        <v>1.25</v>
      </c>
      <c r="W137" s="129">
        <f t="shared" si="38"/>
        <v>1.25</v>
      </c>
      <c r="X137" s="129">
        <f t="shared" si="38"/>
        <v>1.25</v>
      </c>
      <c r="Y137" s="129">
        <f t="shared" si="38"/>
        <v>1.25</v>
      </c>
      <c r="Z137" s="129">
        <f t="shared" si="38"/>
        <v>1.25</v>
      </c>
      <c r="AA137" s="129">
        <f t="shared" si="38"/>
        <v>1.25</v>
      </c>
      <c r="AB137" s="129">
        <f t="shared" si="38"/>
        <v>1.25</v>
      </c>
      <c r="AC137" s="129">
        <f t="shared" si="38"/>
        <v>1.25</v>
      </c>
      <c r="AD137" s="129">
        <f t="shared" si="38"/>
        <v>1.25</v>
      </c>
      <c r="AE137" s="129">
        <f t="shared" si="38"/>
        <v>1.25</v>
      </c>
      <c r="AF137" s="129">
        <f t="shared" si="38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7"/>
        <v>1.25</v>
      </c>
      <c r="D138" s="129">
        <f t="shared" si="37"/>
        <v>1.25</v>
      </c>
      <c r="E138" s="129">
        <f t="shared" si="37"/>
        <v>1.25</v>
      </c>
      <c r="F138" s="129">
        <f t="shared" si="37"/>
        <v>1.25</v>
      </c>
      <c r="G138" s="129">
        <f t="shared" si="37"/>
        <v>1.25</v>
      </c>
      <c r="H138" s="129">
        <f t="shared" si="37"/>
        <v>1.25</v>
      </c>
      <c r="I138" s="129">
        <f t="shared" si="37"/>
        <v>1.25</v>
      </c>
      <c r="J138" s="129">
        <f t="shared" si="37"/>
        <v>1.25</v>
      </c>
      <c r="K138" s="129">
        <f t="shared" si="37"/>
        <v>1.25</v>
      </c>
      <c r="L138" s="129">
        <f t="shared" si="37"/>
        <v>1.25</v>
      </c>
      <c r="M138" s="129">
        <f t="shared" si="37"/>
        <v>1.25</v>
      </c>
      <c r="N138" s="129">
        <f t="shared" si="37"/>
        <v>1.25</v>
      </c>
      <c r="O138" s="129">
        <f t="shared" si="37"/>
        <v>1.25</v>
      </c>
      <c r="P138" s="129">
        <f t="shared" si="37"/>
        <v>1.25</v>
      </c>
      <c r="Q138" s="129">
        <f t="shared" si="37"/>
        <v>1.25</v>
      </c>
      <c r="R138" s="129">
        <f t="shared" si="37"/>
        <v>1.25</v>
      </c>
      <c r="S138" s="129">
        <f t="shared" si="38"/>
        <v>1.25</v>
      </c>
      <c r="T138" s="129">
        <f t="shared" si="38"/>
        <v>1.25</v>
      </c>
      <c r="U138" s="129">
        <f t="shared" si="38"/>
        <v>1.25</v>
      </c>
      <c r="V138" s="129">
        <f t="shared" si="38"/>
        <v>1.25</v>
      </c>
      <c r="W138" s="129">
        <f t="shared" si="38"/>
        <v>1.25</v>
      </c>
      <c r="X138" s="129">
        <f t="shared" si="38"/>
        <v>1.25</v>
      </c>
      <c r="Y138" s="129">
        <f t="shared" si="38"/>
        <v>1.25</v>
      </c>
      <c r="Z138" s="129">
        <f t="shared" si="38"/>
        <v>1.25</v>
      </c>
      <c r="AA138" s="129">
        <f t="shared" si="38"/>
        <v>1.25</v>
      </c>
      <c r="AB138" s="129">
        <f t="shared" si="38"/>
        <v>1.25</v>
      </c>
      <c r="AC138" s="129">
        <f t="shared" si="38"/>
        <v>1.25</v>
      </c>
      <c r="AD138" s="129">
        <f t="shared" si="38"/>
        <v>1.25</v>
      </c>
      <c r="AE138" s="129">
        <f t="shared" si="38"/>
        <v>1.25</v>
      </c>
      <c r="AF138" s="129">
        <f t="shared" si="38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7"/>
        <v>1.46</v>
      </c>
      <c r="D139" s="129">
        <f t="shared" si="37"/>
        <v>1.46</v>
      </c>
      <c r="E139" s="129">
        <f t="shared" si="37"/>
        <v>1.46</v>
      </c>
      <c r="F139" s="129">
        <f t="shared" si="37"/>
        <v>1.46</v>
      </c>
      <c r="G139" s="129">
        <f t="shared" si="37"/>
        <v>1.46</v>
      </c>
      <c r="H139" s="129">
        <f t="shared" si="37"/>
        <v>1.46</v>
      </c>
      <c r="I139" s="129">
        <f t="shared" si="37"/>
        <v>1.46</v>
      </c>
      <c r="J139" s="129">
        <f t="shared" si="37"/>
        <v>1.46</v>
      </c>
      <c r="K139" s="129">
        <f t="shared" si="37"/>
        <v>1.46</v>
      </c>
      <c r="L139" s="129">
        <f t="shared" si="37"/>
        <v>1.46</v>
      </c>
      <c r="M139" s="129">
        <f t="shared" si="37"/>
        <v>1.46</v>
      </c>
      <c r="N139" s="129">
        <f t="shared" si="37"/>
        <v>1.46</v>
      </c>
      <c r="O139" s="129">
        <f t="shared" si="37"/>
        <v>1.46</v>
      </c>
      <c r="P139" s="129">
        <f t="shared" si="37"/>
        <v>1.46</v>
      </c>
      <c r="Q139" s="129">
        <f t="shared" si="37"/>
        <v>1.46</v>
      </c>
      <c r="R139" s="129">
        <f t="shared" si="37"/>
        <v>1.46</v>
      </c>
      <c r="S139" s="129">
        <f t="shared" si="38"/>
        <v>1.46</v>
      </c>
      <c r="T139" s="129">
        <f t="shared" si="38"/>
        <v>1.46</v>
      </c>
      <c r="U139" s="129">
        <f t="shared" si="38"/>
        <v>1.46</v>
      </c>
      <c r="V139" s="129">
        <f t="shared" si="38"/>
        <v>1.46</v>
      </c>
      <c r="W139" s="129">
        <f t="shared" si="38"/>
        <v>1.46</v>
      </c>
      <c r="X139" s="129">
        <f t="shared" si="38"/>
        <v>1.46</v>
      </c>
      <c r="Y139" s="129">
        <f t="shared" si="38"/>
        <v>1.46</v>
      </c>
      <c r="Z139" s="129">
        <f t="shared" si="38"/>
        <v>1.46</v>
      </c>
      <c r="AA139" s="129">
        <f t="shared" si="38"/>
        <v>1.46</v>
      </c>
      <c r="AB139" s="129">
        <f t="shared" si="38"/>
        <v>1.46</v>
      </c>
      <c r="AC139" s="129">
        <f t="shared" si="38"/>
        <v>1.46</v>
      </c>
      <c r="AD139" s="129">
        <f t="shared" si="38"/>
        <v>1.46</v>
      </c>
      <c r="AE139" s="129">
        <f t="shared" si="38"/>
        <v>1.46</v>
      </c>
      <c r="AF139" s="129">
        <f t="shared" si="38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7"/>
        <v>3</v>
      </c>
      <c r="D140" s="129">
        <f t="shared" si="37"/>
        <v>3</v>
      </c>
      <c r="E140" s="129">
        <f t="shared" si="37"/>
        <v>3</v>
      </c>
      <c r="F140" s="129">
        <f t="shared" si="37"/>
        <v>3</v>
      </c>
      <c r="G140" s="129">
        <f t="shared" si="37"/>
        <v>3</v>
      </c>
      <c r="H140" s="129">
        <f t="shared" si="37"/>
        <v>3</v>
      </c>
      <c r="I140" s="129">
        <f t="shared" si="37"/>
        <v>3</v>
      </c>
      <c r="J140" s="129">
        <f t="shared" si="37"/>
        <v>3</v>
      </c>
      <c r="K140" s="129">
        <f t="shared" si="37"/>
        <v>3</v>
      </c>
      <c r="L140" s="129">
        <f t="shared" si="37"/>
        <v>3</v>
      </c>
      <c r="M140" s="129">
        <f t="shared" si="37"/>
        <v>3</v>
      </c>
      <c r="N140" s="129">
        <f t="shared" si="37"/>
        <v>3</v>
      </c>
      <c r="O140" s="129">
        <f t="shared" si="37"/>
        <v>3</v>
      </c>
      <c r="P140" s="129">
        <f t="shared" si="37"/>
        <v>3</v>
      </c>
      <c r="Q140" s="129">
        <f t="shared" si="37"/>
        <v>3</v>
      </c>
      <c r="R140" s="129">
        <f t="shared" si="37"/>
        <v>3</v>
      </c>
      <c r="S140" s="129">
        <f t="shared" si="38"/>
        <v>3</v>
      </c>
      <c r="T140" s="129">
        <f t="shared" si="38"/>
        <v>3</v>
      </c>
      <c r="U140" s="129">
        <f t="shared" si="38"/>
        <v>3</v>
      </c>
      <c r="V140" s="129">
        <f t="shared" si="38"/>
        <v>3</v>
      </c>
      <c r="W140" s="129">
        <f t="shared" si="38"/>
        <v>3</v>
      </c>
      <c r="X140" s="129">
        <f t="shared" si="38"/>
        <v>3</v>
      </c>
      <c r="Y140" s="129">
        <f t="shared" si="38"/>
        <v>3</v>
      </c>
      <c r="Z140" s="129">
        <f t="shared" si="38"/>
        <v>3</v>
      </c>
      <c r="AA140" s="129">
        <f t="shared" si="38"/>
        <v>3</v>
      </c>
      <c r="AB140" s="129">
        <f t="shared" si="38"/>
        <v>3</v>
      </c>
      <c r="AC140" s="129">
        <f t="shared" si="38"/>
        <v>3</v>
      </c>
      <c r="AD140" s="129">
        <f t="shared" si="38"/>
        <v>3</v>
      </c>
      <c r="AE140" s="129">
        <f t="shared" si="38"/>
        <v>3</v>
      </c>
      <c r="AF140" s="129">
        <f t="shared" si="38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7"/>
        <v>3.3</v>
      </c>
      <c r="D141" s="129">
        <f t="shared" si="37"/>
        <v>3.3</v>
      </c>
      <c r="E141" s="129">
        <f t="shared" si="37"/>
        <v>3.3</v>
      </c>
      <c r="F141" s="129">
        <f t="shared" si="37"/>
        <v>3.3</v>
      </c>
      <c r="G141" s="129">
        <f t="shared" si="37"/>
        <v>3.3</v>
      </c>
      <c r="H141" s="129">
        <f t="shared" si="37"/>
        <v>3.3</v>
      </c>
      <c r="I141" s="129">
        <f t="shared" si="37"/>
        <v>3.3</v>
      </c>
      <c r="J141" s="129">
        <f t="shared" si="37"/>
        <v>3.3</v>
      </c>
      <c r="K141" s="129">
        <f t="shared" si="37"/>
        <v>3.3</v>
      </c>
      <c r="L141" s="129">
        <f t="shared" si="37"/>
        <v>3.3</v>
      </c>
      <c r="M141" s="129">
        <f t="shared" si="37"/>
        <v>3.3</v>
      </c>
      <c r="N141" s="129">
        <f t="shared" si="37"/>
        <v>3.3</v>
      </c>
      <c r="O141" s="129">
        <f t="shared" si="37"/>
        <v>3.3</v>
      </c>
      <c r="P141" s="129">
        <f t="shared" si="37"/>
        <v>3.3</v>
      </c>
      <c r="Q141" s="129">
        <f t="shared" si="37"/>
        <v>3.3</v>
      </c>
      <c r="R141" s="129">
        <f t="shared" si="37"/>
        <v>3.3</v>
      </c>
      <c r="S141" s="129">
        <f t="shared" si="38"/>
        <v>3.3</v>
      </c>
      <c r="T141" s="129">
        <f t="shared" si="38"/>
        <v>3.3</v>
      </c>
      <c r="U141" s="129">
        <f t="shared" si="38"/>
        <v>3.3</v>
      </c>
      <c r="V141" s="129">
        <f t="shared" si="38"/>
        <v>3.3</v>
      </c>
      <c r="W141" s="129">
        <f t="shared" si="38"/>
        <v>3.3</v>
      </c>
      <c r="X141" s="129">
        <f t="shared" si="38"/>
        <v>3.3</v>
      </c>
      <c r="Y141" s="129">
        <f t="shared" si="38"/>
        <v>3.3</v>
      </c>
      <c r="Z141" s="129">
        <f t="shared" si="38"/>
        <v>3.3</v>
      </c>
      <c r="AA141" s="129">
        <f t="shared" si="38"/>
        <v>3.3</v>
      </c>
      <c r="AB141" s="129">
        <f t="shared" si="38"/>
        <v>3.3</v>
      </c>
      <c r="AC141" s="129">
        <f t="shared" si="38"/>
        <v>3.3</v>
      </c>
      <c r="AD141" s="129">
        <f t="shared" si="38"/>
        <v>3.3</v>
      </c>
      <c r="AE141" s="129">
        <f t="shared" si="38"/>
        <v>3.3</v>
      </c>
      <c r="AF141" s="129">
        <f t="shared" si="38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39">B143</f>
        <v>1.76</v>
      </c>
      <c r="D143" s="129">
        <f t="shared" si="39"/>
        <v>1.76</v>
      </c>
      <c r="E143" s="129">
        <f t="shared" si="39"/>
        <v>1.76</v>
      </c>
      <c r="F143" s="129">
        <f t="shared" si="39"/>
        <v>1.76</v>
      </c>
      <c r="G143" s="129">
        <f t="shared" si="39"/>
        <v>1.76</v>
      </c>
      <c r="H143" s="129">
        <f t="shared" si="39"/>
        <v>1.76</v>
      </c>
      <c r="I143" s="129">
        <f t="shared" si="39"/>
        <v>1.76</v>
      </c>
      <c r="J143" s="129">
        <f t="shared" si="39"/>
        <v>1.76</v>
      </c>
      <c r="K143" s="129">
        <f t="shared" si="39"/>
        <v>1.76</v>
      </c>
      <c r="L143" s="129">
        <f t="shared" si="39"/>
        <v>1.76</v>
      </c>
      <c r="M143" s="129">
        <f t="shared" si="39"/>
        <v>1.76</v>
      </c>
      <c r="N143" s="129">
        <f t="shared" si="39"/>
        <v>1.76</v>
      </c>
      <c r="O143" s="129">
        <f t="shared" si="39"/>
        <v>1.76</v>
      </c>
      <c r="P143" s="129">
        <f t="shared" si="39"/>
        <v>1.76</v>
      </c>
      <c r="Q143" s="129">
        <f t="shared" si="39"/>
        <v>1.76</v>
      </c>
      <c r="R143" s="129">
        <f t="shared" si="39"/>
        <v>1.76</v>
      </c>
      <c r="S143" s="129">
        <f t="shared" ref="S143:AF144" si="40">R143</f>
        <v>1.76</v>
      </c>
      <c r="T143" s="129">
        <f t="shared" si="40"/>
        <v>1.76</v>
      </c>
      <c r="U143" s="129">
        <f t="shared" si="40"/>
        <v>1.76</v>
      </c>
      <c r="V143" s="129">
        <f t="shared" si="40"/>
        <v>1.76</v>
      </c>
      <c r="W143" s="129">
        <f t="shared" si="40"/>
        <v>1.76</v>
      </c>
      <c r="X143" s="129">
        <f t="shared" si="40"/>
        <v>1.76</v>
      </c>
      <c r="Y143" s="129">
        <f t="shared" si="40"/>
        <v>1.76</v>
      </c>
      <c r="Z143" s="129">
        <f t="shared" si="40"/>
        <v>1.76</v>
      </c>
      <c r="AA143" s="129">
        <f t="shared" si="40"/>
        <v>1.76</v>
      </c>
      <c r="AB143" s="129">
        <f t="shared" si="40"/>
        <v>1.76</v>
      </c>
      <c r="AC143" s="129">
        <f t="shared" si="40"/>
        <v>1.76</v>
      </c>
      <c r="AD143" s="129">
        <f t="shared" si="40"/>
        <v>1.76</v>
      </c>
      <c r="AE143" s="129">
        <f t="shared" si="40"/>
        <v>1.76</v>
      </c>
      <c r="AF143" s="129">
        <f t="shared" si="40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9"/>
        <v>0</v>
      </c>
      <c r="D144" s="129">
        <f t="shared" si="39"/>
        <v>0</v>
      </c>
      <c r="E144" s="129">
        <f t="shared" si="39"/>
        <v>0</v>
      </c>
      <c r="F144" s="129">
        <f t="shared" si="39"/>
        <v>0</v>
      </c>
      <c r="G144" s="129">
        <f t="shared" si="39"/>
        <v>0</v>
      </c>
      <c r="H144" s="129">
        <f t="shared" si="39"/>
        <v>0</v>
      </c>
      <c r="I144" s="129">
        <f t="shared" si="39"/>
        <v>0</v>
      </c>
      <c r="J144" s="129">
        <f t="shared" si="39"/>
        <v>0</v>
      </c>
      <c r="K144" s="129">
        <f t="shared" si="39"/>
        <v>0</v>
      </c>
      <c r="L144" s="129">
        <f t="shared" si="39"/>
        <v>0</v>
      </c>
      <c r="M144" s="129">
        <f t="shared" si="39"/>
        <v>0</v>
      </c>
      <c r="N144" s="129">
        <f t="shared" si="39"/>
        <v>0</v>
      </c>
      <c r="O144" s="129">
        <f t="shared" si="39"/>
        <v>0</v>
      </c>
      <c r="P144" s="129">
        <f t="shared" si="39"/>
        <v>0</v>
      </c>
      <c r="Q144" s="129">
        <f t="shared" si="39"/>
        <v>0</v>
      </c>
      <c r="R144" s="129">
        <f t="shared" si="39"/>
        <v>0</v>
      </c>
      <c r="S144" s="129">
        <f t="shared" si="40"/>
        <v>0</v>
      </c>
      <c r="T144" s="129">
        <f t="shared" si="40"/>
        <v>0</v>
      </c>
      <c r="U144" s="129">
        <f t="shared" si="40"/>
        <v>0</v>
      </c>
      <c r="V144" s="129">
        <f t="shared" si="40"/>
        <v>0</v>
      </c>
      <c r="W144" s="129">
        <f t="shared" si="40"/>
        <v>0</v>
      </c>
      <c r="X144" s="129">
        <f t="shared" si="40"/>
        <v>0</v>
      </c>
      <c r="Y144" s="129">
        <f t="shared" si="40"/>
        <v>0</v>
      </c>
      <c r="Z144" s="129">
        <f t="shared" si="40"/>
        <v>0</v>
      </c>
      <c r="AA144" s="129">
        <f t="shared" si="40"/>
        <v>0</v>
      </c>
      <c r="AB144" s="129">
        <f t="shared" si="40"/>
        <v>0</v>
      </c>
      <c r="AC144" s="129">
        <f t="shared" si="40"/>
        <v>0</v>
      </c>
      <c r="AD144" s="129">
        <f t="shared" si="40"/>
        <v>0</v>
      </c>
      <c r="AE144" s="129">
        <f t="shared" si="40"/>
        <v>0</v>
      </c>
      <c r="AF144" s="129">
        <f t="shared" si="40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41">B146</f>
        <v>0.1</v>
      </c>
      <c r="D146" s="129">
        <f t="shared" si="41"/>
        <v>0.1</v>
      </c>
      <c r="E146" s="129">
        <f t="shared" si="41"/>
        <v>0.1</v>
      </c>
      <c r="F146" s="129">
        <f t="shared" si="41"/>
        <v>0.1</v>
      </c>
      <c r="G146" s="129">
        <f t="shared" si="41"/>
        <v>0.1</v>
      </c>
      <c r="H146" s="129">
        <f t="shared" si="41"/>
        <v>0.1</v>
      </c>
      <c r="I146" s="129">
        <f t="shared" si="41"/>
        <v>0.1</v>
      </c>
      <c r="J146" s="129">
        <f t="shared" si="41"/>
        <v>0.1</v>
      </c>
      <c r="K146" s="129">
        <f t="shared" si="41"/>
        <v>0.1</v>
      </c>
      <c r="L146" s="129">
        <f t="shared" si="41"/>
        <v>0.1</v>
      </c>
      <c r="M146" s="129">
        <f t="shared" si="41"/>
        <v>0.1</v>
      </c>
      <c r="N146" s="129">
        <f t="shared" si="41"/>
        <v>0.1</v>
      </c>
      <c r="O146" s="129">
        <f t="shared" si="41"/>
        <v>0.1</v>
      </c>
      <c r="P146" s="129">
        <f t="shared" si="41"/>
        <v>0.1</v>
      </c>
      <c r="Q146" s="129">
        <f t="shared" si="41"/>
        <v>0.1</v>
      </c>
      <c r="R146" s="129">
        <f t="shared" si="41"/>
        <v>0.1</v>
      </c>
      <c r="S146" s="129">
        <f t="shared" ref="S146:AF149" si="42">R146</f>
        <v>0.1</v>
      </c>
      <c r="T146" s="129">
        <f t="shared" si="42"/>
        <v>0.1</v>
      </c>
      <c r="U146" s="129">
        <f t="shared" si="42"/>
        <v>0.1</v>
      </c>
      <c r="V146" s="129">
        <f t="shared" si="42"/>
        <v>0.1</v>
      </c>
      <c r="W146" s="129">
        <f t="shared" si="42"/>
        <v>0.1</v>
      </c>
      <c r="X146" s="129">
        <f t="shared" si="42"/>
        <v>0.1</v>
      </c>
      <c r="Y146" s="129">
        <f t="shared" si="42"/>
        <v>0.1</v>
      </c>
      <c r="Z146" s="129">
        <f t="shared" si="42"/>
        <v>0.1</v>
      </c>
      <c r="AA146" s="129">
        <f t="shared" si="42"/>
        <v>0.1</v>
      </c>
      <c r="AB146" s="129">
        <f t="shared" si="42"/>
        <v>0.1</v>
      </c>
      <c r="AC146" s="129">
        <f t="shared" si="42"/>
        <v>0.1</v>
      </c>
      <c r="AD146" s="129">
        <f t="shared" si="42"/>
        <v>0.1</v>
      </c>
      <c r="AE146" s="129">
        <f t="shared" si="42"/>
        <v>0.1</v>
      </c>
      <c r="AF146" s="129">
        <f t="shared" si="42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41"/>
        <v>2.0499999999999998</v>
      </c>
      <c r="D147" s="129">
        <f t="shared" si="41"/>
        <v>2.0499999999999998</v>
      </c>
      <c r="E147" s="129">
        <f t="shared" si="41"/>
        <v>2.0499999999999998</v>
      </c>
      <c r="F147" s="129">
        <f t="shared" si="41"/>
        <v>2.0499999999999998</v>
      </c>
      <c r="G147" s="129">
        <f t="shared" si="41"/>
        <v>2.0499999999999998</v>
      </c>
      <c r="H147" s="129">
        <f t="shared" si="41"/>
        <v>2.0499999999999998</v>
      </c>
      <c r="I147" s="129">
        <f t="shared" si="41"/>
        <v>2.0499999999999998</v>
      </c>
      <c r="J147" s="129">
        <f t="shared" si="41"/>
        <v>2.0499999999999998</v>
      </c>
      <c r="K147" s="129">
        <f t="shared" si="41"/>
        <v>2.0499999999999998</v>
      </c>
      <c r="L147" s="129">
        <f t="shared" si="41"/>
        <v>2.0499999999999998</v>
      </c>
      <c r="M147" s="129">
        <f t="shared" si="41"/>
        <v>2.0499999999999998</v>
      </c>
      <c r="N147" s="129">
        <f t="shared" si="41"/>
        <v>2.0499999999999998</v>
      </c>
      <c r="O147" s="129">
        <f t="shared" si="41"/>
        <v>2.0499999999999998</v>
      </c>
      <c r="P147" s="129">
        <f t="shared" si="41"/>
        <v>2.0499999999999998</v>
      </c>
      <c r="Q147" s="129">
        <f t="shared" si="41"/>
        <v>2.0499999999999998</v>
      </c>
      <c r="R147" s="129">
        <f t="shared" si="41"/>
        <v>2.0499999999999998</v>
      </c>
      <c r="S147" s="129">
        <f t="shared" si="42"/>
        <v>2.0499999999999998</v>
      </c>
      <c r="T147" s="129">
        <f t="shared" si="42"/>
        <v>2.0499999999999998</v>
      </c>
      <c r="U147" s="129">
        <f t="shared" si="42"/>
        <v>2.0499999999999998</v>
      </c>
      <c r="V147" s="129">
        <f t="shared" si="42"/>
        <v>2.0499999999999998</v>
      </c>
      <c r="W147" s="129">
        <f t="shared" si="42"/>
        <v>2.0499999999999998</v>
      </c>
      <c r="X147" s="129">
        <f t="shared" si="42"/>
        <v>2.0499999999999998</v>
      </c>
      <c r="Y147" s="129">
        <f t="shared" si="42"/>
        <v>2.0499999999999998</v>
      </c>
      <c r="Z147" s="129">
        <f t="shared" si="42"/>
        <v>2.0499999999999998</v>
      </c>
      <c r="AA147" s="129">
        <f t="shared" si="42"/>
        <v>2.0499999999999998</v>
      </c>
      <c r="AB147" s="129">
        <f t="shared" si="42"/>
        <v>2.0499999999999998</v>
      </c>
      <c r="AC147" s="129">
        <f t="shared" si="42"/>
        <v>2.0499999999999998</v>
      </c>
      <c r="AD147" s="129">
        <f t="shared" si="42"/>
        <v>2.0499999999999998</v>
      </c>
      <c r="AE147" s="129">
        <f t="shared" si="42"/>
        <v>2.0499999999999998</v>
      </c>
      <c r="AF147" s="129">
        <f t="shared" si="42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41"/>
        <v>2.7</v>
      </c>
      <c r="D148" s="129">
        <f t="shared" si="41"/>
        <v>2.7</v>
      </c>
      <c r="E148" s="129">
        <f t="shared" si="41"/>
        <v>2.7</v>
      </c>
      <c r="F148" s="129">
        <f t="shared" si="41"/>
        <v>2.7</v>
      </c>
      <c r="G148" s="129">
        <f t="shared" si="41"/>
        <v>2.7</v>
      </c>
      <c r="H148" s="129">
        <f t="shared" si="41"/>
        <v>2.7</v>
      </c>
      <c r="I148" s="129">
        <f t="shared" si="41"/>
        <v>2.7</v>
      </c>
      <c r="J148" s="129">
        <f t="shared" si="41"/>
        <v>2.7</v>
      </c>
      <c r="K148" s="129">
        <f t="shared" si="41"/>
        <v>2.7</v>
      </c>
      <c r="L148" s="129">
        <f t="shared" si="41"/>
        <v>2.7</v>
      </c>
      <c r="M148" s="129">
        <f t="shared" si="41"/>
        <v>2.7</v>
      </c>
      <c r="N148" s="129">
        <f t="shared" si="41"/>
        <v>2.7</v>
      </c>
      <c r="O148" s="129">
        <f t="shared" si="41"/>
        <v>2.7</v>
      </c>
      <c r="P148" s="129">
        <f t="shared" si="41"/>
        <v>2.7</v>
      </c>
      <c r="Q148" s="129">
        <f t="shared" si="41"/>
        <v>2.7</v>
      </c>
      <c r="R148" s="129">
        <f t="shared" si="41"/>
        <v>2.7</v>
      </c>
      <c r="S148" s="129">
        <f t="shared" si="42"/>
        <v>2.7</v>
      </c>
      <c r="T148" s="129">
        <f t="shared" si="42"/>
        <v>2.7</v>
      </c>
      <c r="U148" s="129">
        <f t="shared" si="42"/>
        <v>2.7</v>
      </c>
      <c r="V148" s="129">
        <f t="shared" si="42"/>
        <v>2.7</v>
      </c>
      <c r="W148" s="129">
        <f t="shared" si="42"/>
        <v>2.7</v>
      </c>
      <c r="X148" s="129">
        <f t="shared" si="42"/>
        <v>2.7</v>
      </c>
      <c r="Y148" s="129">
        <f t="shared" si="42"/>
        <v>2.7</v>
      </c>
      <c r="Z148" s="129">
        <f t="shared" si="42"/>
        <v>2.7</v>
      </c>
      <c r="AA148" s="129">
        <f t="shared" si="42"/>
        <v>2.7</v>
      </c>
      <c r="AB148" s="129">
        <f t="shared" si="42"/>
        <v>2.7</v>
      </c>
      <c r="AC148" s="129">
        <f t="shared" si="42"/>
        <v>2.7</v>
      </c>
      <c r="AD148" s="129">
        <f t="shared" si="42"/>
        <v>2.7</v>
      </c>
      <c r="AE148" s="129">
        <f t="shared" si="42"/>
        <v>2.7</v>
      </c>
      <c r="AF148" s="129">
        <f t="shared" si="42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41"/>
        <v>2.15</v>
      </c>
      <c r="D149" s="129">
        <f t="shared" si="41"/>
        <v>2.15</v>
      </c>
      <c r="E149" s="129">
        <f t="shared" si="41"/>
        <v>2.15</v>
      </c>
      <c r="F149" s="129">
        <f t="shared" si="41"/>
        <v>2.15</v>
      </c>
      <c r="G149" s="129">
        <f t="shared" si="41"/>
        <v>2.15</v>
      </c>
      <c r="H149" s="129">
        <f t="shared" si="41"/>
        <v>2.15</v>
      </c>
      <c r="I149" s="129">
        <f t="shared" si="41"/>
        <v>2.15</v>
      </c>
      <c r="J149" s="129">
        <f t="shared" si="41"/>
        <v>2.15</v>
      </c>
      <c r="K149" s="129">
        <f t="shared" si="41"/>
        <v>2.15</v>
      </c>
      <c r="L149" s="129">
        <f t="shared" si="41"/>
        <v>2.15</v>
      </c>
      <c r="M149" s="129">
        <f t="shared" si="41"/>
        <v>2.15</v>
      </c>
      <c r="N149" s="129">
        <f t="shared" si="41"/>
        <v>2.15</v>
      </c>
      <c r="O149" s="129">
        <f t="shared" si="41"/>
        <v>2.15</v>
      </c>
      <c r="P149" s="129">
        <f t="shared" si="41"/>
        <v>2.15</v>
      </c>
      <c r="Q149" s="129">
        <f t="shared" si="41"/>
        <v>2.15</v>
      </c>
      <c r="R149" s="129">
        <f t="shared" si="41"/>
        <v>2.15</v>
      </c>
      <c r="S149" s="129">
        <f t="shared" si="42"/>
        <v>2.15</v>
      </c>
      <c r="T149" s="129">
        <f t="shared" si="42"/>
        <v>2.15</v>
      </c>
      <c r="U149" s="129">
        <f t="shared" si="42"/>
        <v>2.15</v>
      </c>
      <c r="V149" s="129">
        <f t="shared" si="42"/>
        <v>2.15</v>
      </c>
      <c r="W149" s="129">
        <f t="shared" si="42"/>
        <v>2.15</v>
      </c>
      <c r="X149" s="129">
        <f t="shared" si="42"/>
        <v>2.15</v>
      </c>
      <c r="Y149" s="129">
        <f t="shared" si="42"/>
        <v>2.15</v>
      </c>
      <c r="Z149" s="129">
        <f t="shared" si="42"/>
        <v>2.15</v>
      </c>
      <c r="AA149" s="129">
        <f t="shared" si="42"/>
        <v>2.15</v>
      </c>
      <c r="AB149" s="129">
        <f t="shared" si="42"/>
        <v>2.15</v>
      </c>
      <c r="AC149" s="129">
        <f t="shared" si="42"/>
        <v>2.15</v>
      </c>
      <c r="AD149" s="129">
        <f t="shared" si="42"/>
        <v>2.15</v>
      </c>
      <c r="AE149" s="129">
        <f t="shared" si="42"/>
        <v>2.15</v>
      </c>
      <c r="AF149" s="129">
        <f t="shared" si="42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3">B151</f>
        <v>0.9</v>
      </c>
      <c r="D151" s="129">
        <f t="shared" si="43"/>
        <v>0.9</v>
      </c>
      <c r="E151" s="129">
        <f t="shared" si="43"/>
        <v>0.9</v>
      </c>
      <c r="F151" s="129">
        <f t="shared" si="43"/>
        <v>0.9</v>
      </c>
      <c r="G151" s="129">
        <f t="shared" si="43"/>
        <v>0.9</v>
      </c>
      <c r="H151" s="129">
        <f t="shared" si="43"/>
        <v>0.9</v>
      </c>
      <c r="I151" s="129">
        <f t="shared" si="43"/>
        <v>0.9</v>
      </c>
      <c r="J151" s="129">
        <f t="shared" si="43"/>
        <v>0.9</v>
      </c>
      <c r="K151" s="129">
        <f t="shared" si="43"/>
        <v>0.9</v>
      </c>
      <c r="L151" s="129">
        <f t="shared" si="43"/>
        <v>0.9</v>
      </c>
      <c r="M151" s="129">
        <f t="shared" si="43"/>
        <v>0.9</v>
      </c>
      <c r="N151" s="129">
        <f t="shared" si="43"/>
        <v>0.9</v>
      </c>
      <c r="O151" s="129">
        <f t="shared" si="43"/>
        <v>0.9</v>
      </c>
      <c r="P151" s="129">
        <f t="shared" si="43"/>
        <v>0.9</v>
      </c>
      <c r="Q151" s="129">
        <f t="shared" si="43"/>
        <v>0.9</v>
      </c>
      <c r="R151" s="129">
        <f t="shared" si="43"/>
        <v>0.9</v>
      </c>
      <c r="S151" s="129">
        <f t="shared" ref="R151:AF163" si="44">R151</f>
        <v>0.9</v>
      </c>
      <c r="T151" s="129">
        <f t="shared" si="44"/>
        <v>0.9</v>
      </c>
      <c r="U151" s="129">
        <f t="shared" si="44"/>
        <v>0.9</v>
      </c>
      <c r="V151" s="129">
        <f t="shared" si="44"/>
        <v>0.9</v>
      </c>
      <c r="W151" s="129">
        <f t="shared" si="44"/>
        <v>0.9</v>
      </c>
      <c r="X151" s="129">
        <f t="shared" si="44"/>
        <v>0.9</v>
      </c>
      <c r="Y151" s="129">
        <f t="shared" si="44"/>
        <v>0.9</v>
      </c>
      <c r="Z151" s="129">
        <f t="shared" si="44"/>
        <v>0.9</v>
      </c>
      <c r="AA151" s="129">
        <f t="shared" si="44"/>
        <v>0.9</v>
      </c>
      <c r="AB151" s="129">
        <f t="shared" si="44"/>
        <v>0.9</v>
      </c>
      <c r="AC151" s="129">
        <f t="shared" si="44"/>
        <v>0.9</v>
      </c>
      <c r="AD151" s="129">
        <f t="shared" si="44"/>
        <v>0.9</v>
      </c>
      <c r="AE151" s="129">
        <f t="shared" si="44"/>
        <v>0.9</v>
      </c>
      <c r="AF151" s="129">
        <f t="shared" si="44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3"/>
        <v>1.08</v>
      </c>
      <c r="D152" s="129">
        <f t="shared" si="43"/>
        <v>1.08</v>
      </c>
      <c r="E152" s="129">
        <f t="shared" si="43"/>
        <v>1.08</v>
      </c>
      <c r="F152" s="129">
        <f t="shared" si="43"/>
        <v>1.08</v>
      </c>
      <c r="G152" s="129">
        <f t="shared" si="43"/>
        <v>1.08</v>
      </c>
      <c r="H152" s="129">
        <f t="shared" si="43"/>
        <v>1.08</v>
      </c>
      <c r="I152" s="129">
        <f t="shared" si="43"/>
        <v>1.08</v>
      </c>
      <c r="J152" s="129">
        <f t="shared" si="43"/>
        <v>1.08</v>
      </c>
      <c r="K152" s="129">
        <f t="shared" si="43"/>
        <v>1.08</v>
      </c>
      <c r="L152" s="129">
        <f t="shared" si="43"/>
        <v>1.08</v>
      </c>
      <c r="M152" s="129">
        <f t="shared" si="43"/>
        <v>1.08</v>
      </c>
      <c r="N152" s="129">
        <f t="shared" si="43"/>
        <v>1.08</v>
      </c>
      <c r="O152" s="129">
        <f t="shared" si="43"/>
        <v>1.08</v>
      </c>
      <c r="P152" s="129">
        <f t="shared" si="43"/>
        <v>1.08</v>
      </c>
      <c r="Q152" s="129">
        <f t="shared" si="43"/>
        <v>1.08</v>
      </c>
      <c r="R152" s="129">
        <f t="shared" si="43"/>
        <v>1.08</v>
      </c>
      <c r="S152" s="129">
        <f t="shared" si="44"/>
        <v>1.08</v>
      </c>
      <c r="T152" s="129">
        <f t="shared" si="44"/>
        <v>1.08</v>
      </c>
      <c r="U152" s="129">
        <f t="shared" si="44"/>
        <v>1.08</v>
      </c>
      <c r="V152" s="129">
        <f t="shared" si="44"/>
        <v>1.08</v>
      </c>
      <c r="W152" s="129">
        <f t="shared" si="44"/>
        <v>1.08</v>
      </c>
      <c r="X152" s="129">
        <f t="shared" si="44"/>
        <v>1.08</v>
      </c>
      <c r="Y152" s="129">
        <f t="shared" si="44"/>
        <v>1.08</v>
      </c>
      <c r="Z152" s="129">
        <f t="shared" si="44"/>
        <v>1.08</v>
      </c>
      <c r="AA152" s="129">
        <f t="shared" si="44"/>
        <v>1.08</v>
      </c>
      <c r="AB152" s="129">
        <f t="shared" si="44"/>
        <v>1.08</v>
      </c>
      <c r="AC152" s="129">
        <f t="shared" si="44"/>
        <v>1.08</v>
      </c>
      <c r="AD152" s="129">
        <f t="shared" si="44"/>
        <v>1.08</v>
      </c>
      <c r="AE152" s="129">
        <f t="shared" si="44"/>
        <v>1.08</v>
      </c>
      <c r="AF152" s="129">
        <f t="shared" si="44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3"/>
        <v>2.37</v>
      </c>
      <c r="D153" s="129">
        <f t="shared" si="43"/>
        <v>2.37</v>
      </c>
      <c r="E153" s="129">
        <f t="shared" si="43"/>
        <v>2.37</v>
      </c>
      <c r="F153" s="129">
        <f t="shared" si="43"/>
        <v>2.37</v>
      </c>
      <c r="G153" s="129">
        <f t="shared" si="43"/>
        <v>2.37</v>
      </c>
      <c r="H153" s="129">
        <f t="shared" si="43"/>
        <v>2.37</v>
      </c>
      <c r="I153" s="129">
        <f t="shared" si="43"/>
        <v>2.37</v>
      </c>
      <c r="J153" s="129">
        <f t="shared" si="43"/>
        <v>2.37</v>
      </c>
      <c r="K153" s="129">
        <f t="shared" si="43"/>
        <v>2.37</v>
      </c>
      <c r="L153" s="129">
        <f t="shared" si="43"/>
        <v>2.37</v>
      </c>
      <c r="M153" s="129">
        <f t="shared" si="43"/>
        <v>2.37</v>
      </c>
      <c r="N153" s="129">
        <f t="shared" si="43"/>
        <v>2.37</v>
      </c>
      <c r="O153" s="129">
        <f t="shared" si="43"/>
        <v>2.37</v>
      </c>
      <c r="P153" s="129">
        <f t="shared" si="43"/>
        <v>2.37</v>
      </c>
      <c r="Q153" s="129">
        <f t="shared" si="43"/>
        <v>2.37</v>
      </c>
      <c r="R153" s="129">
        <f t="shared" si="43"/>
        <v>2.37</v>
      </c>
      <c r="S153" s="129">
        <f t="shared" si="44"/>
        <v>2.37</v>
      </c>
      <c r="T153" s="129">
        <f t="shared" si="44"/>
        <v>2.37</v>
      </c>
      <c r="U153" s="129">
        <f t="shared" si="44"/>
        <v>2.37</v>
      </c>
      <c r="V153" s="129">
        <f t="shared" si="44"/>
        <v>2.37</v>
      </c>
      <c r="W153" s="129">
        <f t="shared" si="44"/>
        <v>2.37</v>
      </c>
      <c r="X153" s="129">
        <f t="shared" si="44"/>
        <v>2.37</v>
      </c>
      <c r="Y153" s="129">
        <f t="shared" si="44"/>
        <v>2.37</v>
      </c>
      <c r="Z153" s="129">
        <f t="shared" si="44"/>
        <v>2.37</v>
      </c>
      <c r="AA153" s="129">
        <f t="shared" si="44"/>
        <v>2.37</v>
      </c>
      <c r="AB153" s="129">
        <f t="shared" si="44"/>
        <v>2.37</v>
      </c>
      <c r="AC153" s="129">
        <f t="shared" si="44"/>
        <v>2.37</v>
      </c>
      <c r="AD153" s="129">
        <f t="shared" si="44"/>
        <v>2.37</v>
      </c>
      <c r="AE153" s="129">
        <f t="shared" si="44"/>
        <v>2.37</v>
      </c>
      <c r="AF153" s="129">
        <f t="shared" si="44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3"/>
        <v>1.81</v>
      </c>
      <c r="D154" s="129">
        <f t="shared" si="43"/>
        <v>1.81</v>
      </c>
      <c r="E154" s="129">
        <f t="shared" si="43"/>
        <v>1.81</v>
      </c>
      <c r="F154" s="129">
        <f t="shared" si="43"/>
        <v>1.81</v>
      </c>
      <c r="G154" s="129">
        <f t="shared" si="43"/>
        <v>1.81</v>
      </c>
      <c r="H154" s="129">
        <f t="shared" si="43"/>
        <v>1.81</v>
      </c>
      <c r="I154" s="129">
        <f t="shared" si="43"/>
        <v>1.81</v>
      </c>
      <c r="J154" s="129">
        <f t="shared" si="43"/>
        <v>1.81</v>
      </c>
      <c r="K154" s="129">
        <f t="shared" si="43"/>
        <v>1.81</v>
      </c>
      <c r="L154" s="129">
        <f t="shared" si="43"/>
        <v>1.81</v>
      </c>
      <c r="M154" s="129">
        <f t="shared" si="43"/>
        <v>1.81</v>
      </c>
      <c r="N154" s="129">
        <f t="shared" si="43"/>
        <v>1.81</v>
      </c>
      <c r="O154" s="129">
        <f t="shared" si="43"/>
        <v>1.81</v>
      </c>
      <c r="P154" s="129">
        <f t="shared" si="43"/>
        <v>1.81</v>
      </c>
      <c r="Q154" s="129">
        <f t="shared" si="43"/>
        <v>1.81</v>
      </c>
      <c r="R154" s="129">
        <f t="shared" si="43"/>
        <v>1.81</v>
      </c>
      <c r="S154" s="129">
        <f t="shared" si="44"/>
        <v>1.81</v>
      </c>
      <c r="T154" s="129">
        <f t="shared" si="44"/>
        <v>1.81</v>
      </c>
      <c r="U154" s="129">
        <f t="shared" si="44"/>
        <v>1.81</v>
      </c>
      <c r="V154" s="129">
        <f t="shared" si="44"/>
        <v>1.81</v>
      </c>
      <c r="W154" s="129">
        <f t="shared" si="44"/>
        <v>1.81</v>
      </c>
      <c r="X154" s="129">
        <f t="shared" si="44"/>
        <v>1.81</v>
      </c>
      <c r="Y154" s="129">
        <f t="shared" si="44"/>
        <v>1.81</v>
      </c>
      <c r="Z154" s="129">
        <f t="shared" si="44"/>
        <v>1.81</v>
      </c>
      <c r="AA154" s="129">
        <f t="shared" si="44"/>
        <v>1.81</v>
      </c>
      <c r="AB154" s="129">
        <f t="shared" si="44"/>
        <v>1.81</v>
      </c>
      <c r="AC154" s="129">
        <f t="shared" si="44"/>
        <v>1.81</v>
      </c>
      <c r="AD154" s="129">
        <f t="shared" si="44"/>
        <v>1.81</v>
      </c>
      <c r="AE154" s="129">
        <f t="shared" si="44"/>
        <v>1.81</v>
      </c>
      <c r="AF154" s="129">
        <f t="shared" si="44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3"/>
        <v>1.0900000000000001</v>
      </c>
      <c r="D155" s="129">
        <f t="shared" si="43"/>
        <v>1.0900000000000001</v>
      </c>
      <c r="E155" s="129">
        <f t="shared" si="43"/>
        <v>1.0900000000000001</v>
      </c>
      <c r="F155" s="129">
        <f t="shared" si="43"/>
        <v>1.0900000000000001</v>
      </c>
      <c r="G155" s="129">
        <f t="shared" si="43"/>
        <v>1.0900000000000001</v>
      </c>
      <c r="H155" s="129">
        <f t="shared" si="43"/>
        <v>1.0900000000000001</v>
      </c>
      <c r="I155" s="129">
        <f t="shared" si="43"/>
        <v>1.0900000000000001</v>
      </c>
      <c r="J155" s="129">
        <f t="shared" si="43"/>
        <v>1.0900000000000001</v>
      </c>
      <c r="K155" s="129">
        <f t="shared" si="43"/>
        <v>1.0900000000000001</v>
      </c>
      <c r="L155" s="129">
        <f t="shared" si="43"/>
        <v>1.0900000000000001</v>
      </c>
      <c r="M155" s="129">
        <f t="shared" si="43"/>
        <v>1.0900000000000001</v>
      </c>
      <c r="N155" s="129">
        <f t="shared" si="43"/>
        <v>1.0900000000000001</v>
      </c>
      <c r="O155" s="129">
        <f t="shared" si="43"/>
        <v>1.0900000000000001</v>
      </c>
      <c r="P155" s="129">
        <f t="shared" si="43"/>
        <v>1.0900000000000001</v>
      </c>
      <c r="Q155" s="129">
        <f t="shared" si="43"/>
        <v>1.0900000000000001</v>
      </c>
      <c r="R155" s="129">
        <f t="shared" si="43"/>
        <v>1.0900000000000001</v>
      </c>
      <c r="S155" s="129">
        <f t="shared" si="44"/>
        <v>1.0900000000000001</v>
      </c>
      <c r="T155" s="129">
        <f t="shared" si="44"/>
        <v>1.0900000000000001</v>
      </c>
      <c r="U155" s="129">
        <f t="shared" si="44"/>
        <v>1.0900000000000001</v>
      </c>
      <c r="V155" s="129">
        <f t="shared" si="44"/>
        <v>1.0900000000000001</v>
      </c>
      <c r="W155" s="129">
        <f t="shared" si="44"/>
        <v>1.0900000000000001</v>
      </c>
      <c r="X155" s="129">
        <f t="shared" si="44"/>
        <v>1.0900000000000001</v>
      </c>
      <c r="Y155" s="129">
        <f t="shared" si="44"/>
        <v>1.0900000000000001</v>
      </c>
      <c r="Z155" s="129">
        <f t="shared" si="44"/>
        <v>1.0900000000000001</v>
      </c>
      <c r="AA155" s="129">
        <f t="shared" si="44"/>
        <v>1.0900000000000001</v>
      </c>
      <c r="AB155" s="129">
        <f t="shared" si="44"/>
        <v>1.0900000000000001</v>
      </c>
      <c r="AC155" s="129">
        <f t="shared" si="44"/>
        <v>1.0900000000000001</v>
      </c>
      <c r="AD155" s="129">
        <f t="shared" si="44"/>
        <v>1.0900000000000001</v>
      </c>
      <c r="AE155" s="129">
        <f t="shared" si="44"/>
        <v>1.0900000000000001</v>
      </c>
      <c r="AF155" s="129">
        <f t="shared" si="44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3"/>
        <v>1.58</v>
      </c>
      <c r="D156" s="129">
        <f t="shared" si="43"/>
        <v>1.58</v>
      </c>
      <c r="E156" s="129">
        <f t="shared" si="43"/>
        <v>1.58</v>
      </c>
      <c r="F156" s="129">
        <f t="shared" si="43"/>
        <v>1.58</v>
      </c>
      <c r="G156" s="129">
        <f t="shared" si="43"/>
        <v>1.58</v>
      </c>
      <c r="H156" s="129">
        <f t="shared" si="43"/>
        <v>1.58</v>
      </c>
      <c r="I156" s="129">
        <f t="shared" si="43"/>
        <v>1.58</v>
      </c>
      <c r="J156" s="129">
        <f t="shared" si="43"/>
        <v>1.58</v>
      </c>
      <c r="K156" s="129">
        <f t="shared" si="43"/>
        <v>1.58</v>
      </c>
      <c r="L156" s="129">
        <f t="shared" si="43"/>
        <v>1.58</v>
      </c>
      <c r="M156" s="129">
        <f t="shared" si="43"/>
        <v>1.58</v>
      </c>
      <c r="N156" s="129">
        <f t="shared" si="43"/>
        <v>1.58</v>
      </c>
      <c r="O156" s="129">
        <f t="shared" si="43"/>
        <v>1.58</v>
      </c>
      <c r="P156" s="129">
        <f t="shared" si="43"/>
        <v>1.58</v>
      </c>
      <c r="Q156" s="129">
        <f t="shared" si="43"/>
        <v>1.58</v>
      </c>
      <c r="R156" s="129">
        <f t="shared" si="43"/>
        <v>1.58</v>
      </c>
      <c r="S156" s="129">
        <f t="shared" si="44"/>
        <v>1.58</v>
      </c>
      <c r="T156" s="129">
        <f t="shared" si="44"/>
        <v>1.58</v>
      </c>
      <c r="U156" s="129">
        <f t="shared" si="44"/>
        <v>1.58</v>
      </c>
      <c r="V156" s="129">
        <f t="shared" si="44"/>
        <v>1.58</v>
      </c>
      <c r="W156" s="129">
        <f t="shared" si="44"/>
        <v>1.58</v>
      </c>
      <c r="X156" s="129">
        <f t="shared" si="44"/>
        <v>1.58</v>
      </c>
      <c r="Y156" s="129">
        <f t="shared" si="44"/>
        <v>1.58</v>
      </c>
      <c r="Z156" s="129">
        <f t="shared" si="44"/>
        <v>1.58</v>
      </c>
      <c r="AA156" s="129">
        <f t="shared" si="44"/>
        <v>1.58</v>
      </c>
      <c r="AB156" s="129">
        <f t="shared" si="44"/>
        <v>1.58</v>
      </c>
      <c r="AC156" s="129">
        <f t="shared" si="44"/>
        <v>1.58</v>
      </c>
      <c r="AD156" s="129">
        <f t="shared" si="44"/>
        <v>1.58</v>
      </c>
      <c r="AE156" s="129">
        <f t="shared" si="44"/>
        <v>1.58</v>
      </c>
      <c r="AF156" s="129">
        <f t="shared" si="44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3"/>
        <v>2</v>
      </c>
      <c r="D157" s="129">
        <f t="shared" si="43"/>
        <v>2</v>
      </c>
      <c r="E157" s="129">
        <f t="shared" si="43"/>
        <v>2</v>
      </c>
      <c r="F157" s="129">
        <f t="shared" si="43"/>
        <v>2</v>
      </c>
      <c r="G157" s="129">
        <f t="shared" si="43"/>
        <v>2</v>
      </c>
      <c r="H157" s="129">
        <f t="shared" si="43"/>
        <v>2</v>
      </c>
      <c r="I157" s="129">
        <f t="shared" si="43"/>
        <v>2</v>
      </c>
      <c r="J157" s="129">
        <f t="shared" si="43"/>
        <v>2</v>
      </c>
      <c r="K157" s="129">
        <f t="shared" si="43"/>
        <v>2</v>
      </c>
      <c r="L157" s="129">
        <f t="shared" si="43"/>
        <v>2</v>
      </c>
      <c r="M157" s="129">
        <f t="shared" si="43"/>
        <v>2</v>
      </c>
      <c r="N157" s="129">
        <f t="shared" si="43"/>
        <v>2</v>
      </c>
      <c r="O157" s="129">
        <f t="shared" si="43"/>
        <v>2</v>
      </c>
      <c r="P157" s="129">
        <f t="shared" si="43"/>
        <v>2</v>
      </c>
      <c r="Q157" s="129">
        <f t="shared" si="43"/>
        <v>2</v>
      </c>
      <c r="R157" s="129">
        <f t="shared" si="43"/>
        <v>2</v>
      </c>
      <c r="S157" s="129">
        <f t="shared" si="44"/>
        <v>2</v>
      </c>
      <c r="T157" s="129">
        <f t="shared" si="44"/>
        <v>2</v>
      </c>
      <c r="U157" s="129">
        <f t="shared" si="44"/>
        <v>2</v>
      </c>
      <c r="V157" s="129">
        <f t="shared" si="44"/>
        <v>2</v>
      </c>
      <c r="W157" s="129">
        <f t="shared" si="44"/>
        <v>2</v>
      </c>
      <c r="X157" s="129">
        <f t="shared" si="44"/>
        <v>2</v>
      </c>
      <c r="Y157" s="129">
        <f t="shared" si="44"/>
        <v>2</v>
      </c>
      <c r="Z157" s="129">
        <f t="shared" si="44"/>
        <v>2</v>
      </c>
      <c r="AA157" s="129">
        <f t="shared" si="44"/>
        <v>2</v>
      </c>
      <c r="AB157" s="129">
        <f t="shared" si="44"/>
        <v>2</v>
      </c>
      <c r="AC157" s="129">
        <f t="shared" si="44"/>
        <v>2</v>
      </c>
      <c r="AD157" s="129">
        <f t="shared" si="44"/>
        <v>2</v>
      </c>
      <c r="AE157" s="129">
        <f t="shared" si="44"/>
        <v>2</v>
      </c>
      <c r="AF157" s="129">
        <f t="shared" si="44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3"/>
        <v>0.47</v>
      </c>
      <c r="D158" s="129">
        <f t="shared" si="43"/>
        <v>0.47</v>
      </c>
      <c r="E158" s="129">
        <f t="shared" si="43"/>
        <v>0.47</v>
      </c>
      <c r="F158" s="129">
        <f t="shared" si="43"/>
        <v>0.47</v>
      </c>
      <c r="G158" s="129">
        <f t="shared" si="43"/>
        <v>0.47</v>
      </c>
      <c r="H158" s="129">
        <f t="shared" si="43"/>
        <v>0.47</v>
      </c>
      <c r="I158" s="129">
        <f t="shared" si="43"/>
        <v>0.47</v>
      </c>
      <c r="J158" s="129">
        <f t="shared" si="43"/>
        <v>0.47</v>
      </c>
      <c r="K158" s="129">
        <f t="shared" si="43"/>
        <v>0.47</v>
      </c>
      <c r="L158" s="129">
        <f t="shared" si="43"/>
        <v>0.47</v>
      </c>
      <c r="M158" s="129">
        <f t="shared" si="43"/>
        <v>0.47</v>
      </c>
      <c r="N158" s="129">
        <f t="shared" si="43"/>
        <v>0.47</v>
      </c>
      <c r="O158" s="129">
        <f t="shared" si="43"/>
        <v>0.47</v>
      </c>
      <c r="P158" s="129">
        <f t="shared" si="43"/>
        <v>0.47</v>
      </c>
      <c r="Q158" s="129">
        <f t="shared" si="43"/>
        <v>0.47</v>
      </c>
      <c r="R158" s="129">
        <f t="shared" si="43"/>
        <v>0.47</v>
      </c>
      <c r="S158" s="129">
        <f t="shared" si="44"/>
        <v>0.47</v>
      </c>
      <c r="T158" s="129">
        <f t="shared" si="44"/>
        <v>0.47</v>
      </c>
      <c r="U158" s="129">
        <f t="shared" si="44"/>
        <v>0.47</v>
      </c>
      <c r="V158" s="129">
        <f t="shared" si="44"/>
        <v>0.47</v>
      </c>
      <c r="W158" s="129">
        <f t="shared" si="44"/>
        <v>0.47</v>
      </c>
      <c r="X158" s="129">
        <f t="shared" si="44"/>
        <v>0.47</v>
      </c>
      <c r="Y158" s="129">
        <f t="shared" si="44"/>
        <v>0.47</v>
      </c>
      <c r="Z158" s="129">
        <f t="shared" si="44"/>
        <v>0.47</v>
      </c>
      <c r="AA158" s="129">
        <f t="shared" si="44"/>
        <v>0.47</v>
      </c>
      <c r="AB158" s="129">
        <f t="shared" si="44"/>
        <v>0.47</v>
      </c>
      <c r="AC158" s="129">
        <f t="shared" si="44"/>
        <v>0.47</v>
      </c>
      <c r="AD158" s="129">
        <f t="shared" si="44"/>
        <v>0.47</v>
      </c>
      <c r="AE158" s="129">
        <f t="shared" si="44"/>
        <v>0.47</v>
      </c>
      <c r="AF158" s="129">
        <f t="shared" si="44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3"/>
        <v>0</v>
      </c>
      <c r="D159" s="129">
        <f t="shared" si="43"/>
        <v>0</v>
      </c>
      <c r="E159" s="129">
        <f t="shared" si="43"/>
        <v>0</v>
      </c>
      <c r="F159" s="129">
        <f t="shared" si="43"/>
        <v>0</v>
      </c>
      <c r="G159" s="129">
        <f t="shared" si="43"/>
        <v>0</v>
      </c>
      <c r="H159" s="129">
        <f t="shared" si="43"/>
        <v>0</v>
      </c>
      <c r="I159" s="129">
        <f t="shared" si="43"/>
        <v>0</v>
      </c>
      <c r="J159" s="129">
        <f t="shared" si="43"/>
        <v>0</v>
      </c>
      <c r="K159" s="129">
        <f t="shared" si="43"/>
        <v>0</v>
      </c>
      <c r="L159" s="129">
        <f t="shared" si="43"/>
        <v>0</v>
      </c>
      <c r="M159" s="129">
        <f t="shared" si="43"/>
        <v>0</v>
      </c>
      <c r="N159" s="129">
        <f t="shared" si="43"/>
        <v>0</v>
      </c>
      <c r="O159" s="129">
        <f t="shared" si="43"/>
        <v>0</v>
      </c>
      <c r="P159" s="129">
        <f t="shared" si="43"/>
        <v>0</v>
      </c>
      <c r="Q159" s="129">
        <f t="shared" si="43"/>
        <v>0</v>
      </c>
      <c r="R159" s="129">
        <f t="shared" si="43"/>
        <v>0</v>
      </c>
      <c r="S159" s="129">
        <f t="shared" si="44"/>
        <v>0</v>
      </c>
      <c r="T159" s="129">
        <f t="shared" si="44"/>
        <v>0</v>
      </c>
      <c r="U159" s="129">
        <f t="shared" si="44"/>
        <v>0</v>
      </c>
      <c r="V159" s="129">
        <f t="shared" si="44"/>
        <v>0</v>
      </c>
      <c r="W159" s="129">
        <f t="shared" si="44"/>
        <v>0</v>
      </c>
      <c r="X159" s="129">
        <f t="shared" si="44"/>
        <v>0</v>
      </c>
      <c r="Y159" s="129">
        <f t="shared" si="44"/>
        <v>0</v>
      </c>
      <c r="Z159" s="129">
        <f t="shared" si="44"/>
        <v>0</v>
      </c>
      <c r="AA159" s="129">
        <f t="shared" si="44"/>
        <v>0</v>
      </c>
      <c r="AB159" s="129">
        <f t="shared" si="44"/>
        <v>0</v>
      </c>
      <c r="AC159" s="129">
        <f t="shared" si="44"/>
        <v>0</v>
      </c>
      <c r="AD159" s="129">
        <f t="shared" si="44"/>
        <v>0</v>
      </c>
      <c r="AE159" s="129">
        <f t="shared" si="44"/>
        <v>0</v>
      </c>
      <c r="AF159" s="129">
        <f t="shared" si="44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3"/>
        <v>0</v>
      </c>
      <c r="D160" s="129">
        <f t="shared" si="43"/>
        <v>0</v>
      </c>
      <c r="E160" s="129">
        <f t="shared" si="43"/>
        <v>0</v>
      </c>
      <c r="F160" s="129">
        <f t="shared" si="43"/>
        <v>0</v>
      </c>
      <c r="G160" s="129">
        <f t="shared" si="43"/>
        <v>0</v>
      </c>
      <c r="H160" s="129">
        <f t="shared" si="43"/>
        <v>0</v>
      </c>
      <c r="I160" s="129">
        <f t="shared" si="43"/>
        <v>0</v>
      </c>
      <c r="J160" s="129">
        <f t="shared" si="43"/>
        <v>0</v>
      </c>
      <c r="K160" s="129">
        <f t="shared" si="43"/>
        <v>0</v>
      </c>
      <c r="L160" s="129">
        <f t="shared" si="43"/>
        <v>0</v>
      </c>
      <c r="M160" s="129">
        <f t="shared" si="43"/>
        <v>0</v>
      </c>
      <c r="N160" s="129">
        <f t="shared" si="43"/>
        <v>0</v>
      </c>
      <c r="O160" s="129">
        <f t="shared" si="43"/>
        <v>0</v>
      </c>
      <c r="P160" s="129">
        <f t="shared" si="43"/>
        <v>0</v>
      </c>
      <c r="Q160" s="129">
        <f t="shared" si="43"/>
        <v>0</v>
      </c>
      <c r="R160" s="129">
        <f t="shared" si="44"/>
        <v>0</v>
      </c>
      <c r="S160" s="129">
        <f t="shared" si="44"/>
        <v>0</v>
      </c>
      <c r="T160" s="129">
        <f t="shared" si="44"/>
        <v>0</v>
      </c>
      <c r="U160" s="129">
        <f t="shared" si="44"/>
        <v>0</v>
      </c>
      <c r="V160" s="129">
        <f t="shared" si="44"/>
        <v>0</v>
      </c>
      <c r="W160" s="129">
        <f t="shared" si="44"/>
        <v>0</v>
      </c>
      <c r="X160" s="129">
        <f t="shared" si="44"/>
        <v>0</v>
      </c>
      <c r="Y160" s="129">
        <f t="shared" si="44"/>
        <v>0</v>
      </c>
      <c r="Z160" s="129">
        <f t="shared" si="44"/>
        <v>0</v>
      </c>
      <c r="AA160" s="129">
        <f t="shared" si="44"/>
        <v>0</v>
      </c>
      <c r="AB160" s="129">
        <f t="shared" si="44"/>
        <v>0</v>
      </c>
      <c r="AC160" s="129">
        <f t="shared" si="44"/>
        <v>0</v>
      </c>
      <c r="AD160" s="129">
        <f t="shared" si="44"/>
        <v>0</v>
      </c>
      <c r="AE160" s="129">
        <f t="shared" si="44"/>
        <v>0</v>
      </c>
      <c r="AF160" s="129">
        <f t="shared" si="44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3"/>
        <v>0.8</v>
      </c>
      <c r="D161" s="129">
        <f t="shared" si="43"/>
        <v>0.8</v>
      </c>
      <c r="E161" s="129">
        <f t="shared" si="43"/>
        <v>0.8</v>
      </c>
      <c r="F161" s="129">
        <f t="shared" si="43"/>
        <v>0.8</v>
      </c>
      <c r="G161" s="129">
        <f t="shared" si="43"/>
        <v>0.8</v>
      </c>
      <c r="H161" s="129">
        <f t="shared" si="43"/>
        <v>0.8</v>
      </c>
      <c r="I161" s="129">
        <f t="shared" si="43"/>
        <v>0.8</v>
      </c>
      <c r="J161" s="129">
        <f t="shared" si="43"/>
        <v>0.8</v>
      </c>
      <c r="K161" s="129">
        <f t="shared" si="43"/>
        <v>0.8</v>
      </c>
      <c r="L161" s="129">
        <f t="shared" si="43"/>
        <v>0.8</v>
      </c>
      <c r="M161" s="129">
        <f t="shared" si="43"/>
        <v>0.8</v>
      </c>
      <c r="N161" s="129">
        <f t="shared" si="43"/>
        <v>0.8</v>
      </c>
      <c r="O161" s="129">
        <f t="shared" si="43"/>
        <v>0.8</v>
      </c>
      <c r="P161" s="129">
        <f t="shared" si="43"/>
        <v>0.8</v>
      </c>
      <c r="Q161" s="129">
        <f t="shared" si="43"/>
        <v>0.8</v>
      </c>
      <c r="R161" s="129">
        <f t="shared" si="44"/>
        <v>0.8</v>
      </c>
      <c r="S161" s="129">
        <f t="shared" si="44"/>
        <v>0.8</v>
      </c>
      <c r="T161" s="129">
        <f t="shared" si="44"/>
        <v>0.8</v>
      </c>
      <c r="U161" s="129">
        <f t="shared" si="44"/>
        <v>0.8</v>
      </c>
      <c r="V161" s="129">
        <f t="shared" si="44"/>
        <v>0.8</v>
      </c>
      <c r="W161" s="129">
        <f t="shared" si="44"/>
        <v>0.8</v>
      </c>
      <c r="X161" s="129">
        <f t="shared" si="44"/>
        <v>0.8</v>
      </c>
      <c r="Y161" s="129">
        <f t="shared" si="44"/>
        <v>0.8</v>
      </c>
      <c r="Z161" s="129">
        <f t="shared" si="44"/>
        <v>0.8</v>
      </c>
      <c r="AA161" s="129">
        <f t="shared" si="44"/>
        <v>0.8</v>
      </c>
      <c r="AB161" s="129">
        <f t="shared" si="44"/>
        <v>0.8</v>
      </c>
      <c r="AC161" s="129">
        <f t="shared" si="44"/>
        <v>0.8</v>
      </c>
      <c r="AD161" s="129">
        <f t="shared" si="44"/>
        <v>0.8</v>
      </c>
      <c r="AE161" s="129">
        <f t="shared" si="44"/>
        <v>0.8</v>
      </c>
      <c r="AF161" s="129">
        <f t="shared" si="44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3"/>
        <v>1.5</v>
      </c>
      <c r="D162" s="129">
        <f t="shared" si="43"/>
        <v>1.5</v>
      </c>
      <c r="E162" s="129">
        <f t="shared" si="43"/>
        <v>1.5</v>
      </c>
      <c r="F162" s="129">
        <f t="shared" si="43"/>
        <v>1.5</v>
      </c>
      <c r="G162" s="129">
        <f t="shared" si="43"/>
        <v>1.5</v>
      </c>
      <c r="H162" s="129">
        <f t="shared" si="43"/>
        <v>1.5</v>
      </c>
      <c r="I162" s="129">
        <f t="shared" si="43"/>
        <v>1.5</v>
      </c>
      <c r="J162" s="129">
        <f t="shared" si="43"/>
        <v>1.5</v>
      </c>
      <c r="K162" s="129">
        <f t="shared" si="43"/>
        <v>1.5</v>
      </c>
      <c r="L162" s="129">
        <f t="shared" si="43"/>
        <v>1.5</v>
      </c>
      <c r="M162" s="129">
        <f t="shared" si="43"/>
        <v>1.5</v>
      </c>
      <c r="N162" s="129">
        <f t="shared" si="43"/>
        <v>1.5</v>
      </c>
      <c r="O162" s="129">
        <f t="shared" si="43"/>
        <v>1.5</v>
      </c>
      <c r="P162" s="129">
        <f t="shared" si="43"/>
        <v>1.5</v>
      </c>
      <c r="Q162" s="129">
        <f t="shared" si="43"/>
        <v>1.5</v>
      </c>
      <c r="R162" s="129">
        <f t="shared" si="44"/>
        <v>1.5</v>
      </c>
      <c r="S162" s="129">
        <f t="shared" si="44"/>
        <v>1.5</v>
      </c>
      <c r="T162" s="129">
        <f t="shared" si="44"/>
        <v>1.5</v>
      </c>
      <c r="U162" s="129">
        <f t="shared" si="44"/>
        <v>1.5</v>
      </c>
      <c r="V162" s="129">
        <f t="shared" si="44"/>
        <v>1.5</v>
      </c>
      <c r="W162" s="129">
        <f t="shared" si="44"/>
        <v>1.5</v>
      </c>
      <c r="X162" s="129">
        <f t="shared" si="44"/>
        <v>1.5</v>
      </c>
      <c r="Y162" s="129">
        <f t="shared" si="44"/>
        <v>1.5</v>
      </c>
      <c r="Z162" s="129">
        <f t="shared" si="44"/>
        <v>1.5</v>
      </c>
      <c r="AA162" s="129">
        <f t="shared" si="44"/>
        <v>1.5</v>
      </c>
      <c r="AB162" s="129">
        <f t="shared" si="44"/>
        <v>1.5</v>
      </c>
      <c r="AC162" s="129">
        <f t="shared" si="44"/>
        <v>1.5</v>
      </c>
      <c r="AD162" s="129">
        <f t="shared" si="44"/>
        <v>1.5</v>
      </c>
      <c r="AE162" s="129">
        <f t="shared" si="44"/>
        <v>1.5</v>
      </c>
      <c r="AF162" s="129">
        <f t="shared" si="44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3"/>
        <v>1</v>
      </c>
      <c r="D163" s="129">
        <f t="shared" si="43"/>
        <v>1</v>
      </c>
      <c r="E163" s="129">
        <f t="shared" si="43"/>
        <v>1</v>
      </c>
      <c r="F163" s="129">
        <f t="shared" si="43"/>
        <v>1</v>
      </c>
      <c r="G163" s="129">
        <f t="shared" si="43"/>
        <v>1</v>
      </c>
      <c r="H163" s="129">
        <f t="shared" si="43"/>
        <v>1</v>
      </c>
      <c r="I163" s="129">
        <f t="shared" si="43"/>
        <v>1</v>
      </c>
      <c r="J163" s="129">
        <f t="shared" si="43"/>
        <v>1</v>
      </c>
      <c r="K163" s="129">
        <f t="shared" si="43"/>
        <v>1</v>
      </c>
      <c r="L163" s="129">
        <f t="shared" si="43"/>
        <v>1</v>
      </c>
      <c r="M163" s="129">
        <f t="shared" si="43"/>
        <v>1</v>
      </c>
      <c r="N163" s="129">
        <f t="shared" si="43"/>
        <v>1</v>
      </c>
      <c r="O163" s="129">
        <f t="shared" si="43"/>
        <v>1</v>
      </c>
      <c r="P163" s="129">
        <f t="shared" si="43"/>
        <v>1</v>
      </c>
      <c r="Q163" s="129">
        <f t="shared" si="43"/>
        <v>1</v>
      </c>
      <c r="R163" s="129">
        <f t="shared" si="44"/>
        <v>1</v>
      </c>
      <c r="S163" s="129">
        <f t="shared" si="44"/>
        <v>1</v>
      </c>
      <c r="T163" s="129">
        <f t="shared" si="44"/>
        <v>1</v>
      </c>
      <c r="U163" s="129">
        <f t="shared" si="44"/>
        <v>1</v>
      </c>
      <c r="V163" s="129">
        <f t="shared" si="44"/>
        <v>1</v>
      </c>
      <c r="W163" s="129">
        <f t="shared" si="44"/>
        <v>1</v>
      </c>
      <c r="X163" s="129">
        <f t="shared" si="44"/>
        <v>1</v>
      </c>
      <c r="Y163" s="129">
        <f t="shared" si="44"/>
        <v>1</v>
      </c>
      <c r="Z163" s="129">
        <f t="shared" si="44"/>
        <v>1</v>
      </c>
      <c r="AA163" s="129">
        <f t="shared" si="44"/>
        <v>1</v>
      </c>
      <c r="AB163" s="129">
        <f t="shared" si="44"/>
        <v>1</v>
      </c>
      <c r="AC163" s="129">
        <f t="shared" si="44"/>
        <v>1</v>
      </c>
      <c r="AD163" s="129">
        <f t="shared" si="44"/>
        <v>1</v>
      </c>
      <c r="AE163" s="129">
        <f t="shared" si="44"/>
        <v>1</v>
      </c>
      <c r="AF163" s="129">
        <f t="shared" si="44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5">B165</f>
        <v>1</v>
      </c>
      <c r="D165" s="129">
        <f t="shared" si="45"/>
        <v>1</v>
      </c>
      <c r="E165" s="129">
        <f t="shared" si="45"/>
        <v>1</v>
      </c>
      <c r="F165" s="129">
        <f t="shared" si="45"/>
        <v>1</v>
      </c>
      <c r="G165" s="129">
        <f t="shared" si="45"/>
        <v>1</v>
      </c>
      <c r="H165" s="129">
        <f t="shared" si="45"/>
        <v>1</v>
      </c>
      <c r="I165" s="129">
        <f t="shared" si="45"/>
        <v>1</v>
      </c>
      <c r="J165" s="129">
        <f t="shared" si="45"/>
        <v>1</v>
      </c>
      <c r="K165" s="129">
        <f t="shared" si="45"/>
        <v>1</v>
      </c>
      <c r="L165" s="129">
        <f t="shared" si="45"/>
        <v>1</v>
      </c>
      <c r="M165" s="129">
        <f t="shared" si="45"/>
        <v>1</v>
      </c>
      <c r="N165" s="129">
        <f t="shared" si="45"/>
        <v>1</v>
      </c>
      <c r="O165" s="129">
        <f t="shared" si="45"/>
        <v>1</v>
      </c>
      <c r="P165" s="129">
        <f t="shared" si="45"/>
        <v>1</v>
      </c>
      <c r="Q165" s="129">
        <f t="shared" si="45"/>
        <v>1</v>
      </c>
      <c r="R165" s="129">
        <f t="shared" si="45"/>
        <v>1</v>
      </c>
      <c r="S165" s="129">
        <f t="shared" ref="R165:AF172" si="46">R165</f>
        <v>1</v>
      </c>
      <c r="T165" s="129">
        <f t="shared" si="46"/>
        <v>1</v>
      </c>
      <c r="U165" s="129">
        <f t="shared" si="46"/>
        <v>1</v>
      </c>
      <c r="V165" s="129">
        <f t="shared" si="46"/>
        <v>1</v>
      </c>
      <c r="W165" s="129">
        <f t="shared" si="46"/>
        <v>1</v>
      </c>
      <c r="X165" s="129">
        <f t="shared" si="46"/>
        <v>1</v>
      </c>
      <c r="Y165" s="129">
        <f t="shared" si="46"/>
        <v>1</v>
      </c>
      <c r="Z165" s="129">
        <f t="shared" si="46"/>
        <v>1</v>
      </c>
      <c r="AA165" s="129">
        <f t="shared" si="46"/>
        <v>1</v>
      </c>
      <c r="AB165" s="129">
        <f t="shared" si="46"/>
        <v>1</v>
      </c>
      <c r="AC165" s="129">
        <f t="shared" si="46"/>
        <v>1</v>
      </c>
      <c r="AD165" s="129">
        <f t="shared" si="46"/>
        <v>1</v>
      </c>
      <c r="AE165" s="129">
        <f t="shared" si="46"/>
        <v>1</v>
      </c>
      <c r="AF165" s="129">
        <f t="shared" si="46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5"/>
        <v>0.42</v>
      </c>
      <c r="D166" s="129">
        <f t="shared" si="45"/>
        <v>0.42</v>
      </c>
      <c r="E166" s="129">
        <f t="shared" si="45"/>
        <v>0.42</v>
      </c>
      <c r="F166" s="129">
        <f t="shared" si="45"/>
        <v>0.42</v>
      </c>
      <c r="G166" s="129">
        <f t="shared" si="45"/>
        <v>0.42</v>
      </c>
      <c r="H166" s="129">
        <f t="shared" si="45"/>
        <v>0.42</v>
      </c>
      <c r="I166" s="129">
        <f t="shared" si="45"/>
        <v>0.42</v>
      </c>
      <c r="J166" s="129">
        <f t="shared" si="45"/>
        <v>0.42</v>
      </c>
      <c r="K166" s="129">
        <f t="shared" si="45"/>
        <v>0.42</v>
      </c>
      <c r="L166" s="129">
        <f t="shared" si="45"/>
        <v>0.42</v>
      </c>
      <c r="M166" s="129">
        <f t="shared" si="45"/>
        <v>0.42</v>
      </c>
      <c r="N166" s="129">
        <f t="shared" si="45"/>
        <v>0.42</v>
      </c>
      <c r="O166" s="129">
        <f t="shared" si="45"/>
        <v>0.42</v>
      </c>
      <c r="P166" s="129">
        <f t="shared" si="45"/>
        <v>0.42</v>
      </c>
      <c r="Q166" s="129">
        <f t="shared" si="45"/>
        <v>0.42</v>
      </c>
      <c r="R166" s="129">
        <f t="shared" si="46"/>
        <v>0.42</v>
      </c>
      <c r="S166" s="129">
        <f t="shared" si="46"/>
        <v>0.42</v>
      </c>
      <c r="T166" s="129">
        <f t="shared" si="46"/>
        <v>0.42</v>
      </c>
      <c r="U166" s="129">
        <f t="shared" si="46"/>
        <v>0.42</v>
      </c>
      <c r="V166" s="129">
        <f t="shared" si="46"/>
        <v>0.42</v>
      </c>
      <c r="W166" s="129">
        <f t="shared" si="46"/>
        <v>0.42</v>
      </c>
      <c r="X166" s="129">
        <f t="shared" si="46"/>
        <v>0.42</v>
      </c>
      <c r="Y166" s="129">
        <f t="shared" si="46"/>
        <v>0.42</v>
      </c>
      <c r="Z166" s="129">
        <f t="shared" si="46"/>
        <v>0.42</v>
      </c>
      <c r="AA166" s="129">
        <f t="shared" si="46"/>
        <v>0.42</v>
      </c>
      <c r="AB166" s="129">
        <f t="shared" si="46"/>
        <v>0.42</v>
      </c>
      <c r="AC166" s="129">
        <f t="shared" si="46"/>
        <v>0.42</v>
      </c>
      <c r="AD166" s="129">
        <f t="shared" si="46"/>
        <v>0.42</v>
      </c>
      <c r="AE166" s="129">
        <f t="shared" si="46"/>
        <v>0.42</v>
      </c>
      <c r="AF166" s="129">
        <f t="shared" si="46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5"/>
        <v>0.46</v>
      </c>
      <c r="D167" s="129">
        <f t="shared" si="45"/>
        <v>0.46</v>
      </c>
      <c r="E167" s="129">
        <f t="shared" si="45"/>
        <v>0.46</v>
      </c>
      <c r="F167" s="129">
        <f t="shared" si="45"/>
        <v>0.46</v>
      </c>
      <c r="G167" s="129">
        <f t="shared" si="45"/>
        <v>0.46</v>
      </c>
      <c r="H167" s="129">
        <f t="shared" si="45"/>
        <v>0.46</v>
      </c>
      <c r="I167" s="129">
        <f t="shared" si="45"/>
        <v>0.46</v>
      </c>
      <c r="J167" s="129">
        <f t="shared" si="45"/>
        <v>0.46</v>
      </c>
      <c r="K167" s="129">
        <f t="shared" si="45"/>
        <v>0.46</v>
      </c>
      <c r="L167" s="129">
        <f t="shared" si="45"/>
        <v>0.46</v>
      </c>
      <c r="M167" s="129">
        <f t="shared" si="45"/>
        <v>0.46</v>
      </c>
      <c r="N167" s="129">
        <f t="shared" si="45"/>
        <v>0.46</v>
      </c>
      <c r="O167" s="129">
        <f t="shared" si="45"/>
        <v>0.46</v>
      </c>
      <c r="P167" s="129">
        <f t="shared" si="45"/>
        <v>0.46</v>
      </c>
      <c r="Q167" s="129">
        <f t="shared" si="45"/>
        <v>0.46</v>
      </c>
      <c r="R167" s="129">
        <f t="shared" si="46"/>
        <v>0.46</v>
      </c>
      <c r="S167" s="129">
        <f t="shared" si="46"/>
        <v>0.46</v>
      </c>
      <c r="T167" s="129">
        <f t="shared" si="46"/>
        <v>0.46</v>
      </c>
      <c r="U167" s="129">
        <f t="shared" si="46"/>
        <v>0.46</v>
      </c>
      <c r="V167" s="129">
        <f t="shared" si="46"/>
        <v>0.46</v>
      </c>
      <c r="W167" s="129">
        <f t="shared" si="46"/>
        <v>0.46</v>
      </c>
      <c r="X167" s="129">
        <f t="shared" si="46"/>
        <v>0.46</v>
      </c>
      <c r="Y167" s="129">
        <f t="shared" si="46"/>
        <v>0.46</v>
      </c>
      <c r="Z167" s="129">
        <f t="shared" si="46"/>
        <v>0.46</v>
      </c>
      <c r="AA167" s="129">
        <f t="shared" si="46"/>
        <v>0.46</v>
      </c>
      <c r="AB167" s="129">
        <f t="shared" si="46"/>
        <v>0.46</v>
      </c>
      <c r="AC167" s="129">
        <f t="shared" si="46"/>
        <v>0.46</v>
      </c>
      <c r="AD167" s="129">
        <f t="shared" si="46"/>
        <v>0.46</v>
      </c>
      <c r="AE167" s="129">
        <f t="shared" si="46"/>
        <v>0.46</v>
      </c>
      <c r="AF167" s="129">
        <f t="shared" si="46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5"/>
        <v>0.85</v>
      </c>
      <c r="D168" s="129">
        <f t="shared" si="45"/>
        <v>0.85</v>
      </c>
      <c r="E168" s="129">
        <f t="shared" si="45"/>
        <v>0.85</v>
      </c>
      <c r="F168" s="129">
        <f t="shared" si="45"/>
        <v>0.85</v>
      </c>
      <c r="G168" s="129">
        <f t="shared" si="45"/>
        <v>0.85</v>
      </c>
      <c r="H168" s="129">
        <f t="shared" si="45"/>
        <v>0.85</v>
      </c>
      <c r="I168" s="129">
        <f t="shared" si="45"/>
        <v>0.85</v>
      </c>
      <c r="J168" s="129">
        <f t="shared" si="45"/>
        <v>0.85</v>
      </c>
      <c r="K168" s="129">
        <f t="shared" si="45"/>
        <v>0.85</v>
      </c>
      <c r="L168" s="129">
        <f t="shared" si="45"/>
        <v>0.85</v>
      </c>
      <c r="M168" s="129">
        <f t="shared" si="45"/>
        <v>0.85</v>
      </c>
      <c r="N168" s="129">
        <f t="shared" si="45"/>
        <v>0.85</v>
      </c>
      <c r="O168" s="129">
        <f t="shared" si="45"/>
        <v>0.85</v>
      </c>
      <c r="P168" s="129">
        <f t="shared" si="45"/>
        <v>0.85</v>
      </c>
      <c r="Q168" s="129">
        <f t="shared" si="45"/>
        <v>0.85</v>
      </c>
      <c r="R168" s="129">
        <f t="shared" si="46"/>
        <v>0.85</v>
      </c>
      <c r="S168" s="129">
        <f t="shared" si="46"/>
        <v>0.85</v>
      </c>
      <c r="T168" s="129">
        <f t="shared" si="46"/>
        <v>0.85</v>
      </c>
      <c r="U168" s="129">
        <f t="shared" si="46"/>
        <v>0.85</v>
      </c>
      <c r="V168" s="129">
        <f t="shared" si="46"/>
        <v>0.85</v>
      </c>
      <c r="W168" s="129">
        <f t="shared" si="46"/>
        <v>0.85</v>
      </c>
      <c r="X168" s="129">
        <f t="shared" si="46"/>
        <v>0.85</v>
      </c>
      <c r="Y168" s="129">
        <f t="shared" si="46"/>
        <v>0.85</v>
      </c>
      <c r="Z168" s="129">
        <f t="shared" si="46"/>
        <v>0.85</v>
      </c>
      <c r="AA168" s="129">
        <f t="shared" si="46"/>
        <v>0.85</v>
      </c>
      <c r="AB168" s="129">
        <f t="shared" si="46"/>
        <v>0.85</v>
      </c>
      <c r="AC168" s="129">
        <f t="shared" si="46"/>
        <v>0.85</v>
      </c>
      <c r="AD168" s="129">
        <f t="shared" si="46"/>
        <v>0.85</v>
      </c>
      <c r="AE168" s="129">
        <f t="shared" si="46"/>
        <v>0.85</v>
      </c>
      <c r="AF168" s="129">
        <f t="shared" si="46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5"/>
        <v>0.9</v>
      </c>
      <c r="D169" s="129">
        <f t="shared" si="45"/>
        <v>0.9</v>
      </c>
      <c r="E169" s="129">
        <f t="shared" si="45"/>
        <v>0.9</v>
      </c>
      <c r="F169" s="129">
        <f t="shared" si="45"/>
        <v>0.9</v>
      </c>
      <c r="G169" s="129">
        <f t="shared" si="45"/>
        <v>0.9</v>
      </c>
      <c r="H169" s="129">
        <f t="shared" si="45"/>
        <v>0.9</v>
      </c>
      <c r="I169" s="129">
        <f t="shared" si="45"/>
        <v>0.9</v>
      </c>
      <c r="J169" s="129">
        <f t="shared" si="45"/>
        <v>0.9</v>
      </c>
      <c r="K169" s="129">
        <f t="shared" si="45"/>
        <v>0.9</v>
      </c>
      <c r="L169" s="129">
        <f t="shared" si="45"/>
        <v>0.9</v>
      </c>
      <c r="M169" s="129">
        <f t="shared" si="45"/>
        <v>0.9</v>
      </c>
      <c r="N169" s="129">
        <f t="shared" si="45"/>
        <v>0.9</v>
      </c>
      <c r="O169" s="129">
        <f t="shared" si="45"/>
        <v>0.9</v>
      </c>
      <c r="P169" s="129">
        <f t="shared" si="45"/>
        <v>0.9</v>
      </c>
      <c r="Q169" s="129">
        <f t="shared" si="45"/>
        <v>0.9</v>
      </c>
      <c r="R169" s="129">
        <f t="shared" si="46"/>
        <v>0.9</v>
      </c>
      <c r="S169" s="129">
        <f t="shared" si="46"/>
        <v>0.9</v>
      </c>
      <c r="T169" s="129">
        <f t="shared" si="46"/>
        <v>0.9</v>
      </c>
      <c r="U169" s="129">
        <f t="shared" si="46"/>
        <v>0.9</v>
      </c>
      <c r="V169" s="129">
        <f t="shared" si="46"/>
        <v>0.9</v>
      </c>
      <c r="W169" s="129">
        <f t="shared" si="46"/>
        <v>0.9</v>
      </c>
      <c r="X169" s="129">
        <f t="shared" si="46"/>
        <v>0.9</v>
      </c>
      <c r="Y169" s="129">
        <f t="shared" si="46"/>
        <v>0.9</v>
      </c>
      <c r="Z169" s="129">
        <f t="shared" si="46"/>
        <v>0.9</v>
      </c>
      <c r="AA169" s="129">
        <f t="shared" si="46"/>
        <v>0.9</v>
      </c>
      <c r="AB169" s="129">
        <f t="shared" si="46"/>
        <v>0.9</v>
      </c>
      <c r="AC169" s="129">
        <f t="shared" si="46"/>
        <v>0.9</v>
      </c>
      <c r="AD169" s="129">
        <f t="shared" si="46"/>
        <v>0.9</v>
      </c>
      <c r="AE169" s="129">
        <f t="shared" si="46"/>
        <v>0.9</v>
      </c>
      <c r="AF169" s="129">
        <f t="shared" si="46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5"/>
        <v>0.44</v>
      </c>
      <c r="D170" s="129">
        <f t="shared" si="45"/>
        <v>0.44</v>
      </c>
      <c r="E170" s="129">
        <f t="shared" si="45"/>
        <v>0.44</v>
      </c>
      <c r="F170" s="129">
        <f t="shared" si="45"/>
        <v>0.44</v>
      </c>
      <c r="G170" s="129">
        <f t="shared" si="45"/>
        <v>0.44</v>
      </c>
      <c r="H170" s="129">
        <f t="shared" si="45"/>
        <v>0.44</v>
      </c>
      <c r="I170" s="129">
        <f t="shared" si="45"/>
        <v>0.44</v>
      </c>
      <c r="J170" s="129">
        <f t="shared" si="45"/>
        <v>0.44</v>
      </c>
      <c r="K170" s="129">
        <f t="shared" si="45"/>
        <v>0.44</v>
      </c>
      <c r="L170" s="129">
        <f t="shared" si="45"/>
        <v>0.44</v>
      </c>
      <c r="M170" s="129">
        <f t="shared" si="45"/>
        <v>0.44</v>
      </c>
      <c r="N170" s="129">
        <f t="shared" si="45"/>
        <v>0.44</v>
      </c>
      <c r="O170" s="129">
        <f t="shared" si="45"/>
        <v>0.44</v>
      </c>
      <c r="P170" s="129">
        <f t="shared" si="45"/>
        <v>0.44</v>
      </c>
      <c r="Q170" s="129">
        <f t="shared" si="45"/>
        <v>0.44</v>
      </c>
      <c r="R170" s="129">
        <f t="shared" si="46"/>
        <v>0.44</v>
      </c>
      <c r="S170" s="129">
        <f t="shared" si="46"/>
        <v>0.44</v>
      </c>
      <c r="T170" s="129">
        <f t="shared" si="46"/>
        <v>0.44</v>
      </c>
      <c r="U170" s="129">
        <f t="shared" si="46"/>
        <v>0.44</v>
      </c>
      <c r="V170" s="129">
        <f t="shared" si="46"/>
        <v>0.44</v>
      </c>
      <c r="W170" s="129">
        <f t="shared" si="46"/>
        <v>0.44</v>
      </c>
      <c r="X170" s="129">
        <f t="shared" si="46"/>
        <v>0.44</v>
      </c>
      <c r="Y170" s="129">
        <f t="shared" si="46"/>
        <v>0.44</v>
      </c>
      <c r="Z170" s="129">
        <f t="shared" si="46"/>
        <v>0.44</v>
      </c>
      <c r="AA170" s="129">
        <f t="shared" si="46"/>
        <v>0.44</v>
      </c>
      <c r="AB170" s="129">
        <f t="shared" si="46"/>
        <v>0.44</v>
      </c>
      <c r="AC170" s="129">
        <f t="shared" si="46"/>
        <v>0.44</v>
      </c>
      <c r="AD170" s="129">
        <f t="shared" si="46"/>
        <v>0.44</v>
      </c>
      <c r="AE170" s="129">
        <f t="shared" si="46"/>
        <v>0.44</v>
      </c>
      <c r="AF170" s="129">
        <f t="shared" si="46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5"/>
        <v>2.1</v>
      </c>
      <c r="D171" s="129">
        <f t="shared" si="45"/>
        <v>2.1</v>
      </c>
      <c r="E171" s="129">
        <f t="shared" si="45"/>
        <v>2.1</v>
      </c>
      <c r="F171" s="129">
        <f t="shared" si="45"/>
        <v>2.1</v>
      </c>
      <c r="G171" s="129">
        <f t="shared" si="45"/>
        <v>2.1</v>
      </c>
      <c r="H171" s="129">
        <f t="shared" si="45"/>
        <v>2.1</v>
      </c>
      <c r="I171" s="129">
        <f t="shared" si="45"/>
        <v>2.1</v>
      </c>
      <c r="J171" s="129">
        <f t="shared" si="45"/>
        <v>2.1</v>
      </c>
      <c r="K171" s="129">
        <f t="shared" si="45"/>
        <v>2.1</v>
      </c>
      <c r="L171" s="129">
        <f t="shared" si="45"/>
        <v>2.1</v>
      </c>
      <c r="M171" s="129">
        <f t="shared" si="45"/>
        <v>2.1</v>
      </c>
      <c r="N171" s="129">
        <f t="shared" si="45"/>
        <v>2.1</v>
      </c>
      <c r="O171" s="129">
        <f t="shared" si="45"/>
        <v>2.1</v>
      </c>
      <c r="P171" s="129">
        <f t="shared" si="45"/>
        <v>2.1</v>
      </c>
      <c r="Q171" s="129">
        <f t="shared" si="45"/>
        <v>2.1</v>
      </c>
      <c r="R171" s="129">
        <f t="shared" si="46"/>
        <v>2.1</v>
      </c>
      <c r="S171" s="129">
        <f t="shared" si="46"/>
        <v>2.1</v>
      </c>
      <c r="T171" s="129">
        <f t="shared" si="46"/>
        <v>2.1</v>
      </c>
      <c r="U171" s="129">
        <f t="shared" si="46"/>
        <v>2.1</v>
      </c>
      <c r="V171" s="129">
        <f t="shared" si="46"/>
        <v>2.1</v>
      </c>
      <c r="W171" s="129">
        <f t="shared" si="46"/>
        <v>2.1</v>
      </c>
      <c r="X171" s="129">
        <f t="shared" si="46"/>
        <v>2.1</v>
      </c>
      <c r="Y171" s="129">
        <f t="shared" si="46"/>
        <v>2.1</v>
      </c>
      <c r="Z171" s="129">
        <f t="shared" si="46"/>
        <v>2.1</v>
      </c>
      <c r="AA171" s="129">
        <f t="shared" si="46"/>
        <v>2.1</v>
      </c>
      <c r="AB171" s="129">
        <f t="shared" si="46"/>
        <v>2.1</v>
      </c>
      <c r="AC171" s="129">
        <f t="shared" si="46"/>
        <v>2.1</v>
      </c>
      <c r="AD171" s="129">
        <f t="shared" si="46"/>
        <v>2.1</v>
      </c>
      <c r="AE171" s="129">
        <f t="shared" si="46"/>
        <v>2.1</v>
      </c>
      <c r="AF171" s="129">
        <f t="shared" si="46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5"/>
        <v>0.9</v>
      </c>
      <c r="D172" s="129">
        <f t="shared" si="45"/>
        <v>0.9</v>
      </c>
      <c r="E172" s="129">
        <f t="shared" si="45"/>
        <v>0.9</v>
      </c>
      <c r="F172" s="129">
        <f t="shared" si="45"/>
        <v>0.9</v>
      </c>
      <c r="G172" s="129">
        <f t="shared" si="45"/>
        <v>0.9</v>
      </c>
      <c r="H172" s="129">
        <f t="shared" si="45"/>
        <v>0.9</v>
      </c>
      <c r="I172" s="129">
        <f t="shared" si="45"/>
        <v>0.9</v>
      </c>
      <c r="J172" s="129">
        <f t="shared" si="45"/>
        <v>0.9</v>
      </c>
      <c r="K172" s="129">
        <f t="shared" si="45"/>
        <v>0.9</v>
      </c>
      <c r="L172" s="129">
        <f t="shared" si="45"/>
        <v>0.9</v>
      </c>
      <c r="M172" s="129">
        <f t="shared" si="45"/>
        <v>0.9</v>
      </c>
      <c r="N172" s="129">
        <f t="shared" si="45"/>
        <v>0.9</v>
      </c>
      <c r="O172" s="129">
        <f t="shared" si="45"/>
        <v>0.9</v>
      </c>
      <c r="P172" s="129">
        <f t="shared" si="45"/>
        <v>0.9</v>
      </c>
      <c r="Q172" s="129">
        <f t="shared" si="45"/>
        <v>0.9</v>
      </c>
      <c r="R172" s="129">
        <f t="shared" si="46"/>
        <v>0.9</v>
      </c>
      <c r="S172" s="129">
        <f t="shared" si="46"/>
        <v>0.9</v>
      </c>
      <c r="T172" s="129">
        <f t="shared" si="46"/>
        <v>0.9</v>
      </c>
      <c r="U172" s="129">
        <f t="shared" si="46"/>
        <v>0.9</v>
      </c>
      <c r="V172" s="129">
        <f t="shared" si="46"/>
        <v>0.9</v>
      </c>
      <c r="W172" s="129">
        <f t="shared" si="46"/>
        <v>0.9</v>
      </c>
      <c r="X172" s="129">
        <f t="shared" si="46"/>
        <v>0.9</v>
      </c>
      <c r="Y172" s="129">
        <f t="shared" si="46"/>
        <v>0.9</v>
      </c>
      <c r="Z172" s="129">
        <f t="shared" si="46"/>
        <v>0.9</v>
      </c>
      <c r="AA172" s="129">
        <f t="shared" si="46"/>
        <v>0.9</v>
      </c>
      <c r="AB172" s="129">
        <f t="shared" si="46"/>
        <v>0.9</v>
      </c>
      <c r="AC172" s="129">
        <f t="shared" si="46"/>
        <v>0.9</v>
      </c>
      <c r="AD172" s="129">
        <f t="shared" si="46"/>
        <v>0.9</v>
      </c>
      <c r="AE172" s="129">
        <f t="shared" si="46"/>
        <v>0.9</v>
      </c>
      <c r="AF172" s="129">
        <f t="shared" si="46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7">B174</f>
        <v>0.57999999999999996</v>
      </c>
      <c r="D174" s="129">
        <f t="shared" si="47"/>
        <v>0.57999999999999996</v>
      </c>
      <c r="E174" s="129">
        <f t="shared" si="47"/>
        <v>0.57999999999999996</v>
      </c>
      <c r="F174" s="129">
        <f t="shared" si="47"/>
        <v>0.57999999999999996</v>
      </c>
      <c r="G174" s="129">
        <f t="shared" si="47"/>
        <v>0.57999999999999996</v>
      </c>
      <c r="H174" s="129">
        <f t="shared" si="47"/>
        <v>0.57999999999999996</v>
      </c>
      <c r="I174" s="129">
        <f t="shared" si="47"/>
        <v>0.57999999999999996</v>
      </c>
      <c r="J174" s="129">
        <f t="shared" si="47"/>
        <v>0.57999999999999996</v>
      </c>
      <c r="K174" s="129">
        <f t="shared" si="47"/>
        <v>0.57999999999999996</v>
      </c>
      <c r="L174" s="129">
        <f t="shared" si="47"/>
        <v>0.57999999999999996</v>
      </c>
      <c r="M174" s="129">
        <f t="shared" si="47"/>
        <v>0.57999999999999996</v>
      </c>
      <c r="N174" s="129">
        <f t="shared" si="47"/>
        <v>0.57999999999999996</v>
      </c>
      <c r="O174" s="129">
        <f t="shared" si="47"/>
        <v>0.57999999999999996</v>
      </c>
      <c r="P174" s="129">
        <f t="shared" si="47"/>
        <v>0.57999999999999996</v>
      </c>
      <c r="Q174" s="129">
        <f t="shared" si="47"/>
        <v>0.57999999999999996</v>
      </c>
      <c r="R174" s="129">
        <f t="shared" si="47"/>
        <v>0.57999999999999996</v>
      </c>
      <c r="S174" s="129">
        <f t="shared" ref="R174:AF186" si="48">R174</f>
        <v>0.57999999999999996</v>
      </c>
      <c r="T174" s="129">
        <f t="shared" si="48"/>
        <v>0.57999999999999996</v>
      </c>
      <c r="U174" s="129">
        <f t="shared" si="48"/>
        <v>0.57999999999999996</v>
      </c>
      <c r="V174" s="129">
        <f t="shared" si="48"/>
        <v>0.57999999999999996</v>
      </c>
      <c r="W174" s="129">
        <f t="shared" si="48"/>
        <v>0.57999999999999996</v>
      </c>
      <c r="X174" s="129">
        <f t="shared" si="48"/>
        <v>0.57999999999999996</v>
      </c>
      <c r="Y174" s="129">
        <f t="shared" si="48"/>
        <v>0.57999999999999996</v>
      </c>
      <c r="Z174" s="129">
        <f t="shared" si="48"/>
        <v>0.57999999999999996</v>
      </c>
      <c r="AA174" s="129">
        <f t="shared" si="48"/>
        <v>0.57999999999999996</v>
      </c>
      <c r="AB174" s="129">
        <f t="shared" si="48"/>
        <v>0.57999999999999996</v>
      </c>
      <c r="AC174" s="129">
        <f t="shared" si="48"/>
        <v>0.57999999999999996</v>
      </c>
      <c r="AD174" s="129">
        <f t="shared" si="48"/>
        <v>0.57999999999999996</v>
      </c>
      <c r="AE174" s="129">
        <f t="shared" si="48"/>
        <v>0.57999999999999996</v>
      </c>
      <c r="AF174" s="129">
        <f t="shared" si="48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7"/>
        <v>0.8</v>
      </c>
      <c r="D175" s="129">
        <f t="shared" si="47"/>
        <v>0.8</v>
      </c>
      <c r="E175" s="129">
        <f t="shared" si="47"/>
        <v>0.8</v>
      </c>
      <c r="F175" s="129">
        <f t="shared" si="47"/>
        <v>0.8</v>
      </c>
      <c r="G175" s="129">
        <f t="shared" si="47"/>
        <v>0.8</v>
      </c>
      <c r="H175" s="129">
        <f t="shared" si="47"/>
        <v>0.8</v>
      </c>
      <c r="I175" s="129">
        <f t="shared" si="47"/>
        <v>0.8</v>
      </c>
      <c r="J175" s="129">
        <f t="shared" si="47"/>
        <v>0.8</v>
      </c>
      <c r="K175" s="129">
        <f t="shared" si="47"/>
        <v>0.8</v>
      </c>
      <c r="L175" s="129">
        <f t="shared" si="47"/>
        <v>0.8</v>
      </c>
      <c r="M175" s="129">
        <f t="shared" si="47"/>
        <v>0.8</v>
      </c>
      <c r="N175" s="129">
        <f t="shared" si="47"/>
        <v>0.8</v>
      </c>
      <c r="O175" s="129">
        <f t="shared" si="47"/>
        <v>0.8</v>
      </c>
      <c r="P175" s="129">
        <f t="shared" si="47"/>
        <v>0.8</v>
      </c>
      <c r="Q175" s="129">
        <f t="shared" si="47"/>
        <v>0.8</v>
      </c>
      <c r="R175" s="129">
        <f t="shared" si="47"/>
        <v>0.8</v>
      </c>
      <c r="S175" s="129">
        <f t="shared" si="48"/>
        <v>0.8</v>
      </c>
      <c r="T175" s="129">
        <f t="shared" si="48"/>
        <v>0.8</v>
      </c>
      <c r="U175" s="129">
        <f t="shared" si="48"/>
        <v>0.8</v>
      </c>
      <c r="V175" s="129">
        <f t="shared" si="48"/>
        <v>0.8</v>
      </c>
      <c r="W175" s="129">
        <f t="shared" si="48"/>
        <v>0.8</v>
      </c>
      <c r="X175" s="129">
        <f t="shared" si="48"/>
        <v>0.8</v>
      </c>
      <c r="Y175" s="129">
        <f t="shared" si="48"/>
        <v>0.8</v>
      </c>
      <c r="Z175" s="129">
        <f t="shared" si="48"/>
        <v>0.8</v>
      </c>
      <c r="AA175" s="129">
        <f t="shared" si="48"/>
        <v>0.8</v>
      </c>
      <c r="AB175" s="129">
        <f t="shared" si="48"/>
        <v>0.8</v>
      </c>
      <c r="AC175" s="129">
        <f t="shared" si="48"/>
        <v>0.8</v>
      </c>
      <c r="AD175" s="129">
        <f t="shared" si="48"/>
        <v>0.8</v>
      </c>
      <c r="AE175" s="129">
        <f t="shared" si="48"/>
        <v>0.8</v>
      </c>
      <c r="AF175" s="129">
        <f t="shared" si="48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7"/>
        <v>0</v>
      </c>
      <c r="D176" s="129">
        <f t="shared" si="47"/>
        <v>0</v>
      </c>
      <c r="E176" s="129">
        <f t="shared" si="47"/>
        <v>0</v>
      </c>
      <c r="F176" s="129">
        <f t="shared" si="47"/>
        <v>0</v>
      </c>
      <c r="G176" s="129">
        <f t="shared" si="47"/>
        <v>0</v>
      </c>
      <c r="H176" s="129">
        <f t="shared" si="47"/>
        <v>0</v>
      </c>
      <c r="I176" s="129">
        <f t="shared" si="47"/>
        <v>0</v>
      </c>
      <c r="J176" s="129">
        <f t="shared" si="47"/>
        <v>0</v>
      </c>
      <c r="K176" s="129">
        <f t="shared" si="47"/>
        <v>0</v>
      </c>
      <c r="L176" s="129">
        <f t="shared" si="47"/>
        <v>0</v>
      </c>
      <c r="M176" s="129">
        <f t="shared" si="47"/>
        <v>0</v>
      </c>
      <c r="N176" s="129">
        <f t="shared" si="47"/>
        <v>0</v>
      </c>
      <c r="O176" s="129">
        <f t="shared" si="47"/>
        <v>0</v>
      </c>
      <c r="P176" s="129">
        <f t="shared" si="47"/>
        <v>0</v>
      </c>
      <c r="Q176" s="129">
        <f t="shared" si="47"/>
        <v>0</v>
      </c>
      <c r="R176" s="129">
        <f t="shared" si="47"/>
        <v>0</v>
      </c>
      <c r="S176" s="129">
        <f t="shared" si="48"/>
        <v>0</v>
      </c>
      <c r="T176" s="129">
        <f t="shared" si="48"/>
        <v>0</v>
      </c>
      <c r="U176" s="129">
        <f t="shared" si="48"/>
        <v>0</v>
      </c>
      <c r="V176" s="129">
        <f t="shared" si="48"/>
        <v>0</v>
      </c>
      <c r="W176" s="129">
        <f t="shared" si="48"/>
        <v>0</v>
      </c>
      <c r="X176" s="129">
        <f t="shared" si="48"/>
        <v>0</v>
      </c>
      <c r="Y176" s="129">
        <f t="shared" si="48"/>
        <v>0</v>
      </c>
      <c r="Z176" s="129">
        <f t="shared" si="48"/>
        <v>0</v>
      </c>
      <c r="AA176" s="129">
        <f t="shared" si="48"/>
        <v>0</v>
      </c>
      <c r="AB176" s="129">
        <f t="shared" si="48"/>
        <v>0</v>
      </c>
      <c r="AC176" s="129">
        <f t="shared" si="48"/>
        <v>0</v>
      </c>
      <c r="AD176" s="129">
        <f t="shared" si="48"/>
        <v>0</v>
      </c>
      <c r="AE176" s="129">
        <f t="shared" si="48"/>
        <v>0</v>
      </c>
      <c r="AF176" s="129">
        <f t="shared" si="48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7"/>
        <v>0.6</v>
      </c>
      <c r="D177" s="129">
        <f t="shared" si="47"/>
        <v>0.6</v>
      </c>
      <c r="E177" s="129">
        <f t="shared" si="47"/>
        <v>0.6</v>
      </c>
      <c r="F177" s="129">
        <f t="shared" si="47"/>
        <v>0.6</v>
      </c>
      <c r="G177" s="129">
        <f t="shared" si="47"/>
        <v>0.6</v>
      </c>
      <c r="H177" s="129">
        <f t="shared" si="47"/>
        <v>0.6</v>
      </c>
      <c r="I177" s="129">
        <f t="shared" si="47"/>
        <v>0.6</v>
      </c>
      <c r="J177" s="129">
        <f t="shared" si="47"/>
        <v>0.6</v>
      </c>
      <c r="K177" s="129">
        <f t="shared" si="47"/>
        <v>0.6</v>
      </c>
      <c r="L177" s="129">
        <f t="shared" si="47"/>
        <v>0.6</v>
      </c>
      <c r="M177" s="129">
        <f t="shared" si="47"/>
        <v>0.6</v>
      </c>
      <c r="N177" s="129">
        <f t="shared" si="47"/>
        <v>0.6</v>
      </c>
      <c r="O177" s="129">
        <f t="shared" si="47"/>
        <v>0.6</v>
      </c>
      <c r="P177" s="129">
        <f t="shared" si="47"/>
        <v>0.6</v>
      </c>
      <c r="Q177" s="129">
        <f t="shared" si="47"/>
        <v>0.6</v>
      </c>
      <c r="R177" s="129">
        <f t="shared" si="47"/>
        <v>0.6</v>
      </c>
      <c r="S177" s="129">
        <f t="shared" si="48"/>
        <v>0.6</v>
      </c>
      <c r="T177" s="129">
        <f t="shared" si="48"/>
        <v>0.6</v>
      </c>
      <c r="U177" s="129">
        <f t="shared" si="48"/>
        <v>0.6</v>
      </c>
      <c r="V177" s="129">
        <f t="shared" si="48"/>
        <v>0.6</v>
      </c>
      <c r="W177" s="129">
        <f t="shared" si="48"/>
        <v>0.6</v>
      </c>
      <c r="X177" s="129">
        <f t="shared" si="48"/>
        <v>0.6</v>
      </c>
      <c r="Y177" s="129">
        <f t="shared" si="48"/>
        <v>0.6</v>
      </c>
      <c r="Z177" s="129">
        <f t="shared" si="48"/>
        <v>0.6</v>
      </c>
      <c r="AA177" s="129">
        <f t="shared" si="48"/>
        <v>0.6</v>
      </c>
      <c r="AB177" s="129">
        <f t="shared" si="48"/>
        <v>0.6</v>
      </c>
      <c r="AC177" s="129">
        <f t="shared" si="48"/>
        <v>0.6</v>
      </c>
      <c r="AD177" s="129">
        <f t="shared" si="48"/>
        <v>0.6</v>
      </c>
      <c r="AE177" s="129">
        <f t="shared" si="48"/>
        <v>0.6</v>
      </c>
      <c r="AF177" s="129">
        <f t="shared" si="48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7"/>
        <v>0.6</v>
      </c>
      <c r="D178" s="129">
        <f t="shared" si="47"/>
        <v>0.6</v>
      </c>
      <c r="E178" s="129">
        <f t="shared" si="47"/>
        <v>0.6</v>
      </c>
      <c r="F178" s="129">
        <f t="shared" si="47"/>
        <v>0.6</v>
      </c>
      <c r="G178" s="129">
        <f t="shared" si="47"/>
        <v>0.6</v>
      </c>
      <c r="H178" s="129">
        <f t="shared" si="47"/>
        <v>0.6</v>
      </c>
      <c r="I178" s="129">
        <f t="shared" si="47"/>
        <v>0.6</v>
      </c>
      <c r="J178" s="129">
        <f t="shared" si="47"/>
        <v>0.6</v>
      </c>
      <c r="K178" s="129">
        <f t="shared" si="47"/>
        <v>0.6</v>
      </c>
      <c r="L178" s="129">
        <f t="shared" si="47"/>
        <v>0.6</v>
      </c>
      <c r="M178" s="129">
        <f t="shared" si="47"/>
        <v>0.6</v>
      </c>
      <c r="N178" s="129">
        <f t="shared" si="47"/>
        <v>0.6</v>
      </c>
      <c r="O178" s="129">
        <f t="shared" si="47"/>
        <v>0.6</v>
      </c>
      <c r="P178" s="129">
        <f t="shared" si="47"/>
        <v>0.6</v>
      </c>
      <c r="Q178" s="129">
        <f t="shared" si="47"/>
        <v>0.6</v>
      </c>
      <c r="R178" s="129">
        <f t="shared" si="47"/>
        <v>0.6</v>
      </c>
      <c r="S178" s="129">
        <f t="shared" si="48"/>
        <v>0.6</v>
      </c>
      <c r="T178" s="129">
        <f t="shared" si="48"/>
        <v>0.6</v>
      </c>
      <c r="U178" s="129">
        <f t="shared" si="48"/>
        <v>0.6</v>
      </c>
      <c r="V178" s="129">
        <f t="shared" si="48"/>
        <v>0.6</v>
      </c>
      <c r="W178" s="129">
        <f t="shared" si="48"/>
        <v>0.6</v>
      </c>
      <c r="X178" s="129">
        <f t="shared" si="48"/>
        <v>0.6</v>
      </c>
      <c r="Y178" s="129">
        <f t="shared" si="48"/>
        <v>0.6</v>
      </c>
      <c r="Z178" s="129">
        <f t="shared" si="48"/>
        <v>0.6</v>
      </c>
      <c r="AA178" s="129">
        <f t="shared" si="48"/>
        <v>0.6</v>
      </c>
      <c r="AB178" s="129">
        <f t="shared" si="48"/>
        <v>0.6</v>
      </c>
      <c r="AC178" s="129">
        <f t="shared" si="48"/>
        <v>0.6</v>
      </c>
      <c r="AD178" s="129">
        <f t="shared" si="48"/>
        <v>0.6</v>
      </c>
      <c r="AE178" s="129">
        <f t="shared" si="48"/>
        <v>0.6</v>
      </c>
      <c r="AF178" s="129">
        <f t="shared" si="48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7"/>
        <v>0.35</v>
      </c>
      <c r="D179" s="129">
        <f t="shared" si="47"/>
        <v>0.35</v>
      </c>
      <c r="E179" s="129">
        <f t="shared" si="47"/>
        <v>0.35</v>
      </c>
      <c r="F179" s="129">
        <f t="shared" si="47"/>
        <v>0.35</v>
      </c>
      <c r="G179" s="129">
        <f t="shared" si="47"/>
        <v>0.35</v>
      </c>
      <c r="H179" s="129">
        <f t="shared" si="47"/>
        <v>0.35</v>
      </c>
      <c r="I179" s="129">
        <f t="shared" si="47"/>
        <v>0.35</v>
      </c>
      <c r="J179" s="129">
        <f t="shared" si="47"/>
        <v>0.35</v>
      </c>
      <c r="K179" s="129">
        <f t="shared" si="47"/>
        <v>0.35</v>
      </c>
      <c r="L179" s="129">
        <f t="shared" si="47"/>
        <v>0.35</v>
      </c>
      <c r="M179" s="129">
        <f t="shared" si="47"/>
        <v>0.35</v>
      </c>
      <c r="N179" s="129">
        <f t="shared" si="47"/>
        <v>0.35</v>
      </c>
      <c r="O179" s="129">
        <f t="shared" si="47"/>
        <v>0.35</v>
      </c>
      <c r="P179" s="129">
        <f t="shared" si="47"/>
        <v>0.35</v>
      </c>
      <c r="Q179" s="129">
        <f t="shared" si="47"/>
        <v>0.35</v>
      </c>
      <c r="R179" s="129">
        <f t="shared" si="47"/>
        <v>0.35</v>
      </c>
      <c r="S179" s="129">
        <f t="shared" si="48"/>
        <v>0.35</v>
      </c>
      <c r="T179" s="129">
        <f t="shared" si="48"/>
        <v>0.35</v>
      </c>
      <c r="U179" s="129">
        <f t="shared" si="48"/>
        <v>0.35</v>
      </c>
      <c r="V179" s="129">
        <f t="shared" si="48"/>
        <v>0.35</v>
      </c>
      <c r="W179" s="129">
        <f t="shared" si="48"/>
        <v>0.35</v>
      </c>
      <c r="X179" s="129">
        <f t="shared" si="48"/>
        <v>0.35</v>
      </c>
      <c r="Y179" s="129">
        <f t="shared" si="48"/>
        <v>0.35</v>
      </c>
      <c r="Z179" s="129">
        <f t="shared" si="48"/>
        <v>0.35</v>
      </c>
      <c r="AA179" s="129">
        <f t="shared" si="48"/>
        <v>0.35</v>
      </c>
      <c r="AB179" s="129">
        <f t="shared" si="48"/>
        <v>0.35</v>
      </c>
      <c r="AC179" s="129">
        <f t="shared" si="48"/>
        <v>0.35</v>
      </c>
      <c r="AD179" s="129">
        <f t="shared" si="48"/>
        <v>0.35</v>
      </c>
      <c r="AE179" s="129">
        <f t="shared" si="48"/>
        <v>0.35</v>
      </c>
      <c r="AF179" s="129">
        <f t="shared" si="48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7"/>
        <v>0.28999999999999998</v>
      </c>
      <c r="D180" s="129">
        <f t="shared" si="47"/>
        <v>0.28999999999999998</v>
      </c>
      <c r="E180" s="129">
        <f t="shared" si="47"/>
        <v>0.28999999999999998</v>
      </c>
      <c r="F180" s="129">
        <f t="shared" si="47"/>
        <v>0.28999999999999998</v>
      </c>
      <c r="G180" s="129">
        <f t="shared" si="47"/>
        <v>0.28999999999999998</v>
      </c>
      <c r="H180" s="129">
        <f t="shared" si="47"/>
        <v>0.28999999999999998</v>
      </c>
      <c r="I180" s="129">
        <f t="shared" si="47"/>
        <v>0.28999999999999998</v>
      </c>
      <c r="J180" s="129">
        <f t="shared" si="47"/>
        <v>0.28999999999999998</v>
      </c>
      <c r="K180" s="129">
        <f t="shared" si="47"/>
        <v>0.28999999999999998</v>
      </c>
      <c r="L180" s="129">
        <f t="shared" si="47"/>
        <v>0.28999999999999998</v>
      </c>
      <c r="M180" s="129">
        <f t="shared" si="47"/>
        <v>0.28999999999999998</v>
      </c>
      <c r="N180" s="129">
        <f t="shared" si="47"/>
        <v>0.28999999999999998</v>
      </c>
      <c r="O180" s="129">
        <f t="shared" si="47"/>
        <v>0.28999999999999998</v>
      </c>
      <c r="P180" s="129">
        <f t="shared" si="47"/>
        <v>0.28999999999999998</v>
      </c>
      <c r="Q180" s="129">
        <f t="shared" si="47"/>
        <v>0.28999999999999998</v>
      </c>
      <c r="R180" s="129">
        <f t="shared" si="47"/>
        <v>0.28999999999999998</v>
      </c>
      <c r="S180" s="129">
        <f t="shared" si="48"/>
        <v>0.28999999999999998</v>
      </c>
      <c r="T180" s="129">
        <f t="shared" si="48"/>
        <v>0.28999999999999998</v>
      </c>
      <c r="U180" s="129">
        <f t="shared" si="48"/>
        <v>0.28999999999999998</v>
      </c>
      <c r="V180" s="129">
        <f t="shared" si="48"/>
        <v>0.28999999999999998</v>
      </c>
      <c r="W180" s="129">
        <f t="shared" si="48"/>
        <v>0.28999999999999998</v>
      </c>
      <c r="X180" s="129">
        <f t="shared" si="48"/>
        <v>0.28999999999999998</v>
      </c>
      <c r="Y180" s="129">
        <f t="shared" si="48"/>
        <v>0.28999999999999998</v>
      </c>
      <c r="Z180" s="129">
        <f t="shared" si="48"/>
        <v>0.28999999999999998</v>
      </c>
      <c r="AA180" s="129">
        <f t="shared" si="48"/>
        <v>0.28999999999999998</v>
      </c>
      <c r="AB180" s="129">
        <f t="shared" si="48"/>
        <v>0.28999999999999998</v>
      </c>
      <c r="AC180" s="129">
        <f t="shared" si="48"/>
        <v>0.28999999999999998</v>
      </c>
      <c r="AD180" s="129">
        <f t="shared" si="48"/>
        <v>0.28999999999999998</v>
      </c>
      <c r="AE180" s="129">
        <f t="shared" si="48"/>
        <v>0.28999999999999998</v>
      </c>
      <c r="AF180" s="129">
        <f t="shared" si="48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7"/>
        <v>0.06</v>
      </c>
      <c r="D181" s="129">
        <f t="shared" si="47"/>
        <v>0.06</v>
      </c>
      <c r="E181" s="129">
        <f t="shared" si="47"/>
        <v>0.06</v>
      </c>
      <c r="F181" s="129">
        <f t="shared" si="47"/>
        <v>0.06</v>
      </c>
      <c r="G181" s="129">
        <f t="shared" si="47"/>
        <v>0.06</v>
      </c>
      <c r="H181" s="129">
        <f t="shared" si="47"/>
        <v>0.06</v>
      </c>
      <c r="I181" s="129">
        <f t="shared" si="47"/>
        <v>0.06</v>
      </c>
      <c r="J181" s="129">
        <f t="shared" si="47"/>
        <v>0.06</v>
      </c>
      <c r="K181" s="129">
        <f t="shared" si="47"/>
        <v>0.06</v>
      </c>
      <c r="L181" s="129">
        <f t="shared" si="47"/>
        <v>0.06</v>
      </c>
      <c r="M181" s="129">
        <f t="shared" si="47"/>
        <v>0.06</v>
      </c>
      <c r="N181" s="129">
        <f t="shared" si="47"/>
        <v>0.06</v>
      </c>
      <c r="O181" s="129">
        <f t="shared" si="47"/>
        <v>0.06</v>
      </c>
      <c r="P181" s="129">
        <f t="shared" si="47"/>
        <v>0.06</v>
      </c>
      <c r="Q181" s="129">
        <f t="shared" si="47"/>
        <v>0.06</v>
      </c>
      <c r="R181" s="129">
        <f t="shared" si="47"/>
        <v>0.06</v>
      </c>
      <c r="S181" s="129">
        <f t="shared" si="48"/>
        <v>0.06</v>
      </c>
      <c r="T181" s="129">
        <f t="shared" si="48"/>
        <v>0.06</v>
      </c>
      <c r="U181" s="129">
        <f t="shared" si="48"/>
        <v>0.06</v>
      </c>
      <c r="V181" s="129">
        <f t="shared" si="48"/>
        <v>0.06</v>
      </c>
      <c r="W181" s="129">
        <f t="shared" si="48"/>
        <v>0.06</v>
      </c>
      <c r="X181" s="129">
        <f t="shared" si="48"/>
        <v>0.06</v>
      </c>
      <c r="Y181" s="129">
        <f t="shared" si="48"/>
        <v>0.06</v>
      </c>
      <c r="Z181" s="129">
        <f t="shared" si="48"/>
        <v>0.06</v>
      </c>
      <c r="AA181" s="129">
        <f t="shared" si="48"/>
        <v>0.06</v>
      </c>
      <c r="AB181" s="129">
        <f t="shared" si="48"/>
        <v>0.06</v>
      </c>
      <c r="AC181" s="129">
        <f t="shared" si="48"/>
        <v>0.06</v>
      </c>
      <c r="AD181" s="129">
        <f t="shared" si="48"/>
        <v>0.06</v>
      </c>
      <c r="AE181" s="129">
        <f t="shared" si="48"/>
        <v>0.06</v>
      </c>
      <c r="AF181" s="129">
        <f t="shared" si="48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7"/>
        <v>0.11</v>
      </c>
      <c r="D182" s="129">
        <f t="shared" si="47"/>
        <v>0.11</v>
      </c>
      <c r="E182" s="129">
        <f t="shared" si="47"/>
        <v>0.11</v>
      </c>
      <c r="F182" s="129">
        <f t="shared" si="47"/>
        <v>0.11</v>
      </c>
      <c r="G182" s="129">
        <f t="shared" si="47"/>
        <v>0.11</v>
      </c>
      <c r="H182" s="129">
        <f t="shared" si="47"/>
        <v>0.11</v>
      </c>
      <c r="I182" s="129">
        <f t="shared" si="47"/>
        <v>0.11</v>
      </c>
      <c r="J182" s="129">
        <f t="shared" si="47"/>
        <v>0.11</v>
      </c>
      <c r="K182" s="129">
        <f t="shared" si="47"/>
        <v>0.11</v>
      </c>
      <c r="L182" s="129">
        <f t="shared" si="47"/>
        <v>0.11</v>
      </c>
      <c r="M182" s="129">
        <f t="shared" si="47"/>
        <v>0.11</v>
      </c>
      <c r="N182" s="129">
        <f t="shared" si="47"/>
        <v>0.11</v>
      </c>
      <c r="O182" s="129">
        <f t="shared" si="47"/>
        <v>0.11</v>
      </c>
      <c r="P182" s="129">
        <f t="shared" si="47"/>
        <v>0.11</v>
      </c>
      <c r="Q182" s="129">
        <f t="shared" si="47"/>
        <v>0.11</v>
      </c>
      <c r="R182" s="129">
        <f t="shared" si="47"/>
        <v>0.11</v>
      </c>
      <c r="S182" s="129">
        <f t="shared" si="48"/>
        <v>0.11</v>
      </c>
      <c r="T182" s="129">
        <f t="shared" si="48"/>
        <v>0.11</v>
      </c>
      <c r="U182" s="129">
        <f t="shared" si="48"/>
        <v>0.11</v>
      </c>
      <c r="V182" s="129">
        <f t="shared" si="48"/>
        <v>0.11</v>
      </c>
      <c r="W182" s="129">
        <f t="shared" si="48"/>
        <v>0.11</v>
      </c>
      <c r="X182" s="129">
        <f t="shared" si="48"/>
        <v>0.11</v>
      </c>
      <c r="Y182" s="129">
        <f t="shared" si="48"/>
        <v>0.11</v>
      </c>
      <c r="Z182" s="129">
        <f t="shared" si="48"/>
        <v>0.11</v>
      </c>
      <c r="AA182" s="129">
        <f t="shared" si="48"/>
        <v>0.11</v>
      </c>
      <c r="AB182" s="129">
        <f t="shared" si="48"/>
        <v>0.11</v>
      </c>
      <c r="AC182" s="129">
        <f t="shared" si="48"/>
        <v>0.11</v>
      </c>
      <c r="AD182" s="129">
        <f t="shared" si="48"/>
        <v>0.11</v>
      </c>
      <c r="AE182" s="129">
        <f t="shared" si="48"/>
        <v>0.11</v>
      </c>
      <c r="AF182" s="129">
        <f t="shared" si="48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7"/>
        <v>0.1</v>
      </c>
      <c r="D183" s="129">
        <f t="shared" si="47"/>
        <v>0.1</v>
      </c>
      <c r="E183" s="129">
        <f t="shared" si="47"/>
        <v>0.1</v>
      </c>
      <c r="F183" s="129">
        <f t="shared" si="47"/>
        <v>0.1</v>
      </c>
      <c r="G183" s="129">
        <f t="shared" si="47"/>
        <v>0.1</v>
      </c>
      <c r="H183" s="129">
        <f t="shared" si="47"/>
        <v>0.1</v>
      </c>
      <c r="I183" s="129">
        <f t="shared" si="47"/>
        <v>0.1</v>
      </c>
      <c r="J183" s="129">
        <f t="shared" si="47"/>
        <v>0.1</v>
      </c>
      <c r="K183" s="129">
        <f t="shared" si="47"/>
        <v>0.1</v>
      </c>
      <c r="L183" s="129">
        <f t="shared" si="47"/>
        <v>0.1</v>
      </c>
      <c r="M183" s="129">
        <f t="shared" si="47"/>
        <v>0.1</v>
      </c>
      <c r="N183" s="129">
        <f t="shared" si="47"/>
        <v>0.1</v>
      </c>
      <c r="O183" s="129">
        <f t="shared" si="47"/>
        <v>0.1</v>
      </c>
      <c r="P183" s="129">
        <f t="shared" si="47"/>
        <v>0.1</v>
      </c>
      <c r="Q183" s="129">
        <f t="shared" si="47"/>
        <v>0.1</v>
      </c>
      <c r="R183" s="129">
        <f t="shared" si="48"/>
        <v>0.1</v>
      </c>
      <c r="S183" s="129">
        <f t="shared" si="48"/>
        <v>0.1</v>
      </c>
      <c r="T183" s="129">
        <f t="shared" si="48"/>
        <v>0.1</v>
      </c>
      <c r="U183" s="129">
        <f t="shared" si="48"/>
        <v>0.1</v>
      </c>
      <c r="V183" s="129">
        <f t="shared" si="48"/>
        <v>0.1</v>
      </c>
      <c r="W183" s="129">
        <f t="shared" si="48"/>
        <v>0.1</v>
      </c>
      <c r="X183" s="129">
        <f t="shared" si="48"/>
        <v>0.1</v>
      </c>
      <c r="Y183" s="129">
        <f t="shared" si="48"/>
        <v>0.1</v>
      </c>
      <c r="Z183" s="129">
        <f t="shared" si="48"/>
        <v>0.1</v>
      </c>
      <c r="AA183" s="129">
        <f t="shared" si="48"/>
        <v>0.1</v>
      </c>
      <c r="AB183" s="129">
        <f t="shared" si="48"/>
        <v>0.1</v>
      </c>
      <c r="AC183" s="129">
        <f t="shared" si="48"/>
        <v>0.1</v>
      </c>
      <c r="AD183" s="129">
        <f t="shared" si="48"/>
        <v>0.1</v>
      </c>
      <c r="AE183" s="129">
        <f t="shared" si="48"/>
        <v>0.1</v>
      </c>
      <c r="AF183" s="129">
        <f t="shared" si="48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7"/>
        <v>0.09</v>
      </c>
      <c r="D184" s="129">
        <f t="shared" si="47"/>
        <v>0.09</v>
      </c>
      <c r="E184" s="129">
        <f t="shared" si="47"/>
        <v>0.09</v>
      </c>
      <c r="F184" s="129">
        <f t="shared" si="47"/>
        <v>0.09</v>
      </c>
      <c r="G184" s="129">
        <f t="shared" si="47"/>
        <v>0.09</v>
      </c>
      <c r="H184" s="129">
        <f t="shared" si="47"/>
        <v>0.09</v>
      </c>
      <c r="I184" s="129">
        <f t="shared" si="47"/>
        <v>0.09</v>
      </c>
      <c r="J184" s="129">
        <f t="shared" si="47"/>
        <v>0.09</v>
      </c>
      <c r="K184" s="129">
        <f t="shared" si="47"/>
        <v>0.09</v>
      </c>
      <c r="L184" s="129">
        <f t="shared" si="47"/>
        <v>0.09</v>
      </c>
      <c r="M184" s="129">
        <f t="shared" si="47"/>
        <v>0.09</v>
      </c>
      <c r="N184" s="129">
        <f t="shared" si="47"/>
        <v>0.09</v>
      </c>
      <c r="O184" s="129">
        <f t="shared" si="47"/>
        <v>0.09</v>
      </c>
      <c r="P184" s="129">
        <f t="shared" si="47"/>
        <v>0.09</v>
      </c>
      <c r="Q184" s="129">
        <f t="shared" si="47"/>
        <v>0.09</v>
      </c>
      <c r="R184" s="129">
        <f t="shared" si="48"/>
        <v>0.09</v>
      </c>
      <c r="S184" s="129">
        <f t="shared" si="48"/>
        <v>0.09</v>
      </c>
      <c r="T184" s="129">
        <f t="shared" si="48"/>
        <v>0.09</v>
      </c>
      <c r="U184" s="129">
        <f t="shared" si="48"/>
        <v>0.09</v>
      </c>
      <c r="V184" s="129">
        <f t="shared" si="48"/>
        <v>0.09</v>
      </c>
      <c r="W184" s="129">
        <f t="shared" si="48"/>
        <v>0.09</v>
      </c>
      <c r="X184" s="129">
        <f t="shared" si="48"/>
        <v>0.09</v>
      </c>
      <c r="Y184" s="129">
        <f t="shared" si="48"/>
        <v>0.09</v>
      </c>
      <c r="Z184" s="129">
        <f t="shared" si="48"/>
        <v>0.09</v>
      </c>
      <c r="AA184" s="129">
        <f t="shared" si="48"/>
        <v>0.09</v>
      </c>
      <c r="AB184" s="129">
        <f t="shared" si="48"/>
        <v>0.09</v>
      </c>
      <c r="AC184" s="129">
        <f t="shared" si="48"/>
        <v>0.09</v>
      </c>
      <c r="AD184" s="129">
        <f t="shared" si="48"/>
        <v>0.09</v>
      </c>
      <c r="AE184" s="129">
        <f t="shared" si="48"/>
        <v>0.09</v>
      </c>
      <c r="AF184" s="129">
        <f t="shared" si="48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7"/>
        <v>0.04</v>
      </c>
      <c r="D185" s="129">
        <f t="shared" si="47"/>
        <v>0.04</v>
      </c>
      <c r="E185" s="129">
        <f t="shared" si="47"/>
        <v>0.04</v>
      </c>
      <c r="F185" s="129">
        <f t="shared" si="47"/>
        <v>0.04</v>
      </c>
      <c r="G185" s="129">
        <f t="shared" si="47"/>
        <v>0.04</v>
      </c>
      <c r="H185" s="129">
        <f t="shared" si="47"/>
        <v>0.04</v>
      </c>
      <c r="I185" s="129">
        <f t="shared" si="47"/>
        <v>0.04</v>
      </c>
      <c r="J185" s="129">
        <f t="shared" si="47"/>
        <v>0.04</v>
      </c>
      <c r="K185" s="129">
        <f t="shared" si="47"/>
        <v>0.04</v>
      </c>
      <c r="L185" s="129">
        <f t="shared" si="47"/>
        <v>0.04</v>
      </c>
      <c r="M185" s="129">
        <f t="shared" si="47"/>
        <v>0.04</v>
      </c>
      <c r="N185" s="129">
        <f t="shared" si="47"/>
        <v>0.04</v>
      </c>
      <c r="O185" s="129">
        <f t="shared" si="47"/>
        <v>0.04</v>
      </c>
      <c r="P185" s="129">
        <f t="shared" si="47"/>
        <v>0.04</v>
      </c>
      <c r="Q185" s="129">
        <f t="shared" si="47"/>
        <v>0.04</v>
      </c>
      <c r="R185" s="129">
        <f t="shared" si="48"/>
        <v>0.04</v>
      </c>
      <c r="S185" s="129">
        <f t="shared" si="48"/>
        <v>0.04</v>
      </c>
      <c r="T185" s="129">
        <f t="shared" si="48"/>
        <v>0.04</v>
      </c>
      <c r="U185" s="129">
        <f t="shared" si="48"/>
        <v>0.04</v>
      </c>
      <c r="V185" s="129">
        <f t="shared" si="48"/>
        <v>0.04</v>
      </c>
      <c r="W185" s="129">
        <f t="shared" si="48"/>
        <v>0.04</v>
      </c>
      <c r="X185" s="129">
        <f t="shared" si="48"/>
        <v>0.04</v>
      </c>
      <c r="Y185" s="129">
        <f t="shared" si="48"/>
        <v>0.04</v>
      </c>
      <c r="Z185" s="129">
        <f t="shared" si="48"/>
        <v>0.04</v>
      </c>
      <c r="AA185" s="129">
        <f t="shared" si="48"/>
        <v>0.04</v>
      </c>
      <c r="AB185" s="129">
        <f t="shared" si="48"/>
        <v>0.04</v>
      </c>
      <c r="AC185" s="129">
        <f t="shared" si="48"/>
        <v>0.04</v>
      </c>
      <c r="AD185" s="129">
        <f t="shared" si="48"/>
        <v>0.04</v>
      </c>
      <c r="AE185" s="129">
        <f t="shared" si="48"/>
        <v>0.04</v>
      </c>
      <c r="AF185" s="129">
        <f t="shared" si="48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7"/>
        <v>2.3E-2</v>
      </c>
      <c r="E186" s="129">
        <f t="shared" si="47"/>
        <v>2.3E-2</v>
      </c>
      <c r="F186" s="129">
        <f t="shared" si="47"/>
        <v>2.3E-2</v>
      </c>
      <c r="G186" s="129">
        <f t="shared" si="47"/>
        <v>2.3E-2</v>
      </c>
      <c r="H186" s="129">
        <f t="shared" si="47"/>
        <v>2.3E-2</v>
      </c>
      <c r="I186" s="129">
        <f t="shared" si="47"/>
        <v>2.3E-2</v>
      </c>
      <c r="J186" s="129">
        <f t="shared" si="47"/>
        <v>2.3E-2</v>
      </c>
      <c r="K186" s="129">
        <f t="shared" si="47"/>
        <v>2.3E-2</v>
      </c>
      <c r="L186" s="129">
        <f t="shared" si="47"/>
        <v>2.3E-2</v>
      </c>
      <c r="M186" s="129">
        <f t="shared" si="47"/>
        <v>2.3E-2</v>
      </c>
      <c r="N186" s="129">
        <f t="shared" si="47"/>
        <v>2.3E-2</v>
      </c>
      <c r="O186" s="129">
        <f t="shared" si="47"/>
        <v>2.3E-2</v>
      </c>
      <c r="P186" s="129">
        <f t="shared" si="47"/>
        <v>2.3E-2</v>
      </c>
      <c r="Q186" s="129">
        <f t="shared" si="47"/>
        <v>2.3E-2</v>
      </c>
      <c r="R186" s="129">
        <f t="shared" si="48"/>
        <v>2.3E-2</v>
      </c>
      <c r="S186" s="129">
        <f t="shared" si="48"/>
        <v>2.3E-2</v>
      </c>
      <c r="T186" s="129">
        <f t="shared" si="48"/>
        <v>2.3E-2</v>
      </c>
      <c r="U186" s="129">
        <f t="shared" si="48"/>
        <v>2.3E-2</v>
      </c>
      <c r="V186" s="129">
        <f t="shared" si="48"/>
        <v>2.3E-2</v>
      </c>
      <c r="W186" s="129">
        <f t="shared" si="48"/>
        <v>2.3E-2</v>
      </c>
      <c r="X186" s="129">
        <f t="shared" si="48"/>
        <v>2.3E-2</v>
      </c>
      <c r="Y186" s="129">
        <f t="shared" si="48"/>
        <v>2.3E-2</v>
      </c>
      <c r="Z186" s="129">
        <f t="shared" si="48"/>
        <v>2.3E-2</v>
      </c>
      <c r="AA186" s="129">
        <f t="shared" si="48"/>
        <v>2.3E-2</v>
      </c>
      <c r="AB186" s="129">
        <f t="shared" si="48"/>
        <v>2.3E-2</v>
      </c>
      <c r="AC186" s="129">
        <f t="shared" si="48"/>
        <v>2.3E-2</v>
      </c>
      <c r="AD186" s="129">
        <f t="shared" si="48"/>
        <v>2.3E-2</v>
      </c>
      <c r="AE186" s="129">
        <f t="shared" si="48"/>
        <v>2.3E-2</v>
      </c>
      <c r="AF186" s="129">
        <f t="shared" si="48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9">SUM(B97:B186)</f>
        <v>194.70600000000002</v>
      </c>
      <c r="C187" s="131">
        <f t="shared" si="49"/>
        <v>194.70600000000002</v>
      </c>
      <c r="D187" s="131">
        <f t="shared" si="49"/>
        <v>194.70600000000002</v>
      </c>
      <c r="E187" s="131">
        <f t="shared" si="49"/>
        <v>194.70600000000002</v>
      </c>
      <c r="F187" s="131">
        <f t="shared" si="49"/>
        <v>194.70600000000002</v>
      </c>
      <c r="G187" s="131">
        <f t="shared" si="49"/>
        <v>194.70600000000002</v>
      </c>
      <c r="H187" s="131">
        <f t="shared" si="49"/>
        <v>194.70600000000002</v>
      </c>
      <c r="I187" s="131">
        <f t="shared" si="49"/>
        <v>192.10600000000005</v>
      </c>
      <c r="J187" s="131">
        <f t="shared" si="49"/>
        <v>192.10600000000005</v>
      </c>
      <c r="K187" s="131">
        <f t="shared" si="49"/>
        <v>192.10600000000005</v>
      </c>
      <c r="L187" s="131">
        <f t="shared" si="49"/>
        <v>192.10600000000005</v>
      </c>
      <c r="M187" s="131">
        <f t="shared" si="49"/>
        <v>192.10600000000005</v>
      </c>
      <c r="N187" s="131">
        <f t="shared" si="49"/>
        <v>192.10600000000005</v>
      </c>
      <c r="O187" s="131">
        <f t="shared" si="49"/>
        <v>192.10600000000005</v>
      </c>
      <c r="P187" s="131">
        <f t="shared" si="49"/>
        <v>192.10600000000005</v>
      </c>
      <c r="Q187" s="131">
        <f t="shared" si="49"/>
        <v>192.10600000000005</v>
      </c>
      <c r="R187" s="131">
        <f t="shared" si="49"/>
        <v>192.10600000000005</v>
      </c>
      <c r="S187" s="131">
        <f t="shared" si="49"/>
        <v>192.10600000000005</v>
      </c>
      <c r="T187" s="131">
        <f t="shared" si="49"/>
        <v>192.10600000000005</v>
      </c>
      <c r="U187" s="131">
        <f t="shared" si="49"/>
        <v>192.10600000000005</v>
      </c>
      <c r="V187" s="131">
        <f t="shared" si="49"/>
        <v>192.10600000000005</v>
      </c>
      <c r="W187" s="131">
        <f t="shared" si="49"/>
        <v>192.10600000000005</v>
      </c>
      <c r="X187" s="131">
        <f t="shared" si="49"/>
        <v>192.10600000000005</v>
      </c>
      <c r="Y187" s="131">
        <f t="shared" si="49"/>
        <v>192.10600000000005</v>
      </c>
      <c r="Z187" s="131">
        <f t="shared" si="49"/>
        <v>192.10600000000005</v>
      </c>
      <c r="AA187" s="131">
        <f t="shared" si="49"/>
        <v>192.10600000000005</v>
      </c>
      <c r="AB187" s="131">
        <f t="shared" si="49"/>
        <v>192.10600000000005</v>
      </c>
      <c r="AC187" s="131">
        <f t="shared" si="49"/>
        <v>192.10600000000005</v>
      </c>
      <c r="AD187" s="131">
        <f t="shared" si="49"/>
        <v>192.10600000000005</v>
      </c>
      <c r="AE187" s="131">
        <f t="shared" si="49"/>
        <v>192.10600000000005</v>
      </c>
      <c r="AF187" s="131">
        <f t="shared" si="49"/>
        <v>192.10600000000005</v>
      </c>
      <c r="AG187" s="132">
        <f t="shared" si="49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50">B189</f>
        <v>0.3</v>
      </c>
      <c r="D189" s="133">
        <f t="shared" si="50"/>
        <v>0.3</v>
      </c>
      <c r="E189" s="133">
        <f t="shared" si="50"/>
        <v>0.3</v>
      </c>
      <c r="F189" s="133">
        <f t="shared" si="50"/>
        <v>0.3</v>
      </c>
      <c r="G189" s="133">
        <f t="shared" si="50"/>
        <v>0.3</v>
      </c>
      <c r="H189" s="133">
        <f t="shared" si="50"/>
        <v>0.3</v>
      </c>
      <c r="I189" s="133">
        <f t="shared" si="50"/>
        <v>0.3</v>
      </c>
      <c r="J189" s="133">
        <f t="shared" si="50"/>
        <v>0.3</v>
      </c>
      <c r="K189" s="133">
        <f t="shared" si="50"/>
        <v>0.3</v>
      </c>
      <c r="L189" s="133">
        <f t="shared" si="50"/>
        <v>0.3</v>
      </c>
      <c r="M189" s="133">
        <f t="shared" si="50"/>
        <v>0.3</v>
      </c>
      <c r="N189" s="133">
        <f t="shared" si="50"/>
        <v>0.3</v>
      </c>
      <c r="O189" s="133">
        <f t="shared" si="50"/>
        <v>0.3</v>
      </c>
      <c r="P189" s="133">
        <f t="shared" si="50"/>
        <v>0.3</v>
      </c>
      <c r="Q189" s="133">
        <f t="shared" si="50"/>
        <v>0.3</v>
      </c>
      <c r="R189" s="133">
        <f t="shared" si="50"/>
        <v>0.3</v>
      </c>
      <c r="S189" s="133">
        <f t="shared" ref="S189:AF194" si="51">R189</f>
        <v>0.3</v>
      </c>
      <c r="T189" s="133">
        <f t="shared" si="51"/>
        <v>0.3</v>
      </c>
      <c r="U189" s="133">
        <f t="shared" si="51"/>
        <v>0.3</v>
      </c>
      <c r="V189" s="133">
        <f t="shared" si="51"/>
        <v>0.3</v>
      </c>
      <c r="W189" s="133">
        <f t="shared" si="51"/>
        <v>0.3</v>
      </c>
      <c r="X189" s="133">
        <f t="shared" si="51"/>
        <v>0.3</v>
      </c>
      <c r="Y189" s="133">
        <f t="shared" si="51"/>
        <v>0.3</v>
      </c>
      <c r="Z189" s="133">
        <f t="shared" si="51"/>
        <v>0.3</v>
      </c>
      <c r="AA189" s="133">
        <f t="shared" si="51"/>
        <v>0.3</v>
      </c>
      <c r="AB189" s="133">
        <f t="shared" si="51"/>
        <v>0.3</v>
      </c>
      <c r="AC189" s="133">
        <f t="shared" si="51"/>
        <v>0.3</v>
      </c>
      <c r="AD189" s="133">
        <f t="shared" si="51"/>
        <v>0.3</v>
      </c>
      <c r="AE189" s="133">
        <f t="shared" si="51"/>
        <v>0.3</v>
      </c>
      <c r="AF189" s="133">
        <f t="shared" si="51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50"/>
        <v>0.4</v>
      </c>
      <c r="D190" s="129">
        <f t="shared" si="50"/>
        <v>0.4</v>
      </c>
      <c r="E190" s="129">
        <f t="shared" si="50"/>
        <v>0.4</v>
      </c>
      <c r="F190" s="129">
        <f t="shared" si="50"/>
        <v>0.4</v>
      </c>
      <c r="G190" s="129">
        <f t="shared" si="50"/>
        <v>0.4</v>
      </c>
      <c r="H190" s="129">
        <f t="shared" si="50"/>
        <v>0.4</v>
      </c>
      <c r="I190" s="129">
        <f t="shared" si="50"/>
        <v>0.4</v>
      </c>
      <c r="J190" s="129">
        <f t="shared" si="50"/>
        <v>0.4</v>
      </c>
      <c r="K190" s="129">
        <f t="shared" si="50"/>
        <v>0.4</v>
      </c>
      <c r="L190" s="129">
        <f t="shared" si="50"/>
        <v>0.4</v>
      </c>
      <c r="M190" s="129">
        <f t="shared" si="50"/>
        <v>0.4</v>
      </c>
      <c r="N190" s="129">
        <f t="shared" si="50"/>
        <v>0.4</v>
      </c>
      <c r="O190" s="129">
        <f t="shared" si="50"/>
        <v>0.4</v>
      </c>
      <c r="P190" s="129">
        <f t="shared" si="50"/>
        <v>0.4</v>
      </c>
      <c r="Q190" s="129">
        <f t="shared" si="50"/>
        <v>0.4</v>
      </c>
      <c r="R190" s="129">
        <f t="shared" si="50"/>
        <v>0.4</v>
      </c>
      <c r="S190" s="129">
        <f t="shared" si="51"/>
        <v>0.4</v>
      </c>
      <c r="T190" s="129">
        <f t="shared" si="51"/>
        <v>0.4</v>
      </c>
      <c r="U190" s="129">
        <f t="shared" si="51"/>
        <v>0.4</v>
      </c>
      <c r="V190" s="129">
        <f>U190</f>
        <v>0.4</v>
      </c>
      <c r="W190" s="129">
        <f>V190</f>
        <v>0.4</v>
      </c>
      <c r="X190" s="129">
        <f t="shared" si="51"/>
        <v>0.4</v>
      </c>
      <c r="Y190" s="129">
        <f t="shared" si="51"/>
        <v>0.4</v>
      </c>
      <c r="Z190" s="129">
        <f t="shared" si="51"/>
        <v>0.4</v>
      </c>
      <c r="AA190" s="129">
        <f t="shared" si="51"/>
        <v>0.4</v>
      </c>
      <c r="AB190" s="129">
        <f t="shared" si="51"/>
        <v>0.4</v>
      </c>
      <c r="AC190" s="129">
        <f t="shared" si="51"/>
        <v>0.4</v>
      </c>
      <c r="AD190" s="129">
        <f t="shared" si="51"/>
        <v>0.4</v>
      </c>
      <c r="AE190" s="129">
        <f t="shared" si="51"/>
        <v>0.4</v>
      </c>
      <c r="AF190" s="129">
        <f t="shared" si="51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50"/>
        <v>1.5</v>
      </c>
      <c r="D191" s="129">
        <f t="shared" si="50"/>
        <v>1.5</v>
      </c>
      <c r="E191" s="129">
        <f t="shared" si="50"/>
        <v>1.5</v>
      </c>
      <c r="F191" s="129">
        <f t="shared" si="50"/>
        <v>1.5</v>
      </c>
      <c r="G191" s="129">
        <f t="shared" si="50"/>
        <v>1.5</v>
      </c>
      <c r="H191" s="129">
        <f t="shared" si="50"/>
        <v>1.5</v>
      </c>
      <c r="I191" s="129">
        <f t="shared" si="50"/>
        <v>1.5</v>
      </c>
      <c r="J191" s="129">
        <f t="shared" si="50"/>
        <v>1.5</v>
      </c>
      <c r="K191" s="129">
        <f t="shared" si="50"/>
        <v>1.5</v>
      </c>
      <c r="L191" s="129">
        <f t="shared" si="50"/>
        <v>1.5</v>
      </c>
      <c r="M191" s="129">
        <f t="shared" si="50"/>
        <v>1.5</v>
      </c>
      <c r="N191" s="129">
        <f t="shared" si="50"/>
        <v>1.5</v>
      </c>
      <c r="O191" s="129">
        <f t="shared" si="50"/>
        <v>1.5</v>
      </c>
      <c r="P191" s="129">
        <f t="shared" si="50"/>
        <v>1.5</v>
      </c>
      <c r="Q191" s="129">
        <f t="shared" si="50"/>
        <v>1.5</v>
      </c>
      <c r="R191" s="129">
        <f t="shared" si="50"/>
        <v>1.5</v>
      </c>
      <c r="S191" s="129">
        <f t="shared" si="51"/>
        <v>1.5</v>
      </c>
      <c r="T191" s="129">
        <f t="shared" si="51"/>
        <v>1.5</v>
      </c>
      <c r="U191" s="129">
        <f t="shared" si="51"/>
        <v>1.5</v>
      </c>
      <c r="V191" s="129">
        <f t="shared" si="51"/>
        <v>1.5</v>
      </c>
      <c r="W191" s="129">
        <f t="shared" si="51"/>
        <v>1.5</v>
      </c>
      <c r="X191" s="129">
        <f t="shared" si="51"/>
        <v>1.5</v>
      </c>
      <c r="Y191" s="129">
        <f t="shared" si="51"/>
        <v>1.5</v>
      </c>
      <c r="Z191" s="129">
        <f t="shared" si="51"/>
        <v>1.5</v>
      </c>
      <c r="AA191" s="129">
        <f t="shared" si="51"/>
        <v>1.5</v>
      </c>
      <c r="AB191" s="129">
        <f t="shared" si="51"/>
        <v>1.5</v>
      </c>
      <c r="AC191" s="129">
        <f t="shared" si="51"/>
        <v>1.5</v>
      </c>
      <c r="AD191" s="129">
        <f t="shared" si="51"/>
        <v>1.5</v>
      </c>
      <c r="AE191" s="129">
        <f t="shared" si="51"/>
        <v>1.5</v>
      </c>
      <c r="AF191" s="129">
        <f t="shared" si="51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50"/>
        <v>0.3</v>
      </c>
      <c r="D192" s="129">
        <f t="shared" si="50"/>
        <v>0.3</v>
      </c>
      <c r="E192" s="129">
        <f t="shared" si="50"/>
        <v>0.3</v>
      </c>
      <c r="F192" s="129">
        <f t="shared" si="50"/>
        <v>0.3</v>
      </c>
      <c r="G192" s="129">
        <f t="shared" si="50"/>
        <v>0.3</v>
      </c>
      <c r="H192" s="129">
        <f t="shared" si="50"/>
        <v>0.3</v>
      </c>
      <c r="I192" s="129">
        <f t="shared" si="50"/>
        <v>0.3</v>
      </c>
      <c r="J192" s="129">
        <f t="shared" si="50"/>
        <v>0.3</v>
      </c>
      <c r="K192" s="129">
        <f t="shared" si="50"/>
        <v>0.3</v>
      </c>
      <c r="L192" s="129">
        <f t="shared" si="50"/>
        <v>0.3</v>
      </c>
      <c r="M192" s="129">
        <f t="shared" si="50"/>
        <v>0.3</v>
      </c>
      <c r="N192" s="129">
        <f t="shared" si="50"/>
        <v>0.3</v>
      </c>
      <c r="O192" s="129">
        <f t="shared" si="50"/>
        <v>0.3</v>
      </c>
      <c r="P192" s="129">
        <f t="shared" si="50"/>
        <v>0.3</v>
      </c>
      <c r="Q192" s="129">
        <f t="shared" si="50"/>
        <v>0.3</v>
      </c>
      <c r="R192" s="129">
        <f t="shared" si="50"/>
        <v>0.3</v>
      </c>
      <c r="S192" s="129">
        <f t="shared" si="51"/>
        <v>0.3</v>
      </c>
      <c r="T192" s="129">
        <f t="shared" si="51"/>
        <v>0.3</v>
      </c>
      <c r="U192" s="129">
        <f t="shared" si="51"/>
        <v>0.3</v>
      </c>
      <c r="V192" s="129">
        <f t="shared" si="51"/>
        <v>0.3</v>
      </c>
      <c r="W192" s="129">
        <f t="shared" si="51"/>
        <v>0.3</v>
      </c>
      <c r="X192" s="129">
        <f t="shared" si="51"/>
        <v>0.3</v>
      </c>
      <c r="Y192" s="129">
        <f t="shared" si="51"/>
        <v>0.3</v>
      </c>
      <c r="Z192" s="129">
        <f t="shared" si="51"/>
        <v>0.3</v>
      </c>
      <c r="AA192" s="129">
        <f t="shared" si="51"/>
        <v>0.3</v>
      </c>
      <c r="AB192" s="129">
        <f t="shared" si="51"/>
        <v>0.3</v>
      </c>
      <c r="AC192" s="129">
        <f t="shared" si="51"/>
        <v>0.3</v>
      </c>
      <c r="AD192" s="129">
        <f t="shared" si="51"/>
        <v>0.3</v>
      </c>
      <c r="AE192" s="129">
        <f t="shared" si="51"/>
        <v>0.3</v>
      </c>
      <c r="AF192" s="129">
        <f t="shared" si="51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50"/>
        <v>0.4</v>
      </c>
      <c r="D193" s="129">
        <f t="shared" si="50"/>
        <v>0.4</v>
      </c>
      <c r="E193" s="129">
        <f t="shared" si="50"/>
        <v>0.4</v>
      </c>
      <c r="F193" s="129">
        <f t="shared" si="50"/>
        <v>0.4</v>
      </c>
      <c r="G193" s="129">
        <f t="shared" si="50"/>
        <v>0.4</v>
      </c>
      <c r="H193" s="129">
        <f t="shared" si="50"/>
        <v>0.4</v>
      </c>
      <c r="I193" s="129">
        <f t="shared" si="50"/>
        <v>0.4</v>
      </c>
      <c r="J193" s="129">
        <f t="shared" si="50"/>
        <v>0.4</v>
      </c>
      <c r="K193" s="129">
        <f t="shared" si="50"/>
        <v>0.4</v>
      </c>
      <c r="L193" s="129">
        <f t="shared" si="50"/>
        <v>0.4</v>
      </c>
      <c r="M193" s="129">
        <f t="shared" si="50"/>
        <v>0.4</v>
      </c>
      <c r="N193" s="129">
        <f t="shared" si="50"/>
        <v>0.4</v>
      </c>
      <c r="O193" s="129">
        <f t="shared" si="50"/>
        <v>0.4</v>
      </c>
      <c r="P193" s="129">
        <f t="shared" si="50"/>
        <v>0.4</v>
      </c>
      <c r="Q193" s="129">
        <f t="shared" si="50"/>
        <v>0.4</v>
      </c>
      <c r="R193" s="129">
        <f t="shared" si="50"/>
        <v>0.4</v>
      </c>
      <c r="S193" s="129">
        <f t="shared" si="51"/>
        <v>0.4</v>
      </c>
      <c r="T193" s="129">
        <f t="shared" si="51"/>
        <v>0.4</v>
      </c>
      <c r="U193" s="129">
        <f t="shared" si="51"/>
        <v>0.4</v>
      </c>
      <c r="V193" s="129">
        <f t="shared" si="51"/>
        <v>0.4</v>
      </c>
      <c r="W193" s="129">
        <f t="shared" si="51"/>
        <v>0.4</v>
      </c>
      <c r="X193" s="129">
        <f t="shared" si="51"/>
        <v>0.4</v>
      </c>
      <c r="Y193" s="129">
        <f t="shared" si="51"/>
        <v>0.4</v>
      </c>
      <c r="Z193" s="129">
        <f t="shared" si="51"/>
        <v>0.4</v>
      </c>
      <c r="AA193" s="129">
        <f t="shared" si="51"/>
        <v>0.4</v>
      </c>
      <c r="AB193" s="129">
        <f t="shared" si="51"/>
        <v>0.4</v>
      </c>
      <c r="AC193" s="129">
        <f t="shared" si="51"/>
        <v>0.4</v>
      </c>
      <c r="AD193" s="129">
        <f t="shared" si="51"/>
        <v>0.4</v>
      </c>
      <c r="AE193" s="129">
        <f t="shared" si="51"/>
        <v>0.4</v>
      </c>
      <c r="AF193" s="129">
        <f t="shared" si="51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50"/>
        <v>0.64</v>
      </c>
      <c r="D194" s="136">
        <f t="shared" si="50"/>
        <v>0.64</v>
      </c>
      <c r="E194" s="136">
        <f t="shared" si="50"/>
        <v>0.64</v>
      </c>
      <c r="F194" s="136">
        <f t="shared" si="50"/>
        <v>0.64</v>
      </c>
      <c r="G194" s="136">
        <f t="shared" si="50"/>
        <v>0.64</v>
      </c>
      <c r="H194" s="136">
        <f t="shared" si="50"/>
        <v>0.64</v>
      </c>
      <c r="I194" s="136">
        <f t="shared" si="50"/>
        <v>0.64</v>
      </c>
      <c r="J194" s="136">
        <f t="shared" si="50"/>
        <v>0.64</v>
      </c>
      <c r="K194" s="136">
        <f t="shared" si="50"/>
        <v>0.64</v>
      </c>
      <c r="L194" s="136">
        <f t="shared" si="50"/>
        <v>0.64</v>
      </c>
      <c r="M194" s="136">
        <f t="shared" si="50"/>
        <v>0.64</v>
      </c>
      <c r="N194" s="136">
        <f t="shared" si="50"/>
        <v>0.64</v>
      </c>
      <c r="O194" s="136">
        <f t="shared" si="50"/>
        <v>0.64</v>
      </c>
      <c r="P194" s="136">
        <f t="shared" si="50"/>
        <v>0.64</v>
      </c>
      <c r="Q194" s="136">
        <f t="shared" si="50"/>
        <v>0.64</v>
      </c>
      <c r="R194" s="136">
        <f t="shared" si="50"/>
        <v>0.64</v>
      </c>
      <c r="S194" s="136">
        <f t="shared" si="51"/>
        <v>0.64</v>
      </c>
      <c r="T194" s="136">
        <f t="shared" si="51"/>
        <v>0.64</v>
      </c>
      <c r="U194" s="136">
        <f t="shared" si="51"/>
        <v>0.64</v>
      </c>
      <c r="V194" s="136">
        <f t="shared" si="51"/>
        <v>0.64</v>
      </c>
      <c r="W194" s="136">
        <f t="shared" si="51"/>
        <v>0.64</v>
      </c>
      <c r="X194" s="136">
        <f t="shared" si="51"/>
        <v>0.64</v>
      </c>
      <c r="Y194" s="136">
        <f t="shared" si="51"/>
        <v>0.64</v>
      </c>
      <c r="Z194" s="136">
        <f t="shared" si="51"/>
        <v>0.64</v>
      </c>
      <c r="AA194" s="136">
        <f t="shared" si="51"/>
        <v>0.64</v>
      </c>
      <c r="AB194" s="136">
        <f t="shared" si="51"/>
        <v>0.64</v>
      </c>
      <c r="AC194" s="136">
        <f t="shared" si="51"/>
        <v>0.64</v>
      </c>
      <c r="AD194" s="136">
        <f t="shared" si="51"/>
        <v>0.64</v>
      </c>
      <c r="AE194" s="136">
        <f t="shared" si="51"/>
        <v>0.64</v>
      </c>
      <c r="AF194" s="136">
        <f t="shared" si="51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2">SUM(C189:C194)</f>
        <v>3.54</v>
      </c>
      <c r="D195" s="139">
        <f t="shared" si="52"/>
        <v>3.54</v>
      </c>
      <c r="E195" s="139">
        <f t="shared" si="52"/>
        <v>3.54</v>
      </c>
      <c r="F195" s="139">
        <f t="shared" si="52"/>
        <v>3.54</v>
      </c>
      <c r="G195" s="139">
        <f t="shared" si="52"/>
        <v>3.54</v>
      </c>
      <c r="H195" s="139">
        <f t="shared" si="52"/>
        <v>3.54</v>
      </c>
      <c r="I195" s="139">
        <f t="shared" si="52"/>
        <v>3.54</v>
      </c>
      <c r="J195" s="139">
        <f t="shared" si="52"/>
        <v>3.54</v>
      </c>
      <c r="K195" s="139">
        <f t="shared" si="52"/>
        <v>3.54</v>
      </c>
      <c r="L195" s="139">
        <f>SUM(L189:L194)</f>
        <v>3.54</v>
      </c>
      <c r="M195" s="139">
        <f t="shared" ref="M195:R195" si="53">SUM(M189:M194)</f>
        <v>3.54</v>
      </c>
      <c r="N195" s="139">
        <f t="shared" si="53"/>
        <v>3.54</v>
      </c>
      <c r="O195" s="139">
        <f t="shared" si="53"/>
        <v>3.54</v>
      </c>
      <c r="P195" s="139">
        <f t="shared" si="53"/>
        <v>3.54</v>
      </c>
      <c r="Q195" s="139">
        <f t="shared" si="53"/>
        <v>3.54</v>
      </c>
      <c r="R195" s="139">
        <f t="shared" si="53"/>
        <v>3.54</v>
      </c>
      <c r="S195" s="139">
        <f>SUM(S189:S194)</f>
        <v>3.54</v>
      </c>
      <c r="T195" s="139">
        <f t="shared" ref="T195:AG195" si="54">SUM(T189:T194)</f>
        <v>3.54</v>
      </c>
      <c r="U195" s="139">
        <f t="shared" si="54"/>
        <v>3.54</v>
      </c>
      <c r="V195" s="139">
        <f t="shared" si="54"/>
        <v>3.54</v>
      </c>
      <c r="W195" s="139">
        <f t="shared" si="54"/>
        <v>3.54</v>
      </c>
      <c r="X195" s="139">
        <f t="shared" si="54"/>
        <v>3.54</v>
      </c>
      <c r="Y195" s="139">
        <f t="shared" si="54"/>
        <v>3.54</v>
      </c>
      <c r="Z195" s="139">
        <f t="shared" si="54"/>
        <v>3.54</v>
      </c>
      <c r="AA195" s="139">
        <f t="shared" si="54"/>
        <v>3.54</v>
      </c>
      <c r="AB195" s="139">
        <f t="shared" si="54"/>
        <v>3.54</v>
      </c>
      <c r="AC195" s="139">
        <f t="shared" si="54"/>
        <v>3.54</v>
      </c>
      <c r="AD195" s="139">
        <f t="shared" si="54"/>
        <v>3.54</v>
      </c>
      <c r="AE195" s="139">
        <f t="shared" si="54"/>
        <v>3.54</v>
      </c>
      <c r="AF195" s="139">
        <f t="shared" si="54"/>
        <v>3.54</v>
      </c>
      <c r="AG195" s="140">
        <f t="shared" si="54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1266.6399999999999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24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 ca="1">"Pie Chart of Daily Peak Demand(Inclusive of Export) of Nepal ("&amp;A4&amp;" "&amp;B4&amp;")"</f>
        <v>Pie Chart of Daily Peak Demand(Inclusive of Export) of Nepal (Nepali Date: 2078/04/24)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2078/04/24)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5">B72</f>
        <v>1177</v>
      </c>
      <c r="U209" s="163">
        <f t="shared" si="55"/>
        <v>1165.56</v>
      </c>
      <c r="V209" s="163">
        <f t="shared" si="55"/>
        <v>1143.8000000000002</v>
      </c>
      <c r="W209" s="163">
        <f t="shared" si="55"/>
        <v>1144.8300000000002</v>
      </c>
      <c r="X209" s="163">
        <f t="shared" si="55"/>
        <v>1106.04</v>
      </c>
      <c r="Y209" s="163">
        <f t="shared" si="55"/>
        <v>1114.3399999999999</v>
      </c>
      <c r="Z209" s="163">
        <f t="shared" si="55"/>
        <v>1092.1399999999999</v>
      </c>
      <c r="AA209" s="163">
        <f t="shared" si="55"/>
        <v>1130.94</v>
      </c>
      <c r="AB209" s="163">
        <f t="shared" si="55"/>
        <v>1182.6399999999999</v>
      </c>
      <c r="AC209" s="163">
        <f t="shared" si="55"/>
        <v>1204.1399999999999</v>
      </c>
      <c r="AD209" s="163">
        <f t="shared" si="55"/>
        <v>1219.1100000000001</v>
      </c>
      <c r="AE209" s="163">
        <f t="shared" si="55"/>
        <v>1266.6399999999999</v>
      </c>
      <c r="AF209" s="163">
        <f t="shared" si="55"/>
        <v>1385.04</v>
      </c>
      <c r="AG209" s="163">
        <f t="shared" si="55"/>
        <v>1348.24</v>
      </c>
      <c r="AH209" s="163">
        <f t="shared" si="55"/>
        <v>1366.1799999999998</v>
      </c>
      <c r="AI209" s="163">
        <f t="shared" si="55"/>
        <v>1358.0390000000002</v>
      </c>
      <c r="AJ209" s="163">
        <f t="shared" si="55"/>
        <v>1340.0390000000002</v>
      </c>
      <c r="AK209" s="163">
        <f t="shared" si="55"/>
        <v>1288.6690000000001</v>
      </c>
      <c r="AL209" s="163">
        <f t="shared" si="55"/>
        <v>1294.259</v>
      </c>
      <c r="AM209" s="163">
        <f t="shared" si="55"/>
        <v>1236.549</v>
      </c>
      <c r="AN209" s="163">
        <f t="shared" si="55"/>
        <v>1200.4100000000001</v>
      </c>
      <c r="AO209" s="163">
        <f t="shared" si="55"/>
        <v>1215.8600000000001</v>
      </c>
      <c r="AP209" s="163">
        <f t="shared" si="55"/>
        <v>1245.52</v>
      </c>
      <c r="AQ209" s="163">
        <f t="shared" si="55"/>
        <v>1393.54</v>
      </c>
      <c r="AR209" s="163">
        <f t="shared" si="55"/>
        <v>1466.2</v>
      </c>
      <c r="AS209" s="163">
        <f t="shared" si="55"/>
        <v>1446.94</v>
      </c>
      <c r="AT209" s="163">
        <f t="shared" si="55"/>
        <v>1424.8400000000001</v>
      </c>
      <c r="AU209" s="163">
        <f t="shared" si="55"/>
        <v>1406.94</v>
      </c>
      <c r="AV209" s="163">
        <f t="shared" si="55"/>
        <v>1304.1400000000001</v>
      </c>
      <c r="AW209" s="163">
        <f t="shared" si="55"/>
        <v>1236.8400000000001</v>
      </c>
      <c r="AX209" s="163">
        <f t="shared" si="55"/>
        <v>1204.3400000000001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6">B194</f>
        <v>0.64</v>
      </c>
      <c r="C230" s="166">
        <f t="shared" si="56"/>
        <v>0.64</v>
      </c>
      <c r="D230" s="166">
        <f t="shared" si="56"/>
        <v>0.64</v>
      </c>
      <c r="E230" s="166">
        <f t="shared" si="56"/>
        <v>0.64</v>
      </c>
      <c r="F230" s="166">
        <f t="shared" si="56"/>
        <v>0.64</v>
      </c>
      <c r="G230" s="166">
        <f t="shared" si="56"/>
        <v>0.64</v>
      </c>
      <c r="H230" s="166">
        <f t="shared" si="56"/>
        <v>0.64</v>
      </c>
      <c r="I230" s="166">
        <f t="shared" si="56"/>
        <v>0.64</v>
      </c>
      <c r="J230" s="166">
        <f t="shared" si="56"/>
        <v>0.64</v>
      </c>
      <c r="K230" s="166">
        <f t="shared" si="56"/>
        <v>0.64</v>
      </c>
      <c r="L230" s="166">
        <f t="shared" si="56"/>
        <v>0.64</v>
      </c>
      <c r="M230" s="166">
        <f t="shared" si="56"/>
        <v>0.64</v>
      </c>
      <c r="N230" s="166">
        <f t="shared" si="56"/>
        <v>0.64</v>
      </c>
      <c r="O230" s="166">
        <f t="shared" si="56"/>
        <v>0.64</v>
      </c>
      <c r="P230" s="166">
        <f t="shared" si="56"/>
        <v>0.64</v>
      </c>
      <c r="Q230" s="166">
        <f t="shared" si="56"/>
        <v>0.64</v>
      </c>
      <c r="R230" s="166">
        <f t="shared" si="56"/>
        <v>0.64</v>
      </c>
      <c r="S230" s="166">
        <f t="shared" si="56"/>
        <v>0.64</v>
      </c>
      <c r="T230" s="166">
        <f t="shared" si="56"/>
        <v>0.64</v>
      </c>
      <c r="U230" s="166">
        <f t="shared" si="56"/>
        <v>0.64</v>
      </c>
      <c r="V230" s="166">
        <f t="shared" si="56"/>
        <v>0.64</v>
      </c>
      <c r="W230" s="166">
        <f t="shared" si="56"/>
        <v>0.64</v>
      </c>
      <c r="X230" s="166">
        <f t="shared" si="56"/>
        <v>0.64</v>
      </c>
      <c r="Y230" s="166">
        <f t="shared" si="56"/>
        <v>0.64</v>
      </c>
      <c r="Z230" s="166">
        <f t="shared" si="56"/>
        <v>0.64</v>
      </c>
      <c r="AA230" s="166">
        <f t="shared" si="56"/>
        <v>0.64</v>
      </c>
      <c r="AB230" s="166">
        <f t="shared" si="56"/>
        <v>0.64</v>
      </c>
      <c r="AC230" s="166">
        <f t="shared" si="56"/>
        <v>0.64</v>
      </c>
      <c r="AD230" s="166">
        <f t="shared" si="56"/>
        <v>0.64</v>
      </c>
      <c r="AE230" s="166">
        <f t="shared" si="56"/>
        <v>0.64</v>
      </c>
      <c r="AF230" s="166">
        <f t="shared" si="56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7">IF(C198&lt;100,"",C198-520)</f>
        <v/>
      </c>
      <c r="D231" s="114" t="str">
        <f t="shared" si="57"/>
        <v/>
      </c>
      <c r="E231" s="114" t="str">
        <f t="shared" si="57"/>
        <v/>
      </c>
      <c r="F231" s="114" t="str">
        <f t="shared" si="57"/>
        <v/>
      </c>
      <c r="G231" s="114" t="str">
        <f t="shared" si="57"/>
        <v/>
      </c>
      <c r="H231" s="114" t="str">
        <f t="shared" si="57"/>
        <v/>
      </c>
      <c r="I231" s="114" t="str">
        <f t="shared" si="57"/>
        <v/>
      </c>
      <c r="J231" s="114" t="str">
        <f t="shared" si="57"/>
        <v/>
      </c>
      <c r="K231" s="114" t="str">
        <f t="shared" si="57"/>
        <v/>
      </c>
      <c r="L231" s="114" t="str">
        <f t="shared" si="57"/>
        <v/>
      </c>
      <c r="M231" s="114" t="str">
        <f t="shared" si="57"/>
        <v/>
      </c>
      <c r="N231" s="114" t="str">
        <f t="shared" si="57"/>
        <v/>
      </c>
      <c r="O231" s="114" t="str">
        <f t="shared" si="57"/>
        <v/>
      </c>
      <c r="P231" s="114" t="str">
        <f t="shared" si="57"/>
        <v/>
      </c>
      <c r="Q231" s="114" t="str">
        <f t="shared" si="57"/>
        <v/>
      </c>
      <c r="R231" s="114" t="str">
        <f t="shared" si="57"/>
        <v/>
      </c>
      <c r="S231" s="114" t="str">
        <f t="shared" si="57"/>
        <v/>
      </c>
      <c r="T231" s="114" t="str">
        <f t="shared" si="57"/>
        <v/>
      </c>
      <c r="U231" s="114" t="str">
        <f t="shared" si="57"/>
        <v/>
      </c>
      <c r="V231" s="114" t="str">
        <f t="shared" si="57"/>
        <v/>
      </c>
      <c r="W231" s="114" t="str">
        <f t="shared" si="57"/>
        <v/>
      </c>
      <c r="X231" s="114" t="str">
        <f t="shared" si="57"/>
        <v/>
      </c>
      <c r="Y231" s="114" t="str">
        <f t="shared" si="57"/>
        <v/>
      </c>
      <c r="Z231" s="114" t="str">
        <f t="shared" si="57"/>
        <v/>
      </c>
      <c r="AA231" s="114" t="str">
        <f t="shared" si="57"/>
        <v/>
      </c>
      <c r="AB231" s="114" t="str">
        <f t="shared" si="57"/>
        <v/>
      </c>
      <c r="AC231" s="114" t="str">
        <f t="shared" si="57"/>
        <v/>
      </c>
      <c r="AD231" s="114" t="str">
        <f t="shared" si="57"/>
        <v/>
      </c>
      <c r="AE231" s="114" t="str">
        <f t="shared" si="57"/>
        <v/>
      </c>
      <c r="AF231" s="114" t="str">
        <f t="shared" si="57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8">IF(B199&lt;100,"",B199-620)</f>
        <v/>
      </c>
      <c r="C232" s="114" t="str">
        <f t="shared" si="58"/>
        <v/>
      </c>
      <c r="D232" s="114" t="str">
        <f t="shared" si="58"/>
        <v/>
      </c>
      <c r="E232" s="114" t="str">
        <f t="shared" si="58"/>
        <v/>
      </c>
      <c r="F232" s="114" t="str">
        <f t="shared" si="58"/>
        <v/>
      </c>
      <c r="G232" s="114" t="str">
        <f t="shared" si="58"/>
        <v/>
      </c>
      <c r="H232" s="114" t="str">
        <f t="shared" si="58"/>
        <v/>
      </c>
      <c r="I232" s="114" t="str">
        <f t="shared" si="58"/>
        <v/>
      </c>
      <c r="J232" s="114" t="str">
        <f t="shared" si="58"/>
        <v/>
      </c>
      <c r="K232" s="114" t="str">
        <f t="shared" si="58"/>
        <v/>
      </c>
      <c r="L232" s="114" t="str">
        <f t="shared" si="58"/>
        <v/>
      </c>
      <c r="M232" s="114" t="str">
        <f t="shared" si="58"/>
        <v/>
      </c>
      <c r="N232" s="114" t="str">
        <f t="shared" si="58"/>
        <v/>
      </c>
      <c r="O232" s="114" t="str">
        <f t="shared" si="58"/>
        <v/>
      </c>
      <c r="P232" s="114" t="str">
        <f t="shared" si="58"/>
        <v/>
      </c>
      <c r="Q232" s="114" t="str">
        <f t="shared" si="58"/>
        <v/>
      </c>
      <c r="R232" s="114" t="str">
        <f t="shared" si="58"/>
        <v/>
      </c>
      <c r="S232" s="114" t="str">
        <f t="shared" si="58"/>
        <v/>
      </c>
      <c r="T232" s="114" t="str">
        <f t="shared" si="58"/>
        <v/>
      </c>
      <c r="U232" s="114" t="str">
        <f t="shared" si="58"/>
        <v/>
      </c>
      <c r="V232" s="114" t="str">
        <f t="shared" si="58"/>
        <v/>
      </c>
      <c r="W232" s="114" t="str">
        <f t="shared" si="58"/>
        <v/>
      </c>
      <c r="X232" s="114" t="str">
        <f t="shared" si="58"/>
        <v/>
      </c>
      <c r="Y232" s="114" t="str">
        <f t="shared" si="58"/>
        <v/>
      </c>
      <c r="Z232" s="114" t="str">
        <f t="shared" si="58"/>
        <v/>
      </c>
      <c r="AA232" s="114" t="str">
        <f t="shared" si="58"/>
        <v/>
      </c>
      <c r="AB232" s="114" t="str">
        <f t="shared" si="58"/>
        <v/>
      </c>
      <c r="AC232" s="114" t="str">
        <f t="shared" si="58"/>
        <v/>
      </c>
      <c r="AD232" s="114" t="str">
        <f t="shared" si="58"/>
        <v/>
      </c>
      <c r="AE232" s="114" t="str">
        <f t="shared" si="58"/>
        <v/>
      </c>
      <c r="AF232" s="114" t="str">
        <f t="shared" si="58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9">IF(B200&lt;100,"",B200-330)</f>
        <v/>
      </c>
      <c r="C233" s="114" t="str">
        <f t="shared" si="59"/>
        <v/>
      </c>
      <c r="D233" s="114" t="str">
        <f t="shared" si="59"/>
        <v/>
      </c>
      <c r="E233" s="114" t="str">
        <f t="shared" si="59"/>
        <v/>
      </c>
      <c r="F233" s="114" t="str">
        <f t="shared" si="59"/>
        <v/>
      </c>
      <c r="G233" s="114" t="str">
        <f t="shared" si="59"/>
        <v/>
      </c>
      <c r="H233" s="114" t="str">
        <f t="shared" si="59"/>
        <v/>
      </c>
      <c r="I233" s="114" t="str">
        <f t="shared" si="59"/>
        <v/>
      </c>
      <c r="J233" s="114" t="str">
        <f t="shared" si="59"/>
        <v/>
      </c>
      <c r="K233" s="114" t="str">
        <f t="shared" si="59"/>
        <v/>
      </c>
      <c r="L233" s="114" t="str">
        <f t="shared" si="59"/>
        <v/>
      </c>
      <c r="M233" s="114" t="str">
        <f t="shared" si="59"/>
        <v/>
      </c>
      <c r="N233" s="114" t="str">
        <f t="shared" si="59"/>
        <v/>
      </c>
      <c r="O233" s="114" t="str">
        <f t="shared" si="59"/>
        <v/>
      </c>
      <c r="P233" s="114" t="str">
        <f t="shared" si="59"/>
        <v/>
      </c>
      <c r="Q233" s="114" t="str">
        <f t="shared" si="59"/>
        <v/>
      </c>
      <c r="R233" s="114" t="str">
        <f t="shared" si="59"/>
        <v/>
      </c>
      <c r="S233" s="114" t="str">
        <f t="shared" si="59"/>
        <v/>
      </c>
      <c r="T233" s="114" t="str">
        <f t="shared" si="59"/>
        <v/>
      </c>
      <c r="U233" s="114" t="str">
        <f t="shared" si="59"/>
        <v/>
      </c>
      <c r="V233" s="114" t="str">
        <f t="shared" si="59"/>
        <v/>
      </c>
      <c r="W233" s="114" t="str">
        <f t="shared" si="59"/>
        <v/>
      </c>
      <c r="X233" s="114" t="str">
        <f t="shared" si="59"/>
        <v/>
      </c>
      <c r="Y233" s="114" t="str">
        <f t="shared" si="59"/>
        <v/>
      </c>
      <c r="Z233" s="114" t="str">
        <f t="shared" si="59"/>
        <v/>
      </c>
      <c r="AA233" s="114" t="str">
        <f t="shared" si="59"/>
        <v/>
      </c>
      <c r="AB233" s="114" t="str">
        <f t="shared" si="59"/>
        <v/>
      </c>
      <c r="AC233" s="114" t="str">
        <f t="shared" si="59"/>
        <v/>
      </c>
      <c r="AD233" s="114" t="str">
        <f t="shared" si="59"/>
        <v/>
      </c>
      <c r="AE233" s="114" t="str">
        <f t="shared" si="59"/>
        <v/>
      </c>
      <c r="AF233" s="114" t="str">
        <f t="shared" si="59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60">IF(C201&lt;100,"",C201-1500)</f>
        <v/>
      </c>
      <c r="D234" s="114" t="str">
        <f t="shared" si="60"/>
        <v/>
      </c>
      <c r="E234" s="114" t="str">
        <f t="shared" si="60"/>
        <v/>
      </c>
      <c r="F234" s="114" t="str">
        <f t="shared" si="60"/>
        <v/>
      </c>
      <c r="G234" s="114" t="str">
        <f t="shared" si="60"/>
        <v/>
      </c>
      <c r="H234" s="114" t="str">
        <f t="shared" si="60"/>
        <v/>
      </c>
      <c r="I234" s="114" t="str">
        <f t="shared" si="60"/>
        <v/>
      </c>
      <c r="J234" s="114" t="str">
        <f t="shared" si="60"/>
        <v/>
      </c>
      <c r="K234" s="114" t="str">
        <f t="shared" si="60"/>
        <v/>
      </c>
      <c r="L234" s="114" t="str">
        <f t="shared" si="60"/>
        <v/>
      </c>
      <c r="M234" s="114" t="str">
        <f t="shared" si="60"/>
        <v/>
      </c>
      <c r="N234" s="114" t="str">
        <f t="shared" si="60"/>
        <v/>
      </c>
      <c r="O234" s="114" t="str">
        <f t="shared" si="60"/>
        <v/>
      </c>
      <c r="P234" s="114" t="str">
        <f t="shared" si="60"/>
        <v/>
      </c>
      <c r="Q234" s="114" t="str">
        <f t="shared" si="60"/>
        <v/>
      </c>
      <c r="R234" s="114" t="str">
        <f t="shared" si="60"/>
        <v/>
      </c>
      <c r="S234" s="114" t="str">
        <f t="shared" si="60"/>
        <v/>
      </c>
      <c r="T234" s="114" t="str">
        <f t="shared" si="60"/>
        <v/>
      </c>
      <c r="U234" s="114" t="str">
        <f t="shared" si="60"/>
        <v/>
      </c>
      <c r="V234" s="114" t="str">
        <f t="shared" si="60"/>
        <v/>
      </c>
      <c r="W234" s="114" t="str">
        <f t="shared" si="60"/>
        <v/>
      </c>
      <c r="X234" s="114" t="str">
        <f t="shared" si="60"/>
        <v/>
      </c>
      <c r="Y234" s="114" t="str">
        <f t="shared" si="60"/>
        <v/>
      </c>
      <c r="Z234" s="114" t="str">
        <f t="shared" si="60"/>
        <v/>
      </c>
      <c r="AA234" s="114" t="str">
        <f t="shared" si="60"/>
        <v/>
      </c>
      <c r="AB234" s="114" t="str">
        <f t="shared" si="60"/>
        <v/>
      </c>
      <c r="AC234" s="114" t="str">
        <f t="shared" si="60"/>
        <v/>
      </c>
      <c r="AD234" s="114" t="str">
        <f t="shared" si="60"/>
        <v/>
      </c>
      <c r="AE234" s="114" t="str">
        <f t="shared" si="60"/>
        <v/>
      </c>
      <c r="AF234" s="114" t="str">
        <f t="shared" si="60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3147" priority="257">
      <formula>S$9&gt;=20/24</formula>
    </cfRule>
    <cfRule type="expression" dxfId="3146" priority="258">
      <formula>AND(S$9&gt;=14/24,S$9&lt;20/24)</formula>
    </cfRule>
    <cfRule type="expression" dxfId="3145" priority="259">
      <formula>AND(S$9&gt;=8/24,S$9&lt;14/24)</formula>
    </cfRule>
    <cfRule type="expression" dxfId="3144" priority="260">
      <formula>S$9&lt;8/24</formula>
    </cfRule>
  </conditionalFormatting>
  <conditionalFormatting sqref="B8:AF10 AA78:AF78 B78:Q78 B53:AF53 B79:AF79 C189:AF195 L34:Q34 L36:Q39 L55:R56 AA81:AF88 B60:B64 B65:AF69 T208:AX208 B71:AF75 T55:T56 W82:Z88 U82:V83 B77:AF77 B54:K58 L57:L58 N40:Q40 M42:R45 R36:U40 M57:U64 V37:Z39 L50:AF52 AA39:AB39 S42:AB42 S44:AB45 V62:AB64 AA54:AF57 L11:AF13 L15:AF30">
    <cfRule type="expression" dxfId="3143" priority="253">
      <formula>B$9&gt;=20/24</formula>
    </cfRule>
    <cfRule type="expression" dxfId="3142" priority="254">
      <formula>AND(B$9&gt;=14/24,B$9&lt;20/24)</formula>
    </cfRule>
    <cfRule type="expression" dxfId="3141" priority="255">
      <formula>AND(B$9&gt;=8/24,B$9&lt;14/24)</formula>
    </cfRule>
    <cfRule type="expression" dxfId="3140" priority="256">
      <formula>B$9&lt;8/24</formula>
    </cfRule>
  </conditionalFormatting>
  <conditionalFormatting sqref="B187:AF187">
    <cfRule type="expression" dxfId="3139" priority="249">
      <formula>B$9&gt;=20/24</formula>
    </cfRule>
    <cfRule type="expression" dxfId="3138" priority="250">
      <formula>AND(B$9&gt;=14/24,B$9&lt;20/24)</formula>
    </cfRule>
    <cfRule type="expression" dxfId="3137" priority="251">
      <formula>AND(B$9&gt;=8/24,B$9&lt;14/24)</formula>
    </cfRule>
    <cfRule type="expression" dxfId="3136" priority="252">
      <formula>B$9&lt;8/24</formula>
    </cfRule>
  </conditionalFormatting>
  <conditionalFormatting sqref="AL4:AL6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3135" priority="244">
      <formula>L$9&gt;=20/24</formula>
    </cfRule>
    <cfRule type="expression" dxfId="3134" priority="245">
      <formula>AND(L$9&gt;=14/24,L$9&lt;20/24)</formula>
    </cfRule>
    <cfRule type="expression" dxfId="3133" priority="246">
      <formula>AND(L$9&gt;=8/24,L$9&lt;14/24)</formula>
    </cfRule>
    <cfRule type="expression" dxfId="3132" priority="247">
      <formula>L$9&lt;8/24</formula>
    </cfRule>
  </conditionalFormatting>
  <conditionalFormatting sqref="L40:M40">
    <cfRule type="expression" dxfId="3131" priority="240">
      <formula>L$9&gt;=20/24</formula>
    </cfRule>
    <cfRule type="expression" dxfId="3130" priority="241">
      <formula>AND(L$9&gt;=14/24,L$9&lt;20/24)</formula>
    </cfRule>
    <cfRule type="expression" dxfId="3129" priority="242">
      <formula>AND(L$9&gt;=8/24,L$9&lt;14/24)</formula>
    </cfRule>
    <cfRule type="expression" dxfId="3128" priority="243">
      <formula>L$9&lt;8/24</formula>
    </cfRule>
  </conditionalFormatting>
  <conditionalFormatting sqref="V36:Z36">
    <cfRule type="expression" dxfId="3127" priority="232">
      <formula>V$9&gt;=20/24</formula>
    </cfRule>
    <cfRule type="expression" dxfId="3126" priority="233">
      <formula>AND(V$9&gt;=14/24,V$9&lt;20/24)</formula>
    </cfRule>
    <cfRule type="expression" dxfId="3125" priority="234">
      <formula>AND(V$9&gt;=8/24,V$9&lt;14/24)</formula>
    </cfRule>
    <cfRule type="expression" dxfId="3124" priority="235">
      <formula>V$9&lt;8/24</formula>
    </cfRule>
  </conditionalFormatting>
  <conditionalFormatting sqref="R54 T54:Z54">
    <cfRule type="expression" dxfId="3123" priority="228">
      <formula>R$9&gt;=20/24</formula>
    </cfRule>
    <cfRule type="expression" dxfId="3122" priority="229">
      <formula>AND(R$9&gt;=14/24,R$9&lt;20/24)</formula>
    </cfRule>
    <cfRule type="expression" dxfId="3121" priority="230">
      <formula>AND(R$9&gt;=8/24,R$9&lt;14/24)</formula>
    </cfRule>
    <cfRule type="expression" dxfId="3120" priority="231">
      <formula>R$9&lt;8/24</formula>
    </cfRule>
  </conditionalFormatting>
  <conditionalFormatting sqref="R78:Z78">
    <cfRule type="expression" dxfId="3119" priority="224">
      <formula>R$9&gt;=20/24</formula>
    </cfRule>
    <cfRule type="expression" dxfId="3118" priority="225">
      <formula>AND(R$9&gt;=14/24,R$9&lt;20/24)</formula>
    </cfRule>
    <cfRule type="expression" dxfId="3117" priority="226">
      <formula>AND(R$9&gt;=8/24,R$9&lt;14/24)</formula>
    </cfRule>
    <cfRule type="expression" dxfId="3116" priority="227">
      <formula>R$9&lt;8/24</formula>
    </cfRule>
  </conditionalFormatting>
  <conditionalFormatting sqref="T81:Z81">
    <cfRule type="expression" dxfId="3115" priority="220">
      <formula>T$9&gt;=20/24</formula>
    </cfRule>
    <cfRule type="expression" dxfId="3114" priority="221">
      <formula>AND(T$9&gt;=14/24,T$9&lt;20/24)</formula>
    </cfRule>
    <cfRule type="expression" dxfId="3113" priority="222">
      <formula>AND(T$9&gt;=8/24,T$9&lt;14/24)</formula>
    </cfRule>
    <cfRule type="expression" dxfId="3112" priority="223">
      <formula>T$9&lt;8/24</formula>
    </cfRule>
  </conditionalFormatting>
  <conditionalFormatting sqref="L32:AF32">
    <cfRule type="expression" dxfId="3111" priority="216">
      <formula>L$9&gt;=20/24</formula>
    </cfRule>
    <cfRule type="expression" dxfId="3110" priority="217">
      <formula>AND(L$9&gt;=14/24,L$9&lt;20/24)</formula>
    </cfRule>
    <cfRule type="expression" dxfId="3109" priority="218">
      <formula>AND(L$9&gt;=8/24,L$9&lt;14/24)</formula>
    </cfRule>
    <cfRule type="expression" dxfId="3108" priority="219">
      <formula>L$9&lt;8/24</formula>
    </cfRule>
  </conditionalFormatting>
  <conditionalFormatting sqref="L46:AB46">
    <cfRule type="expression" dxfId="3107" priority="212">
      <formula>L$9&gt;=20/24</formula>
    </cfRule>
    <cfRule type="expression" dxfId="3106" priority="213">
      <formula>AND(L$9&gt;=14/24,L$9&lt;20/24)</formula>
    </cfRule>
    <cfRule type="expression" dxfId="3105" priority="214">
      <formula>AND(L$9&gt;=8/24,L$9&lt;14/24)</formula>
    </cfRule>
    <cfRule type="expression" dxfId="3104" priority="215">
      <formula>L$9&lt;8/24</formula>
    </cfRule>
  </conditionalFormatting>
  <conditionalFormatting sqref="L47:AB47">
    <cfRule type="expression" dxfId="3103" priority="208">
      <formula>L$9&gt;=20/24</formula>
    </cfRule>
    <cfRule type="expression" dxfId="3102" priority="209">
      <formula>AND(L$9&gt;=14/24,L$9&lt;20/24)</formula>
    </cfRule>
    <cfRule type="expression" dxfId="3101" priority="210">
      <formula>AND(L$9&gt;=8/24,L$9&lt;14/24)</formula>
    </cfRule>
    <cfRule type="expression" dxfId="3100" priority="211">
      <formula>L$9&lt;8/24</formula>
    </cfRule>
  </conditionalFormatting>
  <conditionalFormatting sqref="L42:N45 O44:AB45">
    <cfRule type="expression" dxfId="3099" priority="204">
      <formula>L$9&gt;=20/24</formula>
    </cfRule>
    <cfRule type="expression" dxfId="3098" priority="205">
      <formula>AND(L$9&gt;=14/24,L$9&lt;20/24)</formula>
    </cfRule>
    <cfRule type="expression" dxfId="3097" priority="206">
      <formula>AND(L$9&gt;=8/24,L$9&lt;14/24)</formula>
    </cfRule>
    <cfRule type="expression" dxfId="3096" priority="207">
      <formula>L$9&lt;8/24</formula>
    </cfRule>
  </conditionalFormatting>
  <conditionalFormatting sqref="R34:AD34">
    <cfRule type="expression" dxfId="3095" priority="200">
      <formula>R$9&gt;=20/24</formula>
    </cfRule>
    <cfRule type="expression" dxfId="3094" priority="201">
      <formula>AND(R$9&gt;=14/24,R$9&lt;20/24)</formula>
    </cfRule>
    <cfRule type="expression" dxfId="3093" priority="202">
      <formula>AND(R$9&gt;=8/24,R$9&lt;14/24)</formula>
    </cfRule>
    <cfRule type="expression" dxfId="3092" priority="203">
      <formula>R$9&lt;8/24</formula>
    </cfRule>
  </conditionalFormatting>
  <conditionalFormatting sqref="V40:AB40 S43:AB45">
    <cfRule type="expression" dxfId="3091" priority="192">
      <formula>S$9&gt;=20/24</formula>
    </cfRule>
    <cfRule type="expression" dxfId="3090" priority="193">
      <formula>AND(S$9&gt;=14/24,S$9&lt;20/24)</formula>
    </cfRule>
    <cfRule type="expression" dxfId="3089" priority="194">
      <formula>AND(S$9&gt;=8/24,S$9&lt;14/24)</formula>
    </cfRule>
    <cfRule type="expression" dxfId="3088" priority="195">
      <formula>S$9&lt;8/24</formula>
    </cfRule>
  </conditionalFormatting>
  <conditionalFormatting sqref="S46:AB46">
    <cfRule type="expression" dxfId="3087" priority="188">
      <formula>S$9&gt;=20/24</formula>
    </cfRule>
    <cfRule type="expression" dxfId="3086" priority="189">
      <formula>AND(S$9&gt;=14/24,S$9&lt;20/24)</formula>
    </cfRule>
    <cfRule type="expression" dxfId="3085" priority="190">
      <formula>AND(S$9&gt;=8/24,S$9&lt;14/24)</formula>
    </cfRule>
    <cfRule type="expression" dxfId="3084" priority="191">
      <formula>S$9&lt;8/24</formula>
    </cfRule>
  </conditionalFormatting>
  <conditionalFormatting sqref="S47:AB47">
    <cfRule type="expression" dxfId="3083" priority="184">
      <formula>S$9&gt;=20/24</formula>
    </cfRule>
    <cfRule type="expression" dxfId="3082" priority="185">
      <formula>AND(S$9&gt;=14/24,S$9&lt;20/24)</formula>
    </cfRule>
    <cfRule type="expression" dxfId="3081" priority="186">
      <formula>AND(S$9&gt;=8/24,S$9&lt;14/24)</formula>
    </cfRule>
    <cfRule type="expression" dxfId="3080" priority="187">
      <formula>S$9&lt;8/24</formula>
    </cfRule>
  </conditionalFormatting>
  <conditionalFormatting sqref="Y57:Z57 V57:X61 AC58:AF64 Y58:AB61">
    <cfRule type="expression" dxfId="3079" priority="180">
      <formula>V$9&gt;=20/24</formula>
    </cfRule>
    <cfRule type="expression" dxfId="3078" priority="181">
      <formula>AND(V$9&gt;=14/24,V$9&lt;20/24)</formula>
    </cfRule>
    <cfRule type="expression" dxfId="3077" priority="182">
      <formula>AND(V$9&gt;=8/24,V$9&lt;14/24)</formula>
    </cfRule>
    <cfRule type="expression" dxfId="3076" priority="183">
      <formula>V$9&lt;8/24</formula>
    </cfRule>
  </conditionalFormatting>
  <conditionalFormatting sqref="AA91:AF94">
    <cfRule type="expression" dxfId="3075" priority="176">
      <formula>AA$9&gt;=20/24</formula>
    </cfRule>
    <cfRule type="expression" dxfId="3074" priority="177">
      <formula>AND(AA$9&gt;=14/24,AA$9&lt;20/24)</formula>
    </cfRule>
    <cfRule type="expression" dxfId="3073" priority="178">
      <formula>AND(AA$9&gt;=8/24,AA$9&lt;14/24)</formula>
    </cfRule>
    <cfRule type="expression" dxfId="3072" priority="179">
      <formula>AA$9&lt;8/24</formula>
    </cfRule>
  </conditionalFormatting>
  <conditionalFormatting sqref="H60:L64 B59:L59">
    <cfRule type="expression" dxfId="3071" priority="172">
      <formula>B$9&gt;=20/24</formula>
    </cfRule>
    <cfRule type="expression" dxfId="3070" priority="173">
      <formula>AND(B$9&gt;=14/24,B$9&lt;20/24)</formula>
    </cfRule>
    <cfRule type="expression" dxfId="3069" priority="174">
      <formula>AND(B$9&gt;=8/24,B$9&lt;14/24)</formula>
    </cfRule>
    <cfRule type="expression" dxfId="3068" priority="175">
      <formula>B$9&lt;8/24</formula>
    </cfRule>
  </conditionalFormatting>
  <conditionalFormatting sqref="T91:Z94">
    <cfRule type="expression" dxfId="3067" priority="168">
      <formula>T$9&gt;=20/24</formula>
    </cfRule>
    <cfRule type="expression" dxfId="3066" priority="169">
      <formula>AND(T$9&gt;=14/24,T$9&lt;20/24)</formula>
    </cfRule>
    <cfRule type="expression" dxfId="3065" priority="170">
      <formula>AND(T$9&gt;=8/24,T$9&lt;14/24)</formula>
    </cfRule>
    <cfRule type="expression" dxfId="3064" priority="171">
      <formula>T$9&lt;8/24</formula>
    </cfRule>
  </conditionalFormatting>
  <conditionalFormatting sqref="AG48 B42:AF53 B11:AF13 B15:AF30 B32:AF40">
    <cfRule type="expression" dxfId="3063" priority="167">
      <formula>B11&gt;$AG11</formula>
    </cfRule>
  </conditionalFormatting>
  <conditionalFormatting sqref="A96:A152 A81:A94 A11:A13 A15:A30 A42:A69 A77:A79 A71:A75 A32:A40 A165:A196">
    <cfRule type="expression" dxfId="3062" priority="166">
      <formula>$AH11=0</formula>
    </cfRule>
  </conditionalFormatting>
  <conditionalFormatting sqref="AA95:AF95">
    <cfRule type="expression" dxfId="3061" priority="162">
      <formula>AA$9&gt;=20/24</formula>
    </cfRule>
    <cfRule type="expression" dxfId="3060" priority="163">
      <formula>AND(AA$9&gt;=14/24,AA$9&lt;20/24)</formula>
    </cfRule>
    <cfRule type="expression" dxfId="3059" priority="164">
      <formula>AND(AA$9&gt;=8/24,AA$9&lt;14/24)</formula>
    </cfRule>
    <cfRule type="expression" dxfId="3058" priority="165">
      <formula>AA$9&lt;8/24</formula>
    </cfRule>
  </conditionalFormatting>
  <conditionalFormatting sqref="T95:Z95">
    <cfRule type="expression" dxfId="3057" priority="158">
      <formula>T$9&gt;=20/24</formula>
    </cfRule>
    <cfRule type="expression" dxfId="3056" priority="159">
      <formula>AND(T$9&gt;=14/24,T$9&lt;20/24)</formula>
    </cfRule>
    <cfRule type="expression" dxfId="3055" priority="160">
      <formula>AND(T$9&gt;=8/24,T$9&lt;14/24)</formula>
    </cfRule>
    <cfRule type="expression" dxfId="3054" priority="161">
      <formula>T$9&lt;8/24</formula>
    </cfRule>
  </conditionalFormatting>
  <conditionalFormatting sqref="A95">
    <cfRule type="expression" dxfId="3053" priority="157">
      <formula>$AH95=0</formula>
    </cfRule>
  </conditionalFormatting>
  <conditionalFormatting sqref="C33:AF33">
    <cfRule type="expression" dxfId="3052" priority="153">
      <formula>C$9&gt;=20/24</formula>
    </cfRule>
    <cfRule type="expression" dxfId="3051" priority="154">
      <formula>AND(C$9&gt;=14/24,C$9&lt;20/24)</formula>
    </cfRule>
    <cfRule type="expression" dxfId="3050" priority="155">
      <formula>AND(C$9&gt;=8/24,C$9&lt;14/24)</formula>
    </cfRule>
    <cfRule type="expression" dxfId="3049" priority="156">
      <formula>C$9&lt;8/24</formula>
    </cfRule>
  </conditionalFormatting>
  <conditionalFormatting sqref="R33:AF33">
    <cfRule type="expression" dxfId="3048" priority="149">
      <formula>R$9&gt;=20/24</formula>
    </cfRule>
    <cfRule type="expression" dxfId="3047" priority="150">
      <formula>AND(R$9&gt;=14/24,R$9&lt;20/24)</formula>
    </cfRule>
    <cfRule type="expression" dxfId="3046" priority="151">
      <formula>AND(R$9&gt;=8/24,R$9&lt;14/24)</formula>
    </cfRule>
    <cfRule type="expression" dxfId="3045" priority="152">
      <formula>R$9&lt;8/24</formula>
    </cfRule>
  </conditionalFormatting>
  <conditionalFormatting sqref="B33">
    <cfRule type="expression" dxfId="3044" priority="145">
      <formula>B$9&gt;=20/24</formula>
    </cfRule>
    <cfRule type="expression" dxfId="3043" priority="146">
      <formula>AND(B$9&gt;=14/24,B$9&lt;20/24)</formula>
    </cfRule>
    <cfRule type="expression" dxfId="3042" priority="147">
      <formula>AND(B$9&gt;=8/24,B$9&lt;14/24)</formula>
    </cfRule>
    <cfRule type="expression" dxfId="3041" priority="148">
      <formula>B$9&lt;8/24</formula>
    </cfRule>
  </conditionalFormatting>
  <conditionalFormatting sqref="C60:G64">
    <cfRule type="expression" dxfId="3040" priority="141">
      <formula>C$9&gt;=20/24</formula>
    </cfRule>
    <cfRule type="expression" dxfId="3039" priority="142">
      <formula>AND(C$9&gt;=14/24,C$9&lt;20/24)</formula>
    </cfRule>
    <cfRule type="expression" dxfId="3038" priority="143">
      <formula>AND(C$9&gt;=8/24,C$9&lt;14/24)</formula>
    </cfRule>
    <cfRule type="expression" dxfId="3037" priority="144">
      <formula>C$9&lt;8/24</formula>
    </cfRule>
  </conditionalFormatting>
  <conditionalFormatting sqref="AL30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L31:AF31">
    <cfRule type="expression" dxfId="3036" priority="128">
      <formula>L$9&gt;=20/24</formula>
    </cfRule>
    <cfRule type="expression" dxfId="3035" priority="129">
      <formula>AND(L$9&gt;=14/24,L$9&lt;20/24)</formula>
    </cfRule>
    <cfRule type="expression" dxfId="3034" priority="130">
      <formula>AND(L$9&gt;=8/24,L$9&lt;14/24)</formula>
    </cfRule>
    <cfRule type="expression" dxfId="3033" priority="131">
      <formula>L$9&lt;8/24</formula>
    </cfRule>
  </conditionalFormatting>
  <conditionalFormatting sqref="B31:AF31">
    <cfRule type="expression" dxfId="3032" priority="123">
      <formula>B31&gt;$AG31</formula>
    </cfRule>
  </conditionalFormatting>
  <conditionalFormatting sqref="A31">
    <cfRule type="expression" dxfId="3031" priority="122">
      <formula>$AH31=0</formula>
    </cfRule>
  </conditionalFormatting>
  <conditionalFormatting sqref="B80:AF80">
    <cfRule type="expression" dxfId="3030" priority="118">
      <formula>B$9&gt;=20/24</formula>
    </cfRule>
    <cfRule type="expression" dxfId="3029" priority="119">
      <formula>AND(B$9&gt;=14/24,B$9&lt;20/24)</formula>
    </cfRule>
    <cfRule type="expression" dxfId="3028" priority="120">
      <formula>AND(B$9&gt;=8/24,B$9&lt;14/24)</formula>
    </cfRule>
    <cfRule type="expression" dxfId="3027" priority="121">
      <formula>B$9&lt;8/24</formula>
    </cfRule>
  </conditionalFormatting>
  <conditionalFormatting sqref="A80">
    <cfRule type="expression" dxfId="3026" priority="117">
      <formula>$AH80=0</formula>
    </cfRule>
  </conditionalFormatting>
  <conditionalFormatting sqref="L14:AF14">
    <cfRule type="expression" dxfId="3025" priority="109">
      <formula>L$9&gt;=20/24</formula>
    </cfRule>
    <cfRule type="expression" dxfId="3024" priority="110">
      <formula>AND(L$9&gt;=14/24,L$9&lt;20/24)</formula>
    </cfRule>
    <cfRule type="expression" dxfId="3023" priority="111">
      <formula>AND(L$9&gt;=8/24,L$9&lt;14/24)</formula>
    </cfRule>
    <cfRule type="expression" dxfId="3022" priority="112">
      <formula>L$9&lt;8/24</formula>
    </cfRule>
  </conditionalFormatting>
  <conditionalFormatting sqref="B14:AF14">
    <cfRule type="expression" dxfId="3021" priority="104">
      <formula>B14&gt;$AG14</formula>
    </cfRule>
  </conditionalFormatting>
  <conditionalFormatting sqref="A14">
    <cfRule type="expression" dxfId="3020" priority="103">
      <formula>$AH14=0</formula>
    </cfRule>
  </conditionalFormatting>
  <conditionalFormatting sqref="A159:A164">
    <cfRule type="expression" dxfId="3019" priority="102">
      <formula>$AH159=0</formula>
    </cfRule>
  </conditionalFormatting>
  <conditionalFormatting sqref="A153:A158">
    <cfRule type="expression" dxfId="3018" priority="101">
      <formula>$AH153=0</formula>
    </cfRule>
  </conditionalFormatting>
  <conditionalFormatting sqref="O41:AB41">
    <cfRule type="expression" dxfId="3017" priority="97">
      <formula>O$9&gt;=20/24</formula>
    </cfRule>
    <cfRule type="expression" dxfId="3016" priority="98">
      <formula>AND(O$9&gt;=14/24,O$9&lt;20/24)</formula>
    </cfRule>
    <cfRule type="expression" dxfId="3015" priority="99">
      <formula>AND(O$9&gt;=8/24,O$9&lt;14/24)</formula>
    </cfRule>
    <cfRule type="expression" dxfId="3014" priority="100">
      <formula>O$9&lt;8/24</formula>
    </cfRule>
  </conditionalFormatting>
  <conditionalFormatting sqref="L41:N41">
    <cfRule type="expression" dxfId="3013" priority="93">
      <formula>L$9&gt;=20/24</formula>
    </cfRule>
    <cfRule type="expression" dxfId="3012" priority="94">
      <formula>AND(L$9&gt;=14/24,L$9&lt;20/24)</formula>
    </cfRule>
    <cfRule type="expression" dxfId="3011" priority="95">
      <formula>AND(L$9&gt;=8/24,L$9&lt;14/24)</formula>
    </cfRule>
    <cfRule type="expression" dxfId="3010" priority="96">
      <formula>L$9&lt;8/24</formula>
    </cfRule>
  </conditionalFormatting>
  <conditionalFormatting sqref="B41:AF41">
    <cfRule type="expression" dxfId="3009" priority="88">
      <formula>B41&gt;$AG41</formula>
    </cfRule>
  </conditionalFormatting>
  <conditionalFormatting sqref="A41">
    <cfRule type="expression" dxfId="3008" priority="87">
      <formula>$AH41=0</formula>
    </cfRule>
  </conditionalFormatting>
  <conditionalFormatting sqref="B76:AF76">
    <cfRule type="expression" dxfId="3007" priority="83">
      <formula>B$9&gt;=20/24</formula>
    </cfRule>
    <cfRule type="expression" dxfId="3006" priority="84">
      <formula>AND(B$9&gt;=14/24,B$9&lt;20/24)</formula>
    </cfRule>
    <cfRule type="expression" dxfId="3005" priority="85">
      <formula>AND(B$9&gt;=8/24,B$9&lt;14/24)</formula>
    </cfRule>
    <cfRule type="expression" dxfId="3004" priority="86">
      <formula>B$9&lt;8/24</formula>
    </cfRule>
  </conditionalFormatting>
  <conditionalFormatting sqref="A76">
    <cfRule type="expression" dxfId="3003" priority="82">
      <formula>$AH76=0</formula>
    </cfRule>
  </conditionalFormatting>
  <conditionalFormatting sqref="B70:AG70">
    <cfRule type="expression" dxfId="3002" priority="78">
      <formula>B$9&gt;=20/24</formula>
    </cfRule>
    <cfRule type="expression" dxfId="3001" priority="79">
      <formula>AND(B$9&gt;=14/24,B$9&lt;20/24)</formula>
    </cfRule>
    <cfRule type="expression" dxfId="3000" priority="80">
      <formula>AND(B$9&gt;=8/24,B$9&lt;14/24)</formula>
    </cfRule>
    <cfRule type="expression" dxfId="2999" priority="81">
      <formula>B$9&lt;8/24</formula>
    </cfRule>
  </conditionalFormatting>
  <conditionalFormatting sqref="A70">
    <cfRule type="expression" dxfId="2998" priority="77">
      <formula>$AH70=0</formula>
    </cfRule>
  </conditionalFormatting>
  <conditionalFormatting sqref="AL31:AL32 AL7:AL29">
    <cfRule type="iconSet" priority="263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2997" priority="73">
      <formula>S$9&gt;=20/24</formula>
    </cfRule>
    <cfRule type="expression" dxfId="2996" priority="74">
      <formula>AND(S$9&gt;=14/24,S$9&lt;20/24)</formula>
    </cfRule>
    <cfRule type="expression" dxfId="2995" priority="75">
      <formula>AND(S$9&gt;=8/24,S$9&lt;14/24)</formula>
    </cfRule>
    <cfRule type="expression" dxfId="2994" priority="76">
      <formula>S$9&lt;8/24</formula>
    </cfRule>
  </conditionalFormatting>
  <conditionalFormatting sqref="S54">
    <cfRule type="expression" dxfId="2993" priority="69">
      <formula>S$9&gt;=20/24</formula>
    </cfRule>
    <cfRule type="expression" dxfId="2992" priority="70">
      <formula>AND(S$9&gt;=14/24,S$9&lt;20/24)</formula>
    </cfRule>
    <cfRule type="expression" dxfId="2991" priority="71">
      <formula>AND(S$9&gt;=8/24,S$9&lt;14/24)</formula>
    </cfRule>
    <cfRule type="expression" dxfId="2990" priority="72">
      <formula>S$9&lt;8/24</formula>
    </cfRule>
  </conditionalFormatting>
  <conditionalFormatting sqref="S82:T88 U84:V88">
    <cfRule type="expression" dxfId="2989" priority="61">
      <formula>S$9&gt;=20/24</formula>
    </cfRule>
    <cfRule type="expression" dxfId="2988" priority="62">
      <formula>AND(S$9&gt;=14/24,S$9&lt;20/24)</formula>
    </cfRule>
    <cfRule type="expression" dxfId="2987" priority="63">
      <formula>AND(S$9&gt;=8/24,S$9&lt;14/24)</formula>
    </cfRule>
    <cfRule type="expression" dxfId="2986" priority="64">
      <formula>S$9&lt;8/24</formula>
    </cfRule>
  </conditionalFormatting>
  <conditionalFormatting sqref="S81">
    <cfRule type="expression" dxfId="2985" priority="57">
      <formula>S$9&gt;=20/24</formula>
    </cfRule>
    <cfRule type="expression" dxfId="2984" priority="58">
      <formula>AND(S$9&gt;=14/24,S$9&lt;20/24)</formula>
    </cfRule>
    <cfRule type="expression" dxfId="2983" priority="59">
      <formula>AND(S$9&gt;=8/24,S$9&lt;14/24)</formula>
    </cfRule>
    <cfRule type="expression" dxfId="2982" priority="60">
      <formula>S$9&lt;8/24</formula>
    </cfRule>
  </conditionalFormatting>
  <conditionalFormatting sqref="B81:Q88 R82:R88">
    <cfRule type="expression" dxfId="2981" priority="53">
      <formula>B$9&gt;=20/24</formula>
    </cfRule>
    <cfRule type="expression" dxfId="2980" priority="54">
      <formula>AND(B$9&gt;=14/24,B$9&lt;20/24)</formula>
    </cfRule>
    <cfRule type="expression" dxfId="2979" priority="55">
      <formula>AND(B$9&gt;=8/24,B$9&lt;14/24)</formula>
    </cfRule>
    <cfRule type="expression" dxfId="2978" priority="56">
      <formula>B$9&lt;8/24</formula>
    </cfRule>
  </conditionalFormatting>
  <conditionalFormatting sqref="R81">
    <cfRule type="expression" dxfId="2977" priority="49">
      <formula>R$9&gt;=20/24</formula>
    </cfRule>
    <cfRule type="expression" dxfId="2976" priority="50">
      <formula>AND(R$9&gt;=14/24,R$9&lt;20/24)</formula>
    </cfRule>
    <cfRule type="expression" dxfId="2975" priority="51">
      <formula>AND(R$9&gt;=8/24,R$9&lt;14/24)</formula>
    </cfRule>
    <cfRule type="expression" dxfId="2974" priority="52">
      <formula>R$9&lt;8/24</formula>
    </cfRule>
  </conditionalFormatting>
  <conditionalFormatting sqref="S91:S94">
    <cfRule type="expression" dxfId="2973" priority="45">
      <formula>S$9&gt;=20/24</formula>
    </cfRule>
    <cfRule type="expression" dxfId="2972" priority="46">
      <formula>AND(S$9&gt;=14/24,S$9&lt;20/24)</formula>
    </cfRule>
    <cfRule type="expression" dxfId="2971" priority="47">
      <formula>AND(S$9&gt;=8/24,S$9&lt;14/24)</formula>
    </cfRule>
    <cfRule type="expression" dxfId="2970" priority="48">
      <formula>S$9&lt;8/24</formula>
    </cfRule>
  </conditionalFormatting>
  <conditionalFormatting sqref="S95">
    <cfRule type="expression" dxfId="2969" priority="41">
      <formula>S$9&gt;=20/24</formula>
    </cfRule>
    <cfRule type="expression" dxfId="2968" priority="42">
      <formula>AND(S$9&gt;=14/24,S$9&lt;20/24)</formula>
    </cfRule>
    <cfRule type="expression" dxfId="2967" priority="43">
      <formula>AND(S$9&gt;=8/24,S$9&lt;14/24)</formula>
    </cfRule>
    <cfRule type="expression" dxfId="2966" priority="44">
      <formula>S$9&lt;8/24</formula>
    </cfRule>
  </conditionalFormatting>
  <conditionalFormatting sqref="B92:L94 B91:E91">
    <cfRule type="expression" dxfId="2965" priority="37">
      <formula>B$9&gt;=20/24</formula>
    </cfRule>
    <cfRule type="expression" dxfId="2964" priority="38">
      <formula>AND(B$9&gt;=14/24,B$9&lt;20/24)</formula>
    </cfRule>
    <cfRule type="expression" dxfId="2963" priority="39">
      <formula>AND(B$9&gt;=8/24,B$9&lt;14/24)</formula>
    </cfRule>
    <cfRule type="expression" dxfId="2962" priority="40">
      <formula>B$9&lt;8/24</formula>
    </cfRule>
  </conditionalFormatting>
  <conditionalFormatting sqref="M92:Q94 N91:Q91">
    <cfRule type="expression" dxfId="2961" priority="33">
      <formula>M$9&gt;=20/24</formula>
    </cfRule>
    <cfRule type="expression" dxfId="2960" priority="34">
      <formula>AND(M$9&gt;=14/24,M$9&lt;20/24)</formula>
    </cfRule>
    <cfRule type="expression" dxfId="2959" priority="35">
      <formula>AND(M$9&gt;=8/24,M$9&lt;14/24)</formula>
    </cfRule>
    <cfRule type="expression" dxfId="2958" priority="36">
      <formula>M$9&lt;8/24</formula>
    </cfRule>
  </conditionalFormatting>
  <conditionalFormatting sqref="R91:R94">
    <cfRule type="expression" dxfId="2957" priority="29">
      <formula>R$9&gt;=20/24</formula>
    </cfRule>
    <cfRule type="expression" dxfId="2956" priority="30">
      <formula>AND(R$9&gt;=14/24,R$9&lt;20/24)</formula>
    </cfRule>
    <cfRule type="expression" dxfId="2955" priority="31">
      <formula>AND(R$9&gt;=8/24,R$9&lt;14/24)</formula>
    </cfRule>
    <cfRule type="expression" dxfId="2954" priority="32">
      <formula>R$9&lt;8/24</formula>
    </cfRule>
  </conditionalFormatting>
  <conditionalFormatting sqref="B95:L95">
    <cfRule type="expression" dxfId="2953" priority="25">
      <formula>B$9&gt;=20/24</formula>
    </cfRule>
    <cfRule type="expression" dxfId="2952" priority="26">
      <formula>AND(B$9&gt;=14/24,B$9&lt;20/24)</formula>
    </cfRule>
    <cfRule type="expression" dxfId="2951" priority="27">
      <formula>AND(B$9&gt;=8/24,B$9&lt;14/24)</formula>
    </cfRule>
    <cfRule type="expression" dxfId="2950" priority="28">
      <formula>B$9&lt;8/24</formula>
    </cfRule>
  </conditionalFormatting>
  <conditionalFormatting sqref="M95:Q95">
    <cfRule type="expression" dxfId="2949" priority="21">
      <formula>M$9&gt;=20/24</formula>
    </cfRule>
    <cfRule type="expression" dxfId="2948" priority="22">
      <formula>AND(M$9&gt;=14/24,M$9&lt;20/24)</formula>
    </cfRule>
    <cfRule type="expression" dxfId="2947" priority="23">
      <formula>AND(M$9&gt;=8/24,M$9&lt;14/24)</formula>
    </cfRule>
    <cfRule type="expression" dxfId="2946" priority="24">
      <formula>M$9&lt;8/24</formula>
    </cfRule>
  </conditionalFormatting>
  <conditionalFormatting sqref="R95">
    <cfRule type="expression" dxfId="2945" priority="17">
      <formula>R$9&gt;=20/24</formula>
    </cfRule>
    <cfRule type="expression" dxfId="2944" priority="18">
      <formula>AND(R$9&gt;=14/24,R$9&lt;20/24)</formula>
    </cfRule>
    <cfRule type="expression" dxfId="2943" priority="19">
      <formula>AND(R$9&gt;=8/24,R$9&lt;14/24)</formula>
    </cfRule>
    <cfRule type="expression" dxfId="2942" priority="20">
      <formula>R$9&lt;8/24</formula>
    </cfRule>
  </conditionalFormatting>
  <conditionalFormatting sqref="L91:M91">
    <cfRule type="expression" dxfId="2941" priority="13">
      <formula>L$9&gt;=20/24</formula>
    </cfRule>
    <cfRule type="expression" dxfId="2940" priority="14">
      <formula>AND(L$9&gt;=14/24,L$9&lt;20/24)</formula>
    </cfRule>
    <cfRule type="expression" dxfId="2939" priority="15">
      <formula>AND(L$9&gt;=8/24,L$9&lt;14/24)</formula>
    </cfRule>
    <cfRule type="expression" dxfId="2938" priority="16">
      <formula>L$9&lt;8/24</formula>
    </cfRule>
  </conditionalFormatting>
  <conditionalFormatting sqref="F91:K91">
    <cfRule type="expression" dxfId="2937" priority="9">
      <formula>F$9&gt;=20/24</formula>
    </cfRule>
    <cfRule type="expression" dxfId="2936" priority="10">
      <formula>AND(F$9&gt;=14/24,F$9&lt;20/24)</formula>
    </cfRule>
    <cfRule type="expression" dxfId="2935" priority="11">
      <formula>AND(F$9&gt;=8/24,F$9&lt;14/24)</formula>
    </cfRule>
    <cfRule type="expression" dxfId="2934" priority="12">
      <formula>F$9&lt;8/24</formula>
    </cfRule>
  </conditionalFormatting>
  <conditionalFormatting sqref="S91:T91">
    <cfRule type="expression" dxfId="2933" priority="5">
      <formula>S$9&gt;=20/24</formula>
    </cfRule>
    <cfRule type="expression" dxfId="2932" priority="6">
      <formula>AND(S$9&gt;=14/24,S$9&lt;20/24)</formula>
    </cfRule>
    <cfRule type="expression" dxfId="2931" priority="7">
      <formula>AND(S$9&gt;=8/24,S$9&lt;14/24)</formula>
    </cfRule>
    <cfRule type="expression" dxfId="2930" priority="8">
      <formula>S$9&lt;8/24</formula>
    </cfRule>
  </conditionalFormatting>
  <conditionalFormatting sqref="M91:R91">
    <cfRule type="expression" dxfId="2929" priority="1">
      <formula>M$9&gt;=20/24</formula>
    </cfRule>
    <cfRule type="expression" dxfId="2928" priority="2">
      <formula>AND(M$9&gt;=14/24,M$9&lt;20/24)</formula>
    </cfRule>
    <cfRule type="expression" dxfId="2927" priority="3">
      <formula>AND(M$9&gt;=8/24,M$9&lt;14/24)</formula>
    </cfRule>
    <cfRule type="expression" dxfId="2926" priority="4">
      <formula>M$9&lt;8/24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Z39" sqref="Z3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2078/04/25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22.4</v>
      </c>
      <c r="C5" s="32">
        <f t="shared" ref="C5:AF5" si="0">C65</f>
        <v>16</v>
      </c>
      <c r="D5" s="32">
        <f t="shared" si="0"/>
        <v>1</v>
      </c>
      <c r="E5" s="32">
        <f t="shared" si="0"/>
        <v>7.6</v>
      </c>
      <c r="F5" s="32">
        <f t="shared" si="0"/>
        <v>22</v>
      </c>
      <c r="G5" s="32">
        <f t="shared" si="0"/>
        <v>28</v>
      </c>
      <c r="H5" s="32">
        <f t="shared" si="0"/>
        <v>38</v>
      </c>
      <c r="I5" s="32">
        <f t="shared" si="0"/>
        <v>38</v>
      </c>
      <c r="J5" s="32">
        <f t="shared" si="0"/>
        <v>21</v>
      </c>
      <c r="K5" s="32">
        <f t="shared" si="0"/>
        <v>21.8</v>
      </c>
      <c r="L5" s="32">
        <f t="shared" si="0"/>
        <v>26</v>
      </c>
      <c r="M5" s="32">
        <f t="shared" si="0"/>
        <v>38.35</v>
      </c>
      <c r="N5" s="32">
        <f t="shared" si="0"/>
        <v>150.30000000000001</v>
      </c>
      <c r="O5" s="32">
        <f t="shared" si="0"/>
        <v>46.3</v>
      </c>
      <c r="P5" s="32">
        <f t="shared" si="0"/>
        <v>70.3</v>
      </c>
      <c r="Q5" s="32">
        <f t="shared" si="0"/>
        <v>68</v>
      </c>
      <c r="R5" s="32">
        <f t="shared" si="0"/>
        <v>56.94</v>
      </c>
      <c r="S5" s="32">
        <f t="shared" si="0"/>
        <v>68.45</v>
      </c>
      <c r="T5" s="32">
        <f t="shared" si="0"/>
        <v>43.8</v>
      </c>
      <c r="U5" s="32">
        <f t="shared" si="0"/>
        <v>23.509999999999998</v>
      </c>
      <c r="V5" s="32">
        <f t="shared" si="0"/>
        <v>20.100000000000001</v>
      </c>
      <c r="W5" s="32">
        <f t="shared" si="0"/>
        <v>28.7</v>
      </c>
      <c r="X5" s="32">
        <f t="shared" si="0"/>
        <v>9.9700000000000006</v>
      </c>
      <c r="Y5" s="32">
        <f t="shared" si="0"/>
        <v>37.1</v>
      </c>
      <c r="Z5" s="32">
        <f t="shared" si="0"/>
        <v>24</v>
      </c>
      <c r="AA5" s="32">
        <f t="shared" si="0"/>
        <v>68.13</v>
      </c>
      <c r="AB5" s="32">
        <f t="shared" si="0"/>
        <v>62.16</v>
      </c>
      <c r="AC5" s="32">
        <f t="shared" si="0"/>
        <v>54.62</v>
      </c>
      <c r="AD5" s="32">
        <f t="shared" si="0"/>
        <v>38.06</v>
      </c>
      <c r="AE5" s="32">
        <f t="shared" si="0"/>
        <v>34.200000000000003</v>
      </c>
      <c r="AF5" s="32">
        <f t="shared" si="0"/>
        <v>41.07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1232MW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Load=1122</v>
      </c>
      <c r="B7" s="35">
        <f t="shared" ref="B7:AF7" si="1">B72</f>
        <v>1189.3400000000001</v>
      </c>
      <c r="C7" s="35">
        <f t="shared" si="1"/>
        <v>1183.1400000000001</v>
      </c>
      <c r="D7" s="35">
        <f t="shared" si="1"/>
        <v>1168.1400000000001</v>
      </c>
      <c r="E7" s="35">
        <f t="shared" si="1"/>
        <v>1155.6400000000001</v>
      </c>
      <c r="F7" s="35">
        <f t="shared" si="1"/>
        <v>1156.3400000000001</v>
      </c>
      <c r="G7" s="35">
        <f t="shared" si="1"/>
        <v>1162.3400000000001</v>
      </c>
      <c r="H7" s="35">
        <f t="shared" si="1"/>
        <v>1122.3400000000001</v>
      </c>
      <c r="I7" s="35">
        <f t="shared" si="1"/>
        <v>1122.3400000000001</v>
      </c>
      <c r="J7" s="35">
        <f t="shared" si="1"/>
        <v>1138.3400000000001</v>
      </c>
      <c r="K7" s="35">
        <f t="shared" si="1"/>
        <v>1177.54</v>
      </c>
      <c r="L7" s="35">
        <f>L72</f>
        <v>1230.04</v>
      </c>
      <c r="M7" s="35">
        <f t="shared" si="1"/>
        <v>1232.19</v>
      </c>
      <c r="N7" s="35">
        <f t="shared" si="1"/>
        <v>1266.7399999999998</v>
      </c>
      <c r="O7" s="35">
        <f t="shared" si="1"/>
        <v>1324.1399999999999</v>
      </c>
      <c r="P7" s="35">
        <f t="shared" si="1"/>
        <v>1357.6399999999999</v>
      </c>
      <c r="Q7" s="35">
        <f t="shared" si="1"/>
        <v>1354.04</v>
      </c>
      <c r="R7" s="35">
        <f t="shared" si="1"/>
        <v>1338.18</v>
      </c>
      <c r="S7" s="35">
        <f t="shared" si="1"/>
        <v>1337.49</v>
      </c>
      <c r="T7" s="35">
        <f t="shared" si="1"/>
        <v>1325.54</v>
      </c>
      <c r="U7" s="35">
        <f t="shared" si="1"/>
        <v>1274.25</v>
      </c>
      <c r="V7" s="35">
        <f t="shared" si="1"/>
        <v>1224.54</v>
      </c>
      <c r="W7" s="35">
        <f t="shared" si="1"/>
        <v>1176.6399999999999</v>
      </c>
      <c r="X7" s="35">
        <f t="shared" si="1"/>
        <v>1186.21</v>
      </c>
      <c r="Y7" s="35">
        <f t="shared" si="1"/>
        <v>1323.04</v>
      </c>
      <c r="Z7" s="35">
        <f t="shared" si="1"/>
        <v>1347.3400000000001</v>
      </c>
      <c r="AA7" s="35">
        <f t="shared" si="1"/>
        <v>1377.33</v>
      </c>
      <c r="AB7" s="35">
        <f t="shared" si="1"/>
        <v>1400.9</v>
      </c>
      <c r="AC7" s="35">
        <f t="shared" si="1"/>
        <v>1352.66</v>
      </c>
      <c r="AD7" s="35">
        <f t="shared" si="1"/>
        <v>1308.1000000000001</v>
      </c>
      <c r="AE7" s="35">
        <f t="shared" si="1"/>
        <v>1235.44</v>
      </c>
      <c r="AF7" s="35">
        <f t="shared" si="1"/>
        <v>1182.31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8">
        <v>214</v>
      </c>
      <c r="C11" s="48">
        <v>214</v>
      </c>
      <c r="D11" s="48">
        <v>214</v>
      </c>
      <c r="E11" s="48">
        <v>214</v>
      </c>
      <c r="F11" s="48">
        <v>214</v>
      </c>
      <c r="G11" s="48">
        <v>214</v>
      </c>
      <c r="H11" s="48">
        <v>214</v>
      </c>
      <c r="I11" s="48">
        <v>214</v>
      </c>
      <c r="J11" s="48">
        <v>214</v>
      </c>
      <c r="K11" s="48">
        <v>228</v>
      </c>
      <c r="L11" s="48">
        <v>228</v>
      </c>
      <c r="M11" s="48">
        <v>228</v>
      </c>
      <c r="N11" s="48">
        <v>245</v>
      </c>
      <c r="O11" s="48">
        <v>245</v>
      </c>
      <c r="P11" s="48">
        <v>245</v>
      </c>
      <c r="Q11" s="48">
        <v>245</v>
      </c>
      <c r="R11" s="49">
        <v>240</v>
      </c>
      <c r="S11" s="49">
        <v>244</v>
      </c>
      <c r="T11" s="49">
        <v>244</v>
      </c>
      <c r="U11" s="49">
        <v>244</v>
      </c>
      <c r="V11" s="49">
        <v>244</v>
      </c>
      <c r="W11" s="49">
        <v>200</v>
      </c>
      <c r="X11" s="49">
        <v>220</v>
      </c>
      <c r="Y11" s="49">
        <v>245</v>
      </c>
      <c r="Z11" s="49">
        <v>260</v>
      </c>
      <c r="AA11" s="47">
        <v>280</v>
      </c>
      <c r="AB11" s="47">
        <v>280</v>
      </c>
      <c r="AC11" s="47">
        <v>280</v>
      </c>
      <c r="AD11" s="47">
        <v>280</v>
      </c>
      <c r="AE11" s="47">
        <v>270</v>
      </c>
      <c r="AF11" s="47">
        <v>220</v>
      </c>
      <c r="AG11" s="50">
        <v>456</v>
      </c>
      <c r="AH11" s="51">
        <f>MAX(B11:AF11)</f>
        <v>280</v>
      </c>
      <c r="AI11" s="52">
        <f>MIN(B11:AF11)</f>
        <v>200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8">
        <v>60</v>
      </c>
      <c r="C12" s="48">
        <v>60</v>
      </c>
      <c r="D12" s="48">
        <v>60</v>
      </c>
      <c r="E12" s="48">
        <v>60</v>
      </c>
      <c r="F12" s="48">
        <v>60</v>
      </c>
      <c r="G12" s="48">
        <v>60</v>
      </c>
      <c r="H12" s="48">
        <v>60</v>
      </c>
      <c r="I12" s="48">
        <v>60</v>
      </c>
      <c r="J12" s="48">
        <v>60</v>
      </c>
      <c r="K12" s="48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7">
        <v>60</v>
      </c>
      <c r="AB12" s="47">
        <v>60</v>
      </c>
      <c r="AC12" s="47">
        <v>60</v>
      </c>
      <c r="AD12" s="47">
        <v>60</v>
      </c>
      <c r="AE12" s="47">
        <v>60</v>
      </c>
      <c r="AF12" s="47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8">
        <v>0</v>
      </c>
      <c r="C13" s="48">
        <v>0</v>
      </c>
      <c r="D13" s="48">
        <v>0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48">
        <v>46.1</v>
      </c>
      <c r="C14" s="48">
        <v>45.9</v>
      </c>
      <c r="D14" s="48">
        <v>45.9</v>
      </c>
      <c r="E14" s="48">
        <v>45.9</v>
      </c>
      <c r="F14" s="48">
        <v>45.9</v>
      </c>
      <c r="G14" s="48">
        <v>45.9</v>
      </c>
      <c r="H14" s="48">
        <v>45.9</v>
      </c>
      <c r="I14" s="48">
        <v>45.9</v>
      </c>
      <c r="J14" s="48">
        <v>45.9</v>
      </c>
      <c r="K14" s="48">
        <v>45.9</v>
      </c>
      <c r="L14" s="48">
        <v>45.9</v>
      </c>
      <c r="M14" s="48">
        <v>45.9</v>
      </c>
      <c r="N14" s="48">
        <v>45.9</v>
      </c>
      <c r="O14" s="48">
        <v>45.9</v>
      </c>
      <c r="P14" s="48">
        <v>45.9</v>
      </c>
      <c r="Q14" s="48">
        <v>45.9</v>
      </c>
      <c r="R14" s="48">
        <v>45</v>
      </c>
      <c r="S14" s="48">
        <v>45</v>
      </c>
      <c r="T14" s="48">
        <v>45</v>
      </c>
      <c r="U14" s="48">
        <v>45</v>
      </c>
      <c r="V14" s="48">
        <v>45</v>
      </c>
      <c r="W14" s="48">
        <v>45</v>
      </c>
      <c r="X14" s="48">
        <v>45</v>
      </c>
      <c r="Y14" s="48">
        <v>45</v>
      </c>
      <c r="Z14" s="48">
        <v>45</v>
      </c>
      <c r="AA14" s="55">
        <v>45</v>
      </c>
      <c r="AB14" s="55">
        <v>45</v>
      </c>
      <c r="AC14" s="55">
        <v>45</v>
      </c>
      <c r="AD14" s="55">
        <v>45</v>
      </c>
      <c r="AE14" s="55">
        <v>45</v>
      </c>
      <c r="AF14" s="55">
        <v>45</v>
      </c>
      <c r="AG14" s="56">
        <v>50</v>
      </c>
      <c r="AH14" s="51">
        <f t="shared" si="2"/>
        <v>46.1</v>
      </c>
      <c r="AI14" s="52">
        <f t="shared" si="3"/>
        <v>45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8">
        <v>26</v>
      </c>
      <c r="C15" s="48">
        <v>26</v>
      </c>
      <c r="D15" s="48">
        <v>26</v>
      </c>
      <c r="E15" s="48">
        <v>26</v>
      </c>
      <c r="F15" s="48">
        <v>26</v>
      </c>
      <c r="G15" s="48">
        <v>26</v>
      </c>
      <c r="H15" s="48">
        <v>26</v>
      </c>
      <c r="I15" s="48">
        <v>26</v>
      </c>
      <c r="J15" s="48">
        <v>30</v>
      </c>
      <c r="K15" s="48">
        <v>30</v>
      </c>
      <c r="L15" s="48">
        <v>30</v>
      </c>
      <c r="M15" s="48">
        <v>30</v>
      </c>
      <c r="N15" s="48">
        <v>30</v>
      </c>
      <c r="O15" s="48">
        <v>30</v>
      </c>
      <c r="P15" s="48">
        <v>30</v>
      </c>
      <c r="Q15" s="48">
        <v>30</v>
      </c>
      <c r="R15" s="48">
        <v>30</v>
      </c>
      <c r="S15" s="48">
        <v>28</v>
      </c>
      <c r="T15" s="48">
        <v>28</v>
      </c>
      <c r="U15" s="48">
        <v>28</v>
      </c>
      <c r="V15" s="48">
        <v>28</v>
      </c>
      <c r="W15" s="48">
        <v>28</v>
      </c>
      <c r="X15" s="48">
        <v>30</v>
      </c>
      <c r="Y15" s="48">
        <v>30</v>
      </c>
      <c r="Z15" s="48">
        <v>30</v>
      </c>
      <c r="AA15" s="48">
        <v>30</v>
      </c>
      <c r="AB15" s="48">
        <v>30</v>
      </c>
      <c r="AC15" s="48">
        <v>30</v>
      </c>
      <c r="AD15" s="48">
        <v>30</v>
      </c>
      <c r="AE15" s="47">
        <v>0</v>
      </c>
      <c r="AF15" s="47">
        <v>0</v>
      </c>
      <c r="AG15" s="168">
        <v>45</v>
      </c>
      <c r="AH15" s="51">
        <f t="shared" si="2"/>
        <v>30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8">
        <v>25</v>
      </c>
      <c r="C16" s="48">
        <v>25</v>
      </c>
      <c r="D16" s="48">
        <v>25</v>
      </c>
      <c r="E16" s="48">
        <v>25</v>
      </c>
      <c r="F16" s="48">
        <v>25</v>
      </c>
      <c r="G16" s="48">
        <v>25</v>
      </c>
      <c r="H16" s="48">
        <v>25</v>
      </c>
      <c r="I16" s="48">
        <v>25</v>
      </c>
      <c r="J16" s="48">
        <v>25</v>
      </c>
      <c r="K16" s="48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7">
        <v>25</v>
      </c>
      <c r="AB16" s="47">
        <v>25</v>
      </c>
      <c r="AC16" s="47">
        <v>25</v>
      </c>
      <c r="AD16" s="47">
        <v>25</v>
      </c>
      <c r="AE16" s="47">
        <v>25</v>
      </c>
      <c r="AF16" s="47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8">
        <v>25</v>
      </c>
      <c r="C17" s="48">
        <v>25</v>
      </c>
      <c r="D17" s="48">
        <v>25</v>
      </c>
      <c r="E17" s="48">
        <v>25</v>
      </c>
      <c r="F17" s="48">
        <v>25</v>
      </c>
      <c r="G17" s="48">
        <v>25</v>
      </c>
      <c r="H17" s="48">
        <v>25</v>
      </c>
      <c r="I17" s="48">
        <v>25</v>
      </c>
      <c r="J17" s="48">
        <v>25</v>
      </c>
      <c r="K17" s="48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7">
        <v>25</v>
      </c>
      <c r="AB17" s="47">
        <v>25</v>
      </c>
      <c r="AC17" s="47">
        <v>25</v>
      </c>
      <c r="AD17" s="47">
        <v>25</v>
      </c>
      <c r="AE17" s="47">
        <v>25</v>
      </c>
      <c r="AF17" s="47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8">
        <v>25</v>
      </c>
      <c r="C18" s="48">
        <v>25</v>
      </c>
      <c r="D18" s="48">
        <v>25</v>
      </c>
      <c r="E18" s="48">
        <v>25</v>
      </c>
      <c r="F18" s="48">
        <v>25</v>
      </c>
      <c r="G18" s="48">
        <v>25</v>
      </c>
      <c r="H18" s="48">
        <v>25</v>
      </c>
      <c r="I18" s="48">
        <v>25</v>
      </c>
      <c r="J18" s="48">
        <v>25</v>
      </c>
      <c r="K18" s="48">
        <v>25</v>
      </c>
      <c r="L18" s="48">
        <v>25</v>
      </c>
      <c r="M18" s="48">
        <v>25</v>
      </c>
      <c r="N18" s="48">
        <v>25</v>
      </c>
      <c r="O18" s="48">
        <v>25</v>
      </c>
      <c r="P18" s="48">
        <v>25</v>
      </c>
      <c r="Q18" s="48">
        <v>25</v>
      </c>
      <c r="R18" s="48">
        <v>25</v>
      </c>
      <c r="S18" s="48">
        <v>25</v>
      </c>
      <c r="T18" s="48">
        <v>25</v>
      </c>
      <c r="U18" s="48">
        <v>25</v>
      </c>
      <c r="V18" s="48">
        <v>25</v>
      </c>
      <c r="W18" s="48">
        <v>25</v>
      </c>
      <c r="X18" s="48">
        <v>25</v>
      </c>
      <c r="Y18" s="48">
        <v>25</v>
      </c>
      <c r="Z18" s="48">
        <v>25</v>
      </c>
      <c r="AA18" s="47">
        <v>25</v>
      </c>
      <c r="AB18" s="47">
        <v>25</v>
      </c>
      <c r="AC18" s="47">
        <v>25</v>
      </c>
      <c r="AD18" s="47">
        <v>25</v>
      </c>
      <c r="AE18" s="47">
        <v>25</v>
      </c>
      <c r="AF18" s="47">
        <v>25</v>
      </c>
      <c r="AG18" s="168">
        <v>30</v>
      </c>
      <c r="AH18" s="51">
        <f t="shared" si="2"/>
        <v>25</v>
      </c>
      <c r="AI18" s="52">
        <f t="shared" si="3"/>
        <v>25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8">
        <v>6.2</v>
      </c>
      <c r="C19" s="48">
        <v>6.2</v>
      </c>
      <c r="D19" s="48">
        <v>6.2</v>
      </c>
      <c r="E19" s="48">
        <v>6.2</v>
      </c>
      <c r="F19" s="48">
        <v>6.2</v>
      </c>
      <c r="G19" s="48">
        <v>6.2</v>
      </c>
      <c r="H19" s="48">
        <v>6.2</v>
      </c>
      <c r="I19" s="48">
        <v>6.2</v>
      </c>
      <c r="J19" s="48">
        <v>6.2</v>
      </c>
      <c r="K19" s="48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7">
        <v>6.2</v>
      </c>
      <c r="AB19" s="47">
        <v>6.2</v>
      </c>
      <c r="AC19" s="47">
        <v>6.2</v>
      </c>
      <c r="AD19" s="47">
        <v>6.2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8">
        <v>0</v>
      </c>
      <c r="C20" s="48">
        <v>0</v>
      </c>
      <c r="D20" s="48">
        <v>0</v>
      </c>
      <c r="E20" s="48">
        <v>0</v>
      </c>
      <c r="F20" s="48">
        <v>0</v>
      </c>
      <c r="G20" s="48">
        <v>0</v>
      </c>
      <c r="H20" s="48">
        <v>0</v>
      </c>
      <c r="I20" s="48">
        <v>0</v>
      </c>
      <c r="J20" s="48">
        <v>0</v>
      </c>
      <c r="K20" s="48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8">
        <v>22</v>
      </c>
      <c r="C21" s="48">
        <v>22</v>
      </c>
      <c r="D21" s="48">
        <v>22</v>
      </c>
      <c r="E21" s="48">
        <v>22</v>
      </c>
      <c r="F21" s="48">
        <v>22</v>
      </c>
      <c r="G21" s="48">
        <v>22</v>
      </c>
      <c r="H21" s="48">
        <v>22</v>
      </c>
      <c r="I21" s="48">
        <v>22</v>
      </c>
      <c r="J21" s="48">
        <v>22</v>
      </c>
      <c r="K21" s="48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7">
        <v>22</v>
      </c>
      <c r="AB21" s="47">
        <v>22</v>
      </c>
      <c r="AC21" s="47">
        <v>22</v>
      </c>
      <c r="AD21" s="47">
        <v>22</v>
      </c>
      <c r="AE21" s="47">
        <v>22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8">
        <v>22</v>
      </c>
      <c r="C22" s="48">
        <v>22</v>
      </c>
      <c r="D22" s="48">
        <v>22</v>
      </c>
      <c r="E22" s="48">
        <v>22</v>
      </c>
      <c r="F22" s="48">
        <v>22</v>
      </c>
      <c r="G22" s="48">
        <v>22</v>
      </c>
      <c r="H22" s="48">
        <v>22</v>
      </c>
      <c r="I22" s="48">
        <v>22</v>
      </c>
      <c r="J22" s="48">
        <v>22</v>
      </c>
      <c r="K22" s="48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7">
        <v>22</v>
      </c>
      <c r="AB22" s="47">
        <v>22</v>
      </c>
      <c r="AC22" s="47">
        <v>22</v>
      </c>
      <c r="AD22" s="47">
        <v>22</v>
      </c>
      <c r="AE22" s="47">
        <v>22</v>
      </c>
      <c r="AF22" s="47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8">
        <v>17.8</v>
      </c>
      <c r="C23" s="48">
        <v>19.100000000000001</v>
      </c>
      <c r="D23" s="48">
        <v>19.100000000000001</v>
      </c>
      <c r="E23" s="48">
        <v>0</v>
      </c>
      <c r="F23" s="48">
        <v>0</v>
      </c>
      <c r="G23" s="48">
        <v>0</v>
      </c>
      <c r="H23" s="48">
        <v>0</v>
      </c>
      <c r="I23" s="48">
        <v>0</v>
      </c>
      <c r="J23" s="48">
        <v>0</v>
      </c>
      <c r="K23" s="48">
        <v>11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7">
        <v>22</v>
      </c>
      <c r="AB23" s="47">
        <v>22</v>
      </c>
      <c r="AC23" s="47">
        <v>22</v>
      </c>
      <c r="AD23" s="47">
        <v>22</v>
      </c>
      <c r="AE23" s="47">
        <v>22</v>
      </c>
      <c r="AF23" s="47">
        <v>22</v>
      </c>
      <c r="AG23" s="168">
        <v>25</v>
      </c>
      <c r="AH23" s="51">
        <f t="shared" si="2"/>
        <v>22</v>
      </c>
      <c r="AI23" s="52">
        <f t="shared" si="3"/>
        <v>0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8">
        <v>22</v>
      </c>
      <c r="C24" s="48">
        <v>22</v>
      </c>
      <c r="D24" s="48">
        <v>22</v>
      </c>
      <c r="E24" s="48">
        <v>22</v>
      </c>
      <c r="F24" s="48">
        <v>22</v>
      </c>
      <c r="G24" s="48">
        <v>22</v>
      </c>
      <c r="H24" s="48">
        <v>22</v>
      </c>
      <c r="I24" s="48">
        <v>22</v>
      </c>
      <c r="J24" s="48">
        <v>22</v>
      </c>
      <c r="K24" s="48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7">
        <v>22</v>
      </c>
      <c r="AB24" s="47">
        <v>22</v>
      </c>
      <c r="AC24" s="47">
        <v>22</v>
      </c>
      <c r="AD24" s="47">
        <v>22</v>
      </c>
      <c r="AE24" s="47">
        <v>22</v>
      </c>
      <c r="AF24" s="47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8">
        <v>7.1</v>
      </c>
      <c r="C25" s="48">
        <v>7.1</v>
      </c>
      <c r="D25" s="48">
        <v>7.1</v>
      </c>
      <c r="E25" s="48">
        <v>7.1</v>
      </c>
      <c r="F25" s="48">
        <v>7.1</v>
      </c>
      <c r="G25" s="48">
        <v>7.1</v>
      </c>
      <c r="H25" s="48">
        <v>7.1</v>
      </c>
      <c r="I25" s="48">
        <v>7.1</v>
      </c>
      <c r="J25" s="48">
        <v>7.1</v>
      </c>
      <c r="K25" s="48">
        <v>7.1</v>
      </c>
      <c r="L25" s="48">
        <v>7.1</v>
      </c>
      <c r="M25" s="48">
        <v>7.1</v>
      </c>
      <c r="N25" s="48">
        <v>7.1</v>
      </c>
      <c r="O25" s="48">
        <v>7.1</v>
      </c>
      <c r="P25" s="48">
        <v>7.1</v>
      </c>
      <c r="Q25" s="48">
        <v>7.1</v>
      </c>
      <c r="R25" s="48">
        <v>7.1</v>
      </c>
      <c r="S25" s="48">
        <v>7.1</v>
      </c>
      <c r="T25" s="48">
        <v>7.1</v>
      </c>
      <c r="U25" s="48">
        <v>7.1</v>
      </c>
      <c r="V25" s="48">
        <v>7.1</v>
      </c>
      <c r="W25" s="48">
        <v>7.1</v>
      </c>
      <c r="X25" s="48">
        <v>7.1</v>
      </c>
      <c r="Y25" s="48">
        <v>7.1</v>
      </c>
      <c r="Z25" s="48">
        <v>7.1</v>
      </c>
      <c r="AA25" s="47">
        <v>7.1</v>
      </c>
      <c r="AB25" s="47">
        <v>7.1</v>
      </c>
      <c r="AC25" s="47">
        <v>7.1</v>
      </c>
      <c r="AD25" s="47">
        <v>7.1</v>
      </c>
      <c r="AE25" s="47">
        <v>7.1</v>
      </c>
      <c r="AF25" s="47">
        <v>7.1</v>
      </c>
      <c r="AG25" s="168">
        <v>23.5</v>
      </c>
      <c r="AH25" s="51">
        <f t="shared" si="2"/>
        <v>7.1</v>
      </c>
      <c r="AI25" s="52">
        <f t="shared" si="3"/>
        <v>7.1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8">
        <v>13</v>
      </c>
      <c r="C26" s="48">
        <v>13</v>
      </c>
      <c r="D26" s="48">
        <v>13</v>
      </c>
      <c r="E26" s="48">
        <v>13</v>
      </c>
      <c r="F26" s="48">
        <v>13</v>
      </c>
      <c r="G26" s="48">
        <v>13</v>
      </c>
      <c r="H26" s="48">
        <v>13</v>
      </c>
      <c r="I26" s="48">
        <v>13</v>
      </c>
      <c r="J26" s="48">
        <v>13</v>
      </c>
      <c r="K26" s="48">
        <v>13</v>
      </c>
      <c r="L26" s="48">
        <v>13</v>
      </c>
      <c r="M26" s="48">
        <v>13</v>
      </c>
      <c r="N26" s="48">
        <v>13</v>
      </c>
      <c r="O26" s="48">
        <v>13</v>
      </c>
      <c r="P26" s="48">
        <v>13</v>
      </c>
      <c r="Q26" s="48">
        <v>13</v>
      </c>
      <c r="R26" s="48">
        <v>13</v>
      </c>
      <c r="S26" s="48">
        <v>13</v>
      </c>
      <c r="T26" s="48">
        <v>13</v>
      </c>
      <c r="U26" s="48">
        <v>13</v>
      </c>
      <c r="V26" s="48">
        <v>13</v>
      </c>
      <c r="W26" s="48">
        <v>13</v>
      </c>
      <c r="X26" s="48">
        <v>13</v>
      </c>
      <c r="Y26" s="48">
        <v>13</v>
      </c>
      <c r="Z26" s="48">
        <v>13</v>
      </c>
      <c r="AA26" s="47">
        <v>13</v>
      </c>
      <c r="AB26" s="47">
        <v>13</v>
      </c>
      <c r="AC26" s="47">
        <v>13</v>
      </c>
      <c r="AD26" s="47">
        <v>13</v>
      </c>
      <c r="AE26" s="47">
        <v>13</v>
      </c>
      <c r="AF26" s="47">
        <v>13</v>
      </c>
      <c r="AG26" s="168">
        <v>22.2</v>
      </c>
      <c r="AH26" s="51">
        <f t="shared" si="2"/>
        <v>13</v>
      </c>
      <c r="AI26" s="52">
        <f t="shared" si="3"/>
        <v>13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8">
        <v>0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8">
        <v>12</v>
      </c>
      <c r="C28" s="48">
        <v>12</v>
      </c>
      <c r="D28" s="48">
        <v>12</v>
      </c>
      <c r="E28" s="48">
        <v>12</v>
      </c>
      <c r="F28" s="48">
        <v>12</v>
      </c>
      <c r="G28" s="48">
        <v>12</v>
      </c>
      <c r="H28" s="48">
        <v>12</v>
      </c>
      <c r="I28" s="48">
        <v>12</v>
      </c>
      <c r="J28" s="48">
        <v>12</v>
      </c>
      <c r="K28" s="48">
        <v>12</v>
      </c>
      <c r="L28" s="48">
        <v>12</v>
      </c>
      <c r="M28" s="48">
        <v>12</v>
      </c>
      <c r="N28" s="48">
        <v>12</v>
      </c>
      <c r="O28" s="48">
        <v>12</v>
      </c>
      <c r="P28" s="48">
        <v>12</v>
      </c>
      <c r="Q28" s="48">
        <v>12</v>
      </c>
      <c r="R28" s="48">
        <v>12</v>
      </c>
      <c r="S28" s="48">
        <v>12</v>
      </c>
      <c r="T28" s="48">
        <v>12</v>
      </c>
      <c r="U28" s="48">
        <v>12</v>
      </c>
      <c r="V28" s="48">
        <v>12</v>
      </c>
      <c r="W28" s="48">
        <v>12</v>
      </c>
      <c r="X28" s="48">
        <v>12</v>
      </c>
      <c r="Y28" s="48">
        <v>12</v>
      </c>
      <c r="Z28" s="48">
        <v>12</v>
      </c>
      <c r="AA28" s="47">
        <v>12</v>
      </c>
      <c r="AB28" s="47">
        <v>12</v>
      </c>
      <c r="AC28" s="47">
        <v>12</v>
      </c>
      <c r="AD28" s="47">
        <v>12</v>
      </c>
      <c r="AE28" s="47">
        <v>12</v>
      </c>
      <c r="AF28" s="47">
        <v>12</v>
      </c>
      <c r="AG28" s="168">
        <v>22.1</v>
      </c>
      <c r="AH28" s="51">
        <f t="shared" si="2"/>
        <v>12</v>
      </c>
      <c r="AI28" s="52">
        <f t="shared" si="3"/>
        <v>12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48">
        <v>12</v>
      </c>
      <c r="C29" s="48">
        <v>12</v>
      </c>
      <c r="D29" s="48">
        <v>12</v>
      </c>
      <c r="E29" s="48">
        <v>12</v>
      </c>
      <c r="F29" s="48">
        <v>12</v>
      </c>
      <c r="G29" s="48">
        <v>12</v>
      </c>
      <c r="H29" s="48">
        <v>12</v>
      </c>
      <c r="I29" s="48">
        <v>12</v>
      </c>
      <c r="J29" s="48">
        <v>12</v>
      </c>
      <c r="K29" s="48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55">
        <v>12</v>
      </c>
      <c r="AB29" s="55">
        <v>12</v>
      </c>
      <c r="AC29" s="55">
        <v>12</v>
      </c>
      <c r="AD29" s="55">
        <v>12</v>
      </c>
      <c r="AE29" s="55">
        <v>12</v>
      </c>
      <c r="AF29" s="55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48">
        <v>0</v>
      </c>
      <c r="C30" s="48">
        <v>0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48">
        <v>4.5999999999999996</v>
      </c>
      <c r="C31" s="48">
        <v>4.5999999999999996</v>
      </c>
      <c r="D31" s="48">
        <v>4.5999999999999996</v>
      </c>
      <c r="E31" s="48">
        <v>4.5999999999999996</v>
      </c>
      <c r="F31" s="48">
        <v>4.5999999999999996</v>
      </c>
      <c r="G31" s="48">
        <v>4.5999999999999996</v>
      </c>
      <c r="H31" s="48">
        <v>4.5999999999999996</v>
      </c>
      <c r="I31" s="48">
        <v>4.5999999999999996</v>
      </c>
      <c r="J31" s="48">
        <v>4.5999999999999996</v>
      </c>
      <c r="K31" s="48">
        <v>4.5999999999999996</v>
      </c>
      <c r="L31" s="48">
        <v>4.5999999999999996</v>
      </c>
      <c r="M31" s="48">
        <v>4.5999999999999996</v>
      </c>
      <c r="N31" s="48">
        <v>4.5999999999999996</v>
      </c>
      <c r="O31" s="48">
        <v>4.5999999999999996</v>
      </c>
      <c r="P31" s="48">
        <v>4.5999999999999996</v>
      </c>
      <c r="Q31" s="48">
        <v>4.5999999999999996</v>
      </c>
      <c r="R31" s="48">
        <v>4.5999999999999996</v>
      </c>
      <c r="S31" s="48">
        <v>4.5999999999999996</v>
      </c>
      <c r="T31" s="48">
        <v>4.5999999999999996</v>
      </c>
      <c r="U31" s="48">
        <v>4.5999999999999996</v>
      </c>
      <c r="V31" s="48">
        <v>4.5999999999999996</v>
      </c>
      <c r="W31" s="48">
        <v>4.5999999999999996</v>
      </c>
      <c r="X31" s="48">
        <v>4.5999999999999996</v>
      </c>
      <c r="Y31" s="48">
        <v>4.5999999999999996</v>
      </c>
      <c r="Z31" s="48">
        <v>4.5999999999999996</v>
      </c>
      <c r="AA31" s="55">
        <v>4.5999999999999996</v>
      </c>
      <c r="AB31" s="55">
        <v>4.5999999999999996</v>
      </c>
      <c r="AC31" s="55">
        <v>4.5999999999999996</v>
      </c>
      <c r="AD31" s="55">
        <v>4.5999999999999996</v>
      </c>
      <c r="AE31" s="55">
        <v>4.5999999999999996</v>
      </c>
      <c r="AF31" s="55">
        <v>4.5999999999999996</v>
      </c>
      <c r="AG31" s="58">
        <v>20</v>
      </c>
      <c r="AH31" s="51">
        <f t="shared" si="2"/>
        <v>4.5999999999999996</v>
      </c>
      <c r="AI31" s="52">
        <f t="shared" si="3"/>
        <v>4.5999999999999996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48">
        <v>1.8</v>
      </c>
      <c r="C32" s="48">
        <v>1.8</v>
      </c>
      <c r="D32" s="48">
        <v>1.8</v>
      </c>
      <c r="E32" s="48">
        <v>1.8</v>
      </c>
      <c r="F32" s="48">
        <v>1.8</v>
      </c>
      <c r="G32" s="48">
        <v>1.8</v>
      </c>
      <c r="H32" s="48">
        <v>1.8</v>
      </c>
      <c r="I32" s="48">
        <v>1.8</v>
      </c>
      <c r="J32" s="48">
        <v>1.8</v>
      </c>
      <c r="K32" s="48">
        <v>1.8</v>
      </c>
      <c r="L32" s="48">
        <v>1.8</v>
      </c>
      <c r="M32" s="48">
        <v>1.8</v>
      </c>
      <c r="N32" s="48">
        <v>1.8</v>
      </c>
      <c r="O32" s="48">
        <v>1.8</v>
      </c>
      <c r="P32" s="48">
        <v>1.8</v>
      </c>
      <c r="Q32" s="48">
        <v>1.8</v>
      </c>
      <c r="R32" s="48">
        <v>1.8</v>
      </c>
      <c r="S32" s="48">
        <v>1.8</v>
      </c>
      <c r="T32" s="48">
        <v>1.8</v>
      </c>
      <c r="U32" s="48">
        <v>1.8</v>
      </c>
      <c r="V32" s="48">
        <v>1.8</v>
      </c>
      <c r="W32" s="48">
        <v>1.8</v>
      </c>
      <c r="X32" s="48">
        <v>1.8</v>
      </c>
      <c r="Y32" s="48">
        <v>1.8</v>
      </c>
      <c r="Z32" s="48">
        <v>1.8</v>
      </c>
      <c r="AA32" s="55">
        <v>1.8</v>
      </c>
      <c r="AB32" s="55">
        <v>1.8</v>
      </c>
      <c r="AC32" s="55">
        <v>1.8</v>
      </c>
      <c r="AD32" s="55">
        <v>1.8</v>
      </c>
      <c r="AE32" s="55">
        <v>1.8</v>
      </c>
      <c r="AF32" s="55">
        <v>1.8</v>
      </c>
      <c r="AG32" s="58">
        <v>15.33</v>
      </c>
      <c r="AH32" s="51">
        <f t="shared" si="2"/>
        <v>1.8</v>
      </c>
      <c r="AI32" s="52">
        <f t="shared" si="3"/>
        <v>1.8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f>98.6+54.7</f>
        <v>153.30000000000001</v>
      </c>
      <c r="C34" s="55">
        <v>155</v>
      </c>
      <c r="D34" s="55">
        <v>155</v>
      </c>
      <c r="E34" s="55">
        <v>155</v>
      </c>
      <c r="F34" s="55">
        <v>154</v>
      </c>
      <c r="G34" s="55">
        <v>151</v>
      </c>
      <c r="H34" s="55">
        <v>154</v>
      </c>
      <c r="I34" s="55">
        <v>154</v>
      </c>
      <c r="J34" s="55">
        <v>154</v>
      </c>
      <c r="K34" s="55">
        <v>154</v>
      </c>
      <c r="L34" s="64">
        <v>154</v>
      </c>
      <c r="M34" s="64">
        <v>152</v>
      </c>
      <c r="N34" s="64">
        <v>153.19999999999999</v>
      </c>
      <c r="O34" s="64">
        <v>153.6</v>
      </c>
      <c r="P34" s="64">
        <v>153.6</v>
      </c>
      <c r="Q34" s="64">
        <v>155</v>
      </c>
      <c r="R34" s="64">
        <f>94.8+49.9</f>
        <v>144.69999999999999</v>
      </c>
      <c r="S34" s="64">
        <v>145.19999999999999</v>
      </c>
      <c r="T34" s="64">
        <f>50.1+96.1</f>
        <v>146.19999999999999</v>
      </c>
      <c r="U34" s="64">
        <f>98.4+53.1</f>
        <v>151.5</v>
      </c>
      <c r="V34" s="64">
        <f>97.5+52.8</f>
        <v>150.30000000000001</v>
      </c>
      <c r="W34" s="64">
        <f>98+53</f>
        <v>151</v>
      </c>
      <c r="X34" s="64">
        <f>53+97</f>
        <v>150</v>
      </c>
      <c r="Y34" s="64">
        <f>50+87.2</f>
        <v>137.19999999999999</v>
      </c>
      <c r="Z34" s="64">
        <f>96.9+52.9</f>
        <v>149.80000000000001</v>
      </c>
      <c r="AA34" s="64">
        <v>150.1</v>
      </c>
      <c r="AB34" s="64">
        <v>151</v>
      </c>
      <c r="AC34" s="64">
        <v>154</v>
      </c>
      <c r="AD34" s="64">
        <v>154.80000000000001</v>
      </c>
      <c r="AE34" s="55">
        <v>155.30000000000001</v>
      </c>
      <c r="AF34" s="55">
        <v>156.1</v>
      </c>
      <c r="AG34" s="58">
        <v>240</v>
      </c>
      <c r="AH34" s="51">
        <f t="shared" si="2"/>
        <v>156.1</v>
      </c>
      <c r="AI34" s="52">
        <f t="shared" si="3"/>
        <v>137.19999999999999</v>
      </c>
      <c r="AK34" s="53"/>
    </row>
    <row r="35" spans="1:41" ht="15.75" thickBot="1" x14ac:dyDescent="0.3">
      <c r="A35" s="65" t="s">
        <v>20</v>
      </c>
      <c r="B35" s="66">
        <f>SUM(B11:B33)</f>
        <v>781.6</v>
      </c>
      <c r="C35" s="66">
        <f t="shared" ref="C35:AF35" si="4">SUM(C11:C33)</f>
        <v>782.7</v>
      </c>
      <c r="D35" s="66">
        <f t="shared" si="4"/>
        <v>782.7</v>
      </c>
      <c r="E35" s="66">
        <f t="shared" si="4"/>
        <v>763.6</v>
      </c>
      <c r="F35" s="66">
        <f t="shared" si="4"/>
        <v>763.6</v>
      </c>
      <c r="G35" s="66">
        <f t="shared" si="4"/>
        <v>763.6</v>
      </c>
      <c r="H35" s="66">
        <f t="shared" si="4"/>
        <v>763.6</v>
      </c>
      <c r="I35" s="66">
        <f t="shared" si="4"/>
        <v>763.6</v>
      </c>
      <c r="J35" s="66">
        <f t="shared" si="4"/>
        <v>767.6</v>
      </c>
      <c r="K35" s="66">
        <f t="shared" si="4"/>
        <v>792.59999999999991</v>
      </c>
      <c r="L35" s="66">
        <f>SUM(L11:L33)</f>
        <v>803.59999999999991</v>
      </c>
      <c r="M35" s="66">
        <f t="shared" si="4"/>
        <v>803.59999999999991</v>
      </c>
      <c r="N35" s="66">
        <f t="shared" si="4"/>
        <v>820.59999999999991</v>
      </c>
      <c r="O35" s="66">
        <f t="shared" si="4"/>
        <v>820.59999999999991</v>
      </c>
      <c r="P35" s="66">
        <f t="shared" si="4"/>
        <v>820.59999999999991</v>
      </c>
      <c r="Q35" s="66">
        <f t="shared" si="4"/>
        <v>820.59999999999991</v>
      </c>
      <c r="R35" s="66">
        <f t="shared" si="4"/>
        <v>814.7</v>
      </c>
      <c r="S35" s="66">
        <f t="shared" si="4"/>
        <v>816.7</v>
      </c>
      <c r="T35" s="66">
        <f t="shared" si="4"/>
        <v>816.7</v>
      </c>
      <c r="U35" s="66">
        <f t="shared" si="4"/>
        <v>816.7</v>
      </c>
      <c r="V35" s="66">
        <f t="shared" si="4"/>
        <v>816.7</v>
      </c>
      <c r="W35" s="66">
        <f t="shared" si="4"/>
        <v>772.69999999999993</v>
      </c>
      <c r="X35" s="66">
        <f t="shared" si="4"/>
        <v>794.7</v>
      </c>
      <c r="Y35" s="66">
        <f t="shared" si="4"/>
        <v>819.7</v>
      </c>
      <c r="Z35" s="66">
        <f t="shared" si="4"/>
        <v>834.7</v>
      </c>
      <c r="AA35" s="66">
        <f t="shared" si="4"/>
        <v>854.7</v>
      </c>
      <c r="AB35" s="66">
        <f t="shared" si="4"/>
        <v>854.7</v>
      </c>
      <c r="AC35" s="66">
        <f t="shared" si="4"/>
        <v>854.7</v>
      </c>
      <c r="AD35" s="66">
        <f t="shared" si="4"/>
        <v>854.7</v>
      </c>
      <c r="AE35" s="66">
        <f t="shared" si="4"/>
        <v>814.7</v>
      </c>
      <c r="AF35" s="66">
        <f t="shared" si="4"/>
        <v>764.69999999999993</v>
      </c>
      <c r="AG35" s="58">
        <f>SUM(AG11:AG34)</f>
        <v>1416.83</v>
      </c>
      <c r="AH35" s="51">
        <f t="shared" si="2"/>
        <v>854.7</v>
      </c>
      <c r="AI35" s="52">
        <f t="shared" si="3"/>
        <v>763.6</v>
      </c>
      <c r="AK35" s="53"/>
    </row>
    <row r="36" spans="1:41" x14ac:dyDescent="0.25">
      <c r="A36" s="54" t="s">
        <v>21</v>
      </c>
      <c r="B36" s="47">
        <v>142.1</v>
      </c>
      <c r="C36" s="47">
        <v>141</v>
      </c>
      <c r="D36" s="47">
        <v>141</v>
      </c>
      <c r="E36" s="47">
        <v>141</v>
      </c>
      <c r="F36" s="47">
        <v>141</v>
      </c>
      <c r="G36" s="47">
        <v>141</v>
      </c>
      <c r="H36" s="47">
        <v>141</v>
      </c>
      <c r="I36" s="47">
        <v>141</v>
      </c>
      <c r="J36" s="47">
        <v>141</v>
      </c>
      <c r="K36" s="47">
        <v>141</v>
      </c>
      <c r="L36" s="48">
        <v>141</v>
      </c>
      <c r="M36" s="48">
        <v>140.4</v>
      </c>
      <c r="N36" s="48">
        <v>140</v>
      </c>
      <c r="O36" s="48">
        <v>140</v>
      </c>
      <c r="P36" s="48">
        <v>139.6</v>
      </c>
      <c r="Q36" s="48">
        <v>140</v>
      </c>
      <c r="R36" s="48">
        <v>140</v>
      </c>
      <c r="S36" s="48">
        <v>141.5</v>
      </c>
      <c r="T36" s="48">
        <v>141.80000000000001</v>
      </c>
      <c r="U36" s="48">
        <v>141.69999999999999</v>
      </c>
      <c r="V36" s="48">
        <v>141.1</v>
      </c>
      <c r="W36" s="48">
        <v>141</v>
      </c>
      <c r="X36" s="48">
        <v>141</v>
      </c>
      <c r="Y36" s="48">
        <v>141.1</v>
      </c>
      <c r="Z36" s="48">
        <v>140.69999999999999</v>
      </c>
      <c r="AA36" s="47">
        <v>141</v>
      </c>
      <c r="AB36" s="47">
        <v>141</v>
      </c>
      <c r="AC36" s="47">
        <v>141</v>
      </c>
      <c r="AD36" s="47">
        <v>141</v>
      </c>
      <c r="AE36" s="47">
        <v>141</v>
      </c>
      <c r="AF36" s="47">
        <v>141</v>
      </c>
      <c r="AG36" s="56">
        <v>144</v>
      </c>
      <c r="AH36" s="51">
        <f t="shared" si="2"/>
        <v>142.1</v>
      </c>
      <c r="AI36" s="52">
        <f t="shared" si="3"/>
        <v>139.6</v>
      </c>
      <c r="AK36" s="53"/>
    </row>
    <row r="37" spans="1:41" x14ac:dyDescent="0.25">
      <c r="A37" s="57" t="s">
        <v>22</v>
      </c>
      <c r="B37" s="55">
        <v>69.8</v>
      </c>
      <c r="C37" s="55">
        <v>69.900000000000006</v>
      </c>
      <c r="D37" s="55">
        <v>69.900000000000006</v>
      </c>
      <c r="E37" s="55">
        <v>69.900000000000006</v>
      </c>
      <c r="F37" s="55">
        <v>69.900000000000006</v>
      </c>
      <c r="G37" s="55">
        <v>69.900000000000006</v>
      </c>
      <c r="H37" s="55">
        <v>69.900000000000006</v>
      </c>
      <c r="I37" s="55">
        <v>69.900000000000006</v>
      </c>
      <c r="J37" s="55">
        <v>69.900000000000006</v>
      </c>
      <c r="K37" s="55">
        <v>69.900000000000006</v>
      </c>
      <c r="L37" s="67">
        <v>69.900000000000006</v>
      </c>
      <c r="M37" s="67">
        <v>69.5</v>
      </c>
      <c r="N37" s="67">
        <v>0</v>
      </c>
      <c r="O37" s="67">
        <v>70</v>
      </c>
      <c r="P37" s="67">
        <v>70</v>
      </c>
      <c r="Q37" s="67">
        <v>72.5</v>
      </c>
      <c r="R37" s="67">
        <v>71.599999999999994</v>
      </c>
      <c r="S37" s="67">
        <v>71.7</v>
      </c>
      <c r="T37" s="67">
        <v>72.099999999999994</v>
      </c>
      <c r="U37" s="67">
        <v>72.2</v>
      </c>
      <c r="V37" s="67">
        <v>72.099999999999994</v>
      </c>
      <c r="W37" s="67">
        <v>65.099999999999994</v>
      </c>
      <c r="X37" s="67">
        <v>72</v>
      </c>
      <c r="Y37" s="67">
        <v>71.8</v>
      </c>
      <c r="Z37" s="67">
        <v>71.599999999999994</v>
      </c>
      <c r="AA37" s="55">
        <v>71.7</v>
      </c>
      <c r="AB37" s="55">
        <v>71.7</v>
      </c>
      <c r="AC37" s="55">
        <v>71.7</v>
      </c>
      <c r="AD37" s="55">
        <v>71.7</v>
      </c>
      <c r="AE37" s="55">
        <v>71.7</v>
      </c>
      <c r="AF37" s="55">
        <v>71.7</v>
      </c>
      <c r="AG37" s="58">
        <v>70</v>
      </c>
      <c r="AH37" s="51">
        <f t="shared" si="2"/>
        <v>72.5</v>
      </c>
      <c r="AI37" s="52">
        <f t="shared" si="3"/>
        <v>0</v>
      </c>
      <c r="AK37" s="53"/>
    </row>
    <row r="38" spans="1:41" x14ac:dyDescent="0.25">
      <c r="A38" s="57" t="s">
        <v>23</v>
      </c>
      <c r="B38" s="55">
        <v>63.6</v>
      </c>
      <c r="C38" s="55">
        <v>63.7</v>
      </c>
      <c r="D38" s="55">
        <v>63.7</v>
      </c>
      <c r="E38" s="55">
        <v>63.7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67">
        <v>60</v>
      </c>
      <c r="M38" s="67">
        <v>60</v>
      </c>
      <c r="N38" s="67">
        <v>0</v>
      </c>
      <c r="O38" s="67">
        <v>61.8</v>
      </c>
      <c r="P38" s="67">
        <v>62</v>
      </c>
      <c r="Q38" s="67">
        <v>64</v>
      </c>
      <c r="R38" s="67">
        <v>63.9</v>
      </c>
      <c r="S38" s="67">
        <v>63.3</v>
      </c>
      <c r="T38" s="67">
        <v>63.8</v>
      </c>
      <c r="U38" s="67">
        <v>64.3</v>
      </c>
      <c r="V38" s="67">
        <v>64.099999999999994</v>
      </c>
      <c r="W38" s="67">
        <v>63.7</v>
      </c>
      <c r="X38" s="67">
        <v>63.1</v>
      </c>
      <c r="Y38" s="67">
        <v>63.3</v>
      </c>
      <c r="Z38" s="67">
        <v>64.400000000000006</v>
      </c>
      <c r="AA38" s="55">
        <v>64.400000000000006</v>
      </c>
      <c r="AB38" s="55">
        <v>64.400000000000006</v>
      </c>
      <c r="AC38" s="55">
        <v>64.400000000000006</v>
      </c>
      <c r="AD38" s="55">
        <v>64.400000000000006</v>
      </c>
      <c r="AE38" s="55">
        <v>64.400000000000006</v>
      </c>
      <c r="AF38" s="55">
        <v>64.400000000000006</v>
      </c>
      <c r="AG38" s="58">
        <v>69</v>
      </c>
      <c r="AH38" s="51">
        <f t="shared" si="2"/>
        <v>64.400000000000006</v>
      </c>
      <c r="AI38" s="52">
        <f t="shared" si="3"/>
        <v>0</v>
      </c>
      <c r="AK38" s="53"/>
    </row>
    <row r="39" spans="1:41" x14ac:dyDescent="0.25">
      <c r="A39" s="57" t="s">
        <v>24</v>
      </c>
      <c r="B39" s="55">
        <v>30.5</v>
      </c>
      <c r="C39" s="55">
        <v>30.5</v>
      </c>
      <c r="D39" s="55">
        <v>30.5</v>
      </c>
      <c r="E39" s="55">
        <v>30.5</v>
      </c>
      <c r="F39" s="55">
        <v>30.5</v>
      </c>
      <c r="G39" s="55">
        <v>30.5</v>
      </c>
      <c r="H39" s="55">
        <v>30.5</v>
      </c>
      <c r="I39" s="55">
        <v>30.5</v>
      </c>
      <c r="J39" s="55">
        <v>30.5</v>
      </c>
      <c r="K39" s="55">
        <v>30.5</v>
      </c>
      <c r="L39" s="67">
        <v>30.5</v>
      </c>
      <c r="M39" s="67">
        <v>30.6</v>
      </c>
      <c r="N39" s="67">
        <v>30</v>
      </c>
      <c r="O39" s="67">
        <v>30</v>
      </c>
      <c r="P39" s="67">
        <v>30</v>
      </c>
      <c r="Q39" s="67">
        <v>30</v>
      </c>
      <c r="R39" s="67">
        <v>30.5</v>
      </c>
      <c r="S39" s="67">
        <v>30.2</v>
      </c>
      <c r="T39" s="67">
        <v>30.2</v>
      </c>
      <c r="U39" s="67">
        <v>30.2</v>
      </c>
      <c r="V39" s="67">
        <v>30</v>
      </c>
      <c r="W39" s="67">
        <v>30.2</v>
      </c>
      <c r="X39" s="67">
        <v>30.2</v>
      </c>
      <c r="Y39" s="67">
        <v>30.2</v>
      </c>
      <c r="Z39" s="67">
        <v>30.2</v>
      </c>
      <c r="AA39" s="55">
        <v>30.2</v>
      </c>
      <c r="AB39" s="55">
        <v>30.2</v>
      </c>
      <c r="AC39" s="55">
        <v>30.2</v>
      </c>
      <c r="AD39" s="55">
        <v>30.2</v>
      </c>
      <c r="AE39" s="55">
        <v>30.2</v>
      </c>
      <c r="AF39" s="55">
        <v>30.2</v>
      </c>
      <c r="AG39" s="58">
        <v>60</v>
      </c>
      <c r="AH39" s="51">
        <f t="shared" si="2"/>
        <v>30.6</v>
      </c>
      <c r="AI39" s="52">
        <f t="shared" si="3"/>
        <v>30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48">
        <v>15</v>
      </c>
      <c r="Z40" s="48">
        <v>15</v>
      </c>
      <c r="AA40" s="55">
        <v>15</v>
      </c>
      <c r="AB40" s="55">
        <v>15</v>
      </c>
      <c r="AC40" s="55">
        <v>15</v>
      </c>
      <c r="AD40" s="55">
        <v>15</v>
      </c>
      <c r="AE40" s="55">
        <v>15</v>
      </c>
      <c r="AF40" s="55">
        <v>15</v>
      </c>
      <c r="AG40" s="58">
        <v>30</v>
      </c>
      <c r="AH40" s="51">
        <f t="shared" si="2"/>
        <v>15</v>
      </c>
      <c r="AI40" s="52">
        <f t="shared" si="3"/>
        <v>15</v>
      </c>
      <c r="AK40" s="53"/>
    </row>
    <row r="41" spans="1:41" x14ac:dyDescent="0.25">
      <c r="A41" s="57" t="s">
        <v>86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55">
        <v>17.100000000000001</v>
      </c>
      <c r="C42" s="55">
        <v>17.100000000000001</v>
      </c>
      <c r="D42" s="55">
        <v>17.100000000000001</v>
      </c>
      <c r="E42" s="55">
        <v>17.100000000000001</v>
      </c>
      <c r="F42" s="55">
        <v>17.100000000000001</v>
      </c>
      <c r="G42" s="55">
        <v>17.100000000000001</v>
      </c>
      <c r="H42" s="55">
        <v>17.100000000000001</v>
      </c>
      <c r="I42" s="55">
        <v>17.100000000000001</v>
      </c>
      <c r="J42" s="55">
        <v>17.100000000000001</v>
      </c>
      <c r="K42" s="55">
        <v>17.100000000000001</v>
      </c>
      <c r="L42" s="48">
        <v>17.100000000000001</v>
      </c>
      <c r="M42" s="48">
        <v>17</v>
      </c>
      <c r="N42" s="48">
        <v>17.2</v>
      </c>
      <c r="O42" s="48">
        <v>17.2</v>
      </c>
      <c r="P42" s="48">
        <v>17.3</v>
      </c>
      <c r="Q42" s="48">
        <v>17.3</v>
      </c>
      <c r="R42" s="48">
        <v>17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55">
        <v>17</v>
      </c>
      <c r="AB42" s="55">
        <v>17</v>
      </c>
      <c r="AC42" s="55">
        <v>17</v>
      </c>
      <c r="AD42" s="55">
        <v>17</v>
      </c>
      <c r="AE42" s="55">
        <v>17</v>
      </c>
      <c r="AF42" s="55">
        <v>17</v>
      </c>
      <c r="AG42" s="58">
        <v>24</v>
      </c>
      <c r="AH42" s="51">
        <f t="shared" si="2"/>
        <v>17.3</v>
      </c>
      <c r="AI42" s="52">
        <f t="shared" si="3"/>
        <v>17</v>
      </c>
      <c r="AK42" s="53"/>
    </row>
    <row r="43" spans="1:41" x14ac:dyDescent="0.25">
      <c r="A43" s="57" t="s">
        <v>27</v>
      </c>
      <c r="B43" s="55">
        <v>3</v>
      </c>
      <c r="C43" s="55">
        <v>3</v>
      </c>
      <c r="D43" s="55">
        <v>3</v>
      </c>
      <c r="E43" s="55">
        <v>3</v>
      </c>
      <c r="F43" s="55">
        <v>3</v>
      </c>
      <c r="G43" s="55">
        <v>3</v>
      </c>
      <c r="H43" s="55">
        <v>3</v>
      </c>
      <c r="I43" s="55">
        <v>3</v>
      </c>
      <c r="J43" s="55">
        <v>3</v>
      </c>
      <c r="K43" s="55">
        <v>3</v>
      </c>
      <c r="L43" s="48">
        <v>3</v>
      </c>
      <c r="M43" s="48">
        <v>3</v>
      </c>
      <c r="N43" s="48">
        <v>3</v>
      </c>
      <c r="O43" s="48">
        <v>3</v>
      </c>
      <c r="P43" s="48">
        <v>3</v>
      </c>
      <c r="Q43" s="48">
        <v>3</v>
      </c>
      <c r="R43" s="48">
        <v>3</v>
      </c>
      <c r="S43" s="48">
        <v>3</v>
      </c>
      <c r="T43" s="48">
        <v>3</v>
      </c>
      <c r="U43" s="48">
        <v>3</v>
      </c>
      <c r="V43" s="48">
        <v>3</v>
      </c>
      <c r="W43" s="48">
        <v>3</v>
      </c>
      <c r="X43" s="48">
        <v>3</v>
      </c>
      <c r="Y43" s="48">
        <v>3</v>
      </c>
      <c r="Z43" s="48">
        <v>3</v>
      </c>
      <c r="AA43" s="55">
        <v>3</v>
      </c>
      <c r="AB43" s="55">
        <v>3</v>
      </c>
      <c r="AC43" s="55">
        <v>3</v>
      </c>
      <c r="AD43" s="55">
        <v>3</v>
      </c>
      <c r="AE43" s="55">
        <v>3</v>
      </c>
      <c r="AF43" s="55">
        <v>3</v>
      </c>
      <c r="AG43" s="58">
        <v>15</v>
      </c>
      <c r="AH43" s="51">
        <f t="shared" si="2"/>
        <v>3</v>
      </c>
      <c r="AI43" s="52">
        <f t="shared" si="3"/>
        <v>3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14</v>
      </c>
      <c r="C44" s="55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48">
        <v>14</v>
      </c>
      <c r="M44" s="48">
        <v>14</v>
      </c>
      <c r="N44" s="48">
        <v>14</v>
      </c>
      <c r="O44" s="48">
        <v>14</v>
      </c>
      <c r="P44" s="48">
        <v>14</v>
      </c>
      <c r="Q44" s="48">
        <v>14</v>
      </c>
      <c r="R44" s="48">
        <v>14</v>
      </c>
      <c r="S44" s="48">
        <v>10</v>
      </c>
      <c r="T44" s="48">
        <v>10</v>
      </c>
      <c r="U44" s="48">
        <v>10</v>
      </c>
      <c r="V44" s="48">
        <v>10</v>
      </c>
      <c r="W44" s="48">
        <v>10</v>
      </c>
      <c r="X44" s="48">
        <v>10</v>
      </c>
      <c r="Y44" s="48">
        <v>10</v>
      </c>
      <c r="Z44" s="48">
        <v>10</v>
      </c>
      <c r="AA44" s="55">
        <v>14</v>
      </c>
      <c r="AB44" s="55">
        <v>14</v>
      </c>
      <c r="AC44" s="55">
        <v>14</v>
      </c>
      <c r="AD44" s="55">
        <v>14</v>
      </c>
      <c r="AE44" s="55">
        <v>14</v>
      </c>
      <c r="AF44" s="55">
        <v>14</v>
      </c>
      <c r="AG44" s="58">
        <v>14.1</v>
      </c>
      <c r="AH44" s="51">
        <f t="shared" si="2"/>
        <v>14</v>
      </c>
      <c r="AI44" s="52">
        <f t="shared" si="3"/>
        <v>10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55">
        <v>14</v>
      </c>
      <c r="C45" s="55">
        <v>14</v>
      </c>
      <c r="D45" s="55">
        <v>14</v>
      </c>
      <c r="E45" s="55">
        <v>14</v>
      </c>
      <c r="F45" s="55">
        <v>14</v>
      </c>
      <c r="G45" s="55">
        <v>14</v>
      </c>
      <c r="H45" s="55">
        <v>14</v>
      </c>
      <c r="I45" s="55">
        <v>14</v>
      </c>
      <c r="J45" s="55">
        <v>14</v>
      </c>
      <c r="K45" s="55">
        <v>14</v>
      </c>
      <c r="L45" s="48">
        <v>14</v>
      </c>
      <c r="M45" s="48">
        <v>3</v>
      </c>
      <c r="N45" s="48">
        <v>12</v>
      </c>
      <c r="O45" s="48">
        <v>12</v>
      </c>
      <c r="P45" s="48">
        <v>12</v>
      </c>
      <c r="Q45" s="48">
        <v>12</v>
      </c>
      <c r="R45" s="48">
        <v>12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55">
        <v>14</v>
      </c>
      <c r="AB45" s="55">
        <v>14</v>
      </c>
      <c r="AC45" s="55">
        <v>14</v>
      </c>
      <c r="AD45" s="55">
        <v>14</v>
      </c>
      <c r="AE45" s="55">
        <v>14</v>
      </c>
      <c r="AF45" s="55">
        <v>4</v>
      </c>
      <c r="AG45" s="58">
        <v>14</v>
      </c>
      <c r="AH45" s="51">
        <f t="shared" si="2"/>
        <v>14</v>
      </c>
      <c r="AI45" s="52">
        <f t="shared" si="3"/>
        <v>3</v>
      </c>
      <c r="AK45" s="53"/>
    </row>
    <row r="46" spans="1:41" x14ac:dyDescent="0.25">
      <c r="A46" s="57" t="s">
        <v>30</v>
      </c>
      <c r="B46" s="55">
        <v>6.5</v>
      </c>
      <c r="C46" s="55">
        <v>6.5</v>
      </c>
      <c r="D46" s="55">
        <v>6.5</v>
      </c>
      <c r="E46" s="55">
        <v>6.5</v>
      </c>
      <c r="F46" s="55">
        <v>6.5</v>
      </c>
      <c r="G46" s="55">
        <v>6.5</v>
      </c>
      <c r="H46" s="55">
        <v>6.5</v>
      </c>
      <c r="I46" s="55">
        <v>6.5</v>
      </c>
      <c r="J46" s="55">
        <v>6.5</v>
      </c>
      <c r="K46" s="55">
        <v>6.5</v>
      </c>
      <c r="L46" s="48">
        <v>6.5</v>
      </c>
      <c r="M46" s="48">
        <v>6.5</v>
      </c>
      <c r="N46" s="48">
        <v>6.5</v>
      </c>
      <c r="O46" s="48">
        <v>6.5</v>
      </c>
      <c r="P46" s="48">
        <v>6.5</v>
      </c>
      <c r="Q46" s="48">
        <v>6.5</v>
      </c>
      <c r="R46" s="48">
        <v>6.5</v>
      </c>
      <c r="S46" s="48">
        <v>6.5</v>
      </c>
      <c r="T46" s="48">
        <v>6.5</v>
      </c>
      <c r="U46" s="48">
        <v>6.5</v>
      </c>
      <c r="V46" s="48">
        <v>6.5</v>
      </c>
      <c r="W46" s="48">
        <v>6.5</v>
      </c>
      <c r="X46" s="48">
        <v>6.5</v>
      </c>
      <c r="Y46" s="48">
        <v>6.5</v>
      </c>
      <c r="Z46" s="48">
        <v>6.5</v>
      </c>
      <c r="AA46" s="55">
        <v>6.5</v>
      </c>
      <c r="AB46" s="55">
        <v>6.5</v>
      </c>
      <c r="AC46" s="55">
        <v>6.5</v>
      </c>
      <c r="AD46" s="55">
        <v>6.5</v>
      </c>
      <c r="AE46" s="55">
        <v>6.5</v>
      </c>
      <c r="AF46" s="55">
        <v>6.5</v>
      </c>
      <c r="AG46" s="58">
        <v>10.050000000000001</v>
      </c>
      <c r="AH46" s="51">
        <f t="shared" si="2"/>
        <v>6.5</v>
      </c>
      <c r="AI46" s="52">
        <f t="shared" si="3"/>
        <v>6.5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55">
        <v>6.2</v>
      </c>
      <c r="AB47" s="55">
        <v>6.2</v>
      </c>
      <c r="AC47" s="55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v>3.5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</v>
      </c>
      <c r="AK48" s="53"/>
    </row>
    <row r="49" spans="1:37" ht="15.75" thickBot="1" x14ac:dyDescent="0.3">
      <c r="A49" s="65" t="s">
        <v>33</v>
      </c>
      <c r="B49" s="66">
        <f>SUM(B36:B48)</f>
        <v>385.34000000000003</v>
      </c>
      <c r="C49" s="66">
        <f t="shared" ref="C49:AF49" si="6">SUM(C36:C48)</f>
        <v>384.44000000000005</v>
      </c>
      <c r="D49" s="66">
        <f t="shared" si="6"/>
        <v>384.44000000000005</v>
      </c>
      <c r="E49" s="66">
        <f t="shared" si="6"/>
        <v>384.44000000000005</v>
      </c>
      <c r="F49" s="66">
        <f t="shared" si="6"/>
        <v>320.74</v>
      </c>
      <c r="G49" s="66">
        <f t="shared" si="6"/>
        <v>320.74</v>
      </c>
      <c r="H49" s="66">
        <f t="shared" si="6"/>
        <v>320.74</v>
      </c>
      <c r="I49" s="66">
        <f t="shared" si="6"/>
        <v>320.74</v>
      </c>
      <c r="J49" s="66">
        <f t="shared" si="6"/>
        <v>320.74</v>
      </c>
      <c r="K49" s="66">
        <f t="shared" si="6"/>
        <v>320.74</v>
      </c>
      <c r="L49" s="66">
        <f t="shared" si="6"/>
        <v>380.74</v>
      </c>
      <c r="M49" s="66">
        <f t="shared" si="6"/>
        <v>368.74</v>
      </c>
      <c r="N49" s="66">
        <f t="shared" si="6"/>
        <v>247.43999999999997</v>
      </c>
      <c r="O49" s="66">
        <f t="shared" si="6"/>
        <v>379.24</v>
      </c>
      <c r="P49" s="66">
        <f t="shared" si="6"/>
        <v>379.14000000000004</v>
      </c>
      <c r="Q49" s="66">
        <f t="shared" si="6"/>
        <v>384.04</v>
      </c>
      <c r="R49" s="66">
        <f t="shared" si="6"/>
        <v>383.24</v>
      </c>
      <c r="S49" s="66">
        <f t="shared" si="6"/>
        <v>381.94</v>
      </c>
      <c r="T49" s="66">
        <f t="shared" si="6"/>
        <v>383.14</v>
      </c>
      <c r="U49" s="66">
        <f t="shared" si="6"/>
        <v>383.64</v>
      </c>
      <c r="V49" s="66">
        <f t="shared" si="6"/>
        <v>382.53999999999996</v>
      </c>
      <c r="W49" s="66">
        <f t="shared" si="6"/>
        <v>375.24</v>
      </c>
      <c r="X49" s="66">
        <f t="shared" si="6"/>
        <v>381.54</v>
      </c>
      <c r="Y49" s="66">
        <f t="shared" si="6"/>
        <v>381.64</v>
      </c>
      <c r="Z49" s="66">
        <f t="shared" si="6"/>
        <v>382.14</v>
      </c>
      <c r="AA49" s="66">
        <f t="shared" si="6"/>
        <v>386.5</v>
      </c>
      <c r="AB49" s="66">
        <f t="shared" si="6"/>
        <v>386.54</v>
      </c>
      <c r="AC49" s="66">
        <f t="shared" si="6"/>
        <v>386.54</v>
      </c>
      <c r="AD49" s="66">
        <f t="shared" si="6"/>
        <v>386.54</v>
      </c>
      <c r="AE49" s="66">
        <f t="shared" si="6"/>
        <v>386.54</v>
      </c>
      <c r="AF49" s="66">
        <f t="shared" si="6"/>
        <v>376.54</v>
      </c>
      <c r="AG49" s="71">
        <f>SUM(AG36:AG48)</f>
        <v>489.91</v>
      </c>
      <c r="AH49" s="51">
        <f t="shared" si="2"/>
        <v>386.54</v>
      </c>
      <c r="AI49" s="52">
        <f t="shared" si="3"/>
        <v>247.43999999999997</v>
      </c>
      <c r="AK49" s="53"/>
    </row>
    <row r="50" spans="1:37" x14ac:dyDescent="0.25">
      <c r="A50" s="54" t="s">
        <v>34</v>
      </c>
      <c r="B50" s="48">
        <v>0</v>
      </c>
      <c r="C50" s="55">
        <v>0</v>
      </c>
      <c r="D50" s="55">
        <v>0</v>
      </c>
      <c r="E50" s="55">
        <v>0</v>
      </c>
      <c r="F50" s="55">
        <v>30</v>
      </c>
      <c r="G50" s="55">
        <v>30</v>
      </c>
      <c r="H50" s="55">
        <v>0</v>
      </c>
      <c r="I50" s="55">
        <v>0</v>
      </c>
      <c r="J50" s="55">
        <v>14</v>
      </c>
      <c r="K50" s="55">
        <v>30.6</v>
      </c>
      <c r="L50" s="72">
        <v>10.199999999999999</v>
      </c>
      <c r="M50" s="72">
        <v>13.6</v>
      </c>
      <c r="N50" s="72">
        <v>30</v>
      </c>
      <c r="O50" s="72">
        <v>44.6</v>
      </c>
      <c r="P50" s="48">
        <v>49.3</v>
      </c>
      <c r="Q50" s="48">
        <v>50</v>
      </c>
      <c r="R50" s="48">
        <v>50</v>
      </c>
      <c r="S50" s="48">
        <v>43.3</v>
      </c>
      <c r="T50" s="48">
        <v>43.5</v>
      </c>
      <c r="U50" s="48">
        <v>30.2</v>
      </c>
      <c r="V50" s="48">
        <v>0</v>
      </c>
      <c r="W50" s="48">
        <v>0</v>
      </c>
      <c r="X50" s="48">
        <v>0</v>
      </c>
      <c r="Y50" s="48">
        <v>52.4</v>
      </c>
      <c r="Z50" s="48">
        <v>59.5</v>
      </c>
      <c r="AA50" s="48">
        <v>39.299999999999997</v>
      </c>
      <c r="AB50" s="48">
        <v>59.2</v>
      </c>
      <c r="AC50" s="48">
        <v>33.6</v>
      </c>
      <c r="AD50" s="48">
        <v>11.2</v>
      </c>
      <c r="AE50" s="48">
        <v>0</v>
      </c>
      <c r="AF50" s="48">
        <v>0</v>
      </c>
      <c r="AG50" s="56">
        <v>60</v>
      </c>
      <c r="AH50" s="51">
        <f t="shared" si="2"/>
        <v>59.5</v>
      </c>
      <c r="AI50" s="52">
        <f t="shared" si="3"/>
        <v>0</v>
      </c>
      <c r="AK50" s="53"/>
    </row>
    <row r="51" spans="1:37" x14ac:dyDescent="0.25">
      <c r="A51" s="57" t="s">
        <v>35</v>
      </c>
      <c r="B51" s="67">
        <v>0</v>
      </c>
      <c r="C51" s="55">
        <v>0</v>
      </c>
      <c r="D51" s="55">
        <v>0</v>
      </c>
      <c r="E51" s="55">
        <v>0</v>
      </c>
      <c r="F51" s="55">
        <v>15</v>
      </c>
      <c r="G51" s="55">
        <v>15</v>
      </c>
      <c r="H51" s="55">
        <v>0</v>
      </c>
      <c r="I51" s="55">
        <v>0</v>
      </c>
      <c r="J51" s="55">
        <v>11</v>
      </c>
      <c r="K51" s="55">
        <v>8.4</v>
      </c>
      <c r="L51" s="72">
        <v>7</v>
      </c>
      <c r="M51" s="72">
        <v>5.8</v>
      </c>
      <c r="N51" s="72">
        <v>13.5</v>
      </c>
      <c r="O51" s="72">
        <v>24.5</v>
      </c>
      <c r="P51" s="67">
        <v>28</v>
      </c>
      <c r="Q51" s="67">
        <v>23</v>
      </c>
      <c r="R51" s="48">
        <v>24.4</v>
      </c>
      <c r="S51" s="48">
        <v>19.899999999999999</v>
      </c>
      <c r="T51" s="48">
        <v>28.1</v>
      </c>
      <c r="U51" s="67">
        <v>14.8</v>
      </c>
      <c r="V51" s="67">
        <v>4</v>
      </c>
      <c r="W51" s="67">
        <v>0</v>
      </c>
      <c r="X51" s="67">
        <v>0</v>
      </c>
      <c r="Y51" s="67">
        <v>23.6</v>
      </c>
      <c r="Z51" s="67">
        <v>28.6</v>
      </c>
      <c r="AA51" s="67">
        <v>21</v>
      </c>
      <c r="AB51" s="67">
        <v>28.1</v>
      </c>
      <c r="AC51" s="67">
        <v>17</v>
      </c>
      <c r="AD51" s="67">
        <v>12.9</v>
      </c>
      <c r="AE51" s="67">
        <v>0</v>
      </c>
      <c r="AF51" s="67">
        <v>0</v>
      </c>
      <c r="AG51" s="58">
        <v>32</v>
      </c>
      <c r="AH51" s="51">
        <f t="shared" si="2"/>
        <v>28.6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74">
        <v>0</v>
      </c>
      <c r="C52" s="68">
        <v>0</v>
      </c>
      <c r="D52" s="68">
        <v>0</v>
      </c>
      <c r="E52" s="68">
        <v>0</v>
      </c>
      <c r="F52" s="68">
        <v>5</v>
      </c>
      <c r="G52" s="68">
        <v>5</v>
      </c>
      <c r="H52" s="68">
        <v>0</v>
      </c>
      <c r="I52" s="68">
        <v>0</v>
      </c>
      <c r="J52" s="68">
        <v>4</v>
      </c>
      <c r="K52" s="68">
        <v>3.4</v>
      </c>
      <c r="L52" s="73">
        <v>2.5</v>
      </c>
      <c r="M52" s="73">
        <v>2.1</v>
      </c>
      <c r="N52" s="73">
        <v>4.9000000000000004</v>
      </c>
      <c r="O52" s="73">
        <v>8.9</v>
      </c>
      <c r="P52" s="74">
        <v>10.3</v>
      </c>
      <c r="Q52" s="74">
        <v>8.4</v>
      </c>
      <c r="R52" s="48">
        <v>8.9</v>
      </c>
      <c r="S52" s="48">
        <v>7.2</v>
      </c>
      <c r="T52" s="48">
        <v>10.3</v>
      </c>
      <c r="U52" s="74">
        <v>5.4</v>
      </c>
      <c r="V52" s="74">
        <v>1.2</v>
      </c>
      <c r="W52" s="74">
        <v>0</v>
      </c>
      <c r="X52" s="74">
        <v>0</v>
      </c>
      <c r="Y52" s="74">
        <v>8.6</v>
      </c>
      <c r="Z52" s="74">
        <v>10.4</v>
      </c>
      <c r="AA52" s="74">
        <v>7.7</v>
      </c>
      <c r="AB52" s="74">
        <v>10.199999999999999</v>
      </c>
      <c r="AC52" s="74">
        <v>6.2</v>
      </c>
      <c r="AD52" s="74">
        <v>4.7</v>
      </c>
      <c r="AE52" s="74">
        <v>0</v>
      </c>
      <c r="AF52" s="74">
        <v>0</v>
      </c>
      <c r="AG52" s="75">
        <v>14</v>
      </c>
      <c r="AH52" s="51">
        <f t="shared" si="2"/>
        <v>10.4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50</v>
      </c>
      <c r="G53" s="66">
        <f t="shared" si="7"/>
        <v>50</v>
      </c>
      <c r="H53" s="66">
        <f t="shared" si="7"/>
        <v>0</v>
      </c>
      <c r="I53" s="66">
        <f t="shared" si="7"/>
        <v>0</v>
      </c>
      <c r="J53" s="66">
        <f t="shared" si="7"/>
        <v>29</v>
      </c>
      <c r="K53" s="66">
        <f t="shared" si="7"/>
        <v>42.4</v>
      </c>
      <c r="L53" s="66">
        <f t="shared" si="7"/>
        <v>19.7</v>
      </c>
      <c r="M53" s="66">
        <f t="shared" si="7"/>
        <v>21.5</v>
      </c>
      <c r="N53" s="66">
        <f t="shared" si="7"/>
        <v>48.4</v>
      </c>
      <c r="O53" s="66">
        <f t="shared" si="7"/>
        <v>78</v>
      </c>
      <c r="P53" s="66">
        <f t="shared" si="7"/>
        <v>87.6</v>
      </c>
      <c r="Q53" s="66">
        <f t="shared" si="7"/>
        <v>81.400000000000006</v>
      </c>
      <c r="R53" s="66">
        <f t="shared" si="7"/>
        <v>83.300000000000011</v>
      </c>
      <c r="S53" s="66">
        <f t="shared" si="7"/>
        <v>70.399999999999991</v>
      </c>
      <c r="T53" s="66">
        <f t="shared" si="7"/>
        <v>81.899999999999991</v>
      </c>
      <c r="U53" s="66">
        <f t="shared" si="7"/>
        <v>50.4</v>
      </c>
      <c r="V53" s="66">
        <f t="shared" si="7"/>
        <v>5.2</v>
      </c>
      <c r="W53" s="66">
        <f t="shared" si="7"/>
        <v>0</v>
      </c>
      <c r="X53" s="66">
        <f t="shared" si="7"/>
        <v>0</v>
      </c>
      <c r="Y53" s="66">
        <f t="shared" si="7"/>
        <v>84.6</v>
      </c>
      <c r="Z53" s="66">
        <f t="shared" si="7"/>
        <v>98.5</v>
      </c>
      <c r="AA53" s="66">
        <f t="shared" si="7"/>
        <v>68</v>
      </c>
      <c r="AB53" s="66">
        <f t="shared" si="7"/>
        <v>97.500000000000014</v>
      </c>
      <c r="AC53" s="66">
        <f t="shared" si="7"/>
        <v>56.800000000000004</v>
      </c>
      <c r="AD53" s="66">
        <f t="shared" si="7"/>
        <v>28.8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98.5</v>
      </c>
      <c r="AI53" s="52">
        <f t="shared" si="3"/>
        <v>0</v>
      </c>
      <c r="AK53" s="53"/>
    </row>
    <row r="54" spans="1:37" x14ac:dyDescent="0.25">
      <c r="A54" s="54" t="s">
        <v>206</v>
      </c>
      <c r="B54" s="48">
        <v>13</v>
      </c>
      <c r="C54" s="48">
        <v>12</v>
      </c>
      <c r="D54" s="48">
        <v>11</v>
      </c>
      <c r="E54" s="48">
        <v>9.6</v>
      </c>
      <c r="F54" s="48">
        <v>11</v>
      </c>
      <c r="G54" s="48">
        <v>10</v>
      </c>
      <c r="H54" s="48">
        <v>20</v>
      </c>
      <c r="I54" s="48">
        <v>23</v>
      </c>
      <c r="J54" s="48">
        <v>21</v>
      </c>
      <c r="K54" s="48">
        <v>21.8</v>
      </c>
      <c r="L54" s="48">
        <v>26</v>
      </c>
      <c r="M54" s="48">
        <v>28.35</v>
      </c>
      <c r="N54" s="48">
        <v>38.299999999999997</v>
      </c>
      <c r="O54" s="48">
        <v>44</v>
      </c>
      <c r="P54" s="48">
        <v>46</v>
      </c>
      <c r="Q54" s="48">
        <v>45</v>
      </c>
      <c r="R54" s="48">
        <v>49.04</v>
      </c>
      <c r="S54" s="48">
        <v>42.75</v>
      </c>
      <c r="T54" s="48">
        <v>42.8</v>
      </c>
      <c r="U54" s="48">
        <v>11.81</v>
      </c>
      <c r="V54" s="48">
        <v>8.8000000000000007</v>
      </c>
      <c r="W54" s="48">
        <v>16</v>
      </c>
      <c r="X54" s="48">
        <v>11.57</v>
      </c>
      <c r="Y54" s="48">
        <v>18</v>
      </c>
      <c r="Z54" s="48">
        <v>31.7</v>
      </c>
      <c r="AA54" s="48">
        <v>40.33</v>
      </c>
      <c r="AB54" s="48">
        <v>44.76</v>
      </c>
      <c r="AC54" s="48">
        <v>46.22</v>
      </c>
      <c r="AD54" s="48">
        <v>27.96</v>
      </c>
      <c r="AE54" s="48">
        <v>25</v>
      </c>
      <c r="AF54" s="48">
        <v>22.37</v>
      </c>
      <c r="AG54" s="56"/>
      <c r="AH54" s="51">
        <f t="shared" si="2"/>
        <v>49.04</v>
      </c>
      <c r="AI54" s="52">
        <f t="shared" si="3"/>
        <v>8.8000000000000007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1.4</v>
      </c>
      <c r="C56" s="67">
        <v>-4</v>
      </c>
      <c r="D56" s="67">
        <v>-18</v>
      </c>
      <c r="E56" s="67">
        <v>-10</v>
      </c>
      <c r="F56" s="67">
        <v>3</v>
      </c>
      <c r="G56" s="48">
        <v>10</v>
      </c>
      <c r="H56" s="48">
        <v>10</v>
      </c>
      <c r="I56" s="48">
        <v>15</v>
      </c>
      <c r="J56" s="48">
        <v>0</v>
      </c>
      <c r="K56" s="48">
        <v>0</v>
      </c>
      <c r="L56" s="67">
        <v>0</v>
      </c>
      <c r="M56" s="67">
        <v>10</v>
      </c>
      <c r="N56" s="67">
        <v>112</v>
      </c>
      <c r="O56" s="67">
        <v>2.2999999999999998</v>
      </c>
      <c r="P56" s="67">
        <v>16.3</v>
      </c>
      <c r="Q56" s="67">
        <v>15</v>
      </c>
      <c r="R56" s="67">
        <v>-0.1</v>
      </c>
      <c r="S56" s="67">
        <v>17.7</v>
      </c>
      <c r="T56" s="67">
        <v>-12</v>
      </c>
      <c r="U56" s="77">
        <v>-1.3</v>
      </c>
      <c r="V56" s="77">
        <v>-1.7</v>
      </c>
      <c r="W56" s="77">
        <v>-0.3</v>
      </c>
      <c r="X56" s="77">
        <v>-14.6</v>
      </c>
      <c r="Y56" s="77">
        <v>6.1</v>
      </c>
      <c r="Z56" s="77">
        <v>-20.7</v>
      </c>
      <c r="AA56" s="67">
        <v>14.8</v>
      </c>
      <c r="AB56" s="67">
        <v>4.4000000000000004</v>
      </c>
      <c r="AC56" s="67">
        <v>-4.5999999999999996</v>
      </c>
      <c r="AD56" s="67">
        <v>-2.9</v>
      </c>
      <c r="AE56" s="67">
        <v>-3.8</v>
      </c>
      <c r="AF56" s="67">
        <v>5.7</v>
      </c>
      <c r="AG56" s="78"/>
      <c r="AH56" s="51">
        <f t="shared" si="2"/>
        <v>112</v>
      </c>
      <c r="AI56" s="52">
        <f t="shared" si="3"/>
        <v>-20.7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79">
        <v>0</v>
      </c>
      <c r="AB57" s="79">
        <v>0</v>
      </c>
      <c r="AC57" s="79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67">
        <v>0</v>
      </c>
      <c r="S58" s="48">
        <v>0</v>
      </c>
      <c r="T58" s="48">
        <v>0</v>
      </c>
      <c r="U58" s="67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88</v>
      </c>
      <c r="B59" s="80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80">
        <v>0</v>
      </c>
      <c r="N59" s="80">
        <v>0</v>
      </c>
      <c r="O59" s="80">
        <v>0</v>
      </c>
      <c r="P59" s="80">
        <v>0</v>
      </c>
      <c r="Q59" s="80">
        <v>0</v>
      </c>
      <c r="R59" s="67">
        <v>0</v>
      </c>
      <c r="S59" s="80">
        <v>0</v>
      </c>
      <c r="T59" s="80">
        <v>5</v>
      </c>
      <c r="U59" s="67">
        <v>5</v>
      </c>
      <c r="V59" s="80">
        <v>5</v>
      </c>
      <c r="W59" s="80">
        <v>5</v>
      </c>
      <c r="X59" s="80">
        <v>5</v>
      </c>
      <c r="Y59" s="80">
        <v>5</v>
      </c>
      <c r="Z59" s="80">
        <v>5</v>
      </c>
      <c r="AA59" s="80">
        <v>5</v>
      </c>
      <c r="AB59" s="80">
        <v>5</v>
      </c>
      <c r="AC59" s="80">
        <v>5</v>
      </c>
      <c r="AD59" s="80">
        <v>5</v>
      </c>
      <c r="AE59" s="80">
        <v>5</v>
      </c>
      <c r="AF59" s="80">
        <v>5</v>
      </c>
      <c r="AG59" s="78"/>
      <c r="AH59" s="51">
        <f t="shared" si="2"/>
        <v>5</v>
      </c>
      <c r="AI59" s="52">
        <f t="shared" si="3"/>
        <v>0</v>
      </c>
      <c r="AK59" s="53"/>
    </row>
    <row r="60" spans="1:37" x14ac:dyDescent="0.25">
      <c r="A60" s="57" t="s">
        <v>89</v>
      </c>
      <c r="B60" s="80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  <c r="L60" s="79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67">
        <v>0</v>
      </c>
      <c r="S60" s="80">
        <v>0</v>
      </c>
      <c r="T60" s="80">
        <v>0</v>
      </c>
      <c r="U60" s="67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>
        <v>8</v>
      </c>
      <c r="C61" s="79">
        <v>8</v>
      </c>
      <c r="D61" s="79">
        <v>8</v>
      </c>
      <c r="E61" s="79">
        <v>8</v>
      </c>
      <c r="F61" s="79">
        <v>8</v>
      </c>
      <c r="G61" s="79">
        <v>8</v>
      </c>
      <c r="H61" s="79">
        <v>8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8</v>
      </c>
      <c r="Q61" s="79">
        <v>8</v>
      </c>
      <c r="R61" s="79">
        <v>8</v>
      </c>
      <c r="S61" s="79">
        <v>8</v>
      </c>
      <c r="T61" s="79">
        <v>8</v>
      </c>
      <c r="U61" s="79">
        <v>8</v>
      </c>
      <c r="V61" s="79">
        <v>8</v>
      </c>
      <c r="W61" s="79">
        <v>8</v>
      </c>
      <c r="X61" s="79">
        <v>8</v>
      </c>
      <c r="Y61" s="79">
        <v>8</v>
      </c>
      <c r="Z61" s="79">
        <v>8</v>
      </c>
      <c r="AA61" s="79">
        <v>8</v>
      </c>
      <c r="AB61" s="79">
        <v>8</v>
      </c>
      <c r="AC61" s="79">
        <v>8</v>
      </c>
      <c r="AD61" s="79">
        <v>8</v>
      </c>
      <c r="AE61" s="79">
        <v>8</v>
      </c>
      <c r="AF61" s="79">
        <v>8</v>
      </c>
      <c r="AG61" s="78"/>
      <c r="AH61" s="51">
        <f t="shared" si="2"/>
        <v>8</v>
      </c>
      <c r="AI61" s="52">
        <f t="shared" si="3"/>
        <v>0</v>
      </c>
      <c r="AK61" s="53"/>
    </row>
    <row r="62" spans="1:37" x14ac:dyDescent="0.25">
      <c r="A62" s="57" t="s">
        <v>91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67">
        <v>0</v>
      </c>
      <c r="S62" s="79">
        <v>0</v>
      </c>
      <c r="T62" s="79">
        <v>0</v>
      </c>
      <c r="U62" s="67">
        <v>0</v>
      </c>
      <c r="V62" s="80">
        <v>0</v>
      </c>
      <c r="W62" s="80">
        <v>0</v>
      </c>
      <c r="X62" s="80">
        <v>0</v>
      </c>
      <c r="Y62" s="80">
        <v>0</v>
      </c>
      <c r="Z62" s="80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82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67">
        <v>0</v>
      </c>
      <c r="S63" s="82">
        <v>0</v>
      </c>
      <c r="T63" s="82">
        <v>0</v>
      </c>
      <c r="U63" s="67">
        <v>0</v>
      </c>
      <c r="V63" s="80">
        <v>0</v>
      </c>
      <c r="W63" s="80">
        <v>0</v>
      </c>
      <c r="X63" s="80">
        <v>0</v>
      </c>
      <c r="Y63" s="80">
        <v>0</v>
      </c>
      <c r="Z63" s="80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82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79">
        <v>0</v>
      </c>
      <c r="M64" s="82">
        <v>0</v>
      </c>
      <c r="N64" s="82">
        <v>0</v>
      </c>
      <c r="O64" s="82">
        <v>0</v>
      </c>
      <c r="P64" s="82">
        <v>0</v>
      </c>
      <c r="Q64" s="82">
        <v>0</v>
      </c>
      <c r="R64" s="67">
        <v>0</v>
      </c>
      <c r="S64" s="82">
        <v>0</v>
      </c>
      <c r="T64" s="82">
        <v>0</v>
      </c>
      <c r="U64" s="67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22.4</v>
      </c>
      <c r="C65" s="66">
        <f t="shared" ref="C65:AF65" si="8">SUM(C54:C64)</f>
        <v>16</v>
      </c>
      <c r="D65" s="66">
        <f t="shared" si="8"/>
        <v>1</v>
      </c>
      <c r="E65" s="66">
        <f t="shared" si="8"/>
        <v>7.6</v>
      </c>
      <c r="F65" s="66">
        <f t="shared" si="8"/>
        <v>22</v>
      </c>
      <c r="G65" s="66">
        <f t="shared" si="8"/>
        <v>28</v>
      </c>
      <c r="H65" s="66">
        <f t="shared" si="8"/>
        <v>38</v>
      </c>
      <c r="I65" s="66">
        <f t="shared" si="8"/>
        <v>38</v>
      </c>
      <c r="J65" s="66">
        <f t="shared" si="8"/>
        <v>21</v>
      </c>
      <c r="K65" s="66">
        <f t="shared" si="8"/>
        <v>21.8</v>
      </c>
      <c r="L65" s="66">
        <f t="shared" si="8"/>
        <v>26</v>
      </c>
      <c r="M65" s="66">
        <f t="shared" si="8"/>
        <v>38.35</v>
      </c>
      <c r="N65" s="66">
        <f t="shared" si="8"/>
        <v>150.30000000000001</v>
      </c>
      <c r="O65" s="66">
        <f t="shared" si="8"/>
        <v>46.3</v>
      </c>
      <c r="P65" s="66">
        <f t="shared" si="8"/>
        <v>70.3</v>
      </c>
      <c r="Q65" s="66">
        <f t="shared" si="8"/>
        <v>68</v>
      </c>
      <c r="R65" s="66">
        <f t="shared" si="8"/>
        <v>56.94</v>
      </c>
      <c r="S65" s="66">
        <f t="shared" si="8"/>
        <v>68.45</v>
      </c>
      <c r="T65" s="66">
        <f t="shared" si="8"/>
        <v>43.8</v>
      </c>
      <c r="U65" s="66">
        <f t="shared" si="8"/>
        <v>23.509999999999998</v>
      </c>
      <c r="V65" s="66">
        <f t="shared" si="8"/>
        <v>20.100000000000001</v>
      </c>
      <c r="W65" s="66">
        <f t="shared" si="8"/>
        <v>28.7</v>
      </c>
      <c r="X65" s="66">
        <f t="shared" si="8"/>
        <v>9.9700000000000006</v>
      </c>
      <c r="Y65" s="66">
        <f t="shared" si="8"/>
        <v>37.1</v>
      </c>
      <c r="Z65" s="66">
        <f t="shared" si="8"/>
        <v>24</v>
      </c>
      <c r="AA65" s="66">
        <f t="shared" si="8"/>
        <v>68.13</v>
      </c>
      <c r="AB65" s="66">
        <f t="shared" si="8"/>
        <v>62.16</v>
      </c>
      <c r="AC65" s="66">
        <f t="shared" si="8"/>
        <v>54.62</v>
      </c>
      <c r="AD65" s="66">
        <f t="shared" si="8"/>
        <v>38.06</v>
      </c>
      <c r="AE65" s="66">
        <f t="shared" si="8"/>
        <v>34.200000000000003</v>
      </c>
      <c r="AF65" s="66">
        <f t="shared" si="8"/>
        <v>41.07</v>
      </c>
      <c r="AG65" s="71">
        <f>SUM(AG54:AG64)</f>
        <v>0</v>
      </c>
      <c r="AH65" s="51">
        <f t="shared" si="2"/>
        <v>150.30000000000001</v>
      </c>
      <c r="AI65" s="52">
        <f t="shared" si="3"/>
        <v>1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8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8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82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8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8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>B65+B53+B49+B35+B69</f>
        <v>1189.3400000000001</v>
      </c>
      <c r="C70" s="88">
        <f t="shared" ref="C70:AG70" si="10">C65+C53+C49+C35+C69</f>
        <v>1183.1400000000001</v>
      </c>
      <c r="D70" s="88">
        <f t="shared" si="10"/>
        <v>1168.1400000000001</v>
      </c>
      <c r="E70" s="88">
        <f t="shared" si="10"/>
        <v>1155.6400000000001</v>
      </c>
      <c r="F70" s="88">
        <f t="shared" si="10"/>
        <v>1156.3400000000001</v>
      </c>
      <c r="G70" s="88">
        <f t="shared" si="10"/>
        <v>1162.3400000000001</v>
      </c>
      <c r="H70" s="88">
        <f t="shared" si="10"/>
        <v>1122.3400000000001</v>
      </c>
      <c r="I70" s="88">
        <f t="shared" si="10"/>
        <v>1122.3400000000001</v>
      </c>
      <c r="J70" s="88">
        <f t="shared" si="10"/>
        <v>1138.3400000000001</v>
      </c>
      <c r="K70" s="88">
        <f t="shared" si="10"/>
        <v>1177.54</v>
      </c>
      <c r="L70" s="88">
        <f t="shared" si="10"/>
        <v>1230.04</v>
      </c>
      <c r="M70" s="88">
        <f t="shared" si="10"/>
        <v>1232.19</v>
      </c>
      <c r="N70" s="88">
        <f t="shared" si="10"/>
        <v>1266.7399999999998</v>
      </c>
      <c r="O70" s="88">
        <f t="shared" si="10"/>
        <v>1324.1399999999999</v>
      </c>
      <c r="P70" s="88">
        <f t="shared" si="10"/>
        <v>1357.6399999999999</v>
      </c>
      <c r="Q70" s="88">
        <f t="shared" si="10"/>
        <v>1354.04</v>
      </c>
      <c r="R70" s="88">
        <f t="shared" si="10"/>
        <v>1338.18</v>
      </c>
      <c r="S70" s="88">
        <f t="shared" si="10"/>
        <v>1337.49</v>
      </c>
      <c r="T70" s="88">
        <f t="shared" si="10"/>
        <v>1325.54</v>
      </c>
      <c r="U70" s="88">
        <f t="shared" si="10"/>
        <v>1274.25</v>
      </c>
      <c r="V70" s="88">
        <f t="shared" si="10"/>
        <v>1224.54</v>
      </c>
      <c r="W70" s="88">
        <f t="shared" si="10"/>
        <v>1176.6399999999999</v>
      </c>
      <c r="X70" s="88">
        <f t="shared" si="10"/>
        <v>1186.21</v>
      </c>
      <c r="Y70" s="88">
        <f t="shared" si="10"/>
        <v>1323.04</v>
      </c>
      <c r="Z70" s="88">
        <f t="shared" si="10"/>
        <v>1347.3400000000001</v>
      </c>
      <c r="AA70" s="88">
        <f t="shared" si="10"/>
        <v>1377.33</v>
      </c>
      <c r="AB70" s="88">
        <f t="shared" si="10"/>
        <v>1400.9</v>
      </c>
      <c r="AC70" s="88">
        <f t="shared" si="10"/>
        <v>1352.66</v>
      </c>
      <c r="AD70" s="88">
        <f t="shared" si="10"/>
        <v>1308.1000000000001</v>
      </c>
      <c r="AE70" s="88">
        <f t="shared" si="10"/>
        <v>1235.44</v>
      </c>
      <c r="AF70" s="88">
        <f t="shared" si="10"/>
        <v>1182.31</v>
      </c>
      <c r="AG70" s="88">
        <f t="shared" si="10"/>
        <v>2068.14</v>
      </c>
      <c r="AH70" s="51">
        <f t="shared" si="2"/>
        <v>1400.9</v>
      </c>
      <c r="AI70" s="52">
        <f t="shared" si="3"/>
        <v>1122.3400000000001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>B69+B65+B53+B49+B35+B71</f>
        <v>1189.3400000000001</v>
      </c>
      <c r="C72" s="88">
        <f t="shared" ref="C72:AF72" si="11">C69+C65+C53+C49+C35+C71</f>
        <v>1183.1400000000001</v>
      </c>
      <c r="D72" s="88">
        <f t="shared" si="11"/>
        <v>1168.1400000000001</v>
      </c>
      <c r="E72" s="88">
        <f t="shared" si="11"/>
        <v>1155.6400000000001</v>
      </c>
      <c r="F72" s="88">
        <f t="shared" si="11"/>
        <v>1156.3400000000001</v>
      </c>
      <c r="G72" s="88">
        <f t="shared" si="11"/>
        <v>1162.3400000000001</v>
      </c>
      <c r="H72" s="88">
        <f t="shared" si="11"/>
        <v>1122.3400000000001</v>
      </c>
      <c r="I72" s="88">
        <f t="shared" si="11"/>
        <v>1122.3400000000001</v>
      </c>
      <c r="J72" s="88">
        <f t="shared" si="11"/>
        <v>1138.3400000000001</v>
      </c>
      <c r="K72" s="88">
        <f t="shared" si="11"/>
        <v>1177.54</v>
      </c>
      <c r="L72" s="88">
        <f t="shared" si="11"/>
        <v>1230.04</v>
      </c>
      <c r="M72" s="88">
        <f t="shared" si="11"/>
        <v>1232.19</v>
      </c>
      <c r="N72" s="88">
        <f t="shared" si="11"/>
        <v>1266.7399999999998</v>
      </c>
      <c r="O72" s="88">
        <f t="shared" si="11"/>
        <v>1324.1399999999999</v>
      </c>
      <c r="P72" s="88">
        <f t="shared" si="11"/>
        <v>1357.6399999999999</v>
      </c>
      <c r="Q72" s="88">
        <f t="shared" si="11"/>
        <v>1354.04</v>
      </c>
      <c r="R72" s="88">
        <f t="shared" si="11"/>
        <v>1338.18</v>
      </c>
      <c r="S72" s="88">
        <f t="shared" si="11"/>
        <v>1337.49</v>
      </c>
      <c r="T72" s="88">
        <f t="shared" si="11"/>
        <v>1325.54</v>
      </c>
      <c r="U72" s="88">
        <f t="shared" si="11"/>
        <v>1274.25</v>
      </c>
      <c r="V72" s="88">
        <f t="shared" si="11"/>
        <v>1224.54</v>
      </c>
      <c r="W72" s="88">
        <f t="shared" si="11"/>
        <v>1176.6399999999999</v>
      </c>
      <c r="X72" s="88">
        <f t="shared" si="11"/>
        <v>1186.21</v>
      </c>
      <c r="Y72" s="88">
        <f t="shared" si="11"/>
        <v>1323.04</v>
      </c>
      <c r="Z72" s="88">
        <f t="shared" si="11"/>
        <v>1347.3400000000001</v>
      </c>
      <c r="AA72" s="88">
        <f t="shared" si="11"/>
        <v>1377.33</v>
      </c>
      <c r="AB72" s="88">
        <f t="shared" si="11"/>
        <v>1400.9</v>
      </c>
      <c r="AC72" s="88">
        <f t="shared" si="11"/>
        <v>1352.66</v>
      </c>
      <c r="AD72" s="88">
        <f t="shared" si="11"/>
        <v>1308.1000000000001</v>
      </c>
      <c r="AE72" s="88">
        <f t="shared" si="11"/>
        <v>1235.44</v>
      </c>
      <c r="AF72" s="88">
        <f t="shared" si="11"/>
        <v>1182.31</v>
      </c>
      <c r="AG72" s="71">
        <f>AG69+AG65+AG53+AG49+AG35+AG71</f>
        <v>2068.14</v>
      </c>
      <c r="AH72" s="51">
        <f t="shared" si="2"/>
        <v>1400.9</v>
      </c>
      <c r="AI72" s="52">
        <f t="shared" si="3"/>
        <v>1122.3400000000001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>IF(B57&lt;0,B57*-1,0)</f>
        <v>0</v>
      </c>
      <c r="C73" s="79">
        <f t="shared" ref="C73:Q73" si="12">IF(C57&lt;0,C57*-1,0)</f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>IF(B55&lt;0,B55*-1,0)</f>
        <v>0</v>
      </c>
      <c r="C74" s="79">
        <f t="shared" ref="C74:Q74" si="14">IF(C55&lt;0,C55*-1,0)</f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>IF(B58&lt;0,B58*-1,0)</f>
        <v>0</v>
      </c>
      <c r="C75" s="79">
        <f t="shared" ref="C75:Q75" si="16">IF(C58&lt;0,C58*-1,0)</f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0</v>
      </c>
      <c r="C76" s="79">
        <f t="shared" ref="C76:E77" si="18">IF(C55&lt;0,C55*-1,0)</f>
        <v>0</v>
      </c>
      <c r="D76" s="79">
        <f t="shared" si="18"/>
        <v>0</v>
      </c>
      <c r="E76" s="79">
        <f t="shared" si="18"/>
        <v>0</v>
      </c>
      <c r="F76" s="79">
        <f>IF(F56&lt;0,F56*-1,0)</f>
        <v>0</v>
      </c>
      <c r="G76" s="79">
        <f t="shared" ref="G76:AF76" si="19">IF(G56&lt;0,G56*-1,0)</f>
        <v>0</v>
      </c>
      <c r="H76" s="79">
        <f t="shared" si="19"/>
        <v>0</v>
      </c>
      <c r="I76" s="79">
        <f t="shared" si="19"/>
        <v>0</v>
      </c>
      <c r="J76" s="79">
        <f t="shared" si="19"/>
        <v>0</v>
      </c>
      <c r="K76" s="79">
        <f t="shared" si="19"/>
        <v>0</v>
      </c>
      <c r="L76" s="79">
        <f t="shared" si="19"/>
        <v>0</v>
      </c>
      <c r="M76" s="79">
        <f t="shared" si="19"/>
        <v>0</v>
      </c>
      <c r="N76" s="79">
        <f t="shared" si="19"/>
        <v>0</v>
      </c>
      <c r="O76" s="79">
        <f t="shared" si="19"/>
        <v>0</v>
      </c>
      <c r="P76" s="79">
        <f t="shared" si="19"/>
        <v>0</v>
      </c>
      <c r="Q76" s="79">
        <f t="shared" si="19"/>
        <v>0</v>
      </c>
      <c r="R76" s="79">
        <f t="shared" si="19"/>
        <v>0.1</v>
      </c>
      <c r="S76" s="79">
        <f t="shared" si="19"/>
        <v>0</v>
      </c>
      <c r="T76" s="79">
        <f t="shared" si="19"/>
        <v>12</v>
      </c>
      <c r="U76" s="79">
        <f t="shared" si="19"/>
        <v>1.3</v>
      </c>
      <c r="V76" s="79">
        <f t="shared" si="19"/>
        <v>1.7</v>
      </c>
      <c r="W76" s="79">
        <f t="shared" si="19"/>
        <v>0.3</v>
      </c>
      <c r="X76" s="79">
        <f t="shared" si="19"/>
        <v>14.6</v>
      </c>
      <c r="Y76" s="79">
        <f t="shared" si="19"/>
        <v>0</v>
      </c>
      <c r="Z76" s="79">
        <f t="shared" si="19"/>
        <v>20.7</v>
      </c>
      <c r="AA76" s="79">
        <f t="shared" si="19"/>
        <v>0</v>
      </c>
      <c r="AB76" s="79">
        <f t="shared" si="19"/>
        <v>0</v>
      </c>
      <c r="AC76" s="79">
        <f t="shared" si="19"/>
        <v>4.5999999999999996</v>
      </c>
      <c r="AD76" s="79">
        <f t="shared" si="19"/>
        <v>2.9</v>
      </c>
      <c r="AE76" s="79">
        <f t="shared" si="19"/>
        <v>3.8</v>
      </c>
      <c r="AF76" s="79">
        <f t="shared" si="19"/>
        <v>0</v>
      </c>
      <c r="AG76" s="89"/>
      <c r="AH76" s="51">
        <f t="shared" ref="AH76:AH88" si="20">MAX(B76:AF76)</f>
        <v>20.7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f>IF(B54&lt;0,B54*-1,0)</f>
        <v>0</v>
      </c>
      <c r="C77" s="79">
        <f t="shared" si="18"/>
        <v>4</v>
      </c>
      <c r="D77" s="79">
        <f t="shared" si="18"/>
        <v>18</v>
      </c>
      <c r="E77" s="79">
        <f t="shared" si="18"/>
        <v>10</v>
      </c>
      <c r="F77" s="79">
        <f>IF(F54&lt;0,F54*-1,0)</f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18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>SUM(B73:B78)</f>
        <v>0</v>
      </c>
      <c r="C79" s="66">
        <f t="shared" ref="C79:AG79" si="23">SUM(C73:C78)</f>
        <v>4</v>
      </c>
      <c r="D79" s="66">
        <f t="shared" si="23"/>
        <v>18</v>
      </c>
      <c r="E79" s="66">
        <f t="shared" si="23"/>
        <v>10</v>
      </c>
      <c r="F79" s="66">
        <f t="shared" si="23"/>
        <v>0</v>
      </c>
      <c r="G79" s="66">
        <f t="shared" si="23"/>
        <v>0</v>
      </c>
      <c r="H79" s="66">
        <f t="shared" si="23"/>
        <v>0</v>
      </c>
      <c r="I79" s="66">
        <f t="shared" si="23"/>
        <v>0</v>
      </c>
      <c r="J79" s="66">
        <f t="shared" si="23"/>
        <v>0</v>
      </c>
      <c r="K79" s="66">
        <f t="shared" si="23"/>
        <v>0</v>
      </c>
      <c r="L79" s="66">
        <f t="shared" si="23"/>
        <v>0</v>
      </c>
      <c r="M79" s="66">
        <f t="shared" si="23"/>
        <v>0</v>
      </c>
      <c r="N79" s="66">
        <f t="shared" si="23"/>
        <v>0</v>
      </c>
      <c r="O79" s="66">
        <f t="shared" si="23"/>
        <v>0</v>
      </c>
      <c r="P79" s="66">
        <f t="shared" si="23"/>
        <v>0</v>
      </c>
      <c r="Q79" s="66">
        <f t="shared" si="23"/>
        <v>0</v>
      </c>
      <c r="R79" s="66">
        <f t="shared" si="23"/>
        <v>0.1</v>
      </c>
      <c r="S79" s="66">
        <f t="shared" si="23"/>
        <v>0</v>
      </c>
      <c r="T79" s="66">
        <f t="shared" si="23"/>
        <v>12</v>
      </c>
      <c r="U79" s="66">
        <f t="shared" si="23"/>
        <v>1.3</v>
      </c>
      <c r="V79" s="66">
        <f t="shared" si="23"/>
        <v>1.7</v>
      </c>
      <c r="W79" s="66">
        <f t="shared" si="23"/>
        <v>0.3</v>
      </c>
      <c r="X79" s="66">
        <f t="shared" si="23"/>
        <v>14.6</v>
      </c>
      <c r="Y79" s="66">
        <f t="shared" si="23"/>
        <v>0</v>
      </c>
      <c r="Z79" s="66">
        <f t="shared" si="23"/>
        <v>20.7</v>
      </c>
      <c r="AA79" s="66">
        <f t="shared" si="23"/>
        <v>0</v>
      </c>
      <c r="AB79" s="66">
        <f t="shared" si="23"/>
        <v>0</v>
      </c>
      <c r="AC79" s="66">
        <f t="shared" si="23"/>
        <v>4.5999999999999996</v>
      </c>
      <c r="AD79" s="66">
        <f t="shared" si="23"/>
        <v>2.9</v>
      </c>
      <c r="AE79" s="66">
        <f t="shared" si="23"/>
        <v>3.8</v>
      </c>
      <c r="AF79" s="66">
        <f t="shared" si="23"/>
        <v>0</v>
      </c>
      <c r="AG79" s="71">
        <f t="shared" si="23"/>
        <v>0</v>
      </c>
      <c r="AH79" s="51">
        <f t="shared" si="20"/>
        <v>20.7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87</v>
      </c>
      <c r="B80" s="66">
        <f>SUM(B67:B79)</f>
        <v>2378.6800000000003</v>
      </c>
      <c r="C80" s="66">
        <f t="shared" ref="C80:AG80" si="24">SUM(C67:C79)</f>
        <v>2374.2800000000002</v>
      </c>
      <c r="D80" s="66">
        <f t="shared" si="24"/>
        <v>2372.2800000000002</v>
      </c>
      <c r="E80" s="66">
        <f t="shared" si="24"/>
        <v>2331.2800000000002</v>
      </c>
      <c r="F80" s="66">
        <f t="shared" si="24"/>
        <v>2312.6800000000003</v>
      </c>
      <c r="G80" s="66">
        <f t="shared" si="24"/>
        <v>2324.6800000000003</v>
      </c>
      <c r="H80" s="66">
        <f t="shared" si="24"/>
        <v>2244.6800000000003</v>
      </c>
      <c r="I80" s="66">
        <f t="shared" si="24"/>
        <v>2244.6800000000003</v>
      </c>
      <c r="J80" s="66">
        <f t="shared" si="24"/>
        <v>2276.6800000000003</v>
      </c>
      <c r="K80" s="66">
        <f t="shared" si="24"/>
        <v>2355.08</v>
      </c>
      <c r="L80" s="66">
        <f t="shared" si="24"/>
        <v>2460.08</v>
      </c>
      <c r="M80" s="66">
        <f t="shared" si="24"/>
        <v>2464.38</v>
      </c>
      <c r="N80" s="66">
        <f t="shared" si="24"/>
        <v>2533.4799999999996</v>
      </c>
      <c r="O80" s="66">
        <f t="shared" si="24"/>
        <v>2648.2799999999997</v>
      </c>
      <c r="P80" s="66">
        <f t="shared" si="24"/>
        <v>2715.2799999999997</v>
      </c>
      <c r="Q80" s="66">
        <f t="shared" si="24"/>
        <v>2708.08</v>
      </c>
      <c r="R80" s="66">
        <f t="shared" si="24"/>
        <v>2676.56</v>
      </c>
      <c r="S80" s="66">
        <f t="shared" si="24"/>
        <v>2674.98</v>
      </c>
      <c r="T80" s="66">
        <f t="shared" si="24"/>
        <v>2675.08</v>
      </c>
      <c r="U80" s="66">
        <f t="shared" si="24"/>
        <v>2551.1000000000004</v>
      </c>
      <c r="V80" s="66">
        <f t="shared" si="24"/>
        <v>2452.4799999999996</v>
      </c>
      <c r="W80" s="66">
        <f t="shared" si="24"/>
        <v>2353.88</v>
      </c>
      <c r="X80" s="66">
        <f t="shared" si="24"/>
        <v>2401.62</v>
      </c>
      <c r="Y80" s="66">
        <f t="shared" si="24"/>
        <v>2646.08</v>
      </c>
      <c r="Z80" s="66">
        <f t="shared" si="24"/>
        <v>2752.08</v>
      </c>
      <c r="AA80" s="66">
        <f t="shared" si="24"/>
        <v>2754.66</v>
      </c>
      <c r="AB80" s="66">
        <f t="shared" si="24"/>
        <v>2801.8</v>
      </c>
      <c r="AC80" s="66">
        <f t="shared" si="24"/>
        <v>2714.52</v>
      </c>
      <c r="AD80" s="66">
        <f t="shared" si="24"/>
        <v>2622.0000000000005</v>
      </c>
      <c r="AE80" s="66">
        <f t="shared" si="24"/>
        <v>2478.4800000000005</v>
      </c>
      <c r="AF80" s="66">
        <f t="shared" si="24"/>
        <v>2364.62</v>
      </c>
      <c r="AG80" s="71">
        <f t="shared" si="24"/>
        <v>4208.08</v>
      </c>
      <c r="AH80" s="51">
        <f t="shared" si="20"/>
        <v>2801.8</v>
      </c>
      <c r="AI80" s="52">
        <f t="shared" si="21"/>
        <v>2244.6800000000003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2">
        <v>50.04</v>
      </c>
      <c r="C81" s="91">
        <v>50.03</v>
      </c>
      <c r="D81" s="91">
        <v>50.04</v>
      </c>
      <c r="E81" s="91">
        <v>50.015000000000001</v>
      </c>
      <c r="F81" s="91">
        <v>50.045000000000002</v>
      </c>
      <c r="G81" s="91">
        <v>50.006999999999998</v>
      </c>
      <c r="H81" s="91">
        <v>50.018999999999998</v>
      </c>
      <c r="I81" s="91">
        <v>50.018999999999998</v>
      </c>
      <c r="J81" s="91">
        <v>49.969000000000001</v>
      </c>
      <c r="K81" s="91">
        <v>50.048000000000002</v>
      </c>
      <c r="L81" s="91">
        <v>50.02</v>
      </c>
      <c r="M81" s="91">
        <v>50</v>
      </c>
      <c r="N81" s="91">
        <v>50.046999999999997</v>
      </c>
      <c r="O81" s="91">
        <v>50.054000000000002</v>
      </c>
      <c r="P81" s="91">
        <v>50.003</v>
      </c>
      <c r="Q81" s="91">
        <v>49.85</v>
      </c>
      <c r="R81" s="91">
        <v>50.036999999999999</v>
      </c>
      <c r="S81" s="91">
        <v>50.034999999999997</v>
      </c>
      <c r="T81" s="91">
        <v>50.069000000000003</v>
      </c>
      <c r="U81" s="91">
        <v>50.037999999999997</v>
      </c>
      <c r="V81" s="91">
        <v>50.048999999999999</v>
      </c>
      <c r="W81" s="91">
        <v>50.023000000000003</v>
      </c>
      <c r="X81" s="91">
        <v>50.033999999999999</v>
      </c>
      <c r="Y81" s="91">
        <v>50.06</v>
      </c>
      <c r="Z81" s="91">
        <v>50.027999999999999</v>
      </c>
      <c r="AA81" s="91">
        <v>50</v>
      </c>
      <c r="AB81" s="91">
        <v>50.02</v>
      </c>
      <c r="AC81" s="91">
        <v>50.018999999999998</v>
      </c>
      <c r="AD81" s="91">
        <v>50.075000000000003</v>
      </c>
      <c r="AE81" s="91">
        <v>50.048000000000002</v>
      </c>
      <c r="AF81" s="92">
        <v>49.987000000000002</v>
      </c>
      <c r="AG81" s="93"/>
      <c r="AH81" s="51">
        <f t="shared" si="20"/>
        <v>50.075000000000003</v>
      </c>
      <c r="AI81" s="52">
        <f t="shared" si="21"/>
        <v>49.85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96">
        <v>125.6</v>
      </c>
      <c r="C82" s="67">
        <v>125.3</v>
      </c>
      <c r="D82" s="67">
        <v>126.4</v>
      </c>
      <c r="E82" s="67">
        <v>125.7</v>
      </c>
      <c r="F82" s="67">
        <v>126.2</v>
      </c>
      <c r="G82" s="67">
        <v>126.3</v>
      </c>
      <c r="H82" s="67">
        <v>125</v>
      </c>
      <c r="I82" s="67">
        <v>123.5</v>
      </c>
      <c r="J82" s="67">
        <v>125.4</v>
      </c>
      <c r="K82" s="67">
        <v>123.9</v>
      </c>
      <c r="L82" s="67">
        <v>124</v>
      </c>
      <c r="M82" s="67">
        <v>123</v>
      </c>
      <c r="N82" s="67">
        <v>123.6</v>
      </c>
      <c r="O82" s="67">
        <v>124.4</v>
      </c>
      <c r="P82" s="67">
        <v>123.2</v>
      </c>
      <c r="Q82" s="67">
        <v>123.8</v>
      </c>
      <c r="R82" s="67">
        <v>124</v>
      </c>
      <c r="S82" s="95">
        <v>124.1</v>
      </c>
      <c r="T82" s="95">
        <v>126.1</v>
      </c>
      <c r="U82" s="95">
        <v>125.8</v>
      </c>
      <c r="V82" s="95">
        <v>125.1</v>
      </c>
      <c r="W82" s="95">
        <v>125.4</v>
      </c>
      <c r="X82" s="95">
        <v>124.8</v>
      </c>
      <c r="Y82" s="95">
        <v>125.6</v>
      </c>
      <c r="Z82" s="95">
        <v>126.7</v>
      </c>
      <c r="AA82" s="67">
        <v>125.36</v>
      </c>
      <c r="AB82" s="67">
        <v>126.5</v>
      </c>
      <c r="AC82" s="67">
        <v>126.4</v>
      </c>
      <c r="AD82" s="67">
        <v>124.4</v>
      </c>
      <c r="AE82" s="67">
        <v>126.4</v>
      </c>
      <c r="AF82" s="96">
        <v>126.6</v>
      </c>
      <c r="AG82" s="97"/>
      <c r="AH82" s="51">
        <f t="shared" si="20"/>
        <v>126.7</v>
      </c>
      <c r="AI82" s="52">
        <f t="shared" si="21"/>
        <v>123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96">
        <v>129.4</v>
      </c>
      <c r="C83" s="67">
        <v>129</v>
      </c>
      <c r="D83" s="67">
        <v>129.9</v>
      </c>
      <c r="E83" s="67">
        <v>129.1</v>
      </c>
      <c r="F83" s="67">
        <v>129.30000000000001</v>
      </c>
      <c r="G83" s="67">
        <v>129.19999999999999</v>
      </c>
      <c r="H83" s="67">
        <v>128</v>
      </c>
      <c r="I83" s="67">
        <v>126.7</v>
      </c>
      <c r="J83" s="67">
        <v>127.9</v>
      </c>
      <c r="K83" s="67">
        <v>126.3</v>
      </c>
      <c r="L83" s="67">
        <v>126.9</v>
      </c>
      <c r="M83" s="67">
        <v>125.4</v>
      </c>
      <c r="N83" s="67">
        <v>125.8</v>
      </c>
      <c r="O83" s="67">
        <v>126.7</v>
      </c>
      <c r="P83" s="67">
        <v>126</v>
      </c>
      <c r="Q83" s="67">
        <v>126.4</v>
      </c>
      <c r="R83" s="67">
        <v>126.5</v>
      </c>
      <c r="S83" s="95">
        <v>126.6</v>
      </c>
      <c r="T83" s="95">
        <v>128</v>
      </c>
      <c r="U83" s="95">
        <v>128.1</v>
      </c>
      <c r="V83" s="95">
        <v>127.3</v>
      </c>
      <c r="W83" s="95">
        <v>128</v>
      </c>
      <c r="X83" s="95">
        <v>127.5</v>
      </c>
      <c r="Y83" s="95">
        <v>128.1</v>
      </c>
      <c r="Z83" s="95">
        <v>128.80000000000001</v>
      </c>
      <c r="AA83" s="67">
        <v>127.8</v>
      </c>
      <c r="AB83" s="67">
        <v>129.19999999999999</v>
      </c>
      <c r="AC83" s="67">
        <v>129.19999999999999</v>
      </c>
      <c r="AD83" s="67">
        <v>127.8</v>
      </c>
      <c r="AE83" s="67">
        <v>129.69999999999999</v>
      </c>
      <c r="AF83" s="96">
        <v>129.80000000000001</v>
      </c>
      <c r="AG83" s="97"/>
      <c r="AH83" s="51">
        <f t="shared" si="20"/>
        <v>129.9</v>
      </c>
      <c r="AI83" s="52">
        <f t="shared" si="21"/>
        <v>125.4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96">
        <v>127.7</v>
      </c>
      <c r="C84" s="67">
        <v>126.2</v>
      </c>
      <c r="D84" s="67">
        <v>126.6</v>
      </c>
      <c r="E84" s="67">
        <v>127</v>
      </c>
      <c r="F84" s="67">
        <v>129.5</v>
      </c>
      <c r="G84" s="67">
        <v>131.19999999999999</v>
      </c>
      <c r="H84" s="67">
        <v>128</v>
      </c>
      <c r="I84" s="67">
        <v>125.9</v>
      </c>
      <c r="J84" s="67">
        <v>127.8</v>
      </c>
      <c r="K84" s="67">
        <v>124.9</v>
      </c>
      <c r="L84" s="67">
        <v>126</v>
      </c>
      <c r="M84" s="67">
        <v>127</v>
      </c>
      <c r="N84" s="67">
        <v>123.6</v>
      </c>
      <c r="O84" s="67">
        <v>122.2</v>
      </c>
      <c r="P84" s="67">
        <v>125.7</v>
      </c>
      <c r="Q84" s="67">
        <v>124</v>
      </c>
      <c r="R84" s="67">
        <v>124.7</v>
      </c>
      <c r="S84" s="67">
        <v>124.9</v>
      </c>
      <c r="T84" s="67">
        <v>124</v>
      </c>
      <c r="U84" s="67">
        <v>126.6</v>
      </c>
      <c r="V84" s="67">
        <v>126.6</v>
      </c>
      <c r="W84" s="95">
        <v>125.2</v>
      </c>
      <c r="X84" s="95">
        <v>125.5</v>
      </c>
      <c r="Y84" s="95">
        <v>126.6</v>
      </c>
      <c r="Z84" s="95">
        <v>122.6</v>
      </c>
      <c r="AA84" s="67">
        <v>122.4</v>
      </c>
      <c r="AB84" s="67">
        <v>124.2</v>
      </c>
      <c r="AC84" s="67">
        <v>124.7</v>
      </c>
      <c r="AD84" s="67">
        <v>124.8</v>
      </c>
      <c r="AE84" s="67">
        <v>125.7</v>
      </c>
      <c r="AF84" s="96">
        <v>126.8</v>
      </c>
      <c r="AG84" s="97"/>
      <c r="AH84" s="51">
        <f t="shared" si="20"/>
        <v>131.19999999999999</v>
      </c>
      <c r="AI84" s="52">
        <f t="shared" si="21"/>
        <v>122.2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96">
        <v>133.30000000000001</v>
      </c>
      <c r="C85" s="67">
        <v>130.9</v>
      </c>
      <c r="D85" s="67">
        <v>131.4</v>
      </c>
      <c r="E85" s="67">
        <v>132.1</v>
      </c>
      <c r="F85" s="67">
        <v>134.5</v>
      </c>
      <c r="G85" s="67">
        <v>135.6</v>
      </c>
      <c r="H85" s="67">
        <v>132</v>
      </c>
      <c r="I85" s="67">
        <v>130.1</v>
      </c>
      <c r="J85" s="67">
        <v>132</v>
      </c>
      <c r="K85" s="67">
        <v>129.30000000000001</v>
      </c>
      <c r="L85" s="67">
        <v>129</v>
      </c>
      <c r="M85" s="67">
        <v>130.9</v>
      </c>
      <c r="N85" s="67">
        <v>127.9</v>
      </c>
      <c r="O85" s="67">
        <v>126.2</v>
      </c>
      <c r="P85" s="67">
        <v>130.4</v>
      </c>
      <c r="Q85" s="67">
        <v>129</v>
      </c>
      <c r="R85" s="67">
        <v>129.19999999999999</v>
      </c>
      <c r="S85" s="67">
        <v>129.80000000000001</v>
      </c>
      <c r="T85" s="67">
        <v>128.6</v>
      </c>
      <c r="U85" s="67">
        <v>130.69999999999999</v>
      </c>
      <c r="V85" s="67">
        <v>131</v>
      </c>
      <c r="W85" s="95">
        <v>129.80000000000001</v>
      </c>
      <c r="X85" s="95">
        <v>130.30000000000001</v>
      </c>
      <c r="Y85" s="95">
        <v>131.4</v>
      </c>
      <c r="Z85" s="95">
        <v>127.3</v>
      </c>
      <c r="AA85" s="67">
        <v>127.1</v>
      </c>
      <c r="AB85" s="67">
        <v>129</v>
      </c>
      <c r="AC85" s="67">
        <v>129.4</v>
      </c>
      <c r="AD85" s="67">
        <v>130.4</v>
      </c>
      <c r="AE85" s="67">
        <v>131.19999999999999</v>
      </c>
      <c r="AF85" s="96">
        <v>132</v>
      </c>
      <c r="AG85" s="97"/>
      <c r="AH85" s="51">
        <f t="shared" si="20"/>
        <v>135.6</v>
      </c>
      <c r="AI85" s="52">
        <f t="shared" si="21"/>
        <v>126.2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100">
        <v>132.30000000000001</v>
      </c>
      <c r="C86" s="99">
        <v>132.9</v>
      </c>
      <c r="D86" s="99">
        <v>136.5</v>
      </c>
      <c r="E86" s="99">
        <v>133.80000000000001</v>
      </c>
      <c r="F86" s="99">
        <v>133.80000000000001</v>
      </c>
      <c r="G86" s="99">
        <v>133.80000000000001</v>
      </c>
      <c r="H86" s="99">
        <v>134</v>
      </c>
      <c r="I86" s="99">
        <v>134.30000000000001</v>
      </c>
      <c r="J86" s="99">
        <v>135</v>
      </c>
      <c r="K86" s="99">
        <v>134.6</v>
      </c>
      <c r="L86" s="99">
        <v>132.4</v>
      </c>
      <c r="M86" s="99">
        <v>133.30000000000001</v>
      </c>
      <c r="N86" s="99">
        <v>136.19999999999999</v>
      </c>
      <c r="O86" s="99">
        <v>135.6</v>
      </c>
      <c r="P86" s="99">
        <v>132.1</v>
      </c>
      <c r="Q86" s="99">
        <v>135.80000000000001</v>
      </c>
      <c r="R86" s="99">
        <v>133</v>
      </c>
      <c r="S86" s="99">
        <v>134.6</v>
      </c>
      <c r="T86" s="99">
        <v>135.9</v>
      </c>
      <c r="U86" s="99">
        <v>135.5</v>
      </c>
      <c r="V86" s="99">
        <v>134.80000000000001</v>
      </c>
      <c r="W86" s="95">
        <v>135</v>
      </c>
      <c r="X86" s="95">
        <v>135.1</v>
      </c>
      <c r="Y86" s="95">
        <v>133.80000000000001</v>
      </c>
      <c r="Z86" s="95">
        <v>133.5</v>
      </c>
      <c r="AA86" s="99">
        <v>132.6</v>
      </c>
      <c r="AB86" s="99">
        <v>133.80000000000001</v>
      </c>
      <c r="AC86" s="99">
        <v>135.6</v>
      </c>
      <c r="AD86" s="99">
        <v>133.30000000000001</v>
      </c>
      <c r="AE86" s="99">
        <v>134.9</v>
      </c>
      <c r="AF86" s="100">
        <v>135</v>
      </c>
      <c r="AG86" s="101"/>
      <c r="AH86" s="51">
        <f t="shared" si="20"/>
        <v>136.5</v>
      </c>
      <c r="AI86" s="52">
        <f t="shared" si="21"/>
        <v>132.1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96">
        <v>127.2</v>
      </c>
      <c r="C87" s="67">
        <v>128.80000000000001</v>
      </c>
      <c r="D87" s="67">
        <v>134.6</v>
      </c>
      <c r="E87" s="67">
        <v>131.9</v>
      </c>
      <c r="F87" s="67">
        <v>131.1</v>
      </c>
      <c r="G87" s="67">
        <v>131.1</v>
      </c>
      <c r="H87" s="67">
        <v>135</v>
      </c>
      <c r="I87" s="67">
        <v>134.9</v>
      </c>
      <c r="J87" s="67">
        <v>134.9</v>
      </c>
      <c r="K87" s="67">
        <v>134.4</v>
      </c>
      <c r="L87" s="67">
        <v>132</v>
      </c>
      <c r="M87" s="67">
        <v>130.19999999999999</v>
      </c>
      <c r="N87" s="67">
        <v>131.5</v>
      </c>
      <c r="O87" s="67">
        <v>125.6</v>
      </c>
      <c r="P87" s="67">
        <v>124.5</v>
      </c>
      <c r="Q87" s="67">
        <v>129</v>
      </c>
      <c r="R87" s="67">
        <v>131.69999999999999</v>
      </c>
      <c r="S87" s="67">
        <v>132.30000000000001</v>
      </c>
      <c r="T87" s="67">
        <v>131.6</v>
      </c>
      <c r="U87" s="67">
        <v>132.5</v>
      </c>
      <c r="V87" s="67">
        <v>135.30000000000001</v>
      </c>
      <c r="W87" s="95">
        <v>135.80000000000001</v>
      </c>
      <c r="X87" s="95">
        <v>136.19999999999999</v>
      </c>
      <c r="Y87" s="95">
        <v>136.30000000000001</v>
      </c>
      <c r="Z87" s="95">
        <v>133.5</v>
      </c>
      <c r="AA87" s="67">
        <v>127.5</v>
      </c>
      <c r="AB87" s="67">
        <v>126.5</v>
      </c>
      <c r="AC87" s="67">
        <v>130.6</v>
      </c>
      <c r="AD87" s="67">
        <v>128.9</v>
      </c>
      <c r="AE87" s="67">
        <v>131.9</v>
      </c>
      <c r="AF87" s="96">
        <v>128.69999999999999</v>
      </c>
      <c r="AG87" s="97"/>
      <c r="AH87" s="51">
        <f t="shared" si="20"/>
        <v>136.30000000000001</v>
      </c>
      <c r="AI87" s="52">
        <f t="shared" si="21"/>
        <v>124.5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3">
        <v>66.099999999999994</v>
      </c>
      <c r="C88" s="102">
        <v>65.900000000000006</v>
      </c>
      <c r="D88" s="102">
        <v>66.400000000000006</v>
      </c>
      <c r="E88" s="102">
        <v>66</v>
      </c>
      <c r="F88" s="102">
        <v>66</v>
      </c>
      <c r="G88" s="102">
        <v>65.900000000000006</v>
      </c>
      <c r="H88" s="102">
        <v>65.599999999999994</v>
      </c>
      <c r="I88" s="102">
        <v>65.099999999999994</v>
      </c>
      <c r="J88" s="102">
        <v>65.099999999999994</v>
      </c>
      <c r="K88" s="102">
        <v>64.2</v>
      </c>
      <c r="L88" s="102">
        <v>65</v>
      </c>
      <c r="M88" s="102">
        <v>64.3</v>
      </c>
      <c r="N88" s="102">
        <v>64.400000000000006</v>
      </c>
      <c r="O88" s="102">
        <v>65.900000000000006</v>
      </c>
      <c r="P88" s="102">
        <v>64.5</v>
      </c>
      <c r="Q88" s="102">
        <v>65</v>
      </c>
      <c r="R88" s="102">
        <v>64.599999999999994</v>
      </c>
      <c r="S88" s="102">
        <v>65.099999999999994</v>
      </c>
      <c r="T88" s="102">
        <v>65.099999999999994</v>
      </c>
      <c r="U88" s="102">
        <v>65.5</v>
      </c>
      <c r="V88" s="102">
        <v>65.099999999999994</v>
      </c>
      <c r="W88" s="102">
        <v>65.3</v>
      </c>
      <c r="X88" s="102">
        <v>65</v>
      </c>
      <c r="Y88" s="102">
        <v>65.400000000000006</v>
      </c>
      <c r="Z88" s="102">
        <v>65.7</v>
      </c>
      <c r="AA88" s="102">
        <v>65.3</v>
      </c>
      <c r="AB88" s="102">
        <v>65.900000000000006</v>
      </c>
      <c r="AC88" s="102">
        <v>65.8</v>
      </c>
      <c r="AD88" s="102">
        <v>65.2</v>
      </c>
      <c r="AE88" s="102">
        <v>66.3</v>
      </c>
      <c r="AF88" s="103">
        <v>66.400000000000006</v>
      </c>
      <c r="AG88" s="104"/>
      <c r="AH88" s="51">
        <f t="shared" si="20"/>
        <v>66.400000000000006</v>
      </c>
      <c r="AI88" s="52">
        <f t="shared" si="21"/>
        <v>64.2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SUM(B12,B14,B17,B20:B21,B39,B41:B42,B44,B46,B91:B94,B98,B104,B110,B119,B121,B133,B140,B143:B144,B151,B153,B155,B159:B161,B163:B165,B170,B176:B177,B179:B181,B189,B194)</f>
        <v>113.13999999999994</v>
      </c>
      <c r="C90" s="109">
        <f t="shared" ref="C90:AF90" si="25">SUM(C12,C14,C17,C20:C21,C39,C41:C42,C44,C46,C91:C94,C98,C104,C110,C119,C121,C133,C140,C143:C144,C151,C153,C155,C159:C161,C163:C165,C170,C176:C177,C179:C181,C189,C194)</f>
        <v>118.63999999999997</v>
      </c>
      <c r="D90" s="109">
        <f t="shared" si="25"/>
        <v>272.84000000000003</v>
      </c>
      <c r="E90" s="109">
        <f t="shared" si="25"/>
        <v>118.43999999999998</v>
      </c>
      <c r="F90" s="109">
        <f t="shared" si="25"/>
        <v>129.83999999999997</v>
      </c>
      <c r="G90" s="109">
        <f t="shared" si="25"/>
        <v>144.83999999999997</v>
      </c>
      <c r="H90" s="109">
        <f t="shared" si="25"/>
        <v>170.83999999999997</v>
      </c>
      <c r="I90" s="109">
        <f t="shared" si="25"/>
        <v>190.14</v>
      </c>
      <c r="J90" s="109">
        <f t="shared" si="25"/>
        <v>213.33999999999997</v>
      </c>
      <c r="K90" s="109">
        <f t="shared" si="25"/>
        <v>225.33999999999997</v>
      </c>
      <c r="L90" s="109">
        <f t="shared" si="25"/>
        <v>240.83999999999997</v>
      </c>
      <c r="M90" s="109">
        <f t="shared" si="25"/>
        <v>230.83999999999997</v>
      </c>
      <c r="N90" s="109">
        <f t="shared" si="25"/>
        <v>234.43999999999997</v>
      </c>
      <c r="O90" s="109">
        <f t="shared" si="25"/>
        <v>238.73999999999998</v>
      </c>
      <c r="P90" s="109">
        <f t="shared" si="25"/>
        <v>227.14</v>
      </c>
      <c r="Q90" s="109">
        <f t="shared" si="25"/>
        <v>241.54000000000002</v>
      </c>
      <c r="R90" s="109">
        <f t="shared" si="25"/>
        <v>243.24</v>
      </c>
      <c r="S90" s="109">
        <f t="shared" si="25"/>
        <v>286.03999999999996</v>
      </c>
      <c r="T90" s="109">
        <f t="shared" si="25"/>
        <v>283.44</v>
      </c>
      <c r="U90" s="109">
        <f t="shared" si="25"/>
        <v>229.83999999999997</v>
      </c>
      <c r="V90" s="109">
        <f t="shared" si="25"/>
        <v>227.43999999999997</v>
      </c>
      <c r="W90" s="109">
        <f t="shared" si="25"/>
        <v>233.53999999999996</v>
      </c>
      <c r="X90" s="109">
        <f t="shared" si="25"/>
        <v>240.94</v>
      </c>
      <c r="Y90" s="109">
        <f t="shared" si="25"/>
        <v>256.14</v>
      </c>
      <c r="Z90" s="109">
        <f t="shared" si="25"/>
        <v>267.94</v>
      </c>
      <c r="AA90" s="109">
        <f t="shared" si="25"/>
        <v>246.93999999999997</v>
      </c>
      <c r="AB90" s="109">
        <f t="shared" si="25"/>
        <v>239.43999999999994</v>
      </c>
      <c r="AC90" s="109">
        <f t="shared" si="25"/>
        <v>208.13999999999996</v>
      </c>
      <c r="AD90" s="109">
        <f t="shared" si="25"/>
        <v>162.73999999999998</v>
      </c>
      <c r="AE90" s="109">
        <f t="shared" si="25"/>
        <v>137.63999999999999</v>
      </c>
      <c r="AF90" s="109">
        <f t="shared" si="25"/>
        <v>132.83999999999995</v>
      </c>
      <c r="AG90" s="110"/>
      <c r="AH90" s="51">
        <f>MAX(B90:AF90)</f>
        <v>286.03999999999996</v>
      </c>
      <c r="AI90" s="52">
        <f>MIN(B90:AF90)</f>
        <v>113.13999999999994</v>
      </c>
    </row>
    <row r="91" spans="1:88" x14ac:dyDescent="0.25">
      <c r="A91" s="111" t="s">
        <v>58</v>
      </c>
      <c r="B91" s="113">
        <v>14.2</v>
      </c>
      <c r="C91" s="79">
        <v>19.100000000000001</v>
      </c>
      <c r="D91" s="79">
        <v>20</v>
      </c>
      <c r="E91" s="79">
        <v>10.6</v>
      </c>
      <c r="F91" s="112">
        <v>-9</v>
      </c>
      <c r="G91" s="112">
        <v>-7</v>
      </c>
      <c r="H91" s="112">
        <v>8</v>
      </c>
      <c r="I91" s="112">
        <v>12</v>
      </c>
      <c r="J91" s="112">
        <v>13</v>
      </c>
      <c r="K91" s="112">
        <v>14</v>
      </c>
      <c r="L91" s="49">
        <v>38</v>
      </c>
      <c r="M91" s="112">
        <v>34.9</v>
      </c>
      <c r="N91" s="112">
        <v>0</v>
      </c>
      <c r="O91" s="112">
        <v>29.3</v>
      </c>
      <c r="P91" s="112">
        <v>23.9</v>
      </c>
      <c r="Q91" s="112">
        <v>29</v>
      </c>
      <c r="R91" s="112">
        <v>29.3</v>
      </c>
      <c r="S91" s="49">
        <v>30</v>
      </c>
      <c r="T91" s="49">
        <v>25.1</v>
      </c>
      <c r="U91" s="112">
        <v>29.9</v>
      </c>
      <c r="V91" s="112">
        <v>39.700000000000003</v>
      </c>
      <c r="W91" s="112">
        <v>54.3</v>
      </c>
      <c r="X91" s="112">
        <v>51.1</v>
      </c>
      <c r="Y91" s="112">
        <v>45.9</v>
      </c>
      <c r="Z91" s="112">
        <v>30.5</v>
      </c>
      <c r="AA91" s="49">
        <v>26.9</v>
      </c>
      <c r="AB91" s="49">
        <v>21.1</v>
      </c>
      <c r="AC91" s="49">
        <v>26.1</v>
      </c>
      <c r="AD91" s="49">
        <v>19.8</v>
      </c>
      <c r="AE91" s="49">
        <v>4.5999999999999996</v>
      </c>
      <c r="AF91" s="113">
        <v>8.6999999999999993</v>
      </c>
      <c r="AG91" s="114">
        <v>75</v>
      </c>
      <c r="AH91" s="51">
        <f>IF(ABS(MAX(B91:AF91))&gt;ABS(MIN(B91:AF91)),MAX(B91:AF91),MIN(B91:AF91))</f>
        <v>54.3</v>
      </c>
      <c r="AI91" s="115">
        <f>INDEX($B$9:$AF$9,1,MATCH(AH91,B91:AF91,0))</f>
        <v>0.75</v>
      </c>
    </row>
    <row r="92" spans="1:88" x14ac:dyDescent="0.25">
      <c r="A92" s="116" t="s">
        <v>59</v>
      </c>
      <c r="B92" s="117">
        <f>-36.9-41</f>
        <v>-77.900000000000006</v>
      </c>
      <c r="C92" s="80">
        <f>-37.1-40.8</f>
        <v>-77.900000000000006</v>
      </c>
      <c r="D92" s="80">
        <v>76</v>
      </c>
      <c r="E92" s="80">
        <v>-70</v>
      </c>
      <c r="F92" s="80">
        <v>-58</v>
      </c>
      <c r="G92" s="80">
        <v>-51</v>
      </c>
      <c r="H92" s="80">
        <v>-42</v>
      </c>
      <c r="I92" s="80">
        <v>-32</v>
      </c>
      <c r="J92" s="80">
        <v>-22</v>
      </c>
      <c r="K92" s="80">
        <v>-21</v>
      </c>
      <c r="L92" s="80">
        <v>-22</v>
      </c>
      <c r="M92" s="80">
        <v>-26.9</v>
      </c>
      <c r="N92" s="80">
        <v>-2.5</v>
      </c>
      <c r="O92" s="80">
        <v>-22.6</v>
      </c>
      <c r="P92" s="80">
        <v>-26.3</v>
      </c>
      <c r="Q92" s="80">
        <v>-23</v>
      </c>
      <c r="R92" s="80">
        <v>-24</v>
      </c>
      <c r="S92" s="80">
        <f>7.4+16.8</f>
        <v>24.200000000000003</v>
      </c>
      <c r="T92" s="80">
        <f>8.8+15.4</f>
        <v>24.200000000000003</v>
      </c>
      <c r="U92" s="80">
        <v>-25</v>
      </c>
      <c r="V92" s="80">
        <v>-26</v>
      </c>
      <c r="W92" s="80">
        <v>-28</v>
      </c>
      <c r="X92" s="80">
        <v>-22</v>
      </c>
      <c r="Y92" s="80">
        <v>-18</v>
      </c>
      <c r="Z92" s="80">
        <v>-3</v>
      </c>
      <c r="AA92" s="67">
        <v>-11.2</v>
      </c>
      <c r="AB92" s="67">
        <v>-16.399999999999999</v>
      </c>
      <c r="AC92" s="67">
        <v>-31</v>
      </c>
      <c r="AD92" s="67">
        <v>-49</v>
      </c>
      <c r="AE92" s="67">
        <v>-63</v>
      </c>
      <c r="AF92" s="117">
        <v>-69</v>
      </c>
      <c r="AG92" s="114">
        <v>240</v>
      </c>
      <c r="AH92" s="51">
        <f>IF(ABS(MAX(B92:AF92))&gt;ABS(MIN(B92:AF92)),MAX(B92:AF92),MIN(B92:AF92))</f>
        <v>-77.900000000000006</v>
      </c>
      <c r="AI92" s="115">
        <f>INDEX($B$9:$AF$9,1,MATCH(AH92,B92:AF92,0))</f>
        <v>4.1666666666666664E-2</v>
      </c>
    </row>
    <row r="93" spans="1:88" x14ac:dyDescent="0.25">
      <c r="A93" s="116" t="s">
        <v>60</v>
      </c>
      <c r="B93" s="117">
        <v>-15.3</v>
      </c>
      <c r="C93" s="80">
        <v>-13.9</v>
      </c>
      <c r="D93" s="80">
        <v>-14</v>
      </c>
      <c r="E93" s="80">
        <v>-19</v>
      </c>
      <c r="F93" s="80">
        <v>-5</v>
      </c>
      <c r="G93" s="80">
        <v>-2</v>
      </c>
      <c r="H93" s="80">
        <v>-6</v>
      </c>
      <c r="I93" s="80">
        <v>-7.7</v>
      </c>
      <c r="J93" s="80">
        <v>5.5</v>
      </c>
      <c r="K93" s="80">
        <v>20</v>
      </c>
      <c r="L93" s="80">
        <v>16</v>
      </c>
      <c r="M93" s="80">
        <v>17.100000000000001</v>
      </c>
      <c r="N93" s="80">
        <v>27.5</v>
      </c>
      <c r="O93" s="80">
        <v>34.5</v>
      </c>
      <c r="P93" s="80">
        <v>32.9</v>
      </c>
      <c r="Q93" s="80">
        <v>34</v>
      </c>
      <c r="R93" s="80">
        <v>40.1</v>
      </c>
      <c r="S93" s="80">
        <v>39.200000000000003</v>
      </c>
      <c r="T93" s="80">
        <v>34.9</v>
      </c>
      <c r="U93" s="80">
        <v>27.5</v>
      </c>
      <c r="V93" s="80">
        <v>13.8</v>
      </c>
      <c r="W93" s="80">
        <v>8.4</v>
      </c>
      <c r="X93" s="80">
        <v>8.4</v>
      </c>
      <c r="Y93" s="80">
        <v>28.1</v>
      </c>
      <c r="Z93" s="80">
        <v>46</v>
      </c>
      <c r="AA93" s="67">
        <v>33.1</v>
      </c>
      <c r="AB93" s="67">
        <v>38.700000000000003</v>
      </c>
      <c r="AC93" s="67">
        <v>22.1</v>
      </c>
      <c r="AD93" s="67">
        <v>0.4</v>
      </c>
      <c r="AE93" s="67">
        <v>4.3</v>
      </c>
      <c r="AF93" s="117">
        <v>3.6</v>
      </c>
      <c r="AG93" s="114">
        <v>60</v>
      </c>
      <c r="AH93" s="51">
        <f>IF(ABS(MAX(B93:AF93))&gt;ABS(MIN(B93:AF93)),MAX(B93:AF93),MIN(B93:AF93))</f>
        <v>46</v>
      </c>
      <c r="AI93" s="115">
        <f>INDEX($B$9:$AF$9,1,MATCH(AH93,B93:AF93,0))</f>
        <v>0.8125</v>
      </c>
    </row>
    <row r="94" spans="1:88" x14ac:dyDescent="0.25">
      <c r="A94" s="118" t="s">
        <v>61</v>
      </c>
      <c r="B94" s="120">
        <v>-63.9</v>
      </c>
      <c r="C94" s="82">
        <v>-64.5</v>
      </c>
      <c r="D94" s="82">
        <v>-65</v>
      </c>
      <c r="E94" s="82">
        <v>-59</v>
      </c>
      <c r="F94" s="82">
        <v>-54</v>
      </c>
      <c r="G94" s="82">
        <v>-51</v>
      </c>
      <c r="H94" s="82">
        <v>-45</v>
      </c>
      <c r="I94" s="82">
        <v>-38</v>
      </c>
      <c r="J94" s="82">
        <v>-39</v>
      </c>
      <c r="K94" s="82">
        <v>-43.5</v>
      </c>
      <c r="L94" s="82">
        <v>-47</v>
      </c>
      <c r="M94" s="82">
        <v>-50.1</v>
      </c>
      <c r="N94" s="82">
        <v>-46</v>
      </c>
      <c r="O94" s="82">
        <v>-57.9</v>
      </c>
      <c r="P94" s="82">
        <v>-58.9</v>
      </c>
      <c r="Q94" s="82">
        <v>-54</v>
      </c>
      <c r="R94" s="82">
        <v>-57</v>
      </c>
      <c r="S94" s="82">
        <v>-57.9</v>
      </c>
      <c r="T94" s="82">
        <v>-51.3</v>
      </c>
      <c r="U94" s="82">
        <v>-53.1</v>
      </c>
      <c r="V94" s="82">
        <v>-50.4</v>
      </c>
      <c r="W94" s="82">
        <v>-51.7</v>
      </c>
      <c r="X94" s="82">
        <v>-47.1</v>
      </c>
      <c r="Y94" s="82">
        <v>-50.4</v>
      </c>
      <c r="Z94" s="82">
        <v>-56.1</v>
      </c>
      <c r="AA94" s="119">
        <v>-56.4</v>
      </c>
      <c r="AB94" s="119">
        <v>-58.5</v>
      </c>
      <c r="AC94" s="119">
        <v>-63.6</v>
      </c>
      <c r="AD94" s="119">
        <v>-63</v>
      </c>
      <c r="AE94" s="119">
        <v>-62.8</v>
      </c>
      <c r="AF94" s="120">
        <v>-65</v>
      </c>
      <c r="AG94" s="121">
        <v>120</v>
      </c>
      <c r="AH94" s="51">
        <f>IF(ABS(MAX(B94:AF94))&gt;ABS(MIN(B94:AF94)),MAX(B94:AF94),MIN(B94:AF94))</f>
        <v>-65</v>
      </c>
      <c r="AI94" s="115">
        <f>INDEX($B$9:$AF$9,1,MATCH(AH94,B94:AF94,0))</f>
        <v>0.125</v>
      </c>
    </row>
    <row r="95" spans="1:88" ht="15.75" thickBot="1" x14ac:dyDescent="0.3">
      <c r="A95" s="118" t="s">
        <v>62</v>
      </c>
      <c r="B95" s="120">
        <v>55.1</v>
      </c>
      <c r="C95" s="82">
        <v>53.5</v>
      </c>
      <c r="D95" s="82">
        <v>50</v>
      </c>
      <c r="E95" s="82">
        <v>57</v>
      </c>
      <c r="F95" s="82">
        <v>65</v>
      </c>
      <c r="G95" s="82">
        <v>67</v>
      </c>
      <c r="H95" s="82">
        <v>72</v>
      </c>
      <c r="I95" s="82">
        <v>77</v>
      </c>
      <c r="J95" s="82">
        <v>75</v>
      </c>
      <c r="K95" s="82">
        <v>70</v>
      </c>
      <c r="L95" s="82">
        <v>65</v>
      </c>
      <c r="M95" s="82">
        <v>65.3</v>
      </c>
      <c r="N95" s="82">
        <v>52.8</v>
      </c>
      <c r="O95" s="82">
        <v>55.6</v>
      </c>
      <c r="P95" s="82">
        <v>66.3</v>
      </c>
      <c r="Q95" s="82">
        <v>65.5</v>
      </c>
      <c r="R95" s="82">
        <v>59.1</v>
      </c>
      <c r="S95" s="82">
        <v>55.9</v>
      </c>
      <c r="T95" s="82">
        <v>65.8</v>
      </c>
      <c r="U95" s="82">
        <v>61.4</v>
      </c>
      <c r="V95" s="82">
        <v>64.3</v>
      </c>
      <c r="W95" s="82">
        <v>51.6</v>
      </c>
      <c r="X95" s="82">
        <v>63</v>
      </c>
      <c r="Y95" s="82">
        <v>60.2</v>
      </c>
      <c r="Z95" s="82">
        <v>45.2</v>
      </c>
      <c r="AA95" s="119">
        <v>56.3</v>
      </c>
      <c r="AB95" s="119">
        <v>51</v>
      </c>
      <c r="AC95" s="119">
        <v>49.5</v>
      </c>
      <c r="AD95" s="119">
        <v>55.1</v>
      </c>
      <c r="AE95" s="119">
        <v>53.9</v>
      </c>
      <c r="AF95" s="120">
        <v>48.2</v>
      </c>
      <c r="AG95" s="121"/>
      <c r="AH95" s="51">
        <f>IF(ABS(MAX(B95:AF95))&gt;ABS(MIN(B95:AF95)),MAX(B95:AF95),MIN(B95:AF95))</f>
        <v>77</v>
      </c>
      <c r="AI95" s="115">
        <f>INDEX($B$9:$AF$9,1,MATCH(AH95,B95:AF95,0))</f>
        <v>0.27083333333333331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3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ref="S124:AF124" si="34">R124</f>
        <v>1.48</v>
      </c>
      <c r="T124" s="129">
        <f t="shared" si="34"/>
        <v>1.48</v>
      </c>
      <c r="U124" s="129">
        <f t="shared" si="34"/>
        <v>1.48</v>
      </c>
      <c r="V124" s="129">
        <f t="shared" si="34"/>
        <v>1.48</v>
      </c>
      <c r="W124" s="129">
        <f t="shared" si="34"/>
        <v>1.48</v>
      </c>
      <c r="X124" s="129">
        <f t="shared" si="34"/>
        <v>1.48</v>
      </c>
      <c r="Y124" s="129">
        <f t="shared" si="34"/>
        <v>1.48</v>
      </c>
      <c r="Z124" s="129">
        <f t="shared" si="34"/>
        <v>1.48</v>
      </c>
      <c r="AA124" s="129">
        <f t="shared" si="34"/>
        <v>1.48</v>
      </c>
      <c r="AB124" s="129">
        <f t="shared" si="34"/>
        <v>1.48</v>
      </c>
      <c r="AC124" s="129">
        <f t="shared" si="34"/>
        <v>1.48</v>
      </c>
      <c r="AD124" s="129">
        <f t="shared" si="34"/>
        <v>1.48</v>
      </c>
      <c r="AE124" s="129">
        <f t="shared" si="34"/>
        <v>1.48</v>
      </c>
      <c r="AF124" s="129">
        <f t="shared" si="34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5">B126</f>
        <v>2.2000000000000002</v>
      </c>
      <c r="D126" s="129">
        <f t="shared" si="35"/>
        <v>2.2000000000000002</v>
      </c>
      <c r="E126" s="129">
        <f t="shared" si="35"/>
        <v>2.2000000000000002</v>
      </c>
      <c r="F126" s="129">
        <f t="shared" si="35"/>
        <v>2.2000000000000002</v>
      </c>
      <c r="G126" s="129">
        <f t="shared" si="35"/>
        <v>2.2000000000000002</v>
      </c>
      <c r="H126" s="129">
        <f t="shared" si="35"/>
        <v>2.2000000000000002</v>
      </c>
      <c r="I126" s="129">
        <f t="shared" si="35"/>
        <v>2.2000000000000002</v>
      </c>
      <c r="J126" s="129">
        <f t="shared" si="35"/>
        <v>2.2000000000000002</v>
      </c>
      <c r="K126" s="129">
        <f t="shared" si="35"/>
        <v>2.2000000000000002</v>
      </c>
      <c r="L126" s="129">
        <f t="shared" si="35"/>
        <v>2.2000000000000002</v>
      </c>
      <c r="M126" s="129">
        <f t="shared" si="35"/>
        <v>2.2000000000000002</v>
      </c>
      <c r="N126" s="129">
        <f t="shared" si="35"/>
        <v>2.2000000000000002</v>
      </c>
      <c r="O126" s="129">
        <f t="shared" si="35"/>
        <v>2.2000000000000002</v>
      </c>
      <c r="P126" s="129">
        <f t="shared" si="35"/>
        <v>2.2000000000000002</v>
      </c>
      <c r="Q126" s="129">
        <f t="shared" si="35"/>
        <v>2.2000000000000002</v>
      </c>
      <c r="R126" s="129">
        <f t="shared" si="35"/>
        <v>2.2000000000000002</v>
      </c>
      <c r="S126" s="129">
        <f t="shared" ref="S126:AF133" si="36">R126</f>
        <v>2.2000000000000002</v>
      </c>
      <c r="T126" s="129">
        <f t="shared" si="36"/>
        <v>2.2000000000000002</v>
      </c>
      <c r="U126" s="129">
        <f t="shared" si="36"/>
        <v>2.2000000000000002</v>
      </c>
      <c r="V126" s="129">
        <f t="shared" si="36"/>
        <v>2.2000000000000002</v>
      </c>
      <c r="W126" s="129">
        <f t="shared" si="36"/>
        <v>2.2000000000000002</v>
      </c>
      <c r="X126" s="129">
        <f t="shared" si="36"/>
        <v>2.2000000000000002</v>
      </c>
      <c r="Y126" s="129">
        <f t="shared" si="36"/>
        <v>2.2000000000000002</v>
      </c>
      <c r="Z126" s="129">
        <f t="shared" si="36"/>
        <v>2.2000000000000002</v>
      </c>
      <c r="AA126" s="129">
        <f t="shared" si="36"/>
        <v>2.2000000000000002</v>
      </c>
      <c r="AB126" s="129">
        <f t="shared" si="36"/>
        <v>2.2000000000000002</v>
      </c>
      <c r="AC126" s="129">
        <f t="shared" si="36"/>
        <v>2.2000000000000002</v>
      </c>
      <c r="AD126" s="129">
        <f t="shared" si="36"/>
        <v>2.2000000000000002</v>
      </c>
      <c r="AE126" s="129">
        <f t="shared" si="36"/>
        <v>2.2000000000000002</v>
      </c>
      <c r="AF126" s="129">
        <f t="shared" si="36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5"/>
        <v>2</v>
      </c>
      <c r="D127" s="129">
        <f t="shared" si="35"/>
        <v>2</v>
      </c>
      <c r="E127" s="129">
        <f t="shared" si="35"/>
        <v>2</v>
      </c>
      <c r="F127" s="129">
        <f t="shared" si="35"/>
        <v>2</v>
      </c>
      <c r="G127" s="129">
        <f t="shared" si="35"/>
        <v>2</v>
      </c>
      <c r="H127" s="129">
        <f t="shared" si="35"/>
        <v>2</v>
      </c>
      <c r="I127" s="129">
        <f t="shared" si="35"/>
        <v>2</v>
      </c>
      <c r="J127" s="129">
        <f t="shared" si="35"/>
        <v>2</v>
      </c>
      <c r="K127" s="129">
        <f t="shared" si="35"/>
        <v>2</v>
      </c>
      <c r="L127" s="129">
        <f t="shared" si="35"/>
        <v>2</v>
      </c>
      <c r="M127" s="129">
        <f t="shared" si="35"/>
        <v>2</v>
      </c>
      <c r="N127" s="129">
        <f t="shared" si="35"/>
        <v>2</v>
      </c>
      <c r="O127" s="129">
        <f t="shared" si="35"/>
        <v>2</v>
      </c>
      <c r="P127" s="129">
        <f t="shared" si="35"/>
        <v>2</v>
      </c>
      <c r="Q127" s="129">
        <f t="shared" si="35"/>
        <v>2</v>
      </c>
      <c r="R127" s="129">
        <f t="shared" si="35"/>
        <v>2</v>
      </c>
      <c r="S127" s="129">
        <f t="shared" si="36"/>
        <v>2</v>
      </c>
      <c r="T127" s="129">
        <f t="shared" si="36"/>
        <v>2</v>
      </c>
      <c r="U127" s="129">
        <f t="shared" si="36"/>
        <v>2</v>
      </c>
      <c r="V127" s="129">
        <f t="shared" si="36"/>
        <v>2</v>
      </c>
      <c r="W127" s="129">
        <f t="shared" si="36"/>
        <v>2</v>
      </c>
      <c r="X127" s="129">
        <f t="shared" si="36"/>
        <v>2</v>
      </c>
      <c r="Y127" s="129">
        <f t="shared" si="36"/>
        <v>2</v>
      </c>
      <c r="Z127" s="129">
        <f t="shared" si="36"/>
        <v>2</v>
      </c>
      <c r="AA127" s="129">
        <f t="shared" si="36"/>
        <v>2</v>
      </c>
      <c r="AB127" s="129">
        <f t="shared" si="36"/>
        <v>2</v>
      </c>
      <c r="AC127" s="129">
        <f t="shared" si="36"/>
        <v>2</v>
      </c>
      <c r="AD127" s="129">
        <f t="shared" si="36"/>
        <v>2</v>
      </c>
      <c r="AE127" s="129">
        <f t="shared" si="36"/>
        <v>2</v>
      </c>
      <c r="AF127" s="129">
        <f t="shared" si="36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5"/>
        <v>1.25</v>
      </c>
      <c r="D128" s="129">
        <f t="shared" si="35"/>
        <v>1.25</v>
      </c>
      <c r="E128" s="129">
        <f t="shared" si="35"/>
        <v>1.25</v>
      </c>
      <c r="F128" s="129">
        <f t="shared" si="35"/>
        <v>1.25</v>
      </c>
      <c r="G128" s="129">
        <f t="shared" si="35"/>
        <v>1.25</v>
      </c>
      <c r="H128" s="129">
        <f t="shared" si="35"/>
        <v>1.25</v>
      </c>
      <c r="I128" s="129">
        <f t="shared" si="35"/>
        <v>1.25</v>
      </c>
      <c r="J128" s="129">
        <f t="shared" si="35"/>
        <v>1.25</v>
      </c>
      <c r="K128" s="129">
        <f t="shared" si="35"/>
        <v>1.25</v>
      </c>
      <c r="L128" s="129">
        <f t="shared" si="35"/>
        <v>1.25</v>
      </c>
      <c r="M128" s="129">
        <f t="shared" si="35"/>
        <v>1.25</v>
      </c>
      <c r="N128" s="129">
        <f t="shared" si="35"/>
        <v>1.25</v>
      </c>
      <c r="O128" s="129">
        <f t="shared" si="35"/>
        <v>1.25</v>
      </c>
      <c r="P128" s="129">
        <f t="shared" si="35"/>
        <v>1.25</v>
      </c>
      <c r="Q128" s="129">
        <f t="shared" si="35"/>
        <v>1.25</v>
      </c>
      <c r="R128" s="129">
        <f t="shared" si="35"/>
        <v>1.25</v>
      </c>
      <c r="S128" s="129">
        <f t="shared" si="36"/>
        <v>1.25</v>
      </c>
      <c r="T128" s="129">
        <f t="shared" si="36"/>
        <v>1.25</v>
      </c>
      <c r="U128" s="129">
        <f t="shared" si="36"/>
        <v>1.25</v>
      </c>
      <c r="V128" s="129">
        <f t="shared" si="36"/>
        <v>1.25</v>
      </c>
      <c r="W128" s="129">
        <f t="shared" si="36"/>
        <v>1.25</v>
      </c>
      <c r="X128" s="129">
        <f t="shared" si="36"/>
        <v>1.25</v>
      </c>
      <c r="Y128" s="129">
        <f t="shared" si="36"/>
        <v>1.25</v>
      </c>
      <c r="Z128" s="129">
        <f t="shared" si="36"/>
        <v>1.25</v>
      </c>
      <c r="AA128" s="129">
        <f t="shared" si="36"/>
        <v>1.25</v>
      </c>
      <c r="AB128" s="129">
        <f t="shared" si="36"/>
        <v>1.25</v>
      </c>
      <c r="AC128" s="129">
        <f t="shared" si="36"/>
        <v>1.25</v>
      </c>
      <c r="AD128" s="129">
        <f t="shared" si="36"/>
        <v>1.25</v>
      </c>
      <c r="AE128" s="129">
        <f t="shared" si="36"/>
        <v>1.25</v>
      </c>
      <c r="AF128" s="129">
        <f t="shared" si="36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5"/>
        <v>1.1499999999999999</v>
      </c>
      <c r="D129" s="129">
        <f t="shared" si="35"/>
        <v>1.1499999999999999</v>
      </c>
      <c r="E129" s="129">
        <f t="shared" si="35"/>
        <v>1.1499999999999999</v>
      </c>
      <c r="F129" s="129">
        <f t="shared" si="35"/>
        <v>1.1499999999999999</v>
      </c>
      <c r="G129" s="129">
        <f t="shared" si="35"/>
        <v>1.1499999999999999</v>
      </c>
      <c r="H129" s="129">
        <f t="shared" si="35"/>
        <v>1.1499999999999999</v>
      </c>
      <c r="I129" s="129">
        <f t="shared" si="35"/>
        <v>1.1499999999999999</v>
      </c>
      <c r="J129" s="129">
        <f t="shared" si="35"/>
        <v>1.1499999999999999</v>
      </c>
      <c r="K129" s="129">
        <f t="shared" si="35"/>
        <v>1.1499999999999999</v>
      </c>
      <c r="L129" s="129">
        <f t="shared" si="35"/>
        <v>1.1499999999999999</v>
      </c>
      <c r="M129" s="129">
        <f t="shared" si="35"/>
        <v>1.1499999999999999</v>
      </c>
      <c r="N129" s="129">
        <f t="shared" si="35"/>
        <v>1.1499999999999999</v>
      </c>
      <c r="O129" s="129">
        <f t="shared" si="35"/>
        <v>1.1499999999999999</v>
      </c>
      <c r="P129" s="129">
        <f t="shared" si="35"/>
        <v>1.1499999999999999</v>
      </c>
      <c r="Q129" s="129">
        <f t="shared" si="35"/>
        <v>1.1499999999999999</v>
      </c>
      <c r="R129" s="129">
        <f t="shared" si="35"/>
        <v>1.1499999999999999</v>
      </c>
      <c r="S129" s="129">
        <f t="shared" si="36"/>
        <v>1.1499999999999999</v>
      </c>
      <c r="T129" s="129">
        <f t="shared" si="36"/>
        <v>1.1499999999999999</v>
      </c>
      <c r="U129" s="129">
        <f t="shared" si="36"/>
        <v>1.1499999999999999</v>
      </c>
      <c r="V129" s="129">
        <f t="shared" si="36"/>
        <v>1.1499999999999999</v>
      </c>
      <c r="W129" s="129">
        <f t="shared" si="36"/>
        <v>1.1499999999999999</v>
      </c>
      <c r="X129" s="129">
        <f t="shared" si="36"/>
        <v>1.1499999999999999</v>
      </c>
      <c r="Y129" s="129">
        <f t="shared" si="36"/>
        <v>1.1499999999999999</v>
      </c>
      <c r="Z129" s="129">
        <f t="shared" si="36"/>
        <v>1.1499999999999999</v>
      </c>
      <c r="AA129" s="129">
        <f t="shared" si="36"/>
        <v>1.1499999999999999</v>
      </c>
      <c r="AB129" s="129">
        <f t="shared" si="36"/>
        <v>1.1499999999999999</v>
      </c>
      <c r="AC129" s="129">
        <f t="shared" si="36"/>
        <v>1.1499999999999999</v>
      </c>
      <c r="AD129" s="129">
        <f t="shared" si="36"/>
        <v>1.1499999999999999</v>
      </c>
      <c r="AE129" s="129">
        <f t="shared" si="36"/>
        <v>1.1499999999999999</v>
      </c>
      <c r="AF129" s="129">
        <f t="shared" si="36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5"/>
        <v>2.133</v>
      </c>
      <c r="D130" s="129">
        <f t="shared" si="35"/>
        <v>2.133</v>
      </c>
      <c r="E130" s="129">
        <f t="shared" si="35"/>
        <v>2.133</v>
      </c>
      <c r="F130" s="129">
        <f t="shared" si="35"/>
        <v>2.133</v>
      </c>
      <c r="G130" s="129">
        <f t="shared" si="35"/>
        <v>2.133</v>
      </c>
      <c r="H130" s="129">
        <f t="shared" si="35"/>
        <v>2.133</v>
      </c>
      <c r="I130" s="129">
        <f t="shared" si="35"/>
        <v>2.133</v>
      </c>
      <c r="J130" s="129">
        <f t="shared" si="35"/>
        <v>2.133</v>
      </c>
      <c r="K130" s="129">
        <f t="shared" si="35"/>
        <v>2.133</v>
      </c>
      <c r="L130" s="129">
        <f t="shared" si="35"/>
        <v>2.133</v>
      </c>
      <c r="M130" s="129">
        <f t="shared" si="35"/>
        <v>2.133</v>
      </c>
      <c r="N130" s="129">
        <f t="shared" si="35"/>
        <v>2.133</v>
      </c>
      <c r="O130" s="129">
        <f t="shared" si="35"/>
        <v>2.133</v>
      </c>
      <c r="P130" s="129">
        <f t="shared" si="35"/>
        <v>2.133</v>
      </c>
      <c r="Q130" s="129">
        <f t="shared" si="35"/>
        <v>2.133</v>
      </c>
      <c r="R130" s="129">
        <f t="shared" si="35"/>
        <v>2.133</v>
      </c>
      <c r="S130" s="129">
        <f t="shared" si="36"/>
        <v>2.133</v>
      </c>
      <c r="T130" s="129">
        <f t="shared" si="36"/>
        <v>2.133</v>
      </c>
      <c r="U130" s="129">
        <f t="shared" si="36"/>
        <v>2.133</v>
      </c>
      <c r="V130" s="129">
        <f t="shared" si="36"/>
        <v>2.133</v>
      </c>
      <c r="W130" s="129">
        <f t="shared" si="36"/>
        <v>2.133</v>
      </c>
      <c r="X130" s="129">
        <f t="shared" si="36"/>
        <v>2.133</v>
      </c>
      <c r="Y130" s="129">
        <f t="shared" si="36"/>
        <v>2.133</v>
      </c>
      <c r="Z130" s="129">
        <f t="shared" si="36"/>
        <v>2.133</v>
      </c>
      <c r="AA130" s="129">
        <f t="shared" si="36"/>
        <v>2.133</v>
      </c>
      <c r="AB130" s="129">
        <f t="shared" si="36"/>
        <v>2.133</v>
      </c>
      <c r="AC130" s="129">
        <f t="shared" si="36"/>
        <v>2.133</v>
      </c>
      <c r="AD130" s="129">
        <f t="shared" si="36"/>
        <v>2.133</v>
      </c>
      <c r="AE130" s="129">
        <f t="shared" si="36"/>
        <v>2.133</v>
      </c>
      <c r="AF130" s="129">
        <f t="shared" si="36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5"/>
        <v>2.09</v>
      </c>
      <c r="D131" s="129">
        <f t="shared" si="35"/>
        <v>2.09</v>
      </c>
      <c r="E131" s="129">
        <f t="shared" si="35"/>
        <v>2.09</v>
      </c>
      <c r="F131" s="129">
        <f t="shared" si="35"/>
        <v>2.09</v>
      </c>
      <c r="G131" s="129">
        <f t="shared" si="35"/>
        <v>2.09</v>
      </c>
      <c r="H131" s="129">
        <f t="shared" si="35"/>
        <v>2.09</v>
      </c>
      <c r="I131" s="129">
        <f t="shared" si="35"/>
        <v>2.09</v>
      </c>
      <c r="J131" s="129">
        <f t="shared" si="35"/>
        <v>2.09</v>
      </c>
      <c r="K131" s="129">
        <f t="shared" si="35"/>
        <v>2.09</v>
      </c>
      <c r="L131" s="129">
        <f t="shared" si="35"/>
        <v>2.09</v>
      </c>
      <c r="M131" s="129">
        <f t="shared" si="35"/>
        <v>2.09</v>
      </c>
      <c r="N131" s="129">
        <f t="shared" si="35"/>
        <v>2.09</v>
      </c>
      <c r="O131" s="129">
        <f t="shared" si="35"/>
        <v>2.09</v>
      </c>
      <c r="P131" s="129">
        <f t="shared" si="35"/>
        <v>2.09</v>
      </c>
      <c r="Q131" s="129">
        <f t="shared" si="35"/>
        <v>2.09</v>
      </c>
      <c r="R131" s="129">
        <f t="shared" si="35"/>
        <v>2.09</v>
      </c>
      <c r="S131" s="129">
        <f t="shared" si="36"/>
        <v>2.09</v>
      </c>
      <c r="T131" s="129">
        <f t="shared" si="36"/>
        <v>2.09</v>
      </c>
      <c r="U131" s="129">
        <f t="shared" si="36"/>
        <v>2.09</v>
      </c>
      <c r="V131" s="129">
        <f t="shared" si="36"/>
        <v>2.09</v>
      </c>
      <c r="W131" s="129">
        <f t="shared" si="36"/>
        <v>2.09</v>
      </c>
      <c r="X131" s="129">
        <f t="shared" si="36"/>
        <v>2.09</v>
      </c>
      <c r="Y131" s="129">
        <f t="shared" si="36"/>
        <v>2.09</v>
      </c>
      <c r="Z131" s="129">
        <f t="shared" si="36"/>
        <v>2.09</v>
      </c>
      <c r="AA131" s="129">
        <f t="shared" si="36"/>
        <v>2.09</v>
      </c>
      <c r="AB131" s="129">
        <f t="shared" si="36"/>
        <v>2.09</v>
      </c>
      <c r="AC131" s="129">
        <f t="shared" si="36"/>
        <v>2.09</v>
      </c>
      <c r="AD131" s="129">
        <f t="shared" si="36"/>
        <v>2.09</v>
      </c>
      <c r="AE131" s="129">
        <f t="shared" si="36"/>
        <v>2.09</v>
      </c>
      <c r="AF131" s="129">
        <f t="shared" si="36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5"/>
        <v>1.1399999999999999</v>
      </c>
      <c r="D132" s="129">
        <f t="shared" si="35"/>
        <v>1.1399999999999999</v>
      </c>
      <c r="E132" s="129">
        <f t="shared" si="35"/>
        <v>1.1399999999999999</v>
      </c>
      <c r="F132" s="129">
        <f t="shared" si="35"/>
        <v>1.1399999999999999</v>
      </c>
      <c r="G132" s="129">
        <f t="shared" si="35"/>
        <v>1.1399999999999999</v>
      </c>
      <c r="H132" s="129">
        <f t="shared" si="35"/>
        <v>1.1399999999999999</v>
      </c>
      <c r="I132" s="129">
        <f t="shared" si="35"/>
        <v>1.1399999999999999</v>
      </c>
      <c r="J132" s="129">
        <f t="shared" si="35"/>
        <v>1.1399999999999999</v>
      </c>
      <c r="K132" s="129">
        <f t="shared" si="35"/>
        <v>1.1399999999999999</v>
      </c>
      <c r="L132" s="129">
        <f t="shared" si="35"/>
        <v>1.1399999999999999</v>
      </c>
      <c r="M132" s="129">
        <f t="shared" si="35"/>
        <v>1.1399999999999999</v>
      </c>
      <c r="N132" s="129">
        <f t="shared" si="35"/>
        <v>1.1399999999999999</v>
      </c>
      <c r="O132" s="129">
        <f t="shared" si="35"/>
        <v>1.1399999999999999</v>
      </c>
      <c r="P132" s="129">
        <f t="shared" si="35"/>
        <v>1.1399999999999999</v>
      </c>
      <c r="Q132" s="129">
        <f t="shared" si="35"/>
        <v>1.1399999999999999</v>
      </c>
      <c r="R132" s="129">
        <f t="shared" si="35"/>
        <v>1.1399999999999999</v>
      </c>
      <c r="S132" s="129">
        <f t="shared" si="36"/>
        <v>1.1399999999999999</v>
      </c>
      <c r="T132" s="129">
        <f t="shared" si="36"/>
        <v>1.1399999999999999</v>
      </c>
      <c r="U132" s="129">
        <f t="shared" si="36"/>
        <v>1.1399999999999999</v>
      </c>
      <c r="V132" s="129">
        <f t="shared" si="36"/>
        <v>1.1399999999999999</v>
      </c>
      <c r="W132" s="129">
        <f t="shared" si="36"/>
        <v>1.1399999999999999</v>
      </c>
      <c r="X132" s="129">
        <f t="shared" si="36"/>
        <v>1.1399999999999999</v>
      </c>
      <c r="Y132" s="129">
        <f t="shared" si="36"/>
        <v>1.1399999999999999</v>
      </c>
      <c r="Z132" s="129">
        <f t="shared" si="36"/>
        <v>1.1399999999999999</v>
      </c>
      <c r="AA132" s="129">
        <f t="shared" si="36"/>
        <v>1.1399999999999999</v>
      </c>
      <c r="AB132" s="129">
        <f t="shared" si="36"/>
        <v>1.1399999999999999</v>
      </c>
      <c r="AC132" s="129">
        <f t="shared" si="36"/>
        <v>1.1399999999999999</v>
      </c>
      <c r="AD132" s="129">
        <f t="shared" si="36"/>
        <v>1.1399999999999999</v>
      </c>
      <c r="AE132" s="129">
        <f t="shared" si="36"/>
        <v>1.1399999999999999</v>
      </c>
      <c r="AF132" s="129">
        <f t="shared" si="36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5"/>
        <v>0.82</v>
      </c>
      <c r="D133" s="129">
        <f t="shared" si="35"/>
        <v>0.82</v>
      </c>
      <c r="E133" s="129">
        <f t="shared" si="35"/>
        <v>0.82</v>
      </c>
      <c r="F133" s="129">
        <f t="shared" si="35"/>
        <v>0.82</v>
      </c>
      <c r="G133" s="129">
        <f t="shared" si="35"/>
        <v>0.82</v>
      </c>
      <c r="H133" s="129">
        <f t="shared" si="35"/>
        <v>0.82</v>
      </c>
      <c r="I133" s="129">
        <f t="shared" si="35"/>
        <v>0.82</v>
      </c>
      <c r="J133" s="129">
        <f t="shared" si="35"/>
        <v>0.82</v>
      </c>
      <c r="K133" s="129">
        <f t="shared" si="35"/>
        <v>0.82</v>
      </c>
      <c r="L133" s="129">
        <f t="shared" si="35"/>
        <v>0.82</v>
      </c>
      <c r="M133" s="129">
        <f t="shared" si="35"/>
        <v>0.82</v>
      </c>
      <c r="N133" s="129">
        <f t="shared" si="35"/>
        <v>0.82</v>
      </c>
      <c r="O133" s="129">
        <f t="shared" si="35"/>
        <v>0.82</v>
      </c>
      <c r="P133" s="129">
        <f t="shared" si="35"/>
        <v>0.82</v>
      </c>
      <c r="Q133" s="129">
        <f t="shared" si="35"/>
        <v>0.82</v>
      </c>
      <c r="R133" s="129">
        <f t="shared" si="35"/>
        <v>0.82</v>
      </c>
      <c r="S133" s="129">
        <f t="shared" si="36"/>
        <v>0.82</v>
      </c>
      <c r="T133" s="129">
        <f t="shared" si="36"/>
        <v>0.82</v>
      </c>
      <c r="U133" s="129">
        <f t="shared" si="36"/>
        <v>0.82</v>
      </c>
      <c r="V133" s="129">
        <f t="shared" si="36"/>
        <v>0.82</v>
      </c>
      <c r="W133" s="129">
        <f t="shared" si="36"/>
        <v>0.82</v>
      </c>
      <c r="X133" s="129">
        <f t="shared" si="36"/>
        <v>0.82</v>
      </c>
      <c r="Y133" s="129">
        <f t="shared" si="36"/>
        <v>0.82</v>
      </c>
      <c r="Z133" s="129">
        <f t="shared" si="36"/>
        <v>0.82</v>
      </c>
      <c r="AA133" s="129">
        <f t="shared" si="36"/>
        <v>0.82</v>
      </c>
      <c r="AB133" s="129">
        <f t="shared" si="36"/>
        <v>0.82</v>
      </c>
      <c r="AC133" s="129">
        <f t="shared" si="36"/>
        <v>0.82</v>
      </c>
      <c r="AD133" s="129">
        <f t="shared" si="36"/>
        <v>0.82</v>
      </c>
      <c r="AE133" s="129">
        <f t="shared" si="36"/>
        <v>0.82</v>
      </c>
      <c r="AF133" s="129">
        <f t="shared" si="36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7">B135</f>
        <v>2</v>
      </c>
      <c r="D135" s="129">
        <f t="shared" si="37"/>
        <v>2</v>
      </c>
      <c r="E135" s="129">
        <f t="shared" si="37"/>
        <v>2</v>
      </c>
      <c r="F135" s="129">
        <f t="shared" si="37"/>
        <v>2</v>
      </c>
      <c r="G135" s="129">
        <f t="shared" si="37"/>
        <v>2</v>
      </c>
      <c r="H135" s="129">
        <f t="shared" si="37"/>
        <v>2</v>
      </c>
      <c r="I135" s="129">
        <f t="shared" si="37"/>
        <v>2</v>
      </c>
      <c r="J135" s="129">
        <f t="shared" si="37"/>
        <v>2</v>
      </c>
      <c r="K135" s="129">
        <f t="shared" si="37"/>
        <v>2</v>
      </c>
      <c r="L135" s="129">
        <f t="shared" si="37"/>
        <v>2</v>
      </c>
      <c r="M135" s="129">
        <f t="shared" si="37"/>
        <v>2</v>
      </c>
      <c r="N135" s="129">
        <f t="shared" si="37"/>
        <v>2</v>
      </c>
      <c r="O135" s="129">
        <f t="shared" si="37"/>
        <v>2</v>
      </c>
      <c r="P135" s="129">
        <f t="shared" si="37"/>
        <v>2</v>
      </c>
      <c r="Q135" s="129">
        <f t="shared" si="37"/>
        <v>2</v>
      </c>
      <c r="R135" s="129">
        <f t="shared" si="37"/>
        <v>2</v>
      </c>
      <c r="S135" s="129">
        <f t="shared" ref="S135:AF141" si="38">R135</f>
        <v>2</v>
      </c>
      <c r="T135" s="129">
        <f t="shared" si="38"/>
        <v>2</v>
      </c>
      <c r="U135" s="129">
        <f t="shared" si="38"/>
        <v>2</v>
      </c>
      <c r="V135" s="129">
        <f t="shared" si="38"/>
        <v>2</v>
      </c>
      <c r="W135" s="129">
        <f t="shared" si="38"/>
        <v>2</v>
      </c>
      <c r="X135" s="129">
        <f t="shared" si="38"/>
        <v>2</v>
      </c>
      <c r="Y135" s="129">
        <f t="shared" si="38"/>
        <v>2</v>
      </c>
      <c r="Z135" s="129">
        <f t="shared" si="38"/>
        <v>2</v>
      </c>
      <c r="AA135" s="129">
        <f t="shared" si="38"/>
        <v>2</v>
      </c>
      <c r="AB135" s="129">
        <f t="shared" si="38"/>
        <v>2</v>
      </c>
      <c r="AC135" s="129">
        <f t="shared" si="38"/>
        <v>2</v>
      </c>
      <c r="AD135" s="129">
        <f t="shared" si="38"/>
        <v>2</v>
      </c>
      <c r="AE135" s="129">
        <f t="shared" si="38"/>
        <v>2</v>
      </c>
      <c r="AF135" s="129">
        <f t="shared" si="38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7"/>
        <v>5.61</v>
      </c>
      <c r="D136" s="129">
        <f t="shared" si="37"/>
        <v>5.61</v>
      </c>
      <c r="E136" s="129">
        <f t="shared" si="37"/>
        <v>5.61</v>
      </c>
      <c r="F136" s="129">
        <f t="shared" si="37"/>
        <v>5.61</v>
      </c>
      <c r="G136" s="129">
        <f t="shared" si="37"/>
        <v>5.61</v>
      </c>
      <c r="H136" s="129">
        <f t="shared" si="37"/>
        <v>5.61</v>
      </c>
      <c r="I136" s="129">
        <f t="shared" si="37"/>
        <v>5.61</v>
      </c>
      <c r="J136" s="129">
        <f t="shared" si="37"/>
        <v>5.61</v>
      </c>
      <c r="K136" s="129">
        <f t="shared" si="37"/>
        <v>5.61</v>
      </c>
      <c r="L136" s="129">
        <f t="shared" si="37"/>
        <v>5.61</v>
      </c>
      <c r="M136" s="129">
        <f t="shared" si="37"/>
        <v>5.61</v>
      </c>
      <c r="N136" s="129">
        <f t="shared" si="37"/>
        <v>5.61</v>
      </c>
      <c r="O136" s="129">
        <f t="shared" si="37"/>
        <v>5.61</v>
      </c>
      <c r="P136" s="129">
        <f t="shared" si="37"/>
        <v>5.61</v>
      </c>
      <c r="Q136" s="129">
        <f t="shared" si="37"/>
        <v>5.61</v>
      </c>
      <c r="R136" s="129">
        <f t="shared" si="37"/>
        <v>5.61</v>
      </c>
      <c r="S136" s="129">
        <f t="shared" si="38"/>
        <v>5.61</v>
      </c>
      <c r="T136" s="129">
        <f t="shared" si="38"/>
        <v>5.61</v>
      </c>
      <c r="U136" s="129">
        <f t="shared" si="38"/>
        <v>5.61</v>
      </c>
      <c r="V136" s="129">
        <f t="shared" si="38"/>
        <v>5.61</v>
      </c>
      <c r="W136" s="129">
        <f t="shared" si="38"/>
        <v>5.61</v>
      </c>
      <c r="X136" s="129">
        <f t="shared" si="38"/>
        <v>5.61</v>
      </c>
      <c r="Y136" s="129">
        <f t="shared" si="38"/>
        <v>5.61</v>
      </c>
      <c r="Z136" s="129">
        <f t="shared" si="38"/>
        <v>5.61</v>
      </c>
      <c r="AA136" s="129">
        <f t="shared" si="38"/>
        <v>5.61</v>
      </c>
      <c r="AB136" s="129">
        <f t="shared" si="38"/>
        <v>5.61</v>
      </c>
      <c r="AC136" s="129">
        <f t="shared" si="38"/>
        <v>5.61</v>
      </c>
      <c r="AD136" s="129">
        <f t="shared" si="38"/>
        <v>5.61</v>
      </c>
      <c r="AE136" s="129">
        <f t="shared" si="38"/>
        <v>5.61</v>
      </c>
      <c r="AF136" s="129">
        <f t="shared" si="38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7"/>
        <v>1.25</v>
      </c>
      <c r="D137" s="129">
        <f t="shared" si="37"/>
        <v>1.25</v>
      </c>
      <c r="E137" s="129">
        <f t="shared" si="37"/>
        <v>1.25</v>
      </c>
      <c r="F137" s="129">
        <f t="shared" si="37"/>
        <v>1.25</v>
      </c>
      <c r="G137" s="129">
        <f t="shared" si="37"/>
        <v>1.25</v>
      </c>
      <c r="H137" s="129">
        <f t="shared" si="37"/>
        <v>1.25</v>
      </c>
      <c r="I137" s="129">
        <f t="shared" si="37"/>
        <v>1.25</v>
      </c>
      <c r="J137" s="129">
        <f t="shared" si="37"/>
        <v>1.25</v>
      </c>
      <c r="K137" s="129">
        <f t="shared" si="37"/>
        <v>1.25</v>
      </c>
      <c r="L137" s="129">
        <f t="shared" si="37"/>
        <v>1.25</v>
      </c>
      <c r="M137" s="129">
        <f t="shared" si="37"/>
        <v>1.25</v>
      </c>
      <c r="N137" s="129">
        <f t="shared" si="37"/>
        <v>1.25</v>
      </c>
      <c r="O137" s="129">
        <f t="shared" si="37"/>
        <v>1.25</v>
      </c>
      <c r="P137" s="129">
        <f t="shared" si="37"/>
        <v>1.25</v>
      </c>
      <c r="Q137" s="129">
        <f t="shared" si="37"/>
        <v>1.25</v>
      </c>
      <c r="R137" s="129">
        <f t="shared" si="37"/>
        <v>1.25</v>
      </c>
      <c r="S137" s="129">
        <f t="shared" si="38"/>
        <v>1.25</v>
      </c>
      <c r="T137" s="129">
        <f t="shared" si="38"/>
        <v>1.25</v>
      </c>
      <c r="U137" s="129">
        <f t="shared" si="38"/>
        <v>1.25</v>
      </c>
      <c r="V137" s="129">
        <f t="shared" si="38"/>
        <v>1.25</v>
      </c>
      <c r="W137" s="129">
        <f t="shared" si="38"/>
        <v>1.25</v>
      </c>
      <c r="X137" s="129">
        <f t="shared" si="38"/>
        <v>1.25</v>
      </c>
      <c r="Y137" s="129">
        <f t="shared" si="38"/>
        <v>1.25</v>
      </c>
      <c r="Z137" s="129">
        <f t="shared" si="38"/>
        <v>1.25</v>
      </c>
      <c r="AA137" s="129">
        <f t="shared" si="38"/>
        <v>1.25</v>
      </c>
      <c r="AB137" s="129">
        <f t="shared" si="38"/>
        <v>1.25</v>
      </c>
      <c r="AC137" s="129">
        <f t="shared" si="38"/>
        <v>1.25</v>
      </c>
      <c r="AD137" s="129">
        <f t="shared" si="38"/>
        <v>1.25</v>
      </c>
      <c r="AE137" s="129">
        <f t="shared" si="38"/>
        <v>1.25</v>
      </c>
      <c r="AF137" s="129">
        <f t="shared" si="38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7"/>
        <v>1.25</v>
      </c>
      <c r="D138" s="129">
        <f t="shared" si="37"/>
        <v>1.25</v>
      </c>
      <c r="E138" s="129">
        <f t="shared" si="37"/>
        <v>1.25</v>
      </c>
      <c r="F138" s="129">
        <f t="shared" si="37"/>
        <v>1.25</v>
      </c>
      <c r="G138" s="129">
        <f t="shared" si="37"/>
        <v>1.25</v>
      </c>
      <c r="H138" s="129">
        <f t="shared" si="37"/>
        <v>1.25</v>
      </c>
      <c r="I138" s="129">
        <f t="shared" si="37"/>
        <v>1.25</v>
      </c>
      <c r="J138" s="129">
        <f t="shared" si="37"/>
        <v>1.25</v>
      </c>
      <c r="K138" s="129">
        <f t="shared" si="37"/>
        <v>1.25</v>
      </c>
      <c r="L138" s="129">
        <f t="shared" si="37"/>
        <v>1.25</v>
      </c>
      <c r="M138" s="129">
        <f t="shared" si="37"/>
        <v>1.25</v>
      </c>
      <c r="N138" s="129">
        <f t="shared" si="37"/>
        <v>1.25</v>
      </c>
      <c r="O138" s="129">
        <f t="shared" si="37"/>
        <v>1.25</v>
      </c>
      <c r="P138" s="129">
        <f t="shared" si="37"/>
        <v>1.25</v>
      </c>
      <c r="Q138" s="129">
        <f t="shared" si="37"/>
        <v>1.25</v>
      </c>
      <c r="R138" s="129">
        <f t="shared" si="37"/>
        <v>1.25</v>
      </c>
      <c r="S138" s="129">
        <f t="shared" si="38"/>
        <v>1.25</v>
      </c>
      <c r="T138" s="129">
        <f t="shared" si="38"/>
        <v>1.25</v>
      </c>
      <c r="U138" s="129">
        <f t="shared" si="38"/>
        <v>1.25</v>
      </c>
      <c r="V138" s="129">
        <f t="shared" si="38"/>
        <v>1.25</v>
      </c>
      <c r="W138" s="129">
        <f t="shared" si="38"/>
        <v>1.25</v>
      </c>
      <c r="X138" s="129">
        <f t="shared" si="38"/>
        <v>1.25</v>
      </c>
      <c r="Y138" s="129">
        <f t="shared" si="38"/>
        <v>1.25</v>
      </c>
      <c r="Z138" s="129">
        <f t="shared" si="38"/>
        <v>1.25</v>
      </c>
      <c r="AA138" s="129">
        <f t="shared" si="38"/>
        <v>1.25</v>
      </c>
      <c r="AB138" s="129">
        <f t="shared" si="38"/>
        <v>1.25</v>
      </c>
      <c r="AC138" s="129">
        <f t="shared" si="38"/>
        <v>1.25</v>
      </c>
      <c r="AD138" s="129">
        <f t="shared" si="38"/>
        <v>1.25</v>
      </c>
      <c r="AE138" s="129">
        <f t="shared" si="38"/>
        <v>1.25</v>
      </c>
      <c r="AF138" s="129">
        <f t="shared" si="38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7"/>
        <v>1.46</v>
      </c>
      <c r="D139" s="129">
        <f t="shared" si="37"/>
        <v>1.46</v>
      </c>
      <c r="E139" s="129">
        <f t="shared" si="37"/>
        <v>1.46</v>
      </c>
      <c r="F139" s="129">
        <f t="shared" si="37"/>
        <v>1.46</v>
      </c>
      <c r="G139" s="129">
        <f t="shared" si="37"/>
        <v>1.46</v>
      </c>
      <c r="H139" s="129">
        <f t="shared" si="37"/>
        <v>1.46</v>
      </c>
      <c r="I139" s="129">
        <f t="shared" si="37"/>
        <v>1.46</v>
      </c>
      <c r="J139" s="129">
        <f t="shared" si="37"/>
        <v>1.46</v>
      </c>
      <c r="K139" s="129">
        <f t="shared" si="37"/>
        <v>1.46</v>
      </c>
      <c r="L139" s="129">
        <f t="shared" si="37"/>
        <v>1.46</v>
      </c>
      <c r="M139" s="129">
        <f t="shared" si="37"/>
        <v>1.46</v>
      </c>
      <c r="N139" s="129">
        <f t="shared" si="37"/>
        <v>1.46</v>
      </c>
      <c r="O139" s="129">
        <f t="shared" si="37"/>
        <v>1.46</v>
      </c>
      <c r="P139" s="129">
        <f t="shared" si="37"/>
        <v>1.46</v>
      </c>
      <c r="Q139" s="129">
        <f t="shared" si="37"/>
        <v>1.46</v>
      </c>
      <c r="R139" s="129">
        <f t="shared" si="37"/>
        <v>1.46</v>
      </c>
      <c r="S139" s="129">
        <f t="shared" si="38"/>
        <v>1.46</v>
      </c>
      <c r="T139" s="129">
        <f t="shared" si="38"/>
        <v>1.46</v>
      </c>
      <c r="U139" s="129">
        <f t="shared" si="38"/>
        <v>1.46</v>
      </c>
      <c r="V139" s="129">
        <f t="shared" si="38"/>
        <v>1.46</v>
      </c>
      <c r="W139" s="129">
        <f t="shared" si="38"/>
        <v>1.46</v>
      </c>
      <c r="X139" s="129">
        <f t="shared" si="38"/>
        <v>1.46</v>
      </c>
      <c r="Y139" s="129">
        <f t="shared" si="38"/>
        <v>1.46</v>
      </c>
      <c r="Z139" s="129">
        <f t="shared" si="38"/>
        <v>1.46</v>
      </c>
      <c r="AA139" s="129">
        <f t="shared" si="38"/>
        <v>1.46</v>
      </c>
      <c r="AB139" s="129">
        <f t="shared" si="38"/>
        <v>1.46</v>
      </c>
      <c r="AC139" s="129">
        <f t="shared" si="38"/>
        <v>1.46</v>
      </c>
      <c r="AD139" s="129">
        <f t="shared" si="38"/>
        <v>1.46</v>
      </c>
      <c r="AE139" s="129">
        <f t="shared" si="38"/>
        <v>1.46</v>
      </c>
      <c r="AF139" s="129">
        <f t="shared" si="38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7"/>
        <v>3</v>
      </c>
      <c r="D140" s="129">
        <f t="shared" si="37"/>
        <v>3</v>
      </c>
      <c r="E140" s="129">
        <f t="shared" si="37"/>
        <v>3</v>
      </c>
      <c r="F140" s="129">
        <f t="shared" si="37"/>
        <v>3</v>
      </c>
      <c r="G140" s="129">
        <f t="shared" si="37"/>
        <v>3</v>
      </c>
      <c r="H140" s="129">
        <f t="shared" si="37"/>
        <v>3</v>
      </c>
      <c r="I140" s="129">
        <f t="shared" si="37"/>
        <v>3</v>
      </c>
      <c r="J140" s="129">
        <f t="shared" si="37"/>
        <v>3</v>
      </c>
      <c r="K140" s="129">
        <f t="shared" si="37"/>
        <v>3</v>
      </c>
      <c r="L140" s="129">
        <f t="shared" si="37"/>
        <v>3</v>
      </c>
      <c r="M140" s="129">
        <f t="shared" si="37"/>
        <v>3</v>
      </c>
      <c r="N140" s="129">
        <f t="shared" si="37"/>
        <v>3</v>
      </c>
      <c r="O140" s="129">
        <f t="shared" si="37"/>
        <v>3</v>
      </c>
      <c r="P140" s="129">
        <f t="shared" si="37"/>
        <v>3</v>
      </c>
      <c r="Q140" s="129">
        <f t="shared" si="37"/>
        <v>3</v>
      </c>
      <c r="R140" s="129">
        <f t="shared" si="37"/>
        <v>3</v>
      </c>
      <c r="S140" s="129">
        <f t="shared" si="38"/>
        <v>3</v>
      </c>
      <c r="T140" s="129">
        <f t="shared" si="38"/>
        <v>3</v>
      </c>
      <c r="U140" s="129">
        <f t="shared" si="38"/>
        <v>3</v>
      </c>
      <c r="V140" s="129">
        <f t="shared" si="38"/>
        <v>3</v>
      </c>
      <c r="W140" s="129">
        <f t="shared" si="38"/>
        <v>3</v>
      </c>
      <c r="X140" s="129">
        <f t="shared" si="38"/>
        <v>3</v>
      </c>
      <c r="Y140" s="129">
        <f t="shared" si="38"/>
        <v>3</v>
      </c>
      <c r="Z140" s="129">
        <f t="shared" si="38"/>
        <v>3</v>
      </c>
      <c r="AA140" s="129">
        <f t="shared" si="38"/>
        <v>3</v>
      </c>
      <c r="AB140" s="129">
        <f t="shared" si="38"/>
        <v>3</v>
      </c>
      <c r="AC140" s="129">
        <f t="shared" si="38"/>
        <v>3</v>
      </c>
      <c r="AD140" s="129">
        <f t="shared" si="38"/>
        <v>3</v>
      </c>
      <c r="AE140" s="129">
        <f t="shared" si="38"/>
        <v>3</v>
      </c>
      <c r="AF140" s="129">
        <f t="shared" si="38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7"/>
        <v>3.3</v>
      </c>
      <c r="D141" s="129">
        <f t="shared" si="37"/>
        <v>3.3</v>
      </c>
      <c r="E141" s="129">
        <f t="shared" si="37"/>
        <v>3.3</v>
      </c>
      <c r="F141" s="129">
        <f t="shared" si="37"/>
        <v>3.3</v>
      </c>
      <c r="G141" s="129">
        <f t="shared" si="37"/>
        <v>3.3</v>
      </c>
      <c r="H141" s="129">
        <f t="shared" si="37"/>
        <v>3.3</v>
      </c>
      <c r="I141" s="129">
        <f t="shared" si="37"/>
        <v>3.3</v>
      </c>
      <c r="J141" s="129">
        <f t="shared" si="37"/>
        <v>3.3</v>
      </c>
      <c r="K141" s="129">
        <f t="shared" si="37"/>
        <v>3.3</v>
      </c>
      <c r="L141" s="129">
        <f t="shared" si="37"/>
        <v>3.3</v>
      </c>
      <c r="M141" s="129">
        <f t="shared" si="37"/>
        <v>3.3</v>
      </c>
      <c r="N141" s="129">
        <f t="shared" si="37"/>
        <v>3.3</v>
      </c>
      <c r="O141" s="129">
        <f t="shared" si="37"/>
        <v>3.3</v>
      </c>
      <c r="P141" s="129">
        <f t="shared" si="37"/>
        <v>3.3</v>
      </c>
      <c r="Q141" s="129">
        <f t="shared" si="37"/>
        <v>3.3</v>
      </c>
      <c r="R141" s="129">
        <f t="shared" si="37"/>
        <v>3.3</v>
      </c>
      <c r="S141" s="129">
        <f t="shared" si="38"/>
        <v>3.3</v>
      </c>
      <c r="T141" s="129">
        <f t="shared" si="38"/>
        <v>3.3</v>
      </c>
      <c r="U141" s="129">
        <f t="shared" si="38"/>
        <v>3.3</v>
      </c>
      <c r="V141" s="129">
        <f t="shared" si="38"/>
        <v>3.3</v>
      </c>
      <c r="W141" s="129">
        <f t="shared" si="38"/>
        <v>3.3</v>
      </c>
      <c r="X141" s="129">
        <f t="shared" si="38"/>
        <v>3.3</v>
      </c>
      <c r="Y141" s="129">
        <f t="shared" si="38"/>
        <v>3.3</v>
      </c>
      <c r="Z141" s="129">
        <f t="shared" si="38"/>
        <v>3.3</v>
      </c>
      <c r="AA141" s="129">
        <f t="shared" si="38"/>
        <v>3.3</v>
      </c>
      <c r="AB141" s="129">
        <f t="shared" si="38"/>
        <v>3.3</v>
      </c>
      <c r="AC141" s="129">
        <f t="shared" si="38"/>
        <v>3.3</v>
      </c>
      <c r="AD141" s="129">
        <f t="shared" si="38"/>
        <v>3.3</v>
      </c>
      <c r="AE141" s="129">
        <f t="shared" si="38"/>
        <v>3.3</v>
      </c>
      <c r="AF141" s="129">
        <f t="shared" si="38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39">B143</f>
        <v>1.76</v>
      </c>
      <c r="D143" s="129">
        <f t="shared" si="39"/>
        <v>1.76</v>
      </c>
      <c r="E143" s="129">
        <f t="shared" si="39"/>
        <v>1.76</v>
      </c>
      <c r="F143" s="129">
        <f t="shared" si="39"/>
        <v>1.76</v>
      </c>
      <c r="G143" s="129">
        <f t="shared" si="39"/>
        <v>1.76</v>
      </c>
      <c r="H143" s="129">
        <f t="shared" si="39"/>
        <v>1.76</v>
      </c>
      <c r="I143" s="129">
        <f t="shared" si="39"/>
        <v>1.76</v>
      </c>
      <c r="J143" s="129">
        <f t="shared" si="39"/>
        <v>1.76</v>
      </c>
      <c r="K143" s="129">
        <f t="shared" si="39"/>
        <v>1.76</v>
      </c>
      <c r="L143" s="129">
        <f t="shared" si="39"/>
        <v>1.76</v>
      </c>
      <c r="M143" s="129">
        <f t="shared" si="39"/>
        <v>1.76</v>
      </c>
      <c r="N143" s="129">
        <f t="shared" si="39"/>
        <v>1.76</v>
      </c>
      <c r="O143" s="129">
        <f t="shared" si="39"/>
        <v>1.76</v>
      </c>
      <c r="P143" s="129">
        <f t="shared" si="39"/>
        <v>1.76</v>
      </c>
      <c r="Q143" s="129">
        <f t="shared" si="39"/>
        <v>1.76</v>
      </c>
      <c r="R143" s="129">
        <f t="shared" si="39"/>
        <v>1.76</v>
      </c>
      <c r="S143" s="129">
        <f t="shared" ref="S143:AF144" si="40">R143</f>
        <v>1.76</v>
      </c>
      <c r="T143" s="129">
        <f t="shared" si="40"/>
        <v>1.76</v>
      </c>
      <c r="U143" s="129">
        <f t="shared" si="40"/>
        <v>1.76</v>
      </c>
      <c r="V143" s="129">
        <f t="shared" si="40"/>
        <v>1.76</v>
      </c>
      <c r="W143" s="129">
        <f t="shared" si="40"/>
        <v>1.76</v>
      </c>
      <c r="X143" s="129">
        <f t="shared" si="40"/>
        <v>1.76</v>
      </c>
      <c r="Y143" s="129">
        <f t="shared" si="40"/>
        <v>1.76</v>
      </c>
      <c r="Z143" s="129">
        <f t="shared" si="40"/>
        <v>1.76</v>
      </c>
      <c r="AA143" s="129">
        <f t="shared" si="40"/>
        <v>1.76</v>
      </c>
      <c r="AB143" s="129">
        <f t="shared" si="40"/>
        <v>1.76</v>
      </c>
      <c r="AC143" s="129">
        <f t="shared" si="40"/>
        <v>1.76</v>
      </c>
      <c r="AD143" s="129">
        <f t="shared" si="40"/>
        <v>1.76</v>
      </c>
      <c r="AE143" s="129">
        <f t="shared" si="40"/>
        <v>1.76</v>
      </c>
      <c r="AF143" s="129">
        <f t="shared" si="40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9"/>
        <v>0</v>
      </c>
      <c r="D144" s="129">
        <f t="shared" si="39"/>
        <v>0</v>
      </c>
      <c r="E144" s="129">
        <f t="shared" si="39"/>
        <v>0</v>
      </c>
      <c r="F144" s="129">
        <f t="shared" si="39"/>
        <v>0</v>
      </c>
      <c r="G144" s="129">
        <f t="shared" si="39"/>
        <v>0</v>
      </c>
      <c r="H144" s="129">
        <f t="shared" si="39"/>
        <v>0</v>
      </c>
      <c r="I144" s="129">
        <f t="shared" si="39"/>
        <v>0</v>
      </c>
      <c r="J144" s="129">
        <f t="shared" si="39"/>
        <v>0</v>
      </c>
      <c r="K144" s="129">
        <f t="shared" si="39"/>
        <v>0</v>
      </c>
      <c r="L144" s="129">
        <f t="shared" si="39"/>
        <v>0</v>
      </c>
      <c r="M144" s="129">
        <f t="shared" si="39"/>
        <v>0</v>
      </c>
      <c r="N144" s="129">
        <f t="shared" si="39"/>
        <v>0</v>
      </c>
      <c r="O144" s="129">
        <f t="shared" si="39"/>
        <v>0</v>
      </c>
      <c r="P144" s="129">
        <f t="shared" si="39"/>
        <v>0</v>
      </c>
      <c r="Q144" s="129">
        <f t="shared" si="39"/>
        <v>0</v>
      </c>
      <c r="R144" s="129">
        <f t="shared" si="39"/>
        <v>0</v>
      </c>
      <c r="S144" s="129">
        <f t="shared" si="40"/>
        <v>0</v>
      </c>
      <c r="T144" s="129">
        <f t="shared" si="40"/>
        <v>0</v>
      </c>
      <c r="U144" s="129">
        <f t="shared" si="40"/>
        <v>0</v>
      </c>
      <c r="V144" s="129">
        <f t="shared" si="40"/>
        <v>0</v>
      </c>
      <c r="W144" s="129">
        <f t="shared" si="40"/>
        <v>0</v>
      </c>
      <c r="X144" s="129">
        <f t="shared" si="40"/>
        <v>0</v>
      </c>
      <c r="Y144" s="129">
        <f t="shared" si="40"/>
        <v>0</v>
      </c>
      <c r="Z144" s="129">
        <f t="shared" si="40"/>
        <v>0</v>
      </c>
      <c r="AA144" s="129">
        <f t="shared" si="40"/>
        <v>0</v>
      </c>
      <c r="AB144" s="129">
        <f t="shared" si="40"/>
        <v>0</v>
      </c>
      <c r="AC144" s="129">
        <f t="shared" si="40"/>
        <v>0</v>
      </c>
      <c r="AD144" s="129">
        <f t="shared" si="40"/>
        <v>0</v>
      </c>
      <c r="AE144" s="129">
        <f t="shared" si="40"/>
        <v>0</v>
      </c>
      <c r="AF144" s="129">
        <f t="shared" si="40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41">B146</f>
        <v>0.1</v>
      </c>
      <c r="D146" s="129">
        <f t="shared" si="41"/>
        <v>0.1</v>
      </c>
      <c r="E146" s="129">
        <f t="shared" si="41"/>
        <v>0.1</v>
      </c>
      <c r="F146" s="129">
        <f t="shared" si="41"/>
        <v>0.1</v>
      </c>
      <c r="G146" s="129">
        <f t="shared" si="41"/>
        <v>0.1</v>
      </c>
      <c r="H146" s="129">
        <f t="shared" si="41"/>
        <v>0.1</v>
      </c>
      <c r="I146" s="129">
        <f t="shared" si="41"/>
        <v>0.1</v>
      </c>
      <c r="J146" s="129">
        <f t="shared" si="41"/>
        <v>0.1</v>
      </c>
      <c r="K146" s="129">
        <f t="shared" si="41"/>
        <v>0.1</v>
      </c>
      <c r="L146" s="129">
        <f t="shared" si="41"/>
        <v>0.1</v>
      </c>
      <c r="M146" s="129">
        <f t="shared" si="41"/>
        <v>0.1</v>
      </c>
      <c r="N146" s="129">
        <f t="shared" si="41"/>
        <v>0.1</v>
      </c>
      <c r="O146" s="129">
        <f t="shared" si="41"/>
        <v>0.1</v>
      </c>
      <c r="P146" s="129">
        <f t="shared" si="41"/>
        <v>0.1</v>
      </c>
      <c r="Q146" s="129">
        <f t="shared" si="41"/>
        <v>0.1</v>
      </c>
      <c r="R146" s="129">
        <f t="shared" si="41"/>
        <v>0.1</v>
      </c>
      <c r="S146" s="129">
        <f t="shared" ref="S146:AF149" si="42">R146</f>
        <v>0.1</v>
      </c>
      <c r="T146" s="129">
        <f t="shared" si="42"/>
        <v>0.1</v>
      </c>
      <c r="U146" s="129">
        <f t="shared" si="42"/>
        <v>0.1</v>
      </c>
      <c r="V146" s="129">
        <f t="shared" si="42"/>
        <v>0.1</v>
      </c>
      <c r="W146" s="129">
        <f t="shared" si="42"/>
        <v>0.1</v>
      </c>
      <c r="X146" s="129">
        <f t="shared" si="42"/>
        <v>0.1</v>
      </c>
      <c r="Y146" s="129">
        <f t="shared" si="42"/>
        <v>0.1</v>
      </c>
      <c r="Z146" s="129">
        <f t="shared" si="42"/>
        <v>0.1</v>
      </c>
      <c r="AA146" s="129">
        <f t="shared" si="42"/>
        <v>0.1</v>
      </c>
      <c r="AB146" s="129">
        <f t="shared" si="42"/>
        <v>0.1</v>
      </c>
      <c r="AC146" s="129">
        <f t="shared" si="42"/>
        <v>0.1</v>
      </c>
      <c r="AD146" s="129">
        <f t="shared" si="42"/>
        <v>0.1</v>
      </c>
      <c r="AE146" s="129">
        <f t="shared" si="42"/>
        <v>0.1</v>
      </c>
      <c r="AF146" s="129">
        <f t="shared" si="42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41"/>
        <v>2.0499999999999998</v>
      </c>
      <c r="D147" s="129">
        <f t="shared" si="41"/>
        <v>2.0499999999999998</v>
      </c>
      <c r="E147" s="129">
        <f t="shared" si="41"/>
        <v>2.0499999999999998</v>
      </c>
      <c r="F147" s="129">
        <f t="shared" si="41"/>
        <v>2.0499999999999998</v>
      </c>
      <c r="G147" s="129">
        <f t="shared" si="41"/>
        <v>2.0499999999999998</v>
      </c>
      <c r="H147" s="129">
        <f t="shared" si="41"/>
        <v>2.0499999999999998</v>
      </c>
      <c r="I147" s="129">
        <f t="shared" si="41"/>
        <v>2.0499999999999998</v>
      </c>
      <c r="J147" s="129">
        <f t="shared" si="41"/>
        <v>2.0499999999999998</v>
      </c>
      <c r="K147" s="129">
        <f t="shared" si="41"/>
        <v>2.0499999999999998</v>
      </c>
      <c r="L147" s="129">
        <f t="shared" si="41"/>
        <v>2.0499999999999998</v>
      </c>
      <c r="M147" s="129">
        <f t="shared" si="41"/>
        <v>2.0499999999999998</v>
      </c>
      <c r="N147" s="129">
        <f t="shared" si="41"/>
        <v>2.0499999999999998</v>
      </c>
      <c r="O147" s="129">
        <f t="shared" si="41"/>
        <v>2.0499999999999998</v>
      </c>
      <c r="P147" s="129">
        <f t="shared" si="41"/>
        <v>2.0499999999999998</v>
      </c>
      <c r="Q147" s="129">
        <f t="shared" si="41"/>
        <v>2.0499999999999998</v>
      </c>
      <c r="R147" s="129">
        <f t="shared" si="41"/>
        <v>2.0499999999999998</v>
      </c>
      <c r="S147" s="129">
        <f t="shared" si="42"/>
        <v>2.0499999999999998</v>
      </c>
      <c r="T147" s="129">
        <f t="shared" si="42"/>
        <v>2.0499999999999998</v>
      </c>
      <c r="U147" s="129">
        <f t="shared" si="42"/>
        <v>2.0499999999999998</v>
      </c>
      <c r="V147" s="129">
        <f t="shared" si="42"/>
        <v>2.0499999999999998</v>
      </c>
      <c r="W147" s="129">
        <f t="shared" si="42"/>
        <v>2.0499999999999998</v>
      </c>
      <c r="X147" s="129">
        <f t="shared" si="42"/>
        <v>2.0499999999999998</v>
      </c>
      <c r="Y147" s="129">
        <f t="shared" si="42"/>
        <v>2.0499999999999998</v>
      </c>
      <c r="Z147" s="129">
        <f t="shared" si="42"/>
        <v>2.0499999999999998</v>
      </c>
      <c r="AA147" s="129">
        <f t="shared" si="42"/>
        <v>2.0499999999999998</v>
      </c>
      <c r="AB147" s="129">
        <f t="shared" si="42"/>
        <v>2.0499999999999998</v>
      </c>
      <c r="AC147" s="129">
        <f t="shared" si="42"/>
        <v>2.0499999999999998</v>
      </c>
      <c r="AD147" s="129">
        <f t="shared" si="42"/>
        <v>2.0499999999999998</v>
      </c>
      <c r="AE147" s="129">
        <f t="shared" si="42"/>
        <v>2.0499999999999998</v>
      </c>
      <c r="AF147" s="129">
        <f t="shared" si="42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41"/>
        <v>2.7</v>
      </c>
      <c r="D148" s="129">
        <f t="shared" si="41"/>
        <v>2.7</v>
      </c>
      <c r="E148" s="129">
        <f t="shared" si="41"/>
        <v>2.7</v>
      </c>
      <c r="F148" s="129">
        <f t="shared" si="41"/>
        <v>2.7</v>
      </c>
      <c r="G148" s="129">
        <f t="shared" si="41"/>
        <v>2.7</v>
      </c>
      <c r="H148" s="129">
        <f t="shared" si="41"/>
        <v>2.7</v>
      </c>
      <c r="I148" s="129">
        <f t="shared" si="41"/>
        <v>2.7</v>
      </c>
      <c r="J148" s="129">
        <f t="shared" si="41"/>
        <v>2.7</v>
      </c>
      <c r="K148" s="129">
        <f t="shared" si="41"/>
        <v>2.7</v>
      </c>
      <c r="L148" s="129">
        <f t="shared" si="41"/>
        <v>2.7</v>
      </c>
      <c r="M148" s="129">
        <f t="shared" si="41"/>
        <v>2.7</v>
      </c>
      <c r="N148" s="129">
        <f t="shared" si="41"/>
        <v>2.7</v>
      </c>
      <c r="O148" s="129">
        <f t="shared" si="41"/>
        <v>2.7</v>
      </c>
      <c r="P148" s="129">
        <f t="shared" si="41"/>
        <v>2.7</v>
      </c>
      <c r="Q148" s="129">
        <f t="shared" si="41"/>
        <v>2.7</v>
      </c>
      <c r="R148" s="129">
        <f t="shared" si="41"/>
        <v>2.7</v>
      </c>
      <c r="S148" s="129">
        <f t="shared" si="42"/>
        <v>2.7</v>
      </c>
      <c r="T148" s="129">
        <f t="shared" si="42"/>
        <v>2.7</v>
      </c>
      <c r="U148" s="129">
        <f t="shared" si="42"/>
        <v>2.7</v>
      </c>
      <c r="V148" s="129">
        <f t="shared" si="42"/>
        <v>2.7</v>
      </c>
      <c r="W148" s="129">
        <f t="shared" si="42"/>
        <v>2.7</v>
      </c>
      <c r="X148" s="129">
        <f t="shared" si="42"/>
        <v>2.7</v>
      </c>
      <c r="Y148" s="129">
        <f t="shared" si="42"/>
        <v>2.7</v>
      </c>
      <c r="Z148" s="129">
        <f t="shared" si="42"/>
        <v>2.7</v>
      </c>
      <c r="AA148" s="129">
        <f t="shared" si="42"/>
        <v>2.7</v>
      </c>
      <c r="AB148" s="129">
        <f t="shared" si="42"/>
        <v>2.7</v>
      </c>
      <c r="AC148" s="129">
        <f t="shared" si="42"/>
        <v>2.7</v>
      </c>
      <c r="AD148" s="129">
        <f t="shared" si="42"/>
        <v>2.7</v>
      </c>
      <c r="AE148" s="129">
        <f t="shared" si="42"/>
        <v>2.7</v>
      </c>
      <c r="AF148" s="129">
        <f t="shared" si="42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41"/>
        <v>2.15</v>
      </c>
      <c r="D149" s="129">
        <f t="shared" si="41"/>
        <v>2.15</v>
      </c>
      <c r="E149" s="129">
        <f t="shared" si="41"/>
        <v>2.15</v>
      </c>
      <c r="F149" s="129">
        <f t="shared" si="41"/>
        <v>2.15</v>
      </c>
      <c r="G149" s="129">
        <f t="shared" si="41"/>
        <v>2.15</v>
      </c>
      <c r="H149" s="129">
        <f t="shared" si="41"/>
        <v>2.15</v>
      </c>
      <c r="I149" s="129">
        <f t="shared" si="41"/>
        <v>2.15</v>
      </c>
      <c r="J149" s="129">
        <f t="shared" si="41"/>
        <v>2.15</v>
      </c>
      <c r="K149" s="129">
        <f t="shared" si="41"/>
        <v>2.15</v>
      </c>
      <c r="L149" s="129">
        <f t="shared" si="41"/>
        <v>2.15</v>
      </c>
      <c r="M149" s="129">
        <f t="shared" si="41"/>
        <v>2.15</v>
      </c>
      <c r="N149" s="129">
        <f t="shared" si="41"/>
        <v>2.15</v>
      </c>
      <c r="O149" s="129">
        <f t="shared" si="41"/>
        <v>2.15</v>
      </c>
      <c r="P149" s="129">
        <f t="shared" si="41"/>
        <v>2.15</v>
      </c>
      <c r="Q149" s="129">
        <f t="shared" si="41"/>
        <v>2.15</v>
      </c>
      <c r="R149" s="129">
        <f t="shared" si="41"/>
        <v>2.15</v>
      </c>
      <c r="S149" s="129">
        <f t="shared" si="42"/>
        <v>2.15</v>
      </c>
      <c r="T149" s="129">
        <f t="shared" si="42"/>
        <v>2.15</v>
      </c>
      <c r="U149" s="129">
        <f t="shared" si="42"/>
        <v>2.15</v>
      </c>
      <c r="V149" s="129">
        <f t="shared" si="42"/>
        <v>2.15</v>
      </c>
      <c r="W149" s="129">
        <f t="shared" si="42"/>
        <v>2.15</v>
      </c>
      <c r="X149" s="129">
        <f t="shared" si="42"/>
        <v>2.15</v>
      </c>
      <c r="Y149" s="129">
        <f t="shared" si="42"/>
        <v>2.15</v>
      </c>
      <c r="Z149" s="129">
        <f t="shared" si="42"/>
        <v>2.15</v>
      </c>
      <c r="AA149" s="129">
        <f t="shared" si="42"/>
        <v>2.15</v>
      </c>
      <c r="AB149" s="129">
        <f t="shared" si="42"/>
        <v>2.15</v>
      </c>
      <c r="AC149" s="129">
        <f t="shared" si="42"/>
        <v>2.15</v>
      </c>
      <c r="AD149" s="129">
        <f t="shared" si="42"/>
        <v>2.15</v>
      </c>
      <c r="AE149" s="129">
        <f t="shared" si="42"/>
        <v>2.15</v>
      </c>
      <c r="AF149" s="129">
        <f t="shared" si="42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3">B151</f>
        <v>0.9</v>
      </c>
      <c r="D151" s="129">
        <f t="shared" si="43"/>
        <v>0.9</v>
      </c>
      <c r="E151" s="129">
        <f t="shared" si="43"/>
        <v>0.9</v>
      </c>
      <c r="F151" s="129">
        <f t="shared" si="43"/>
        <v>0.9</v>
      </c>
      <c r="G151" s="129">
        <f t="shared" si="43"/>
        <v>0.9</v>
      </c>
      <c r="H151" s="129">
        <f t="shared" si="43"/>
        <v>0.9</v>
      </c>
      <c r="I151" s="129">
        <f t="shared" si="43"/>
        <v>0.9</v>
      </c>
      <c r="J151" s="129">
        <f t="shared" si="43"/>
        <v>0.9</v>
      </c>
      <c r="K151" s="129">
        <f t="shared" si="43"/>
        <v>0.9</v>
      </c>
      <c r="L151" s="129">
        <f t="shared" si="43"/>
        <v>0.9</v>
      </c>
      <c r="M151" s="129">
        <f t="shared" si="43"/>
        <v>0.9</v>
      </c>
      <c r="N151" s="129">
        <f t="shared" si="43"/>
        <v>0.9</v>
      </c>
      <c r="O151" s="129">
        <f t="shared" si="43"/>
        <v>0.9</v>
      </c>
      <c r="P151" s="129">
        <f t="shared" si="43"/>
        <v>0.9</v>
      </c>
      <c r="Q151" s="129">
        <f t="shared" si="43"/>
        <v>0.9</v>
      </c>
      <c r="R151" s="129">
        <f t="shared" si="43"/>
        <v>0.9</v>
      </c>
      <c r="S151" s="129">
        <f t="shared" ref="R151:AF163" si="44">R151</f>
        <v>0.9</v>
      </c>
      <c r="T151" s="129">
        <f t="shared" si="44"/>
        <v>0.9</v>
      </c>
      <c r="U151" s="129">
        <f t="shared" si="44"/>
        <v>0.9</v>
      </c>
      <c r="V151" s="129">
        <f t="shared" si="44"/>
        <v>0.9</v>
      </c>
      <c r="W151" s="129">
        <f t="shared" si="44"/>
        <v>0.9</v>
      </c>
      <c r="X151" s="129">
        <f t="shared" si="44"/>
        <v>0.9</v>
      </c>
      <c r="Y151" s="129">
        <f t="shared" si="44"/>
        <v>0.9</v>
      </c>
      <c r="Z151" s="129">
        <f t="shared" si="44"/>
        <v>0.9</v>
      </c>
      <c r="AA151" s="129">
        <f t="shared" si="44"/>
        <v>0.9</v>
      </c>
      <c r="AB151" s="129">
        <f t="shared" si="44"/>
        <v>0.9</v>
      </c>
      <c r="AC151" s="129">
        <f t="shared" si="44"/>
        <v>0.9</v>
      </c>
      <c r="AD151" s="129">
        <f t="shared" si="44"/>
        <v>0.9</v>
      </c>
      <c r="AE151" s="129">
        <f t="shared" si="44"/>
        <v>0.9</v>
      </c>
      <c r="AF151" s="129">
        <f t="shared" si="44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3"/>
        <v>1.08</v>
      </c>
      <c r="D152" s="129">
        <f t="shared" si="43"/>
        <v>1.08</v>
      </c>
      <c r="E152" s="129">
        <f t="shared" si="43"/>
        <v>1.08</v>
      </c>
      <c r="F152" s="129">
        <f t="shared" si="43"/>
        <v>1.08</v>
      </c>
      <c r="G152" s="129">
        <f t="shared" si="43"/>
        <v>1.08</v>
      </c>
      <c r="H152" s="129">
        <f t="shared" si="43"/>
        <v>1.08</v>
      </c>
      <c r="I152" s="129">
        <f t="shared" si="43"/>
        <v>1.08</v>
      </c>
      <c r="J152" s="129">
        <f t="shared" si="43"/>
        <v>1.08</v>
      </c>
      <c r="K152" s="129">
        <f t="shared" si="43"/>
        <v>1.08</v>
      </c>
      <c r="L152" s="129">
        <f t="shared" si="43"/>
        <v>1.08</v>
      </c>
      <c r="M152" s="129">
        <f t="shared" si="43"/>
        <v>1.08</v>
      </c>
      <c r="N152" s="129">
        <f t="shared" si="43"/>
        <v>1.08</v>
      </c>
      <c r="O152" s="129">
        <f t="shared" si="43"/>
        <v>1.08</v>
      </c>
      <c r="P152" s="129">
        <f t="shared" si="43"/>
        <v>1.08</v>
      </c>
      <c r="Q152" s="129">
        <f t="shared" si="43"/>
        <v>1.08</v>
      </c>
      <c r="R152" s="129">
        <f t="shared" si="43"/>
        <v>1.08</v>
      </c>
      <c r="S152" s="129">
        <f t="shared" si="44"/>
        <v>1.08</v>
      </c>
      <c r="T152" s="129">
        <f t="shared" si="44"/>
        <v>1.08</v>
      </c>
      <c r="U152" s="129">
        <f t="shared" si="44"/>
        <v>1.08</v>
      </c>
      <c r="V152" s="129">
        <f t="shared" si="44"/>
        <v>1.08</v>
      </c>
      <c r="W152" s="129">
        <f t="shared" si="44"/>
        <v>1.08</v>
      </c>
      <c r="X152" s="129">
        <f t="shared" si="44"/>
        <v>1.08</v>
      </c>
      <c r="Y152" s="129">
        <f t="shared" si="44"/>
        <v>1.08</v>
      </c>
      <c r="Z152" s="129">
        <f t="shared" si="44"/>
        <v>1.08</v>
      </c>
      <c r="AA152" s="129">
        <f t="shared" si="44"/>
        <v>1.08</v>
      </c>
      <c r="AB152" s="129">
        <f t="shared" si="44"/>
        <v>1.08</v>
      </c>
      <c r="AC152" s="129">
        <f t="shared" si="44"/>
        <v>1.08</v>
      </c>
      <c r="AD152" s="129">
        <f t="shared" si="44"/>
        <v>1.08</v>
      </c>
      <c r="AE152" s="129">
        <f t="shared" si="44"/>
        <v>1.08</v>
      </c>
      <c r="AF152" s="129">
        <f t="shared" si="44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3"/>
        <v>2.37</v>
      </c>
      <c r="D153" s="129">
        <f t="shared" si="43"/>
        <v>2.37</v>
      </c>
      <c r="E153" s="129">
        <f t="shared" si="43"/>
        <v>2.37</v>
      </c>
      <c r="F153" s="129">
        <f t="shared" si="43"/>
        <v>2.37</v>
      </c>
      <c r="G153" s="129">
        <f t="shared" si="43"/>
        <v>2.37</v>
      </c>
      <c r="H153" s="129">
        <f t="shared" si="43"/>
        <v>2.37</v>
      </c>
      <c r="I153" s="129">
        <f t="shared" si="43"/>
        <v>2.37</v>
      </c>
      <c r="J153" s="129">
        <f t="shared" si="43"/>
        <v>2.37</v>
      </c>
      <c r="K153" s="129">
        <f t="shared" si="43"/>
        <v>2.37</v>
      </c>
      <c r="L153" s="129">
        <f t="shared" si="43"/>
        <v>2.37</v>
      </c>
      <c r="M153" s="129">
        <f t="shared" si="43"/>
        <v>2.37</v>
      </c>
      <c r="N153" s="129">
        <f t="shared" si="43"/>
        <v>2.37</v>
      </c>
      <c r="O153" s="129">
        <f t="shared" si="43"/>
        <v>2.37</v>
      </c>
      <c r="P153" s="129">
        <f t="shared" si="43"/>
        <v>2.37</v>
      </c>
      <c r="Q153" s="129">
        <f t="shared" si="43"/>
        <v>2.37</v>
      </c>
      <c r="R153" s="129">
        <f t="shared" si="43"/>
        <v>2.37</v>
      </c>
      <c r="S153" s="129">
        <f t="shared" si="44"/>
        <v>2.37</v>
      </c>
      <c r="T153" s="129">
        <f t="shared" si="44"/>
        <v>2.37</v>
      </c>
      <c r="U153" s="129">
        <f t="shared" si="44"/>
        <v>2.37</v>
      </c>
      <c r="V153" s="129">
        <f t="shared" si="44"/>
        <v>2.37</v>
      </c>
      <c r="W153" s="129">
        <f t="shared" si="44"/>
        <v>2.37</v>
      </c>
      <c r="X153" s="129">
        <f t="shared" si="44"/>
        <v>2.37</v>
      </c>
      <c r="Y153" s="129">
        <f t="shared" si="44"/>
        <v>2.37</v>
      </c>
      <c r="Z153" s="129">
        <f t="shared" si="44"/>
        <v>2.37</v>
      </c>
      <c r="AA153" s="129">
        <f t="shared" si="44"/>
        <v>2.37</v>
      </c>
      <c r="AB153" s="129">
        <f t="shared" si="44"/>
        <v>2.37</v>
      </c>
      <c r="AC153" s="129">
        <f t="shared" si="44"/>
        <v>2.37</v>
      </c>
      <c r="AD153" s="129">
        <f t="shared" si="44"/>
        <v>2.37</v>
      </c>
      <c r="AE153" s="129">
        <f t="shared" si="44"/>
        <v>2.37</v>
      </c>
      <c r="AF153" s="129">
        <f t="shared" si="44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3"/>
        <v>1.81</v>
      </c>
      <c r="D154" s="129">
        <f t="shared" si="43"/>
        <v>1.81</v>
      </c>
      <c r="E154" s="129">
        <f t="shared" si="43"/>
        <v>1.81</v>
      </c>
      <c r="F154" s="129">
        <f t="shared" si="43"/>
        <v>1.81</v>
      </c>
      <c r="G154" s="129">
        <f t="shared" si="43"/>
        <v>1.81</v>
      </c>
      <c r="H154" s="129">
        <f t="shared" si="43"/>
        <v>1.81</v>
      </c>
      <c r="I154" s="129">
        <f t="shared" si="43"/>
        <v>1.81</v>
      </c>
      <c r="J154" s="129">
        <f t="shared" si="43"/>
        <v>1.81</v>
      </c>
      <c r="K154" s="129">
        <f t="shared" si="43"/>
        <v>1.81</v>
      </c>
      <c r="L154" s="129">
        <f t="shared" si="43"/>
        <v>1.81</v>
      </c>
      <c r="M154" s="129">
        <f t="shared" si="43"/>
        <v>1.81</v>
      </c>
      <c r="N154" s="129">
        <f t="shared" si="43"/>
        <v>1.81</v>
      </c>
      <c r="O154" s="129">
        <f t="shared" si="43"/>
        <v>1.81</v>
      </c>
      <c r="P154" s="129">
        <f t="shared" si="43"/>
        <v>1.81</v>
      </c>
      <c r="Q154" s="129">
        <f t="shared" si="43"/>
        <v>1.81</v>
      </c>
      <c r="R154" s="129">
        <f t="shared" si="43"/>
        <v>1.81</v>
      </c>
      <c r="S154" s="129">
        <f t="shared" si="44"/>
        <v>1.81</v>
      </c>
      <c r="T154" s="129">
        <f t="shared" si="44"/>
        <v>1.81</v>
      </c>
      <c r="U154" s="129">
        <f t="shared" si="44"/>
        <v>1.81</v>
      </c>
      <c r="V154" s="129">
        <f t="shared" si="44"/>
        <v>1.81</v>
      </c>
      <c r="W154" s="129">
        <f t="shared" si="44"/>
        <v>1.81</v>
      </c>
      <c r="X154" s="129">
        <f t="shared" si="44"/>
        <v>1.81</v>
      </c>
      <c r="Y154" s="129">
        <f t="shared" si="44"/>
        <v>1.81</v>
      </c>
      <c r="Z154" s="129">
        <f t="shared" si="44"/>
        <v>1.81</v>
      </c>
      <c r="AA154" s="129">
        <f t="shared" si="44"/>
        <v>1.81</v>
      </c>
      <c r="AB154" s="129">
        <f t="shared" si="44"/>
        <v>1.81</v>
      </c>
      <c r="AC154" s="129">
        <f t="shared" si="44"/>
        <v>1.81</v>
      </c>
      <c r="AD154" s="129">
        <f t="shared" si="44"/>
        <v>1.81</v>
      </c>
      <c r="AE154" s="129">
        <f t="shared" si="44"/>
        <v>1.81</v>
      </c>
      <c r="AF154" s="129">
        <f t="shared" si="44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3"/>
        <v>1.0900000000000001</v>
      </c>
      <c r="D155" s="129">
        <f t="shared" si="43"/>
        <v>1.0900000000000001</v>
      </c>
      <c r="E155" s="129">
        <f t="shared" si="43"/>
        <v>1.0900000000000001</v>
      </c>
      <c r="F155" s="129">
        <f t="shared" si="43"/>
        <v>1.0900000000000001</v>
      </c>
      <c r="G155" s="129">
        <f t="shared" si="43"/>
        <v>1.0900000000000001</v>
      </c>
      <c r="H155" s="129">
        <f t="shared" si="43"/>
        <v>1.0900000000000001</v>
      </c>
      <c r="I155" s="129">
        <f t="shared" si="43"/>
        <v>1.0900000000000001</v>
      </c>
      <c r="J155" s="129">
        <f t="shared" si="43"/>
        <v>1.0900000000000001</v>
      </c>
      <c r="K155" s="129">
        <f t="shared" si="43"/>
        <v>1.0900000000000001</v>
      </c>
      <c r="L155" s="129">
        <f t="shared" si="43"/>
        <v>1.0900000000000001</v>
      </c>
      <c r="M155" s="129">
        <f t="shared" si="43"/>
        <v>1.0900000000000001</v>
      </c>
      <c r="N155" s="129">
        <f t="shared" si="43"/>
        <v>1.0900000000000001</v>
      </c>
      <c r="O155" s="129">
        <f t="shared" si="43"/>
        <v>1.0900000000000001</v>
      </c>
      <c r="P155" s="129">
        <f t="shared" si="43"/>
        <v>1.0900000000000001</v>
      </c>
      <c r="Q155" s="129">
        <f t="shared" si="43"/>
        <v>1.0900000000000001</v>
      </c>
      <c r="R155" s="129">
        <f t="shared" si="43"/>
        <v>1.0900000000000001</v>
      </c>
      <c r="S155" s="129">
        <f t="shared" si="44"/>
        <v>1.0900000000000001</v>
      </c>
      <c r="T155" s="129">
        <f t="shared" si="44"/>
        <v>1.0900000000000001</v>
      </c>
      <c r="U155" s="129">
        <f t="shared" si="44"/>
        <v>1.0900000000000001</v>
      </c>
      <c r="V155" s="129">
        <f t="shared" si="44"/>
        <v>1.0900000000000001</v>
      </c>
      <c r="W155" s="129">
        <f t="shared" si="44"/>
        <v>1.0900000000000001</v>
      </c>
      <c r="X155" s="129">
        <f t="shared" si="44"/>
        <v>1.0900000000000001</v>
      </c>
      <c r="Y155" s="129">
        <f t="shared" si="44"/>
        <v>1.0900000000000001</v>
      </c>
      <c r="Z155" s="129">
        <f t="shared" si="44"/>
        <v>1.0900000000000001</v>
      </c>
      <c r="AA155" s="129">
        <f t="shared" si="44"/>
        <v>1.0900000000000001</v>
      </c>
      <c r="AB155" s="129">
        <f t="shared" si="44"/>
        <v>1.0900000000000001</v>
      </c>
      <c r="AC155" s="129">
        <f t="shared" si="44"/>
        <v>1.0900000000000001</v>
      </c>
      <c r="AD155" s="129">
        <f t="shared" si="44"/>
        <v>1.0900000000000001</v>
      </c>
      <c r="AE155" s="129">
        <f t="shared" si="44"/>
        <v>1.0900000000000001</v>
      </c>
      <c r="AF155" s="129">
        <f t="shared" si="44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3"/>
        <v>1.58</v>
      </c>
      <c r="D156" s="129">
        <f t="shared" si="43"/>
        <v>1.58</v>
      </c>
      <c r="E156" s="129">
        <f t="shared" si="43"/>
        <v>1.58</v>
      </c>
      <c r="F156" s="129">
        <f t="shared" si="43"/>
        <v>1.58</v>
      </c>
      <c r="G156" s="129">
        <f t="shared" si="43"/>
        <v>1.58</v>
      </c>
      <c r="H156" s="129">
        <f t="shared" si="43"/>
        <v>1.58</v>
      </c>
      <c r="I156" s="129">
        <f t="shared" si="43"/>
        <v>1.58</v>
      </c>
      <c r="J156" s="129">
        <f t="shared" si="43"/>
        <v>1.58</v>
      </c>
      <c r="K156" s="129">
        <f t="shared" si="43"/>
        <v>1.58</v>
      </c>
      <c r="L156" s="129">
        <f t="shared" si="43"/>
        <v>1.58</v>
      </c>
      <c r="M156" s="129">
        <f t="shared" si="43"/>
        <v>1.58</v>
      </c>
      <c r="N156" s="129">
        <f t="shared" si="43"/>
        <v>1.58</v>
      </c>
      <c r="O156" s="129">
        <f t="shared" si="43"/>
        <v>1.58</v>
      </c>
      <c r="P156" s="129">
        <f t="shared" si="43"/>
        <v>1.58</v>
      </c>
      <c r="Q156" s="129">
        <f t="shared" si="43"/>
        <v>1.58</v>
      </c>
      <c r="R156" s="129">
        <f t="shared" si="43"/>
        <v>1.58</v>
      </c>
      <c r="S156" s="129">
        <f t="shared" si="44"/>
        <v>1.58</v>
      </c>
      <c r="T156" s="129">
        <f t="shared" si="44"/>
        <v>1.58</v>
      </c>
      <c r="U156" s="129">
        <f t="shared" si="44"/>
        <v>1.58</v>
      </c>
      <c r="V156" s="129">
        <f t="shared" si="44"/>
        <v>1.58</v>
      </c>
      <c r="W156" s="129">
        <f t="shared" si="44"/>
        <v>1.58</v>
      </c>
      <c r="X156" s="129">
        <f t="shared" si="44"/>
        <v>1.58</v>
      </c>
      <c r="Y156" s="129">
        <f t="shared" si="44"/>
        <v>1.58</v>
      </c>
      <c r="Z156" s="129">
        <f t="shared" si="44"/>
        <v>1.58</v>
      </c>
      <c r="AA156" s="129">
        <f t="shared" si="44"/>
        <v>1.58</v>
      </c>
      <c r="AB156" s="129">
        <f t="shared" si="44"/>
        <v>1.58</v>
      </c>
      <c r="AC156" s="129">
        <f t="shared" si="44"/>
        <v>1.58</v>
      </c>
      <c r="AD156" s="129">
        <f t="shared" si="44"/>
        <v>1.58</v>
      </c>
      <c r="AE156" s="129">
        <f t="shared" si="44"/>
        <v>1.58</v>
      </c>
      <c r="AF156" s="129">
        <f t="shared" si="44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3"/>
        <v>2</v>
      </c>
      <c r="D157" s="129">
        <f t="shared" si="43"/>
        <v>2</v>
      </c>
      <c r="E157" s="129">
        <f t="shared" si="43"/>
        <v>2</v>
      </c>
      <c r="F157" s="129">
        <f t="shared" si="43"/>
        <v>2</v>
      </c>
      <c r="G157" s="129">
        <f t="shared" si="43"/>
        <v>2</v>
      </c>
      <c r="H157" s="129">
        <f t="shared" si="43"/>
        <v>2</v>
      </c>
      <c r="I157" s="129">
        <f t="shared" si="43"/>
        <v>2</v>
      </c>
      <c r="J157" s="129">
        <f t="shared" si="43"/>
        <v>2</v>
      </c>
      <c r="K157" s="129">
        <f t="shared" si="43"/>
        <v>2</v>
      </c>
      <c r="L157" s="129">
        <f t="shared" si="43"/>
        <v>2</v>
      </c>
      <c r="M157" s="129">
        <f t="shared" si="43"/>
        <v>2</v>
      </c>
      <c r="N157" s="129">
        <f t="shared" si="43"/>
        <v>2</v>
      </c>
      <c r="O157" s="129">
        <f t="shared" si="43"/>
        <v>2</v>
      </c>
      <c r="P157" s="129">
        <f t="shared" si="43"/>
        <v>2</v>
      </c>
      <c r="Q157" s="129">
        <f t="shared" si="43"/>
        <v>2</v>
      </c>
      <c r="R157" s="129">
        <f t="shared" si="43"/>
        <v>2</v>
      </c>
      <c r="S157" s="129">
        <f t="shared" si="44"/>
        <v>2</v>
      </c>
      <c r="T157" s="129">
        <f t="shared" si="44"/>
        <v>2</v>
      </c>
      <c r="U157" s="129">
        <f t="shared" si="44"/>
        <v>2</v>
      </c>
      <c r="V157" s="129">
        <f t="shared" si="44"/>
        <v>2</v>
      </c>
      <c r="W157" s="129">
        <f t="shared" si="44"/>
        <v>2</v>
      </c>
      <c r="X157" s="129">
        <f t="shared" si="44"/>
        <v>2</v>
      </c>
      <c r="Y157" s="129">
        <f t="shared" si="44"/>
        <v>2</v>
      </c>
      <c r="Z157" s="129">
        <f t="shared" si="44"/>
        <v>2</v>
      </c>
      <c r="AA157" s="129">
        <f t="shared" si="44"/>
        <v>2</v>
      </c>
      <c r="AB157" s="129">
        <f t="shared" si="44"/>
        <v>2</v>
      </c>
      <c r="AC157" s="129">
        <f t="shared" si="44"/>
        <v>2</v>
      </c>
      <c r="AD157" s="129">
        <f t="shared" si="44"/>
        <v>2</v>
      </c>
      <c r="AE157" s="129">
        <f t="shared" si="44"/>
        <v>2</v>
      </c>
      <c r="AF157" s="129">
        <f t="shared" si="44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3"/>
        <v>0.47</v>
      </c>
      <c r="D158" s="129">
        <f t="shared" si="43"/>
        <v>0.47</v>
      </c>
      <c r="E158" s="129">
        <f t="shared" si="43"/>
        <v>0.47</v>
      </c>
      <c r="F158" s="129">
        <f t="shared" si="43"/>
        <v>0.47</v>
      </c>
      <c r="G158" s="129">
        <f t="shared" si="43"/>
        <v>0.47</v>
      </c>
      <c r="H158" s="129">
        <f t="shared" si="43"/>
        <v>0.47</v>
      </c>
      <c r="I158" s="129">
        <f t="shared" si="43"/>
        <v>0.47</v>
      </c>
      <c r="J158" s="129">
        <f t="shared" si="43"/>
        <v>0.47</v>
      </c>
      <c r="K158" s="129">
        <f t="shared" si="43"/>
        <v>0.47</v>
      </c>
      <c r="L158" s="129">
        <f t="shared" si="43"/>
        <v>0.47</v>
      </c>
      <c r="M158" s="129">
        <f t="shared" si="43"/>
        <v>0.47</v>
      </c>
      <c r="N158" s="129">
        <f t="shared" si="43"/>
        <v>0.47</v>
      </c>
      <c r="O158" s="129">
        <f t="shared" si="43"/>
        <v>0.47</v>
      </c>
      <c r="P158" s="129">
        <f t="shared" si="43"/>
        <v>0.47</v>
      </c>
      <c r="Q158" s="129">
        <f t="shared" si="43"/>
        <v>0.47</v>
      </c>
      <c r="R158" s="129">
        <f t="shared" si="43"/>
        <v>0.47</v>
      </c>
      <c r="S158" s="129">
        <f t="shared" si="44"/>
        <v>0.47</v>
      </c>
      <c r="T158" s="129">
        <f t="shared" si="44"/>
        <v>0.47</v>
      </c>
      <c r="U158" s="129">
        <f t="shared" si="44"/>
        <v>0.47</v>
      </c>
      <c r="V158" s="129">
        <f t="shared" si="44"/>
        <v>0.47</v>
      </c>
      <c r="W158" s="129">
        <f t="shared" si="44"/>
        <v>0.47</v>
      </c>
      <c r="X158" s="129">
        <f t="shared" si="44"/>
        <v>0.47</v>
      </c>
      <c r="Y158" s="129">
        <f t="shared" si="44"/>
        <v>0.47</v>
      </c>
      <c r="Z158" s="129">
        <f t="shared" si="44"/>
        <v>0.47</v>
      </c>
      <c r="AA158" s="129">
        <f t="shared" si="44"/>
        <v>0.47</v>
      </c>
      <c r="AB158" s="129">
        <f t="shared" si="44"/>
        <v>0.47</v>
      </c>
      <c r="AC158" s="129">
        <f t="shared" si="44"/>
        <v>0.47</v>
      </c>
      <c r="AD158" s="129">
        <f t="shared" si="44"/>
        <v>0.47</v>
      </c>
      <c r="AE158" s="129">
        <f t="shared" si="44"/>
        <v>0.47</v>
      </c>
      <c r="AF158" s="129">
        <f t="shared" si="44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3"/>
        <v>0</v>
      </c>
      <c r="D159" s="129">
        <f t="shared" si="43"/>
        <v>0</v>
      </c>
      <c r="E159" s="129">
        <f t="shared" si="43"/>
        <v>0</v>
      </c>
      <c r="F159" s="129">
        <f t="shared" si="43"/>
        <v>0</v>
      </c>
      <c r="G159" s="129">
        <f t="shared" si="43"/>
        <v>0</v>
      </c>
      <c r="H159" s="129">
        <f t="shared" si="43"/>
        <v>0</v>
      </c>
      <c r="I159" s="129">
        <f t="shared" si="43"/>
        <v>0</v>
      </c>
      <c r="J159" s="129">
        <f t="shared" si="43"/>
        <v>0</v>
      </c>
      <c r="K159" s="129">
        <f t="shared" si="43"/>
        <v>0</v>
      </c>
      <c r="L159" s="129">
        <f t="shared" si="43"/>
        <v>0</v>
      </c>
      <c r="M159" s="129">
        <f t="shared" si="43"/>
        <v>0</v>
      </c>
      <c r="N159" s="129">
        <f t="shared" si="43"/>
        <v>0</v>
      </c>
      <c r="O159" s="129">
        <f t="shared" si="43"/>
        <v>0</v>
      </c>
      <c r="P159" s="129">
        <f t="shared" si="43"/>
        <v>0</v>
      </c>
      <c r="Q159" s="129">
        <f t="shared" si="43"/>
        <v>0</v>
      </c>
      <c r="R159" s="129">
        <f t="shared" si="43"/>
        <v>0</v>
      </c>
      <c r="S159" s="129">
        <f t="shared" si="44"/>
        <v>0</v>
      </c>
      <c r="T159" s="129">
        <f t="shared" si="44"/>
        <v>0</v>
      </c>
      <c r="U159" s="129">
        <f t="shared" si="44"/>
        <v>0</v>
      </c>
      <c r="V159" s="129">
        <f t="shared" si="44"/>
        <v>0</v>
      </c>
      <c r="W159" s="129">
        <f t="shared" si="44"/>
        <v>0</v>
      </c>
      <c r="X159" s="129">
        <f t="shared" si="44"/>
        <v>0</v>
      </c>
      <c r="Y159" s="129">
        <f t="shared" si="44"/>
        <v>0</v>
      </c>
      <c r="Z159" s="129">
        <f t="shared" si="44"/>
        <v>0</v>
      </c>
      <c r="AA159" s="129">
        <f t="shared" si="44"/>
        <v>0</v>
      </c>
      <c r="AB159" s="129">
        <f t="shared" si="44"/>
        <v>0</v>
      </c>
      <c r="AC159" s="129">
        <f t="shared" si="44"/>
        <v>0</v>
      </c>
      <c r="AD159" s="129">
        <f t="shared" si="44"/>
        <v>0</v>
      </c>
      <c r="AE159" s="129">
        <f t="shared" si="44"/>
        <v>0</v>
      </c>
      <c r="AF159" s="129">
        <f t="shared" si="44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3"/>
        <v>0</v>
      </c>
      <c r="D160" s="129">
        <f t="shared" si="43"/>
        <v>0</v>
      </c>
      <c r="E160" s="129">
        <f t="shared" si="43"/>
        <v>0</v>
      </c>
      <c r="F160" s="129">
        <f t="shared" si="43"/>
        <v>0</v>
      </c>
      <c r="G160" s="129">
        <f t="shared" si="43"/>
        <v>0</v>
      </c>
      <c r="H160" s="129">
        <f t="shared" si="43"/>
        <v>0</v>
      </c>
      <c r="I160" s="129">
        <f t="shared" si="43"/>
        <v>0</v>
      </c>
      <c r="J160" s="129">
        <f t="shared" si="43"/>
        <v>0</v>
      </c>
      <c r="K160" s="129">
        <f t="shared" si="43"/>
        <v>0</v>
      </c>
      <c r="L160" s="129">
        <f t="shared" si="43"/>
        <v>0</v>
      </c>
      <c r="M160" s="129">
        <f t="shared" si="43"/>
        <v>0</v>
      </c>
      <c r="N160" s="129">
        <f t="shared" si="43"/>
        <v>0</v>
      </c>
      <c r="O160" s="129">
        <f t="shared" si="43"/>
        <v>0</v>
      </c>
      <c r="P160" s="129">
        <f t="shared" si="43"/>
        <v>0</v>
      </c>
      <c r="Q160" s="129">
        <f t="shared" si="43"/>
        <v>0</v>
      </c>
      <c r="R160" s="129">
        <f t="shared" si="44"/>
        <v>0</v>
      </c>
      <c r="S160" s="129">
        <f t="shared" si="44"/>
        <v>0</v>
      </c>
      <c r="T160" s="129">
        <f t="shared" si="44"/>
        <v>0</v>
      </c>
      <c r="U160" s="129">
        <f t="shared" si="44"/>
        <v>0</v>
      </c>
      <c r="V160" s="129">
        <f t="shared" si="44"/>
        <v>0</v>
      </c>
      <c r="W160" s="129">
        <f t="shared" si="44"/>
        <v>0</v>
      </c>
      <c r="X160" s="129">
        <f t="shared" si="44"/>
        <v>0</v>
      </c>
      <c r="Y160" s="129">
        <f t="shared" si="44"/>
        <v>0</v>
      </c>
      <c r="Z160" s="129">
        <f t="shared" si="44"/>
        <v>0</v>
      </c>
      <c r="AA160" s="129">
        <f t="shared" si="44"/>
        <v>0</v>
      </c>
      <c r="AB160" s="129">
        <f t="shared" si="44"/>
        <v>0</v>
      </c>
      <c r="AC160" s="129">
        <f t="shared" si="44"/>
        <v>0</v>
      </c>
      <c r="AD160" s="129">
        <f t="shared" si="44"/>
        <v>0</v>
      </c>
      <c r="AE160" s="129">
        <f t="shared" si="44"/>
        <v>0</v>
      </c>
      <c r="AF160" s="129">
        <f t="shared" si="44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3"/>
        <v>0.8</v>
      </c>
      <c r="D161" s="129">
        <f t="shared" si="43"/>
        <v>0.8</v>
      </c>
      <c r="E161" s="129">
        <f t="shared" si="43"/>
        <v>0.8</v>
      </c>
      <c r="F161" s="129">
        <f t="shared" si="43"/>
        <v>0.8</v>
      </c>
      <c r="G161" s="129">
        <f t="shared" si="43"/>
        <v>0.8</v>
      </c>
      <c r="H161" s="129">
        <f t="shared" si="43"/>
        <v>0.8</v>
      </c>
      <c r="I161" s="129">
        <f t="shared" si="43"/>
        <v>0.8</v>
      </c>
      <c r="J161" s="129">
        <f t="shared" si="43"/>
        <v>0.8</v>
      </c>
      <c r="K161" s="129">
        <f t="shared" si="43"/>
        <v>0.8</v>
      </c>
      <c r="L161" s="129">
        <f t="shared" si="43"/>
        <v>0.8</v>
      </c>
      <c r="M161" s="129">
        <f t="shared" si="43"/>
        <v>0.8</v>
      </c>
      <c r="N161" s="129">
        <f t="shared" si="43"/>
        <v>0.8</v>
      </c>
      <c r="O161" s="129">
        <f t="shared" si="43"/>
        <v>0.8</v>
      </c>
      <c r="P161" s="129">
        <f t="shared" si="43"/>
        <v>0.8</v>
      </c>
      <c r="Q161" s="129">
        <f t="shared" si="43"/>
        <v>0.8</v>
      </c>
      <c r="R161" s="129">
        <f t="shared" si="44"/>
        <v>0.8</v>
      </c>
      <c r="S161" s="129">
        <f t="shared" si="44"/>
        <v>0.8</v>
      </c>
      <c r="T161" s="129">
        <f t="shared" si="44"/>
        <v>0.8</v>
      </c>
      <c r="U161" s="129">
        <f t="shared" si="44"/>
        <v>0.8</v>
      </c>
      <c r="V161" s="129">
        <f t="shared" si="44"/>
        <v>0.8</v>
      </c>
      <c r="W161" s="129">
        <f t="shared" si="44"/>
        <v>0.8</v>
      </c>
      <c r="X161" s="129">
        <f t="shared" si="44"/>
        <v>0.8</v>
      </c>
      <c r="Y161" s="129">
        <f t="shared" si="44"/>
        <v>0.8</v>
      </c>
      <c r="Z161" s="129">
        <f t="shared" si="44"/>
        <v>0.8</v>
      </c>
      <c r="AA161" s="129">
        <f t="shared" si="44"/>
        <v>0.8</v>
      </c>
      <c r="AB161" s="129">
        <f t="shared" si="44"/>
        <v>0.8</v>
      </c>
      <c r="AC161" s="129">
        <f t="shared" si="44"/>
        <v>0.8</v>
      </c>
      <c r="AD161" s="129">
        <f t="shared" si="44"/>
        <v>0.8</v>
      </c>
      <c r="AE161" s="129">
        <f t="shared" si="44"/>
        <v>0.8</v>
      </c>
      <c r="AF161" s="129">
        <f t="shared" si="44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3"/>
        <v>1.5</v>
      </c>
      <c r="D162" s="129">
        <f t="shared" si="43"/>
        <v>1.5</v>
      </c>
      <c r="E162" s="129">
        <f t="shared" si="43"/>
        <v>1.5</v>
      </c>
      <c r="F162" s="129">
        <f t="shared" si="43"/>
        <v>1.5</v>
      </c>
      <c r="G162" s="129">
        <f t="shared" si="43"/>
        <v>1.5</v>
      </c>
      <c r="H162" s="129">
        <f t="shared" si="43"/>
        <v>1.5</v>
      </c>
      <c r="I162" s="129">
        <f t="shared" si="43"/>
        <v>1.5</v>
      </c>
      <c r="J162" s="129">
        <f t="shared" si="43"/>
        <v>1.5</v>
      </c>
      <c r="K162" s="129">
        <f t="shared" si="43"/>
        <v>1.5</v>
      </c>
      <c r="L162" s="129">
        <f t="shared" si="43"/>
        <v>1.5</v>
      </c>
      <c r="M162" s="129">
        <f t="shared" si="43"/>
        <v>1.5</v>
      </c>
      <c r="N162" s="129">
        <f t="shared" si="43"/>
        <v>1.5</v>
      </c>
      <c r="O162" s="129">
        <f t="shared" si="43"/>
        <v>1.5</v>
      </c>
      <c r="P162" s="129">
        <f t="shared" si="43"/>
        <v>1.5</v>
      </c>
      <c r="Q162" s="129">
        <f t="shared" si="43"/>
        <v>1.5</v>
      </c>
      <c r="R162" s="129">
        <f t="shared" si="44"/>
        <v>1.5</v>
      </c>
      <c r="S162" s="129">
        <f t="shared" si="44"/>
        <v>1.5</v>
      </c>
      <c r="T162" s="129">
        <f t="shared" si="44"/>
        <v>1.5</v>
      </c>
      <c r="U162" s="129">
        <f t="shared" si="44"/>
        <v>1.5</v>
      </c>
      <c r="V162" s="129">
        <f t="shared" si="44"/>
        <v>1.5</v>
      </c>
      <c r="W162" s="129">
        <f t="shared" si="44"/>
        <v>1.5</v>
      </c>
      <c r="X162" s="129">
        <f t="shared" si="44"/>
        <v>1.5</v>
      </c>
      <c r="Y162" s="129">
        <f t="shared" si="44"/>
        <v>1.5</v>
      </c>
      <c r="Z162" s="129">
        <f t="shared" si="44"/>
        <v>1.5</v>
      </c>
      <c r="AA162" s="129">
        <f t="shared" si="44"/>
        <v>1.5</v>
      </c>
      <c r="AB162" s="129">
        <f t="shared" si="44"/>
        <v>1.5</v>
      </c>
      <c r="AC162" s="129">
        <f t="shared" si="44"/>
        <v>1.5</v>
      </c>
      <c r="AD162" s="129">
        <f t="shared" si="44"/>
        <v>1.5</v>
      </c>
      <c r="AE162" s="129">
        <f t="shared" si="44"/>
        <v>1.5</v>
      </c>
      <c r="AF162" s="129">
        <f t="shared" si="44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3"/>
        <v>1</v>
      </c>
      <c r="D163" s="129">
        <f t="shared" si="43"/>
        <v>1</v>
      </c>
      <c r="E163" s="129">
        <f t="shared" si="43"/>
        <v>1</v>
      </c>
      <c r="F163" s="129">
        <f t="shared" si="43"/>
        <v>1</v>
      </c>
      <c r="G163" s="129">
        <f t="shared" si="43"/>
        <v>1</v>
      </c>
      <c r="H163" s="129">
        <f t="shared" si="43"/>
        <v>1</v>
      </c>
      <c r="I163" s="129">
        <f t="shared" si="43"/>
        <v>1</v>
      </c>
      <c r="J163" s="129">
        <f t="shared" si="43"/>
        <v>1</v>
      </c>
      <c r="K163" s="129">
        <f t="shared" si="43"/>
        <v>1</v>
      </c>
      <c r="L163" s="129">
        <f t="shared" si="43"/>
        <v>1</v>
      </c>
      <c r="M163" s="129">
        <f t="shared" si="43"/>
        <v>1</v>
      </c>
      <c r="N163" s="129">
        <f t="shared" si="43"/>
        <v>1</v>
      </c>
      <c r="O163" s="129">
        <f t="shared" si="43"/>
        <v>1</v>
      </c>
      <c r="P163" s="129">
        <f t="shared" si="43"/>
        <v>1</v>
      </c>
      <c r="Q163" s="129">
        <f t="shared" si="43"/>
        <v>1</v>
      </c>
      <c r="R163" s="129">
        <f t="shared" si="44"/>
        <v>1</v>
      </c>
      <c r="S163" s="129">
        <f t="shared" si="44"/>
        <v>1</v>
      </c>
      <c r="T163" s="129">
        <f t="shared" si="44"/>
        <v>1</v>
      </c>
      <c r="U163" s="129">
        <f t="shared" si="44"/>
        <v>1</v>
      </c>
      <c r="V163" s="129">
        <f t="shared" si="44"/>
        <v>1</v>
      </c>
      <c r="W163" s="129">
        <f t="shared" si="44"/>
        <v>1</v>
      </c>
      <c r="X163" s="129">
        <f t="shared" si="44"/>
        <v>1</v>
      </c>
      <c r="Y163" s="129">
        <f t="shared" si="44"/>
        <v>1</v>
      </c>
      <c r="Z163" s="129">
        <f t="shared" si="44"/>
        <v>1</v>
      </c>
      <c r="AA163" s="129">
        <f t="shared" si="44"/>
        <v>1</v>
      </c>
      <c r="AB163" s="129">
        <f t="shared" si="44"/>
        <v>1</v>
      </c>
      <c r="AC163" s="129">
        <f t="shared" si="44"/>
        <v>1</v>
      </c>
      <c r="AD163" s="129">
        <f t="shared" si="44"/>
        <v>1</v>
      </c>
      <c r="AE163" s="129">
        <f t="shared" si="44"/>
        <v>1</v>
      </c>
      <c r="AF163" s="129">
        <f t="shared" si="44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5">B165</f>
        <v>1</v>
      </c>
      <c r="D165" s="129">
        <f t="shared" si="45"/>
        <v>1</v>
      </c>
      <c r="E165" s="129">
        <f t="shared" si="45"/>
        <v>1</v>
      </c>
      <c r="F165" s="129">
        <f t="shared" si="45"/>
        <v>1</v>
      </c>
      <c r="G165" s="129">
        <f t="shared" si="45"/>
        <v>1</v>
      </c>
      <c r="H165" s="129">
        <f t="shared" si="45"/>
        <v>1</v>
      </c>
      <c r="I165" s="129">
        <f t="shared" si="45"/>
        <v>1</v>
      </c>
      <c r="J165" s="129">
        <f t="shared" si="45"/>
        <v>1</v>
      </c>
      <c r="K165" s="129">
        <f t="shared" si="45"/>
        <v>1</v>
      </c>
      <c r="L165" s="129">
        <f t="shared" si="45"/>
        <v>1</v>
      </c>
      <c r="M165" s="129">
        <f t="shared" si="45"/>
        <v>1</v>
      </c>
      <c r="N165" s="129">
        <f t="shared" si="45"/>
        <v>1</v>
      </c>
      <c r="O165" s="129">
        <f t="shared" si="45"/>
        <v>1</v>
      </c>
      <c r="P165" s="129">
        <f t="shared" si="45"/>
        <v>1</v>
      </c>
      <c r="Q165" s="129">
        <f t="shared" si="45"/>
        <v>1</v>
      </c>
      <c r="R165" s="129">
        <f t="shared" si="45"/>
        <v>1</v>
      </c>
      <c r="S165" s="129">
        <f t="shared" ref="R165:AF172" si="46">R165</f>
        <v>1</v>
      </c>
      <c r="T165" s="129">
        <f t="shared" si="46"/>
        <v>1</v>
      </c>
      <c r="U165" s="129">
        <f t="shared" si="46"/>
        <v>1</v>
      </c>
      <c r="V165" s="129">
        <f t="shared" si="46"/>
        <v>1</v>
      </c>
      <c r="W165" s="129">
        <f t="shared" si="46"/>
        <v>1</v>
      </c>
      <c r="X165" s="129">
        <f t="shared" si="46"/>
        <v>1</v>
      </c>
      <c r="Y165" s="129">
        <f t="shared" si="46"/>
        <v>1</v>
      </c>
      <c r="Z165" s="129">
        <f t="shared" si="46"/>
        <v>1</v>
      </c>
      <c r="AA165" s="129">
        <f t="shared" si="46"/>
        <v>1</v>
      </c>
      <c r="AB165" s="129">
        <f t="shared" si="46"/>
        <v>1</v>
      </c>
      <c r="AC165" s="129">
        <f t="shared" si="46"/>
        <v>1</v>
      </c>
      <c r="AD165" s="129">
        <f t="shared" si="46"/>
        <v>1</v>
      </c>
      <c r="AE165" s="129">
        <f t="shared" si="46"/>
        <v>1</v>
      </c>
      <c r="AF165" s="129">
        <f t="shared" si="46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5"/>
        <v>0.42</v>
      </c>
      <c r="D166" s="129">
        <f t="shared" si="45"/>
        <v>0.42</v>
      </c>
      <c r="E166" s="129">
        <f t="shared" si="45"/>
        <v>0.42</v>
      </c>
      <c r="F166" s="129">
        <f t="shared" si="45"/>
        <v>0.42</v>
      </c>
      <c r="G166" s="129">
        <f t="shared" si="45"/>
        <v>0.42</v>
      </c>
      <c r="H166" s="129">
        <f t="shared" si="45"/>
        <v>0.42</v>
      </c>
      <c r="I166" s="129">
        <f t="shared" si="45"/>
        <v>0.42</v>
      </c>
      <c r="J166" s="129">
        <f t="shared" si="45"/>
        <v>0.42</v>
      </c>
      <c r="K166" s="129">
        <f t="shared" si="45"/>
        <v>0.42</v>
      </c>
      <c r="L166" s="129">
        <f t="shared" si="45"/>
        <v>0.42</v>
      </c>
      <c r="M166" s="129">
        <f t="shared" si="45"/>
        <v>0.42</v>
      </c>
      <c r="N166" s="129">
        <f t="shared" si="45"/>
        <v>0.42</v>
      </c>
      <c r="O166" s="129">
        <f t="shared" si="45"/>
        <v>0.42</v>
      </c>
      <c r="P166" s="129">
        <f t="shared" si="45"/>
        <v>0.42</v>
      </c>
      <c r="Q166" s="129">
        <f t="shared" si="45"/>
        <v>0.42</v>
      </c>
      <c r="R166" s="129">
        <f t="shared" si="46"/>
        <v>0.42</v>
      </c>
      <c r="S166" s="129">
        <f t="shared" si="46"/>
        <v>0.42</v>
      </c>
      <c r="T166" s="129">
        <f t="shared" si="46"/>
        <v>0.42</v>
      </c>
      <c r="U166" s="129">
        <f t="shared" si="46"/>
        <v>0.42</v>
      </c>
      <c r="V166" s="129">
        <f t="shared" si="46"/>
        <v>0.42</v>
      </c>
      <c r="W166" s="129">
        <f t="shared" si="46"/>
        <v>0.42</v>
      </c>
      <c r="X166" s="129">
        <f t="shared" si="46"/>
        <v>0.42</v>
      </c>
      <c r="Y166" s="129">
        <f t="shared" si="46"/>
        <v>0.42</v>
      </c>
      <c r="Z166" s="129">
        <f t="shared" si="46"/>
        <v>0.42</v>
      </c>
      <c r="AA166" s="129">
        <f t="shared" si="46"/>
        <v>0.42</v>
      </c>
      <c r="AB166" s="129">
        <f t="shared" si="46"/>
        <v>0.42</v>
      </c>
      <c r="AC166" s="129">
        <f t="shared" si="46"/>
        <v>0.42</v>
      </c>
      <c r="AD166" s="129">
        <f t="shared" si="46"/>
        <v>0.42</v>
      </c>
      <c r="AE166" s="129">
        <f t="shared" si="46"/>
        <v>0.42</v>
      </c>
      <c r="AF166" s="129">
        <f t="shared" si="46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5"/>
        <v>0.46</v>
      </c>
      <c r="D167" s="129">
        <f t="shared" si="45"/>
        <v>0.46</v>
      </c>
      <c r="E167" s="129">
        <f t="shared" si="45"/>
        <v>0.46</v>
      </c>
      <c r="F167" s="129">
        <f t="shared" si="45"/>
        <v>0.46</v>
      </c>
      <c r="G167" s="129">
        <f t="shared" si="45"/>
        <v>0.46</v>
      </c>
      <c r="H167" s="129">
        <f t="shared" si="45"/>
        <v>0.46</v>
      </c>
      <c r="I167" s="129">
        <f t="shared" si="45"/>
        <v>0.46</v>
      </c>
      <c r="J167" s="129">
        <f t="shared" si="45"/>
        <v>0.46</v>
      </c>
      <c r="K167" s="129">
        <f t="shared" si="45"/>
        <v>0.46</v>
      </c>
      <c r="L167" s="129">
        <f t="shared" si="45"/>
        <v>0.46</v>
      </c>
      <c r="M167" s="129">
        <f t="shared" si="45"/>
        <v>0.46</v>
      </c>
      <c r="N167" s="129">
        <f t="shared" si="45"/>
        <v>0.46</v>
      </c>
      <c r="O167" s="129">
        <f t="shared" si="45"/>
        <v>0.46</v>
      </c>
      <c r="P167" s="129">
        <f t="shared" si="45"/>
        <v>0.46</v>
      </c>
      <c r="Q167" s="129">
        <f t="shared" si="45"/>
        <v>0.46</v>
      </c>
      <c r="R167" s="129">
        <f t="shared" si="46"/>
        <v>0.46</v>
      </c>
      <c r="S167" s="129">
        <f t="shared" si="46"/>
        <v>0.46</v>
      </c>
      <c r="T167" s="129">
        <f t="shared" si="46"/>
        <v>0.46</v>
      </c>
      <c r="U167" s="129">
        <f t="shared" si="46"/>
        <v>0.46</v>
      </c>
      <c r="V167" s="129">
        <f t="shared" si="46"/>
        <v>0.46</v>
      </c>
      <c r="W167" s="129">
        <f t="shared" si="46"/>
        <v>0.46</v>
      </c>
      <c r="X167" s="129">
        <f t="shared" si="46"/>
        <v>0.46</v>
      </c>
      <c r="Y167" s="129">
        <f t="shared" si="46"/>
        <v>0.46</v>
      </c>
      <c r="Z167" s="129">
        <f t="shared" si="46"/>
        <v>0.46</v>
      </c>
      <c r="AA167" s="129">
        <f t="shared" si="46"/>
        <v>0.46</v>
      </c>
      <c r="AB167" s="129">
        <f t="shared" si="46"/>
        <v>0.46</v>
      </c>
      <c r="AC167" s="129">
        <f t="shared" si="46"/>
        <v>0.46</v>
      </c>
      <c r="AD167" s="129">
        <f t="shared" si="46"/>
        <v>0.46</v>
      </c>
      <c r="AE167" s="129">
        <f t="shared" si="46"/>
        <v>0.46</v>
      </c>
      <c r="AF167" s="129">
        <f t="shared" si="46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5"/>
        <v>0.85</v>
      </c>
      <c r="D168" s="129">
        <f t="shared" si="45"/>
        <v>0.85</v>
      </c>
      <c r="E168" s="129">
        <f t="shared" si="45"/>
        <v>0.85</v>
      </c>
      <c r="F168" s="129">
        <f t="shared" si="45"/>
        <v>0.85</v>
      </c>
      <c r="G168" s="129">
        <f t="shared" si="45"/>
        <v>0.85</v>
      </c>
      <c r="H168" s="129">
        <f t="shared" si="45"/>
        <v>0.85</v>
      </c>
      <c r="I168" s="129">
        <f t="shared" si="45"/>
        <v>0.85</v>
      </c>
      <c r="J168" s="129">
        <f t="shared" si="45"/>
        <v>0.85</v>
      </c>
      <c r="K168" s="129">
        <f t="shared" si="45"/>
        <v>0.85</v>
      </c>
      <c r="L168" s="129">
        <f t="shared" si="45"/>
        <v>0.85</v>
      </c>
      <c r="M168" s="129">
        <f t="shared" si="45"/>
        <v>0.85</v>
      </c>
      <c r="N168" s="129">
        <f t="shared" si="45"/>
        <v>0.85</v>
      </c>
      <c r="O168" s="129">
        <f t="shared" si="45"/>
        <v>0.85</v>
      </c>
      <c r="P168" s="129">
        <f t="shared" si="45"/>
        <v>0.85</v>
      </c>
      <c r="Q168" s="129">
        <f t="shared" si="45"/>
        <v>0.85</v>
      </c>
      <c r="R168" s="129">
        <f t="shared" si="46"/>
        <v>0.85</v>
      </c>
      <c r="S168" s="129">
        <f t="shared" si="46"/>
        <v>0.85</v>
      </c>
      <c r="T168" s="129">
        <f t="shared" si="46"/>
        <v>0.85</v>
      </c>
      <c r="U168" s="129">
        <f t="shared" si="46"/>
        <v>0.85</v>
      </c>
      <c r="V168" s="129">
        <f t="shared" si="46"/>
        <v>0.85</v>
      </c>
      <c r="W168" s="129">
        <f t="shared" si="46"/>
        <v>0.85</v>
      </c>
      <c r="X168" s="129">
        <f t="shared" si="46"/>
        <v>0.85</v>
      </c>
      <c r="Y168" s="129">
        <f t="shared" si="46"/>
        <v>0.85</v>
      </c>
      <c r="Z168" s="129">
        <f t="shared" si="46"/>
        <v>0.85</v>
      </c>
      <c r="AA168" s="129">
        <f t="shared" si="46"/>
        <v>0.85</v>
      </c>
      <c r="AB168" s="129">
        <f t="shared" si="46"/>
        <v>0.85</v>
      </c>
      <c r="AC168" s="129">
        <f t="shared" si="46"/>
        <v>0.85</v>
      </c>
      <c r="AD168" s="129">
        <f t="shared" si="46"/>
        <v>0.85</v>
      </c>
      <c r="AE168" s="129">
        <f t="shared" si="46"/>
        <v>0.85</v>
      </c>
      <c r="AF168" s="129">
        <f t="shared" si="46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5"/>
        <v>0.9</v>
      </c>
      <c r="D169" s="129">
        <f t="shared" si="45"/>
        <v>0.9</v>
      </c>
      <c r="E169" s="129">
        <f t="shared" si="45"/>
        <v>0.9</v>
      </c>
      <c r="F169" s="129">
        <f t="shared" si="45"/>
        <v>0.9</v>
      </c>
      <c r="G169" s="129">
        <f t="shared" si="45"/>
        <v>0.9</v>
      </c>
      <c r="H169" s="129">
        <f t="shared" si="45"/>
        <v>0.9</v>
      </c>
      <c r="I169" s="129">
        <f t="shared" si="45"/>
        <v>0.9</v>
      </c>
      <c r="J169" s="129">
        <f t="shared" si="45"/>
        <v>0.9</v>
      </c>
      <c r="K169" s="129">
        <f t="shared" si="45"/>
        <v>0.9</v>
      </c>
      <c r="L169" s="129">
        <f t="shared" si="45"/>
        <v>0.9</v>
      </c>
      <c r="M169" s="129">
        <f t="shared" si="45"/>
        <v>0.9</v>
      </c>
      <c r="N169" s="129">
        <f t="shared" si="45"/>
        <v>0.9</v>
      </c>
      <c r="O169" s="129">
        <f t="shared" si="45"/>
        <v>0.9</v>
      </c>
      <c r="P169" s="129">
        <f t="shared" si="45"/>
        <v>0.9</v>
      </c>
      <c r="Q169" s="129">
        <f t="shared" si="45"/>
        <v>0.9</v>
      </c>
      <c r="R169" s="129">
        <f t="shared" si="46"/>
        <v>0.9</v>
      </c>
      <c r="S169" s="129">
        <f t="shared" si="46"/>
        <v>0.9</v>
      </c>
      <c r="T169" s="129">
        <f t="shared" si="46"/>
        <v>0.9</v>
      </c>
      <c r="U169" s="129">
        <f t="shared" si="46"/>
        <v>0.9</v>
      </c>
      <c r="V169" s="129">
        <f t="shared" si="46"/>
        <v>0.9</v>
      </c>
      <c r="W169" s="129">
        <f t="shared" si="46"/>
        <v>0.9</v>
      </c>
      <c r="X169" s="129">
        <f t="shared" si="46"/>
        <v>0.9</v>
      </c>
      <c r="Y169" s="129">
        <f t="shared" si="46"/>
        <v>0.9</v>
      </c>
      <c r="Z169" s="129">
        <f t="shared" si="46"/>
        <v>0.9</v>
      </c>
      <c r="AA169" s="129">
        <f t="shared" si="46"/>
        <v>0.9</v>
      </c>
      <c r="AB169" s="129">
        <f t="shared" si="46"/>
        <v>0.9</v>
      </c>
      <c r="AC169" s="129">
        <f t="shared" si="46"/>
        <v>0.9</v>
      </c>
      <c r="AD169" s="129">
        <f t="shared" si="46"/>
        <v>0.9</v>
      </c>
      <c r="AE169" s="129">
        <f t="shared" si="46"/>
        <v>0.9</v>
      </c>
      <c r="AF169" s="129">
        <f t="shared" si="46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5"/>
        <v>0.44</v>
      </c>
      <c r="D170" s="129">
        <f t="shared" si="45"/>
        <v>0.44</v>
      </c>
      <c r="E170" s="129">
        <f t="shared" si="45"/>
        <v>0.44</v>
      </c>
      <c r="F170" s="129">
        <f t="shared" si="45"/>
        <v>0.44</v>
      </c>
      <c r="G170" s="129">
        <f t="shared" si="45"/>
        <v>0.44</v>
      </c>
      <c r="H170" s="129">
        <f t="shared" si="45"/>
        <v>0.44</v>
      </c>
      <c r="I170" s="129">
        <f t="shared" si="45"/>
        <v>0.44</v>
      </c>
      <c r="J170" s="129">
        <f t="shared" si="45"/>
        <v>0.44</v>
      </c>
      <c r="K170" s="129">
        <f t="shared" si="45"/>
        <v>0.44</v>
      </c>
      <c r="L170" s="129">
        <f t="shared" si="45"/>
        <v>0.44</v>
      </c>
      <c r="M170" s="129">
        <f t="shared" si="45"/>
        <v>0.44</v>
      </c>
      <c r="N170" s="129">
        <f t="shared" si="45"/>
        <v>0.44</v>
      </c>
      <c r="O170" s="129">
        <f t="shared" si="45"/>
        <v>0.44</v>
      </c>
      <c r="P170" s="129">
        <f t="shared" si="45"/>
        <v>0.44</v>
      </c>
      <c r="Q170" s="129">
        <f t="shared" si="45"/>
        <v>0.44</v>
      </c>
      <c r="R170" s="129">
        <f t="shared" si="46"/>
        <v>0.44</v>
      </c>
      <c r="S170" s="129">
        <f t="shared" si="46"/>
        <v>0.44</v>
      </c>
      <c r="T170" s="129">
        <f t="shared" si="46"/>
        <v>0.44</v>
      </c>
      <c r="U170" s="129">
        <f t="shared" si="46"/>
        <v>0.44</v>
      </c>
      <c r="V170" s="129">
        <f t="shared" si="46"/>
        <v>0.44</v>
      </c>
      <c r="W170" s="129">
        <f t="shared" si="46"/>
        <v>0.44</v>
      </c>
      <c r="X170" s="129">
        <f t="shared" si="46"/>
        <v>0.44</v>
      </c>
      <c r="Y170" s="129">
        <f t="shared" si="46"/>
        <v>0.44</v>
      </c>
      <c r="Z170" s="129">
        <f t="shared" si="46"/>
        <v>0.44</v>
      </c>
      <c r="AA170" s="129">
        <f t="shared" si="46"/>
        <v>0.44</v>
      </c>
      <c r="AB170" s="129">
        <f t="shared" si="46"/>
        <v>0.44</v>
      </c>
      <c r="AC170" s="129">
        <f t="shared" si="46"/>
        <v>0.44</v>
      </c>
      <c r="AD170" s="129">
        <f t="shared" si="46"/>
        <v>0.44</v>
      </c>
      <c r="AE170" s="129">
        <f t="shared" si="46"/>
        <v>0.44</v>
      </c>
      <c r="AF170" s="129">
        <f t="shared" si="46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5"/>
        <v>2.1</v>
      </c>
      <c r="D171" s="129">
        <f t="shared" si="45"/>
        <v>2.1</v>
      </c>
      <c r="E171" s="129">
        <f t="shared" si="45"/>
        <v>2.1</v>
      </c>
      <c r="F171" s="129">
        <f t="shared" si="45"/>
        <v>2.1</v>
      </c>
      <c r="G171" s="129">
        <f t="shared" si="45"/>
        <v>2.1</v>
      </c>
      <c r="H171" s="129">
        <f t="shared" si="45"/>
        <v>2.1</v>
      </c>
      <c r="I171" s="129">
        <f t="shared" si="45"/>
        <v>2.1</v>
      </c>
      <c r="J171" s="129">
        <f t="shared" si="45"/>
        <v>2.1</v>
      </c>
      <c r="K171" s="129">
        <f t="shared" si="45"/>
        <v>2.1</v>
      </c>
      <c r="L171" s="129">
        <f t="shared" si="45"/>
        <v>2.1</v>
      </c>
      <c r="M171" s="129">
        <f t="shared" si="45"/>
        <v>2.1</v>
      </c>
      <c r="N171" s="129">
        <f t="shared" si="45"/>
        <v>2.1</v>
      </c>
      <c r="O171" s="129">
        <f t="shared" si="45"/>
        <v>2.1</v>
      </c>
      <c r="P171" s="129">
        <f t="shared" si="45"/>
        <v>2.1</v>
      </c>
      <c r="Q171" s="129">
        <f t="shared" si="45"/>
        <v>2.1</v>
      </c>
      <c r="R171" s="129">
        <f t="shared" si="46"/>
        <v>2.1</v>
      </c>
      <c r="S171" s="129">
        <f t="shared" si="46"/>
        <v>2.1</v>
      </c>
      <c r="T171" s="129">
        <f t="shared" si="46"/>
        <v>2.1</v>
      </c>
      <c r="U171" s="129">
        <f t="shared" si="46"/>
        <v>2.1</v>
      </c>
      <c r="V171" s="129">
        <f t="shared" si="46"/>
        <v>2.1</v>
      </c>
      <c r="W171" s="129">
        <f t="shared" si="46"/>
        <v>2.1</v>
      </c>
      <c r="X171" s="129">
        <f t="shared" si="46"/>
        <v>2.1</v>
      </c>
      <c r="Y171" s="129">
        <f t="shared" si="46"/>
        <v>2.1</v>
      </c>
      <c r="Z171" s="129">
        <f t="shared" si="46"/>
        <v>2.1</v>
      </c>
      <c r="AA171" s="129">
        <f t="shared" si="46"/>
        <v>2.1</v>
      </c>
      <c r="AB171" s="129">
        <f t="shared" si="46"/>
        <v>2.1</v>
      </c>
      <c r="AC171" s="129">
        <f t="shared" si="46"/>
        <v>2.1</v>
      </c>
      <c r="AD171" s="129">
        <f t="shared" si="46"/>
        <v>2.1</v>
      </c>
      <c r="AE171" s="129">
        <f t="shared" si="46"/>
        <v>2.1</v>
      </c>
      <c r="AF171" s="129">
        <f t="shared" si="46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5"/>
        <v>0.9</v>
      </c>
      <c r="D172" s="129">
        <f t="shared" si="45"/>
        <v>0.9</v>
      </c>
      <c r="E172" s="129">
        <f t="shared" si="45"/>
        <v>0.9</v>
      </c>
      <c r="F172" s="129">
        <f t="shared" si="45"/>
        <v>0.9</v>
      </c>
      <c r="G172" s="129">
        <f t="shared" si="45"/>
        <v>0.9</v>
      </c>
      <c r="H172" s="129">
        <f t="shared" si="45"/>
        <v>0.9</v>
      </c>
      <c r="I172" s="129">
        <f t="shared" si="45"/>
        <v>0.9</v>
      </c>
      <c r="J172" s="129">
        <f t="shared" si="45"/>
        <v>0.9</v>
      </c>
      <c r="K172" s="129">
        <f t="shared" si="45"/>
        <v>0.9</v>
      </c>
      <c r="L172" s="129">
        <f t="shared" si="45"/>
        <v>0.9</v>
      </c>
      <c r="M172" s="129">
        <f t="shared" si="45"/>
        <v>0.9</v>
      </c>
      <c r="N172" s="129">
        <f t="shared" si="45"/>
        <v>0.9</v>
      </c>
      <c r="O172" s="129">
        <f t="shared" si="45"/>
        <v>0.9</v>
      </c>
      <c r="P172" s="129">
        <f t="shared" si="45"/>
        <v>0.9</v>
      </c>
      <c r="Q172" s="129">
        <f t="shared" si="45"/>
        <v>0.9</v>
      </c>
      <c r="R172" s="129">
        <f t="shared" si="46"/>
        <v>0.9</v>
      </c>
      <c r="S172" s="129">
        <f t="shared" si="46"/>
        <v>0.9</v>
      </c>
      <c r="T172" s="129">
        <f t="shared" si="46"/>
        <v>0.9</v>
      </c>
      <c r="U172" s="129">
        <f t="shared" si="46"/>
        <v>0.9</v>
      </c>
      <c r="V172" s="129">
        <f t="shared" si="46"/>
        <v>0.9</v>
      </c>
      <c r="W172" s="129">
        <f t="shared" si="46"/>
        <v>0.9</v>
      </c>
      <c r="X172" s="129">
        <f t="shared" si="46"/>
        <v>0.9</v>
      </c>
      <c r="Y172" s="129">
        <f t="shared" si="46"/>
        <v>0.9</v>
      </c>
      <c r="Z172" s="129">
        <f t="shared" si="46"/>
        <v>0.9</v>
      </c>
      <c r="AA172" s="129">
        <f t="shared" si="46"/>
        <v>0.9</v>
      </c>
      <c r="AB172" s="129">
        <f t="shared" si="46"/>
        <v>0.9</v>
      </c>
      <c r="AC172" s="129">
        <f t="shared" si="46"/>
        <v>0.9</v>
      </c>
      <c r="AD172" s="129">
        <f t="shared" si="46"/>
        <v>0.9</v>
      </c>
      <c r="AE172" s="129">
        <f t="shared" si="46"/>
        <v>0.9</v>
      </c>
      <c r="AF172" s="129">
        <f t="shared" si="46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7">B174</f>
        <v>0.57999999999999996</v>
      </c>
      <c r="D174" s="129">
        <f t="shared" si="47"/>
        <v>0.57999999999999996</v>
      </c>
      <c r="E174" s="129">
        <f t="shared" si="47"/>
        <v>0.57999999999999996</v>
      </c>
      <c r="F174" s="129">
        <f t="shared" si="47"/>
        <v>0.57999999999999996</v>
      </c>
      <c r="G174" s="129">
        <f t="shared" si="47"/>
        <v>0.57999999999999996</v>
      </c>
      <c r="H174" s="129">
        <f t="shared" si="47"/>
        <v>0.57999999999999996</v>
      </c>
      <c r="I174" s="129">
        <f t="shared" si="47"/>
        <v>0.57999999999999996</v>
      </c>
      <c r="J174" s="129">
        <f t="shared" si="47"/>
        <v>0.57999999999999996</v>
      </c>
      <c r="K174" s="129">
        <f t="shared" si="47"/>
        <v>0.57999999999999996</v>
      </c>
      <c r="L174" s="129">
        <f t="shared" si="47"/>
        <v>0.57999999999999996</v>
      </c>
      <c r="M174" s="129">
        <f t="shared" si="47"/>
        <v>0.57999999999999996</v>
      </c>
      <c r="N174" s="129">
        <f t="shared" si="47"/>
        <v>0.57999999999999996</v>
      </c>
      <c r="O174" s="129">
        <f t="shared" si="47"/>
        <v>0.57999999999999996</v>
      </c>
      <c r="P174" s="129">
        <f t="shared" si="47"/>
        <v>0.57999999999999996</v>
      </c>
      <c r="Q174" s="129">
        <f t="shared" si="47"/>
        <v>0.57999999999999996</v>
      </c>
      <c r="R174" s="129">
        <f t="shared" si="47"/>
        <v>0.57999999999999996</v>
      </c>
      <c r="S174" s="129">
        <f t="shared" ref="R174:AF186" si="48">R174</f>
        <v>0.57999999999999996</v>
      </c>
      <c r="T174" s="129">
        <f t="shared" si="48"/>
        <v>0.57999999999999996</v>
      </c>
      <c r="U174" s="129">
        <f t="shared" si="48"/>
        <v>0.57999999999999996</v>
      </c>
      <c r="V174" s="129">
        <f t="shared" si="48"/>
        <v>0.57999999999999996</v>
      </c>
      <c r="W174" s="129">
        <f t="shared" si="48"/>
        <v>0.57999999999999996</v>
      </c>
      <c r="X174" s="129">
        <f t="shared" si="48"/>
        <v>0.57999999999999996</v>
      </c>
      <c r="Y174" s="129">
        <f t="shared" si="48"/>
        <v>0.57999999999999996</v>
      </c>
      <c r="Z174" s="129">
        <f t="shared" si="48"/>
        <v>0.57999999999999996</v>
      </c>
      <c r="AA174" s="129">
        <f t="shared" si="48"/>
        <v>0.57999999999999996</v>
      </c>
      <c r="AB174" s="129">
        <f t="shared" si="48"/>
        <v>0.57999999999999996</v>
      </c>
      <c r="AC174" s="129">
        <f t="shared" si="48"/>
        <v>0.57999999999999996</v>
      </c>
      <c r="AD174" s="129">
        <f t="shared" si="48"/>
        <v>0.57999999999999996</v>
      </c>
      <c r="AE174" s="129">
        <f t="shared" si="48"/>
        <v>0.57999999999999996</v>
      </c>
      <c r="AF174" s="129">
        <f t="shared" si="48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7"/>
        <v>0.8</v>
      </c>
      <c r="D175" s="129">
        <f t="shared" si="47"/>
        <v>0.8</v>
      </c>
      <c r="E175" s="129">
        <f t="shared" si="47"/>
        <v>0.8</v>
      </c>
      <c r="F175" s="129">
        <f t="shared" si="47"/>
        <v>0.8</v>
      </c>
      <c r="G175" s="129">
        <f t="shared" si="47"/>
        <v>0.8</v>
      </c>
      <c r="H175" s="129">
        <f t="shared" si="47"/>
        <v>0.8</v>
      </c>
      <c r="I175" s="129">
        <f t="shared" si="47"/>
        <v>0.8</v>
      </c>
      <c r="J175" s="129">
        <f t="shared" si="47"/>
        <v>0.8</v>
      </c>
      <c r="K175" s="129">
        <f t="shared" si="47"/>
        <v>0.8</v>
      </c>
      <c r="L175" s="129">
        <f t="shared" si="47"/>
        <v>0.8</v>
      </c>
      <c r="M175" s="129">
        <f t="shared" si="47"/>
        <v>0.8</v>
      </c>
      <c r="N175" s="129">
        <f t="shared" si="47"/>
        <v>0.8</v>
      </c>
      <c r="O175" s="129">
        <f t="shared" si="47"/>
        <v>0.8</v>
      </c>
      <c r="P175" s="129">
        <f t="shared" si="47"/>
        <v>0.8</v>
      </c>
      <c r="Q175" s="129">
        <f t="shared" si="47"/>
        <v>0.8</v>
      </c>
      <c r="R175" s="129">
        <f t="shared" si="47"/>
        <v>0.8</v>
      </c>
      <c r="S175" s="129">
        <f t="shared" si="48"/>
        <v>0.8</v>
      </c>
      <c r="T175" s="129">
        <f t="shared" si="48"/>
        <v>0.8</v>
      </c>
      <c r="U175" s="129">
        <f t="shared" si="48"/>
        <v>0.8</v>
      </c>
      <c r="V175" s="129">
        <f t="shared" si="48"/>
        <v>0.8</v>
      </c>
      <c r="W175" s="129">
        <f t="shared" si="48"/>
        <v>0.8</v>
      </c>
      <c r="X175" s="129">
        <f t="shared" si="48"/>
        <v>0.8</v>
      </c>
      <c r="Y175" s="129">
        <f t="shared" si="48"/>
        <v>0.8</v>
      </c>
      <c r="Z175" s="129">
        <f t="shared" si="48"/>
        <v>0.8</v>
      </c>
      <c r="AA175" s="129">
        <f t="shared" si="48"/>
        <v>0.8</v>
      </c>
      <c r="AB175" s="129">
        <f t="shared" si="48"/>
        <v>0.8</v>
      </c>
      <c r="AC175" s="129">
        <f t="shared" si="48"/>
        <v>0.8</v>
      </c>
      <c r="AD175" s="129">
        <f t="shared" si="48"/>
        <v>0.8</v>
      </c>
      <c r="AE175" s="129">
        <f t="shared" si="48"/>
        <v>0.8</v>
      </c>
      <c r="AF175" s="129">
        <f t="shared" si="48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7"/>
        <v>0</v>
      </c>
      <c r="D176" s="129">
        <f t="shared" si="47"/>
        <v>0</v>
      </c>
      <c r="E176" s="129">
        <f t="shared" si="47"/>
        <v>0</v>
      </c>
      <c r="F176" s="129">
        <f t="shared" si="47"/>
        <v>0</v>
      </c>
      <c r="G176" s="129">
        <f t="shared" si="47"/>
        <v>0</v>
      </c>
      <c r="H176" s="129">
        <f t="shared" si="47"/>
        <v>0</v>
      </c>
      <c r="I176" s="129">
        <f t="shared" si="47"/>
        <v>0</v>
      </c>
      <c r="J176" s="129">
        <f t="shared" si="47"/>
        <v>0</v>
      </c>
      <c r="K176" s="129">
        <f t="shared" si="47"/>
        <v>0</v>
      </c>
      <c r="L176" s="129">
        <f t="shared" si="47"/>
        <v>0</v>
      </c>
      <c r="M176" s="129">
        <f t="shared" si="47"/>
        <v>0</v>
      </c>
      <c r="N176" s="129">
        <f t="shared" si="47"/>
        <v>0</v>
      </c>
      <c r="O176" s="129">
        <f t="shared" si="47"/>
        <v>0</v>
      </c>
      <c r="P176" s="129">
        <f t="shared" si="47"/>
        <v>0</v>
      </c>
      <c r="Q176" s="129">
        <f t="shared" si="47"/>
        <v>0</v>
      </c>
      <c r="R176" s="129">
        <f t="shared" si="47"/>
        <v>0</v>
      </c>
      <c r="S176" s="129">
        <f t="shared" si="48"/>
        <v>0</v>
      </c>
      <c r="T176" s="129">
        <f t="shared" si="48"/>
        <v>0</v>
      </c>
      <c r="U176" s="129">
        <f t="shared" si="48"/>
        <v>0</v>
      </c>
      <c r="V176" s="129">
        <f t="shared" si="48"/>
        <v>0</v>
      </c>
      <c r="W176" s="129">
        <f t="shared" si="48"/>
        <v>0</v>
      </c>
      <c r="X176" s="129">
        <f t="shared" si="48"/>
        <v>0</v>
      </c>
      <c r="Y176" s="129">
        <f t="shared" si="48"/>
        <v>0</v>
      </c>
      <c r="Z176" s="129">
        <f t="shared" si="48"/>
        <v>0</v>
      </c>
      <c r="AA176" s="129">
        <f t="shared" si="48"/>
        <v>0</v>
      </c>
      <c r="AB176" s="129">
        <f t="shared" si="48"/>
        <v>0</v>
      </c>
      <c r="AC176" s="129">
        <f t="shared" si="48"/>
        <v>0</v>
      </c>
      <c r="AD176" s="129">
        <f t="shared" si="48"/>
        <v>0</v>
      </c>
      <c r="AE176" s="129">
        <f t="shared" si="48"/>
        <v>0</v>
      </c>
      <c r="AF176" s="129">
        <f t="shared" si="48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7"/>
        <v>0.6</v>
      </c>
      <c r="D177" s="129">
        <f t="shared" si="47"/>
        <v>0.6</v>
      </c>
      <c r="E177" s="129">
        <f t="shared" si="47"/>
        <v>0.6</v>
      </c>
      <c r="F177" s="129">
        <f t="shared" si="47"/>
        <v>0.6</v>
      </c>
      <c r="G177" s="129">
        <f t="shared" si="47"/>
        <v>0.6</v>
      </c>
      <c r="H177" s="129">
        <f t="shared" si="47"/>
        <v>0.6</v>
      </c>
      <c r="I177" s="129">
        <f t="shared" si="47"/>
        <v>0.6</v>
      </c>
      <c r="J177" s="129">
        <f t="shared" si="47"/>
        <v>0.6</v>
      </c>
      <c r="K177" s="129">
        <f t="shared" si="47"/>
        <v>0.6</v>
      </c>
      <c r="L177" s="129">
        <f t="shared" si="47"/>
        <v>0.6</v>
      </c>
      <c r="M177" s="129">
        <f t="shared" si="47"/>
        <v>0.6</v>
      </c>
      <c r="N177" s="129">
        <f t="shared" si="47"/>
        <v>0.6</v>
      </c>
      <c r="O177" s="129">
        <f t="shared" si="47"/>
        <v>0.6</v>
      </c>
      <c r="P177" s="129">
        <f t="shared" si="47"/>
        <v>0.6</v>
      </c>
      <c r="Q177" s="129">
        <f t="shared" si="47"/>
        <v>0.6</v>
      </c>
      <c r="R177" s="129">
        <f t="shared" si="47"/>
        <v>0.6</v>
      </c>
      <c r="S177" s="129">
        <f t="shared" si="48"/>
        <v>0.6</v>
      </c>
      <c r="T177" s="129">
        <f t="shared" si="48"/>
        <v>0.6</v>
      </c>
      <c r="U177" s="129">
        <f t="shared" si="48"/>
        <v>0.6</v>
      </c>
      <c r="V177" s="129">
        <f t="shared" si="48"/>
        <v>0.6</v>
      </c>
      <c r="W177" s="129">
        <f t="shared" si="48"/>
        <v>0.6</v>
      </c>
      <c r="X177" s="129">
        <f t="shared" si="48"/>
        <v>0.6</v>
      </c>
      <c r="Y177" s="129">
        <f t="shared" si="48"/>
        <v>0.6</v>
      </c>
      <c r="Z177" s="129">
        <f t="shared" si="48"/>
        <v>0.6</v>
      </c>
      <c r="AA177" s="129">
        <f t="shared" si="48"/>
        <v>0.6</v>
      </c>
      <c r="AB177" s="129">
        <f t="shared" si="48"/>
        <v>0.6</v>
      </c>
      <c r="AC177" s="129">
        <f t="shared" si="48"/>
        <v>0.6</v>
      </c>
      <c r="AD177" s="129">
        <f t="shared" si="48"/>
        <v>0.6</v>
      </c>
      <c r="AE177" s="129">
        <f t="shared" si="48"/>
        <v>0.6</v>
      </c>
      <c r="AF177" s="129">
        <f t="shared" si="48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7"/>
        <v>0.6</v>
      </c>
      <c r="D178" s="129">
        <f t="shared" si="47"/>
        <v>0.6</v>
      </c>
      <c r="E178" s="129">
        <f t="shared" si="47"/>
        <v>0.6</v>
      </c>
      <c r="F178" s="129">
        <f t="shared" si="47"/>
        <v>0.6</v>
      </c>
      <c r="G178" s="129">
        <f t="shared" si="47"/>
        <v>0.6</v>
      </c>
      <c r="H178" s="129">
        <f t="shared" si="47"/>
        <v>0.6</v>
      </c>
      <c r="I178" s="129">
        <f t="shared" si="47"/>
        <v>0.6</v>
      </c>
      <c r="J178" s="129">
        <f t="shared" si="47"/>
        <v>0.6</v>
      </c>
      <c r="K178" s="129">
        <f t="shared" si="47"/>
        <v>0.6</v>
      </c>
      <c r="L178" s="129">
        <f t="shared" si="47"/>
        <v>0.6</v>
      </c>
      <c r="M178" s="129">
        <f t="shared" si="47"/>
        <v>0.6</v>
      </c>
      <c r="N178" s="129">
        <f t="shared" si="47"/>
        <v>0.6</v>
      </c>
      <c r="O178" s="129">
        <f t="shared" si="47"/>
        <v>0.6</v>
      </c>
      <c r="P178" s="129">
        <f t="shared" si="47"/>
        <v>0.6</v>
      </c>
      <c r="Q178" s="129">
        <f t="shared" si="47"/>
        <v>0.6</v>
      </c>
      <c r="R178" s="129">
        <f t="shared" si="47"/>
        <v>0.6</v>
      </c>
      <c r="S178" s="129">
        <f t="shared" si="48"/>
        <v>0.6</v>
      </c>
      <c r="T178" s="129">
        <f t="shared" si="48"/>
        <v>0.6</v>
      </c>
      <c r="U178" s="129">
        <f t="shared" si="48"/>
        <v>0.6</v>
      </c>
      <c r="V178" s="129">
        <f t="shared" si="48"/>
        <v>0.6</v>
      </c>
      <c r="W178" s="129">
        <f t="shared" si="48"/>
        <v>0.6</v>
      </c>
      <c r="X178" s="129">
        <f t="shared" si="48"/>
        <v>0.6</v>
      </c>
      <c r="Y178" s="129">
        <f t="shared" si="48"/>
        <v>0.6</v>
      </c>
      <c r="Z178" s="129">
        <f t="shared" si="48"/>
        <v>0.6</v>
      </c>
      <c r="AA178" s="129">
        <f t="shared" si="48"/>
        <v>0.6</v>
      </c>
      <c r="AB178" s="129">
        <f t="shared" si="48"/>
        <v>0.6</v>
      </c>
      <c r="AC178" s="129">
        <f t="shared" si="48"/>
        <v>0.6</v>
      </c>
      <c r="AD178" s="129">
        <f t="shared" si="48"/>
        <v>0.6</v>
      </c>
      <c r="AE178" s="129">
        <f t="shared" si="48"/>
        <v>0.6</v>
      </c>
      <c r="AF178" s="129">
        <f t="shared" si="48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7"/>
        <v>0.35</v>
      </c>
      <c r="D179" s="129">
        <f t="shared" si="47"/>
        <v>0.35</v>
      </c>
      <c r="E179" s="129">
        <f t="shared" si="47"/>
        <v>0.35</v>
      </c>
      <c r="F179" s="129">
        <f t="shared" si="47"/>
        <v>0.35</v>
      </c>
      <c r="G179" s="129">
        <f t="shared" si="47"/>
        <v>0.35</v>
      </c>
      <c r="H179" s="129">
        <f t="shared" si="47"/>
        <v>0.35</v>
      </c>
      <c r="I179" s="129">
        <f t="shared" si="47"/>
        <v>0.35</v>
      </c>
      <c r="J179" s="129">
        <f t="shared" si="47"/>
        <v>0.35</v>
      </c>
      <c r="K179" s="129">
        <f t="shared" si="47"/>
        <v>0.35</v>
      </c>
      <c r="L179" s="129">
        <f t="shared" si="47"/>
        <v>0.35</v>
      </c>
      <c r="M179" s="129">
        <f t="shared" si="47"/>
        <v>0.35</v>
      </c>
      <c r="N179" s="129">
        <f t="shared" si="47"/>
        <v>0.35</v>
      </c>
      <c r="O179" s="129">
        <f t="shared" si="47"/>
        <v>0.35</v>
      </c>
      <c r="P179" s="129">
        <f t="shared" si="47"/>
        <v>0.35</v>
      </c>
      <c r="Q179" s="129">
        <f t="shared" si="47"/>
        <v>0.35</v>
      </c>
      <c r="R179" s="129">
        <f t="shared" si="47"/>
        <v>0.35</v>
      </c>
      <c r="S179" s="129">
        <f t="shared" si="48"/>
        <v>0.35</v>
      </c>
      <c r="T179" s="129">
        <f t="shared" si="48"/>
        <v>0.35</v>
      </c>
      <c r="U179" s="129">
        <f t="shared" si="48"/>
        <v>0.35</v>
      </c>
      <c r="V179" s="129">
        <f t="shared" si="48"/>
        <v>0.35</v>
      </c>
      <c r="W179" s="129">
        <f t="shared" si="48"/>
        <v>0.35</v>
      </c>
      <c r="X179" s="129">
        <f t="shared" si="48"/>
        <v>0.35</v>
      </c>
      <c r="Y179" s="129">
        <f t="shared" si="48"/>
        <v>0.35</v>
      </c>
      <c r="Z179" s="129">
        <f t="shared" si="48"/>
        <v>0.35</v>
      </c>
      <c r="AA179" s="129">
        <f t="shared" si="48"/>
        <v>0.35</v>
      </c>
      <c r="AB179" s="129">
        <f t="shared" si="48"/>
        <v>0.35</v>
      </c>
      <c r="AC179" s="129">
        <f t="shared" si="48"/>
        <v>0.35</v>
      </c>
      <c r="AD179" s="129">
        <f t="shared" si="48"/>
        <v>0.35</v>
      </c>
      <c r="AE179" s="129">
        <f t="shared" si="48"/>
        <v>0.35</v>
      </c>
      <c r="AF179" s="129">
        <f t="shared" si="48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7"/>
        <v>0.28999999999999998</v>
      </c>
      <c r="D180" s="129">
        <f t="shared" si="47"/>
        <v>0.28999999999999998</v>
      </c>
      <c r="E180" s="129">
        <f t="shared" si="47"/>
        <v>0.28999999999999998</v>
      </c>
      <c r="F180" s="129">
        <f t="shared" si="47"/>
        <v>0.28999999999999998</v>
      </c>
      <c r="G180" s="129">
        <f t="shared" si="47"/>
        <v>0.28999999999999998</v>
      </c>
      <c r="H180" s="129">
        <f t="shared" si="47"/>
        <v>0.28999999999999998</v>
      </c>
      <c r="I180" s="129">
        <f t="shared" si="47"/>
        <v>0.28999999999999998</v>
      </c>
      <c r="J180" s="129">
        <f t="shared" si="47"/>
        <v>0.28999999999999998</v>
      </c>
      <c r="K180" s="129">
        <f t="shared" si="47"/>
        <v>0.28999999999999998</v>
      </c>
      <c r="L180" s="129">
        <f t="shared" si="47"/>
        <v>0.28999999999999998</v>
      </c>
      <c r="M180" s="129">
        <f t="shared" si="47"/>
        <v>0.28999999999999998</v>
      </c>
      <c r="N180" s="129">
        <f t="shared" si="47"/>
        <v>0.28999999999999998</v>
      </c>
      <c r="O180" s="129">
        <f t="shared" si="47"/>
        <v>0.28999999999999998</v>
      </c>
      <c r="P180" s="129">
        <f t="shared" si="47"/>
        <v>0.28999999999999998</v>
      </c>
      <c r="Q180" s="129">
        <f t="shared" si="47"/>
        <v>0.28999999999999998</v>
      </c>
      <c r="R180" s="129">
        <f t="shared" si="47"/>
        <v>0.28999999999999998</v>
      </c>
      <c r="S180" s="129">
        <f t="shared" si="48"/>
        <v>0.28999999999999998</v>
      </c>
      <c r="T180" s="129">
        <f t="shared" si="48"/>
        <v>0.28999999999999998</v>
      </c>
      <c r="U180" s="129">
        <f t="shared" si="48"/>
        <v>0.28999999999999998</v>
      </c>
      <c r="V180" s="129">
        <f t="shared" si="48"/>
        <v>0.28999999999999998</v>
      </c>
      <c r="W180" s="129">
        <f t="shared" si="48"/>
        <v>0.28999999999999998</v>
      </c>
      <c r="X180" s="129">
        <f t="shared" si="48"/>
        <v>0.28999999999999998</v>
      </c>
      <c r="Y180" s="129">
        <f t="shared" si="48"/>
        <v>0.28999999999999998</v>
      </c>
      <c r="Z180" s="129">
        <f t="shared" si="48"/>
        <v>0.28999999999999998</v>
      </c>
      <c r="AA180" s="129">
        <f t="shared" si="48"/>
        <v>0.28999999999999998</v>
      </c>
      <c r="AB180" s="129">
        <f t="shared" si="48"/>
        <v>0.28999999999999998</v>
      </c>
      <c r="AC180" s="129">
        <f t="shared" si="48"/>
        <v>0.28999999999999998</v>
      </c>
      <c r="AD180" s="129">
        <f t="shared" si="48"/>
        <v>0.28999999999999998</v>
      </c>
      <c r="AE180" s="129">
        <f t="shared" si="48"/>
        <v>0.28999999999999998</v>
      </c>
      <c r="AF180" s="129">
        <f t="shared" si="48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7"/>
        <v>0.06</v>
      </c>
      <c r="D181" s="129">
        <f t="shared" si="47"/>
        <v>0.06</v>
      </c>
      <c r="E181" s="129">
        <f t="shared" si="47"/>
        <v>0.06</v>
      </c>
      <c r="F181" s="129">
        <f t="shared" si="47"/>
        <v>0.06</v>
      </c>
      <c r="G181" s="129">
        <f t="shared" si="47"/>
        <v>0.06</v>
      </c>
      <c r="H181" s="129">
        <f t="shared" si="47"/>
        <v>0.06</v>
      </c>
      <c r="I181" s="129">
        <f t="shared" si="47"/>
        <v>0.06</v>
      </c>
      <c r="J181" s="129">
        <f t="shared" si="47"/>
        <v>0.06</v>
      </c>
      <c r="K181" s="129">
        <f t="shared" si="47"/>
        <v>0.06</v>
      </c>
      <c r="L181" s="129">
        <f t="shared" si="47"/>
        <v>0.06</v>
      </c>
      <c r="M181" s="129">
        <f t="shared" si="47"/>
        <v>0.06</v>
      </c>
      <c r="N181" s="129">
        <f t="shared" si="47"/>
        <v>0.06</v>
      </c>
      <c r="O181" s="129">
        <f t="shared" si="47"/>
        <v>0.06</v>
      </c>
      <c r="P181" s="129">
        <f t="shared" si="47"/>
        <v>0.06</v>
      </c>
      <c r="Q181" s="129">
        <f t="shared" si="47"/>
        <v>0.06</v>
      </c>
      <c r="R181" s="129">
        <f t="shared" si="47"/>
        <v>0.06</v>
      </c>
      <c r="S181" s="129">
        <f t="shared" si="48"/>
        <v>0.06</v>
      </c>
      <c r="T181" s="129">
        <f t="shared" si="48"/>
        <v>0.06</v>
      </c>
      <c r="U181" s="129">
        <f t="shared" si="48"/>
        <v>0.06</v>
      </c>
      <c r="V181" s="129">
        <f t="shared" si="48"/>
        <v>0.06</v>
      </c>
      <c r="W181" s="129">
        <f t="shared" si="48"/>
        <v>0.06</v>
      </c>
      <c r="X181" s="129">
        <f t="shared" si="48"/>
        <v>0.06</v>
      </c>
      <c r="Y181" s="129">
        <f t="shared" si="48"/>
        <v>0.06</v>
      </c>
      <c r="Z181" s="129">
        <f t="shared" si="48"/>
        <v>0.06</v>
      </c>
      <c r="AA181" s="129">
        <f t="shared" si="48"/>
        <v>0.06</v>
      </c>
      <c r="AB181" s="129">
        <f t="shared" si="48"/>
        <v>0.06</v>
      </c>
      <c r="AC181" s="129">
        <f t="shared" si="48"/>
        <v>0.06</v>
      </c>
      <c r="AD181" s="129">
        <f t="shared" si="48"/>
        <v>0.06</v>
      </c>
      <c r="AE181" s="129">
        <f t="shared" si="48"/>
        <v>0.06</v>
      </c>
      <c r="AF181" s="129">
        <f t="shared" si="48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7"/>
        <v>0.11</v>
      </c>
      <c r="D182" s="129">
        <f t="shared" si="47"/>
        <v>0.11</v>
      </c>
      <c r="E182" s="129">
        <f t="shared" si="47"/>
        <v>0.11</v>
      </c>
      <c r="F182" s="129">
        <f t="shared" si="47"/>
        <v>0.11</v>
      </c>
      <c r="G182" s="129">
        <f t="shared" si="47"/>
        <v>0.11</v>
      </c>
      <c r="H182" s="129">
        <f t="shared" si="47"/>
        <v>0.11</v>
      </c>
      <c r="I182" s="129">
        <f t="shared" si="47"/>
        <v>0.11</v>
      </c>
      <c r="J182" s="129">
        <f t="shared" si="47"/>
        <v>0.11</v>
      </c>
      <c r="K182" s="129">
        <f t="shared" si="47"/>
        <v>0.11</v>
      </c>
      <c r="L182" s="129">
        <f t="shared" si="47"/>
        <v>0.11</v>
      </c>
      <c r="M182" s="129">
        <f t="shared" si="47"/>
        <v>0.11</v>
      </c>
      <c r="N182" s="129">
        <f t="shared" si="47"/>
        <v>0.11</v>
      </c>
      <c r="O182" s="129">
        <f t="shared" si="47"/>
        <v>0.11</v>
      </c>
      <c r="P182" s="129">
        <f t="shared" si="47"/>
        <v>0.11</v>
      </c>
      <c r="Q182" s="129">
        <f t="shared" si="47"/>
        <v>0.11</v>
      </c>
      <c r="R182" s="129">
        <f t="shared" si="47"/>
        <v>0.11</v>
      </c>
      <c r="S182" s="129">
        <f t="shared" si="48"/>
        <v>0.11</v>
      </c>
      <c r="T182" s="129">
        <f t="shared" si="48"/>
        <v>0.11</v>
      </c>
      <c r="U182" s="129">
        <f t="shared" si="48"/>
        <v>0.11</v>
      </c>
      <c r="V182" s="129">
        <f t="shared" si="48"/>
        <v>0.11</v>
      </c>
      <c r="W182" s="129">
        <f t="shared" si="48"/>
        <v>0.11</v>
      </c>
      <c r="X182" s="129">
        <f t="shared" si="48"/>
        <v>0.11</v>
      </c>
      <c r="Y182" s="129">
        <f t="shared" si="48"/>
        <v>0.11</v>
      </c>
      <c r="Z182" s="129">
        <f t="shared" si="48"/>
        <v>0.11</v>
      </c>
      <c r="AA182" s="129">
        <f t="shared" si="48"/>
        <v>0.11</v>
      </c>
      <c r="AB182" s="129">
        <f t="shared" si="48"/>
        <v>0.11</v>
      </c>
      <c r="AC182" s="129">
        <f t="shared" si="48"/>
        <v>0.11</v>
      </c>
      <c r="AD182" s="129">
        <f t="shared" si="48"/>
        <v>0.11</v>
      </c>
      <c r="AE182" s="129">
        <f t="shared" si="48"/>
        <v>0.11</v>
      </c>
      <c r="AF182" s="129">
        <f t="shared" si="48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7"/>
        <v>0.1</v>
      </c>
      <c r="D183" s="129">
        <f t="shared" si="47"/>
        <v>0.1</v>
      </c>
      <c r="E183" s="129">
        <f t="shared" si="47"/>
        <v>0.1</v>
      </c>
      <c r="F183" s="129">
        <f t="shared" si="47"/>
        <v>0.1</v>
      </c>
      <c r="G183" s="129">
        <f t="shared" si="47"/>
        <v>0.1</v>
      </c>
      <c r="H183" s="129">
        <f t="shared" si="47"/>
        <v>0.1</v>
      </c>
      <c r="I183" s="129">
        <f t="shared" si="47"/>
        <v>0.1</v>
      </c>
      <c r="J183" s="129">
        <f t="shared" si="47"/>
        <v>0.1</v>
      </c>
      <c r="K183" s="129">
        <f t="shared" si="47"/>
        <v>0.1</v>
      </c>
      <c r="L183" s="129">
        <f t="shared" si="47"/>
        <v>0.1</v>
      </c>
      <c r="M183" s="129">
        <f t="shared" si="47"/>
        <v>0.1</v>
      </c>
      <c r="N183" s="129">
        <f t="shared" si="47"/>
        <v>0.1</v>
      </c>
      <c r="O183" s="129">
        <f t="shared" si="47"/>
        <v>0.1</v>
      </c>
      <c r="P183" s="129">
        <f t="shared" si="47"/>
        <v>0.1</v>
      </c>
      <c r="Q183" s="129">
        <f t="shared" si="47"/>
        <v>0.1</v>
      </c>
      <c r="R183" s="129">
        <f t="shared" si="48"/>
        <v>0.1</v>
      </c>
      <c r="S183" s="129">
        <f t="shared" si="48"/>
        <v>0.1</v>
      </c>
      <c r="T183" s="129">
        <f t="shared" si="48"/>
        <v>0.1</v>
      </c>
      <c r="U183" s="129">
        <f t="shared" si="48"/>
        <v>0.1</v>
      </c>
      <c r="V183" s="129">
        <f t="shared" si="48"/>
        <v>0.1</v>
      </c>
      <c r="W183" s="129">
        <f t="shared" si="48"/>
        <v>0.1</v>
      </c>
      <c r="X183" s="129">
        <f t="shared" si="48"/>
        <v>0.1</v>
      </c>
      <c r="Y183" s="129">
        <f t="shared" si="48"/>
        <v>0.1</v>
      </c>
      <c r="Z183" s="129">
        <f t="shared" si="48"/>
        <v>0.1</v>
      </c>
      <c r="AA183" s="129">
        <f t="shared" si="48"/>
        <v>0.1</v>
      </c>
      <c r="AB183" s="129">
        <f t="shared" si="48"/>
        <v>0.1</v>
      </c>
      <c r="AC183" s="129">
        <f t="shared" si="48"/>
        <v>0.1</v>
      </c>
      <c r="AD183" s="129">
        <f t="shared" si="48"/>
        <v>0.1</v>
      </c>
      <c r="AE183" s="129">
        <f t="shared" si="48"/>
        <v>0.1</v>
      </c>
      <c r="AF183" s="129">
        <f t="shared" si="48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7"/>
        <v>0.09</v>
      </c>
      <c r="D184" s="129">
        <f t="shared" si="47"/>
        <v>0.09</v>
      </c>
      <c r="E184" s="129">
        <f t="shared" si="47"/>
        <v>0.09</v>
      </c>
      <c r="F184" s="129">
        <f t="shared" si="47"/>
        <v>0.09</v>
      </c>
      <c r="G184" s="129">
        <f t="shared" si="47"/>
        <v>0.09</v>
      </c>
      <c r="H184" s="129">
        <f t="shared" si="47"/>
        <v>0.09</v>
      </c>
      <c r="I184" s="129">
        <f t="shared" si="47"/>
        <v>0.09</v>
      </c>
      <c r="J184" s="129">
        <f t="shared" si="47"/>
        <v>0.09</v>
      </c>
      <c r="K184" s="129">
        <f t="shared" si="47"/>
        <v>0.09</v>
      </c>
      <c r="L184" s="129">
        <f t="shared" si="47"/>
        <v>0.09</v>
      </c>
      <c r="M184" s="129">
        <f t="shared" si="47"/>
        <v>0.09</v>
      </c>
      <c r="N184" s="129">
        <f t="shared" si="47"/>
        <v>0.09</v>
      </c>
      <c r="O184" s="129">
        <f t="shared" si="47"/>
        <v>0.09</v>
      </c>
      <c r="P184" s="129">
        <f t="shared" si="47"/>
        <v>0.09</v>
      </c>
      <c r="Q184" s="129">
        <f t="shared" si="47"/>
        <v>0.09</v>
      </c>
      <c r="R184" s="129">
        <f t="shared" si="48"/>
        <v>0.09</v>
      </c>
      <c r="S184" s="129">
        <f t="shared" si="48"/>
        <v>0.09</v>
      </c>
      <c r="T184" s="129">
        <f t="shared" si="48"/>
        <v>0.09</v>
      </c>
      <c r="U184" s="129">
        <f t="shared" si="48"/>
        <v>0.09</v>
      </c>
      <c r="V184" s="129">
        <f t="shared" si="48"/>
        <v>0.09</v>
      </c>
      <c r="W184" s="129">
        <f t="shared" si="48"/>
        <v>0.09</v>
      </c>
      <c r="X184" s="129">
        <f t="shared" si="48"/>
        <v>0.09</v>
      </c>
      <c r="Y184" s="129">
        <f t="shared" si="48"/>
        <v>0.09</v>
      </c>
      <c r="Z184" s="129">
        <f t="shared" si="48"/>
        <v>0.09</v>
      </c>
      <c r="AA184" s="129">
        <f t="shared" si="48"/>
        <v>0.09</v>
      </c>
      <c r="AB184" s="129">
        <f t="shared" si="48"/>
        <v>0.09</v>
      </c>
      <c r="AC184" s="129">
        <f t="shared" si="48"/>
        <v>0.09</v>
      </c>
      <c r="AD184" s="129">
        <f t="shared" si="48"/>
        <v>0.09</v>
      </c>
      <c r="AE184" s="129">
        <f t="shared" si="48"/>
        <v>0.09</v>
      </c>
      <c r="AF184" s="129">
        <f t="shared" si="48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7"/>
        <v>0.04</v>
      </c>
      <c r="D185" s="129">
        <f t="shared" si="47"/>
        <v>0.04</v>
      </c>
      <c r="E185" s="129">
        <f t="shared" si="47"/>
        <v>0.04</v>
      </c>
      <c r="F185" s="129">
        <f t="shared" si="47"/>
        <v>0.04</v>
      </c>
      <c r="G185" s="129">
        <f t="shared" si="47"/>
        <v>0.04</v>
      </c>
      <c r="H185" s="129">
        <f t="shared" si="47"/>
        <v>0.04</v>
      </c>
      <c r="I185" s="129">
        <f t="shared" si="47"/>
        <v>0.04</v>
      </c>
      <c r="J185" s="129">
        <f t="shared" si="47"/>
        <v>0.04</v>
      </c>
      <c r="K185" s="129">
        <f t="shared" si="47"/>
        <v>0.04</v>
      </c>
      <c r="L185" s="129">
        <f t="shared" si="47"/>
        <v>0.04</v>
      </c>
      <c r="M185" s="129">
        <f t="shared" si="47"/>
        <v>0.04</v>
      </c>
      <c r="N185" s="129">
        <f t="shared" si="47"/>
        <v>0.04</v>
      </c>
      <c r="O185" s="129">
        <f t="shared" si="47"/>
        <v>0.04</v>
      </c>
      <c r="P185" s="129">
        <f t="shared" si="47"/>
        <v>0.04</v>
      </c>
      <c r="Q185" s="129">
        <f t="shared" si="47"/>
        <v>0.04</v>
      </c>
      <c r="R185" s="129">
        <f t="shared" si="48"/>
        <v>0.04</v>
      </c>
      <c r="S185" s="129">
        <f t="shared" si="48"/>
        <v>0.04</v>
      </c>
      <c r="T185" s="129">
        <f t="shared" si="48"/>
        <v>0.04</v>
      </c>
      <c r="U185" s="129">
        <f t="shared" si="48"/>
        <v>0.04</v>
      </c>
      <c r="V185" s="129">
        <f t="shared" si="48"/>
        <v>0.04</v>
      </c>
      <c r="W185" s="129">
        <f t="shared" si="48"/>
        <v>0.04</v>
      </c>
      <c r="X185" s="129">
        <f t="shared" si="48"/>
        <v>0.04</v>
      </c>
      <c r="Y185" s="129">
        <f t="shared" si="48"/>
        <v>0.04</v>
      </c>
      <c r="Z185" s="129">
        <f t="shared" si="48"/>
        <v>0.04</v>
      </c>
      <c r="AA185" s="129">
        <f t="shared" si="48"/>
        <v>0.04</v>
      </c>
      <c r="AB185" s="129">
        <f t="shared" si="48"/>
        <v>0.04</v>
      </c>
      <c r="AC185" s="129">
        <f t="shared" si="48"/>
        <v>0.04</v>
      </c>
      <c r="AD185" s="129">
        <f t="shared" si="48"/>
        <v>0.04</v>
      </c>
      <c r="AE185" s="129">
        <f t="shared" si="48"/>
        <v>0.04</v>
      </c>
      <c r="AF185" s="129">
        <f t="shared" si="48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7"/>
        <v>2.3E-2</v>
      </c>
      <c r="E186" s="129">
        <f t="shared" si="47"/>
        <v>2.3E-2</v>
      </c>
      <c r="F186" s="129">
        <f t="shared" si="47"/>
        <v>2.3E-2</v>
      </c>
      <c r="G186" s="129">
        <f t="shared" si="47"/>
        <v>2.3E-2</v>
      </c>
      <c r="H186" s="129">
        <f t="shared" si="47"/>
        <v>2.3E-2</v>
      </c>
      <c r="I186" s="129">
        <f t="shared" si="47"/>
        <v>2.3E-2</v>
      </c>
      <c r="J186" s="129">
        <f t="shared" si="47"/>
        <v>2.3E-2</v>
      </c>
      <c r="K186" s="129">
        <f t="shared" si="47"/>
        <v>2.3E-2</v>
      </c>
      <c r="L186" s="129">
        <f t="shared" si="47"/>
        <v>2.3E-2</v>
      </c>
      <c r="M186" s="129">
        <f t="shared" si="47"/>
        <v>2.3E-2</v>
      </c>
      <c r="N186" s="129">
        <f t="shared" si="47"/>
        <v>2.3E-2</v>
      </c>
      <c r="O186" s="129">
        <f t="shared" si="47"/>
        <v>2.3E-2</v>
      </c>
      <c r="P186" s="129">
        <f t="shared" si="47"/>
        <v>2.3E-2</v>
      </c>
      <c r="Q186" s="129">
        <f t="shared" si="47"/>
        <v>2.3E-2</v>
      </c>
      <c r="R186" s="129">
        <f t="shared" si="48"/>
        <v>2.3E-2</v>
      </c>
      <c r="S186" s="129">
        <f t="shared" si="48"/>
        <v>2.3E-2</v>
      </c>
      <c r="T186" s="129">
        <f t="shared" si="48"/>
        <v>2.3E-2</v>
      </c>
      <c r="U186" s="129">
        <f t="shared" si="48"/>
        <v>2.3E-2</v>
      </c>
      <c r="V186" s="129">
        <f t="shared" si="48"/>
        <v>2.3E-2</v>
      </c>
      <c r="W186" s="129">
        <f t="shared" si="48"/>
        <v>2.3E-2</v>
      </c>
      <c r="X186" s="129">
        <f t="shared" si="48"/>
        <v>2.3E-2</v>
      </c>
      <c r="Y186" s="129">
        <f t="shared" si="48"/>
        <v>2.3E-2</v>
      </c>
      <c r="Z186" s="129">
        <f t="shared" si="48"/>
        <v>2.3E-2</v>
      </c>
      <c r="AA186" s="129">
        <f t="shared" si="48"/>
        <v>2.3E-2</v>
      </c>
      <c r="AB186" s="129">
        <f t="shared" si="48"/>
        <v>2.3E-2</v>
      </c>
      <c r="AC186" s="129">
        <f t="shared" si="48"/>
        <v>2.3E-2</v>
      </c>
      <c r="AD186" s="129">
        <f t="shared" si="48"/>
        <v>2.3E-2</v>
      </c>
      <c r="AE186" s="129">
        <f t="shared" si="48"/>
        <v>2.3E-2</v>
      </c>
      <c r="AF186" s="129">
        <f t="shared" si="48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9">SUM(B97:B186)</f>
        <v>194.70600000000002</v>
      </c>
      <c r="C187" s="131">
        <f t="shared" si="49"/>
        <v>194.70600000000002</v>
      </c>
      <c r="D187" s="131">
        <f t="shared" si="49"/>
        <v>194.70600000000002</v>
      </c>
      <c r="E187" s="131">
        <f t="shared" si="49"/>
        <v>194.70600000000002</v>
      </c>
      <c r="F187" s="131">
        <f t="shared" si="49"/>
        <v>194.70600000000002</v>
      </c>
      <c r="G187" s="131">
        <f t="shared" si="49"/>
        <v>194.70600000000002</v>
      </c>
      <c r="H187" s="131">
        <f t="shared" si="49"/>
        <v>194.70600000000002</v>
      </c>
      <c r="I187" s="131">
        <f t="shared" si="49"/>
        <v>192.10600000000005</v>
      </c>
      <c r="J187" s="131">
        <f t="shared" si="49"/>
        <v>192.10600000000005</v>
      </c>
      <c r="K187" s="131">
        <f t="shared" si="49"/>
        <v>192.10600000000005</v>
      </c>
      <c r="L187" s="131">
        <f t="shared" si="49"/>
        <v>192.10600000000005</v>
      </c>
      <c r="M187" s="131">
        <f t="shared" si="49"/>
        <v>192.10600000000005</v>
      </c>
      <c r="N187" s="131">
        <f t="shared" si="49"/>
        <v>192.10600000000005</v>
      </c>
      <c r="O187" s="131">
        <f t="shared" si="49"/>
        <v>192.10600000000005</v>
      </c>
      <c r="P187" s="131">
        <f t="shared" si="49"/>
        <v>192.10600000000005</v>
      </c>
      <c r="Q187" s="131">
        <f t="shared" si="49"/>
        <v>192.10600000000005</v>
      </c>
      <c r="R187" s="131">
        <f t="shared" si="49"/>
        <v>192.10600000000005</v>
      </c>
      <c r="S187" s="131">
        <f t="shared" si="49"/>
        <v>192.10600000000005</v>
      </c>
      <c r="T187" s="131">
        <f t="shared" si="49"/>
        <v>192.10600000000005</v>
      </c>
      <c r="U187" s="131">
        <f t="shared" si="49"/>
        <v>192.10600000000005</v>
      </c>
      <c r="V187" s="131">
        <f t="shared" si="49"/>
        <v>192.10600000000005</v>
      </c>
      <c r="W187" s="131">
        <f t="shared" si="49"/>
        <v>192.10600000000005</v>
      </c>
      <c r="X187" s="131">
        <f t="shared" si="49"/>
        <v>192.10600000000005</v>
      </c>
      <c r="Y187" s="131">
        <f t="shared" si="49"/>
        <v>192.10600000000005</v>
      </c>
      <c r="Z187" s="131">
        <f t="shared" si="49"/>
        <v>192.10600000000005</v>
      </c>
      <c r="AA187" s="131">
        <f t="shared" si="49"/>
        <v>192.10600000000005</v>
      </c>
      <c r="AB187" s="131">
        <f t="shared" si="49"/>
        <v>192.10600000000005</v>
      </c>
      <c r="AC187" s="131">
        <f t="shared" si="49"/>
        <v>192.10600000000005</v>
      </c>
      <c r="AD187" s="131">
        <f t="shared" si="49"/>
        <v>192.10600000000005</v>
      </c>
      <c r="AE187" s="131">
        <f t="shared" si="49"/>
        <v>192.10600000000005</v>
      </c>
      <c r="AF187" s="131">
        <f t="shared" si="49"/>
        <v>192.10600000000005</v>
      </c>
      <c r="AG187" s="132">
        <f t="shared" si="49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50">B189</f>
        <v>0.3</v>
      </c>
      <c r="D189" s="133">
        <f t="shared" si="50"/>
        <v>0.3</v>
      </c>
      <c r="E189" s="133">
        <f t="shared" si="50"/>
        <v>0.3</v>
      </c>
      <c r="F189" s="133">
        <f t="shared" si="50"/>
        <v>0.3</v>
      </c>
      <c r="G189" s="133">
        <f t="shared" si="50"/>
        <v>0.3</v>
      </c>
      <c r="H189" s="133">
        <f t="shared" si="50"/>
        <v>0.3</v>
      </c>
      <c r="I189" s="133">
        <f t="shared" si="50"/>
        <v>0.3</v>
      </c>
      <c r="J189" s="133">
        <f t="shared" si="50"/>
        <v>0.3</v>
      </c>
      <c r="K189" s="133">
        <f t="shared" si="50"/>
        <v>0.3</v>
      </c>
      <c r="L189" s="133">
        <f t="shared" si="50"/>
        <v>0.3</v>
      </c>
      <c r="M189" s="133">
        <f t="shared" si="50"/>
        <v>0.3</v>
      </c>
      <c r="N189" s="133">
        <f t="shared" si="50"/>
        <v>0.3</v>
      </c>
      <c r="O189" s="133">
        <f t="shared" si="50"/>
        <v>0.3</v>
      </c>
      <c r="P189" s="133">
        <f t="shared" si="50"/>
        <v>0.3</v>
      </c>
      <c r="Q189" s="133">
        <f t="shared" si="50"/>
        <v>0.3</v>
      </c>
      <c r="R189" s="133">
        <f t="shared" si="50"/>
        <v>0.3</v>
      </c>
      <c r="S189" s="133">
        <f t="shared" ref="S189:AF194" si="51">R189</f>
        <v>0.3</v>
      </c>
      <c r="T189" s="133">
        <f t="shared" si="51"/>
        <v>0.3</v>
      </c>
      <c r="U189" s="133">
        <f t="shared" si="51"/>
        <v>0.3</v>
      </c>
      <c r="V189" s="133">
        <f t="shared" si="51"/>
        <v>0.3</v>
      </c>
      <c r="W189" s="133">
        <f t="shared" si="51"/>
        <v>0.3</v>
      </c>
      <c r="X189" s="133">
        <f t="shared" si="51"/>
        <v>0.3</v>
      </c>
      <c r="Y189" s="133">
        <f t="shared" si="51"/>
        <v>0.3</v>
      </c>
      <c r="Z189" s="133">
        <f t="shared" si="51"/>
        <v>0.3</v>
      </c>
      <c r="AA189" s="133">
        <f t="shared" si="51"/>
        <v>0.3</v>
      </c>
      <c r="AB189" s="133">
        <f t="shared" si="51"/>
        <v>0.3</v>
      </c>
      <c r="AC189" s="133">
        <f t="shared" si="51"/>
        <v>0.3</v>
      </c>
      <c r="AD189" s="133">
        <f t="shared" si="51"/>
        <v>0.3</v>
      </c>
      <c r="AE189" s="133">
        <f t="shared" si="51"/>
        <v>0.3</v>
      </c>
      <c r="AF189" s="133">
        <f t="shared" si="51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50"/>
        <v>0.4</v>
      </c>
      <c r="D190" s="129">
        <f t="shared" si="50"/>
        <v>0.4</v>
      </c>
      <c r="E190" s="129">
        <f t="shared" si="50"/>
        <v>0.4</v>
      </c>
      <c r="F190" s="129">
        <f t="shared" si="50"/>
        <v>0.4</v>
      </c>
      <c r="G190" s="129">
        <f t="shared" si="50"/>
        <v>0.4</v>
      </c>
      <c r="H190" s="129">
        <f t="shared" si="50"/>
        <v>0.4</v>
      </c>
      <c r="I190" s="129">
        <f t="shared" si="50"/>
        <v>0.4</v>
      </c>
      <c r="J190" s="129">
        <f t="shared" si="50"/>
        <v>0.4</v>
      </c>
      <c r="K190" s="129">
        <f t="shared" si="50"/>
        <v>0.4</v>
      </c>
      <c r="L190" s="129">
        <f t="shared" si="50"/>
        <v>0.4</v>
      </c>
      <c r="M190" s="129">
        <f t="shared" si="50"/>
        <v>0.4</v>
      </c>
      <c r="N190" s="129">
        <f t="shared" si="50"/>
        <v>0.4</v>
      </c>
      <c r="O190" s="129">
        <f t="shared" si="50"/>
        <v>0.4</v>
      </c>
      <c r="P190" s="129">
        <f t="shared" si="50"/>
        <v>0.4</v>
      </c>
      <c r="Q190" s="129">
        <f t="shared" si="50"/>
        <v>0.4</v>
      </c>
      <c r="R190" s="129">
        <f t="shared" si="50"/>
        <v>0.4</v>
      </c>
      <c r="S190" s="129">
        <f t="shared" si="51"/>
        <v>0.4</v>
      </c>
      <c r="T190" s="129">
        <f t="shared" si="51"/>
        <v>0.4</v>
      </c>
      <c r="U190" s="129">
        <f t="shared" si="51"/>
        <v>0.4</v>
      </c>
      <c r="V190" s="129">
        <f>U190</f>
        <v>0.4</v>
      </c>
      <c r="W190" s="129">
        <f>V190</f>
        <v>0.4</v>
      </c>
      <c r="X190" s="129">
        <f t="shared" si="51"/>
        <v>0.4</v>
      </c>
      <c r="Y190" s="129">
        <f t="shared" si="51"/>
        <v>0.4</v>
      </c>
      <c r="Z190" s="129">
        <f t="shared" si="51"/>
        <v>0.4</v>
      </c>
      <c r="AA190" s="129">
        <f t="shared" si="51"/>
        <v>0.4</v>
      </c>
      <c r="AB190" s="129">
        <f t="shared" si="51"/>
        <v>0.4</v>
      </c>
      <c r="AC190" s="129">
        <f t="shared" si="51"/>
        <v>0.4</v>
      </c>
      <c r="AD190" s="129">
        <f t="shared" si="51"/>
        <v>0.4</v>
      </c>
      <c r="AE190" s="129">
        <f t="shared" si="51"/>
        <v>0.4</v>
      </c>
      <c r="AF190" s="129">
        <f t="shared" si="51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50"/>
        <v>1.5</v>
      </c>
      <c r="D191" s="129">
        <f t="shared" si="50"/>
        <v>1.5</v>
      </c>
      <c r="E191" s="129">
        <f t="shared" si="50"/>
        <v>1.5</v>
      </c>
      <c r="F191" s="129">
        <f t="shared" si="50"/>
        <v>1.5</v>
      </c>
      <c r="G191" s="129">
        <f t="shared" si="50"/>
        <v>1.5</v>
      </c>
      <c r="H191" s="129">
        <f t="shared" si="50"/>
        <v>1.5</v>
      </c>
      <c r="I191" s="129">
        <f t="shared" si="50"/>
        <v>1.5</v>
      </c>
      <c r="J191" s="129">
        <f t="shared" si="50"/>
        <v>1.5</v>
      </c>
      <c r="K191" s="129">
        <f t="shared" si="50"/>
        <v>1.5</v>
      </c>
      <c r="L191" s="129">
        <f t="shared" si="50"/>
        <v>1.5</v>
      </c>
      <c r="M191" s="129">
        <f t="shared" si="50"/>
        <v>1.5</v>
      </c>
      <c r="N191" s="129">
        <f t="shared" si="50"/>
        <v>1.5</v>
      </c>
      <c r="O191" s="129">
        <f t="shared" si="50"/>
        <v>1.5</v>
      </c>
      <c r="P191" s="129">
        <f t="shared" si="50"/>
        <v>1.5</v>
      </c>
      <c r="Q191" s="129">
        <f t="shared" si="50"/>
        <v>1.5</v>
      </c>
      <c r="R191" s="129">
        <f t="shared" si="50"/>
        <v>1.5</v>
      </c>
      <c r="S191" s="129">
        <f t="shared" si="51"/>
        <v>1.5</v>
      </c>
      <c r="T191" s="129">
        <f t="shared" si="51"/>
        <v>1.5</v>
      </c>
      <c r="U191" s="129">
        <f t="shared" si="51"/>
        <v>1.5</v>
      </c>
      <c r="V191" s="129">
        <f t="shared" si="51"/>
        <v>1.5</v>
      </c>
      <c r="W191" s="129">
        <f t="shared" si="51"/>
        <v>1.5</v>
      </c>
      <c r="X191" s="129">
        <f t="shared" si="51"/>
        <v>1.5</v>
      </c>
      <c r="Y191" s="129">
        <f t="shared" si="51"/>
        <v>1.5</v>
      </c>
      <c r="Z191" s="129">
        <f t="shared" si="51"/>
        <v>1.5</v>
      </c>
      <c r="AA191" s="129">
        <f t="shared" si="51"/>
        <v>1.5</v>
      </c>
      <c r="AB191" s="129">
        <f t="shared" si="51"/>
        <v>1.5</v>
      </c>
      <c r="AC191" s="129">
        <f t="shared" si="51"/>
        <v>1.5</v>
      </c>
      <c r="AD191" s="129">
        <f t="shared" si="51"/>
        <v>1.5</v>
      </c>
      <c r="AE191" s="129">
        <f t="shared" si="51"/>
        <v>1.5</v>
      </c>
      <c r="AF191" s="129">
        <f t="shared" si="51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50"/>
        <v>0.3</v>
      </c>
      <c r="D192" s="129">
        <f t="shared" si="50"/>
        <v>0.3</v>
      </c>
      <c r="E192" s="129">
        <f t="shared" si="50"/>
        <v>0.3</v>
      </c>
      <c r="F192" s="129">
        <f t="shared" si="50"/>
        <v>0.3</v>
      </c>
      <c r="G192" s="129">
        <f t="shared" si="50"/>
        <v>0.3</v>
      </c>
      <c r="H192" s="129">
        <f t="shared" si="50"/>
        <v>0.3</v>
      </c>
      <c r="I192" s="129">
        <f t="shared" si="50"/>
        <v>0.3</v>
      </c>
      <c r="J192" s="129">
        <f t="shared" si="50"/>
        <v>0.3</v>
      </c>
      <c r="K192" s="129">
        <f t="shared" si="50"/>
        <v>0.3</v>
      </c>
      <c r="L192" s="129">
        <f t="shared" si="50"/>
        <v>0.3</v>
      </c>
      <c r="M192" s="129">
        <f t="shared" si="50"/>
        <v>0.3</v>
      </c>
      <c r="N192" s="129">
        <f t="shared" si="50"/>
        <v>0.3</v>
      </c>
      <c r="O192" s="129">
        <f t="shared" si="50"/>
        <v>0.3</v>
      </c>
      <c r="P192" s="129">
        <f t="shared" si="50"/>
        <v>0.3</v>
      </c>
      <c r="Q192" s="129">
        <f t="shared" si="50"/>
        <v>0.3</v>
      </c>
      <c r="R192" s="129">
        <f t="shared" si="50"/>
        <v>0.3</v>
      </c>
      <c r="S192" s="129">
        <f t="shared" si="51"/>
        <v>0.3</v>
      </c>
      <c r="T192" s="129">
        <f t="shared" si="51"/>
        <v>0.3</v>
      </c>
      <c r="U192" s="129">
        <f t="shared" si="51"/>
        <v>0.3</v>
      </c>
      <c r="V192" s="129">
        <f t="shared" si="51"/>
        <v>0.3</v>
      </c>
      <c r="W192" s="129">
        <f t="shared" si="51"/>
        <v>0.3</v>
      </c>
      <c r="X192" s="129">
        <f t="shared" si="51"/>
        <v>0.3</v>
      </c>
      <c r="Y192" s="129">
        <f t="shared" si="51"/>
        <v>0.3</v>
      </c>
      <c r="Z192" s="129">
        <f t="shared" si="51"/>
        <v>0.3</v>
      </c>
      <c r="AA192" s="129">
        <f t="shared" si="51"/>
        <v>0.3</v>
      </c>
      <c r="AB192" s="129">
        <f t="shared" si="51"/>
        <v>0.3</v>
      </c>
      <c r="AC192" s="129">
        <f t="shared" si="51"/>
        <v>0.3</v>
      </c>
      <c r="AD192" s="129">
        <f t="shared" si="51"/>
        <v>0.3</v>
      </c>
      <c r="AE192" s="129">
        <f t="shared" si="51"/>
        <v>0.3</v>
      </c>
      <c r="AF192" s="129">
        <f t="shared" si="51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50"/>
        <v>0.4</v>
      </c>
      <c r="D193" s="129">
        <f t="shared" si="50"/>
        <v>0.4</v>
      </c>
      <c r="E193" s="129">
        <f t="shared" si="50"/>
        <v>0.4</v>
      </c>
      <c r="F193" s="129">
        <f t="shared" si="50"/>
        <v>0.4</v>
      </c>
      <c r="G193" s="129">
        <f t="shared" si="50"/>
        <v>0.4</v>
      </c>
      <c r="H193" s="129">
        <f t="shared" si="50"/>
        <v>0.4</v>
      </c>
      <c r="I193" s="129">
        <f t="shared" si="50"/>
        <v>0.4</v>
      </c>
      <c r="J193" s="129">
        <f t="shared" si="50"/>
        <v>0.4</v>
      </c>
      <c r="K193" s="129">
        <f t="shared" si="50"/>
        <v>0.4</v>
      </c>
      <c r="L193" s="129">
        <f t="shared" si="50"/>
        <v>0.4</v>
      </c>
      <c r="M193" s="129">
        <f t="shared" si="50"/>
        <v>0.4</v>
      </c>
      <c r="N193" s="129">
        <f t="shared" si="50"/>
        <v>0.4</v>
      </c>
      <c r="O193" s="129">
        <f t="shared" si="50"/>
        <v>0.4</v>
      </c>
      <c r="P193" s="129">
        <f t="shared" si="50"/>
        <v>0.4</v>
      </c>
      <c r="Q193" s="129">
        <f t="shared" si="50"/>
        <v>0.4</v>
      </c>
      <c r="R193" s="129">
        <f t="shared" si="50"/>
        <v>0.4</v>
      </c>
      <c r="S193" s="129">
        <f t="shared" si="51"/>
        <v>0.4</v>
      </c>
      <c r="T193" s="129">
        <f t="shared" si="51"/>
        <v>0.4</v>
      </c>
      <c r="U193" s="129">
        <f t="shared" si="51"/>
        <v>0.4</v>
      </c>
      <c r="V193" s="129">
        <f t="shared" si="51"/>
        <v>0.4</v>
      </c>
      <c r="W193" s="129">
        <f t="shared" si="51"/>
        <v>0.4</v>
      </c>
      <c r="X193" s="129">
        <f t="shared" si="51"/>
        <v>0.4</v>
      </c>
      <c r="Y193" s="129">
        <f t="shared" si="51"/>
        <v>0.4</v>
      </c>
      <c r="Z193" s="129">
        <f t="shared" si="51"/>
        <v>0.4</v>
      </c>
      <c r="AA193" s="129">
        <f t="shared" si="51"/>
        <v>0.4</v>
      </c>
      <c r="AB193" s="129">
        <f t="shared" si="51"/>
        <v>0.4</v>
      </c>
      <c r="AC193" s="129">
        <f t="shared" si="51"/>
        <v>0.4</v>
      </c>
      <c r="AD193" s="129">
        <f t="shared" si="51"/>
        <v>0.4</v>
      </c>
      <c r="AE193" s="129">
        <f t="shared" si="51"/>
        <v>0.4</v>
      </c>
      <c r="AF193" s="129">
        <f t="shared" si="51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50"/>
        <v>0.64</v>
      </c>
      <c r="D194" s="136">
        <f t="shared" si="50"/>
        <v>0.64</v>
      </c>
      <c r="E194" s="136">
        <f t="shared" si="50"/>
        <v>0.64</v>
      </c>
      <c r="F194" s="136">
        <f t="shared" si="50"/>
        <v>0.64</v>
      </c>
      <c r="G194" s="136">
        <f t="shared" si="50"/>
        <v>0.64</v>
      </c>
      <c r="H194" s="136">
        <f t="shared" si="50"/>
        <v>0.64</v>
      </c>
      <c r="I194" s="136">
        <f t="shared" si="50"/>
        <v>0.64</v>
      </c>
      <c r="J194" s="136">
        <f t="shared" si="50"/>
        <v>0.64</v>
      </c>
      <c r="K194" s="136">
        <f t="shared" si="50"/>
        <v>0.64</v>
      </c>
      <c r="L194" s="136">
        <f t="shared" si="50"/>
        <v>0.64</v>
      </c>
      <c r="M194" s="136">
        <f t="shared" si="50"/>
        <v>0.64</v>
      </c>
      <c r="N194" s="136">
        <f t="shared" si="50"/>
        <v>0.64</v>
      </c>
      <c r="O194" s="136">
        <f t="shared" si="50"/>
        <v>0.64</v>
      </c>
      <c r="P194" s="136">
        <f t="shared" si="50"/>
        <v>0.64</v>
      </c>
      <c r="Q194" s="136">
        <f t="shared" si="50"/>
        <v>0.64</v>
      </c>
      <c r="R194" s="136">
        <f t="shared" si="50"/>
        <v>0.64</v>
      </c>
      <c r="S194" s="136">
        <f t="shared" si="51"/>
        <v>0.64</v>
      </c>
      <c r="T194" s="136">
        <f t="shared" si="51"/>
        <v>0.64</v>
      </c>
      <c r="U194" s="136">
        <f t="shared" si="51"/>
        <v>0.64</v>
      </c>
      <c r="V194" s="136">
        <f t="shared" si="51"/>
        <v>0.64</v>
      </c>
      <c r="W194" s="136">
        <f t="shared" si="51"/>
        <v>0.64</v>
      </c>
      <c r="X194" s="136">
        <f t="shared" si="51"/>
        <v>0.64</v>
      </c>
      <c r="Y194" s="136">
        <f t="shared" si="51"/>
        <v>0.64</v>
      </c>
      <c r="Z194" s="136">
        <f t="shared" si="51"/>
        <v>0.64</v>
      </c>
      <c r="AA194" s="136">
        <f t="shared" si="51"/>
        <v>0.64</v>
      </c>
      <c r="AB194" s="136">
        <f t="shared" si="51"/>
        <v>0.64</v>
      </c>
      <c r="AC194" s="136">
        <f t="shared" si="51"/>
        <v>0.64</v>
      </c>
      <c r="AD194" s="136">
        <f t="shared" si="51"/>
        <v>0.64</v>
      </c>
      <c r="AE194" s="136">
        <f t="shared" si="51"/>
        <v>0.64</v>
      </c>
      <c r="AF194" s="136">
        <f t="shared" si="51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2">SUM(C189:C194)</f>
        <v>3.54</v>
      </c>
      <c r="D195" s="139">
        <f t="shared" si="52"/>
        <v>3.54</v>
      </c>
      <c r="E195" s="139">
        <f t="shared" si="52"/>
        <v>3.54</v>
      </c>
      <c r="F195" s="139">
        <f t="shared" si="52"/>
        <v>3.54</v>
      </c>
      <c r="G195" s="139">
        <f t="shared" si="52"/>
        <v>3.54</v>
      </c>
      <c r="H195" s="139">
        <f t="shared" si="52"/>
        <v>3.54</v>
      </c>
      <c r="I195" s="139">
        <f t="shared" si="52"/>
        <v>3.54</v>
      </c>
      <c r="J195" s="139">
        <f t="shared" si="52"/>
        <v>3.54</v>
      </c>
      <c r="K195" s="139">
        <f t="shared" si="52"/>
        <v>3.54</v>
      </c>
      <c r="L195" s="139">
        <f>SUM(L189:L194)</f>
        <v>3.54</v>
      </c>
      <c r="M195" s="139">
        <f t="shared" ref="M195:R195" si="53">SUM(M189:M194)</f>
        <v>3.54</v>
      </c>
      <c r="N195" s="139">
        <f t="shared" si="53"/>
        <v>3.54</v>
      </c>
      <c r="O195" s="139">
        <f t="shared" si="53"/>
        <v>3.54</v>
      </c>
      <c r="P195" s="139">
        <f t="shared" si="53"/>
        <v>3.54</v>
      </c>
      <c r="Q195" s="139">
        <f t="shared" si="53"/>
        <v>3.54</v>
      </c>
      <c r="R195" s="139">
        <f t="shared" si="53"/>
        <v>3.54</v>
      </c>
      <c r="S195" s="139">
        <f>SUM(S189:S194)</f>
        <v>3.54</v>
      </c>
      <c r="T195" s="139">
        <f t="shared" ref="T195:AG195" si="54">SUM(T189:T194)</f>
        <v>3.54</v>
      </c>
      <c r="U195" s="139">
        <f t="shared" si="54"/>
        <v>3.54</v>
      </c>
      <c r="V195" s="139">
        <f t="shared" si="54"/>
        <v>3.54</v>
      </c>
      <c r="W195" s="139">
        <f t="shared" si="54"/>
        <v>3.54</v>
      </c>
      <c r="X195" s="139">
        <f t="shared" si="54"/>
        <v>3.54</v>
      </c>
      <c r="Y195" s="139">
        <f t="shared" si="54"/>
        <v>3.54</v>
      </c>
      <c r="Z195" s="139">
        <f t="shared" si="54"/>
        <v>3.54</v>
      </c>
      <c r="AA195" s="139">
        <f t="shared" si="54"/>
        <v>3.54</v>
      </c>
      <c r="AB195" s="139">
        <f t="shared" si="54"/>
        <v>3.54</v>
      </c>
      <c r="AC195" s="139">
        <f t="shared" si="54"/>
        <v>3.54</v>
      </c>
      <c r="AD195" s="139">
        <f t="shared" si="54"/>
        <v>3.54</v>
      </c>
      <c r="AE195" s="139">
        <f t="shared" si="54"/>
        <v>3.54</v>
      </c>
      <c r="AF195" s="139">
        <f t="shared" si="54"/>
        <v>3.54</v>
      </c>
      <c r="AG195" s="140">
        <f t="shared" si="54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1232.19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25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 ca="1">"Pie Chart of Daily Peak Demand(Inclusive of Export) of Nepal ("&amp;A4&amp;" "&amp;B4&amp;")"</f>
        <v>Pie Chart of Daily Peak Demand(Inclusive of Export) of Nepal (Nepali Date: 2078/04/25)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2078/04/25)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5">B72</f>
        <v>1189.3400000000001</v>
      </c>
      <c r="U209" s="163">
        <f t="shared" si="55"/>
        <v>1183.1400000000001</v>
      </c>
      <c r="V209" s="163">
        <f t="shared" si="55"/>
        <v>1168.1400000000001</v>
      </c>
      <c r="W209" s="163">
        <f t="shared" si="55"/>
        <v>1155.6400000000001</v>
      </c>
      <c r="X209" s="163">
        <f t="shared" si="55"/>
        <v>1156.3400000000001</v>
      </c>
      <c r="Y209" s="163">
        <f t="shared" si="55"/>
        <v>1162.3400000000001</v>
      </c>
      <c r="Z209" s="163">
        <f t="shared" si="55"/>
        <v>1122.3400000000001</v>
      </c>
      <c r="AA209" s="163">
        <f t="shared" si="55"/>
        <v>1122.3400000000001</v>
      </c>
      <c r="AB209" s="163">
        <f t="shared" si="55"/>
        <v>1138.3400000000001</v>
      </c>
      <c r="AC209" s="163">
        <f t="shared" si="55"/>
        <v>1177.54</v>
      </c>
      <c r="AD209" s="163">
        <f t="shared" si="55"/>
        <v>1230.04</v>
      </c>
      <c r="AE209" s="163">
        <f t="shared" si="55"/>
        <v>1232.19</v>
      </c>
      <c r="AF209" s="163">
        <f t="shared" si="55"/>
        <v>1266.7399999999998</v>
      </c>
      <c r="AG209" s="163">
        <f t="shared" si="55"/>
        <v>1324.1399999999999</v>
      </c>
      <c r="AH209" s="163">
        <f t="shared" si="55"/>
        <v>1357.6399999999999</v>
      </c>
      <c r="AI209" s="163">
        <f t="shared" si="55"/>
        <v>1354.04</v>
      </c>
      <c r="AJ209" s="163">
        <f t="shared" si="55"/>
        <v>1338.18</v>
      </c>
      <c r="AK209" s="163">
        <f t="shared" si="55"/>
        <v>1337.49</v>
      </c>
      <c r="AL209" s="163">
        <f t="shared" si="55"/>
        <v>1325.54</v>
      </c>
      <c r="AM209" s="163">
        <f t="shared" si="55"/>
        <v>1274.25</v>
      </c>
      <c r="AN209" s="163">
        <f t="shared" si="55"/>
        <v>1224.54</v>
      </c>
      <c r="AO209" s="163">
        <f t="shared" si="55"/>
        <v>1176.6399999999999</v>
      </c>
      <c r="AP209" s="163">
        <f t="shared" si="55"/>
        <v>1186.21</v>
      </c>
      <c r="AQ209" s="163">
        <f t="shared" si="55"/>
        <v>1323.04</v>
      </c>
      <c r="AR209" s="163">
        <f t="shared" si="55"/>
        <v>1347.3400000000001</v>
      </c>
      <c r="AS209" s="163">
        <f t="shared" si="55"/>
        <v>1377.33</v>
      </c>
      <c r="AT209" s="163">
        <f t="shared" si="55"/>
        <v>1400.9</v>
      </c>
      <c r="AU209" s="163">
        <f t="shared" si="55"/>
        <v>1352.66</v>
      </c>
      <c r="AV209" s="163">
        <f t="shared" si="55"/>
        <v>1308.1000000000001</v>
      </c>
      <c r="AW209" s="163">
        <f t="shared" si="55"/>
        <v>1235.44</v>
      </c>
      <c r="AX209" s="163">
        <f t="shared" si="55"/>
        <v>1182.31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6">B194</f>
        <v>0.64</v>
      </c>
      <c r="C230" s="166">
        <f t="shared" si="56"/>
        <v>0.64</v>
      </c>
      <c r="D230" s="166">
        <f t="shared" si="56"/>
        <v>0.64</v>
      </c>
      <c r="E230" s="166">
        <f t="shared" si="56"/>
        <v>0.64</v>
      </c>
      <c r="F230" s="166">
        <f t="shared" si="56"/>
        <v>0.64</v>
      </c>
      <c r="G230" s="166">
        <f t="shared" si="56"/>
        <v>0.64</v>
      </c>
      <c r="H230" s="166">
        <f t="shared" si="56"/>
        <v>0.64</v>
      </c>
      <c r="I230" s="166">
        <f t="shared" si="56"/>
        <v>0.64</v>
      </c>
      <c r="J230" s="166">
        <f t="shared" si="56"/>
        <v>0.64</v>
      </c>
      <c r="K230" s="166">
        <f t="shared" si="56"/>
        <v>0.64</v>
      </c>
      <c r="L230" s="166">
        <f t="shared" si="56"/>
        <v>0.64</v>
      </c>
      <c r="M230" s="166">
        <f t="shared" si="56"/>
        <v>0.64</v>
      </c>
      <c r="N230" s="166">
        <f t="shared" si="56"/>
        <v>0.64</v>
      </c>
      <c r="O230" s="166">
        <f t="shared" si="56"/>
        <v>0.64</v>
      </c>
      <c r="P230" s="166">
        <f t="shared" si="56"/>
        <v>0.64</v>
      </c>
      <c r="Q230" s="166">
        <f t="shared" si="56"/>
        <v>0.64</v>
      </c>
      <c r="R230" s="166">
        <f t="shared" si="56"/>
        <v>0.64</v>
      </c>
      <c r="S230" s="166">
        <f t="shared" si="56"/>
        <v>0.64</v>
      </c>
      <c r="T230" s="166">
        <f t="shared" si="56"/>
        <v>0.64</v>
      </c>
      <c r="U230" s="166">
        <f t="shared" si="56"/>
        <v>0.64</v>
      </c>
      <c r="V230" s="166">
        <f t="shared" si="56"/>
        <v>0.64</v>
      </c>
      <c r="W230" s="166">
        <f t="shared" si="56"/>
        <v>0.64</v>
      </c>
      <c r="X230" s="166">
        <f t="shared" si="56"/>
        <v>0.64</v>
      </c>
      <c r="Y230" s="166">
        <f t="shared" si="56"/>
        <v>0.64</v>
      </c>
      <c r="Z230" s="166">
        <f t="shared" si="56"/>
        <v>0.64</v>
      </c>
      <c r="AA230" s="166">
        <f t="shared" si="56"/>
        <v>0.64</v>
      </c>
      <c r="AB230" s="166">
        <f t="shared" si="56"/>
        <v>0.64</v>
      </c>
      <c r="AC230" s="166">
        <f t="shared" si="56"/>
        <v>0.64</v>
      </c>
      <c r="AD230" s="166">
        <f t="shared" si="56"/>
        <v>0.64</v>
      </c>
      <c r="AE230" s="166">
        <f t="shared" si="56"/>
        <v>0.64</v>
      </c>
      <c r="AF230" s="166">
        <f t="shared" si="56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7">IF(C198&lt;100,"",C198-520)</f>
        <v/>
      </c>
      <c r="D231" s="114" t="str">
        <f t="shared" si="57"/>
        <v/>
      </c>
      <c r="E231" s="114" t="str">
        <f t="shared" si="57"/>
        <v/>
      </c>
      <c r="F231" s="114" t="str">
        <f t="shared" si="57"/>
        <v/>
      </c>
      <c r="G231" s="114" t="str">
        <f t="shared" si="57"/>
        <v/>
      </c>
      <c r="H231" s="114" t="str">
        <f t="shared" si="57"/>
        <v/>
      </c>
      <c r="I231" s="114" t="str">
        <f t="shared" si="57"/>
        <v/>
      </c>
      <c r="J231" s="114" t="str">
        <f t="shared" si="57"/>
        <v/>
      </c>
      <c r="K231" s="114" t="str">
        <f t="shared" si="57"/>
        <v/>
      </c>
      <c r="L231" s="114" t="str">
        <f t="shared" si="57"/>
        <v/>
      </c>
      <c r="M231" s="114" t="str">
        <f t="shared" si="57"/>
        <v/>
      </c>
      <c r="N231" s="114" t="str">
        <f t="shared" si="57"/>
        <v/>
      </c>
      <c r="O231" s="114" t="str">
        <f t="shared" si="57"/>
        <v/>
      </c>
      <c r="P231" s="114" t="str">
        <f t="shared" si="57"/>
        <v/>
      </c>
      <c r="Q231" s="114" t="str">
        <f t="shared" si="57"/>
        <v/>
      </c>
      <c r="R231" s="114" t="str">
        <f t="shared" si="57"/>
        <v/>
      </c>
      <c r="S231" s="114" t="str">
        <f t="shared" si="57"/>
        <v/>
      </c>
      <c r="T231" s="114" t="str">
        <f t="shared" si="57"/>
        <v/>
      </c>
      <c r="U231" s="114" t="str">
        <f t="shared" si="57"/>
        <v/>
      </c>
      <c r="V231" s="114" t="str">
        <f t="shared" si="57"/>
        <v/>
      </c>
      <c r="W231" s="114" t="str">
        <f t="shared" si="57"/>
        <v/>
      </c>
      <c r="X231" s="114" t="str">
        <f t="shared" si="57"/>
        <v/>
      </c>
      <c r="Y231" s="114" t="str">
        <f t="shared" si="57"/>
        <v/>
      </c>
      <c r="Z231" s="114" t="str">
        <f t="shared" si="57"/>
        <v/>
      </c>
      <c r="AA231" s="114" t="str">
        <f t="shared" si="57"/>
        <v/>
      </c>
      <c r="AB231" s="114" t="str">
        <f t="shared" si="57"/>
        <v/>
      </c>
      <c r="AC231" s="114" t="str">
        <f t="shared" si="57"/>
        <v/>
      </c>
      <c r="AD231" s="114" t="str">
        <f t="shared" si="57"/>
        <v/>
      </c>
      <c r="AE231" s="114" t="str">
        <f t="shared" si="57"/>
        <v/>
      </c>
      <c r="AF231" s="114" t="str">
        <f t="shared" si="57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8">IF(B199&lt;100,"",B199-620)</f>
        <v/>
      </c>
      <c r="C232" s="114" t="str">
        <f t="shared" si="58"/>
        <v/>
      </c>
      <c r="D232" s="114" t="str">
        <f t="shared" si="58"/>
        <v/>
      </c>
      <c r="E232" s="114" t="str">
        <f t="shared" si="58"/>
        <v/>
      </c>
      <c r="F232" s="114" t="str">
        <f t="shared" si="58"/>
        <v/>
      </c>
      <c r="G232" s="114" t="str">
        <f t="shared" si="58"/>
        <v/>
      </c>
      <c r="H232" s="114" t="str">
        <f t="shared" si="58"/>
        <v/>
      </c>
      <c r="I232" s="114" t="str">
        <f t="shared" si="58"/>
        <v/>
      </c>
      <c r="J232" s="114" t="str">
        <f t="shared" si="58"/>
        <v/>
      </c>
      <c r="K232" s="114" t="str">
        <f t="shared" si="58"/>
        <v/>
      </c>
      <c r="L232" s="114" t="str">
        <f t="shared" si="58"/>
        <v/>
      </c>
      <c r="M232" s="114" t="str">
        <f t="shared" si="58"/>
        <v/>
      </c>
      <c r="N232" s="114" t="str">
        <f t="shared" si="58"/>
        <v/>
      </c>
      <c r="O232" s="114" t="str">
        <f t="shared" si="58"/>
        <v/>
      </c>
      <c r="P232" s="114" t="str">
        <f t="shared" si="58"/>
        <v/>
      </c>
      <c r="Q232" s="114" t="str">
        <f t="shared" si="58"/>
        <v/>
      </c>
      <c r="R232" s="114" t="str">
        <f t="shared" si="58"/>
        <v/>
      </c>
      <c r="S232" s="114" t="str">
        <f t="shared" si="58"/>
        <v/>
      </c>
      <c r="T232" s="114" t="str">
        <f t="shared" si="58"/>
        <v/>
      </c>
      <c r="U232" s="114" t="str">
        <f t="shared" si="58"/>
        <v/>
      </c>
      <c r="V232" s="114" t="str">
        <f t="shared" si="58"/>
        <v/>
      </c>
      <c r="W232" s="114" t="str">
        <f t="shared" si="58"/>
        <v/>
      </c>
      <c r="X232" s="114" t="str">
        <f t="shared" si="58"/>
        <v/>
      </c>
      <c r="Y232" s="114" t="str">
        <f t="shared" si="58"/>
        <v/>
      </c>
      <c r="Z232" s="114" t="str">
        <f t="shared" si="58"/>
        <v/>
      </c>
      <c r="AA232" s="114" t="str">
        <f t="shared" si="58"/>
        <v/>
      </c>
      <c r="AB232" s="114" t="str">
        <f t="shared" si="58"/>
        <v/>
      </c>
      <c r="AC232" s="114" t="str">
        <f t="shared" si="58"/>
        <v/>
      </c>
      <c r="AD232" s="114" t="str">
        <f t="shared" si="58"/>
        <v/>
      </c>
      <c r="AE232" s="114" t="str">
        <f t="shared" si="58"/>
        <v/>
      </c>
      <c r="AF232" s="114" t="str">
        <f t="shared" si="58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9">IF(B200&lt;100,"",B200-330)</f>
        <v/>
      </c>
      <c r="C233" s="114" t="str">
        <f t="shared" si="59"/>
        <v/>
      </c>
      <c r="D233" s="114" t="str">
        <f t="shared" si="59"/>
        <v/>
      </c>
      <c r="E233" s="114" t="str">
        <f t="shared" si="59"/>
        <v/>
      </c>
      <c r="F233" s="114" t="str">
        <f t="shared" si="59"/>
        <v/>
      </c>
      <c r="G233" s="114" t="str">
        <f t="shared" si="59"/>
        <v/>
      </c>
      <c r="H233" s="114" t="str">
        <f t="shared" si="59"/>
        <v/>
      </c>
      <c r="I233" s="114" t="str">
        <f t="shared" si="59"/>
        <v/>
      </c>
      <c r="J233" s="114" t="str">
        <f t="shared" si="59"/>
        <v/>
      </c>
      <c r="K233" s="114" t="str">
        <f t="shared" si="59"/>
        <v/>
      </c>
      <c r="L233" s="114" t="str">
        <f t="shared" si="59"/>
        <v/>
      </c>
      <c r="M233" s="114" t="str">
        <f t="shared" si="59"/>
        <v/>
      </c>
      <c r="N233" s="114" t="str">
        <f t="shared" si="59"/>
        <v/>
      </c>
      <c r="O233" s="114" t="str">
        <f t="shared" si="59"/>
        <v/>
      </c>
      <c r="P233" s="114" t="str">
        <f t="shared" si="59"/>
        <v/>
      </c>
      <c r="Q233" s="114" t="str">
        <f t="shared" si="59"/>
        <v/>
      </c>
      <c r="R233" s="114" t="str">
        <f t="shared" si="59"/>
        <v/>
      </c>
      <c r="S233" s="114" t="str">
        <f t="shared" si="59"/>
        <v/>
      </c>
      <c r="T233" s="114" t="str">
        <f t="shared" si="59"/>
        <v/>
      </c>
      <c r="U233" s="114" t="str">
        <f t="shared" si="59"/>
        <v/>
      </c>
      <c r="V233" s="114" t="str">
        <f t="shared" si="59"/>
        <v/>
      </c>
      <c r="W233" s="114" t="str">
        <f t="shared" si="59"/>
        <v/>
      </c>
      <c r="X233" s="114" t="str">
        <f t="shared" si="59"/>
        <v/>
      </c>
      <c r="Y233" s="114" t="str">
        <f t="shared" si="59"/>
        <v/>
      </c>
      <c r="Z233" s="114" t="str">
        <f t="shared" si="59"/>
        <v/>
      </c>
      <c r="AA233" s="114" t="str">
        <f t="shared" si="59"/>
        <v/>
      </c>
      <c r="AB233" s="114" t="str">
        <f t="shared" si="59"/>
        <v/>
      </c>
      <c r="AC233" s="114" t="str">
        <f t="shared" si="59"/>
        <v/>
      </c>
      <c r="AD233" s="114" t="str">
        <f t="shared" si="59"/>
        <v/>
      </c>
      <c r="AE233" s="114" t="str">
        <f t="shared" si="59"/>
        <v/>
      </c>
      <c r="AF233" s="114" t="str">
        <f t="shared" si="59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60">IF(C201&lt;100,"",C201-1500)</f>
        <v/>
      </c>
      <c r="D234" s="114" t="str">
        <f t="shared" si="60"/>
        <v/>
      </c>
      <c r="E234" s="114" t="str">
        <f t="shared" si="60"/>
        <v/>
      </c>
      <c r="F234" s="114" t="str">
        <f t="shared" si="60"/>
        <v/>
      </c>
      <c r="G234" s="114" t="str">
        <f t="shared" si="60"/>
        <v/>
      </c>
      <c r="H234" s="114" t="str">
        <f t="shared" si="60"/>
        <v/>
      </c>
      <c r="I234" s="114" t="str">
        <f t="shared" si="60"/>
        <v/>
      </c>
      <c r="J234" s="114" t="str">
        <f t="shared" si="60"/>
        <v/>
      </c>
      <c r="K234" s="114" t="str">
        <f t="shared" si="60"/>
        <v/>
      </c>
      <c r="L234" s="114" t="str">
        <f t="shared" si="60"/>
        <v/>
      </c>
      <c r="M234" s="114" t="str">
        <f t="shared" si="60"/>
        <v/>
      </c>
      <c r="N234" s="114" t="str">
        <f t="shared" si="60"/>
        <v/>
      </c>
      <c r="O234" s="114" t="str">
        <f t="shared" si="60"/>
        <v/>
      </c>
      <c r="P234" s="114" t="str">
        <f t="shared" si="60"/>
        <v/>
      </c>
      <c r="Q234" s="114" t="str">
        <f t="shared" si="60"/>
        <v/>
      </c>
      <c r="R234" s="114" t="str">
        <f t="shared" si="60"/>
        <v/>
      </c>
      <c r="S234" s="114" t="str">
        <f t="shared" si="60"/>
        <v/>
      </c>
      <c r="T234" s="114" t="str">
        <f t="shared" si="60"/>
        <v/>
      </c>
      <c r="U234" s="114" t="str">
        <f t="shared" si="60"/>
        <v/>
      </c>
      <c r="V234" s="114" t="str">
        <f t="shared" si="60"/>
        <v/>
      </c>
      <c r="W234" s="114" t="str">
        <f t="shared" si="60"/>
        <v/>
      </c>
      <c r="X234" s="114" t="str">
        <f t="shared" si="60"/>
        <v/>
      </c>
      <c r="Y234" s="114" t="str">
        <f t="shared" si="60"/>
        <v/>
      </c>
      <c r="Z234" s="114" t="str">
        <f t="shared" si="60"/>
        <v/>
      </c>
      <c r="AA234" s="114" t="str">
        <f t="shared" si="60"/>
        <v/>
      </c>
      <c r="AB234" s="114" t="str">
        <f t="shared" si="60"/>
        <v/>
      </c>
      <c r="AC234" s="114" t="str">
        <f t="shared" si="60"/>
        <v/>
      </c>
      <c r="AD234" s="114" t="str">
        <f t="shared" si="60"/>
        <v/>
      </c>
      <c r="AE234" s="114" t="str">
        <f t="shared" si="60"/>
        <v/>
      </c>
      <c r="AF234" s="114" t="str">
        <f t="shared" si="60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7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7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925" priority="367">
      <formula>S$9&gt;=20/24</formula>
    </cfRule>
    <cfRule type="expression" dxfId="2924" priority="368">
      <formula>AND(S$9&gt;=14/24,S$9&lt;20/24)</formula>
    </cfRule>
    <cfRule type="expression" dxfId="2923" priority="369">
      <formula>AND(S$9&gt;=8/24,S$9&lt;14/24)</formula>
    </cfRule>
    <cfRule type="expression" dxfId="2922" priority="370">
      <formula>S$9&lt;8/24</formula>
    </cfRule>
  </conditionalFormatting>
  <conditionalFormatting sqref="B8:AF10 AA78:AF78 C78:Q78 M36:Q36 C53:AF53 C79:AF79 C189:AF195 N40 L34:Q34 M39:N39 AA81:AF88 C65:AF69 T208:AX208 M42:N43 C71:AF75 T55:T56 W82:Z88 U82:V83 M11:O12 M37:Z38 C77:AF77 L57:M57 L55:R56 C54:K58 M58:M64 L58 O13 N44:N45 L23:N23 P11:S13 O39:Q40 O42:Q45 N57:Q60 R45 O15:S25 W11:Z13 S39:Z39 L50:AF52 AA54:AF57 N62:Q64 N61:AF61">
    <cfRule type="expression" dxfId="2921" priority="363">
      <formula>B$9&gt;=20/24</formula>
    </cfRule>
    <cfRule type="expression" dxfId="2920" priority="364">
      <formula>AND(B$9&gt;=14/24,B$9&lt;20/24)</formula>
    </cfRule>
    <cfRule type="expression" dxfId="2919" priority="365">
      <formula>AND(B$9&gt;=8/24,B$9&lt;14/24)</formula>
    </cfRule>
    <cfRule type="expression" dxfId="2918" priority="366">
      <formula>B$9&lt;8/24</formula>
    </cfRule>
  </conditionalFormatting>
  <conditionalFormatting sqref="B187:AF187">
    <cfRule type="expression" dxfId="2917" priority="359">
      <formula>B$9&gt;=20/24</formula>
    </cfRule>
    <cfRule type="expression" dxfId="2916" priority="360">
      <formula>AND(B$9&gt;=14/24,B$9&lt;20/24)</formula>
    </cfRule>
    <cfRule type="expression" dxfId="2915" priority="361">
      <formula>AND(B$9&gt;=8/24,B$9&lt;14/24)</formula>
    </cfRule>
    <cfRule type="expression" dxfId="2914" priority="362">
      <formula>B$9&lt;8/24</formula>
    </cfRule>
  </conditionalFormatting>
  <conditionalFormatting sqref="AL4:AL6">
    <cfRule type="iconSet" priority="358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2913" priority="354">
      <formula>L$9&gt;=20/24</formula>
    </cfRule>
    <cfRule type="expression" dxfId="2912" priority="355">
      <formula>AND(L$9&gt;=14/24,L$9&lt;20/24)</formula>
    </cfRule>
    <cfRule type="expression" dxfId="2911" priority="356">
      <formula>AND(L$9&gt;=8/24,L$9&lt;14/24)</formula>
    </cfRule>
    <cfRule type="expression" dxfId="2910" priority="357">
      <formula>L$9&lt;8/24</formula>
    </cfRule>
  </conditionalFormatting>
  <conditionalFormatting sqref="M40">
    <cfRule type="expression" dxfId="2909" priority="350">
      <formula>M$9&gt;=20/24</formula>
    </cfRule>
    <cfRule type="expression" dxfId="2908" priority="351">
      <formula>AND(M$9&gt;=14/24,M$9&lt;20/24)</formula>
    </cfRule>
    <cfRule type="expression" dxfId="2907" priority="352">
      <formula>AND(M$9&gt;=8/24,M$9&lt;14/24)</formula>
    </cfRule>
    <cfRule type="expression" dxfId="2906" priority="353">
      <formula>M$9&lt;8/24</formula>
    </cfRule>
  </conditionalFormatting>
  <conditionalFormatting sqref="R36:Z36">
    <cfRule type="expression" dxfId="2905" priority="342">
      <formula>R$9&gt;=20/24</formula>
    </cfRule>
    <cfRule type="expression" dxfId="2904" priority="343">
      <formula>AND(R$9&gt;=14/24,R$9&lt;20/24)</formula>
    </cfRule>
    <cfRule type="expression" dxfId="2903" priority="344">
      <formula>AND(R$9&gt;=8/24,R$9&lt;14/24)</formula>
    </cfRule>
    <cfRule type="expression" dxfId="2902" priority="345">
      <formula>R$9&lt;8/24</formula>
    </cfRule>
  </conditionalFormatting>
  <conditionalFormatting sqref="R54 T54:Z54">
    <cfRule type="expression" dxfId="2901" priority="338">
      <formula>R$9&gt;=20/24</formula>
    </cfRule>
    <cfRule type="expression" dxfId="2900" priority="339">
      <formula>AND(R$9&gt;=14/24,R$9&lt;20/24)</formula>
    </cfRule>
    <cfRule type="expression" dxfId="2899" priority="340">
      <formula>AND(R$9&gt;=8/24,R$9&lt;14/24)</formula>
    </cfRule>
    <cfRule type="expression" dxfId="2898" priority="341">
      <formula>R$9&lt;8/24</formula>
    </cfRule>
  </conditionalFormatting>
  <conditionalFormatting sqref="R78:Z78">
    <cfRule type="expression" dxfId="2897" priority="334">
      <formula>R$9&gt;=20/24</formula>
    </cfRule>
    <cfRule type="expression" dxfId="2896" priority="335">
      <formula>AND(R$9&gt;=14/24,R$9&lt;20/24)</formula>
    </cfRule>
    <cfRule type="expression" dxfId="2895" priority="336">
      <formula>AND(R$9&gt;=8/24,R$9&lt;14/24)</formula>
    </cfRule>
    <cfRule type="expression" dxfId="2894" priority="337">
      <formula>R$9&lt;8/24</formula>
    </cfRule>
  </conditionalFormatting>
  <conditionalFormatting sqref="T81:Z81">
    <cfRule type="expression" dxfId="2893" priority="330">
      <formula>T$9&gt;=20/24</formula>
    </cfRule>
    <cfRule type="expression" dxfId="2892" priority="331">
      <formula>AND(T$9&gt;=14/24,T$9&lt;20/24)</formula>
    </cfRule>
    <cfRule type="expression" dxfId="2891" priority="332">
      <formula>AND(T$9&gt;=8/24,T$9&lt;14/24)</formula>
    </cfRule>
    <cfRule type="expression" dxfId="2890" priority="333">
      <formula>T$9&lt;8/24</formula>
    </cfRule>
  </conditionalFormatting>
  <conditionalFormatting sqref="N46:R46">
    <cfRule type="expression" dxfId="2889" priority="322">
      <formula>N$9&gt;=20/24</formula>
    </cfRule>
    <cfRule type="expression" dxfId="2888" priority="323">
      <formula>AND(N$9&gt;=14/24,N$9&lt;20/24)</formula>
    </cfRule>
    <cfRule type="expression" dxfId="2887" priority="324">
      <formula>AND(N$9&gt;=8/24,N$9&lt;14/24)</formula>
    </cfRule>
    <cfRule type="expression" dxfId="2886" priority="325">
      <formula>N$9&lt;8/24</formula>
    </cfRule>
  </conditionalFormatting>
  <conditionalFormatting sqref="N47:R47">
    <cfRule type="expression" dxfId="2885" priority="318">
      <formula>N$9&gt;=20/24</formula>
    </cfRule>
    <cfRule type="expression" dxfId="2884" priority="319">
      <formula>AND(N$9&gt;=14/24,N$9&lt;20/24)</formula>
    </cfRule>
    <cfRule type="expression" dxfId="2883" priority="320">
      <formula>AND(N$9&gt;=8/24,N$9&lt;14/24)</formula>
    </cfRule>
    <cfRule type="expression" dxfId="2882" priority="321">
      <formula>N$9&lt;8/24</formula>
    </cfRule>
  </conditionalFormatting>
  <conditionalFormatting sqref="R34:S34 U34:AD34">
    <cfRule type="expression" dxfId="2881" priority="310">
      <formula>R$9&gt;=20/24</formula>
    </cfRule>
    <cfRule type="expression" dxfId="2880" priority="311">
      <formula>AND(R$9&gt;=14/24,R$9&lt;20/24)</formula>
    </cfRule>
    <cfRule type="expression" dxfId="2879" priority="312">
      <formula>AND(R$9&gt;=8/24,R$9&lt;14/24)</formula>
    </cfRule>
    <cfRule type="expression" dxfId="2878" priority="313">
      <formula>R$9&lt;8/24</formula>
    </cfRule>
  </conditionalFormatting>
  <conditionalFormatting sqref="R39:R40 S40:Z40 R42:Z45">
    <cfRule type="expression" dxfId="2877" priority="302">
      <formula>R$9&gt;=20/24</formula>
    </cfRule>
    <cfRule type="expression" dxfId="2876" priority="303">
      <formula>AND(R$9&gt;=14/24,R$9&lt;20/24)</formula>
    </cfRule>
    <cfRule type="expression" dxfId="2875" priority="304">
      <formula>AND(R$9&gt;=8/24,R$9&lt;14/24)</formula>
    </cfRule>
    <cfRule type="expression" dxfId="2874" priority="305">
      <formula>R$9&lt;8/24</formula>
    </cfRule>
  </conditionalFormatting>
  <conditionalFormatting sqref="R46:Z46">
    <cfRule type="expression" dxfId="2873" priority="298">
      <formula>R$9&gt;=20/24</formula>
    </cfRule>
    <cfRule type="expression" dxfId="2872" priority="299">
      <formula>AND(R$9&gt;=14/24,R$9&lt;20/24)</formula>
    </cfRule>
    <cfRule type="expression" dxfId="2871" priority="300">
      <formula>AND(R$9&gt;=8/24,R$9&lt;14/24)</formula>
    </cfRule>
    <cfRule type="expression" dxfId="2870" priority="301">
      <formula>R$9&lt;8/24</formula>
    </cfRule>
  </conditionalFormatting>
  <conditionalFormatting sqref="R47:Z47">
    <cfRule type="expression" dxfId="2869" priority="294">
      <formula>R$9&gt;=20/24</formula>
    </cfRule>
    <cfRule type="expression" dxfId="2868" priority="295">
      <formula>AND(R$9&gt;=14/24,R$9&lt;20/24)</formula>
    </cfRule>
    <cfRule type="expression" dxfId="2867" priority="296">
      <formula>AND(R$9&gt;=8/24,R$9&lt;14/24)</formula>
    </cfRule>
    <cfRule type="expression" dxfId="2866" priority="297">
      <formula>R$9&lt;8/24</formula>
    </cfRule>
  </conditionalFormatting>
  <conditionalFormatting sqref="R57:R60 U57:Z60 AA58:AF60 U62:AF64 R62:R64">
    <cfRule type="expression" dxfId="2865" priority="290">
      <formula>R$9&gt;=20/24</formula>
    </cfRule>
    <cfRule type="expression" dxfId="2864" priority="291">
      <formula>AND(R$9&gt;=14/24,R$9&lt;20/24)</formula>
    </cfRule>
    <cfRule type="expression" dxfId="2863" priority="292">
      <formula>AND(R$9&gt;=8/24,R$9&lt;14/24)</formula>
    </cfRule>
    <cfRule type="expression" dxfId="2862" priority="293">
      <formula>R$9&lt;8/24</formula>
    </cfRule>
  </conditionalFormatting>
  <conditionalFormatting sqref="AA91:AF94">
    <cfRule type="expression" dxfId="2861" priority="286">
      <formula>AA$9&gt;=20/24</formula>
    </cfRule>
    <cfRule type="expression" dxfId="2860" priority="287">
      <formula>AND(AA$9&gt;=14/24,AA$9&lt;20/24)</formula>
    </cfRule>
    <cfRule type="expression" dxfId="2859" priority="288">
      <formula>AND(AA$9&gt;=8/24,AA$9&lt;14/24)</formula>
    </cfRule>
    <cfRule type="expression" dxfId="2858" priority="289">
      <formula>AA$9&lt;8/24</formula>
    </cfRule>
  </conditionalFormatting>
  <conditionalFormatting sqref="C59:L59">
    <cfRule type="expression" dxfId="2857" priority="282">
      <formula>C$9&gt;=20/24</formula>
    </cfRule>
    <cfRule type="expression" dxfId="2856" priority="283">
      <formula>AND(C$9&gt;=14/24,C$9&lt;20/24)</formula>
    </cfRule>
    <cfRule type="expression" dxfId="2855" priority="284">
      <formula>AND(C$9&gt;=8/24,C$9&lt;14/24)</formula>
    </cfRule>
    <cfRule type="expression" dxfId="2854" priority="285">
      <formula>C$9&lt;8/24</formula>
    </cfRule>
  </conditionalFormatting>
  <conditionalFormatting sqref="T91:Z94">
    <cfRule type="expression" dxfId="2853" priority="278">
      <formula>T$9&gt;=20/24</formula>
    </cfRule>
    <cfRule type="expression" dxfId="2852" priority="279">
      <formula>AND(T$9&gt;=14/24,T$9&lt;20/24)</formula>
    </cfRule>
    <cfRule type="expression" dxfId="2851" priority="280">
      <formula>AND(T$9&gt;=8/24,T$9&lt;14/24)</formula>
    </cfRule>
    <cfRule type="expression" dxfId="2850" priority="281">
      <formula>T$9&lt;8/24</formula>
    </cfRule>
  </conditionalFormatting>
  <conditionalFormatting sqref="AG48 M11:O12 M42:N43 C35:AF35 O13 N44:N47 L23:N23 P11:S13 O15:S25 C33:S34 U33:AF34 AE15 AA16:AE30 AF15:AF30 AA32:AF32 W11:AF13 M36:AF40 O42:AF47 C48:AF53">
    <cfRule type="expression" dxfId="2849" priority="277">
      <formula>C11&gt;$AG11</formula>
    </cfRule>
  </conditionalFormatting>
  <conditionalFormatting sqref="A96:A152 A81:A94 A11:A13 A15:A30 A42:A69 A77:A79 A71:A75 A32:A40 A165:A196">
    <cfRule type="expression" dxfId="2848" priority="276">
      <formula>$AH11=0</formula>
    </cfRule>
  </conditionalFormatting>
  <conditionalFormatting sqref="AA95:AF95">
    <cfRule type="expression" dxfId="2847" priority="272">
      <formula>AA$9&gt;=20/24</formula>
    </cfRule>
    <cfRule type="expression" dxfId="2846" priority="273">
      <formula>AND(AA$9&gt;=14/24,AA$9&lt;20/24)</formula>
    </cfRule>
    <cfRule type="expression" dxfId="2845" priority="274">
      <formula>AND(AA$9&gt;=8/24,AA$9&lt;14/24)</formula>
    </cfRule>
    <cfRule type="expression" dxfId="2844" priority="275">
      <formula>AA$9&lt;8/24</formula>
    </cfRule>
  </conditionalFormatting>
  <conditionalFormatting sqref="T95:Z95">
    <cfRule type="expression" dxfId="2843" priority="268">
      <formula>T$9&gt;=20/24</formula>
    </cfRule>
    <cfRule type="expression" dxfId="2842" priority="269">
      <formula>AND(T$9&gt;=14/24,T$9&lt;20/24)</formula>
    </cfRule>
    <cfRule type="expression" dxfId="2841" priority="270">
      <formula>AND(T$9&gt;=8/24,T$9&lt;14/24)</formula>
    </cfRule>
    <cfRule type="expression" dxfId="2840" priority="271">
      <formula>T$9&lt;8/24</formula>
    </cfRule>
  </conditionalFormatting>
  <conditionalFormatting sqref="A95">
    <cfRule type="expression" dxfId="2839" priority="267">
      <formula>$AH95=0</formula>
    </cfRule>
  </conditionalFormatting>
  <conditionalFormatting sqref="C33:S33 U33:AF33">
    <cfRule type="expression" dxfId="2838" priority="263">
      <formula>C$9&gt;=20/24</formula>
    </cfRule>
    <cfRule type="expression" dxfId="2837" priority="264">
      <formula>AND(C$9&gt;=14/24,C$9&lt;20/24)</formula>
    </cfRule>
    <cfRule type="expression" dxfId="2836" priority="265">
      <formula>AND(C$9&gt;=8/24,C$9&lt;14/24)</formula>
    </cfRule>
    <cfRule type="expression" dxfId="2835" priority="266">
      <formula>C$9&lt;8/24</formula>
    </cfRule>
  </conditionalFormatting>
  <conditionalFormatting sqref="R33:S33 U33:AF33">
    <cfRule type="expression" dxfId="2834" priority="259">
      <formula>R$9&gt;=20/24</formula>
    </cfRule>
    <cfRule type="expression" dxfId="2833" priority="260">
      <formula>AND(R$9&gt;=14/24,R$9&lt;20/24)</formula>
    </cfRule>
    <cfRule type="expression" dxfId="2832" priority="261">
      <formula>AND(R$9&gt;=8/24,R$9&lt;14/24)</formula>
    </cfRule>
    <cfRule type="expression" dxfId="2831" priority="262">
      <formula>R$9&lt;8/24</formula>
    </cfRule>
  </conditionalFormatting>
  <conditionalFormatting sqref="C60:L64">
    <cfRule type="expression" dxfId="2830" priority="251">
      <formula>C$9&gt;=20/24</formula>
    </cfRule>
    <cfRule type="expression" dxfId="2829" priority="252">
      <formula>AND(C$9&gt;=14/24,C$9&lt;20/24)</formula>
    </cfRule>
    <cfRule type="expression" dxfId="2828" priority="253">
      <formula>AND(C$9&gt;=8/24,C$9&lt;14/24)</formula>
    </cfRule>
    <cfRule type="expression" dxfId="2827" priority="254">
      <formula>C$9&lt;8/24</formula>
    </cfRule>
  </conditionalFormatting>
  <conditionalFormatting sqref="AL3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A31:AF31">
    <cfRule type="expression" dxfId="2826" priority="233">
      <formula>AA31&gt;$AG31</formula>
    </cfRule>
  </conditionalFormatting>
  <conditionalFormatting sqref="A31">
    <cfRule type="expression" dxfId="2825" priority="232">
      <formula>$AH31=0</formula>
    </cfRule>
  </conditionalFormatting>
  <conditionalFormatting sqref="C80:AF80">
    <cfRule type="expression" dxfId="2824" priority="228">
      <formula>C$9&gt;=20/24</formula>
    </cfRule>
    <cfRule type="expression" dxfId="2823" priority="229">
      <formula>AND(C$9&gt;=14/24,C$9&lt;20/24)</formula>
    </cfRule>
    <cfRule type="expression" dxfId="2822" priority="230">
      <formula>AND(C$9&gt;=8/24,C$9&lt;14/24)</formula>
    </cfRule>
    <cfRule type="expression" dxfId="2821" priority="231">
      <formula>C$9&lt;8/24</formula>
    </cfRule>
  </conditionalFormatting>
  <conditionalFormatting sqref="A80">
    <cfRule type="expression" dxfId="2820" priority="227">
      <formula>$AH80=0</formula>
    </cfRule>
  </conditionalFormatting>
  <conditionalFormatting sqref="O14:Q14">
    <cfRule type="expression" dxfId="2819" priority="219">
      <formula>O$9&gt;=20/24</formula>
    </cfRule>
    <cfRule type="expression" dxfId="2818" priority="220">
      <formula>AND(O$9&gt;=14/24,O$9&lt;20/24)</formula>
    </cfRule>
    <cfRule type="expression" dxfId="2817" priority="221">
      <formula>AND(O$9&gt;=8/24,O$9&lt;14/24)</formula>
    </cfRule>
    <cfRule type="expression" dxfId="2816" priority="222">
      <formula>O$9&lt;8/24</formula>
    </cfRule>
  </conditionalFormatting>
  <conditionalFormatting sqref="R14:S14 W14:Z14">
    <cfRule type="expression" dxfId="2815" priority="215">
      <formula>R$9&gt;=20/24</formula>
    </cfRule>
    <cfRule type="expression" dxfId="2814" priority="216">
      <formula>AND(R$9&gt;=14/24,R$9&lt;20/24)</formula>
    </cfRule>
    <cfRule type="expression" dxfId="2813" priority="217">
      <formula>AND(R$9&gt;=8/24,R$9&lt;14/24)</formula>
    </cfRule>
    <cfRule type="expression" dxfId="2812" priority="218">
      <formula>R$9&lt;8/24</formula>
    </cfRule>
  </conditionalFormatting>
  <conditionalFormatting sqref="O14:S14 W14:AF14">
    <cfRule type="expression" dxfId="2811" priority="214">
      <formula>O14&gt;$AG14</formula>
    </cfRule>
  </conditionalFormatting>
  <conditionalFormatting sqref="A14">
    <cfRule type="expression" dxfId="2810" priority="213">
      <formula>$AH14=0</formula>
    </cfRule>
  </conditionalFormatting>
  <conditionalFormatting sqref="A159:A164">
    <cfRule type="expression" dxfId="2809" priority="212">
      <formula>$AH159=0</formula>
    </cfRule>
  </conditionalFormatting>
  <conditionalFormatting sqref="A153:A158">
    <cfRule type="expression" dxfId="2808" priority="211">
      <formula>$AH153=0</formula>
    </cfRule>
  </conditionalFormatting>
  <conditionalFormatting sqref="N41:Q41">
    <cfRule type="expression" dxfId="2807" priority="207">
      <formula>N$9&gt;=20/24</formula>
    </cfRule>
    <cfRule type="expression" dxfId="2806" priority="208">
      <formula>AND(N$9&gt;=14/24,N$9&lt;20/24)</formula>
    </cfRule>
    <cfRule type="expression" dxfId="2805" priority="209">
      <formula>AND(N$9&gt;=8/24,N$9&lt;14/24)</formula>
    </cfRule>
    <cfRule type="expression" dxfId="2804" priority="210">
      <formula>N$9&lt;8/24</formula>
    </cfRule>
  </conditionalFormatting>
  <conditionalFormatting sqref="M41">
    <cfRule type="expression" dxfId="2803" priority="203">
      <formula>M$9&gt;=20/24</formula>
    </cfRule>
    <cfRule type="expression" dxfId="2802" priority="204">
      <formula>AND(M$9&gt;=14/24,M$9&lt;20/24)</formula>
    </cfRule>
    <cfRule type="expression" dxfId="2801" priority="205">
      <formula>AND(M$9&gt;=8/24,M$9&lt;14/24)</formula>
    </cfRule>
    <cfRule type="expression" dxfId="2800" priority="206">
      <formula>M$9&lt;8/24</formula>
    </cfRule>
  </conditionalFormatting>
  <conditionalFormatting sqref="R41:Z41">
    <cfRule type="expression" dxfId="2799" priority="199">
      <formula>R$9&gt;=20/24</formula>
    </cfRule>
    <cfRule type="expression" dxfId="2798" priority="200">
      <formula>AND(R$9&gt;=14/24,R$9&lt;20/24)</formula>
    </cfRule>
    <cfRule type="expression" dxfId="2797" priority="201">
      <formula>AND(R$9&gt;=8/24,R$9&lt;14/24)</formula>
    </cfRule>
    <cfRule type="expression" dxfId="2796" priority="202">
      <formula>R$9&lt;8/24</formula>
    </cfRule>
  </conditionalFormatting>
  <conditionalFormatting sqref="M41:AF41">
    <cfRule type="expression" dxfId="2795" priority="198">
      <formula>M41&gt;$AG41</formula>
    </cfRule>
  </conditionalFormatting>
  <conditionalFormatting sqref="A41">
    <cfRule type="expression" dxfId="2794" priority="197">
      <formula>$AH41=0</formula>
    </cfRule>
  </conditionalFormatting>
  <conditionalFormatting sqref="C76:AF76">
    <cfRule type="expression" dxfId="2793" priority="193">
      <formula>C$9&gt;=20/24</formula>
    </cfRule>
    <cfRule type="expression" dxfId="2792" priority="194">
      <formula>AND(C$9&gt;=14/24,C$9&lt;20/24)</formula>
    </cfRule>
    <cfRule type="expression" dxfId="2791" priority="195">
      <formula>AND(C$9&gt;=8/24,C$9&lt;14/24)</formula>
    </cfRule>
    <cfRule type="expression" dxfId="2790" priority="196">
      <formula>C$9&lt;8/24</formula>
    </cfRule>
  </conditionalFormatting>
  <conditionalFormatting sqref="A76">
    <cfRule type="expression" dxfId="2789" priority="192">
      <formula>$AH76=0</formula>
    </cfRule>
  </conditionalFormatting>
  <conditionalFormatting sqref="C70:AG70">
    <cfRule type="expression" dxfId="2788" priority="188">
      <formula>C$9&gt;=20/24</formula>
    </cfRule>
    <cfRule type="expression" dxfId="2787" priority="189">
      <formula>AND(C$9&gt;=14/24,C$9&lt;20/24)</formula>
    </cfRule>
    <cfRule type="expression" dxfId="2786" priority="190">
      <formula>AND(C$9&gt;=8/24,C$9&lt;14/24)</formula>
    </cfRule>
    <cfRule type="expression" dxfId="2785" priority="191">
      <formula>C$9&lt;8/24</formula>
    </cfRule>
  </conditionalFormatting>
  <conditionalFormatting sqref="A70">
    <cfRule type="expression" dxfId="2784" priority="187">
      <formula>$AH70=0</formula>
    </cfRule>
  </conditionalFormatting>
  <conditionalFormatting sqref="AL31:AL32 AL7:AL29">
    <cfRule type="iconSet" priority="373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2783" priority="183">
      <formula>S$9&gt;=20/24</formula>
    </cfRule>
    <cfRule type="expression" dxfId="2782" priority="184">
      <formula>AND(S$9&gt;=14/24,S$9&lt;20/24)</formula>
    </cfRule>
    <cfRule type="expression" dxfId="2781" priority="185">
      <formula>AND(S$9&gt;=8/24,S$9&lt;14/24)</formula>
    </cfRule>
    <cfRule type="expression" dxfId="2780" priority="186">
      <formula>S$9&lt;8/24</formula>
    </cfRule>
  </conditionalFormatting>
  <conditionalFormatting sqref="S54">
    <cfRule type="expression" dxfId="2779" priority="179">
      <formula>S$9&gt;=20/24</formula>
    </cfRule>
    <cfRule type="expression" dxfId="2778" priority="180">
      <formula>AND(S$9&gt;=14/24,S$9&lt;20/24)</formula>
    </cfRule>
    <cfRule type="expression" dxfId="2777" priority="181">
      <formula>AND(S$9&gt;=8/24,S$9&lt;14/24)</formula>
    </cfRule>
    <cfRule type="expression" dxfId="2776" priority="182">
      <formula>S$9&lt;8/24</formula>
    </cfRule>
  </conditionalFormatting>
  <conditionalFormatting sqref="S57:T60 S62:T64">
    <cfRule type="expression" dxfId="2775" priority="175">
      <formula>S$9&gt;=20/24</formula>
    </cfRule>
    <cfRule type="expression" dxfId="2774" priority="176">
      <formula>AND(S$9&gt;=14/24,S$9&lt;20/24)</formula>
    </cfRule>
    <cfRule type="expression" dxfId="2773" priority="177">
      <formula>AND(S$9&gt;=8/24,S$9&lt;14/24)</formula>
    </cfRule>
    <cfRule type="expression" dxfId="2772" priority="178">
      <formula>S$9&lt;8/24</formula>
    </cfRule>
  </conditionalFormatting>
  <conditionalFormatting sqref="S82:T88 U84:V88">
    <cfRule type="expression" dxfId="2771" priority="171">
      <formula>S$9&gt;=20/24</formula>
    </cfRule>
    <cfRule type="expression" dxfId="2770" priority="172">
      <formula>AND(S$9&gt;=14/24,S$9&lt;20/24)</formula>
    </cfRule>
    <cfRule type="expression" dxfId="2769" priority="173">
      <formula>AND(S$9&gt;=8/24,S$9&lt;14/24)</formula>
    </cfRule>
    <cfRule type="expression" dxfId="2768" priority="174">
      <formula>S$9&lt;8/24</formula>
    </cfRule>
  </conditionalFormatting>
  <conditionalFormatting sqref="S81">
    <cfRule type="expression" dxfId="2767" priority="167">
      <formula>S$9&gt;=20/24</formula>
    </cfRule>
    <cfRule type="expression" dxfId="2766" priority="168">
      <formula>AND(S$9&gt;=14/24,S$9&lt;20/24)</formula>
    </cfRule>
    <cfRule type="expression" dxfId="2765" priority="169">
      <formula>AND(S$9&gt;=8/24,S$9&lt;14/24)</formula>
    </cfRule>
    <cfRule type="expression" dxfId="2764" priority="170">
      <formula>S$9&lt;8/24</formula>
    </cfRule>
  </conditionalFormatting>
  <conditionalFormatting sqref="R82:R88 C81:Q88">
    <cfRule type="expression" dxfId="2763" priority="163">
      <formula>C$9&gt;=20/24</formula>
    </cfRule>
    <cfRule type="expression" dxfId="2762" priority="164">
      <formula>AND(C$9&gt;=14/24,C$9&lt;20/24)</formula>
    </cfRule>
    <cfRule type="expression" dxfId="2761" priority="165">
      <formula>AND(C$9&gt;=8/24,C$9&lt;14/24)</formula>
    </cfRule>
    <cfRule type="expression" dxfId="2760" priority="166">
      <formula>C$9&lt;8/24</formula>
    </cfRule>
  </conditionalFormatting>
  <conditionalFormatting sqref="R81">
    <cfRule type="expression" dxfId="2759" priority="159">
      <formula>R$9&gt;=20/24</formula>
    </cfRule>
    <cfRule type="expression" dxfId="2758" priority="160">
      <formula>AND(R$9&gt;=14/24,R$9&lt;20/24)</formula>
    </cfRule>
    <cfRule type="expression" dxfId="2757" priority="161">
      <formula>AND(R$9&gt;=8/24,R$9&lt;14/24)</formula>
    </cfRule>
    <cfRule type="expression" dxfId="2756" priority="162">
      <formula>R$9&lt;8/24</formula>
    </cfRule>
  </conditionalFormatting>
  <conditionalFormatting sqref="S91:S94">
    <cfRule type="expression" dxfId="2755" priority="155">
      <formula>S$9&gt;=20/24</formula>
    </cfRule>
    <cfRule type="expression" dxfId="2754" priority="156">
      <formula>AND(S$9&gt;=14/24,S$9&lt;20/24)</formula>
    </cfRule>
    <cfRule type="expression" dxfId="2753" priority="157">
      <formula>AND(S$9&gt;=8/24,S$9&lt;14/24)</formula>
    </cfRule>
    <cfRule type="expression" dxfId="2752" priority="158">
      <formula>S$9&lt;8/24</formula>
    </cfRule>
  </conditionalFormatting>
  <conditionalFormatting sqref="S95">
    <cfRule type="expression" dxfId="2751" priority="151">
      <formula>S$9&gt;=20/24</formula>
    </cfRule>
    <cfRule type="expression" dxfId="2750" priority="152">
      <formula>AND(S$9&gt;=14/24,S$9&lt;20/24)</formula>
    </cfRule>
    <cfRule type="expression" dxfId="2749" priority="153">
      <formula>AND(S$9&gt;=8/24,S$9&lt;14/24)</formula>
    </cfRule>
    <cfRule type="expression" dxfId="2748" priority="154">
      <formula>S$9&lt;8/24</formula>
    </cfRule>
  </conditionalFormatting>
  <conditionalFormatting sqref="C92:L94 C91:E91">
    <cfRule type="expression" dxfId="2747" priority="147">
      <formula>C$9&gt;=20/24</formula>
    </cfRule>
    <cfRule type="expression" dxfId="2746" priority="148">
      <formula>AND(C$9&gt;=14/24,C$9&lt;20/24)</formula>
    </cfRule>
    <cfRule type="expression" dxfId="2745" priority="149">
      <formula>AND(C$9&gt;=8/24,C$9&lt;14/24)</formula>
    </cfRule>
    <cfRule type="expression" dxfId="2744" priority="150">
      <formula>C$9&lt;8/24</formula>
    </cfRule>
  </conditionalFormatting>
  <conditionalFormatting sqref="M92:Q94 N91:Q91">
    <cfRule type="expression" dxfId="2743" priority="143">
      <formula>M$9&gt;=20/24</formula>
    </cfRule>
    <cfRule type="expression" dxfId="2742" priority="144">
      <formula>AND(M$9&gt;=14/24,M$9&lt;20/24)</formula>
    </cfRule>
    <cfRule type="expression" dxfId="2741" priority="145">
      <formula>AND(M$9&gt;=8/24,M$9&lt;14/24)</formula>
    </cfRule>
    <cfRule type="expression" dxfId="2740" priority="146">
      <formula>M$9&lt;8/24</formula>
    </cfRule>
  </conditionalFormatting>
  <conditionalFormatting sqref="R91:R94">
    <cfRule type="expression" dxfId="2739" priority="139">
      <formula>R$9&gt;=20/24</formula>
    </cfRule>
    <cfRule type="expression" dxfId="2738" priority="140">
      <formula>AND(R$9&gt;=14/24,R$9&lt;20/24)</formula>
    </cfRule>
    <cfRule type="expression" dxfId="2737" priority="141">
      <formula>AND(R$9&gt;=8/24,R$9&lt;14/24)</formula>
    </cfRule>
    <cfRule type="expression" dxfId="2736" priority="142">
      <formula>R$9&lt;8/24</formula>
    </cfRule>
  </conditionalFormatting>
  <conditionalFormatting sqref="C95:L95">
    <cfRule type="expression" dxfId="2735" priority="135">
      <formula>C$9&gt;=20/24</formula>
    </cfRule>
    <cfRule type="expression" dxfId="2734" priority="136">
      <formula>AND(C$9&gt;=14/24,C$9&lt;20/24)</formula>
    </cfRule>
    <cfRule type="expression" dxfId="2733" priority="137">
      <formula>AND(C$9&gt;=8/24,C$9&lt;14/24)</formula>
    </cfRule>
    <cfRule type="expression" dxfId="2732" priority="138">
      <formula>C$9&lt;8/24</formula>
    </cfRule>
  </conditionalFormatting>
  <conditionalFormatting sqref="M95:Q95">
    <cfRule type="expression" dxfId="2731" priority="131">
      <formula>M$9&gt;=20/24</formula>
    </cfRule>
    <cfRule type="expression" dxfId="2730" priority="132">
      <formula>AND(M$9&gt;=14/24,M$9&lt;20/24)</formula>
    </cfRule>
    <cfRule type="expression" dxfId="2729" priority="133">
      <formula>AND(M$9&gt;=8/24,M$9&lt;14/24)</formula>
    </cfRule>
    <cfRule type="expression" dxfId="2728" priority="134">
      <formula>M$9&lt;8/24</formula>
    </cfRule>
  </conditionalFormatting>
  <conditionalFormatting sqref="R95">
    <cfRule type="expression" dxfId="2727" priority="127">
      <formula>R$9&gt;=20/24</formula>
    </cfRule>
    <cfRule type="expression" dxfId="2726" priority="128">
      <formula>AND(R$9&gt;=14/24,R$9&lt;20/24)</formula>
    </cfRule>
    <cfRule type="expression" dxfId="2725" priority="129">
      <formula>AND(R$9&gt;=8/24,R$9&lt;14/24)</formula>
    </cfRule>
    <cfRule type="expression" dxfId="2724" priority="130">
      <formula>R$9&lt;8/24</formula>
    </cfRule>
  </conditionalFormatting>
  <conditionalFormatting sqref="L91:M91">
    <cfRule type="expression" dxfId="2723" priority="123">
      <formula>L$9&gt;=20/24</formula>
    </cfRule>
    <cfRule type="expression" dxfId="2722" priority="124">
      <formula>AND(L$9&gt;=14/24,L$9&lt;20/24)</formula>
    </cfRule>
    <cfRule type="expression" dxfId="2721" priority="125">
      <formula>AND(L$9&gt;=8/24,L$9&lt;14/24)</formula>
    </cfRule>
    <cfRule type="expression" dxfId="2720" priority="126">
      <formula>L$9&lt;8/24</formula>
    </cfRule>
  </conditionalFormatting>
  <conditionalFormatting sqref="F91:K91">
    <cfRule type="expression" dxfId="2719" priority="119">
      <formula>F$9&gt;=20/24</formula>
    </cfRule>
    <cfRule type="expression" dxfId="2718" priority="120">
      <formula>AND(F$9&gt;=14/24,F$9&lt;20/24)</formula>
    </cfRule>
    <cfRule type="expression" dxfId="2717" priority="121">
      <formula>AND(F$9&gt;=8/24,F$9&lt;14/24)</formula>
    </cfRule>
    <cfRule type="expression" dxfId="2716" priority="122">
      <formula>F$9&lt;8/24</formula>
    </cfRule>
  </conditionalFormatting>
  <conditionalFormatting sqref="S91:T91">
    <cfRule type="expression" dxfId="2715" priority="115">
      <formula>S$9&gt;=20/24</formula>
    </cfRule>
    <cfRule type="expression" dxfId="2714" priority="116">
      <formula>AND(S$9&gt;=14/24,S$9&lt;20/24)</formula>
    </cfRule>
    <cfRule type="expression" dxfId="2713" priority="117">
      <formula>AND(S$9&gt;=8/24,S$9&lt;14/24)</formula>
    </cfRule>
    <cfRule type="expression" dxfId="2712" priority="118">
      <formula>S$9&lt;8/24</formula>
    </cfRule>
  </conditionalFormatting>
  <conditionalFormatting sqref="M91:R91">
    <cfRule type="expression" dxfId="2711" priority="111">
      <formula>M$9&gt;=20/24</formula>
    </cfRule>
    <cfRule type="expression" dxfId="2710" priority="112">
      <formula>AND(M$9&gt;=14/24,M$9&lt;20/24)</formula>
    </cfRule>
    <cfRule type="expression" dxfId="2709" priority="113">
      <formula>AND(M$9&gt;=8/24,M$9&lt;14/24)</formula>
    </cfRule>
    <cfRule type="expression" dxfId="2708" priority="114">
      <formula>M$9&lt;8/24</formula>
    </cfRule>
  </conditionalFormatting>
  <conditionalFormatting sqref="B81:B88 B65:B69 B71:B75 B77:B79 B50:B57 B15:K30 B11:L13 L15:N22 M13:N13 L24:N30 O26:S30">
    <cfRule type="expression" dxfId="2707" priority="107">
      <formula>B$9&gt;=20/24</formula>
    </cfRule>
    <cfRule type="expression" dxfId="2706" priority="108">
      <formula>AND(B$9&gt;=14/24,B$9&lt;20/24)</formula>
    </cfRule>
    <cfRule type="expression" dxfId="2705" priority="109">
      <formula>AND(B$9&gt;=8/24,B$9&lt;14/24)</formula>
    </cfRule>
    <cfRule type="expression" dxfId="2704" priority="110">
      <formula>B$9&lt;8/24</formula>
    </cfRule>
  </conditionalFormatting>
  <conditionalFormatting sqref="B32:S32">
    <cfRule type="expression" dxfId="2703" priority="103">
      <formula>B$9&gt;=20/24</formula>
    </cfRule>
    <cfRule type="expression" dxfId="2702" priority="104">
      <formula>AND(B$9&gt;=14/24,B$9&lt;20/24)</formula>
    </cfRule>
    <cfRule type="expression" dxfId="2701" priority="105">
      <formula>AND(B$9&gt;=8/24,B$9&lt;14/24)</formula>
    </cfRule>
    <cfRule type="expression" dxfId="2700" priority="106">
      <formula>B$9&lt;8/24</formula>
    </cfRule>
  </conditionalFormatting>
  <conditionalFormatting sqref="B58:B64">
    <cfRule type="expression" dxfId="2699" priority="99">
      <formula>B$9&gt;=20/24</formula>
    </cfRule>
    <cfRule type="expression" dxfId="2698" priority="100">
      <formula>AND(B$9&gt;=14/24,B$9&lt;20/24)</formula>
    </cfRule>
    <cfRule type="expression" dxfId="2697" priority="101">
      <formula>AND(B$9&gt;=8/24,B$9&lt;14/24)</formula>
    </cfRule>
    <cfRule type="expression" dxfId="2696" priority="102">
      <formula>B$9&lt;8/24</formula>
    </cfRule>
  </conditionalFormatting>
  <conditionalFormatting sqref="B91:B94">
    <cfRule type="expression" dxfId="2695" priority="95">
      <formula>B$9&gt;=20/24</formula>
    </cfRule>
    <cfRule type="expression" dxfId="2694" priority="96">
      <formula>AND(B$9&gt;=14/24,B$9&lt;20/24)</formula>
    </cfRule>
    <cfRule type="expression" dxfId="2693" priority="97">
      <formula>AND(B$9&gt;=8/24,B$9&lt;14/24)</formula>
    </cfRule>
    <cfRule type="expression" dxfId="2692" priority="98">
      <formula>B$9&lt;8/24</formula>
    </cfRule>
  </conditionalFormatting>
  <conditionalFormatting sqref="B42:B53 B32:B40 B15:K30 B11:L13 C42:K47 C36:K40 L15:N22 M13:N13 L24:N30 C32:S32 O26:S30">
    <cfRule type="expression" dxfId="2691" priority="94">
      <formula>B11&gt;$AG11</formula>
    </cfRule>
  </conditionalFormatting>
  <conditionalFormatting sqref="B95">
    <cfRule type="expression" dxfId="2690" priority="90">
      <formula>B$9&gt;=20/24</formula>
    </cfRule>
    <cfRule type="expression" dxfId="2689" priority="91">
      <formula>AND(B$9&gt;=14/24,B$9&lt;20/24)</formula>
    </cfRule>
    <cfRule type="expression" dxfId="2688" priority="92">
      <formula>AND(B$9&gt;=8/24,B$9&lt;14/24)</formula>
    </cfRule>
    <cfRule type="expression" dxfId="2687" priority="93">
      <formula>B$9&lt;8/24</formula>
    </cfRule>
  </conditionalFormatting>
  <conditionalFormatting sqref="B33">
    <cfRule type="expression" dxfId="2686" priority="86">
      <formula>B$9&gt;=20/24</formula>
    </cfRule>
    <cfRule type="expression" dxfId="2685" priority="87">
      <formula>AND(B$9&gt;=14/24,B$9&lt;20/24)</formula>
    </cfRule>
    <cfRule type="expression" dxfId="2684" priority="88">
      <formula>AND(B$9&gt;=8/24,B$9&lt;14/24)</formula>
    </cfRule>
    <cfRule type="expression" dxfId="2683" priority="89">
      <formula>B$9&lt;8/24</formula>
    </cfRule>
  </conditionalFormatting>
  <conditionalFormatting sqref="B33">
    <cfRule type="expression" dxfId="2682" priority="82">
      <formula>B$9&gt;=20/24</formula>
    </cfRule>
    <cfRule type="expression" dxfId="2681" priority="83">
      <formula>AND(B$9&gt;=14/24,B$9&lt;20/24)</formula>
    </cfRule>
    <cfRule type="expression" dxfId="2680" priority="84">
      <formula>AND(B$9&gt;=8/24,B$9&lt;14/24)</formula>
    </cfRule>
    <cfRule type="expression" dxfId="2679" priority="85">
      <formula>B$9&lt;8/24</formula>
    </cfRule>
  </conditionalFormatting>
  <conditionalFormatting sqref="B31:S31">
    <cfRule type="expression" dxfId="2678" priority="78">
      <formula>B$9&gt;=20/24</formula>
    </cfRule>
    <cfRule type="expression" dxfId="2677" priority="79">
      <formula>AND(B$9&gt;=14/24,B$9&lt;20/24)</formula>
    </cfRule>
    <cfRule type="expression" dxfId="2676" priority="80">
      <formula>AND(B$9&gt;=8/24,B$9&lt;14/24)</formula>
    </cfRule>
    <cfRule type="expression" dxfId="2675" priority="81">
      <formula>B$9&lt;8/24</formula>
    </cfRule>
  </conditionalFormatting>
  <conditionalFormatting sqref="B31:S31">
    <cfRule type="expression" dxfId="2674" priority="77">
      <formula>B31&gt;$AG31</formula>
    </cfRule>
  </conditionalFormatting>
  <conditionalFormatting sqref="B80">
    <cfRule type="expression" dxfId="2673" priority="73">
      <formula>B$9&gt;=20/24</formula>
    </cfRule>
    <cfRule type="expression" dxfId="2672" priority="74">
      <formula>AND(B$9&gt;=14/24,B$9&lt;20/24)</formula>
    </cfRule>
    <cfRule type="expression" dxfId="2671" priority="75">
      <formula>AND(B$9&gt;=8/24,B$9&lt;14/24)</formula>
    </cfRule>
    <cfRule type="expression" dxfId="2670" priority="76">
      <formula>B$9&lt;8/24</formula>
    </cfRule>
  </conditionalFormatting>
  <conditionalFormatting sqref="B14:N14">
    <cfRule type="expression" dxfId="2669" priority="69">
      <formula>B$9&gt;=20/24</formula>
    </cfRule>
    <cfRule type="expression" dxfId="2668" priority="70">
      <formula>AND(B$9&gt;=14/24,B$9&lt;20/24)</formula>
    </cfRule>
    <cfRule type="expression" dxfId="2667" priority="71">
      <formula>AND(B$9&gt;=8/24,B$9&lt;14/24)</formula>
    </cfRule>
    <cfRule type="expression" dxfId="2666" priority="72">
      <formula>B$9&lt;8/24</formula>
    </cfRule>
  </conditionalFormatting>
  <conditionalFormatting sqref="B14:N14">
    <cfRule type="expression" dxfId="2665" priority="68">
      <formula>B14&gt;$AG14</formula>
    </cfRule>
  </conditionalFormatting>
  <conditionalFormatting sqref="B41:K41">
    <cfRule type="expression" dxfId="2664" priority="67">
      <formula>B41&gt;$AG41</formula>
    </cfRule>
  </conditionalFormatting>
  <conditionalFormatting sqref="B76">
    <cfRule type="expression" dxfId="2663" priority="63">
      <formula>B$9&gt;=20/24</formula>
    </cfRule>
    <cfRule type="expression" dxfId="2662" priority="64">
      <formula>AND(B$9&gt;=14/24,B$9&lt;20/24)</formula>
    </cfRule>
    <cfRule type="expression" dxfId="2661" priority="65">
      <formula>AND(B$9&gt;=8/24,B$9&lt;14/24)</formula>
    </cfRule>
    <cfRule type="expression" dxfId="2660" priority="66">
      <formula>B$9&lt;8/24</formula>
    </cfRule>
  </conditionalFormatting>
  <conditionalFormatting sqref="B70">
    <cfRule type="expression" dxfId="2659" priority="59">
      <formula>B$9&gt;=20/24</formula>
    </cfRule>
    <cfRule type="expression" dxfId="2658" priority="60">
      <formula>AND(B$9&gt;=14/24,B$9&lt;20/24)</formula>
    </cfRule>
    <cfRule type="expression" dxfId="2657" priority="61">
      <formula>AND(B$9&gt;=8/24,B$9&lt;14/24)</formula>
    </cfRule>
    <cfRule type="expression" dxfId="2656" priority="62">
      <formula>B$9&lt;8/24</formula>
    </cfRule>
  </conditionalFormatting>
  <conditionalFormatting sqref="L36:L39 L42:L45 M44:M45">
    <cfRule type="expression" dxfId="2655" priority="55">
      <formula>L$9&gt;=20/24</formula>
    </cfRule>
    <cfRule type="expression" dxfId="2654" priority="56">
      <formula>AND(L$9&gt;=14/24,L$9&lt;20/24)</formula>
    </cfRule>
    <cfRule type="expression" dxfId="2653" priority="57">
      <formula>AND(L$9&gt;=8/24,L$9&lt;14/24)</formula>
    </cfRule>
    <cfRule type="expression" dxfId="2652" priority="58">
      <formula>L$9&lt;8/24</formula>
    </cfRule>
  </conditionalFormatting>
  <conditionalFormatting sqref="L40">
    <cfRule type="expression" dxfId="2651" priority="51">
      <formula>L$9&gt;=20/24</formula>
    </cfRule>
    <cfRule type="expression" dxfId="2650" priority="52">
      <formula>AND(L$9&gt;=14/24,L$9&lt;20/24)</formula>
    </cfRule>
    <cfRule type="expression" dxfId="2649" priority="53">
      <formula>AND(L$9&gt;=8/24,L$9&lt;14/24)</formula>
    </cfRule>
    <cfRule type="expression" dxfId="2648" priority="54">
      <formula>L$9&lt;8/24</formula>
    </cfRule>
  </conditionalFormatting>
  <conditionalFormatting sqref="L46:M46">
    <cfRule type="expression" dxfId="2647" priority="47">
      <formula>L$9&gt;=20/24</formula>
    </cfRule>
    <cfRule type="expression" dxfId="2646" priority="48">
      <formula>AND(L$9&gt;=14/24,L$9&lt;20/24)</formula>
    </cfRule>
    <cfRule type="expression" dxfId="2645" priority="49">
      <formula>AND(L$9&gt;=8/24,L$9&lt;14/24)</formula>
    </cfRule>
    <cfRule type="expression" dxfId="2644" priority="50">
      <formula>L$9&lt;8/24</formula>
    </cfRule>
  </conditionalFormatting>
  <conditionalFormatting sqref="L47:M47">
    <cfRule type="expression" dxfId="2643" priority="43">
      <formula>L$9&gt;=20/24</formula>
    </cfRule>
    <cfRule type="expression" dxfId="2642" priority="44">
      <formula>AND(L$9&gt;=14/24,L$9&lt;20/24)</formula>
    </cfRule>
    <cfRule type="expression" dxfId="2641" priority="45">
      <formula>AND(L$9&gt;=8/24,L$9&lt;14/24)</formula>
    </cfRule>
    <cfRule type="expression" dxfId="2640" priority="46">
      <formula>L$9&lt;8/24</formula>
    </cfRule>
  </conditionalFormatting>
  <conditionalFormatting sqref="L42:L47 L36:L40 M44:M47">
    <cfRule type="expression" dxfId="2639" priority="42">
      <formula>L36&gt;$AG36</formula>
    </cfRule>
  </conditionalFormatting>
  <conditionalFormatting sqref="L41">
    <cfRule type="expression" dxfId="2638" priority="38">
      <formula>L$9&gt;=20/24</formula>
    </cfRule>
    <cfRule type="expression" dxfId="2637" priority="39">
      <formula>AND(L$9&gt;=14/24,L$9&lt;20/24)</formula>
    </cfRule>
    <cfRule type="expression" dxfId="2636" priority="40">
      <formula>AND(L$9&gt;=8/24,L$9&lt;14/24)</formula>
    </cfRule>
    <cfRule type="expression" dxfId="2635" priority="41">
      <formula>L$9&lt;8/24</formula>
    </cfRule>
  </conditionalFormatting>
  <conditionalFormatting sqref="L41">
    <cfRule type="expression" dxfId="2634" priority="37">
      <formula>L41&gt;$AG41</formula>
    </cfRule>
  </conditionalFormatting>
  <conditionalFormatting sqref="T11:V13 T16:Z25 T15:AD15">
    <cfRule type="expression" dxfId="2633" priority="33">
      <formula>T$9&gt;=20/24</formula>
    </cfRule>
    <cfRule type="expression" dxfId="2632" priority="34">
      <formula>AND(T$9&gt;=14/24,T$9&lt;20/24)</formula>
    </cfRule>
    <cfRule type="expression" dxfId="2631" priority="35">
      <formula>AND(T$9&gt;=8/24,T$9&lt;14/24)</formula>
    </cfRule>
    <cfRule type="expression" dxfId="2630" priority="36">
      <formula>T$9&lt;8/24</formula>
    </cfRule>
  </conditionalFormatting>
  <conditionalFormatting sqref="T34">
    <cfRule type="expression" dxfId="2629" priority="29">
      <formula>T$9&gt;=20/24</formula>
    </cfRule>
    <cfRule type="expression" dxfId="2628" priority="30">
      <formula>AND(T$9&gt;=14/24,T$9&lt;20/24)</formula>
    </cfRule>
    <cfRule type="expression" dxfId="2627" priority="31">
      <formula>AND(T$9&gt;=8/24,T$9&lt;14/24)</formula>
    </cfRule>
    <cfRule type="expression" dxfId="2626" priority="32">
      <formula>T$9&lt;8/24</formula>
    </cfRule>
  </conditionalFormatting>
  <conditionalFormatting sqref="T33:T34 T11:V13 T16:Z25 T15:AD15">
    <cfRule type="expression" dxfId="2625" priority="28">
      <formula>T11&gt;$AG11</formula>
    </cfRule>
  </conditionalFormatting>
  <conditionalFormatting sqref="T33">
    <cfRule type="expression" dxfId="2624" priority="24">
      <formula>T$9&gt;=20/24</formula>
    </cfRule>
    <cfRule type="expression" dxfId="2623" priority="25">
      <formula>AND(T$9&gt;=14/24,T$9&lt;20/24)</formula>
    </cfRule>
    <cfRule type="expression" dxfId="2622" priority="26">
      <formula>AND(T$9&gt;=8/24,T$9&lt;14/24)</formula>
    </cfRule>
    <cfRule type="expression" dxfId="2621" priority="27">
      <formula>T$9&lt;8/24</formula>
    </cfRule>
  </conditionalFormatting>
  <conditionalFormatting sqref="T33">
    <cfRule type="expression" dxfId="2620" priority="20">
      <formula>T$9&gt;=20/24</formula>
    </cfRule>
    <cfRule type="expression" dxfId="2619" priority="21">
      <formula>AND(T$9&gt;=14/24,T$9&lt;20/24)</formula>
    </cfRule>
    <cfRule type="expression" dxfId="2618" priority="22">
      <formula>AND(T$9&gt;=8/24,T$9&lt;14/24)</formula>
    </cfRule>
    <cfRule type="expression" dxfId="2617" priority="23">
      <formula>T$9&lt;8/24</formula>
    </cfRule>
  </conditionalFormatting>
  <conditionalFormatting sqref="T14:V14">
    <cfRule type="expression" dxfId="2616" priority="16">
      <formula>T$9&gt;=20/24</formula>
    </cfRule>
    <cfRule type="expression" dxfId="2615" priority="17">
      <formula>AND(T$9&gt;=14/24,T$9&lt;20/24)</formula>
    </cfRule>
    <cfRule type="expression" dxfId="2614" priority="18">
      <formula>AND(T$9&gt;=8/24,T$9&lt;14/24)</formula>
    </cfRule>
    <cfRule type="expression" dxfId="2613" priority="19">
      <formula>T$9&lt;8/24</formula>
    </cfRule>
  </conditionalFormatting>
  <conditionalFormatting sqref="T14:V14">
    <cfRule type="expression" dxfId="2612" priority="15">
      <formula>T14&gt;$AG14</formula>
    </cfRule>
  </conditionalFormatting>
  <conditionalFormatting sqref="T26:Z30">
    <cfRule type="expression" dxfId="2611" priority="11">
      <formula>T$9&gt;=20/24</formula>
    </cfRule>
    <cfRule type="expression" dxfId="2610" priority="12">
      <formula>AND(T$9&gt;=14/24,T$9&lt;20/24)</formula>
    </cfRule>
    <cfRule type="expression" dxfId="2609" priority="13">
      <formula>AND(T$9&gt;=8/24,T$9&lt;14/24)</formula>
    </cfRule>
    <cfRule type="expression" dxfId="2608" priority="14">
      <formula>T$9&lt;8/24</formula>
    </cfRule>
  </conditionalFormatting>
  <conditionalFormatting sqref="T32:Z32">
    <cfRule type="expression" dxfId="2607" priority="7">
      <formula>T$9&gt;=20/24</formula>
    </cfRule>
    <cfRule type="expression" dxfId="2606" priority="8">
      <formula>AND(T$9&gt;=14/24,T$9&lt;20/24)</formula>
    </cfRule>
    <cfRule type="expression" dxfId="2605" priority="9">
      <formula>AND(T$9&gt;=8/24,T$9&lt;14/24)</formula>
    </cfRule>
    <cfRule type="expression" dxfId="2604" priority="10">
      <formula>T$9&lt;8/24</formula>
    </cfRule>
  </conditionalFormatting>
  <conditionalFormatting sqref="T32:Z32 T26:Z30">
    <cfRule type="expression" dxfId="2603" priority="6">
      <formula>T26&gt;$AG26</formula>
    </cfRule>
  </conditionalFormatting>
  <conditionalFormatting sqref="T31:Z31">
    <cfRule type="expression" dxfId="2602" priority="2">
      <formula>T$9&gt;=20/24</formula>
    </cfRule>
    <cfRule type="expression" dxfId="2601" priority="3">
      <formula>AND(T$9&gt;=14/24,T$9&lt;20/24)</formula>
    </cfRule>
    <cfRule type="expression" dxfId="2600" priority="4">
      <formula>AND(T$9&gt;=8/24,T$9&lt;14/24)</formula>
    </cfRule>
    <cfRule type="expression" dxfId="2599" priority="5">
      <formula>T$9&lt;8/24</formula>
    </cfRule>
  </conditionalFormatting>
  <conditionalFormatting sqref="T31:Z31">
    <cfRule type="expression" dxfId="2598" priority="1">
      <formula>T31&gt;$AG31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R9" sqref="R9:R1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2078/04/26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5.43</v>
      </c>
      <c r="C5" s="32">
        <f t="shared" ref="C5:AF5" si="0">C65</f>
        <v>31.98</v>
      </c>
      <c r="D5" s="32">
        <f t="shared" si="0"/>
        <v>16.82</v>
      </c>
      <c r="E5" s="32">
        <f t="shared" si="0"/>
        <v>26.51</v>
      </c>
      <c r="F5" s="32">
        <f t="shared" si="0"/>
        <v>-8.4399999999999977</v>
      </c>
      <c r="G5" s="32">
        <f t="shared" si="0"/>
        <v>-14.560000000000002</v>
      </c>
      <c r="H5" s="32">
        <f t="shared" si="0"/>
        <v>-11.52</v>
      </c>
      <c r="I5" s="32">
        <f t="shared" si="0"/>
        <v>-8.759999999999998</v>
      </c>
      <c r="J5" s="32">
        <f t="shared" si="0"/>
        <v>15.1</v>
      </c>
      <c r="K5" s="32">
        <f t="shared" si="0"/>
        <v>-19.68</v>
      </c>
      <c r="L5" s="32">
        <f t="shared" si="0"/>
        <v>-49.7</v>
      </c>
      <c r="M5" s="32">
        <f t="shared" si="0"/>
        <v>23.2</v>
      </c>
      <c r="N5" s="32">
        <f t="shared" si="0"/>
        <v>20.2</v>
      </c>
      <c r="O5" s="32">
        <f t="shared" si="0"/>
        <v>41</v>
      </c>
      <c r="P5" s="32">
        <f t="shared" si="0"/>
        <v>40.799999999999997</v>
      </c>
      <c r="Q5" s="32">
        <f t="shared" si="0"/>
        <v>60.27</v>
      </c>
      <c r="R5" s="32">
        <f t="shared" si="0"/>
        <v>75.41</v>
      </c>
      <c r="S5" s="32">
        <f t="shared" si="0"/>
        <v>77</v>
      </c>
      <c r="T5" s="32">
        <f t="shared" si="0"/>
        <v>30.22</v>
      </c>
      <c r="U5" s="32">
        <f t="shared" si="0"/>
        <v>17.37</v>
      </c>
      <c r="V5" s="32">
        <f t="shared" si="0"/>
        <v>34.630000000000003</v>
      </c>
      <c r="W5" s="32">
        <f t="shared" si="0"/>
        <v>24.99</v>
      </c>
      <c r="X5" s="32">
        <f t="shared" si="0"/>
        <v>49.84</v>
      </c>
      <c r="Y5" s="32">
        <f t="shared" si="0"/>
        <v>59.79</v>
      </c>
      <c r="Z5" s="32">
        <f t="shared" si="0"/>
        <v>116.41</v>
      </c>
      <c r="AA5" s="32">
        <f t="shared" si="0"/>
        <v>94.72</v>
      </c>
      <c r="AB5" s="32">
        <f t="shared" si="0"/>
        <v>61.03</v>
      </c>
      <c r="AC5" s="32">
        <f t="shared" si="0"/>
        <v>53.69</v>
      </c>
      <c r="AD5" s="32">
        <f t="shared" si="0"/>
        <v>56.13</v>
      </c>
      <c r="AE5" s="32">
        <f t="shared" si="0"/>
        <v>48.12</v>
      </c>
      <c r="AF5" s="32">
        <f t="shared" si="0"/>
        <v>43.4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1215MW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Load=1069</v>
      </c>
      <c r="B7" s="35">
        <f t="shared" ref="B7:AF7" si="1">B72</f>
        <v>1186.67</v>
      </c>
      <c r="C7" s="35">
        <f t="shared" si="1"/>
        <v>1193.22</v>
      </c>
      <c r="D7" s="35">
        <f t="shared" si="1"/>
        <v>1178.06</v>
      </c>
      <c r="E7" s="35">
        <f t="shared" si="1"/>
        <v>1168.8499999999999</v>
      </c>
      <c r="F7" s="35">
        <f t="shared" si="1"/>
        <v>1109.6999999999998</v>
      </c>
      <c r="G7" s="35">
        <f t="shared" si="1"/>
        <v>1084.6799999999998</v>
      </c>
      <c r="H7" s="35">
        <f t="shared" si="1"/>
        <v>1068.72</v>
      </c>
      <c r="I7" s="35">
        <f t="shared" si="1"/>
        <v>1115.08</v>
      </c>
      <c r="J7" s="35">
        <f t="shared" si="1"/>
        <v>1158.94</v>
      </c>
      <c r="K7" s="35">
        <f t="shared" si="1"/>
        <v>1174.1600000000001</v>
      </c>
      <c r="L7" s="35">
        <f>L72</f>
        <v>1158.04</v>
      </c>
      <c r="M7" s="35">
        <f t="shared" si="1"/>
        <v>1215.1400000000001</v>
      </c>
      <c r="N7" s="35">
        <f t="shared" si="1"/>
        <v>1251.3400000000001</v>
      </c>
      <c r="O7" s="35">
        <f t="shared" si="1"/>
        <v>1339.94</v>
      </c>
      <c r="P7" s="35">
        <f t="shared" si="1"/>
        <v>1293.49</v>
      </c>
      <c r="Q7" s="35">
        <f t="shared" si="1"/>
        <v>1293.21</v>
      </c>
      <c r="R7" s="35">
        <f t="shared" si="1"/>
        <v>1328.65</v>
      </c>
      <c r="S7" s="35">
        <f t="shared" si="1"/>
        <v>1359.3400000000001</v>
      </c>
      <c r="T7" s="35">
        <f t="shared" si="1"/>
        <v>1299.8600000000001</v>
      </c>
      <c r="U7" s="35">
        <f t="shared" si="1"/>
        <v>1254.9100000000003</v>
      </c>
      <c r="V7" s="35">
        <f t="shared" si="1"/>
        <v>1244.8699999999999</v>
      </c>
      <c r="W7" s="35">
        <f t="shared" si="1"/>
        <v>1229.1300000000001</v>
      </c>
      <c r="X7" s="35">
        <f t="shared" si="1"/>
        <v>1268.8800000000001</v>
      </c>
      <c r="Y7" s="35">
        <f t="shared" si="1"/>
        <v>1388.3300000000002</v>
      </c>
      <c r="Z7" s="35">
        <f t="shared" si="1"/>
        <v>1455.0500000000002</v>
      </c>
      <c r="AA7" s="35">
        <f t="shared" si="1"/>
        <v>1428.96</v>
      </c>
      <c r="AB7" s="35">
        <f t="shared" si="1"/>
        <v>1385.8700000000001</v>
      </c>
      <c r="AC7" s="35">
        <f t="shared" si="1"/>
        <v>1384.63</v>
      </c>
      <c r="AD7" s="35">
        <f t="shared" si="1"/>
        <v>1307.0700000000002</v>
      </c>
      <c r="AE7" s="35">
        <f t="shared" si="1"/>
        <v>1229.3600000000001</v>
      </c>
      <c r="AF7" s="35">
        <f t="shared" si="1"/>
        <v>1215.6400000000001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>
        <v>250</v>
      </c>
      <c r="C11" s="47">
        <v>230</v>
      </c>
      <c r="D11" s="47">
        <v>230</v>
      </c>
      <c r="E11" s="47">
        <v>210</v>
      </c>
      <c r="F11" s="47">
        <v>210</v>
      </c>
      <c r="G11" s="47">
        <v>190</v>
      </c>
      <c r="H11" s="47">
        <v>190</v>
      </c>
      <c r="I11" s="47">
        <v>190</v>
      </c>
      <c r="J11" s="47">
        <v>230</v>
      </c>
      <c r="K11" s="47">
        <v>280</v>
      </c>
      <c r="L11" s="48">
        <v>280</v>
      </c>
      <c r="M11" s="48">
        <v>270</v>
      </c>
      <c r="N11" s="48">
        <v>290</v>
      </c>
      <c r="O11" s="48">
        <v>290</v>
      </c>
      <c r="P11" s="48">
        <v>290</v>
      </c>
      <c r="Q11" s="48">
        <v>290</v>
      </c>
      <c r="R11" s="49">
        <v>300</v>
      </c>
      <c r="S11" s="49">
        <v>285</v>
      </c>
      <c r="T11" s="49">
        <f>223+56.1+55.5-60</f>
        <v>274.60000000000002</v>
      </c>
      <c r="U11" s="49">
        <v>274</v>
      </c>
      <c r="V11" s="49">
        <f>199+55+45.4-60</f>
        <v>239.39999999999998</v>
      </c>
      <c r="W11" s="49">
        <v>280</v>
      </c>
      <c r="X11" s="49">
        <v>290</v>
      </c>
      <c r="Y11" s="49">
        <v>297</v>
      </c>
      <c r="Z11" s="49">
        <v>297</v>
      </c>
      <c r="AA11" s="49">
        <v>297</v>
      </c>
      <c r="AB11" s="49">
        <v>297</v>
      </c>
      <c r="AC11" s="49">
        <v>297</v>
      </c>
      <c r="AD11" s="47">
        <v>286</v>
      </c>
      <c r="AE11" s="47">
        <v>250</v>
      </c>
      <c r="AF11" s="47">
        <v>250</v>
      </c>
      <c r="AG11" s="50">
        <v>456</v>
      </c>
      <c r="AH11" s="51">
        <f>MAX(B11:AF11)</f>
        <v>300</v>
      </c>
      <c r="AI11" s="52">
        <f>MIN(B11:AF11)</f>
        <v>190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55">
        <v>45</v>
      </c>
      <c r="C14" s="55">
        <v>45</v>
      </c>
      <c r="D14" s="55">
        <v>45</v>
      </c>
      <c r="E14" s="55">
        <v>45</v>
      </c>
      <c r="F14" s="55">
        <v>45</v>
      </c>
      <c r="G14" s="55">
        <v>45</v>
      </c>
      <c r="H14" s="55">
        <v>45</v>
      </c>
      <c r="I14" s="55">
        <v>45</v>
      </c>
      <c r="J14" s="55">
        <v>45</v>
      </c>
      <c r="K14" s="55">
        <v>45</v>
      </c>
      <c r="L14" s="48">
        <v>45</v>
      </c>
      <c r="M14" s="48">
        <v>45</v>
      </c>
      <c r="N14" s="48">
        <v>45</v>
      </c>
      <c r="O14" s="48">
        <v>45</v>
      </c>
      <c r="P14" s="48">
        <v>45</v>
      </c>
      <c r="Q14" s="48">
        <v>45</v>
      </c>
      <c r="R14" s="48">
        <v>45</v>
      </c>
      <c r="S14" s="48">
        <v>45</v>
      </c>
      <c r="T14" s="48">
        <v>46</v>
      </c>
      <c r="U14" s="48">
        <v>46</v>
      </c>
      <c r="V14" s="48">
        <v>46</v>
      </c>
      <c r="W14" s="48">
        <v>46</v>
      </c>
      <c r="X14" s="48">
        <v>46</v>
      </c>
      <c r="Y14" s="48">
        <v>46</v>
      </c>
      <c r="Z14" s="48">
        <v>46</v>
      </c>
      <c r="AA14" s="48">
        <v>46</v>
      </c>
      <c r="AB14" s="48">
        <v>46</v>
      </c>
      <c r="AC14" s="48">
        <v>46</v>
      </c>
      <c r="AD14" s="48">
        <v>46</v>
      </c>
      <c r="AE14" s="48">
        <v>46</v>
      </c>
      <c r="AF14" s="48">
        <v>46</v>
      </c>
      <c r="AG14" s="56">
        <v>50</v>
      </c>
      <c r="AH14" s="51">
        <f t="shared" si="2"/>
        <v>46</v>
      </c>
      <c r="AI14" s="52">
        <f t="shared" si="3"/>
        <v>45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7">
        <v>0</v>
      </c>
      <c r="C15" s="47">
        <v>0</v>
      </c>
      <c r="D15" s="47">
        <v>0</v>
      </c>
      <c r="E15" s="47">
        <v>0</v>
      </c>
      <c r="F15" s="47">
        <v>0</v>
      </c>
      <c r="G15" s="47">
        <v>26</v>
      </c>
      <c r="H15" s="47">
        <v>26</v>
      </c>
      <c r="I15" s="47">
        <v>26</v>
      </c>
      <c r="J15" s="47">
        <v>26</v>
      </c>
      <c r="K15" s="47">
        <v>26</v>
      </c>
      <c r="L15" s="48">
        <v>26</v>
      </c>
      <c r="M15" s="48">
        <v>26</v>
      </c>
      <c r="N15" s="48">
        <v>35</v>
      </c>
      <c r="O15" s="48">
        <v>34</v>
      </c>
      <c r="P15" s="48">
        <v>34</v>
      </c>
      <c r="Q15" s="48">
        <v>34</v>
      </c>
      <c r="R15" s="48">
        <v>34</v>
      </c>
      <c r="S15" s="48">
        <v>30</v>
      </c>
      <c r="T15" s="48">
        <v>26</v>
      </c>
      <c r="U15" s="48">
        <v>26</v>
      </c>
      <c r="V15" s="48">
        <v>26</v>
      </c>
      <c r="W15" s="48">
        <v>26</v>
      </c>
      <c r="X15" s="48">
        <v>30</v>
      </c>
      <c r="Y15" s="48">
        <v>30</v>
      </c>
      <c r="Z15" s="48">
        <v>38</v>
      </c>
      <c r="AA15" s="48">
        <v>38</v>
      </c>
      <c r="AB15" s="48">
        <v>38</v>
      </c>
      <c r="AC15" s="48">
        <v>38</v>
      </c>
      <c r="AD15" s="48">
        <v>34</v>
      </c>
      <c r="AE15" s="48">
        <v>34</v>
      </c>
      <c r="AF15" s="48">
        <v>34</v>
      </c>
      <c r="AG15" s="168">
        <v>45</v>
      </c>
      <c r="AH15" s="51">
        <f t="shared" si="2"/>
        <v>38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12.5</v>
      </c>
      <c r="S16" s="48">
        <v>12.5</v>
      </c>
      <c r="T16" s="48">
        <v>12.5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12.5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7">
        <v>25</v>
      </c>
      <c r="C18" s="47">
        <v>25</v>
      </c>
      <c r="D18" s="47">
        <v>25</v>
      </c>
      <c r="E18" s="47">
        <v>25</v>
      </c>
      <c r="F18" s="47">
        <v>25</v>
      </c>
      <c r="G18" s="47">
        <v>25</v>
      </c>
      <c r="H18" s="47">
        <v>0</v>
      </c>
      <c r="I18" s="47">
        <v>0</v>
      </c>
      <c r="J18" s="47">
        <v>0</v>
      </c>
      <c r="K18" s="47">
        <v>0</v>
      </c>
      <c r="L18" s="48">
        <v>0</v>
      </c>
      <c r="M18" s="48">
        <v>0</v>
      </c>
      <c r="N18" s="48">
        <v>0</v>
      </c>
      <c r="O18" s="48">
        <v>25</v>
      </c>
      <c r="P18" s="48">
        <v>25</v>
      </c>
      <c r="Q18" s="48">
        <v>25</v>
      </c>
      <c r="R18" s="48">
        <v>25</v>
      </c>
      <c r="S18" s="48">
        <v>25</v>
      </c>
      <c r="T18" s="48">
        <v>25</v>
      </c>
      <c r="U18" s="48">
        <v>25</v>
      </c>
      <c r="V18" s="48">
        <v>25</v>
      </c>
      <c r="W18" s="48">
        <v>25</v>
      </c>
      <c r="X18" s="48">
        <v>25</v>
      </c>
      <c r="Y18" s="48">
        <v>25</v>
      </c>
      <c r="Z18" s="48">
        <v>25</v>
      </c>
      <c r="AA18" s="48">
        <v>25</v>
      </c>
      <c r="AB18" s="48">
        <v>25</v>
      </c>
      <c r="AC18" s="48">
        <v>25</v>
      </c>
      <c r="AD18" s="48">
        <v>25</v>
      </c>
      <c r="AE18" s="48">
        <v>25</v>
      </c>
      <c r="AF18" s="48">
        <v>25</v>
      </c>
      <c r="AG18" s="168">
        <v>30</v>
      </c>
      <c r="AH18" s="51">
        <f t="shared" si="2"/>
        <v>25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16</v>
      </c>
      <c r="N23" s="48">
        <v>16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16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7">
        <v>7.1</v>
      </c>
      <c r="C25" s="47">
        <v>7.1</v>
      </c>
      <c r="D25" s="47">
        <v>7.1</v>
      </c>
      <c r="E25" s="47">
        <v>7.1</v>
      </c>
      <c r="F25" s="47">
        <v>7.1</v>
      </c>
      <c r="G25" s="47">
        <v>7.1</v>
      </c>
      <c r="H25" s="47">
        <v>7.1</v>
      </c>
      <c r="I25" s="47">
        <v>7.1</v>
      </c>
      <c r="J25" s="47">
        <v>7.1</v>
      </c>
      <c r="K25" s="47">
        <v>7.1</v>
      </c>
      <c r="L25" s="48">
        <v>7.1</v>
      </c>
      <c r="M25" s="48">
        <v>7.1</v>
      </c>
      <c r="N25" s="48">
        <v>7.1</v>
      </c>
      <c r="O25" s="48">
        <v>7.1</v>
      </c>
      <c r="P25" s="48">
        <v>7.1</v>
      </c>
      <c r="Q25" s="48">
        <v>7.1</v>
      </c>
      <c r="R25" s="48">
        <v>7.1</v>
      </c>
      <c r="S25" s="48">
        <v>7.1</v>
      </c>
      <c r="T25" s="48">
        <v>7.1</v>
      </c>
      <c r="U25" s="48">
        <v>7.1</v>
      </c>
      <c r="V25" s="48">
        <v>7.1</v>
      </c>
      <c r="W25" s="48">
        <v>7.1</v>
      </c>
      <c r="X25" s="48">
        <v>7.1</v>
      </c>
      <c r="Y25" s="48">
        <v>7.1</v>
      </c>
      <c r="Z25" s="48">
        <v>7.1</v>
      </c>
      <c r="AA25" s="48">
        <v>7.1</v>
      </c>
      <c r="AB25" s="48">
        <v>7.1</v>
      </c>
      <c r="AC25" s="48">
        <v>7.1</v>
      </c>
      <c r="AD25" s="48">
        <v>7.1</v>
      </c>
      <c r="AE25" s="48">
        <v>7.1</v>
      </c>
      <c r="AF25" s="48">
        <v>7.1</v>
      </c>
      <c r="AG25" s="168">
        <v>23.5</v>
      </c>
      <c r="AH25" s="51">
        <f t="shared" si="2"/>
        <v>7.1</v>
      </c>
      <c r="AI25" s="52">
        <f t="shared" si="3"/>
        <v>7.1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7">
        <v>13</v>
      </c>
      <c r="C26" s="47">
        <v>13</v>
      </c>
      <c r="D26" s="47">
        <v>13</v>
      </c>
      <c r="E26" s="47">
        <v>13</v>
      </c>
      <c r="F26" s="47">
        <v>13</v>
      </c>
      <c r="G26" s="47">
        <v>13</v>
      </c>
      <c r="H26" s="47">
        <v>13</v>
      </c>
      <c r="I26" s="47">
        <v>13</v>
      </c>
      <c r="J26" s="47">
        <v>13</v>
      </c>
      <c r="K26" s="47">
        <v>13</v>
      </c>
      <c r="L26" s="48">
        <v>13</v>
      </c>
      <c r="M26" s="48">
        <v>13</v>
      </c>
      <c r="N26" s="48">
        <v>13</v>
      </c>
      <c r="O26" s="48">
        <v>13</v>
      </c>
      <c r="P26" s="48">
        <v>13</v>
      </c>
      <c r="Q26" s="48">
        <v>13</v>
      </c>
      <c r="R26" s="48">
        <v>13</v>
      </c>
      <c r="S26" s="48">
        <v>13</v>
      </c>
      <c r="T26" s="48">
        <v>13</v>
      </c>
      <c r="U26" s="48">
        <v>13</v>
      </c>
      <c r="V26" s="48">
        <v>13</v>
      </c>
      <c r="W26" s="48">
        <v>13</v>
      </c>
      <c r="X26" s="48">
        <v>13</v>
      </c>
      <c r="Y26" s="48">
        <v>13</v>
      </c>
      <c r="Z26" s="48">
        <v>13</v>
      </c>
      <c r="AA26" s="48">
        <v>13</v>
      </c>
      <c r="AB26" s="48">
        <v>13</v>
      </c>
      <c r="AC26" s="48">
        <v>13</v>
      </c>
      <c r="AD26" s="48">
        <v>13</v>
      </c>
      <c r="AE26" s="48">
        <v>13</v>
      </c>
      <c r="AF26" s="48">
        <v>13</v>
      </c>
      <c r="AG26" s="168">
        <v>22.2</v>
      </c>
      <c r="AH26" s="51">
        <f t="shared" si="2"/>
        <v>13</v>
      </c>
      <c r="AI26" s="52">
        <f t="shared" si="3"/>
        <v>13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7">
        <v>12</v>
      </c>
      <c r="C28" s="47">
        <v>12</v>
      </c>
      <c r="D28" s="47">
        <v>12</v>
      </c>
      <c r="E28" s="47">
        <v>12</v>
      </c>
      <c r="F28" s="47">
        <v>12</v>
      </c>
      <c r="G28" s="47">
        <v>12</v>
      </c>
      <c r="H28" s="47">
        <v>12</v>
      </c>
      <c r="I28" s="47">
        <v>12</v>
      </c>
      <c r="J28" s="47">
        <v>12</v>
      </c>
      <c r="K28" s="47">
        <v>12</v>
      </c>
      <c r="L28" s="48">
        <v>12</v>
      </c>
      <c r="M28" s="48">
        <v>12</v>
      </c>
      <c r="N28" s="48">
        <v>8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6</v>
      </c>
      <c r="Z28" s="48">
        <v>6</v>
      </c>
      <c r="AA28" s="48">
        <v>4</v>
      </c>
      <c r="AB28" s="48">
        <v>4</v>
      </c>
      <c r="AC28" s="48">
        <v>0</v>
      </c>
      <c r="AD28" s="48">
        <v>0</v>
      </c>
      <c r="AE28" s="48">
        <v>0</v>
      </c>
      <c r="AF28" s="48">
        <v>0</v>
      </c>
      <c r="AG28" s="168">
        <v>22.1</v>
      </c>
      <c r="AH28" s="51">
        <f t="shared" si="2"/>
        <v>12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55">
        <v>4.5999999999999996</v>
      </c>
      <c r="C31" s="55">
        <v>4.5999999999999996</v>
      </c>
      <c r="D31" s="55">
        <v>4.5999999999999996</v>
      </c>
      <c r="E31" s="55">
        <v>4.5999999999999996</v>
      </c>
      <c r="F31" s="55">
        <v>4.5999999999999996</v>
      </c>
      <c r="G31" s="55">
        <v>4.5999999999999996</v>
      </c>
      <c r="H31" s="55">
        <v>4.5999999999999996</v>
      </c>
      <c r="I31" s="55">
        <v>4.5999999999999996</v>
      </c>
      <c r="J31" s="55">
        <v>4.5999999999999996</v>
      </c>
      <c r="K31" s="55">
        <v>4.5999999999999996</v>
      </c>
      <c r="L31" s="48">
        <v>4.5999999999999996</v>
      </c>
      <c r="M31" s="48">
        <v>4.5999999999999996</v>
      </c>
      <c r="N31" s="48">
        <v>4.5999999999999996</v>
      </c>
      <c r="O31" s="48">
        <v>4.7</v>
      </c>
      <c r="P31" s="48">
        <v>4.7</v>
      </c>
      <c r="Q31" s="48">
        <v>4.7</v>
      </c>
      <c r="R31" s="48">
        <v>4.7</v>
      </c>
      <c r="S31" s="48">
        <v>4.7</v>
      </c>
      <c r="T31" s="48">
        <v>4.7</v>
      </c>
      <c r="U31" s="48">
        <v>4.7</v>
      </c>
      <c r="V31" s="48">
        <v>4.7</v>
      </c>
      <c r="W31" s="48">
        <v>4.7</v>
      </c>
      <c r="X31" s="48">
        <v>4.7</v>
      </c>
      <c r="Y31" s="48">
        <v>4.7</v>
      </c>
      <c r="Z31" s="48">
        <v>4.7</v>
      </c>
      <c r="AA31" s="48">
        <v>4.7</v>
      </c>
      <c r="AB31" s="48">
        <v>4.7</v>
      </c>
      <c r="AC31" s="48">
        <v>4.7</v>
      </c>
      <c r="AD31" s="48">
        <v>4.7</v>
      </c>
      <c r="AE31" s="48">
        <v>4.7</v>
      </c>
      <c r="AF31" s="48">
        <v>4.7</v>
      </c>
      <c r="AG31" s="58">
        <v>20</v>
      </c>
      <c r="AH31" s="51">
        <f t="shared" si="2"/>
        <v>4.7</v>
      </c>
      <c r="AI31" s="52">
        <f t="shared" si="3"/>
        <v>4.5999999999999996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55">
        <v>1.8</v>
      </c>
      <c r="C32" s="55">
        <v>1.8</v>
      </c>
      <c r="D32" s="55">
        <v>1.8</v>
      </c>
      <c r="E32" s="55">
        <v>1.8</v>
      </c>
      <c r="F32" s="55">
        <v>1.8</v>
      </c>
      <c r="G32" s="55">
        <v>1.8</v>
      </c>
      <c r="H32" s="55">
        <v>1.8</v>
      </c>
      <c r="I32" s="55">
        <v>1.8</v>
      </c>
      <c r="J32" s="55">
        <v>1.8</v>
      </c>
      <c r="K32" s="55">
        <v>1.8</v>
      </c>
      <c r="L32" s="48">
        <v>1.8</v>
      </c>
      <c r="M32" s="48">
        <v>1.8</v>
      </c>
      <c r="N32" s="48">
        <v>1.8</v>
      </c>
      <c r="O32" s="48">
        <v>1.8</v>
      </c>
      <c r="P32" s="48">
        <v>1.8</v>
      </c>
      <c r="Q32" s="48">
        <v>1.8</v>
      </c>
      <c r="R32" s="48">
        <v>1.8</v>
      </c>
      <c r="S32" s="48">
        <v>1.8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1.8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210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210</v>
      </c>
      <c r="AK33" s="53"/>
    </row>
    <row r="34" spans="1:41" ht="15.75" thickBot="1" x14ac:dyDescent="0.3">
      <c r="A34" s="63" t="s">
        <v>19</v>
      </c>
      <c r="B34" s="55">
        <v>156.1</v>
      </c>
      <c r="C34" s="55">
        <v>157.6</v>
      </c>
      <c r="D34" s="55">
        <v>157.1</v>
      </c>
      <c r="E34" s="55">
        <v>157.69999999999999</v>
      </c>
      <c r="F34" s="55">
        <v>157.1</v>
      </c>
      <c r="G34" s="55">
        <v>147.5</v>
      </c>
      <c r="H34" s="55">
        <v>157.4</v>
      </c>
      <c r="I34" s="55">
        <v>157.69999999999999</v>
      </c>
      <c r="J34" s="55">
        <v>136.5</v>
      </c>
      <c r="K34" s="55">
        <v>152</v>
      </c>
      <c r="L34" s="64">
        <v>156</v>
      </c>
      <c r="M34" s="64">
        <v>155.19999999999999</v>
      </c>
      <c r="N34" s="64">
        <v>154.30000000000001</v>
      </c>
      <c r="O34" s="64">
        <f>64.9+92.9</f>
        <v>157.80000000000001</v>
      </c>
      <c r="P34" s="64">
        <v>157</v>
      </c>
      <c r="Q34" s="64">
        <v>156</v>
      </c>
      <c r="R34" s="64">
        <f>54+89</f>
        <v>143</v>
      </c>
      <c r="S34" s="64">
        <f>54+92.7</f>
        <v>146.69999999999999</v>
      </c>
      <c r="T34" s="64">
        <f>54.7+87.4</f>
        <v>142.10000000000002</v>
      </c>
      <c r="U34" s="64">
        <f>74+48.7</f>
        <v>122.7</v>
      </c>
      <c r="V34" s="64">
        <f>56.8+77.8</f>
        <v>134.6</v>
      </c>
      <c r="W34" s="64">
        <f>62.1+84.9</f>
        <v>147</v>
      </c>
      <c r="X34" s="64">
        <f>61+86.4</f>
        <v>147.4</v>
      </c>
      <c r="Y34" s="64">
        <f>61.1+82.7</f>
        <v>143.80000000000001</v>
      </c>
      <c r="Z34" s="64">
        <f>61+84</f>
        <v>145</v>
      </c>
      <c r="AA34" s="64">
        <v>147</v>
      </c>
      <c r="AB34" s="64">
        <v>148</v>
      </c>
      <c r="AC34" s="64">
        <v>149</v>
      </c>
      <c r="AD34" s="64">
        <v>151</v>
      </c>
      <c r="AE34" s="55">
        <v>152</v>
      </c>
      <c r="AF34" s="55">
        <v>153</v>
      </c>
      <c r="AG34" s="58">
        <v>240</v>
      </c>
      <c r="AH34" s="51">
        <f t="shared" si="2"/>
        <v>157.80000000000001</v>
      </c>
      <c r="AI34" s="52">
        <f t="shared" si="3"/>
        <v>122.7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794.7</v>
      </c>
      <c r="C35" s="66">
        <f t="shared" si="4"/>
        <v>774.69999999999993</v>
      </c>
      <c r="D35" s="66">
        <f t="shared" si="4"/>
        <v>774.69999999999993</v>
      </c>
      <c r="E35" s="66">
        <f t="shared" si="4"/>
        <v>754.69999999999993</v>
      </c>
      <c r="F35" s="66">
        <f t="shared" si="4"/>
        <v>754.69999999999993</v>
      </c>
      <c r="G35" s="66">
        <f t="shared" si="4"/>
        <v>760.69999999999993</v>
      </c>
      <c r="H35" s="66">
        <f t="shared" si="4"/>
        <v>735.69999999999993</v>
      </c>
      <c r="I35" s="66">
        <f t="shared" si="4"/>
        <v>735.69999999999993</v>
      </c>
      <c r="J35" s="66">
        <f t="shared" si="4"/>
        <v>775.69999999999993</v>
      </c>
      <c r="K35" s="66">
        <f t="shared" si="4"/>
        <v>825.7</v>
      </c>
      <c r="L35" s="66">
        <f t="shared" si="4"/>
        <v>825.7</v>
      </c>
      <c r="M35" s="66">
        <f t="shared" si="4"/>
        <v>809.7</v>
      </c>
      <c r="N35" s="66">
        <f>SUM(N11:N33)</f>
        <v>834.7</v>
      </c>
      <c r="O35" s="66">
        <f t="shared" si="4"/>
        <v>856.80000000000007</v>
      </c>
      <c r="P35" s="66">
        <f t="shared" si="4"/>
        <v>856.80000000000007</v>
      </c>
      <c r="Q35" s="66">
        <f t="shared" si="4"/>
        <v>856.80000000000007</v>
      </c>
      <c r="R35" s="66">
        <f t="shared" si="4"/>
        <v>854.30000000000007</v>
      </c>
      <c r="S35" s="66">
        <f t="shared" si="4"/>
        <v>835.30000000000007</v>
      </c>
      <c r="T35" s="66">
        <f t="shared" si="4"/>
        <v>820.1</v>
      </c>
      <c r="U35" s="66">
        <f t="shared" si="4"/>
        <v>822.00000000000011</v>
      </c>
      <c r="V35" s="66">
        <f t="shared" si="4"/>
        <v>797.4</v>
      </c>
      <c r="W35" s="66">
        <f t="shared" si="4"/>
        <v>838.00000000000011</v>
      </c>
      <c r="X35" s="66">
        <f t="shared" si="4"/>
        <v>852.00000000000011</v>
      </c>
      <c r="Y35" s="66">
        <f t="shared" si="4"/>
        <v>865.00000000000011</v>
      </c>
      <c r="Z35" s="66">
        <f t="shared" si="4"/>
        <v>873.00000000000011</v>
      </c>
      <c r="AA35" s="66">
        <f t="shared" si="4"/>
        <v>871.00000000000011</v>
      </c>
      <c r="AB35" s="66">
        <f t="shared" si="4"/>
        <v>871.00000000000011</v>
      </c>
      <c r="AC35" s="66">
        <f t="shared" si="4"/>
        <v>867.00000000000011</v>
      </c>
      <c r="AD35" s="66">
        <f t="shared" si="4"/>
        <v>852.00000000000011</v>
      </c>
      <c r="AE35" s="66">
        <f t="shared" si="4"/>
        <v>816.00000000000011</v>
      </c>
      <c r="AF35" s="66">
        <f t="shared" si="4"/>
        <v>816.00000000000011</v>
      </c>
      <c r="AG35" s="58">
        <f>SUM(AG11:AG34)</f>
        <v>1416.83</v>
      </c>
      <c r="AH35" s="51">
        <f t="shared" si="2"/>
        <v>873.00000000000011</v>
      </c>
      <c r="AI35" s="52">
        <f t="shared" si="3"/>
        <v>735.69999999999993</v>
      </c>
      <c r="AK35" s="53"/>
    </row>
    <row r="36" spans="1:41" x14ac:dyDescent="0.25">
      <c r="A36" s="54" t="s">
        <v>21</v>
      </c>
      <c r="B36" s="47">
        <v>141</v>
      </c>
      <c r="C36" s="47">
        <v>141</v>
      </c>
      <c r="D36" s="47">
        <v>141</v>
      </c>
      <c r="E36" s="55">
        <v>111.4</v>
      </c>
      <c r="F36" s="55">
        <v>115.4</v>
      </c>
      <c r="G36" s="55">
        <v>116.7</v>
      </c>
      <c r="H36" s="55">
        <v>120.9</v>
      </c>
      <c r="I36" s="55">
        <v>138.19999999999999</v>
      </c>
      <c r="J36" s="55">
        <v>138.19999999999999</v>
      </c>
      <c r="K36" s="55">
        <v>138.19999999999999</v>
      </c>
      <c r="L36" s="48">
        <v>139</v>
      </c>
      <c r="M36" s="48">
        <v>139.30000000000001</v>
      </c>
      <c r="N36" s="48">
        <v>139.9</v>
      </c>
      <c r="O36" s="48">
        <v>140.19999999999999</v>
      </c>
      <c r="P36" s="48">
        <v>140.19999999999999</v>
      </c>
      <c r="Q36" s="48">
        <v>140</v>
      </c>
      <c r="R36" s="48">
        <v>140.30000000000001</v>
      </c>
      <c r="S36" s="48">
        <v>139.80000000000001</v>
      </c>
      <c r="T36" s="48">
        <v>140.4</v>
      </c>
      <c r="U36" s="48">
        <v>140.4</v>
      </c>
      <c r="V36" s="48">
        <v>141.1</v>
      </c>
      <c r="W36" s="48">
        <v>141.19999999999999</v>
      </c>
      <c r="X36" s="48">
        <v>141.4</v>
      </c>
      <c r="Y36" s="48">
        <v>141.30000000000001</v>
      </c>
      <c r="Z36" s="48">
        <v>141.19999999999999</v>
      </c>
      <c r="AA36" s="47">
        <v>141.4</v>
      </c>
      <c r="AB36" s="47">
        <v>141.5</v>
      </c>
      <c r="AC36" s="47">
        <v>141.80000000000001</v>
      </c>
      <c r="AD36" s="47">
        <v>142.19999999999999</v>
      </c>
      <c r="AE36" s="47">
        <v>142.19999999999999</v>
      </c>
      <c r="AF36" s="47">
        <v>142.19999999999999</v>
      </c>
      <c r="AG36" s="56">
        <v>144</v>
      </c>
      <c r="AH36" s="51">
        <f t="shared" si="2"/>
        <v>142.19999999999999</v>
      </c>
      <c r="AI36" s="52">
        <f t="shared" si="3"/>
        <v>111.4</v>
      </c>
      <c r="AK36" s="53"/>
    </row>
    <row r="37" spans="1:41" x14ac:dyDescent="0.25">
      <c r="A37" s="57" t="s">
        <v>22</v>
      </c>
      <c r="B37" s="55">
        <v>71.7</v>
      </c>
      <c r="C37" s="55">
        <v>71.7</v>
      </c>
      <c r="D37" s="55">
        <v>71.7</v>
      </c>
      <c r="E37" s="55">
        <v>64.8</v>
      </c>
      <c r="F37" s="55">
        <v>49.4</v>
      </c>
      <c r="G37" s="55">
        <v>44.7</v>
      </c>
      <c r="H37" s="55">
        <v>45.7</v>
      </c>
      <c r="I37" s="55">
        <v>60</v>
      </c>
      <c r="J37" s="55">
        <v>60</v>
      </c>
      <c r="K37" s="55">
        <v>60</v>
      </c>
      <c r="L37" s="67">
        <v>70.400000000000006</v>
      </c>
      <c r="M37" s="67">
        <v>70.099999999999994</v>
      </c>
      <c r="N37" s="67">
        <v>69.900000000000006</v>
      </c>
      <c r="O37" s="67">
        <v>70.2</v>
      </c>
      <c r="P37" s="67">
        <v>72.2</v>
      </c>
      <c r="Q37" s="67">
        <v>70.8</v>
      </c>
      <c r="R37" s="67">
        <v>71.400000000000006</v>
      </c>
      <c r="S37" s="67">
        <v>71.900000000000006</v>
      </c>
      <c r="T37" s="67">
        <v>70.7</v>
      </c>
      <c r="U37" s="67">
        <v>70.7</v>
      </c>
      <c r="V37" s="67">
        <v>71.7</v>
      </c>
      <c r="W37" s="67">
        <v>72</v>
      </c>
      <c r="X37" s="67">
        <v>72.400000000000006</v>
      </c>
      <c r="Y37" s="67">
        <v>72.400000000000006</v>
      </c>
      <c r="Z37" s="67">
        <v>72.5</v>
      </c>
      <c r="AA37" s="55">
        <v>69.8</v>
      </c>
      <c r="AB37" s="55">
        <v>70.3</v>
      </c>
      <c r="AC37" s="55">
        <v>71</v>
      </c>
      <c r="AD37" s="55">
        <v>70.3</v>
      </c>
      <c r="AE37" s="55">
        <v>70.3</v>
      </c>
      <c r="AF37" s="55">
        <v>70.3</v>
      </c>
      <c r="AG37" s="58">
        <v>70</v>
      </c>
      <c r="AH37" s="51">
        <f t="shared" si="2"/>
        <v>72.5</v>
      </c>
      <c r="AI37" s="52">
        <f t="shared" si="3"/>
        <v>44.7</v>
      </c>
      <c r="AK37" s="53"/>
    </row>
    <row r="38" spans="1:41" x14ac:dyDescent="0.25">
      <c r="A38" s="57" t="s">
        <v>23</v>
      </c>
      <c r="B38" s="55">
        <v>64.400000000000006</v>
      </c>
      <c r="C38" s="55">
        <v>64.400000000000006</v>
      </c>
      <c r="D38" s="55">
        <v>64.400000000000006</v>
      </c>
      <c r="E38" s="55">
        <v>55</v>
      </c>
      <c r="F38" s="55">
        <v>54.2</v>
      </c>
      <c r="G38" s="55">
        <v>54.9</v>
      </c>
      <c r="H38" s="55">
        <v>55</v>
      </c>
      <c r="I38" s="55">
        <v>60.2</v>
      </c>
      <c r="J38" s="55">
        <v>60.2</v>
      </c>
      <c r="K38" s="55">
        <v>60.2</v>
      </c>
      <c r="L38" s="67">
        <v>63.3</v>
      </c>
      <c r="M38" s="67">
        <v>63.5</v>
      </c>
      <c r="N38" s="67">
        <v>63.4</v>
      </c>
      <c r="O38" s="67">
        <v>63.6</v>
      </c>
      <c r="P38" s="67">
        <v>63.55</v>
      </c>
      <c r="Q38" s="67">
        <v>44.6</v>
      </c>
      <c r="R38" s="67">
        <v>44.5</v>
      </c>
      <c r="S38" s="67">
        <v>44.5</v>
      </c>
      <c r="T38" s="67">
        <v>44.6</v>
      </c>
      <c r="U38" s="67">
        <v>44.6</v>
      </c>
      <c r="V38" s="67">
        <v>44.7</v>
      </c>
      <c r="W38" s="67">
        <v>44.6</v>
      </c>
      <c r="X38" s="67">
        <v>44.9</v>
      </c>
      <c r="Y38" s="67">
        <v>44.6</v>
      </c>
      <c r="Z38" s="67">
        <v>44.8</v>
      </c>
      <c r="AA38" s="55">
        <v>44.9</v>
      </c>
      <c r="AB38" s="55">
        <v>44.4</v>
      </c>
      <c r="AC38" s="55">
        <v>44.4</v>
      </c>
      <c r="AD38" s="55">
        <v>44.4</v>
      </c>
      <c r="AE38" s="55">
        <v>44.4</v>
      </c>
      <c r="AF38" s="55">
        <v>44.4</v>
      </c>
      <c r="AG38" s="58">
        <v>69</v>
      </c>
      <c r="AH38" s="51">
        <f t="shared" si="2"/>
        <v>64.400000000000006</v>
      </c>
      <c r="AI38" s="52">
        <f t="shared" si="3"/>
        <v>44.4</v>
      </c>
      <c r="AK38" s="53"/>
    </row>
    <row r="39" spans="1:41" x14ac:dyDescent="0.25">
      <c r="A39" s="57" t="s">
        <v>24</v>
      </c>
      <c r="B39" s="55">
        <v>30.2</v>
      </c>
      <c r="C39" s="55">
        <v>30.2</v>
      </c>
      <c r="D39" s="55">
        <v>30.2</v>
      </c>
      <c r="E39" s="55">
        <v>30.2</v>
      </c>
      <c r="F39" s="55">
        <v>30.2</v>
      </c>
      <c r="G39" s="55">
        <v>18</v>
      </c>
      <c r="H39" s="55">
        <v>23.7</v>
      </c>
      <c r="I39" s="55">
        <v>30.5</v>
      </c>
      <c r="J39" s="55">
        <v>30.5</v>
      </c>
      <c r="K39" s="55">
        <v>30.5</v>
      </c>
      <c r="L39" s="67">
        <v>30.6</v>
      </c>
      <c r="M39" s="67">
        <v>30.6</v>
      </c>
      <c r="N39" s="67">
        <v>30.5</v>
      </c>
      <c r="O39" s="67">
        <v>30.5</v>
      </c>
      <c r="P39" s="67">
        <v>30.5</v>
      </c>
      <c r="Q39" s="67">
        <v>29.5</v>
      </c>
      <c r="R39" s="67">
        <v>29.5</v>
      </c>
      <c r="S39" s="67">
        <v>30.5</v>
      </c>
      <c r="T39" s="67">
        <v>30.5</v>
      </c>
      <c r="U39" s="67">
        <v>30.5</v>
      </c>
      <c r="V39" s="67">
        <v>30.5</v>
      </c>
      <c r="W39" s="67">
        <v>30.5</v>
      </c>
      <c r="X39" s="67">
        <v>30.5</v>
      </c>
      <c r="Y39" s="67">
        <v>30.5</v>
      </c>
      <c r="Z39" s="67">
        <v>30.5</v>
      </c>
      <c r="AA39" s="67">
        <v>30.5</v>
      </c>
      <c r="AB39" s="67">
        <v>30.5</v>
      </c>
      <c r="AC39" s="67">
        <v>30.5</v>
      </c>
      <c r="AD39" s="67">
        <v>30.5</v>
      </c>
      <c r="AE39" s="67">
        <v>30.5</v>
      </c>
      <c r="AF39" s="67">
        <v>30.5</v>
      </c>
      <c r="AG39" s="58">
        <v>60</v>
      </c>
      <c r="AH39" s="51">
        <f t="shared" si="2"/>
        <v>30.6</v>
      </c>
      <c r="AI39" s="52">
        <f t="shared" si="3"/>
        <v>18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0</v>
      </c>
      <c r="Q40" s="48">
        <v>0</v>
      </c>
      <c r="R40" s="48">
        <v>0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48">
        <v>15</v>
      </c>
      <c r="Z40" s="48">
        <v>15</v>
      </c>
      <c r="AA40" s="48">
        <v>15</v>
      </c>
      <c r="AB40" s="48">
        <v>15</v>
      </c>
      <c r="AC40" s="48">
        <v>15</v>
      </c>
      <c r="AD40" s="48">
        <v>15</v>
      </c>
      <c r="AE40" s="48">
        <v>15</v>
      </c>
      <c r="AF40" s="48">
        <v>15</v>
      </c>
      <c r="AG40" s="58">
        <v>30</v>
      </c>
      <c r="AH40" s="51">
        <f t="shared" si="2"/>
        <v>15</v>
      </c>
      <c r="AI40" s="52">
        <f t="shared" si="3"/>
        <v>0</v>
      </c>
      <c r="AK40" s="53"/>
    </row>
    <row r="41" spans="1:41" x14ac:dyDescent="0.25">
      <c r="A41" s="57" t="s">
        <v>86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48">
        <v>0</v>
      </c>
      <c r="AE41" s="48">
        <v>0</v>
      </c>
      <c r="AF41" s="48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55">
        <v>17</v>
      </c>
      <c r="C42" s="55">
        <v>17</v>
      </c>
      <c r="D42" s="55">
        <v>17</v>
      </c>
      <c r="E42" s="55">
        <v>17</v>
      </c>
      <c r="F42" s="55">
        <v>17</v>
      </c>
      <c r="G42" s="55">
        <v>17</v>
      </c>
      <c r="H42" s="55">
        <v>17</v>
      </c>
      <c r="I42" s="55">
        <v>17</v>
      </c>
      <c r="J42" s="55">
        <v>17</v>
      </c>
      <c r="K42" s="55">
        <v>17</v>
      </c>
      <c r="L42" s="48">
        <v>17</v>
      </c>
      <c r="M42" s="48">
        <v>17</v>
      </c>
      <c r="N42" s="48">
        <v>17</v>
      </c>
      <c r="O42" s="48">
        <v>14</v>
      </c>
      <c r="P42" s="48">
        <v>14</v>
      </c>
      <c r="Q42" s="48">
        <v>14</v>
      </c>
      <c r="R42" s="48">
        <v>14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48">
        <v>17</v>
      </c>
      <c r="AB42" s="48">
        <v>17</v>
      </c>
      <c r="AC42" s="48">
        <v>17</v>
      </c>
      <c r="AD42" s="48">
        <v>17</v>
      </c>
      <c r="AE42" s="48">
        <v>17</v>
      </c>
      <c r="AF42" s="48">
        <v>17</v>
      </c>
      <c r="AG42" s="58">
        <v>24</v>
      </c>
      <c r="AH42" s="51">
        <f t="shared" si="2"/>
        <v>17</v>
      </c>
      <c r="AI42" s="52">
        <f t="shared" si="3"/>
        <v>14</v>
      </c>
      <c r="AK42" s="53"/>
    </row>
    <row r="43" spans="1:41" x14ac:dyDescent="0.25">
      <c r="A43" s="57" t="s">
        <v>27</v>
      </c>
      <c r="B43" s="55">
        <v>3</v>
      </c>
      <c r="C43" s="55">
        <v>3</v>
      </c>
      <c r="D43" s="55">
        <v>3</v>
      </c>
      <c r="E43" s="55">
        <v>3</v>
      </c>
      <c r="F43" s="55">
        <v>3</v>
      </c>
      <c r="G43" s="55">
        <v>3</v>
      </c>
      <c r="H43" s="55">
        <v>3</v>
      </c>
      <c r="I43" s="55">
        <v>3</v>
      </c>
      <c r="J43" s="55">
        <v>3</v>
      </c>
      <c r="K43" s="55">
        <v>3</v>
      </c>
      <c r="L43" s="48">
        <v>2.5</v>
      </c>
      <c r="M43" s="48">
        <v>2.5</v>
      </c>
      <c r="N43" s="48">
        <v>2.5</v>
      </c>
      <c r="O43" s="48">
        <v>2.5</v>
      </c>
      <c r="P43" s="48">
        <v>2.5</v>
      </c>
      <c r="Q43" s="48">
        <v>2.5</v>
      </c>
      <c r="R43" s="48">
        <v>2.5</v>
      </c>
      <c r="S43" s="48">
        <v>2.5</v>
      </c>
      <c r="T43" s="48">
        <v>2.5</v>
      </c>
      <c r="U43" s="48">
        <v>2.5</v>
      </c>
      <c r="V43" s="48">
        <v>2.5</v>
      </c>
      <c r="W43" s="48">
        <v>2.5</v>
      </c>
      <c r="X43" s="48">
        <v>2.5</v>
      </c>
      <c r="Y43" s="48">
        <v>2.5</v>
      </c>
      <c r="Z43" s="48">
        <v>2.5</v>
      </c>
      <c r="AA43" s="48">
        <v>2.5</v>
      </c>
      <c r="AB43" s="48">
        <v>2.5</v>
      </c>
      <c r="AC43" s="48">
        <v>2.5</v>
      </c>
      <c r="AD43" s="48">
        <v>2.5</v>
      </c>
      <c r="AE43" s="48">
        <v>2.5</v>
      </c>
      <c r="AF43" s="48">
        <v>2.5</v>
      </c>
      <c r="AG43" s="58">
        <v>15</v>
      </c>
      <c r="AH43" s="51">
        <f t="shared" si="2"/>
        <v>3</v>
      </c>
      <c r="AI43" s="52">
        <f t="shared" si="3"/>
        <v>2.5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14</v>
      </c>
      <c r="C44" s="55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48">
        <v>14</v>
      </c>
      <c r="M44" s="48">
        <v>14</v>
      </c>
      <c r="N44" s="48">
        <v>14</v>
      </c>
      <c r="O44" s="48">
        <v>14</v>
      </c>
      <c r="P44" s="48">
        <v>14</v>
      </c>
      <c r="Q44" s="48">
        <v>12</v>
      </c>
      <c r="R44" s="48">
        <v>12</v>
      </c>
      <c r="S44" s="48">
        <v>12</v>
      </c>
      <c r="T44" s="48">
        <v>14</v>
      </c>
      <c r="U44" s="48">
        <v>14</v>
      </c>
      <c r="V44" s="48">
        <v>14</v>
      </c>
      <c r="W44" s="48">
        <v>14</v>
      </c>
      <c r="X44" s="48">
        <v>14</v>
      </c>
      <c r="Y44" s="48">
        <v>14</v>
      </c>
      <c r="Z44" s="48">
        <v>14</v>
      </c>
      <c r="AA44" s="48">
        <v>14</v>
      </c>
      <c r="AB44" s="48">
        <v>14</v>
      </c>
      <c r="AC44" s="48">
        <v>14</v>
      </c>
      <c r="AD44" s="48">
        <v>14</v>
      </c>
      <c r="AE44" s="48">
        <v>14</v>
      </c>
      <c r="AF44" s="48">
        <v>14</v>
      </c>
      <c r="AG44" s="58">
        <v>14.1</v>
      </c>
      <c r="AH44" s="51">
        <f t="shared" si="2"/>
        <v>14</v>
      </c>
      <c r="AI44" s="52">
        <f t="shared" si="3"/>
        <v>12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55">
        <v>14</v>
      </c>
      <c r="C45" s="55">
        <v>14</v>
      </c>
      <c r="D45" s="55">
        <v>14</v>
      </c>
      <c r="E45" s="55">
        <v>11</v>
      </c>
      <c r="F45" s="68">
        <v>14</v>
      </c>
      <c r="G45" s="68">
        <v>14</v>
      </c>
      <c r="H45" s="68">
        <v>14</v>
      </c>
      <c r="I45" s="68">
        <v>14</v>
      </c>
      <c r="J45" s="68">
        <v>14</v>
      </c>
      <c r="K45" s="68">
        <v>14</v>
      </c>
      <c r="L45" s="48">
        <v>14</v>
      </c>
      <c r="M45" s="48">
        <v>14</v>
      </c>
      <c r="N45" s="48">
        <v>14</v>
      </c>
      <c r="O45" s="48">
        <v>14</v>
      </c>
      <c r="P45" s="48">
        <v>14</v>
      </c>
      <c r="Q45" s="48">
        <v>12</v>
      </c>
      <c r="R45" s="48">
        <v>12</v>
      </c>
      <c r="S45" s="48">
        <v>8</v>
      </c>
      <c r="T45" s="48">
        <v>13</v>
      </c>
      <c r="U45" s="48">
        <v>13</v>
      </c>
      <c r="V45" s="48">
        <v>13</v>
      </c>
      <c r="W45" s="48">
        <v>13</v>
      </c>
      <c r="X45" s="48">
        <v>13</v>
      </c>
      <c r="Y45" s="48">
        <v>13</v>
      </c>
      <c r="Z45" s="48">
        <v>13</v>
      </c>
      <c r="AA45" s="48">
        <v>13</v>
      </c>
      <c r="AB45" s="48">
        <v>13</v>
      </c>
      <c r="AC45" s="48">
        <v>13</v>
      </c>
      <c r="AD45" s="48">
        <v>13</v>
      </c>
      <c r="AE45" s="48">
        <v>13</v>
      </c>
      <c r="AF45" s="48">
        <v>4</v>
      </c>
      <c r="AG45" s="58">
        <v>14</v>
      </c>
      <c r="AH45" s="51">
        <f t="shared" si="2"/>
        <v>14</v>
      </c>
      <c r="AI45" s="52">
        <f t="shared" si="3"/>
        <v>4</v>
      </c>
      <c r="AK45" s="53"/>
    </row>
    <row r="46" spans="1:41" x14ac:dyDescent="0.25">
      <c r="A46" s="57" t="s">
        <v>30</v>
      </c>
      <c r="B46" s="55">
        <v>6.5</v>
      </c>
      <c r="C46" s="55">
        <v>6.5</v>
      </c>
      <c r="D46" s="55">
        <v>6.5</v>
      </c>
      <c r="E46" s="55">
        <v>6.5</v>
      </c>
      <c r="F46" s="55">
        <v>6.5</v>
      </c>
      <c r="G46" s="55">
        <v>6.5</v>
      </c>
      <c r="H46" s="55">
        <v>6.5</v>
      </c>
      <c r="I46" s="55">
        <v>6.5</v>
      </c>
      <c r="J46" s="55">
        <v>6.5</v>
      </c>
      <c r="K46" s="55">
        <v>6.5</v>
      </c>
      <c r="L46" s="48">
        <v>6.5</v>
      </c>
      <c r="M46" s="48">
        <v>6.5</v>
      </c>
      <c r="N46" s="48">
        <v>6.5</v>
      </c>
      <c r="O46" s="48">
        <v>6.5</v>
      </c>
      <c r="P46" s="48">
        <v>6.5</v>
      </c>
      <c r="Q46" s="48">
        <v>9</v>
      </c>
      <c r="R46" s="48">
        <v>9</v>
      </c>
      <c r="S46" s="48">
        <v>6.5</v>
      </c>
      <c r="T46" s="48">
        <v>6.6</v>
      </c>
      <c r="U46" s="48">
        <v>6.6</v>
      </c>
      <c r="V46" s="48">
        <v>6.6</v>
      </c>
      <c r="W46" s="48">
        <v>6.6</v>
      </c>
      <c r="X46" s="48">
        <v>6.6</v>
      </c>
      <c r="Y46" s="48">
        <v>6.6</v>
      </c>
      <c r="Z46" s="48">
        <v>6.6</v>
      </c>
      <c r="AA46" s="48">
        <v>6.6</v>
      </c>
      <c r="AB46" s="48">
        <v>6.6</v>
      </c>
      <c r="AC46" s="48">
        <v>6.6</v>
      </c>
      <c r="AD46" s="48">
        <v>6.6</v>
      </c>
      <c r="AE46" s="48">
        <v>6.6</v>
      </c>
      <c r="AF46" s="48">
        <v>6.6</v>
      </c>
      <c r="AG46" s="58">
        <v>10.050000000000001</v>
      </c>
      <c r="AH46" s="51">
        <f t="shared" si="2"/>
        <v>9</v>
      </c>
      <c r="AI46" s="52">
        <f t="shared" si="3"/>
        <v>6.5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48">
        <v>6.2</v>
      </c>
      <c r="AD47" s="48">
        <v>6.2</v>
      </c>
      <c r="AE47" s="48">
        <v>6.2</v>
      </c>
      <c r="AF47" s="48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386.54</v>
      </c>
      <c r="C49" s="66">
        <f t="shared" si="6"/>
        <v>386.54</v>
      </c>
      <c r="D49" s="66">
        <f t="shared" si="6"/>
        <v>386.54</v>
      </c>
      <c r="E49" s="66">
        <f t="shared" si="6"/>
        <v>337.64</v>
      </c>
      <c r="F49" s="66">
        <f t="shared" si="6"/>
        <v>328.44</v>
      </c>
      <c r="G49" s="66">
        <f t="shared" si="6"/>
        <v>313.54000000000002</v>
      </c>
      <c r="H49" s="66">
        <f t="shared" si="6"/>
        <v>324.54000000000002</v>
      </c>
      <c r="I49" s="66">
        <f t="shared" si="6"/>
        <v>368.14</v>
      </c>
      <c r="J49" s="66">
        <f t="shared" si="6"/>
        <v>368.14</v>
      </c>
      <c r="K49" s="66">
        <f t="shared" si="6"/>
        <v>368.14</v>
      </c>
      <c r="L49" s="66">
        <f t="shared" si="6"/>
        <v>382.04</v>
      </c>
      <c r="M49" s="66">
        <f t="shared" si="6"/>
        <v>382.24</v>
      </c>
      <c r="N49" s="66">
        <f t="shared" si="6"/>
        <v>382.44</v>
      </c>
      <c r="O49" s="66">
        <f t="shared" si="6"/>
        <v>380.24</v>
      </c>
      <c r="P49" s="66">
        <f t="shared" si="6"/>
        <v>367.19</v>
      </c>
      <c r="Q49" s="66">
        <f t="shared" si="6"/>
        <v>344.14</v>
      </c>
      <c r="R49" s="66">
        <f t="shared" si="6"/>
        <v>344.94000000000005</v>
      </c>
      <c r="S49" s="66">
        <f t="shared" si="6"/>
        <v>357.44000000000005</v>
      </c>
      <c r="T49" s="66">
        <f t="shared" si="6"/>
        <v>364.04000000000008</v>
      </c>
      <c r="U49" s="66">
        <f t="shared" si="6"/>
        <v>364.04000000000008</v>
      </c>
      <c r="V49" s="66">
        <f t="shared" si="6"/>
        <v>365.84000000000003</v>
      </c>
      <c r="W49" s="66">
        <f t="shared" si="6"/>
        <v>366.14000000000004</v>
      </c>
      <c r="X49" s="66">
        <f t="shared" si="6"/>
        <v>367.04</v>
      </c>
      <c r="Y49" s="66">
        <f t="shared" si="6"/>
        <v>366.64000000000004</v>
      </c>
      <c r="Z49" s="66">
        <f t="shared" si="6"/>
        <v>366.84000000000003</v>
      </c>
      <c r="AA49" s="66">
        <f t="shared" si="6"/>
        <v>364.44</v>
      </c>
      <c r="AB49" s="66">
        <f t="shared" si="6"/>
        <v>364.54</v>
      </c>
      <c r="AC49" s="66">
        <f t="shared" si="6"/>
        <v>365.54</v>
      </c>
      <c r="AD49" s="66">
        <f t="shared" si="6"/>
        <v>365.24</v>
      </c>
      <c r="AE49" s="66">
        <f t="shared" si="6"/>
        <v>365.24</v>
      </c>
      <c r="AF49" s="66">
        <f t="shared" si="6"/>
        <v>356.24</v>
      </c>
      <c r="AG49" s="71">
        <f>SUM(AG36:AG48)</f>
        <v>489.91</v>
      </c>
      <c r="AH49" s="51">
        <f t="shared" si="2"/>
        <v>386.54</v>
      </c>
      <c r="AI49" s="52">
        <f t="shared" si="3"/>
        <v>313.54000000000002</v>
      </c>
      <c r="AK49" s="53"/>
    </row>
    <row r="50" spans="1:37" x14ac:dyDescent="0.25">
      <c r="A50" s="54" t="s">
        <v>34</v>
      </c>
      <c r="B50" s="48">
        <v>0</v>
      </c>
      <c r="C50" s="48">
        <v>0</v>
      </c>
      <c r="D50" s="48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72">
        <v>0</v>
      </c>
      <c r="M50" s="72">
        <v>0</v>
      </c>
      <c r="N50" s="72">
        <v>14</v>
      </c>
      <c r="O50" s="72">
        <v>39.1</v>
      </c>
      <c r="P50" s="48">
        <v>13.3</v>
      </c>
      <c r="Q50" s="48">
        <v>20.5</v>
      </c>
      <c r="R50" s="48">
        <v>33.799999999999997</v>
      </c>
      <c r="S50" s="48">
        <v>53</v>
      </c>
      <c r="T50" s="48">
        <v>49.6</v>
      </c>
      <c r="U50" s="48">
        <v>29.8</v>
      </c>
      <c r="V50" s="48">
        <v>29.4</v>
      </c>
      <c r="W50" s="48">
        <v>0</v>
      </c>
      <c r="X50" s="48">
        <v>0</v>
      </c>
      <c r="Y50" s="48">
        <v>60</v>
      </c>
      <c r="Z50" s="48">
        <v>60</v>
      </c>
      <c r="AA50" s="48">
        <v>60</v>
      </c>
      <c r="AB50" s="48">
        <v>49.6</v>
      </c>
      <c r="AC50" s="48">
        <v>59.8</v>
      </c>
      <c r="AD50" s="48">
        <v>20</v>
      </c>
      <c r="AE50" s="48">
        <v>0</v>
      </c>
      <c r="AF50" s="48">
        <v>0</v>
      </c>
      <c r="AG50" s="56">
        <v>60</v>
      </c>
      <c r="AH50" s="51">
        <f t="shared" si="2"/>
        <v>60</v>
      </c>
      <c r="AI50" s="52">
        <f t="shared" si="3"/>
        <v>0</v>
      </c>
      <c r="AK50" s="53"/>
    </row>
    <row r="51" spans="1:37" x14ac:dyDescent="0.25">
      <c r="A51" s="57" t="s">
        <v>35</v>
      </c>
      <c r="B51" s="67">
        <v>0</v>
      </c>
      <c r="C51" s="67">
        <v>0</v>
      </c>
      <c r="D51" s="67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72">
        <v>0</v>
      </c>
      <c r="M51" s="72">
        <v>0</v>
      </c>
      <c r="N51" s="72">
        <v>0</v>
      </c>
      <c r="O51" s="72">
        <v>16.7</v>
      </c>
      <c r="P51" s="67">
        <v>11.3</v>
      </c>
      <c r="Q51" s="67">
        <v>8.4</v>
      </c>
      <c r="R51" s="48">
        <v>14.8</v>
      </c>
      <c r="S51" s="48">
        <v>26.8</v>
      </c>
      <c r="T51" s="48">
        <v>26.3</v>
      </c>
      <c r="U51" s="67">
        <v>15.9</v>
      </c>
      <c r="V51" s="67">
        <v>12.9</v>
      </c>
      <c r="W51" s="67">
        <v>0</v>
      </c>
      <c r="X51" s="67">
        <v>0</v>
      </c>
      <c r="Y51" s="67">
        <v>27</v>
      </c>
      <c r="Z51" s="67">
        <v>28.4</v>
      </c>
      <c r="AA51" s="67">
        <v>28.4</v>
      </c>
      <c r="AB51" s="67">
        <v>29.1</v>
      </c>
      <c r="AC51" s="67">
        <v>28.3</v>
      </c>
      <c r="AD51" s="67">
        <v>10.1</v>
      </c>
      <c r="AE51" s="67">
        <v>0</v>
      </c>
      <c r="AF51" s="67">
        <v>0</v>
      </c>
      <c r="AG51" s="58">
        <v>32</v>
      </c>
      <c r="AH51" s="51">
        <f t="shared" si="2"/>
        <v>29.1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74">
        <v>0</v>
      </c>
      <c r="C52" s="74">
        <v>0</v>
      </c>
      <c r="D52" s="74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73">
        <v>0</v>
      </c>
      <c r="M52" s="73">
        <v>0</v>
      </c>
      <c r="N52" s="73">
        <v>0</v>
      </c>
      <c r="O52" s="73">
        <v>6.1</v>
      </c>
      <c r="P52" s="74">
        <v>4.0999999999999996</v>
      </c>
      <c r="Q52" s="74">
        <v>3.1</v>
      </c>
      <c r="R52" s="48">
        <v>5.4</v>
      </c>
      <c r="S52" s="48">
        <v>9.8000000000000007</v>
      </c>
      <c r="T52" s="48">
        <v>9.6</v>
      </c>
      <c r="U52" s="74">
        <v>5.8</v>
      </c>
      <c r="V52" s="74">
        <v>4.7</v>
      </c>
      <c r="W52" s="74">
        <v>0</v>
      </c>
      <c r="X52" s="74">
        <v>0</v>
      </c>
      <c r="Y52" s="74">
        <v>9.9</v>
      </c>
      <c r="Z52" s="74">
        <v>10.4</v>
      </c>
      <c r="AA52" s="74">
        <v>10.4</v>
      </c>
      <c r="AB52" s="74">
        <v>10.6</v>
      </c>
      <c r="AC52" s="74">
        <v>10.3</v>
      </c>
      <c r="AD52" s="74">
        <v>3.6</v>
      </c>
      <c r="AE52" s="74">
        <v>0</v>
      </c>
      <c r="AF52" s="74">
        <v>0</v>
      </c>
      <c r="AG52" s="75">
        <v>14</v>
      </c>
      <c r="AH52" s="51">
        <f t="shared" si="2"/>
        <v>10.6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14</v>
      </c>
      <c r="O53" s="66">
        <f t="shared" si="7"/>
        <v>61.9</v>
      </c>
      <c r="P53" s="66">
        <f t="shared" si="7"/>
        <v>28.700000000000003</v>
      </c>
      <c r="Q53" s="66">
        <f t="shared" si="7"/>
        <v>32</v>
      </c>
      <c r="R53" s="66">
        <f t="shared" si="7"/>
        <v>53.999999999999993</v>
      </c>
      <c r="S53" s="66">
        <f t="shared" si="7"/>
        <v>89.6</v>
      </c>
      <c r="T53" s="66">
        <f t="shared" si="7"/>
        <v>85.5</v>
      </c>
      <c r="U53" s="66">
        <f t="shared" si="7"/>
        <v>51.5</v>
      </c>
      <c r="V53" s="66">
        <f t="shared" si="7"/>
        <v>47</v>
      </c>
      <c r="W53" s="66">
        <f t="shared" si="7"/>
        <v>0</v>
      </c>
      <c r="X53" s="66">
        <f t="shared" si="7"/>
        <v>0</v>
      </c>
      <c r="Y53" s="66">
        <f t="shared" si="7"/>
        <v>96.9</v>
      </c>
      <c r="Z53" s="66">
        <f t="shared" si="7"/>
        <v>98.800000000000011</v>
      </c>
      <c r="AA53" s="66">
        <f t="shared" si="7"/>
        <v>98.800000000000011</v>
      </c>
      <c r="AB53" s="66">
        <f t="shared" si="7"/>
        <v>89.3</v>
      </c>
      <c r="AC53" s="66">
        <f t="shared" si="7"/>
        <v>98.399999999999991</v>
      </c>
      <c r="AD53" s="66">
        <f t="shared" si="7"/>
        <v>33.700000000000003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98.800000000000011</v>
      </c>
      <c r="AI53" s="52">
        <f t="shared" si="3"/>
        <v>0</v>
      </c>
      <c r="AK53" s="53"/>
    </row>
    <row r="54" spans="1:37" x14ac:dyDescent="0.25">
      <c r="A54" s="54" t="s">
        <v>206</v>
      </c>
      <c r="B54" s="48">
        <v>23.43</v>
      </c>
      <c r="C54" s="48">
        <v>19.48</v>
      </c>
      <c r="D54" s="48">
        <v>19.82</v>
      </c>
      <c r="E54" s="48">
        <v>18.510000000000002</v>
      </c>
      <c r="F54" s="48">
        <v>13.56</v>
      </c>
      <c r="G54" s="48">
        <v>11.44</v>
      </c>
      <c r="H54" s="48">
        <v>15.48</v>
      </c>
      <c r="I54" s="48">
        <v>13.24</v>
      </c>
      <c r="J54" s="48">
        <v>9.6</v>
      </c>
      <c r="K54" s="48">
        <v>10.32</v>
      </c>
      <c r="L54" s="48">
        <v>10.3</v>
      </c>
      <c r="M54" s="48">
        <v>16.2</v>
      </c>
      <c r="N54" s="48">
        <v>20.2</v>
      </c>
      <c r="O54" s="48">
        <v>41</v>
      </c>
      <c r="P54" s="48">
        <v>39.799999999999997</v>
      </c>
      <c r="Q54" s="48">
        <v>60.27</v>
      </c>
      <c r="R54" s="48">
        <v>37</v>
      </c>
      <c r="S54" s="48">
        <v>26.2</v>
      </c>
      <c r="T54" s="48">
        <v>18.32</v>
      </c>
      <c r="U54" s="48">
        <v>18.670000000000002</v>
      </c>
      <c r="V54" s="48">
        <v>18.03</v>
      </c>
      <c r="W54" s="48">
        <v>15.29</v>
      </c>
      <c r="X54" s="48">
        <v>14.84</v>
      </c>
      <c r="Y54" s="48">
        <v>26.49</v>
      </c>
      <c r="Z54" s="48">
        <v>39.51</v>
      </c>
      <c r="AA54" s="48">
        <v>47.72</v>
      </c>
      <c r="AB54" s="48">
        <v>39.03</v>
      </c>
      <c r="AC54" s="48">
        <v>40.69</v>
      </c>
      <c r="AD54" s="48">
        <v>42.13</v>
      </c>
      <c r="AE54" s="48">
        <v>35.72</v>
      </c>
      <c r="AF54" s="48">
        <v>33.4</v>
      </c>
      <c r="AG54" s="56"/>
      <c r="AH54" s="51">
        <f t="shared" si="2"/>
        <v>60.27</v>
      </c>
      <c r="AI54" s="52">
        <f t="shared" si="3"/>
        <v>9.6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29.8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20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29.8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-34</v>
      </c>
      <c r="C56" s="67">
        <v>-3.5</v>
      </c>
      <c r="D56" s="67">
        <v>-11</v>
      </c>
      <c r="E56" s="67">
        <v>0</v>
      </c>
      <c r="F56" s="67">
        <v>-30</v>
      </c>
      <c r="G56" s="48">
        <v>-34</v>
      </c>
      <c r="H56" s="48">
        <v>-35</v>
      </c>
      <c r="I56" s="48">
        <v>-30</v>
      </c>
      <c r="J56" s="48">
        <v>5.5</v>
      </c>
      <c r="K56" s="48">
        <v>-30</v>
      </c>
      <c r="L56" s="67">
        <v>-60</v>
      </c>
      <c r="M56" s="67">
        <v>7</v>
      </c>
      <c r="N56" s="67">
        <v>0</v>
      </c>
      <c r="O56" s="67">
        <v>0</v>
      </c>
      <c r="P56" s="67">
        <v>1</v>
      </c>
      <c r="Q56" s="67">
        <v>0</v>
      </c>
      <c r="R56" s="67">
        <v>38.409999999999997</v>
      </c>
      <c r="S56" s="67">
        <v>13</v>
      </c>
      <c r="T56" s="67">
        <v>3.9</v>
      </c>
      <c r="U56" s="77">
        <v>-6.3</v>
      </c>
      <c r="V56" s="77">
        <v>11.6</v>
      </c>
      <c r="W56" s="77">
        <v>4.7</v>
      </c>
      <c r="X56" s="77">
        <v>30</v>
      </c>
      <c r="Y56" s="77">
        <v>28.3</v>
      </c>
      <c r="Z56" s="77">
        <v>29.9</v>
      </c>
      <c r="AA56" s="67">
        <v>20</v>
      </c>
      <c r="AB56" s="67">
        <v>0</v>
      </c>
      <c r="AC56" s="67">
        <v>3</v>
      </c>
      <c r="AD56" s="67">
        <v>4</v>
      </c>
      <c r="AE56" s="67">
        <v>2.4</v>
      </c>
      <c r="AF56" s="67">
        <v>0</v>
      </c>
      <c r="AG56" s="78"/>
      <c r="AH56" s="51">
        <f t="shared" si="2"/>
        <v>38.409999999999997</v>
      </c>
      <c r="AI56" s="52">
        <f t="shared" si="3"/>
        <v>-60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12</v>
      </c>
      <c r="AA57" s="79">
        <v>12</v>
      </c>
      <c r="AB57" s="79">
        <v>12</v>
      </c>
      <c r="AC57" s="79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12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67">
        <v>0</v>
      </c>
      <c r="S58" s="67">
        <v>0</v>
      </c>
      <c r="T58" s="48">
        <v>0</v>
      </c>
      <c r="U58" s="67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88</v>
      </c>
      <c r="B59" s="67">
        <v>8</v>
      </c>
      <c r="C59" s="67">
        <v>8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80">
        <v>0</v>
      </c>
      <c r="N59" s="80">
        <v>0</v>
      </c>
      <c r="O59" s="80">
        <v>0</v>
      </c>
      <c r="P59" s="80">
        <v>0</v>
      </c>
      <c r="Q59" s="80">
        <v>0</v>
      </c>
      <c r="R59" s="67">
        <v>0</v>
      </c>
      <c r="S59" s="80">
        <v>8</v>
      </c>
      <c r="T59" s="80">
        <v>8</v>
      </c>
      <c r="U59" s="67">
        <v>5</v>
      </c>
      <c r="V59" s="80">
        <v>5</v>
      </c>
      <c r="W59" s="80">
        <v>5</v>
      </c>
      <c r="X59" s="80">
        <v>5</v>
      </c>
      <c r="Y59" s="80">
        <v>5</v>
      </c>
      <c r="Z59" s="80">
        <v>5</v>
      </c>
      <c r="AA59" s="80">
        <v>5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8</v>
      </c>
      <c r="AI59" s="52">
        <f t="shared" si="3"/>
        <v>0</v>
      </c>
      <c r="AK59" s="53"/>
    </row>
    <row r="60" spans="1:37" x14ac:dyDescent="0.25">
      <c r="A60" s="57" t="s">
        <v>89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  <c r="L60" s="48">
        <v>0</v>
      </c>
      <c r="M60" s="48">
        <v>0</v>
      </c>
      <c r="N60" s="48">
        <v>0</v>
      </c>
      <c r="O60" s="80">
        <v>0</v>
      </c>
      <c r="P60" s="80">
        <v>0</v>
      </c>
      <c r="Q60" s="80">
        <v>0</v>
      </c>
      <c r="R60" s="67">
        <v>0</v>
      </c>
      <c r="S60" s="67">
        <v>0</v>
      </c>
      <c r="T60" s="80">
        <v>0</v>
      </c>
      <c r="U60" s="67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>
        <v>8</v>
      </c>
      <c r="C61" s="79">
        <v>8</v>
      </c>
      <c r="D61" s="79">
        <v>8</v>
      </c>
      <c r="E61" s="79">
        <v>8</v>
      </c>
      <c r="F61" s="79">
        <v>8</v>
      </c>
      <c r="G61" s="79">
        <v>8</v>
      </c>
      <c r="H61" s="79">
        <v>8</v>
      </c>
      <c r="I61" s="79">
        <v>8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67">
        <v>0</v>
      </c>
      <c r="S61" s="67">
        <v>0</v>
      </c>
      <c r="T61" s="79">
        <v>0</v>
      </c>
      <c r="U61" s="67">
        <v>0</v>
      </c>
      <c r="V61" s="80">
        <v>0</v>
      </c>
      <c r="W61" s="80">
        <v>0</v>
      </c>
      <c r="X61" s="80">
        <v>0</v>
      </c>
      <c r="Y61" s="80">
        <v>0</v>
      </c>
      <c r="Z61" s="79">
        <v>10</v>
      </c>
      <c r="AA61" s="79">
        <v>10</v>
      </c>
      <c r="AB61" s="79">
        <v>10</v>
      </c>
      <c r="AC61" s="79">
        <v>10</v>
      </c>
      <c r="AD61" s="79">
        <v>10</v>
      </c>
      <c r="AE61" s="79">
        <v>10</v>
      </c>
      <c r="AF61" s="79">
        <v>10</v>
      </c>
      <c r="AG61" s="78"/>
      <c r="AH61" s="51">
        <f t="shared" si="2"/>
        <v>10</v>
      </c>
      <c r="AI61" s="52">
        <f t="shared" si="3"/>
        <v>0</v>
      </c>
      <c r="AK61" s="53"/>
    </row>
    <row r="62" spans="1:37" x14ac:dyDescent="0.25">
      <c r="A62" s="57" t="s">
        <v>91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67">
        <v>0</v>
      </c>
      <c r="S62" s="67">
        <v>0</v>
      </c>
      <c r="T62" s="79">
        <v>0</v>
      </c>
      <c r="U62" s="67">
        <v>0</v>
      </c>
      <c r="V62" s="80">
        <v>0</v>
      </c>
      <c r="W62" s="80">
        <v>0</v>
      </c>
      <c r="X62" s="80">
        <v>0</v>
      </c>
      <c r="Y62" s="80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67">
        <v>0</v>
      </c>
      <c r="M63" s="67">
        <v>0</v>
      </c>
      <c r="N63" s="67">
        <v>0</v>
      </c>
      <c r="O63" s="82">
        <v>0</v>
      </c>
      <c r="P63" s="82">
        <v>0</v>
      </c>
      <c r="Q63" s="82">
        <v>0</v>
      </c>
      <c r="R63" s="67">
        <v>0</v>
      </c>
      <c r="S63" s="67">
        <v>0</v>
      </c>
      <c r="T63" s="82">
        <v>0</v>
      </c>
      <c r="U63" s="67">
        <v>0</v>
      </c>
      <c r="V63" s="80">
        <v>0</v>
      </c>
      <c r="W63" s="80">
        <v>0</v>
      </c>
      <c r="X63" s="80">
        <v>0</v>
      </c>
      <c r="Y63" s="80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48">
        <v>0</v>
      </c>
      <c r="M64" s="48">
        <v>0</v>
      </c>
      <c r="N64" s="48">
        <v>0</v>
      </c>
      <c r="O64" s="82">
        <v>0</v>
      </c>
      <c r="P64" s="82">
        <v>0</v>
      </c>
      <c r="Q64" s="82">
        <v>0</v>
      </c>
      <c r="R64" s="67">
        <v>0</v>
      </c>
      <c r="S64" s="67">
        <v>0</v>
      </c>
      <c r="T64" s="82">
        <v>0</v>
      </c>
      <c r="U64" s="67">
        <v>0</v>
      </c>
      <c r="V64" s="80">
        <v>0</v>
      </c>
      <c r="W64" s="80">
        <v>0</v>
      </c>
      <c r="X64" s="80">
        <v>0</v>
      </c>
      <c r="Y64" s="80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5.43</v>
      </c>
      <c r="C65" s="66">
        <f t="shared" ref="C65:AF65" si="8">SUM(C54:C64)</f>
        <v>31.98</v>
      </c>
      <c r="D65" s="66">
        <f t="shared" si="8"/>
        <v>16.82</v>
      </c>
      <c r="E65" s="66">
        <f t="shared" si="8"/>
        <v>26.51</v>
      </c>
      <c r="F65" s="66">
        <f t="shared" si="8"/>
        <v>-8.4399999999999977</v>
      </c>
      <c r="G65" s="66">
        <f t="shared" si="8"/>
        <v>-14.560000000000002</v>
      </c>
      <c r="H65" s="66">
        <f t="shared" si="8"/>
        <v>-11.52</v>
      </c>
      <c r="I65" s="66">
        <f t="shared" si="8"/>
        <v>-8.759999999999998</v>
      </c>
      <c r="J65" s="66">
        <f t="shared" si="8"/>
        <v>15.1</v>
      </c>
      <c r="K65" s="66">
        <f t="shared" si="8"/>
        <v>-19.68</v>
      </c>
      <c r="L65" s="66">
        <f t="shared" si="8"/>
        <v>-49.7</v>
      </c>
      <c r="M65" s="66">
        <f t="shared" si="8"/>
        <v>23.2</v>
      </c>
      <c r="N65" s="66">
        <f t="shared" si="8"/>
        <v>20.2</v>
      </c>
      <c r="O65" s="66">
        <f t="shared" si="8"/>
        <v>41</v>
      </c>
      <c r="P65" s="66">
        <f t="shared" si="8"/>
        <v>40.799999999999997</v>
      </c>
      <c r="Q65" s="66">
        <f t="shared" si="8"/>
        <v>60.27</v>
      </c>
      <c r="R65" s="66">
        <f t="shared" si="8"/>
        <v>75.41</v>
      </c>
      <c r="S65" s="66">
        <f t="shared" si="8"/>
        <v>77</v>
      </c>
      <c r="T65" s="66">
        <f t="shared" si="8"/>
        <v>30.22</v>
      </c>
      <c r="U65" s="66">
        <f t="shared" si="8"/>
        <v>17.37</v>
      </c>
      <c r="V65" s="66">
        <f t="shared" si="8"/>
        <v>34.630000000000003</v>
      </c>
      <c r="W65" s="66">
        <f t="shared" si="8"/>
        <v>24.99</v>
      </c>
      <c r="X65" s="66">
        <f t="shared" si="8"/>
        <v>49.84</v>
      </c>
      <c r="Y65" s="66">
        <f t="shared" si="8"/>
        <v>59.79</v>
      </c>
      <c r="Z65" s="66">
        <f t="shared" si="8"/>
        <v>116.41</v>
      </c>
      <c r="AA65" s="66">
        <f t="shared" si="8"/>
        <v>94.72</v>
      </c>
      <c r="AB65" s="66">
        <f t="shared" si="8"/>
        <v>61.03</v>
      </c>
      <c r="AC65" s="66">
        <f t="shared" si="8"/>
        <v>53.69</v>
      </c>
      <c r="AD65" s="66">
        <f t="shared" si="8"/>
        <v>56.13</v>
      </c>
      <c r="AE65" s="66">
        <f t="shared" si="8"/>
        <v>48.12</v>
      </c>
      <c r="AF65" s="66">
        <f t="shared" si="8"/>
        <v>43.4</v>
      </c>
      <c r="AG65" s="71">
        <f>SUM(AG54:AG64)</f>
        <v>0</v>
      </c>
      <c r="AH65" s="51">
        <f t="shared" si="2"/>
        <v>116.41</v>
      </c>
      <c r="AI65" s="52">
        <f t="shared" si="3"/>
        <v>-49.7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>B65+B53+B49+B35+B69</f>
        <v>1186.67</v>
      </c>
      <c r="C70" s="88">
        <f t="shared" ref="C70:AG70" si="10">C65+C53+C49+C35+C69</f>
        <v>1193.22</v>
      </c>
      <c r="D70" s="88">
        <f t="shared" si="10"/>
        <v>1178.06</v>
      </c>
      <c r="E70" s="88">
        <f t="shared" si="10"/>
        <v>1118.8499999999999</v>
      </c>
      <c r="F70" s="88">
        <f t="shared" si="10"/>
        <v>1074.6999999999998</v>
      </c>
      <c r="G70" s="88">
        <f t="shared" si="10"/>
        <v>1059.6799999999998</v>
      </c>
      <c r="H70" s="88">
        <f t="shared" si="10"/>
        <v>1048.72</v>
      </c>
      <c r="I70" s="88">
        <f t="shared" si="10"/>
        <v>1095.08</v>
      </c>
      <c r="J70" s="88">
        <f t="shared" si="10"/>
        <v>1158.94</v>
      </c>
      <c r="K70" s="88">
        <f t="shared" si="10"/>
        <v>1174.1600000000001</v>
      </c>
      <c r="L70" s="88">
        <f t="shared" si="10"/>
        <v>1158.04</v>
      </c>
      <c r="M70" s="88">
        <f t="shared" si="10"/>
        <v>1215.1400000000001</v>
      </c>
      <c r="N70" s="88">
        <f t="shared" si="10"/>
        <v>1251.3400000000001</v>
      </c>
      <c r="O70" s="88">
        <f t="shared" si="10"/>
        <v>1339.94</v>
      </c>
      <c r="P70" s="88">
        <f t="shared" si="10"/>
        <v>1293.49</v>
      </c>
      <c r="Q70" s="88">
        <f t="shared" si="10"/>
        <v>1293.21</v>
      </c>
      <c r="R70" s="88">
        <f t="shared" si="10"/>
        <v>1328.65</v>
      </c>
      <c r="S70" s="88">
        <f t="shared" si="10"/>
        <v>1359.3400000000001</v>
      </c>
      <c r="T70" s="88">
        <f t="shared" si="10"/>
        <v>1299.8600000000001</v>
      </c>
      <c r="U70" s="88">
        <f t="shared" si="10"/>
        <v>1254.9100000000003</v>
      </c>
      <c r="V70" s="88">
        <f t="shared" si="10"/>
        <v>1244.8699999999999</v>
      </c>
      <c r="W70" s="88">
        <f t="shared" si="10"/>
        <v>1229.1300000000001</v>
      </c>
      <c r="X70" s="88">
        <f t="shared" si="10"/>
        <v>1268.8800000000001</v>
      </c>
      <c r="Y70" s="88">
        <f t="shared" si="10"/>
        <v>1388.3300000000002</v>
      </c>
      <c r="Z70" s="88">
        <f t="shared" si="10"/>
        <v>1455.0500000000002</v>
      </c>
      <c r="AA70" s="88">
        <f t="shared" si="10"/>
        <v>1428.96</v>
      </c>
      <c r="AB70" s="88">
        <f t="shared" si="10"/>
        <v>1385.8700000000001</v>
      </c>
      <c r="AC70" s="88">
        <f t="shared" si="10"/>
        <v>1384.63</v>
      </c>
      <c r="AD70" s="88">
        <f t="shared" si="10"/>
        <v>1307.0700000000002</v>
      </c>
      <c r="AE70" s="88">
        <f t="shared" si="10"/>
        <v>1229.3600000000001</v>
      </c>
      <c r="AF70" s="88">
        <f t="shared" si="10"/>
        <v>1215.6400000000001</v>
      </c>
      <c r="AG70" s="88">
        <f t="shared" si="10"/>
        <v>2068.14</v>
      </c>
      <c r="AH70" s="51">
        <f t="shared" si="2"/>
        <v>1455.0500000000002</v>
      </c>
      <c r="AI70" s="52">
        <f t="shared" si="3"/>
        <v>1048.72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>
        <v>50</v>
      </c>
      <c r="F71" s="86">
        <v>35</v>
      </c>
      <c r="G71" s="86">
        <v>25</v>
      </c>
      <c r="H71" s="86">
        <v>20</v>
      </c>
      <c r="I71" s="86">
        <v>20</v>
      </c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50</v>
      </c>
      <c r="AI71" s="52">
        <f t="shared" si="3"/>
        <v>20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>B70+B71</f>
        <v>1186.67</v>
      </c>
      <c r="C72" s="88">
        <f t="shared" ref="C72:AF72" si="11">C69+C65+C53+C49+C35+C71</f>
        <v>1193.22</v>
      </c>
      <c r="D72" s="88">
        <f t="shared" si="11"/>
        <v>1178.06</v>
      </c>
      <c r="E72" s="88">
        <f t="shared" si="11"/>
        <v>1168.8499999999999</v>
      </c>
      <c r="F72" s="88">
        <f t="shared" si="11"/>
        <v>1109.6999999999998</v>
      </c>
      <c r="G72" s="88">
        <f t="shared" si="11"/>
        <v>1084.6799999999998</v>
      </c>
      <c r="H72" s="88">
        <f t="shared" si="11"/>
        <v>1068.72</v>
      </c>
      <c r="I72" s="88">
        <f t="shared" si="11"/>
        <v>1115.08</v>
      </c>
      <c r="J72" s="88">
        <f t="shared" si="11"/>
        <v>1158.94</v>
      </c>
      <c r="K72" s="88">
        <f t="shared" si="11"/>
        <v>1174.1600000000001</v>
      </c>
      <c r="L72" s="88">
        <f t="shared" si="11"/>
        <v>1158.04</v>
      </c>
      <c r="M72" s="88">
        <f t="shared" si="11"/>
        <v>1215.1400000000001</v>
      </c>
      <c r="N72" s="88">
        <f t="shared" si="11"/>
        <v>1251.3400000000001</v>
      </c>
      <c r="O72" s="88">
        <f t="shared" si="11"/>
        <v>1339.94</v>
      </c>
      <c r="P72" s="88">
        <f t="shared" si="11"/>
        <v>1293.49</v>
      </c>
      <c r="Q72" s="88">
        <f t="shared" si="11"/>
        <v>1293.21</v>
      </c>
      <c r="R72" s="88">
        <f t="shared" si="11"/>
        <v>1328.65</v>
      </c>
      <c r="S72" s="88">
        <f t="shared" si="11"/>
        <v>1359.3400000000001</v>
      </c>
      <c r="T72" s="88">
        <f t="shared" si="11"/>
        <v>1299.8600000000001</v>
      </c>
      <c r="U72" s="88">
        <f t="shared" si="11"/>
        <v>1254.9100000000003</v>
      </c>
      <c r="V72" s="88">
        <f t="shared" si="11"/>
        <v>1244.8699999999999</v>
      </c>
      <c r="W72" s="88">
        <f t="shared" si="11"/>
        <v>1229.1300000000001</v>
      </c>
      <c r="X72" s="88">
        <f t="shared" si="11"/>
        <v>1268.8800000000001</v>
      </c>
      <c r="Y72" s="88">
        <f t="shared" si="11"/>
        <v>1388.3300000000002</v>
      </c>
      <c r="Z72" s="88">
        <f t="shared" si="11"/>
        <v>1455.0500000000002</v>
      </c>
      <c r="AA72" s="88">
        <f t="shared" si="11"/>
        <v>1428.96</v>
      </c>
      <c r="AB72" s="88">
        <f t="shared" si="11"/>
        <v>1385.8700000000001</v>
      </c>
      <c r="AC72" s="88">
        <f t="shared" si="11"/>
        <v>1384.63</v>
      </c>
      <c r="AD72" s="88">
        <f t="shared" si="11"/>
        <v>1307.0700000000002</v>
      </c>
      <c r="AE72" s="88">
        <f t="shared" si="11"/>
        <v>1229.3600000000001</v>
      </c>
      <c r="AF72" s="88">
        <f t="shared" si="11"/>
        <v>1215.6400000000001</v>
      </c>
      <c r="AG72" s="71">
        <f>AG69+AG65+AG53+AG49+AG35+AG71</f>
        <v>2068.14</v>
      </c>
      <c r="AH72" s="51">
        <f t="shared" si="2"/>
        <v>1455.0500000000002</v>
      </c>
      <c r="AI72" s="52">
        <f t="shared" si="3"/>
        <v>1068.72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 t="shared" ref="B76:E77" si="18">IF(B55&lt;0,B55*-1,0)</f>
        <v>0</v>
      </c>
      <c r="C76" s="79">
        <f t="shared" si="18"/>
        <v>0</v>
      </c>
      <c r="D76" s="79">
        <f t="shared" si="18"/>
        <v>0</v>
      </c>
      <c r="E76" s="79">
        <f t="shared" si="18"/>
        <v>0</v>
      </c>
      <c r="F76" s="79">
        <f>IF(F56&lt;0,F56*-1,0)</f>
        <v>30</v>
      </c>
      <c r="G76" s="79">
        <f t="shared" ref="G76:AF76" si="19">IF(G56&lt;0,G56*-1,0)</f>
        <v>34</v>
      </c>
      <c r="H76" s="79">
        <f t="shared" si="19"/>
        <v>35</v>
      </c>
      <c r="I76" s="79">
        <f t="shared" si="19"/>
        <v>30</v>
      </c>
      <c r="J76" s="79">
        <f t="shared" si="19"/>
        <v>0</v>
      </c>
      <c r="K76" s="79">
        <f t="shared" si="19"/>
        <v>30</v>
      </c>
      <c r="L76" s="79">
        <f t="shared" si="19"/>
        <v>60</v>
      </c>
      <c r="M76" s="79">
        <f t="shared" si="19"/>
        <v>0</v>
      </c>
      <c r="N76" s="79">
        <f t="shared" si="19"/>
        <v>0</v>
      </c>
      <c r="O76" s="79">
        <f t="shared" si="19"/>
        <v>0</v>
      </c>
      <c r="P76" s="79">
        <f t="shared" si="19"/>
        <v>0</v>
      </c>
      <c r="Q76" s="79">
        <f t="shared" si="19"/>
        <v>0</v>
      </c>
      <c r="R76" s="79">
        <f t="shared" si="19"/>
        <v>0</v>
      </c>
      <c r="S76" s="79">
        <f t="shared" si="19"/>
        <v>0</v>
      </c>
      <c r="T76" s="79">
        <f t="shared" si="19"/>
        <v>0</v>
      </c>
      <c r="U76" s="79">
        <f t="shared" si="19"/>
        <v>6.3</v>
      </c>
      <c r="V76" s="79">
        <f t="shared" si="19"/>
        <v>0</v>
      </c>
      <c r="W76" s="79">
        <f t="shared" si="19"/>
        <v>0</v>
      </c>
      <c r="X76" s="79">
        <f t="shared" si="19"/>
        <v>0</v>
      </c>
      <c r="Y76" s="79">
        <f t="shared" si="19"/>
        <v>0</v>
      </c>
      <c r="Z76" s="79">
        <f t="shared" si="19"/>
        <v>0</v>
      </c>
      <c r="AA76" s="79">
        <f t="shared" si="19"/>
        <v>0</v>
      </c>
      <c r="AB76" s="79">
        <f t="shared" si="19"/>
        <v>0</v>
      </c>
      <c r="AC76" s="79">
        <f t="shared" si="19"/>
        <v>0</v>
      </c>
      <c r="AD76" s="79">
        <f t="shared" si="19"/>
        <v>0</v>
      </c>
      <c r="AE76" s="79">
        <f t="shared" si="19"/>
        <v>0</v>
      </c>
      <c r="AF76" s="79">
        <f t="shared" si="19"/>
        <v>0</v>
      </c>
      <c r="AG76" s="89"/>
      <c r="AH76" s="51">
        <f t="shared" ref="AH76:AH88" si="20">MAX(B76:AF76)</f>
        <v>60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f t="shared" si="18"/>
        <v>34</v>
      </c>
      <c r="C77" s="79">
        <f t="shared" si="18"/>
        <v>3.5</v>
      </c>
      <c r="D77" s="79">
        <f t="shared" si="18"/>
        <v>11</v>
      </c>
      <c r="E77" s="79">
        <f t="shared" si="18"/>
        <v>0</v>
      </c>
      <c r="F77" s="79">
        <f>IF(F54&lt;0,F54*-1,0)</f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34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3">SUM(B73:B78)</f>
        <v>34</v>
      </c>
      <c r="C79" s="66">
        <f t="shared" si="23"/>
        <v>3.5</v>
      </c>
      <c r="D79" s="66">
        <f t="shared" si="23"/>
        <v>11</v>
      </c>
      <c r="E79" s="66">
        <f t="shared" si="23"/>
        <v>0</v>
      </c>
      <c r="F79" s="66">
        <f t="shared" si="23"/>
        <v>30</v>
      </c>
      <c r="G79" s="66">
        <f t="shared" si="23"/>
        <v>34</v>
      </c>
      <c r="H79" s="66">
        <f t="shared" si="23"/>
        <v>35</v>
      </c>
      <c r="I79" s="66">
        <f t="shared" si="23"/>
        <v>30</v>
      </c>
      <c r="J79" s="66">
        <f t="shared" si="23"/>
        <v>0</v>
      </c>
      <c r="K79" s="66">
        <f t="shared" si="23"/>
        <v>30</v>
      </c>
      <c r="L79" s="66">
        <f t="shared" si="23"/>
        <v>60</v>
      </c>
      <c r="M79" s="66">
        <f t="shared" si="23"/>
        <v>0</v>
      </c>
      <c r="N79" s="66">
        <f t="shared" si="23"/>
        <v>0</v>
      </c>
      <c r="O79" s="66">
        <f t="shared" si="23"/>
        <v>0</v>
      </c>
      <c r="P79" s="66">
        <f t="shared" si="23"/>
        <v>0</v>
      </c>
      <c r="Q79" s="66">
        <f t="shared" si="23"/>
        <v>0</v>
      </c>
      <c r="R79" s="66">
        <f t="shared" si="23"/>
        <v>0</v>
      </c>
      <c r="S79" s="66">
        <f t="shared" si="23"/>
        <v>0</v>
      </c>
      <c r="T79" s="66">
        <f t="shared" si="23"/>
        <v>0</v>
      </c>
      <c r="U79" s="66">
        <f t="shared" si="23"/>
        <v>6.3</v>
      </c>
      <c r="V79" s="66">
        <f t="shared" si="23"/>
        <v>0</v>
      </c>
      <c r="W79" s="66">
        <f t="shared" si="23"/>
        <v>0</v>
      </c>
      <c r="X79" s="66">
        <f t="shared" si="23"/>
        <v>0</v>
      </c>
      <c r="Y79" s="66">
        <f t="shared" si="23"/>
        <v>0</v>
      </c>
      <c r="Z79" s="66">
        <f t="shared" si="23"/>
        <v>0</v>
      </c>
      <c r="AA79" s="66">
        <f t="shared" si="23"/>
        <v>0</v>
      </c>
      <c r="AB79" s="66">
        <f t="shared" si="23"/>
        <v>0</v>
      </c>
      <c r="AC79" s="66">
        <f t="shared" si="23"/>
        <v>0</v>
      </c>
      <c r="AD79" s="66">
        <f t="shared" si="23"/>
        <v>0</v>
      </c>
      <c r="AE79" s="66">
        <f t="shared" si="23"/>
        <v>0</v>
      </c>
      <c r="AF79" s="66">
        <f t="shared" si="23"/>
        <v>0</v>
      </c>
      <c r="AG79" s="71">
        <f t="shared" si="23"/>
        <v>0</v>
      </c>
      <c r="AH79" s="51">
        <f t="shared" si="20"/>
        <v>60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87</v>
      </c>
      <c r="B80" s="66">
        <f t="shared" ref="B80:AG80" si="24">SUM(B67:B79)</f>
        <v>2441.34</v>
      </c>
      <c r="C80" s="66">
        <f t="shared" si="24"/>
        <v>2393.44</v>
      </c>
      <c r="D80" s="66">
        <f t="shared" si="24"/>
        <v>2378.12</v>
      </c>
      <c r="E80" s="66">
        <f t="shared" si="24"/>
        <v>2337.6999999999998</v>
      </c>
      <c r="F80" s="66">
        <f t="shared" si="24"/>
        <v>2279.3999999999996</v>
      </c>
      <c r="G80" s="66">
        <f t="shared" si="24"/>
        <v>2237.3599999999997</v>
      </c>
      <c r="H80" s="66">
        <f t="shared" si="24"/>
        <v>2207.44</v>
      </c>
      <c r="I80" s="66">
        <f t="shared" si="24"/>
        <v>2290.16</v>
      </c>
      <c r="J80" s="66">
        <f t="shared" si="24"/>
        <v>2317.88</v>
      </c>
      <c r="K80" s="66">
        <f t="shared" si="24"/>
        <v>2408.3200000000002</v>
      </c>
      <c r="L80" s="66">
        <f t="shared" si="24"/>
        <v>2436.08</v>
      </c>
      <c r="M80" s="66">
        <f t="shared" si="24"/>
        <v>2430.2800000000002</v>
      </c>
      <c r="N80" s="66">
        <f t="shared" si="24"/>
        <v>2502.6800000000003</v>
      </c>
      <c r="O80" s="66">
        <f t="shared" si="24"/>
        <v>2679.88</v>
      </c>
      <c r="P80" s="66">
        <f t="shared" si="24"/>
        <v>2586.98</v>
      </c>
      <c r="Q80" s="66">
        <f t="shared" si="24"/>
        <v>2586.42</v>
      </c>
      <c r="R80" s="66">
        <f t="shared" si="24"/>
        <v>2657.3</v>
      </c>
      <c r="S80" s="66">
        <f t="shared" si="24"/>
        <v>2718.6800000000003</v>
      </c>
      <c r="T80" s="66">
        <f t="shared" si="24"/>
        <v>2599.7200000000003</v>
      </c>
      <c r="U80" s="66">
        <f t="shared" si="24"/>
        <v>2522.420000000001</v>
      </c>
      <c r="V80" s="66">
        <f t="shared" si="24"/>
        <v>2489.7399999999998</v>
      </c>
      <c r="W80" s="66">
        <f t="shared" si="24"/>
        <v>2458.2600000000002</v>
      </c>
      <c r="X80" s="66">
        <f t="shared" si="24"/>
        <v>2537.7600000000002</v>
      </c>
      <c r="Y80" s="66">
        <f t="shared" si="24"/>
        <v>2776.6600000000003</v>
      </c>
      <c r="Z80" s="66">
        <f t="shared" si="24"/>
        <v>2910.1000000000004</v>
      </c>
      <c r="AA80" s="66">
        <f t="shared" si="24"/>
        <v>2857.92</v>
      </c>
      <c r="AB80" s="66">
        <f t="shared" si="24"/>
        <v>2771.7400000000002</v>
      </c>
      <c r="AC80" s="66">
        <f t="shared" si="24"/>
        <v>2769.26</v>
      </c>
      <c r="AD80" s="66">
        <f t="shared" si="24"/>
        <v>2614.1400000000003</v>
      </c>
      <c r="AE80" s="66">
        <f t="shared" si="24"/>
        <v>2458.7200000000003</v>
      </c>
      <c r="AF80" s="66">
        <f t="shared" si="24"/>
        <v>2431.2800000000002</v>
      </c>
      <c r="AG80" s="71">
        <f t="shared" si="24"/>
        <v>4208.08</v>
      </c>
      <c r="AH80" s="51">
        <f t="shared" si="20"/>
        <v>2910.1000000000004</v>
      </c>
      <c r="AI80" s="52">
        <f t="shared" si="21"/>
        <v>2207.44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50.005000000000003</v>
      </c>
      <c r="C81" s="91">
        <v>50.036999999999999</v>
      </c>
      <c r="D81" s="91">
        <v>50.042000000000002</v>
      </c>
      <c r="E81" s="91">
        <v>50.040999999999997</v>
      </c>
      <c r="F81" s="91">
        <v>50.051000000000002</v>
      </c>
      <c r="G81" s="91">
        <v>50.05</v>
      </c>
      <c r="H81" s="91">
        <v>49.984999999999999</v>
      </c>
      <c r="I81" s="91">
        <v>49.863999999999997</v>
      </c>
      <c r="J81" s="91">
        <v>49.963999999999999</v>
      </c>
      <c r="K81" s="91">
        <v>49.997999999999998</v>
      </c>
      <c r="L81" s="91">
        <v>50.039000000000001</v>
      </c>
      <c r="M81" s="91">
        <v>50.042999999999999</v>
      </c>
      <c r="N81" s="91">
        <v>50.033999999999999</v>
      </c>
      <c r="O81" s="91">
        <v>49.978999999999999</v>
      </c>
      <c r="P81" s="91">
        <v>50.015000000000001</v>
      </c>
      <c r="Q81" s="91">
        <v>50.02</v>
      </c>
      <c r="R81" s="91">
        <v>49.932000000000002</v>
      </c>
      <c r="S81" s="91">
        <v>50.04</v>
      </c>
      <c r="T81" s="91">
        <v>50.094000000000001</v>
      </c>
      <c r="U81" s="91">
        <v>49.956000000000003</v>
      </c>
      <c r="V81" s="91">
        <v>49.982999999999997</v>
      </c>
      <c r="W81" s="91">
        <v>50.02</v>
      </c>
      <c r="X81" s="91">
        <v>50.034999999999997</v>
      </c>
      <c r="Y81" s="91">
        <v>50.012</v>
      </c>
      <c r="Z81" s="91">
        <v>50.067999999999998</v>
      </c>
      <c r="AA81" s="91">
        <v>49.978999999999999</v>
      </c>
      <c r="AB81" s="91">
        <v>49.987000000000002</v>
      </c>
      <c r="AC81" s="91">
        <v>49.996000000000002</v>
      </c>
      <c r="AD81" s="91">
        <v>50.026000000000003</v>
      </c>
      <c r="AE81" s="91">
        <v>50.021999999999998</v>
      </c>
      <c r="AF81" s="92">
        <v>50.031999999999996</v>
      </c>
      <c r="AG81" s="93"/>
      <c r="AH81" s="51">
        <f t="shared" si="20"/>
        <v>50.094000000000001</v>
      </c>
      <c r="AI81" s="52">
        <f t="shared" si="21"/>
        <v>49.863999999999997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125.9</v>
      </c>
      <c r="C82" s="67">
        <v>124.4</v>
      </c>
      <c r="D82" s="67">
        <v>124.9</v>
      </c>
      <c r="E82" s="67">
        <v>124.9</v>
      </c>
      <c r="F82" s="67">
        <v>126</v>
      </c>
      <c r="G82" s="67">
        <v>126.1</v>
      </c>
      <c r="H82" s="67">
        <v>126.7</v>
      </c>
      <c r="I82" s="67">
        <v>124.4</v>
      </c>
      <c r="J82" s="67">
        <v>123.6</v>
      </c>
      <c r="K82" s="67">
        <v>121.8</v>
      </c>
      <c r="L82" s="67">
        <v>124.6</v>
      </c>
      <c r="M82" s="67">
        <v>122.1</v>
      </c>
      <c r="N82" s="67">
        <v>121.1</v>
      </c>
      <c r="O82" s="67">
        <v>123.4</v>
      </c>
      <c r="P82" s="67">
        <v>123.4</v>
      </c>
      <c r="Q82" s="67">
        <v>121.8</v>
      </c>
      <c r="R82" s="67">
        <v>121.4</v>
      </c>
      <c r="S82" s="95">
        <v>123.7</v>
      </c>
      <c r="T82" s="95">
        <v>124.1</v>
      </c>
      <c r="U82" s="95">
        <v>125.3</v>
      </c>
      <c r="V82" s="95">
        <v>126.3</v>
      </c>
      <c r="W82" s="95">
        <v>124.2</v>
      </c>
      <c r="X82" s="95">
        <v>123.5</v>
      </c>
      <c r="Y82" s="95">
        <v>125.1</v>
      </c>
      <c r="Z82" s="95">
        <v>125</v>
      </c>
      <c r="AA82" s="67">
        <v>125.2</v>
      </c>
      <c r="AB82" s="67">
        <v>125.1</v>
      </c>
      <c r="AC82" s="67">
        <v>125.8</v>
      </c>
      <c r="AD82" s="67">
        <v>125.3</v>
      </c>
      <c r="AE82" s="67">
        <v>124</v>
      </c>
      <c r="AF82" s="96">
        <v>124.3</v>
      </c>
      <c r="AG82" s="97"/>
      <c r="AH82" s="51">
        <f t="shared" si="20"/>
        <v>126.7</v>
      </c>
      <c r="AI82" s="52">
        <f t="shared" si="21"/>
        <v>121.1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129.5</v>
      </c>
      <c r="C83" s="67">
        <v>128.30000000000001</v>
      </c>
      <c r="D83" s="67">
        <v>128.69999999999999</v>
      </c>
      <c r="E83" s="67">
        <v>128.9</v>
      </c>
      <c r="F83" s="67">
        <v>129.6</v>
      </c>
      <c r="G83" s="67">
        <v>129</v>
      </c>
      <c r="H83" s="67">
        <v>129.30000000000001</v>
      </c>
      <c r="I83" s="67">
        <v>127.1</v>
      </c>
      <c r="J83" s="67">
        <v>126.4</v>
      </c>
      <c r="K83" s="67">
        <v>124.8</v>
      </c>
      <c r="L83" s="67">
        <v>125.8</v>
      </c>
      <c r="M83" s="67">
        <v>124.4</v>
      </c>
      <c r="N83" s="67">
        <v>123</v>
      </c>
      <c r="O83" s="67">
        <v>125.4</v>
      </c>
      <c r="P83" s="67">
        <v>124.8</v>
      </c>
      <c r="Q83" s="67">
        <v>123.4</v>
      </c>
      <c r="R83" s="67">
        <v>123.5</v>
      </c>
      <c r="S83" s="95">
        <v>125.7</v>
      </c>
      <c r="T83" s="95">
        <v>126.1</v>
      </c>
      <c r="U83" s="95">
        <v>127</v>
      </c>
      <c r="V83" s="95">
        <v>125.5</v>
      </c>
      <c r="W83" s="95">
        <v>126.6</v>
      </c>
      <c r="X83" s="95">
        <v>126.1</v>
      </c>
      <c r="Y83" s="95">
        <v>127.3</v>
      </c>
      <c r="Z83" s="95">
        <v>127.2</v>
      </c>
      <c r="AA83" s="67">
        <v>127.3</v>
      </c>
      <c r="AB83" s="67">
        <v>127.2</v>
      </c>
      <c r="AC83" s="67">
        <v>129</v>
      </c>
      <c r="AD83" s="67">
        <v>128</v>
      </c>
      <c r="AE83" s="67">
        <v>127.8</v>
      </c>
      <c r="AF83" s="96">
        <v>127.9</v>
      </c>
      <c r="AG83" s="97"/>
      <c r="AH83" s="51">
        <f t="shared" si="20"/>
        <v>129.6</v>
      </c>
      <c r="AI83" s="52">
        <f t="shared" si="21"/>
        <v>123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127.9</v>
      </c>
      <c r="C84" s="67">
        <v>126.6</v>
      </c>
      <c r="D84" s="67">
        <v>127.3</v>
      </c>
      <c r="E84" s="67">
        <v>128.69999999999999</v>
      </c>
      <c r="F84" s="67">
        <v>128.80000000000001</v>
      </c>
      <c r="G84" s="67">
        <v>130</v>
      </c>
      <c r="H84" s="67">
        <v>130.30000000000001</v>
      </c>
      <c r="I84" s="67">
        <v>126.1</v>
      </c>
      <c r="J84" s="67">
        <v>129.4</v>
      </c>
      <c r="K84" s="67">
        <v>124.9</v>
      </c>
      <c r="L84" s="67">
        <v>126.2</v>
      </c>
      <c r="M84" s="67">
        <v>127.1</v>
      </c>
      <c r="N84" s="67">
        <v>123.7</v>
      </c>
      <c r="O84" s="67">
        <v>124.3</v>
      </c>
      <c r="P84" s="67">
        <v>123.4</v>
      </c>
      <c r="Q84" s="67">
        <v>126.5</v>
      </c>
      <c r="R84" s="67">
        <v>121.9</v>
      </c>
      <c r="S84" s="67">
        <v>123.2</v>
      </c>
      <c r="T84" s="67">
        <v>123.7</v>
      </c>
      <c r="U84" s="67">
        <v>128.1</v>
      </c>
      <c r="V84" s="67">
        <v>128.30000000000001</v>
      </c>
      <c r="W84" s="95">
        <v>128.19999999999999</v>
      </c>
      <c r="X84" s="95">
        <v>127.7</v>
      </c>
      <c r="Y84" s="95">
        <v>122.2</v>
      </c>
      <c r="Z84" s="95">
        <v>124.6</v>
      </c>
      <c r="AA84" s="67">
        <v>124.9</v>
      </c>
      <c r="AB84" s="67">
        <v>125.7</v>
      </c>
      <c r="AC84" s="67">
        <v>124.2</v>
      </c>
      <c r="AD84" s="67">
        <v>125.2</v>
      </c>
      <c r="AE84" s="67">
        <v>127.3</v>
      </c>
      <c r="AF84" s="96">
        <v>125.8</v>
      </c>
      <c r="AG84" s="97"/>
      <c r="AH84" s="51">
        <f t="shared" si="20"/>
        <v>130.30000000000001</v>
      </c>
      <c r="AI84" s="52">
        <f t="shared" si="21"/>
        <v>121.9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133.19999999999999</v>
      </c>
      <c r="C85" s="67">
        <v>132.30000000000001</v>
      </c>
      <c r="D85" s="67">
        <v>133.1</v>
      </c>
      <c r="E85" s="67">
        <v>134.80000000000001</v>
      </c>
      <c r="F85" s="67">
        <v>135.1</v>
      </c>
      <c r="G85" s="67">
        <v>136.19999999999999</v>
      </c>
      <c r="H85" s="67">
        <v>137</v>
      </c>
      <c r="I85" s="67">
        <v>131.1</v>
      </c>
      <c r="J85" s="67">
        <v>132.6</v>
      </c>
      <c r="K85" s="67">
        <v>128.19999999999999</v>
      </c>
      <c r="L85" s="67">
        <v>129.6</v>
      </c>
      <c r="M85" s="67">
        <v>129.80000000000001</v>
      </c>
      <c r="N85" s="67">
        <v>126.9</v>
      </c>
      <c r="O85" s="67">
        <v>127.4</v>
      </c>
      <c r="P85" s="67">
        <v>127.4</v>
      </c>
      <c r="Q85" s="67">
        <v>130</v>
      </c>
      <c r="R85" s="67">
        <v>126.6</v>
      </c>
      <c r="S85" s="67">
        <v>126.4</v>
      </c>
      <c r="T85" s="67">
        <v>127.4</v>
      </c>
      <c r="U85" s="67">
        <v>131</v>
      </c>
      <c r="V85" s="67">
        <v>128.19999999999999</v>
      </c>
      <c r="W85" s="95">
        <v>131.9</v>
      </c>
      <c r="X85" s="95">
        <v>131.69999999999999</v>
      </c>
      <c r="Y85" s="95">
        <v>126.2</v>
      </c>
      <c r="Z85" s="95">
        <v>128.6</v>
      </c>
      <c r="AA85" s="67">
        <v>129.4</v>
      </c>
      <c r="AB85" s="67">
        <v>130.69999999999999</v>
      </c>
      <c r="AC85" s="67">
        <v>129.80000000000001</v>
      </c>
      <c r="AD85" s="67">
        <v>128.6</v>
      </c>
      <c r="AE85" s="67">
        <v>129.69999999999999</v>
      </c>
      <c r="AF85" s="96">
        <v>129.1</v>
      </c>
      <c r="AG85" s="97"/>
      <c r="AH85" s="51">
        <f t="shared" si="20"/>
        <v>137</v>
      </c>
      <c r="AI85" s="52">
        <f t="shared" si="21"/>
        <v>126.2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135.6</v>
      </c>
      <c r="C86" s="99">
        <v>129.9</v>
      </c>
      <c r="D86" s="99">
        <v>131.80000000000001</v>
      </c>
      <c r="E86" s="99">
        <v>133.4</v>
      </c>
      <c r="F86" s="99">
        <v>131.4</v>
      </c>
      <c r="G86" s="99">
        <v>130.4</v>
      </c>
      <c r="H86" s="99">
        <v>133.5</v>
      </c>
      <c r="I86" s="99">
        <v>132.9</v>
      </c>
      <c r="J86" s="99">
        <v>135.19999999999999</v>
      </c>
      <c r="K86" s="99">
        <v>133.19999999999999</v>
      </c>
      <c r="L86" s="99">
        <v>135.19999999999999</v>
      </c>
      <c r="M86" s="99">
        <v>133.5</v>
      </c>
      <c r="N86" s="99">
        <v>133.30000000000001</v>
      </c>
      <c r="O86" s="99">
        <v>135.5</v>
      </c>
      <c r="P86" s="99">
        <v>135.1</v>
      </c>
      <c r="Q86" s="99">
        <v>132.19999999999999</v>
      </c>
      <c r="R86" s="99">
        <v>128.4</v>
      </c>
      <c r="S86" s="99">
        <v>133.5</v>
      </c>
      <c r="T86" s="99">
        <v>134.69999999999999</v>
      </c>
      <c r="U86" s="99">
        <v>135.30000000000001</v>
      </c>
      <c r="V86" s="99">
        <v>137.19999999999999</v>
      </c>
      <c r="W86" s="95">
        <v>132.80000000000001</v>
      </c>
      <c r="X86" s="95">
        <v>135.5</v>
      </c>
      <c r="Y86" s="95">
        <v>133.30000000000001</v>
      </c>
      <c r="Z86" s="95">
        <v>131.5</v>
      </c>
      <c r="AA86" s="99">
        <v>135.19999999999999</v>
      </c>
      <c r="AB86" s="99">
        <v>128.69999999999999</v>
      </c>
      <c r="AC86" s="99">
        <v>136.19999999999999</v>
      </c>
      <c r="AD86" s="99">
        <v>132.80000000000001</v>
      </c>
      <c r="AE86" s="99">
        <v>131.30000000000001</v>
      </c>
      <c r="AF86" s="100">
        <v>130.1</v>
      </c>
      <c r="AG86" s="101"/>
      <c r="AH86" s="51">
        <f t="shared" si="20"/>
        <v>137.19999999999999</v>
      </c>
      <c r="AI86" s="52">
        <f t="shared" si="21"/>
        <v>128.4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133.1</v>
      </c>
      <c r="C87" s="67">
        <v>126.4</v>
      </c>
      <c r="D87" s="67">
        <v>129.19999999999999</v>
      </c>
      <c r="E87" s="67">
        <v>127.8</v>
      </c>
      <c r="F87" s="67">
        <v>126.8</v>
      </c>
      <c r="G87" s="67">
        <v>125</v>
      </c>
      <c r="H87" s="67">
        <v>130.6</v>
      </c>
      <c r="I87" s="67">
        <v>128.69999999999999</v>
      </c>
      <c r="J87" s="67">
        <v>132.4</v>
      </c>
      <c r="K87" s="67">
        <v>128.9</v>
      </c>
      <c r="L87" s="67">
        <v>131.80000000000001</v>
      </c>
      <c r="M87" s="67">
        <v>130.9</v>
      </c>
      <c r="N87" s="67">
        <v>125.8</v>
      </c>
      <c r="O87" s="67">
        <v>125.7</v>
      </c>
      <c r="P87" s="67">
        <v>127.8</v>
      </c>
      <c r="Q87" s="67">
        <v>128.19999999999999</v>
      </c>
      <c r="R87" s="67">
        <v>120.5</v>
      </c>
      <c r="S87" s="67">
        <v>126.9</v>
      </c>
      <c r="T87" s="67">
        <v>131.9</v>
      </c>
      <c r="U87" s="67">
        <v>133.69999999999999</v>
      </c>
      <c r="V87" s="67">
        <v>133</v>
      </c>
      <c r="W87" s="95">
        <v>130</v>
      </c>
      <c r="X87" s="95">
        <v>132.9</v>
      </c>
      <c r="Y87" s="95">
        <v>132.19999999999999</v>
      </c>
      <c r="Z87" s="95">
        <v>133.30000000000001</v>
      </c>
      <c r="AA87" s="67">
        <v>131.30000000000001</v>
      </c>
      <c r="AB87" s="67">
        <v>121</v>
      </c>
      <c r="AC87" s="67">
        <v>130.30000000000001</v>
      </c>
      <c r="AD87" s="67">
        <v>125.1</v>
      </c>
      <c r="AE87" s="67">
        <v>126.2</v>
      </c>
      <c r="AF87" s="96">
        <v>120</v>
      </c>
      <c r="AG87" s="97"/>
      <c r="AH87" s="51">
        <f t="shared" si="20"/>
        <v>133.69999999999999</v>
      </c>
      <c r="AI87" s="52">
        <f t="shared" si="21"/>
        <v>120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66.099999999999994</v>
      </c>
      <c r="C88" s="102">
        <v>65.599999999999994</v>
      </c>
      <c r="D88" s="102">
        <v>65.7</v>
      </c>
      <c r="E88" s="102">
        <v>65.900000000000006</v>
      </c>
      <c r="F88" s="102">
        <v>66.099999999999994</v>
      </c>
      <c r="G88" s="102">
        <v>66</v>
      </c>
      <c r="H88" s="102">
        <v>66</v>
      </c>
      <c r="I88" s="102">
        <v>65.2</v>
      </c>
      <c r="J88" s="102">
        <v>64.7</v>
      </c>
      <c r="K88" s="102">
        <v>63.7</v>
      </c>
      <c r="L88" s="102">
        <v>64.3</v>
      </c>
      <c r="M88" s="102">
        <v>63.4</v>
      </c>
      <c r="N88" s="102">
        <v>62.9</v>
      </c>
      <c r="O88" s="102">
        <v>64.3</v>
      </c>
      <c r="P88" s="102">
        <v>63.6</v>
      </c>
      <c r="Q88" s="102">
        <v>63.3</v>
      </c>
      <c r="R88" s="102">
        <v>63.4</v>
      </c>
      <c r="S88" s="102">
        <v>64.099999999999994</v>
      </c>
      <c r="T88" s="102">
        <v>64.5</v>
      </c>
      <c r="U88" s="102">
        <v>65</v>
      </c>
      <c r="V88" s="102">
        <v>65.7</v>
      </c>
      <c r="W88" s="102">
        <v>64.7</v>
      </c>
      <c r="X88" s="102">
        <v>64.400000000000006</v>
      </c>
      <c r="Y88" s="102">
        <v>65.2</v>
      </c>
      <c r="Z88" s="102">
        <v>65</v>
      </c>
      <c r="AA88" s="102">
        <v>65.400000000000006</v>
      </c>
      <c r="AB88" s="102">
        <v>65.2</v>
      </c>
      <c r="AC88" s="102">
        <v>65.900000000000006</v>
      </c>
      <c r="AD88" s="102">
        <v>65.599999999999994</v>
      </c>
      <c r="AE88" s="102">
        <v>65.3</v>
      </c>
      <c r="AF88" s="103">
        <v>65.400000000000006</v>
      </c>
      <c r="AG88" s="104"/>
      <c r="AH88" s="51">
        <f t="shared" si="20"/>
        <v>66.099999999999994</v>
      </c>
      <c r="AI88" s="52">
        <f t="shared" si="21"/>
        <v>62.9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 t="shared" ref="B90:M90" si="25">SUM(B12,B14,B17,B20:B21,B39,B41:B42,B44,B46,B91:B94,B98,B104,B110,B119,B121,B133,B140,B143:B144,B151,B153,B155,B159:B161,B163:B165,B170,B176:B177,B179:B181,B189,B194)</f>
        <v>125.93999999999998</v>
      </c>
      <c r="C90" s="109">
        <f t="shared" si="25"/>
        <v>126.33999999999999</v>
      </c>
      <c r="D90" s="109">
        <f t="shared" si="25"/>
        <v>119.04</v>
      </c>
      <c r="E90" s="109">
        <f t="shared" si="25"/>
        <v>133.03999999999996</v>
      </c>
      <c r="F90" s="109">
        <f t="shared" si="25"/>
        <v>140.33999999999997</v>
      </c>
      <c r="G90" s="109">
        <f t="shared" si="25"/>
        <v>158.23999999999998</v>
      </c>
      <c r="H90" s="109">
        <f t="shared" si="25"/>
        <v>174.23999999999995</v>
      </c>
      <c r="I90" s="109">
        <f t="shared" si="25"/>
        <v>200.13999999999996</v>
      </c>
      <c r="J90" s="109">
        <f t="shared" si="25"/>
        <v>212.03999999999996</v>
      </c>
      <c r="K90" s="109">
        <f t="shared" si="25"/>
        <v>229.13999999999996</v>
      </c>
      <c r="L90" s="109">
        <f t="shared" si="25"/>
        <v>245.33999999999997</v>
      </c>
      <c r="M90" s="109">
        <f t="shared" si="25"/>
        <v>231.14</v>
      </c>
      <c r="N90" s="109">
        <f>SUM(N11,N12,N14,N17,N20:N21,N39,N41:N42,N44,N46,N91:N94,N98,N104,N110,N119,N121,N133,N140,N143:N144,N151,N153,N155,N159:N161,N163:N165,N170,N176:N177,N179:N181,N189,N194)</f>
        <v>297.54000000000002</v>
      </c>
      <c r="O90" s="109">
        <f t="shared" ref="O90:AF90" si="26">SUM(O11,O12,O14,O17,O20:O21,O39,O41:O42,O44,O46,O91:O94,O98,O104,O110,O119,O121,O133,O140,O143:O144,O151,O153,O155,O159:O161,O163:O165,O170,O176:O177,O179:O181,O189,O194)</f>
        <v>529.74</v>
      </c>
      <c r="P90" s="109">
        <f t="shared" si="26"/>
        <v>523.54</v>
      </c>
      <c r="Q90" s="109">
        <f t="shared" si="26"/>
        <v>517.2399999999999</v>
      </c>
      <c r="R90" s="109">
        <f t="shared" si="26"/>
        <v>523.03999999999985</v>
      </c>
      <c r="S90" s="109">
        <f t="shared" si="26"/>
        <v>522.33999999999992</v>
      </c>
      <c r="T90" s="109">
        <f t="shared" si="26"/>
        <v>507.04000000000008</v>
      </c>
      <c r="U90" s="109">
        <f t="shared" si="26"/>
        <v>508.6400000000001</v>
      </c>
      <c r="V90" s="109">
        <f t="shared" si="26"/>
        <v>473.14000000000004</v>
      </c>
      <c r="W90" s="109">
        <f t="shared" si="26"/>
        <v>506.94</v>
      </c>
      <c r="X90" s="109">
        <f t="shared" si="26"/>
        <v>512.1400000000001</v>
      </c>
      <c r="Y90" s="109">
        <f t="shared" si="26"/>
        <v>559.1400000000001</v>
      </c>
      <c r="Z90" s="109">
        <f t="shared" si="26"/>
        <v>563.34000000000015</v>
      </c>
      <c r="AA90" s="109">
        <f t="shared" si="26"/>
        <v>539.54</v>
      </c>
      <c r="AB90" s="109">
        <f t="shared" si="26"/>
        <v>520.64</v>
      </c>
      <c r="AC90" s="109">
        <f t="shared" si="26"/>
        <v>491.1400000000001</v>
      </c>
      <c r="AD90" s="109">
        <f t="shared" si="26"/>
        <v>441.54</v>
      </c>
      <c r="AE90" s="109">
        <f t="shared" si="26"/>
        <v>381.64000000000004</v>
      </c>
      <c r="AF90" s="109">
        <f t="shared" si="26"/>
        <v>376.84000000000003</v>
      </c>
      <c r="AG90" s="110"/>
      <c r="AH90" s="51">
        <f>MAX(B90:AF90)</f>
        <v>563.34000000000015</v>
      </c>
      <c r="AI90" s="52">
        <f>MIN(B90:AF90)</f>
        <v>119.04</v>
      </c>
    </row>
    <row r="91" spans="1:88" x14ac:dyDescent="0.25">
      <c r="A91" s="111" t="s">
        <v>58</v>
      </c>
      <c r="B91" s="79">
        <v>16.5</v>
      </c>
      <c r="C91" s="79">
        <v>17.7</v>
      </c>
      <c r="D91" s="79">
        <v>16.899999999999999</v>
      </c>
      <c r="E91" s="79">
        <v>19.7</v>
      </c>
      <c r="F91" s="112">
        <v>13.3</v>
      </c>
      <c r="G91" s="112">
        <v>21.5</v>
      </c>
      <c r="H91" s="112">
        <v>16.5</v>
      </c>
      <c r="I91" s="112">
        <v>24</v>
      </c>
      <c r="J91" s="112">
        <v>39.700000000000003</v>
      </c>
      <c r="K91" s="112">
        <v>41.2</v>
      </c>
      <c r="L91" s="49">
        <v>46.1</v>
      </c>
      <c r="M91" s="112">
        <v>41.9</v>
      </c>
      <c r="N91" s="112">
        <v>27.8</v>
      </c>
      <c r="O91" s="112">
        <v>35.5</v>
      </c>
      <c r="P91" s="112">
        <v>23.4</v>
      </c>
      <c r="Q91" s="112">
        <v>16.5</v>
      </c>
      <c r="R91" s="112">
        <v>12.3</v>
      </c>
      <c r="S91" s="49">
        <v>13.3</v>
      </c>
      <c r="T91" s="49">
        <v>21.1</v>
      </c>
      <c r="U91" s="112">
        <v>27.7</v>
      </c>
      <c r="V91" s="112">
        <v>29.5</v>
      </c>
      <c r="W91" s="112">
        <v>28.9</v>
      </c>
      <c r="X91" s="112">
        <v>21.4</v>
      </c>
      <c r="Y91" s="112">
        <v>20.2</v>
      </c>
      <c r="Z91" s="112">
        <v>18.5</v>
      </c>
      <c r="AA91" s="49">
        <v>26.9</v>
      </c>
      <c r="AB91" s="49">
        <v>13.5</v>
      </c>
      <c r="AC91" s="49">
        <v>-1.9</v>
      </c>
      <c r="AD91" s="49">
        <v>5.9</v>
      </c>
      <c r="AE91" s="49">
        <v>10.4</v>
      </c>
      <c r="AF91" s="113">
        <v>9.6</v>
      </c>
      <c r="AG91" s="114">
        <v>75</v>
      </c>
      <c r="AH91" s="51">
        <f>IF(ABS(MAX(B91:AF91))&gt;ABS(MIN(B91:AF91)),MAX(B91:AF91),MIN(B91:AF91))</f>
        <v>46.1</v>
      </c>
      <c r="AI91" s="115">
        <f>INDEX($B$9:$AF$9,1,MATCH(AH91,B91:AF91,0))</f>
        <v>0.33333333333333331</v>
      </c>
    </row>
    <row r="92" spans="1:88" x14ac:dyDescent="0.25">
      <c r="A92" s="116" t="s">
        <v>59</v>
      </c>
      <c r="B92" s="80">
        <v>-70</v>
      </c>
      <c r="C92" s="80">
        <v>-73</v>
      </c>
      <c r="D92" s="80">
        <v>-75</v>
      </c>
      <c r="E92" s="80">
        <v>-70</v>
      </c>
      <c r="F92" s="80">
        <v>-62</v>
      </c>
      <c r="G92" s="80">
        <v>-48</v>
      </c>
      <c r="H92" s="80">
        <v>-40</v>
      </c>
      <c r="I92" s="80">
        <v>-34</v>
      </c>
      <c r="J92" s="80">
        <v>-32</v>
      </c>
      <c r="K92" s="80">
        <v>-25</v>
      </c>
      <c r="L92" s="80">
        <v>-17.100000000000001</v>
      </c>
      <c r="M92" s="80">
        <v>-24</v>
      </c>
      <c r="N92" s="80">
        <v>-21.8</v>
      </c>
      <c r="O92" s="80">
        <v>-22</v>
      </c>
      <c r="P92" s="80">
        <v>-21</v>
      </c>
      <c r="Q92" s="80">
        <v>-21</v>
      </c>
      <c r="R92" s="80">
        <v>-24</v>
      </c>
      <c r="S92" s="80">
        <v>-18</v>
      </c>
      <c r="T92" s="80">
        <v>-20.7</v>
      </c>
      <c r="U92" s="80">
        <v>-20</v>
      </c>
      <c r="V92" s="80">
        <v>-20</v>
      </c>
      <c r="W92" s="80">
        <v>-21</v>
      </c>
      <c r="X92" s="80">
        <v>-21</v>
      </c>
      <c r="Y92" s="80">
        <v>-3</v>
      </c>
      <c r="Z92" s="80">
        <v>-0.3</v>
      </c>
      <c r="AA92" s="67">
        <v>-11</v>
      </c>
      <c r="AB92" s="67">
        <v>-20</v>
      </c>
      <c r="AC92" s="67">
        <v>-33</v>
      </c>
      <c r="AD92" s="67">
        <v>-53</v>
      </c>
      <c r="AE92" s="67">
        <v>-68</v>
      </c>
      <c r="AF92" s="117">
        <v>-70</v>
      </c>
      <c r="AG92" s="114">
        <v>240</v>
      </c>
      <c r="AH92" s="51">
        <f>IF(ABS(MAX(B92:AF92))&gt;ABS(MIN(B92:AF92)),MAX(B92:AF92),MIN(B92:AF92))</f>
        <v>-75</v>
      </c>
      <c r="AI92" s="115">
        <f>INDEX($B$9:$AF$9,1,MATCH(AH92,B92:AF92,0))</f>
        <v>0.125</v>
      </c>
    </row>
    <row r="93" spans="1:88" x14ac:dyDescent="0.25">
      <c r="A93" s="116" t="s">
        <v>60</v>
      </c>
      <c r="B93" s="80">
        <v>-8.8000000000000007</v>
      </c>
      <c r="C93" s="80">
        <v>-9.6</v>
      </c>
      <c r="D93" s="80">
        <v>-11.7</v>
      </c>
      <c r="E93" s="80">
        <v>-8.5</v>
      </c>
      <c r="F93" s="80">
        <v>-8.5</v>
      </c>
      <c r="G93" s="80">
        <v>-2.6</v>
      </c>
      <c r="H93" s="80">
        <v>1</v>
      </c>
      <c r="I93" s="80">
        <v>0.7</v>
      </c>
      <c r="J93" s="80">
        <v>1.2</v>
      </c>
      <c r="K93" s="80">
        <v>4.7</v>
      </c>
      <c r="L93" s="80">
        <v>11.4</v>
      </c>
      <c r="M93" s="80">
        <v>12.9</v>
      </c>
      <c r="N93" s="80">
        <v>18</v>
      </c>
      <c r="O93" s="80">
        <v>32.299999999999997</v>
      </c>
      <c r="P93" s="80">
        <v>23.7</v>
      </c>
      <c r="Q93" s="80">
        <v>25.7</v>
      </c>
      <c r="R93" s="80">
        <v>31.8</v>
      </c>
      <c r="S93" s="80">
        <v>38.6</v>
      </c>
      <c r="T93" s="80">
        <v>32.200000000000003</v>
      </c>
      <c r="U93" s="80">
        <v>25</v>
      </c>
      <c r="V93" s="80">
        <v>27.1</v>
      </c>
      <c r="W93" s="80">
        <v>9.3000000000000007</v>
      </c>
      <c r="X93" s="80">
        <v>9.1</v>
      </c>
      <c r="Y93" s="80">
        <v>40.700000000000003</v>
      </c>
      <c r="Z93" s="80">
        <v>39.700000000000003</v>
      </c>
      <c r="AA93" s="67">
        <v>22.9</v>
      </c>
      <c r="AB93" s="67">
        <v>35.700000000000003</v>
      </c>
      <c r="AC93" s="67">
        <v>35.200000000000003</v>
      </c>
      <c r="AD93" s="67">
        <v>7.9</v>
      </c>
      <c r="AE93" s="67">
        <v>-5.9</v>
      </c>
      <c r="AF93" s="117">
        <v>-5.0999999999999996</v>
      </c>
      <c r="AG93" s="114">
        <v>60</v>
      </c>
      <c r="AH93" s="51">
        <f>IF(ABS(MAX(B93:AF93))&gt;ABS(MIN(B93:AF93)),MAX(B93:AF93),MIN(B93:AF93))</f>
        <v>40.700000000000003</v>
      </c>
      <c r="AI93" s="115">
        <f>INDEX($B$9:$AF$9,1,MATCH(AH93,B93:AF93,0))</f>
        <v>0.79166666666666663</v>
      </c>
    </row>
    <row r="94" spans="1:88" x14ac:dyDescent="0.25">
      <c r="A94" s="118" t="s">
        <v>61</v>
      </c>
      <c r="B94" s="82">
        <v>-66.3</v>
      </c>
      <c r="C94" s="82">
        <v>-63.3</v>
      </c>
      <c r="D94" s="82">
        <v>-65.7</v>
      </c>
      <c r="E94" s="82">
        <v>-62.7</v>
      </c>
      <c r="F94" s="82">
        <v>-57</v>
      </c>
      <c r="G94" s="82">
        <v>-55</v>
      </c>
      <c r="H94" s="82">
        <v>-51.3</v>
      </c>
      <c r="I94" s="82">
        <v>-45.4</v>
      </c>
      <c r="J94" s="82">
        <v>-51.7</v>
      </c>
      <c r="K94" s="82">
        <v>-46.6</v>
      </c>
      <c r="L94" s="82">
        <v>-50</v>
      </c>
      <c r="M94" s="82">
        <v>-54.6</v>
      </c>
      <c r="N94" s="82">
        <v>-271.3</v>
      </c>
      <c r="O94" s="82">
        <v>-57.9</v>
      </c>
      <c r="P94" s="82">
        <v>-44.4</v>
      </c>
      <c r="Q94" s="82">
        <v>-45.3</v>
      </c>
      <c r="R94" s="82">
        <v>-48.4</v>
      </c>
      <c r="S94" s="82">
        <v>-49.4</v>
      </c>
      <c r="T94" s="82">
        <v>-56.1</v>
      </c>
      <c r="U94" s="82">
        <v>-54</v>
      </c>
      <c r="V94" s="82">
        <v>-58.8</v>
      </c>
      <c r="W94" s="82">
        <v>-46.2</v>
      </c>
      <c r="X94" s="82">
        <v>-43.3</v>
      </c>
      <c r="Y94" s="82">
        <v>-51.7</v>
      </c>
      <c r="Z94" s="82">
        <v>-47.5</v>
      </c>
      <c r="AA94" s="119">
        <v>-52.2</v>
      </c>
      <c r="AB94" s="119">
        <v>-61.5</v>
      </c>
      <c r="AC94" s="119">
        <v>-62.1</v>
      </c>
      <c r="AD94" s="119">
        <v>-61.2</v>
      </c>
      <c r="AE94" s="119">
        <v>-60.8</v>
      </c>
      <c r="AF94" s="120">
        <v>-63.6</v>
      </c>
      <c r="AG94" s="121">
        <v>120</v>
      </c>
      <c r="AH94" s="51">
        <f>IF(ABS(MAX(B94:AF94))&gt;ABS(MIN(B94:AF94)),MAX(B94:AF94),MIN(B94:AF94))</f>
        <v>-271.3</v>
      </c>
      <c r="AI94" s="115">
        <f>INDEX($B$9:$AF$9,1,MATCH(AH94,B94:AF94,0))</f>
        <v>0.41666666666666702</v>
      </c>
    </row>
    <row r="95" spans="1:88" ht="15.75" thickBot="1" x14ac:dyDescent="0.3">
      <c r="A95" s="118" t="s">
        <v>62</v>
      </c>
      <c r="B95" s="82">
        <v>47.5</v>
      </c>
      <c r="C95" s="82">
        <v>53.9</v>
      </c>
      <c r="D95" s="82">
        <v>49.5</v>
      </c>
      <c r="E95" s="82">
        <v>49.5</v>
      </c>
      <c r="F95" s="82">
        <v>46.5</v>
      </c>
      <c r="G95" s="82">
        <v>42.2</v>
      </c>
      <c r="H95" s="82">
        <v>47.2</v>
      </c>
      <c r="I95" s="82">
        <v>54.9</v>
      </c>
      <c r="J95" s="82">
        <v>54.7</v>
      </c>
      <c r="K95" s="82">
        <v>64.3</v>
      </c>
      <c r="L95" s="82">
        <v>60.5</v>
      </c>
      <c r="M95" s="82">
        <v>56.3</v>
      </c>
      <c r="N95" s="82">
        <v>77.900000000000006</v>
      </c>
      <c r="O95" s="82">
        <v>54.2</v>
      </c>
      <c r="P95" s="82">
        <v>78</v>
      </c>
      <c r="Q95" s="82">
        <v>81.400000000000006</v>
      </c>
      <c r="R95" s="82">
        <v>80.5</v>
      </c>
      <c r="S95" s="82">
        <v>73.69</v>
      </c>
      <c r="T95" s="82">
        <v>69.599999999999994</v>
      </c>
      <c r="U95" s="82">
        <v>60.8</v>
      </c>
      <c r="V95" s="82">
        <v>47.7</v>
      </c>
      <c r="W95" s="82">
        <v>70.599999999999994</v>
      </c>
      <c r="X95" s="82">
        <v>81.5</v>
      </c>
      <c r="Y95" s="82">
        <v>67.2</v>
      </c>
      <c r="Z95" s="82">
        <v>72.7</v>
      </c>
      <c r="AA95" s="119">
        <v>72.3</v>
      </c>
      <c r="AB95" s="119">
        <v>58.3</v>
      </c>
      <c r="AC95" s="119">
        <v>60.2</v>
      </c>
      <c r="AD95" s="119">
        <v>63.6</v>
      </c>
      <c r="AE95" s="119">
        <v>63.3</v>
      </c>
      <c r="AF95" s="120">
        <v>59.2</v>
      </c>
      <c r="AG95" s="121"/>
      <c r="AH95" s="51">
        <f>IF(ABS(MAX(B95:AF95))&gt;ABS(MIN(B95:AF95)),MAX(B95:AF95),MIN(B95:AF95))</f>
        <v>81.5</v>
      </c>
      <c r="AI95" s="115">
        <f>INDEX($B$9:$AF$9,1,MATCH(AH95,B95:AF95,0))</f>
        <v>0.77083333333333337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7">B97</f>
        <v>9.9</v>
      </c>
      <c r="D97" s="127">
        <f t="shared" si="27"/>
        <v>9.9</v>
      </c>
      <c r="E97" s="127">
        <f t="shared" si="27"/>
        <v>9.9</v>
      </c>
      <c r="F97" s="127">
        <f t="shared" si="27"/>
        <v>9.9</v>
      </c>
      <c r="G97" s="127">
        <f t="shared" si="27"/>
        <v>9.9</v>
      </c>
      <c r="H97" s="127">
        <f t="shared" si="27"/>
        <v>9.9</v>
      </c>
      <c r="I97" s="127">
        <f t="shared" si="27"/>
        <v>9.9</v>
      </c>
      <c r="J97" s="127">
        <f t="shared" si="27"/>
        <v>9.9</v>
      </c>
      <c r="K97" s="127">
        <f t="shared" si="27"/>
        <v>9.9</v>
      </c>
      <c r="L97" s="127">
        <f t="shared" si="27"/>
        <v>9.9</v>
      </c>
      <c r="M97" s="127">
        <f t="shared" si="27"/>
        <v>9.9</v>
      </c>
      <c r="N97" s="127">
        <f t="shared" si="27"/>
        <v>9.9</v>
      </c>
      <c r="O97" s="127">
        <f t="shared" si="27"/>
        <v>9.9</v>
      </c>
      <c r="P97" s="127">
        <f t="shared" si="27"/>
        <v>9.9</v>
      </c>
      <c r="Q97" s="127">
        <f t="shared" si="27"/>
        <v>9.9</v>
      </c>
      <c r="R97" s="127">
        <f t="shared" si="27"/>
        <v>9.9</v>
      </c>
      <c r="S97" s="127">
        <f t="shared" ref="S97:AF102" si="28">R97</f>
        <v>9.9</v>
      </c>
      <c r="T97" s="127">
        <f t="shared" si="28"/>
        <v>9.9</v>
      </c>
      <c r="U97" s="127">
        <f t="shared" si="28"/>
        <v>9.9</v>
      </c>
      <c r="V97" s="127">
        <f t="shared" si="28"/>
        <v>9.9</v>
      </c>
      <c r="W97" s="127">
        <f t="shared" si="28"/>
        <v>9.9</v>
      </c>
      <c r="X97" s="127">
        <f t="shared" si="28"/>
        <v>9.9</v>
      </c>
      <c r="Y97" s="127">
        <f t="shared" si="28"/>
        <v>9.9</v>
      </c>
      <c r="Z97" s="127">
        <f t="shared" si="28"/>
        <v>9.9</v>
      </c>
      <c r="AA97" s="127">
        <f t="shared" si="28"/>
        <v>9.9</v>
      </c>
      <c r="AB97" s="127">
        <f t="shared" si="28"/>
        <v>9.9</v>
      </c>
      <c r="AC97" s="127">
        <f t="shared" si="28"/>
        <v>9.9</v>
      </c>
      <c r="AD97" s="127">
        <f t="shared" si="28"/>
        <v>9.9</v>
      </c>
      <c r="AE97" s="127">
        <f t="shared" si="28"/>
        <v>9.9</v>
      </c>
      <c r="AF97" s="127">
        <f t="shared" si="28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7"/>
        <v>9.6</v>
      </c>
      <c r="D98" s="129">
        <f t="shared" si="27"/>
        <v>9.6</v>
      </c>
      <c r="E98" s="129">
        <f t="shared" si="27"/>
        <v>9.6</v>
      </c>
      <c r="F98" s="129">
        <f t="shared" si="27"/>
        <v>9.6</v>
      </c>
      <c r="G98" s="129">
        <f t="shared" si="27"/>
        <v>9.6</v>
      </c>
      <c r="H98" s="129">
        <f t="shared" si="27"/>
        <v>9.6</v>
      </c>
      <c r="I98" s="129">
        <f t="shared" si="27"/>
        <v>9.6</v>
      </c>
      <c r="J98" s="129">
        <f t="shared" si="27"/>
        <v>9.6</v>
      </c>
      <c r="K98" s="129">
        <f t="shared" si="27"/>
        <v>9.6</v>
      </c>
      <c r="L98" s="129">
        <f t="shared" si="27"/>
        <v>9.6</v>
      </c>
      <c r="M98" s="129">
        <f t="shared" si="27"/>
        <v>9.6</v>
      </c>
      <c r="N98" s="129">
        <f t="shared" si="27"/>
        <v>9.6</v>
      </c>
      <c r="O98" s="129">
        <f t="shared" si="27"/>
        <v>9.6</v>
      </c>
      <c r="P98" s="129">
        <f t="shared" si="27"/>
        <v>9.6</v>
      </c>
      <c r="Q98" s="129">
        <f t="shared" si="27"/>
        <v>9.6</v>
      </c>
      <c r="R98" s="129">
        <f t="shared" si="27"/>
        <v>9.6</v>
      </c>
      <c r="S98" s="129">
        <f t="shared" si="28"/>
        <v>9.6</v>
      </c>
      <c r="T98" s="129">
        <f t="shared" si="28"/>
        <v>9.6</v>
      </c>
      <c r="U98" s="129">
        <f t="shared" si="28"/>
        <v>9.6</v>
      </c>
      <c r="V98" s="129">
        <f t="shared" si="28"/>
        <v>9.6</v>
      </c>
      <c r="W98" s="129">
        <f t="shared" si="28"/>
        <v>9.6</v>
      </c>
      <c r="X98" s="129">
        <f t="shared" si="28"/>
        <v>9.6</v>
      </c>
      <c r="Y98" s="129">
        <f t="shared" si="28"/>
        <v>9.6</v>
      </c>
      <c r="Z98" s="129">
        <f t="shared" si="28"/>
        <v>9.6</v>
      </c>
      <c r="AA98" s="129">
        <f t="shared" si="28"/>
        <v>9.6</v>
      </c>
      <c r="AB98" s="129">
        <f t="shared" si="28"/>
        <v>9.6</v>
      </c>
      <c r="AC98" s="129">
        <f t="shared" si="28"/>
        <v>9.6</v>
      </c>
      <c r="AD98" s="129">
        <f t="shared" si="28"/>
        <v>9.6</v>
      </c>
      <c r="AE98" s="129">
        <f t="shared" si="28"/>
        <v>9.6</v>
      </c>
      <c r="AF98" s="129">
        <f t="shared" si="28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7"/>
        <v>9.98</v>
      </c>
      <c r="D99" s="129">
        <f t="shared" si="27"/>
        <v>9.98</v>
      </c>
      <c r="E99" s="129">
        <f t="shared" si="27"/>
        <v>9.98</v>
      </c>
      <c r="F99" s="129">
        <f t="shared" si="27"/>
        <v>9.98</v>
      </c>
      <c r="G99" s="129">
        <f t="shared" si="27"/>
        <v>9.98</v>
      </c>
      <c r="H99" s="129">
        <f t="shared" si="27"/>
        <v>9.98</v>
      </c>
      <c r="I99" s="129">
        <f t="shared" si="27"/>
        <v>9.98</v>
      </c>
      <c r="J99" s="129">
        <f t="shared" si="27"/>
        <v>9.98</v>
      </c>
      <c r="K99" s="129">
        <f t="shared" si="27"/>
        <v>9.98</v>
      </c>
      <c r="L99" s="129">
        <f t="shared" si="27"/>
        <v>9.98</v>
      </c>
      <c r="M99" s="129">
        <f t="shared" si="27"/>
        <v>9.98</v>
      </c>
      <c r="N99" s="129">
        <f t="shared" si="27"/>
        <v>9.98</v>
      </c>
      <c r="O99" s="129">
        <f t="shared" si="27"/>
        <v>9.98</v>
      </c>
      <c r="P99" s="129">
        <f t="shared" si="27"/>
        <v>9.98</v>
      </c>
      <c r="Q99" s="129">
        <f t="shared" si="27"/>
        <v>9.98</v>
      </c>
      <c r="R99" s="129">
        <f t="shared" si="27"/>
        <v>9.98</v>
      </c>
      <c r="S99" s="129">
        <f t="shared" si="28"/>
        <v>9.98</v>
      </c>
      <c r="T99" s="129">
        <f t="shared" si="28"/>
        <v>9.98</v>
      </c>
      <c r="U99" s="129">
        <f t="shared" si="28"/>
        <v>9.98</v>
      </c>
      <c r="V99" s="129">
        <f t="shared" si="28"/>
        <v>9.98</v>
      </c>
      <c r="W99" s="129">
        <f t="shared" si="28"/>
        <v>9.98</v>
      </c>
      <c r="X99" s="129">
        <f t="shared" si="28"/>
        <v>9.98</v>
      </c>
      <c r="Y99" s="129">
        <f t="shared" si="28"/>
        <v>9.98</v>
      </c>
      <c r="Z99" s="129">
        <f t="shared" si="28"/>
        <v>9.98</v>
      </c>
      <c r="AA99" s="129">
        <f t="shared" si="28"/>
        <v>9.98</v>
      </c>
      <c r="AB99" s="129">
        <f t="shared" si="28"/>
        <v>9.98</v>
      </c>
      <c r="AC99" s="129">
        <f t="shared" si="28"/>
        <v>9.98</v>
      </c>
      <c r="AD99" s="129">
        <f t="shared" si="28"/>
        <v>9.98</v>
      </c>
      <c r="AE99" s="129">
        <f t="shared" si="28"/>
        <v>9.98</v>
      </c>
      <c r="AF99" s="129">
        <f t="shared" si="28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7"/>
        <v>9.1</v>
      </c>
      <c r="D100" s="129">
        <f t="shared" si="27"/>
        <v>9.1</v>
      </c>
      <c r="E100" s="129">
        <f t="shared" si="27"/>
        <v>9.1</v>
      </c>
      <c r="F100" s="129">
        <f t="shared" si="27"/>
        <v>9.1</v>
      </c>
      <c r="G100" s="129">
        <f t="shared" si="27"/>
        <v>9.1</v>
      </c>
      <c r="H100" s="129">
        <f t="shared" si="27"/>
        <v>9.1</v>
      </c>
      <c r="I100" s="129">
        <f t="shared" si="27"/>
        <v>9.1</v>
      </c>
      <c r="J100" s="129">
        <f t="shared" si="27"/>
        <v>9.1</v>
      </c>
      <c r="K100" s="129">
        <f t="shared" si="27"/>
        <v>9.1</v>
      </c>
      <c r="L100" s="129">
        <f t="shared" si="27"/>
        <v>9.1</v>
      </c>
      <c r="M100" s="129">
        <f t="shared" si="27"/>
        <v>9.1</v>
      </c>
      <c r="N100" s="129">
        <f t="shared" si="27"/>
        <v>9.1</v>
      </c>
      <c r="O100" s="129">
        <f t="shared" si="27"/>
        <v>9.1</v>
      </c>
      <c r="P100" s="129">
        <f t="shared" si="27"/>
        <v>9.1</v>
      </c>
      <c r="Q100" s="129">
        <f t="shared" si="27"/>
        <v>9.1</v>
      </c>
      <c r="R100" s="129">
        <f t="shared" si="27"/>
        <v>9.1</v>
      </c>
      <c r="S100" s="129">
        <f t="shared" si="28"/>
        <v>9.1</v>
      </c>
      <c r="T100" s="129">
        <f t="shared" si="28"/>
        <v>9.1</v>
      </c>
      <c r="U100" s="129">
        <f t="shared" si="28"/>
        <v>9.1</v>
      </c>
      <c r="V100" s="129">
        <f t="shared" si="28"/>
        <v>9.1</v>
      </c>
      <c r="W100" s="129">
        <f t="shared" si="28"/>
        <v>9.1</v>
      </c>
      <c r="X100" s="129">
        <f t="shared" si="28"/>
        <v>9.1</v>
      </c>
      <c r="Y100" s="129">
        <f t="shared" si="28"/>
        <v>9.1</v>
      </c>
      <c r="Z100" s="129">
        <f t="shared" si="28"/>
        <v>9.1</v>
      </c>
      <c r="AA100" s="129">
        <f t="shared" si="28"/>
        <v>9.1</v>
      </c>
      <c r="AB100" s="129">
        <f t="shared" si="28"/>
        <v>9.1</v>
      </c>
      <c r="AC100" s="129">
        <f t="shared" si="28"/>
        <v>9.1</v>
      </c>
      <c r="AD100" s="129">
        <f t="shared" si="28"/>
        <v>9.1</v>
      </c>
      <c r="AE100" s="129">
        <f t="shared" si="28"/>
        <v>9.1</v>
      </c>
      <c r="AF100" s="129">
        <f t="shared" si="28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7"/>
        <v>9.18</v>
      </c>
      <c r="D101" s="129">
        <f t="shared" si="27"/>
        <v>9.18</v>
      </c>
      <c r="E101" s="129">
        <f t="shared" si="27"/>
        <v>9.18</v>
      </c>
      <c r="F101" s="129">
        <f t="shared" si="27"/>
        <v>9.18</v>
      </c>
      <c r="G101" s="129">
        <f t="shared" si="27"/>
        <v>9.18</v>
      </c>
      <c r="H101" s="129">
        <f t="shared" si="27"/>
        <v>9.18</v>
      </c>
      <c r="I101" s="129">
        <f t="shared" si="27"/>
        <v>9.18</v>
      </c>
      <c r="J101" s="129">
        <f t="shared" si="27"/>
        <v>9.18</v>
      </c>
      <c r="K101" s="129">
        <f t="shared" si="27"/>
        <v>9.18</v>
      </c>
      <c r="L101" s="129">
        <f t="shared" si="27"/>
        <v>9.18</v>
      </c>
      <c r="M101" s="129">
        <f t="shared" si="27"/>
        <v>9.18</v>
      </c>
      <c r="N101" s="129">
        <f t="shared" si="27"/>
        <v>9.18</v>
      </c>
      <c r="O101" s="129">
        <f t="shared" si="27"/>
        <v>9.18</v>
      </c>
      <c r="P101" s="129">
        <f t="shared" si="27"/>
        <v>9.18</v>
      </c>
      <c r="Q101" s="129">
        <f t="shared" si="27"/>
        <v>9.18</v>
      </c>
      <c r="R101" s="129">
        <f t="shared" si="27"/>
        <v>9.18</v>
      </c>
      <c r="S101" s="129">
        <f t="shared" si="28"/>
        <v>9.18</v>
      </c>
      <c r="T101" s="129">
        <f t="shared" si="28"/>
        <v>9.18</v>
      </c>
      <c r="U101" s="129">
        <f t="shared" si="28"/>
        <v>9.18</v>
      </c>
      <c r="V101" s="129">
        <f t="shared" si="28"/>
        <v>9.18</v>
      </c>
      <c r="W101" s="129">
        <f t="shared" si="28"/>
        <v>9.18</v>
      </c>
      <c r="X101" s="129">
        <f t="shared" si="28"/>
        <v>9.18</v>
      </c>
      <c r="Y101" s="129">
        <f t="shared" si="28"/>
        <v>9.18</v>
      </c>
      <c r="Z101" s="129">
        <f t="shared" si="28"/>
        <v>9.18</v>
      </c>
      <c r="AA101" s="129">
        <f t="shared" si="28"/>
        <v>9.18</v>
      </c>
      <c r="AB101" s="129">
        <f t="shared" si="28"/>
        <v>9.18</v>
      </c>
      <c r="AC101" s="129">
        <f t="shared" si="28"/>
        <v>9.18</v>
      </c>
      <c r="AD101" s="129">
        <f t="shared" si="28"/>
        <v>9.18</v>
      </c>
      <c r="AE101" s="129">
        <f t="shared" si="28"/>
        <v>9.18</v>
      </c>
      <c r="AF101" s="129">
        <f t="shared" si="28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7"/>
        <v>7</v>
      </c>
      <c r="D102" s="129">
        <f t="shared" si="27"/>
        <v>7</v>
      </c>
      <c r="E102" s="129">
        <f t="shared" si="27"/>
        <v>7</v>
      </c>
      <c r="F102" s="129">
        <f t="shared" si="27"/>
        <v>7</v>
      </c>
      <c r="G102" s="129">
        <f t="shared" si="27"/>
        <v>7</v>
      </c>
      <c r="H102" s="129">
        <f t="shared" si="27"/>
        <v>7</v>
      </c>
      <c r="I102" s="129">
        <f t="shared" si="27"/>
        <v>7</v>
      </c>
      <c r="J102" s="129">
        <f t="shared" si="27"/>
        <v>7</v>
      </c>
      <c r="K102" s="129">
        <f t="shared" si="27"/>
        <v>7</v>
      </c>
      <c r="L102" s="129">
        <f t="shared" si="27"/>
        <v>7</v>
      </c>
      <c r="M102" s="129">
        <f t="shared" si="27"/>
        <v>7</v>
      </c>
      <c r="N102" s="129">
        <f t="shared" si="27"/>
        <v>7</v>
      </c>
      <c r="O102" s="129">
        <f t="shared" si="27"/>
        <v>7</v>
      </c>
      <c r="P102" s="129">
        <f t="shared" si="27"/>
        <v>7</v>
      </c>
      <c r="Q102" s="129">
        <f t="shared" si="27"/>
        <v>7</v>
      </c>
      <c r="R102" s="129">
        <f t="shared" si="27"/>
        <v>7</v>
      </c>
      <c r="S102" s="129">
        <f t="shared" si="28"/>
        <v>7</v>
      </c>
      <c r="T102" s="129">
        <f t="shared" si="28"/>
        <v>7</v>
      </c>
      <c r="U102" s="129">
        <f t="shared" si="28"/>
        <v>7</v>
      </c>
      <c r="V102" s="129">
        <f t="shared" si="28"/>
        <v>7</v>
      </c>
      <c r="W102" s="129">
        <f t="shared" si="28"/>
        <v>7</v>
      </c>
      <c r="X102" s="129">
        <f t="shared" si="28"/>
        <v>7</v>
      </c>
      <c r="Y102" s="129">
        <f t="shared" si="28"/>
        <v>7</v>
      </c>
      <c r="Z102" s="129">
        <f t="shared" si="28"/>
        <v>7</v>
      </c>
      <c r="AA102" s="129">
        <f t="shared" si="28"/>
        <v>7</v>
      </c>
      <c r="AB102" s="129">
        <f t="shared" si="28"/>
        <v>7</v>
      </c>
      <c r="AC102" s="129">
        <f t="shared" si="28"/>
        <v>7</v>
      </c>
      <c r="AD102" s="129">
        <f t="shared" si="28"/>
        <v>7</v>
      </c>
      <c r="AE102" s="129">
        <f t="shared" si="28"/>
        <v>7</v>
      </c>
      <c r="AF102" s="129">
        <f t="shared" si="28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9">B104</f>
        <v>2.25</v>
      </c>
      <c r="D104" s="129">
        <f t="shared" si="29"/>
        <v>2.25</v>
      </c>
      <c r="E104" s="129">
        <f t="shared" si="29"/>
        <v>2.25</v>
      </c>
      <c r="F104" s="129">
        <f t="shared" si="29"/>
        <v>2.25</v>
      </c>
      <c r="G104" s="129">
        <f t="shared" si="29"/>
        <v>2.25</v>
      </c>
      <c r="H104" s="129">
        <f t="shared" si="29"/>
        <v>2.25</v>
      </c>
      <c r="I104" s="129">
        <f t="shared" si="29"/>
        <v>2.25</v>
      </c>
      <c r="J104" s="129">
        <f t="shared" si="29"/>
        <v>2.25</v>
      </c>
      <c r="K104" s="129">
        <f t="shared" si="29"/>
        <v>2.25</v>
      </c>
      <c r="L104" s="129">
        <f t="shared" si="29"/>
        <v>2.25</v>
      </c>
      <c r="M104" s="129">
        <f t="shared" si="29"/>
        <v>2.25</v>
      </c>
      <c r="N104" s="129">
        <f t="shared" si="29"/>
        <v>2.25</v>
      </c>
      <c r="O104" s="129">
        <f t="shared" si="29"/>
        <v>2.25</v>
      </c>
      <c r="P104" s="129">
        <f t="shared" si="29"/>
        <v>2.25</v>
      </c>
      <c r="Q104" s="129">
        <f t="shared" si="29"/>
        <v>2.25</v>
      </c>
      <c r="R104" s="129">
        <f t="shared" si="29"/>
        <v>2.25</v>
      </c>
      <c r="S104" s="129">
        <f t="shared" ref="S104:AF105" si="30">R104</f>
        <v>2.25</v>
      </c>
      <c r="T104" s="129">
        <f t="shared" si="30"/>
        <v>2.25</v>
      </c>
      <c r="U104" s="129">
        <f t="shared" si="30"/>
        <v>2.25</v>
      </c>
      <c r="V104" s="129">
        <f t="shared" si="30"/>
        <v>2.25</v>
      </c>
      <c r="W104" s="129">
        <f t="shared" si="30"/>
        <v>2.25</v>
      </c>
      <c r="X104" s="129">
        <f t="shared" si="30"/>
        <v>2.25</v>
      </c>
      <c r="Y104" s="129">
        <f t="shared" si="30"/>
        <v>2.25</v>
      </c>
      <c r="Z104" s="129">
        <f t="shared" si="30"/>
        <v>2.25</v>
      </c>
      <c r="AA104" s="129">
        <f t="shared" si="30"/>
        <v>2.25</v>
      </c>
      <c r="AB104" s="129">
        <f t="shared" si="30"/>
        <v>2.25</v>
      </c>
      <c r="AC104" s="129">
        <f t="shared" si="30"/>
        <v>2.25</v>
      </c>
      <c r="AD104" s="129">
        <f t="shared" si="30"/>
        <v>2.25</v>
      </c>
      <c r="AE104" s="129">
        <f t="shared" si="30"/>
        <v>2.25</v>
      </c>
      <c r="AF104" s="129">
        <f t="shared" si="30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9"/>
        <v>1.64</v>
      </c>
      <c r="D105" s="129">
        <f t="shared" si="29"/>
        <v>1.64</v>
      </c>
      <c r="E105" s="129">
        <f t="shared" si="29"/>
        <v>1.64</v>
      </c>
      <c r="F105" s="129">
        <f t="shared" si="29"/>
        <v>1.64</v>
      </c>
      <c r="G105" s="129">
        <f t="shared" si="29"/>
        <v>1.64</v>
      </c>
      <c r="H105" s="129">
        <f t="shared" si="29"/>
        <v>1.64</v>
      </c>
      <c r="I105" s="129">
        <f t="shared" si="29"/>
        <v>1.64</v>
      </c>
      <c r="J105" s="129">
        <f t="shared" si="29"/>
        <v>1.64</v>
      </c>
      <c r="K105" s="129">
        <f t="shared" si="29"/>
        <v>1.64</v>
      </c>
      <c r="L105" s="129">
        <f t="shared" si="29"/>
        <v>1.64</v>
      </c>
      <c r="M105" s="129">
        <f t="shared" si="29"/>
        <v>1.64</v>
      </c>
      <c r="N105" s="129">
        <f t="shared" si="29"/>
        <v>1.64</v>
      </c>
      <c r="O105" s="129">
        <f t="shared" si="29"/>
        <v>1.64</v>
      </c>
      <c r="P105" s="129">
        <f t="shared" si="29"/>
        <v>1.64</v>
      </c>
      <c r="Q105" s="129">
        <f t="shared" si="29"/>
        <v>1.64</v>
      </c>
      <c r="R105" s="129">
        <f t="shared" si="29"/>
        <v>1.64</v>
      </c>
      <c r="S105" s="129">
        <f t="shared" si="30"/>
        <v>1.64</v>
      </c>
      <c r="T105" s="129">
        <f t="shared" si="30"/>
        <v>1.64</v>
      </c>
      <c r="U105" s="129">
        <f t="shared" si="30"/>
        <v>1.64</v>
      </c>
      <c r="V105" s="129">
        <f t="shared" si="30"/>
        <v>1.64</v>
      </c>
      <c r="W105" s="129">
        <f t="shared" si="30"/>
        <v>1.64</v>
      </c>
      <c r="X105" s="129">
        <f t="shared" si="30"/>
        <v>1.64</v>
      </c>
      <c r="Y105" s="129">
        <f t="shared" si="30"/>
        <v>1.64</v>
      </c>
      <c r="Z105" s="129">
        <f t="shared" si="30"/>
        <v>1.64</v>
      </c>
      <c r="AA105" s="129">
        <f t="shared" si="30"/>
        <v>1.64</v>
      </c>
      <c r="AB105" s="129">
        <f t="shared" si="30"/>
        <v>1.64</v>
      </c>
      <c r="AC105" s="129">
        <f t="shared" si="30"/>
        <v>1.64</v>
      </c>
      <c r="AD105" s="129">
        <f t="shared" si="30"/>
        <v>1.64</v>
      </c>
      <c r="AE105" s="129">
        <f t="shared" si="30"/>
        <v>1.64</v>
      </c>
      <c r="AF105" s="129">
        <f t="shared" si="30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31">B107</f>
        <v>1.62</v>
      </c>
      <c r="D107" s="129">
        <f t="shared" si="31"/>
        <v>1.62</v>
      </c>
      <c r="E107" s="129">
        <f t="shared" si="31"/>
        <v>1.62</v>
      </c>
      <c r="F107" s="129">
        <f t="shared" si="31"/>
        <v>1.62</v>
      </c>
      <c r="G107" s="129">
        <f t="shared" si="31"/>
        <v>1.62</v>
      </c>
      <c r="H107" s="129">
        <f t="shared" si="31"/>
        <v>1.62</v>
      </c>
      <c r="I107" s="129">
        <f t="shared" si="31"/>
        <v>1.62</v>
      </c>
      <c r="J107" s="129">
        <f t="shared" si="31"/>
        <v>1.62</v>
      </c>
      <c r="K107" s="129">
        <f t="shared" si="31"/>
        <v>1.62</v>
      </c>
      <c r="L107" s="129">
        <f t="shared" si="31"/>
        <v>1.62</v>
      </c>
      <c r="M107" s="129">
        <f t="shared" si="31"/>
        <v>1.62</v>
      </c>
      <c r="N107" s="129">
        <f t="shared" si="31"/>
        <v>1.62</v>
      </c>
      <c r="O107" s="129">
        <f t="shared" si="31"/>
        <v>1.62</v>
      </c>
      <c r="P107" s="129">
        <f t="shared" si="31"/>
        <v>1.62</v>
      </c>
      <c r="Q107" s="129">
        <f t="shared" si="31"/>
        <v>1.62</v>
      </c>
      <c r="R107" s="129">
        <f t="shared" si="31"/>
        <v>1.62</v>
      </c>
      <c r="S107" s="129">
        <f t="shared" ref="S107:AF122" si="32">R107</f>
        <v>1.62</v>
      </c>
      <c r="T107" s="129">
        <f t="shared" si="32"/>
        <v>1.62</v>
      </c>
      <c r="U107" s="129">
        <f t="shared" si="32"/>
        <v>1.62</v>
      </c>
      <c r="V107" s="129">
        <f t="shared" si="32"/>
        <v>1.62</v>
      </c>
      <c r="W107" s="129">
        <f t="shared" si="32"/>
        <v>1.62</v>
      </c>
      <c r="X107" s="129">
        <f t="shared" si="32"/>
        <v>1.62</v>
      </c>
      <c r="Y107" s="129">
        <f t="shared" si="32"/>
        <v>1.62</v>
      </c>
      <c r="Z107" s="129">
        <f t="shared" si="32"/>
        <v>1.62</v>
      </c>
      <c r="AA107" s="129">
        <f t="shared" si="32"/>
        <v>1.62</v>
      </c>
      <c r="AB107" s="129">
        <f t="shared" si="32"/>
        <v>1.62</v>
      </c>
      <c r="AC107" s="129">
        <f t="shared" si="32"/>
        <v>1.62</v>
      </c>
      <c r="AD107" s="129">
        <f t="shared" si="32"/>
        <v>1.62</v>
      </c>
      <c r="AE107" s="129">
        <f t="shared" si="32"/>
        <v>1.62</v>
      </c>
      <c r="AF107" s="129">
        <f t="shared" si="32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31"/>
        <v>8.36</v>
      </c>
      <c r="D108" s="129">
        <f t="shared" si="31"/>
        <v>8.36</v>
      </c>
      <c r="E108" s="129">
        <f t="shared" si="31"/>
        <v>8.36</v>
      </c>
      <c r="F108" s="129">
        <f t="shared" si="31"/>
        <v>8.36</v>
      </c>
      <c r="G108" s="129">
        <f t="shared" si="31"/>
        <v>8.36</v>
      </c>
      <c r="H108" s="129">
        <f t="shared" si="31"/>
        <v>8.36</v>
      </c>
      <c r="I108" s="129">
        <f t="shared" si="31"/>
        <v>8.36</v>
      </c>
      <c r="J108" s="129">
        <f t="shared" si="31"/>
        <v>8.36</v>
      </c>
      <c r="K108" s="129">
        <f t="shared" si="31"/>
        <v>8.36</v>
      </c>
      <c r="L108" s="129">
        <f t="shared" si="31"/>
        <v>8.36</v>
      </c>
      <c r="M108" s="129">
        <f t="shared" si="31"/>
        <v>8.36</v>
      </c>
      <c r="N108" s="129">
        <f t="shared" si="31"/>
        <v>8.36</v>
      </c>
      <c r="O108" s="129">
        <f t="shared" si="31"/>
        <v>8.36</v>
      </c>
      <c r="P108" s="129">
        <f t="shared" si="31"/>
        <v>8.36</v>
      </c>
      <c r="Q108" s="129">
        <f t="shared" si="31"/>
        <v>8.36</v>
      </c>
      <c r="R108" s="129">
        <f t="shared" si="31"/>
        <v>8.36</v>
      </c>
      <c r="S108" s="129">
        <f t="shared" si="32"/>
        <v>8.36</v>
      </c>
      <c r="T108" s="129">
        <f t="shared" si="32"/>
        <v>8.36</v>
      </c>
      <c r="U108" s="129">
        <f t="shared" si="32"/>
        <v>8.36</v>
      </c>
      <c r="V108" s="129">
        <f t="shared" si="32"/>
        <v>8.36</v>
      </c>
      <c r="W108" s="129">
        <f t="shared" si="32"/>
        <v>8.36</v>
      </c>
      <c r="X108" s="129">
        <f t="shared" si="32"/>
        <v>8.36</v>
      </c>
      <c r="Y108" s="129">
        <f t="shared" si="32"/>
        <v>8.36</v>
      </c>
      <c r="Z108" s="129">
        <f t="shared" si="32"/>
        <v>8.36</v>
      </c>
      <c r="AA108" s="129">
        <f t="shared" si="32"/>
        <v>8.36</v>
      </c>
      <c r="AB108" s="129">
        <f t="shared" si="32"/>
        <v>8.36</v>
      </c>
      <c r="AC108" s="129">
        <f t="shared" si="32"/>
        <v>8.36</v>
      </c>
      <c r="AD108" s="129">
        <f t="shared" si="32"/>
        <v>8.36</v>
      </c>
      <c r="AE108" s="129">
        <f t="shared" si="32"/>
        <v>8.36</v>
      </c>
      <c r="AF108" s="129">
        <f t="shared" si="32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31"/>
        <v>8</v>
      </c>
      <c r="D109" s="129">
        <f t="shared" si="31"/>
        <v>8</v>
      </c>
      <c r="E109" s="129">
        <f t="shared" si="31"/>
        <v>8</v>
      </c>
      <c r="F109" s="129">
        <f t="shared" si="31"/>
        <v>8</v>
      </c>
      <c r="G109" s="129">
        <f t="shared" si="31"/>
        <v>8</v>
      </c>
      <c r="H109" s="129">
        <f t="shared" si="31"/>
        <v>8</v>
      </c>
      <c r="I109" s="129">
        <v>5.4</v>
      </c>
      <c r="J109" s="129">
        <f t="shared" si="31"/>
        <v>5.4</v>
      </c>
      <c r="K109" s="129">
        <f t="shared" si="31"/>
        <v>5.4</v>
      </c>
      <c r="L109" s="129">
        <f t="shared" si="31"/>
        <v>5.4</v>
      </c>
      <c r="M109" s="129">
        <f t="shared" si="31"/>
        <v>5.4</v>
      </c>
      <c r="N109" s="129">
        <f t="shared" si="31"/>
        <v>5.4</v>
      </c>
      <c r="O109" s="129">
        <f t="shared" si="31"/>
        <v>5.4</v>
      </c>
      <c r="P109" s="129">
        <f t="shared" si="31"/>
        <v>5.4</v>
      </c>
      <c r="Q109" s="129">
        <f t="shared" si="31"/>
        <v>5.4</v>
      </c>
      <c r="R109" s="129">
        <f t="shared" si="31"/>
        <v>5.4</v>
      </c>
      <c r="S109" s="129">
        <f t="shared" si="32"/>
        <v>5.4</v>
      </c>
      <c r="T109" s="129">
        <f t="shared" si="32"/>
        <v>5.4</v>
      </c>
      <c r="U109" s="129">
        <f t="shared" si="32"/>
        <v>5.4</v>
      </c>
      <c r="V109" s="129">
        <f t="shared" si="32"/>
        <v>5.4</v>
      </c>
      <c r="W109" s="129">
        <f t="shared" si="32"/>
        <v>5.4</v>
      </c>
      <c r="X109" s="129">
        <f t="shared" si="32"/>
        <v>5.4</v>
      </c>
      <c r="Y109" s="129">
        <f t="shared" si="32"/>
        <v>5.4</v>
      </c>
      <c r="Z109" s="129">
        <f t="shared" si="32"/>
        <v>5.4</v>
      </c>
      <c r="AA109" s="129">
        <f t="shared" si="32"/>
        <v>5.4</v>
      </c>
      <c r="AB109" s="129">
        <f t="shared" si="32"/>
        <v>5.4</v>
      </c>
      <c r="AC109" s="129">
        <f t="shared" si="32"/>
        <v>5.4</v>
      </c>
      <c r="AD109" s="129">
        <f t="shared" si="32"/>
        <v>5.4</v>
      </c>
      <c r="AE109" s="129">
        <f t="shared" si="32"/>
        <v>5.4</v>
      </c>
      <c r="AF109" s="129">
        <f t="shared" si="32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31"/>
        <v>6.57</v>
      </c>
      <c r="D110" s="129">
        <f t="shared" si="31"/>
        <v>6.57</v>
      </c>
      <c r="E110" s="129">
        <f t="shared" si="31"/>
        <v>6.57</v>
      </c>
      <c r="F110" s="129">
        <f t="shared" si="31"/>
        <v>6.57</v>
      </c>
      <c r="G110" s="129">
        <f t="shared" si="31"/>
        <v>6.57</v>
      </c>
      <c r="H110" s="129">
        <f t="shared" si="31"/>
        <v>6.57</v>
      </c>
      <c r="I110" s="129">
        <f t="shared" si="31"/>
        <v>6.57</v>
      </c>
      <c r="J110" s="129">
        <f t="shared" si="31"/>
        <v>6.57</v>
      </c>
      <c r="K110" s="129">
        <f t="shared" si="31"/>
        <v>6.57</v>
      </c>
      <c r="L110" s="129">
        <f t="shared" si="31"/>
        <v>6.57</v>
      </c>
      <c r="M110" s="129">
        <f t="shared" si="31"/>
        <v>6.57</v>
      </c>
      <c r="N110" s="129">
        <f t="shared" si="31"/>
        <v>6.57</v>
      </c>
      <c r="O110" s="129">
        <f t="shared" si="31"/>
        <v>6.57</v>
      </c>
      <c r="P110" s="129">
        <f t="shared" si="31"/>
        <v>6.57</v>
      </c>
      <c r="Q110" s="129">
        <f t="shared" si="31"/>
        <v>6.57</v>
      </c>
      <c r="R110" s="129">
        <f t="shared" si="31"/>
        <v>6.57</v>
      </c>
      <c r="S110" s="129">
        <f t="shared" si="32"/>
        <v>6.57</v>
      </c>
      <c r="T110" s="129">
        <f t="shared" si="32"/>
        <v>6.57</v>
      </c>
      <c r="U110" s="129">
        <f t="shared" si="32"/>
        <v>6.57</v>
      </c>
      <c r="V110" s="129">
        <f t="shared" si="32"/>
        <v>6.57</v>
      </c>
      <c r="W110" s="129">
        <f t="shared" si="32"/>
        <v>6.57</v>
      </c>
      <c r="X110" s="129">
        <f t="shared" si="32"/>
        <v>6.57</v>
      </c>
      <c r="Y110" s="129">
        <f t="shared" si="32"/>
        <v>6.57</v>
      </c>
      <c r="Z110" s="129">
        <f t="shared" si="32"/>
        <v>6.57</v>
      </c>
      <c r="AA110" s="129">
        <f t="shared" si="32"/>
        <v>6.57</v>
      </c>
      <c r="AB110" s="129">
        <f t="shared" si="32"/>
        <v>6.57</v>
      </c>
      <c r="AC110" s="129">
        <f t="shared" si="32"/>
        <v>6.57</v>
      </c>
      <c r="AD110" s="129">
        <f t="shared" si="32"/>
        <v>6.57</v>
      </c>
      <c r="AE110" s="129">
        <f t="shared" si="32"/>
        <v>6.57</v>
      </c>
      <c r="AF110" s="129">
        <f t="shared" si="32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31"/>
        <v>3.43</v>
      </c>
      <c r="D111" s="129">
        <f t="shared" si="31"/>
        <v>3.43</v>
      </c>
      <c r="E111" s="129">
        <f t="shared" si="31"/>
        <v>3.43</v>
      </c>
      <c r="F111" s="129">
        <f t="shared" si="31"/>
        <v>3.43</v>
      </c>
      <c r="G111" s="129">
        <f t="shared" si="31"/>
        <v>3.43</v>
      </c>
      <c r="H111" s="129">
        <f t="shared" si="31"/>
        <v>3.43</v>
      </c>
      <c r="I111" s="129">
        <f t="shared" si="31"/>
        <v>3.43</v>
      </c>
      <c r="J111" s="129">
        <f t="shared" si="31"/>
        <v>3.43</v>
      </c>
      <c r="K111" s="129">
        <f t="shared" si="31"/>
        <v>3.43</v>
      </c>
      <c r="L111" s="129">
        <f t="shared" si="31"/>
        <v>3.43</v>
      </c>
      <c r="M111" s="129">
        <f t="shared" si="31"/>
        <v>3.43</v>
      </c>
      <c r="N111" s="129">
        <f t="shared" si="31"/>
        <v>3.43</v>
      </c>
      <c r="O111" s="129">
        <f t="shared" si="31"/>
        <v>3.43</v>
      </c>
      <c r="P111" s="129">
        <f t="shared" si="31"/>
        <v>3.43</v>
      </c>
      <c r="Q111" s="129">
        <f t="shared" si="31"/>
        <v>3.43</v>
      </c>
      <c r="R111" s="129">
        <f t="shared" si="31"/>
        <v>3.43</v>
      </c>
      <c r="S111" s="129">
        <f t="shared" si="32"/>
        <v>3.43</v>
      </c>
      <c r="T111" s="129">
        <f t="shared" si="32"/>
        <v>3.43</v>
      </c>
      <c r="U111" s="129">
        <f t="shared" si="32"/>
        <v>3.43</v>
      </c>
      <c r="V111" s="129">
        <f t="shared" si="32"/>
        <v>3.43</v>
      </c>
      <c r="W111" s="129">
        <f t="shared" si="32"/>
        <v>3.43</v>
      </c>
      <c r="X111" s="129">
        <f t="shared" si="32"/>
        <v>3.43</v>
      </c>
      <c r="Y111" s="129">
        <f t="shared" si="32"/>
        <v>3.43</v>
      </c>
      <c r="Z111" s="129">
        <f t="shared" si="32"/>
        <v>3.43</v>
      </c>
      <c r="AA111" s="129">
        <f t="shared" si="32"/>
        <v>3.43</v>
      </c>
      <c r="AB111" s="129">
        <f t="shared" si="32"/>
        <v>3.43</v>
      </c>
      <c r="AC111" s="129">
        <f t="shared" si="32"/>
        <v>3.43</v>
      </c>
      <c r="AD111" s="129">
        <f t="shared" si="32"/>
        <v>3.43</v>
      </c>
      <c r="AE111" s="129">
        <f t="shared" si="32"/>
        <v>3.43</v>
      </c>
      <c r="AF111" s="129">
        <f t="shared" si="32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31"/>
        <v>2.96</v>
      </c>
      <c r="D112" s="129">
        <f t="shared" si="31"/>
        <v>2.96</v>
      </c>
      <c r="E112" s="129">
        <f t="shared" si="31"/>
        <v>2.96</v>
      </c>
      <c r="F112" s="129">
        <f t="shared" si="31"/>
        <v>2.96</v>
      </c>
      <c r="G112" s="129">
        <f t="shared" si="31"/>
        <v>2.96</v>
      </c>
      <c r="H112" s="129">
        <f t="shared" si="31"/>
        <v>2.96</v>
      </c>
      <c r="I112" s="129">
        <f t="shared" si="31"/>
        <v>2.96</v>
      </c>
      <c r="J112" s="129">
        <f t="shared" si="31"/>
        <v>2.96</v>
      </c>
      <c r="K112" s="129">
        <f t="shared" si="31"/>
        <v>2.96</v>
      </c>
      <c r="L112" s="129">
        <f t="shared" si="31"/>
        <v>2.96</v>
      </c>
      <c r="M112" s="129">
        <f t="shared" si="31"/>
        <v>2.96</v>
      </c>
      <c r="N112" s="129">
        <f t="shared" si="31"/>
        <v>2.96</v>
      </c>
      <c r="O112" s="129">
        <f t="shared" si="31"/>
        <v>2.96</v>
      </c>
      <c r="P112" s="129">
        <f t="shared" si="31"/>
        <v>2.96</v>
      </c>
      <c r="Q112" s="129">
        <f t="shared" si="31"/>
        <v>2.96</v>
      </c>
      <c r="R112" s="129">
        <f t="shared" si="31"/>
        <v>2.96</v>
      </c>
      <c r="S112" s="129">
        <f t="shared" si="32"/>
        <v>2.96</v>
      </c>
      <c r="T112" s="129">
        <f t="shared" si="32"/>
        <v>2.96</v>
      </c>
      <c r="U112" s="129">
        <f t="shared" si="32"/>
        <v>2.96</v>
      </c>
      <c r="V112" s="129">
        <f t="shared" si="32"/>
        <v>2.96</v>
      </c>
      <c r="W112" s="129">
        <f t="shared" si="32"/>
        <v>2.96</v>
      </c>
      <c r="X112" s="129">
        <f t="shared" si="32"/>
        <v>2.96</v>
      </c>
      <c r="Y112" s="129">
        <f t="shared" si="32"/>
        <v>2.96</v>
      </c>
      <c r="Z112" s="129">
        <f t="shared" si="32"/>
        <v>2.96</v>
      </c>
      <c r="AA112" s="129">
        <f t="shared" si="32"/>
        <v>2.96</v>
      </c>
      <c r="AB112" s="129">
        <f t="shared" si="32"/>
        <v>2.96</v>
      </c>
      <c r="AC112" s="129">
        <f t="shared" si="32"/>
        <v>2.96</v>
      </c>
      <c r="AD112" s="129">
        <f t="shared" si="32"/>
        <v>2.96</v>
      </c>
      <c r="AE112" s="129">
        <f t="shared" si="32"/>
        <v>2.96</v>
      </c>
      <c r="AF112" s="129">
        <f t="shared" si="32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31"/>
        <v>8</v>
      </c>
      <c r="D113" s="129">
        <f t="shared" si="31"/>
        <v>8</v>
      </c>
      <c r="E113" s="129">
        <f t="shared" si="31"/>
        <v>8</v>
      </c>
      <c r="F113" s="129">
        <f t="shared" si="31"/>
        <v>8</v>
      </c>
      <c r="G113" s="129">
        <f t="shared" si="31"/>
        <v>8</v>
      </c>
      <c r="H113" s="129">
        <f t="shared" si="31"/>
        <v>8</v>
      </c>
      <c r="I113" s="129">
        <f t="shared" si="31"/>
        <v>8</v>
      </c>
      <c r="J113" s="129">
        <f t="shared" si="31"/>
        <v>8</v>
      </c>
      <c r="K113" s="129">
        <f t="shared" si="31"/>
        <v>8</v>
      </c>
      <c r="L113" s="129">
        <f t="shared" si="31"/>
        <v>8</v>
      </c>
      <c r="M113" s="129">
        <f t="shared" si="31"/>
        <v>8</v>
      </c>
      <c r="N113" s="129">
        <f t="shared" si="31"/>
        <v>8</v>
      </c>
      <c r="O113" s="129">
        <f t="shared" si="31"/>
        <v>8</v>
      </c>
      <c r="P113" s="129">
        <f t="shared" si="31"/>
        <v>8</v>
      </c>
      <c r="Q113" s="129">
        <f t="shared" si="31"/>
        <v>8</v>
      </c>
      <c r="R113" s="129">
        <f t="shared" si="31"/>
        <v>8</v>
      </c>
      <c r="S113" s="129">
        <f t="shared" si="32"/>
        <v>8</v>
      </c>
      <c r="T113" s="129">
        <f t="shared" si="32"/>
        <v>8</v>
      </c>
      <c r="U113" s="129">
        <f t="shared" si="32"/>
        <v>8</v>
      </c>
      <c r="V113" s="129">
        <f t="shared" si="32"/>
        <v>8</v>
      </c>
      <c r="W113" s="129">
        <f t="shared" si="32"/>
        <v>8</v>
      </c>
      <c r="X113" s="129">
        <f t="shared" si="32"/>
        <v>8</v>
      </c>
      <c r="Y113" s="129">
        <f t="shared" si="32"/>
        <v>8</v>
      </c>
      <c r="Z113" s="129">
        <f t="shared" si="32"/>
        <v>8</v>
      </c>
      <c r="AA113" s="129">
        <f t="shared" si="32"/>
        <v>8</v>
      </c>
      <c r="AB113" s="129">
        <f t="shared" si="32"/>
        <v>8</v>
      </c>
      <c r="AC113" s="129">
        <f t="shared" si="32"/>
        <v>8</v>
      </c>
      <c r="AD113" s="129">
        <f t="shared" si="32"/>
        <v>8</v>
      </c>
      <c r="AE113" s="129">
        <f t="shared" si="32"/>
        <v>8</v>
      </c>
      <c r="AF113" s="129">
        <f t="shared" si="32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31"/>
        <v>7</v>
      </c>
      <c r="E114" s="129">
        <f t="shared" si="31"/>
        <v>7</v>
      </c>
      <c r="F114" s="129">
        <f t="shared" si="31"/>
        <v>7</v>
      </c>
      <c r="G114" s="129">
        <f t="shared" si="31"/>
        <v>7</v>
      </c>
      <c r="H114" s="129">
        <f t="shared" si="31"/>
        <v>7</v>
      </c>
      <c r="I114" s="129">
        <f t="shared" si="31"/>
        <v>7</v>
      </c>
      <c r="J114" s="129">
        <f t="shared" si="31"/>
        <v>7</v>
      </c>
      <c r="K114" s="129">
        <f t="shared" si="31"/>
        <v>7</v>
      </c>
      <c r="L114" s="129">
        <f t="shared" si="31"/>
        <v>7</v>
      </c>
      <c r="M114" s="129">
        <f t="shared" si="31"/>
        <v>7</v>
      </c>
      <c r="N114" s="129">
        <f t="shared" si="31"/>
        <v>7</v>
      </c>
      <c r="O114" s="129">
        <f t="shared" si="31"/>
        <v>7</v>
      </c>
      <c r="P114" s="129">
        <f t="shared" si="31"/>
        <v>7</v>
      </c>
      <c r="Q114" s="129">
        <f t="shared" si="31"/>
        <v>7</v>
      </c>
      <c r="R114" s="129">
        <f t="shared" si="31"/>
        <v>7</v>
      </c>
      <c r="S114" s="129">
        <f t="shared" si="32"/>
        <v>7</v>
      </c>
      <c r="T114" s="129">
        <f t="shared" si="32"/>
        <v>7</v>
      </c>
      <c r="U114" s="129">
        <f t="shared" si="32"/>
        <v>7</v>
      </c>
      <c r="V114" s="129">
        <f t="shared" si="32"/>
        <v>7</v>
      </c>
      <c r="W114" s="129">
        <f t="shared" si="32"/>
        <v>7</v>
      </c>
      <c r="X114" s="129">
        <f t="shared" si="32"/>
        <v>7</v>
      </c>
      <c r="Y114" s="129">
        <f t="shared" si="32"/>
        <v>7</v>
      </c>
      <c r="Z114" s="129">
        <f t="shared" si="32"/>
        <v>7</v>
      </c>
      <c r="AA114" s="129">
        <f t="shared" si="32"/>
        <v>7</v>
      </c>
      <c r="AB114" s="129">
        <f t="shared" si="32"/>
        <v>7</v>
      </c>
      <c r="AC114" s="129">
        <f t="shared" si="32"/>
        <v>7</v>
      </c>
      <c r="AD114" s="129">
        <f t="shared" si="32"/>
        <v>7</v>
      </c>
      <c r="AE114" s="129">
        <f t="shared" si="32"/>
        <v>7</v>
      </c>
      <c r="AF114" s="129">
        <f t="shared" si="32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3">B115</f>
        <v>3.47</v>
      </c>
      <c r="D115" s="129">
        <f t="shared" si="33"/>
        <v>3.47</v>
      </c>
      <c r="E115" s="129">
        <f t="shared" si="33"/>
        <v>3.47</v>
      </c>
      <c r="F115" s="129">
        <f t="shared" si="33"/>
        <v>3.47</v>
      </c>
      <c r="G115" s="129">
        <f t="shared" si="33"/>
        <v>3.47</v>
      </c>
      <c r="H115" s="129">
        <f t="shared" si="33"/>
        <v>3.47</v>
      </c>
      <c r="I115" s="129">
        <f t="shared" si="33"/>
        <v>3.47</v>
      </c>
      <c r="J115" s="129">
        <f t="shared" si="33"/>
        <v>3.47</v>
      </c>
      <c r="K115" s="129">
        <f t="shared" si="33"/>
        <v>3.47</v>
      </c>
      <c r="L115" s="129">
        <f t="shared" si="33"/>
        <v>3.47</v>
      </c>
      <c r="M115" s="129">
        <f t="shared" si="33"/>
        <v>3.47</v>
      </c>
      <c r="N115" s="129">
        <f t="shared" si="33"/>
        <v>3.47</v>
      </c>
      <c r="O115" s="129">
        <f t="shared" si="33"/>
        <v>3.47</v>
      </c>
      <c r="P115" s="129">
        <f t="shared" si="33"/>
        <v>3.47</v>
      </c>
      <c r="Q115" s="129">
        <f t="shared" si="33"/>
        <v>3.47</v>
      </c>
      <c r="R115" s="129">
        <f t="shared" si="33"/>
        <v>3.47</v>
      </c>
      <c r="S115" s="129">
        <f t="shared" si="32"/>
        <v>3.47</v>
      </c>
      <c r="T115" s="129">
        <f t="shared" si="32"/>
        <v>3.47</v>
      </c>
      <c r="U115" s="129">
        <f t="shared" si="32"/>
        <v>3.47</v>
      </c>
      <c r="V115" s="129">
        <f t="shared" si="32"/>
        <v>3.47</v>
      </c>
      <c r="W115" s="129">
        <f t="shared" si="32"/>
        <v>3.47</v>
      </c>
      <c r="X115" s="129">
        <f t="shared" si="32"/>
        <v>3.47</v>
      </c>
      <c r="Y115" s="129">
        <f t="shared" si="32"/>
        <v>3.47</v>
      </c>
      <c r="Z115" s="129">
        <f t="shared" si="32"/>
        <v>3.47</v>
      </c>
      <c r="AA115" s="129">
        <f t="shared" si="32"/>
        <v>3.47</v>
      </c>
      <c r="AB115" s="129">
        <f t="shared" si="32"/>
        <v>3.47</v>
      </c>
      <c r="AC115" s="129">
        <f t="shared" si="32"/>
        <v>3.47</v>
      </c>
      <c r="AD115" s="129">
        <f t="shared" si="32"/>
        <v>3.47</v>
      </c>
      <c r="AE115" s="129">
        <f t="shared" si="32"/>
        <v>3.47</v>
      </c>
      <c r="AF115" s="129">
        <f t="shared" si="32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3"/>
        <v>2.1</v>
      </c>
      <c r="D116" s="129">
        <f t="shared" si="33"/>
        <v>2.1</v>
      </c>
      <c r="E116" s="129">
        <f t="shared" si="33"/>
        <v>2.1</v>
      </c>
      <c r="F116" s="129">
        <f t="shared" si="33"/>
        <v>2.1</v>
      </c>
      <c r="G116" s="129">
        <f t="shared" si="33"/>
        <v>2.1</v>
      </c>
      <c r="H116" s="129">
        <f t="shared" si="33"/>
        <v>2.1</v>
      </c>
      <c r="I116" s="129">
        <f t="shared" si="33"/>
        <v>2.1</v>
      </c>
      <c r="J116" s="129">
        <f t="shared" si="33"/>
        <v>2.1</v>
      </c>
      <c r="K116" s="129">
        <f t="shared" si="33"/>
        <v>2.1</v>
      </c>
      <c r="L116" s="129">
        <f t="shared" si="33"/>
        <v>2.1</v>
      </c>
      <c r="M116" s="129">
        <f t="shared" si="33"/>
        <v>2.1</v>
      </c>
      <c r="N116" s="129">
        <f t="shared" si="33"/>
        <v>2.1</v>
      </c>
      <c r="O116" s="129">
        <f t="shared" si="33"/>
        <v>2.1</v>
      </c>
      <c r="P116" s="129">
        <f t="shared" si="33"/>
        <v>2.1</v>
      </c>
      <c r="Q116" s="129">
        <f t="shared" si="33"/>
        <v>2.1</v>
      </c>
      <c r="R116" s="129">
        <f t="shared" si="33"/>
        <v>2.1</v>
      </c>
      <c r="S116" s="129">
        <f t="shared" si="32"/>
        <v>2.1</v>
      </c>
      <c r="T116" s="129">
        <f t="shared" si="32"/>
        <v>2.1</v>
      </c>
      <c r="U116" s="129">
        <f t="shared" si="32"/>
        <v>2.1</v>
      </c>
      <c r="V116" s="129">
        <f t="shared" si="32"/>
        <v>2.1</v>
      </c>
      <c r="W116" s="129">
        <f t="shared" si="32"/>
        <v>2.1</v>
      </c>
      <c r="X116" s="129">
        <f t="shared" si="32"/>
        <v>2.1</v>
      </c>
      <c r="Y116" s="129">
        <f t="shared" si="32"/>
        <v>2.1</v>
      </c>
      <c r="Z116" s="129">
        <f t="shared" si="32"/>
        <v>2.1</v>
      </c>
      <c r="AA116" s="129">
        <f t="shared" si="32"/>
        <v>2.1</v>
      </c>
      <c r="AB116" s="129">
        <f t="shared" si="32"/>
        <v>2.1</v>
      </c>
      <c r="AC116" s="129">
        <f t="shared" si="32"/>
        <v>2.1</v>
      </c>
      <c r="AD116" s="129">
        <f t="shared" si="32"/>
        <v>2.1</v>
      </c>
      <c r="AE116" s="129">
        <f t="shared" si="32"/>
        <v>2.1</v>
      </c>
      <c r="AF116" s="129">
        <f t="shared" si="32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3"/>
        <v>9.3000000000000007</v>
      </c>
      <c r="D117" s="129">
        <f t="shared" si="33"/>
        <v>9.3000000000000007</v>
      </c>
      <c r="E117" s="129">
        <f t="shared" si="33"/>
        <v>9.3000000000000007</v>
      </c>
      <c r="F117" s="129">
        <f t="shared" si="33"/>
        <v>9.3000000000000007</v>
      </c>
      <c r="G117" s="129">
        <f t="shared" si="33"/>
        <v>9.3000000000000007</v>
      </c>
      <c r="H117" s="129">
        <f t="shared" si="33"/>
        <v>9.3000000000000007</v>
      </c>
      <c r="I117" s="129">
        <f t="shared" si="33"/>
        <v>9.3000000000000007</v>
      </c>
      <c r="J117" s="129">
        <f t="shared" si="33"/>
        <v>9.3000000000000007</v>
      </c>
      <c r="K117" s="129">
        <f t="shared" si="33"/>
        <v>9.3000000000000007</v>
      </c>
      <c r="L117" s="129">
        <f t="shared" si="33"/>
        <v>9.3000000000000007</v>
      </c>
      <c r="M117" s="129">
        <f t="shared" si="33"/>
        <v>9.3000000000000007</v>
      </c>
      <c r="N117" s="129">
        <f t="shared" si="33"/>
        <v>9.3000000000000007</v>
      </c>
      <c r="O117" s="129">
        <f t="shared" si="33"/>
        <v>9.3000000000000007</v>
      </c>
      <c r="P117" s="129">
        <f t="shared" si="33"/>
        <v>9.3000000000000007</v>
      </c>
      <c r="Q117" s="129">
        <f t="shared" si="33"/>
        <v>9.3000000000000007</v>
      </c>
      <c r="R117" s="129">
        <f t="shared" si="33"/>
        <v>9.3000000000000007</v>
      </c>
      <c r="S117" s="129">
        <f t="shared" si="32"/>
        <v>9.3000000000000007</v>
      </c>
      <c r="T117" s="129">
        <f t="shared" si="32"/>
        <v>9.3000000000000007</v>
      </c>
      <c r="U117" s="129">
        <f t="shared" si="32"/>
        <v>9.3000000000000007</v>
      </c>
      <c r="V117" s="129">
        <f t="shared" si="32"/>
        <v>9.3000000000000007</v>
      </c>
      <c r="W117" s="129">
        <f t="shared" si="32"/>
        <v>9.3000000000000007</v>
      </c>
      <c r="X117" s="129">
        <f t="shared" si="32"/>
        <v>9.3000000000000007</v>
      </c>
      <c r="Y117" s="129">
        <f t="shared" si="32"/>
        <v>9.3000000000000007</v>
      </c>
      <c r="Z117" s="129">
        <f t="shared" si="32"/>
        <v>9.3000000000000007</v>
      </c>
      <c r="AA117" s="129">
        <f t="shared" si="32"/>
        <v>9.3000000000000007</v>
      </c>
      <c r="AB117" s="129">
        <f t="shared" si="32"/>
        <v>9.3000000000000007</v>
      </c>
      <c r="AC117" s="129">
        <f t="shared" si="32"/>
        <v>9.3000000000000007</v>
      </c>
      <c r="AD117" s="129">
        <f t="shared" si="32"/>
        <v>9.3000000000000007</v>
      </c>
      <c r="AE117" s="129">
        <f t="shared" si="32"/>
        <v>9.3000000000000007</v>
      </c>
      <c r="AF117" s="129">
        <f t="shared" si="32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3"/>
        <v>0</v>
      </c>
      <c r="D118" s="129">
        <f t="shared" si="33"/>
        <v>0</v>
      </c>
      <c r="E118" s="129">
        <f t="shared" si="33"/>
        <v>0</v>
      </c>
      <c r="F118" s="129">
        <f t="shared" si="33"/>
        <v>0</v>
      </c>
      <c r="G118" s="129">
        <f t="shared" si="33"/>
        <v>0</v>
      </c>
      <c r="H118" s="129">
        <f t="shared" si="33"/>
        <v>0</v>
      </c>
      <c r="I118" s="129">
        <f t="shared" si="33"/>
        <v>0</v>
      </c>
      <c r="J118" s="129">
        <f t="shared" si="33"/>
        <v>0</v>
      </c>
      <c r="K118" s="129">
        <f t="shared" si="33"/>
        <v>0</v>
      </c>
      <c r="L118" s="129">
        <f t="shared" si="33"/>
        <v>0</v>
      </c>
      <c r="M118" s="129">
        <f t="shared" si="33"/>
        <v>0</v>
      </c>
      <c r="N118" s="129">
        <f t="shared" si="33"/>
        <v>0</v>
      </c>
      <c r="O118" s="129">
        <f t="shared" si="33"/>
        <v>0</v>
      </c>
      <c r="P118" s="129">
        <f t="shared" si="33"/>
        <v>0</v>
      </c>
      <c r="Q118" s="129">
        <f t="shared" si="33"/>
        <v>0</v>
      </c>
      <c r="R118" s="129">
        <f t="shared" si="33"/>
        <v>0</v>
      </c>
      <c r="S118" s="129">
        <f t="shared" si="32"/>
        <v>0</v>
      </c>
      <c r="T118" s="129">
        <f t="shared" si="32"/>
        <v>0</v>
      </c>
      <c r="U118" s="129">
        <f t="shared" si="32"/>
        <v>0</v>
      </c>
      <c r="V118" s="129">
        <f t="shared" si="32"/>
        <v>0</v>
      </c>
      <c r="W118" s="129">
        <f t="shared" si="32"/>
        <v>0</v>
      </c>
      <c r="X118" s="129">
        <f t="shared" si="32"/>
        <v>0</v>
      </c>
      <c r="Y118" s="129">
        <f t="shared" si="32"/>
        <v>0</v>
      </c>
      <c r="Z118" s="129">
        <f t="shared" si="32"/>
        <v>0</v>
      </c>
      <c r="AA118" s="129">
        <f t="shared" si="32"/>
        <v>0</v>
      </c>
      <c r="AB118" s="129">
        <f t="shared" si="32"/>
        <v>0</v>
      </c>
      <c r="AC118" s="129">
        <f t="shared" si="32"/>
        <v>0</v>
      </c>
      <c r="AD118" s="129">
        <f t="shared" si="32"/>
        <v>0</v>
      </c>
      <c r="AE118" s="129">
        <f t="shared" si="32"/>
        <v>0</v>
      </c>
      <c r="AF118" s="129">
        <f t="shared" si="32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3"/>
        <v>0</v>
      </c>
      <c r="D119" s="129">
        <f t="shared" si="33"/>
        <v>0</v>
      </c>
      <c r="E119" s="129">
        <f t="shared" si="33"/>
        <v>0</v>
      </c>
      <c r="F119" s="129">
        <f t="shared" si="33"/>
        <v>0</v>
      </c>
      <c r="G119" s="129">
        <f t="shared" si="33"/>
        <v>0</v>
      </c>
      <c r="H119" s="129">
        <f t="shared" si="33"/>
        <v>0</v>
      </c>
      <c r="I119" s="129">
        <f t="shared" si="33"/>
        <v>0</v>
      </c>
      <c r="J119" s="129">
        <f t="shared" si="33"/>
        <v>0</v>
      </c>
      <c r="K119" s="129">
        <f t="shared" si="33"/>
        <v>0</v>
      </c>
      <c r="L119" s="129">
        <f t="shared" si="33"/>
        <v>0</v>
      </c>
      <c r="M119" s="129">
        <f t="shared" si="33"/>
        <v>0</v>
      </c>
      <c r="N119" s="129">
        <f t="shared" si="33"/>
        <v>0</v>
      </c>
      <c r="O119" s="129">
        <f t="shared" si="33"/>
        <v>0</v>
      </c>
      <c r="P119" s="129">
        <f t="shared" si="33"/>
        <v>0</v>
      </c>
      <c r="Q119" s="129">
        <f t="shared" si="33"/>
        <v>0</v>
      </c>
      <c r="R119" s="129">
        <f t="shared" si="33"/>
        <v>0</v>
      </c>
      <c r="S119" s="129">
        <f t="shared" si="32"/>
        <v>0</v>
      </c>
      <c r="T119" s="129">
        <f t="shared" si="32"/>
        <v>0</v>
      </c>
      <c r="U119" s="129">
        <f t="shared" si="32"/>
        <v>0</v>
      </c>
      <c r="V119" s="129">
        <f t="shared" si="32"/>
        <v>0</v>
      </c>
      <c r="W119" s="129">
        <f t="shared" si="32"/>
        <v>0</v>
      </c>
      <c r="X119" s="129">
        <f t="shared" si="32"/>
        <v>0</v>
      </c>
      <c r="Y119" s="129">
        <f t="shared" si="32"/>
        <v>0</v>
      </c>
      <c r="Z119" s="129">
        <f t="shared" si="32"/>
        <v>0</v>
      </c>
      <c r="AA119" s="129">
        <f t="shared" si="32"/>
        <v>0</v>
      </c>
      <c r="AB119" s="129">
        <f t="shared" si="32"/>
        <v>0</v>
      </c>
      <c r="AC119" s="129">
        <f t="shared" si="32"/>
        <v>0</v>
      </c>
      <c r="AD119" s="129">
        <f t="shared" si="32"/>
        <v>0</v>
      </c>
      <c r="AE119" s="129">
        <f t="shared" si="32"/>
        <v>0</v>
      </c>
      <c r="AF119" s="129">
        <f t="shared" si="32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3"/>
        <v>5</v>
      </c>
      <c r="D120" s="129">
        <f t="shared" si="33"/>
        <v>5</v>
      </c>
      <c r="E120" s="129">
        <f t="shared" si="33"/>
        <v>5</v>
      </c>
      <c r="F120" s="129">
        <f t="shared" si="33"/>
        <v>5</v>
      </c>
      <c r="G120" s="129">
        <f t="shared" si="33"/>
        <v>5</v>
      </c>
      <c r="H120" s="129">
        <f t="shared" si="33"/>
        <v>5</v>
      </c>
      <c r="I120" s="129">
        <f t="shared" si="33"/>
        <v>5</v>
      </c>
      <c r="J120" s="129">
        <f t="shared" si="33"/>
        <v>5</v>
      </c>
      <c r="K120" s="129">
        <f t="shared" si="33"/>
        <v>5</v>
      </c>
      <c r="L120" s="129">
        <f t="shared" si="33"/>
        <v>5</v>
      </c>
      <c r="M120" s="129">
        <f t="shared" si="33"/>
        <v>5</v>
      </c>
      <c r="N120" s="129">
        <f t="shared" si="33"/>
        <v>5</v>
      </c>
      <c r="O120" s="129">
        <f t="shared" si="33"/>
        <v>5</v>
      </c>
      <c r="P120" s="129">
        <f t="shared" si="33"/>
        <v>5</v>
      </c>
      <c r="Q120" s="129">
        <f t="shared" si="33"/>
        <v>5</v>
      </c>
      <c r="R120" s="129">
        <f t="shared" si="33"/>
        <v>5</v>
      </c>
      <c r="S120" s="129">
        <f t="shared" si="32"/>
        <v>5</v>
      </c>
      <c r="T120" s="129">
        <f t="shared" si="32"/>
        <v>5</v>
      </c>
      <c r="U120" s="129">
        <f t="shared" si="32"/>
        <v>5</v>
      </c>
      <c r="V120" s="129">
        <f t="shared" si="32"/>
        <v>5</v>
      </c>
      <c r="W120" s="129">
        <f t="shared" si="32"/>
        <v>5</v>
      </c>
      <c r="X120" s="129">
        <f t="shared" si="32"/>
        <v>5</v>
      </c>
      <c r="Y120" s="129">
        <f t="shared" si="32"/>
        <v>5</v>
      </c>
      <c r="Z120" s="129">
        <f t="shared" si="32"/>
        <v>5</v>
      </c>
      <c r="AA120" s="129">
        <f t="shared" si="32"/>
        <v>5</v>
      </c>
      <c r="AB120" s="129">
        <f t="shared" si="32"/>
        <v>5</v>
      </c>
      <c r="AC120" s="129">
        <f t="shared" si="32"/>
        <v>5</v>
      </c>
      <c r="AD120" s="129">
        <f t="shared" si="32"/>
        <v>5</v>
      </c>
      <c r="AE120" s="129">
        <f t="shared" si="32"/>
        <v>5</v>
      </c>
      <c r="AF120" s="129">
        <f t="shared" si="32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3"/>
        <v>1</v>
      </c>
      <c r="D121" s="129">
        <f t="shared" si="33"/>
        <v>1</v>
      </c>
      <c r="E121" s="129">
        <f t="shared" si="33"/>
        <v>1</v>
      </c>
      <c r="F121" s="129">
        <f t="shared" si="33"/>
        <v>1</v>
      </c>
      <c r="G121" s="129">
        <f t="shared" si="33"/>
        <v>1</v>
      </c>
      <c r="H121" s="129">
        <f t="shared" si="33"/>
        <v>1</v>
      </c>
      <c r="I121" s="129">
        <f t="shared" si="33"/>
        <v>1</v>
      </c>
      <c r="J121" s="129">
        <f t="shared" si="33"/>
        <v>1</v>
      </c>
      <c r="K121" s="129">
        <f t="shared" si="33"/>
        <v>1</v>
      </c>
      <c r="L121" s="129">
        <f t="shared" si="33"/>
        <v>1</v>
      </c>
      <c r="M121" s="129">
        <f t="shared" si="33"/>
        <v>1</v>
      </c>
      <c r="N121" s="129">
        <f t="shared" si="33"/>
        <v>1</v>
      </c>
      <c r="O121" s="129">
        <f t="shared" si="33"/>
        <v>1</v>
      </c>
      <c r="P121" s="129">
        <f t="shared" si="33"/>
        <v>1</v>
      </c>
      <c r="Q121" s="129">
        <f t="shared" si="33"/>
        <v>1</v>
      </c>
      <c r="R121" s="129">
        <f t="shared" si="33"/>
        <v>1</v>
      </c>
      <c r="S121" s="129">
        <f t="shared" si="32"/>
        <v>1</v>
      </c>
      <c r="T121" s="129">
        <f t="shared" si="32"/>
        <v>1</v>
      </c>
      <c r="U121" s="129">
        <f t="shared" si="32"/>
        <v>1</v>
      </c>
      <c r="V121" s="129">
        <f t="shared" si="32"/>
        <v>1</v>
      </c>
      <c r="W121" s="129">
        <f t="shared" si="32"/>
        <v>1</v>
      </c>
      <c r="X121" s="129">
        <f t="shared" si="32"/>
        <v>1</v>
      </c>
      <c r="Y121" s="129">
        <f t="shared" si="32"/>
        <v>1</v>
      </c>
      <c r="Z121" s="129">
        <f t="shared" si="32"/>
        <v>1</v>
      </c>
      <c r="AA121" s="129">
        <f t="shared" si="32"/>
        <v>1</v>
      </c>
      <c r="AB121" s="129">
        <f t="shared" si="32"/>
        <v>1</v>
      </c>
      <c r="AC121" s="129">
        <f t="shared" si="32"/>
        <v>1</v>
      </c>
      <c r="AD121" s="129">
        <f t="shared" si="32"/>
        <v>1</v>
      </c>
      <c r="AE121" s="129">
        <f t="shared" si="32"/>
        <v>1</v>
      </c>
      <c r="AF121" s="129">
        <f t="shared" si="32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3"/>
        <v>1.58</v>
      </c>
      <c r="D122" s="129">
        <f t="shared" si="33"/>
        <v>1.58</v>
      </c>
      <c r="E122" s="129">
        <f t="shared" si="33"/>
        <v>1.58</v>
      </c>
      <c r="F122" s="129">
        <f t="shared" si="33"/>
        <v>1.58</v>
      </c>
      <c r="G122" s="129">
        <f t="shared" si="33"/>
        <v>1.58</v>
      </c>
      <c r="H122" s="129">
        <f t="shared" si="33"/>
        <v>1.58</v>
      </c>
      <c r="I122" s="129">
        <f t="shared" si="33"/>
        <v>1.58</v>
      </c>
      <c r="J122" s="129">
        <f t="shared" si="33"/>
        <v>1.58</v>
      </c>
      <c r="K122" s="129">
        <f t="shared" si="33"/>
        <v>1.58</v>
      </c>
      <c r="L122" s="129">
        <f t="shared" si="33"/>
        <v>1.58</v>
      </c>
      <c r="M122" s="129">
        <f t="shared" si="33"/>
        <v>1.58</v>
      </c>
      <c r="N122" s="129">
        <f t="shared" si="33"/>
        <v>1.58</v>
      </c>
      <c r="O122" s="129">
        <f t="shared" si="33"/>
        <v>1.58</v>
      </c>
      <c r="P122" s="129">
        <f t="shared" si="33"/>
        <v>1.58</v>
      </c>
      <c r="Q122" s="129">
        <f t="shared" si="33"/>
        <v>1.58</v>
      </c>
      <c r="R122" s="129">
        <f t="shared" si="33"/>
        <v>1.58</v>
      </c>
      <c r="S122" s="129">
        <f t="shared" si="32"/>
        <v>1.58</v>
      </c>
      <c r="T122" s="129">
        <f t="shared" si="32"/>
        <v>1.58</v>
      </c>
      <c r="U122" s="129">
        <f t="shared" si="32"/>
        <v>1.58</v>
      </c>
      <c r="V122" s="129">
        <f t="shared" si="32"/>
        <v>1.58</v>
      </c>
      <c r="W122" s="129">
        <f t="shared" si="32"/>
        <v>1.58</v>
      </c>
      <c r="X122" s="129">
        <f t="shared" si="32"/>
        <v>1.58</v>
      </c>
      <c r="Y122" s="129">
        <f t="shared" si="32"/>
        <v>1.58</v>
      </c>
      <c r="Z122" s="129">
        <f t="shared" si="32"/>
        <v>1.58</v>
      </c>
      <c r="AA122" s="129">
        <f t="shared" si="32"/>
        <v>1.58</v>
      </c>
      <c r="AB122" s="129">
        <f t="shared" si="32"/>
        <v>1.58</v>
      </c>
      <c r="AC122" s="129">
        <f t="shared" si="32"/>
        <v>1.58</v>
      </c>
      <c r="AD122" s="129">
        <f t="shared" si="32"/>
        <v>1.58</v>
      </c>
      <c r="AE122" s="129">
        <f t="shared" si="32"/>
        <v>1.58</v>
      </c>
      <c r="AF122" s="129">
        <f t="shared" si="32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3"/>
        <v>1.46</v>
      </c>
      <c r="D123" s="129">
        <f t="shared" si="33"/>
        <v>1.46</v>
      </c>
      <c r="E123" s="129">
        <f t="shared" si="33"/>
        <v>1.46</v>
      </c>
      <c r="F123" s="129">
        <f t="shared" si="33"/>
        <v>1.46</v>
      </c>
      <c r="G123" s="129">
        <f t="shared" si="33"/>
        <v>1.46</v>
      </c>
      <c r="H123" s="129">
        <f t="shared" si="33"/>
        <v>1.46</v>
      </c>
      <c r="I123" s="129">
        <f t="shared" si="33"/>
        <v>1.46</v>
      </c>
      <c r="J123" s="129">
        <f t="shared" si="33"/>
        <v>1.46</v>
      </c>
      <c r="K123" s="129">
        <f t="shared" si="33"/>
        <v>1.46</v>
      </c>
      <c r="L123" s="129">
        <f t="shared" si="33"/>
        <v>1.46</v>
      </c>
      <c r="M123" s="129">
        <f t="shared" si="33"/>
        <v>1.46</v>
      </c>
      <c r="N123" s="129">
        <f t="shared" si="33"/>
        <v>1.46</v>
      </c>
      <c r="O123" s="129">
        <f t="shared" si="33"/>
        <v>1.46</v>
      </c>
      <c r="P123" s="129">
        <f t="shared" si="33"/>
        <v>1.46</v>
      </c>
      <c r="Q123" s="129">
        <f t="shared" si="33"/>
        <v>1.46</v>
      </c>
      <c r="R123" s="129">
        <f t="shared" si="33"/>
        <v>1.46</v>
      </c>
      <c r="S123" s="129">
        <f t="shared" ref="S123:AF123" si="34">R123</f>
        <v>1.46</v>
      </c>
      <c r="T123" s="129">
        <f t="shared" si="34"/>
        <v>1.46</v>
      </c>
      <c r="U123" s="129">
        <f t="shared" si="34"/>
        <v>1.46</v>
      </c>
      <c r="V123" s="129">
        <f t="shared" si="34"/>
        <v>1.46</v>
      </c>
      <c r="W123" s="129">
        <f t="shared" si="34"/>
        <v>1.46</v>
      </c>
      <c r="X123" s="129">
        <f t="shared" si="34"/>
        <v>1.46</v>
      </c>
      <c r="Y123" s="129">
        <f t="shared" si="34"/>
        <v>1.46</v>
      </c>
      <c r="Z123" s="129">
        <f t="shared" si="34"/>
        <v>1.46</v>
      </c>
      <c r="AA123" s="129">
        <f t="shared" si="34"/>
        <v>1.46</v>
      </c>
      <c r="AB123" s="129">
        <f t="shared" si="34"/>
        <v>1.46</v>
      </c>
      <c r="AC123" s="129">
        <f t="shared" si="34"/>
        <v>1.46</v>
      </c>
      <c r="AD123" s="129">
        <f t="shared" si="34"/>
        <v>1.46</v>
      </c>
      <c r="AE123" s="129">
        <f t="shared" si="34"/>
        <v>1.46</v>
      </c>
      <c r="AF123" s="129">
        <f t="shared" si="34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3"/>
        <v>1.48</v>
      </c>
      <c r="D124" s="129">
        <f t="shared" si="33"/>
        <v>1.48</v>
      </c>
      <c r="E124" s="129">
        <f t="shared" si="33"/>
        <v>1.48</v>
      </c>
      <c r="F124" s="129">
        <f t="shared" si="33"/>
        <v>1.48</v>
      </c>
      <c r="G124" s="129">
        <f t="shared" si="33"/>
        <v>1.48</v>
      </c>
      <c r="H124" s="129">
        <f t="shared" si="33"/>
        <v>1.48</v>
      </c>
      <c r="I124" s="129">
        <f t="shared" si="33"/>
        <v>1.48</v>
      </c>
      <c r="J124" s="129">
        <f t="shared" si="33"/>
        <v>1.48</v>
      </c>
      <c r="K124" s="129">
        <f t="shared" si="33"/>
        <v>1.48</v>
      </c>
      <c r="L124" s="129">
        <f t="shared" si="33"/>
        <v>1.48</v>
      </c>
      <c r="M124" s="129">
        <f t="shared" si="33"/>
        <v>1.48</v>
      </c>
      <c r="N124" s="129">
        <f t="shared" si="33"/>
        <v>1.48</v>
      </c>
      <c r="O124" s="129">
        <f t="shared" si="33"/>
        <v>1.48</v>
      </c>
      <c r="P124" s="129">
        <f t="shared" si="33"/>
        <v>1.48</v>
      </c>
      <c r="Q124" s="129">
        <f t="shared" si="33"/>
        <v>1.48</v>
      </c>
      <c r="R124" s="129">
        <f t="shared" si="33"/>
        <v>1.48</v>
      </c>
      <c r="S124" s="129">
        <f t="shared" ref="S124:AF124" si="35">R124</f>
        <v>1.48</v>
      </c>
      <c r="T124" s="129">
        <f t="shared" si="35"/>
        <v>1.48</v>
      </c>
      <c r="U124" s="129">
        <f t="shared" si="35"/>
        <v>1.48</v>
      </c>
      <c r="V124" s="129">
        <f t="shared" si="35"/>
        <v>1.48</v>
      </c>
      <c r="W124" s="129">
        <f t="shared" si="35"/>
        <v>1.48</v>
      </c>
      <c r="X124" s="129">
        <f t="shared" si="35"/>
        <v>1.48</v>
      </c>
      <c r="Y124" s="129">
        <f t="shared" si="35"/>
        <v>1.48</v>
      </c>
      <c r="Z124" s="129">
        <f t="shared" si="35"/>
        <v>1.48</v>
      </c>
      <c r="AA124" s="129">
        <f t="shared" si="35"/>
        <v>1.48</v>
      </c>
      <c r="AB124" s="129">
        <f t="shared" si="35"/>
        <v>1.48</v>
      </c>
      <c r="AC124" s="129">
        <f t="shared" si="35"/>
        <v>1.48</v>
      </c>
      <c r="AD124" s="129">
        <f t="shared" si="35"/>
        <v>1.48</v>
      </c>
      <c r="AE124" s="129">
        <f t="shared" si="35"/>
        <v>1.48</v>
      </c>
      <c r="AF124" s="129">
        <f t="shared" si="35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6">B126</f>
        <v>2.2000000000000002</v>
      </c>
      <c r="D126" s="129">
        <f t="shared" si="36"/>
        <v>2.2000000000000002</v>
      </c>
      <c r="E126" s="129">
        <f t="shared" si="36"/>
        <v>2.2000000000000002</v>
      </c>
      <c r="F126" s="129">
        <f t="shared" si="36"/>
        <v>2.2000000000000002</v>
      </c>
      <c r="G126" s="129">
        <f t="shared" si="36"/>
        <v>2.2000000000000002</v>
      </c>
      <c r="H126" s="129">
        <f t="shared" si="36"/>
        <v>2.2000000000000002</v>
      </c>
      <c r="I126" s="129">
        <f t="shared" si="36"/>
        <v>2.2000000000000002</v>
      </c>
      <c r="J126" s="129">
        <f t="shared" si="36"/>
        <v>2.2000000000000002</v>
      </c>
      <c r="K126" s="129">
        <f t="shared" si="36"/>
        <v>2.2000000000000002</v>
      </c>
      <c r="L126" s="129">
        <f t="shared" si="36"/>
        <v>2.2000000000000002</v>
      </c>
      <c r="M126" s="129">
        <f t="shared" si="36"/>
        <v>2.2000000000000002</v>
      </c>
      <c r="N126" s="129">
        <f t="shared" si="36"/>
        <v>2.2000000000000002</v>
      </c>
      <c r="O126" s="129">
        <f t="shared" si="36"/>
        <v>2.2000000000000002</v>
      </c>
      <c r="P126" s="129">
        <f t="shared" si="36"/>
        <v>2.2000000000000002</v>
      </c>
      <c r="Q126" s="129">
        <f t="shared" si="36"/>
        <v>2.2000000000000002</v>
      </c>
      <c r="R126" s="129">
        <f t="shared" si="36"/>
        <v>2.2000000000000002</v>
      </c>
      <c r="S126" s="129">
        <f t="shared" ref="S126:AF133" si="37">R126</f>
        <v>2.2000000000000002</v>
      </c>
      <c r="T126" s="129">
        <f t="shared" si="37"/>
        <v>2.2000000000000002</v>
      </c>
      <c r="U126" s="129">
        <f t="shared" si="37"/>
        <v>2.2000000000000002</v>
      </c>
      <c r="V126" s="129">
        <f t="shared" si="37"/>
        <v>2.2000000000000002</v>
      </c>
      <c r="W126" s="129">
        <f t="shared" si="37"/>
        <v>2.2000000000000002</v>
      </c>
      <c r="X126" s="129">
        <f t="shared" si="37"/>
        <v>2.2000000000000002</v>
      </c>
      <c r="Y126" s="129">
        <f t="shared" si="37"/>
        <v>2.2000000000000002</v>
      </c>
      <c r="Z126" s="129">
        <f t="shared" si="37"/>
        <v>2.2000000000000002</v>
      </c>
      <c r="AA126" s="129">
        <f t="shared" si="37"/>
        <v>2.2000000000000002</v>
      </c>
      <c r="AB126" s="129">
        <f t="shared" si="37"/>
        <v>2.2000000000000002</v>
      </c>
      <c r="AC126" s="129">
        <f t="shared" si="37"/>
        <v>2.2000000000000002</v>
      </c>
      <c r="AD126" s="129">
        <f t="shared" si="37"/>
        <v>2.2000000000000002</v>
      </c>
      <c r="AE126" s="129">
        <f t="shared" si="37"/>
        <v>2.2000000000000002</v>
      </c>
      <c r="AF126" s="129">
        <f t="shared" si="37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6"/>
        <v>2</v>
      </c>
      <c r="D127" s="129">
        <f t="shared" si="36"/>
        <v>2</v>
      </c>
      <c r="E127" s="129">
        <f t="shared" si="36"/>
        <v>2</v>
      </c>
      <c r="F127" s="129">
        <f t="shared" si="36"/>
        <v>2</v>
      </c>
      <c r="G127" s="129">
        <f t="shared" si="36"/>
        <v>2</v>
      </c>
      <c r="H127" s="129">
        <f t="shared" si="36"/>
        <v>2</v>
      </c>
      <c r="I127" s="129">
        <f t="shared" si="36"/>
        <v>2</v>
      </c>
      <c r="J127" s="129">
        <f t="shared" si="36"/>
        <v>2</v>
      </c>
      <c r="K127" s="129">
        <f t="shared" si="36"/>
        <v>2</v>
      </c>
      <c r="L127" s="129">
        <f t="shared" si="36"/>
        <v>2</v>
      </c>
      <c r="M127" s="129">
        <f t="shared" si="36"/>
        <v>2</v>
      </c>
      <c r="N127" s="129">
        <f t="shared" si="36"/>
        <v>2</v>
      </c>
      <c r="O127" s="129">
        <f t="shared" si="36"/>
        <v>2</v>
      </c>
      <c r="P127" s="129">
        <f t="shared" si="36"/>
        <v>2</v>
      </c>
      <c r="Q127" s="129">
        <f t="shared" si="36"/>
        <v>2</v>
      </c>
      <c r="R127" s="129">
        <f t="shared" si="36"/>
        <v>2</v>
      </c>
      <c r="S127" s="129">
        <f t="shared" si="37"/>
        <v>2</v>
      </c>
      <c r="T127" s="129">
        <f t="shared" si="37"/>
        <v>2</v>
      </c>
      <c r="U127" s="129">
        <f t="shared" si="37"/>
        <v>2</v>
      </c>
      <c r="V127" s="129">
        <f t="shared" si="37"/>
        <v>2</v>
      </c>
      <c r="W127" s="129">
        <f t="shared" si="37"/>
        <v>2</v>
      </c>
      <c r="X127" s="129">
        <f t="shared" si="37"/>
        <v>2</v>
      </c>
      <c r="Y127" s="129">
        <f t="shared" si="37"/>
        <v>2</v>
      </c>
      <c r="Z127" s="129">
        <f t="shared" si="37"/>
        <v>2</v>
      </c>
      <c r="AA127" s="129">
        <f t="shared" si="37"/>
        <v>2</v>
      </c>
      <c r="AB127" s="129">
        <f t="shared" si="37"/>
        <v>2</v>
      </c>
      <c r="AC127" s="129">
        <f t="shared" si="37"/>
        <v>2</v>
      </c>
      <c r="AD127" s="129">
        <f t="shared" si="37"/>
        <v>2</v>
      </c>
      <c r="AE127" s="129">
        <f t="shared" si="37"/>
        <v>2</v>
      </c>
      <c r="AF127" s="129">
        <f t="shared" si="37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6"/>
        <v>1.25</v>
      </c>
      <c r="D128" s="129">
        <f t="shared" si="36"/>
        <v>1.25</v>
      </c>
      <c r="E128" s="129">
        <f t="shared" si="36"/>
        <v>1.25</v>
      </c>
      <c r="F128" s="129">
        <f t="shared" si="36"/>
        <v>1.25</v>
      </c>
      <c r="G128" s="129">
        <f t="shared" si="36"/>
        <v>1.25</v>
      </c>
      <c r="H128" s="129">
        <f t="shared" si="36"/>
        <v>1.25</v>
      </c>
      <c r="I128" s="129">
        <f t="shared" si="36"/>
        <v>1.25</v>
      </c>
      <c r="J128" s="129">
        <f t="shared" si="36"/>
        <v>1.25</v>
      </c>
      <c r="K128" s="129">
        <f t="shared" si="36"/>
        <v>1.25</v>
      </c>
      <c r="L128" s="129">
        <f t="shared" si="36"/>
        <v>1.25</v>
      </c>
      <c r="M128" s="129">
        <f t="shared" si="36"/>
        <v>1.25</v>
      </c>
      <c r="N128" s="129">
        <f t="shared" si="36"/>
        <v>1.25</v>
      </c>
      <c r="O128" s="129">
        <f t="shared" si="36"/>
        <v>1.25</v>
      </c>
      <c r="P128" s="129">
        <f t="shared" si="36"/>
        <v>1.25</v>
      </c>
      <c r="Q128" s="129">
        <f t="shared" si="36"/>
        <v>1.25</v>
      </c>
      <c r="R128" s="129">
        <f t="shared" si="36"/>
        <v>1.25</v>
      </c>
      <c r="S128" s="129">
        <f t="shared" si="37"/>
        <v>1.25</v>
      </c>
      <c r="T128" s="129">
        <f t="shared" si="37"/>
        <v>1.25</v>
      </c>
      <c r="U128" s="129">
        <f t="shared" si="37"/>
        <v>1.25</v>
      </c>
      <c r="V128" s="129">
        <f t="shared" si="37"/>
        <v>1.25</v>
      </c>
      <c r="W128" s="129">
        <f t="shared" si="37"/>
        <v>1.25</v>
      </c>
      <c r="X128" s="129">
        <f t="shared" si="37"/>
        <v>1.25</v>
      </c>
      <c r="Y128" s="129">
        <f t="shared" si="37"/>
        <v>1.25</v>
      </c>
      <c r="Z128" s="129">
        <f t="shared" si="37"/>
        <v>1.25</v>
      </c>
      <c r="AA128" s="129">
        <f t="shared" si="37"/>
        <v>1.25</v>
      </c>
      <c r="AB128" s="129">
        <f t="shared" si="37"/>
        <v>1.25</v>
      </c>
      <c r="AC128" s="129">
        <f t="shared" si="37"/>
        <v>1.25</v>
      </c>
      <c r="AD128" s="129">
        <f t="shared" si="37"/>
        <v>1.25</v>
      </c>
      <c r="AE128" s="129">
        <f t="shared" si="37"/>
        <v>1.25</v>
      </c>
      <c r="AF128" s="129">
        <f t="shared" si="37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6"/>
        <v>1.1499999999999999</v>
      </c>
      <c r="D129" s="129">
        <f t="shared" si="36"/>
        <v>1.1499999999999999</v>
      </c>
      <c r="E129" s="129">
        <f t="shared" si="36"/>
        <v>1.1499999999999999</v>
      </c>
      <c r="F129" s="129">
        <f t="shared" si="36"/>
        <v>1.1499999999999999</v>
      </c>
      <c r="G129" s="129">
        <f t="shared" si="36"/>
        <v>1.1499999999999999</v>
      </c>
      <c r="H129" s="129">
        <f t="shared" si="36"/>
        <v>1.1499999999999999</v>
      </c>
      <c r="I129" s="129">
        <f t="shared" si="36"/>
        <v>1.1499999999999999</v>
      </c>
      <c r="J129" s="129">
        <f t="shared" si="36"/>
        <v>1.1499999999999999</v>
      </c>
      <c r="K129" s="129">
        <f t="shared" si="36"/>
        <v>1.1499999999999999</v>
      </c>
      <c r="L129" s="129">
        <f t="shared" si="36"/>
        <v>1.1499999999999999</v>
      </c>
      <c r="M129" s="129">
        <f t="shared" si="36"/>
        <v>1.1499999999999999</v>
      </c>
      <c r="N129" s="129">
        <f t="shared" si="36"/>
        <v>1.1499999999999999</v>
      </c>
      <c r="O129" s="129">
        <f t="shared" si="36"/>
        <v>1.1499999999999999</v>
      </c>
      <c r="P129" s="129">
        <f t="shared" si="36"/>
        <v>1.1499999999999999</v>
      </c>
      <c r="Q129" s="129">
        <f t="shared" si="36"/>
        <v>1.1499999999999999</v>
      </c>
      <c r="R129" s="129">
        <f t="shared" si="36"/>
        <v>1.1499999999999999</v>
      </c>
      <c r="S129" s="129">
        <f t="shared" si="37"/>
        <v>1.1499999999999999</v>
      </c>
      <c r="T129" s="129">
        <f t="shared" si="37"/>
        <v>1.1499999999999999</v>
      </c>
      <c r="U129" s="129">
        <f t="shared" si="37"/>
        <v>1.1499999999999999</v>
      </c>
      <c r="V129" s="129">
        <f t="shared" si="37"/>
        <v>1.1499999999999999</v>
      </c>
      <c r="W129" s="129">
        <f t="shared" si="37"/>
        <v>1.1499999999999999</v>
      </c>
      <c r="X129" s="129">
        <f t="shared" si="37"/>
        <v>1.1499999999999999</v>
      </c>
      <c r="Y129" s="129">
        <f t="shared" si="37"/>
        <v>1.1499999999999999</v>
      </c>
      <c r="Z129" s="129">
        <f t="shared" si="37"/>
        <v>1.1499999999999999</v>
      </c>
      <c r="AA129" s="129">
        <f t="shared" si="37"/>
        <v>1.1499999999999999</v>
      </c>
      <c r="AB129" s="129">
        <f t="shared" si="37"/>
        <v>1.1499999999999999</v>
      </c>
      <c r="AC129" s="129">
        <f t="shared" si="37"/>
        <v>1.1499999999999999</v>
      </c>
      <c r="AD129" s="129">
        <f t="shared" si="37"/>
        <v>1.1499999999999999</v>
      </c>
      <c r="AE129" s="129">
        <f t="shared" si="37"/>
        <v>1.1499999999999999</v>
      </c>
      <c r="AF129" s="129">
        <f t="shared" si="37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6"/>
        <v>2.133</v>
      </c>
      <c r="D130" s="129">
        <f t="shared" si="36"/>
        <v>2.133</v>
      </c>
      <c r="E130" s="129">
        <f t="shared" si="36"/>
        <v>2.133</v>
      </c>
      <c r="F130" s="129">
        <f t="shared" si="36"/>
        <v>2.133</v>
      </c>
      <c r="G130" s="129">
        <f t="shared" si="36"/>
        <v>2.133</v>
      </c>
      <c r="H130" s="129">
        <f t="shared" si="36"/>
        <v>2.133</v>
      </c>
      <c r="I130" s="129">
        <f t="shared" si="36"/>
        <v>2.133</v>
      </c>
      <c r="J130" s="129">
        <f t="shared" si="36"/>
        <v>2.133</v>
      </c>
      <c r="K130" s="129">
        <f t="shared" si="36"/>
        <v>2.133</v>
      </c>
      <c r="L130" s="129">
        <f t="shared" si="36"/>
        <v>2.133</v>
      </c>
      <c r="M130" s="129">
        <f t="shared" si="36"/>
        <v>2.133</v>
      </c>
      <c r="N130" s="129">
        <f t="shared" si="36"/>
        <v>2.133</v>
      </c>
      <c r="O130" s="129">
        <f t="shared" si="36"/>
        <v>2.133</v>
      </c>
      <c r="P130" s="129">
        <f t="shared" si="36"/>
        <v>2.133</v>
      </c>
      <c r="Q130" s="129">
        <f t="shared" si="36"/>
        <v>2.133</v>
      </c>
      <c r="R130" s="129">
        <f t="shared" si="36"/>
        <v>2.133</v>
      </c>
      <c r="S130" s="129">
        <f t="shared" si="37"/>
        <v>2.133</v>
      </c>
      <c r="T130" s="129">
        <f t="shared" si="37"/>
        <v>2.133</v>
      </c>
      <c r="U130" s="129">
        <f t="shared" si="37"/>
        <v>2.133</v>
      </c>
      <c r="V130" s="129">
        <f t="shared" si="37"/>
        <v>2.133</v>
      </c>
      <c r="W130" s="129">
        <f t="shared" si="37"/>
        <v>2.133</v>
      </c>
      <c r="X130" s="129">
        <f t="shared" si="37"/>
        <v>2.133</v>
      </c>
      <c r="Y130" s="129">
        <f t="shared" si="37"/>
        <v>2.133</v>
      </c>
      <c r="Z130" s="129">
        <f t="shared" si="37"/>
        <v>2.133</v>
      </c>
      <c r="AA130" s="129">
        <f t="shared" si="37"/>
        <v>2.133</v>
      </c>
      <c r="AB130" s="129">
        <f t="shared" si="37"/>
        <v>2.133</v>
      </c>
      <c r="AC130" s="129">
        <f t="shared" si="37"/>
        <v>2.133</v>
      </c>
      <c r="AD130" s="129">
        <f t="shared" si="37"/>
        <v>2.133</v>
      </c>
      <c r="AE130" s="129">
        <f t="shared" si="37"/>
        <v>2.133</v>
      </c>
      <c r="AF130" s="129">
        <f t="shared" si="37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6"/>
        <v>2.09</v>
      </c>
      <c r="D131" s="129">
        <f t="shared" si="36"/>
        <v>2.09</v>
      </c>
      <c r="E131" s="129">
        <f t="shared" si="36"/>
        <v>2.09</v>
      </c>
      <c r="F131" s="129">
        <f t="shared" si="36"/>
        <v>2.09</v>
      </c>
      <c r="G131" s="129">
        <f t="shared" si="36"/>
        <v>2.09</v>
      </c>
      <c r="H131" s="129">
        <f t="shared" si="36"/>
        <v>2.09</v>
      </c>
      <c r="I131" s="129">
        <f t="shared" si="36"/>
        <v>2.09</v>
      </c>
      <c r="J131" s="129">
        <f t="shared" si="36"/>
        <v>2.09</v>
      </c>
      <c r="K131" s="129">
        <f t="shared" si="36"/>
        <v>2.09</v>
      </c>
      <c r="L131" s="129">
        <f t="shared" si="36"/>
        <v>2.09</v>
      </c>
      <c r="M131" s="129">
        <f t="shared" si="36"/>
        <v>2.09</v>
      </c>
      <c r="N131" s="129">
        <f t="shared" si="36"/>
        <v>2.09</v>
      </c>
      <c r="O131" s="129">
        <f t="shared" si="36"/>
        <v>2.09</v>
      </c>
      <c r="P131" s="129">
        <f t="shared" si="36"/>
        <v>2.09</v>
      </c>
      <c r="Q131" s="129">
        <f t="shared" si="36"/>
        <v>2.09</v>
      </c>
      <c r="R131" s="129">
        <f t="shared" si="36"/>
        <v>2.09</v>
      </c>
      <c r="S131" s="129">
        <f t="shared" si="37"/>
        <v>2.09</v>
      </c>
      <c r="T131" s="129">
        <f t="shared" si="37"/>
        <v>2.09</v>
      </c>
      <c r="U131" s="129">
        <f t="shared" si="37"/>
        <v>2.09</v>
      </c>
      <c r="V131" s="129">
        <f t="shared" si="37"/>
        <v>2.09</v>
      </c>
      <c r="W131" s="129">
        <f t="shared" si="37"/>
        <v>2.09</v>
      </c>
      <c r="X131" s="129">
        <f t="shared" si="37"/>
        <v>2.09</v>
      </c>
      <c r="Y131" s="129">
        <f t="shared" si="37"/>
        <v>2.09</v>
      </c>
      <c r="Z131" s="129">
        <f t="shared" si="37"/>
        <v>2.09</v>
      </c>
      <c r="AA131" s="129">
        <f t="shared" si="37"/>
        <v>2.09</v>
      </c>
      <c r="AB131" s="129">
        <f t="shared" si="37"/>
        <v>2.09</v>
      </c>
      <c r="AC131" s="129">
        <f t="shared" si="37"/>
        <v>2.09</v>
      </c>
      <c r="AD131" s="129">
        <f t="shared" si="37"/>
        <v>2.09</v>
      </c>
      <c r="AE131" s="129">
        <f t="shared" si="37"/>
        <v>2.09</v>
      </c>
      <c r="AF131" s="129">
        <f t="shared" si="37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6"/>
        <v>1.1399999999999999</v>
      </c>
      <c r="D132" s="129">
        <f t="shared" si="36"/>
        <v>1.1399999999999999</v>
      </c>
      <c r="E132" s="129">
        <f t="shared" si="36"/>
        <v>1.1399999999999999</v>
      </c>
      <c r="F132" s="129">
        <f t="shared" si="36"/>
        <v>1.1399999999999999</v>
      </c>
      <c r="G132" s="129">
        <f t="shared" si="36"/>
        <v>1.1399999999999999</v>
      </c>
      <c r="H132" s="129">
        <f t="shared" si="36"/>
        <v>1.1399999999999999</v>
      </c>
      <c r="I132" s="129">
        <f t="shared" si="36"/>
        <v>1.1399999999999999</v>
      </c>
      <c r="J132" s="129">
        <f t="shared" si="36"/>
        <v>1.1399999999999999</v>
      </c>
      <c r="K132" s="129">
        <f t="shared" si="36"/>
        <v>1.1399999999999999</v>
      </c>
      <c r="L132" s="129">
        <f t="shared" si="36"/>
        <v>1.1399999999999999</v>
      </c>
      <c r="M132" s="129">
        <f t="shared" si="36"/>
        <v>1.1399999999999999</v>
      </c>
      <c r="N132" s="129">
        <f t="shared" si="36"/>
        <v>1.1399999999999999</v>
      </c>
      <c r="O132" s="129">
        <f t="shared" si="36"/>
        <v>1.1399999999999999</v>
      </c>
      <c r="P132" s="129">
        <f t="shared" si="36"/>
        <v>1.1399999999999999</v>
      </c>
      <c r="Q132" s="129">
        <f t="shared" si="36"/>
        <v>1.1399999999999999</v>
      </c>
      <c r="R132" s="129">
        <f t="shared" si="36"/>
        <v>1.1399999999999999</v>
      </c>
      <c r="S132" s="129">
        <f t="shared" si="37"/>
        <v>1.1399999999999999</v>
      </c>
      <c r="T132" s="129">
        <f t="shared" si="37"/>
        <v>1.1399999999999999</v>
      </c>
      <c r="U132" s="129">
        <f t="shared" si="37"/>
        <v>1.1399999999999999</v>
      </c>
      <c r="V132" s="129">
        <f t="shared" si="37"/>
        <v>1.1399999999999999</v>
      </c>
      <c r="W132" s="129">
        <f t="shared" si="37"/>
        <v>1.1399999999999999</v>
      </c>
      <c r="X132" s="129">
        <f t="shared" si="37"/>
        <v>1.1399999999999999</v>
      </c>
      <c r="Y132" s="129">
        <f t="shared" si="37"/>
        <v>1.1399999999999999</v>
      </c>
      <c r="Z132" s="129">
        <f t="shared" si="37"/>
        <v>1.1399999999999999</v>
      </c>
      <c r="AA132" s="129">
        <f t="shared" si="37"/>
        <v>1.1399999999999999</v>
      </c>
      <c r="AB132" s="129">
        <f t="shared" si="37"/>
        <v>1.1399999999999999</v>
      </c>
      <c r="AC132" s="129">
        <f t="shared" si="37"/>
        <v>1.1399999999999999</v>
      </c>
      <c r="AD132" s="129">
        <f t="shared" si="37"/>
        <v>1.1399999999999999</v>
      </c>
      <c r="AE132" s="129">
        <f t="shared" si="37"/>
        <v>1.1399999999999999</v>
      </c>
      <c r="AF132" s="129">
        <f t="shared" si="37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6"/>
        <v>0.82</v>
      </c>
      <c r="D133" s="129">
        <f t="shared" si="36"/>
        <v>0.82</v>
      </c>
      <c r="E133" s="129">
        <f t="shared" si="36"/>
        <v>0.82</v>
      </c>
      <c r="F133" s="129">
        <f t="shared" si="36"/>
        <v>0.82</v>
      </c>
      <c r="G133" s="129">
        <f t="shared" si="36"/>
        <v>0.82</v>
      </c>
      <c r="H133" s="129">
        <f t="shared" si="36"/>
        <v>0.82</v>
      </c>
      <c r="I133" s="129">
        <f t="shared" si="36"/>
        <v>0.82</v>
      </c>
      <c r="J133" s="129">
        <f t="shared" si="36"/>
        <v>0.82</v>
      </c>
      <c r="K133" s="129">
        <f t="shared" si="36"/>
        <v>0.82</v>
      </c>
      <c r="L133" s="129">
        <f t="shared" si="36"/>
        <v>0.82</v>
      </c>
      <c r="M133" s="129">
        <f t="shared" si="36"/>
        <v>0.82</v>
      </c>
      <c r="N133" s="129">
        <f t="shared" si="36"/>
        <v>0.82</v>
      </c>
      <c r="O133" s="129">
        <f t="shared" si="36"/>
        <v>0.82</v>
      </c>
      <c r="P133" s="129">
        <f t="shared" si="36"/>
        <v>0.82</v>
      </c>
      <c r="Q133" s="129">
        <f t="shared" si="36"/>
        <v>0.82</v>
      </c>
      <c r="R133" s="129">
        <f t="shared" si="36"/>
        <v>0.82</v>
      </c>
      <c r="S133" s="129">
        <f t="shared" si="37"/>
        <v>0.82</v>
      </c>
      <c r="T133" s="129">
        <f t="shared" si="37"/>
        <v>0.82</v>
      </c>
      <c r="U133" s="129">
        <f t="shared" si="37"/>
        <v>0.82</v>
      </c>
      <c r="V133" s="129">
        <f t="shared" si="37"/>
        <v>0.82</v>
      </c>
      <c r="W133" s="129">
        <f t="shared" si="37"/>
        <v>0.82</v>
      </c>
      <c r="X133" s="129">
        <f t="shared" si="37"/>
        <v>0.82</v>
      </c>
      <c r="Y133" s="129">
        <f t="shared" si="37"/>
        <v>0.82</v>
      </c>
      <c r="Z133" s="129">
        <f t="shared" si="37"/>
        <v>0.82</v>
      </c>
      <c r="AA133" s="129">
        <f t="shared" si="37"/>
        <v>0.82</v>
      </c>
      <c r="AB133" s="129">
        <f t="shared" si="37"/>
        <v>0.82</v>
      </c>
      <c r="AC133" s="129">
        <f t="shared" si="37"/>
        <v>0.82</v>
      </c>
      <c r="AD133" s="129">
        <f t="shared" si="37"/>
        <v>0.82</v>
      </c>
      <c r="AE133" s="129">
        <f t="shared" si="37"/>
        <v>0.82</v>
      </c>
      <c r="AF133" s="129">
        <f t="shared" si="37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8">B135</f>
        <v>2</v>
      </c>
      <c r="D135" s="129">
        <f t="shared" si="38"/>
        <v>2</v>
      </c>
      <c r="E135" s="129">
        <f t="shared" si="38"/>
        <v>2</v>
      </c>
      <c r="F135" s="129">
        <f t="shared" si="38"/>
        <v>2</v>
      </c>
      <c r="G135" s="129">
        <f t="shared" si="38"/>
        <v>2</v>
      </c>
      <c r="H135" s="129">
        <f t="shared" si="38"/>
        <v>2</v>
      </c>
      <c r="I135" s="129">
        <f t="shared" si="38"/>
        <v>2</v>
      </c>
      <c r="J135" s="129">
        <f t="shared" si="38"/>
        <v>2</v>
      </c>
      <c r="K135" s="129">
        <f t="shared" si="38"/>
        <v>2</v>
      </c>
      <c r="L135" s="129">
        <f t="shared" si="38"/>
        <v>2</v>
      </c>
      <c r="M135" s="129">
        <f t="shared" si="38"/>
        <v>2</v>
      </c>
      <c r="N135" s="129">
        <f t="shared" si="38"/>
        <v>2</v>
      </c>
      <c r="O135" s="129">
        <f t="shared" si="38"/>
        <v>2</v>
      </c>
      <c r="P135" s="129">
        <f t="shared" si="38"/>
        <v>2</v>
      </c>
      <c r="Q135" s="129">
        <f t="shared" si="38"/>
        <v>2</v>
      </c>
      <c r="R135" s="129">
        <f t="shared" si="38"/>
        <v>2</v>
      </c>
      <c r="S135" s="129">
        <f t="shared" ref="S135:AF141" si="39">R135</f>
        <v>2</v>
      </c>
      <c r="T135" s="129">
        <f t="shared" si="39"/>
        <v>2</v>
      </c>
      <c r="U135" s="129">
        <f t="shared" si="39"/>
        <v>2</v>
      </c>
      <c r="V135" s="129">
        <f t="shared" si="39"/>
        <v>2</v>
      </c>
      <c r="W135" s="129">
        <f t="shared" si="39"/>
        <v>2</v>
      </c>
      <c r="X135" s="129">
        <f t="shared" si="39"/>
        <v>2</v>
      </c>
      <c r="Y135" s="129">
        <f t="shared" si="39"/>
        <v>2</v>
      </c>
      <c r="Z135" s="129">
        <f t="shared" si="39"/>
        <v>2</v>
      </c>
      <c r="AA135" s="129">
        <f t="shared" si="39"/>
        <v>2</v>
      </c>
      <c r="AB135" s="129">
        <f t="shared" si="39"/>
        <v>2</v>
      </c>
      <c r="AC135" s="129">
        <f t="shared" si="39"/>
        <v>2</v>
      </c>
      <c r="AD135" s="129">
        <f t="shared" si="39"/>
        <v>2</v>
      </c>
      <c r="AE135" s="129">
        <f t="shared" si="39"/>
        <v>2</v>
      </c>
      <c r="AF135" s="129">
        <f t="shared" si="39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8"/>
        <v>5.61</v>
      </c>
      <c r="D136" s="129">
        <f t="shared" si="38"/>
        <v>5.61</v>
      </c>
      <c r="E136" s="129">
        <f t="shared" si="38"/>
        <v>5.61</v>
      </c>
      <c r="F136" s="129">
        <f t="shared" si="38"/>
        <v>5.61</v>
      </c>
      <c r="G136" s="129">
        <f t="shared" si="38"/>
        <v>5.61</v>
      </c>
      <c r="H136" s="129">
        <f t="shared" si="38"/>
        <v>5.61</v>
      </c>
      <c r="I136" s="129">
        <f t="shared" si="38"/>
        <v>5.61</v>
      </c>
      <c r="J136" s="129">
        <f t="shared" si="38"/>
        <v>5.61</v>
      </c>
      <c r="K136" s="129">
        <f t="shared" si="38"/>
        <v>5.61</v>
      </c>
      <c r="L136" s="129">
        <f t="shared" si="38"/>
        <v>5.61</v>
      </c>
      <c r="M136" s="129">
        <f t="shared" si="38"/>
        <v>5.61</v>
      </c>
      <c r="N136" s="129">
        <f t="shared" si="38"/>
        <v>5.61</v>
      </c>
      <c r="O136" s="129">
        <f t="shared" si="38"/>
        <v>5.61</v>
      </c>
      <c r="P136" s="129">
        <f t="shared" si="38"/>
        <v>5.61</v>
      </c>
      <c r="Q136" s="129">
        <f t="shared" si="38"/>
        <v>5.61</v>
      </c>
      <c r="R136" s="129">
        <f t="shared" si="38"/>
        <v>5.61</v>
      </c>
      <c r="S136" s="129">
        <f t="shared" si="39"/>
        <v>5.61</v>
      </c>
      <c r="T136" s="129">
        <f t="shared" si="39"/>
        <v>5.61</v>
      </c>
      <c r="U136" s="129">
        <f t="shared" si="39"/>
        <v>5.61</v>
      </c>
      <c r="V136" s="129">
        <f t="shared" si="39"/>
        <v>5.61</v>
      </c>
      <c r="W136" s="129">
        <f t="shared" si="39"/>
        <v>5.61</v>
      </c>
      <c r="X136" s="129">
        <f t="shared" si="39"/>
        <v>5.61</v>
      </c>
      <c r="Y136" s="129">
        <f t="shared" si="39"/>
        <v>5.61</v>
      </c>
      <c r="Z136" s="129">
        <f t="shared" si="39"/>
        <v>5.61</v>
      </c>
      <c r="AA136" s="129">
        <f t="shared" si="39"/>
        <v>5.61</v>
      </c>
      <c r="AB136" s="129">
        <f t="shared" si="39"/>
        <v>5.61</v>
      </c>
      <c r="AC136" s="129">
        <f t="shared" si="39"/>
        <v>5.61</v>
      </c>
      <c r="AD136" s="129">
        <f t="shared" si="39"/>
        <v>5.61</v>
      </c>
      <c r="AE136" s="129">
        <f t="shared" si="39"/>
        <v>5.61</v>
      </c>
      <c r="AF136" s="129">
        <f t="shared" si="39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8"/>
        <v>1.25</v>
      </c>
      <c r="D137" s="129">
        <f t="shared" si="38"/>
        <v>1.25</v>
      </c>
      <c r="E137" s="129">
        <f t="shared" si="38"/>
        <v>1.25</v>
      </c>
      <c r="F137" s="129">
        <f t="shared" si="38"/>
        <v>1.25</v>
      </c>
      <c r="G137" s="129">
        <f t="shared" si="38"/>
        <v>1.25</v>
      </c>
      <c r="H137" s="129">
        <f t="shared" si="38"/>
        <v>1.25</v>
      </c>
      <c r="I137" s="129">
        <f t="shared" si="38"/>
        <v>1.25</v>
      </c>
      <c r="J137" s="129">
        <f t="shared" si="38"/>
        <v>1.25</v>
      </c>
      <c r="K137" s="129">
        <f t="shared" si="38"/>
        <v>1.25</v>
      </c>
      <c r="L137" s="129">
        <f t="shared" si="38"/>
        <v>1.25</v>
      </c>
      <c r="M137" s="129">
        <f t="shared" si="38"/>
        <v>1.25</v>
      </c>
      <c r="N137" s="129">
        <f t="shared" si="38"/>
        <v>1.25</v>
      </c>
      <c r="O137" s="129">
        <f t="shared" si="38"/>
        <v>1.25</v>
      </c>
      <c r="P137" s="129">
        <f t="shared" si="38"/>
        <v>1.25</v>
      </c>
      <c r="Q137" s="129">
        <f t="shared" si="38"/>
        <v>1.25</v>
      </c>
      <c r="R137" s="129">
        <f t="shared" si="38"/>
        <v>1.25</v>
      </c>
      <c r="S137" s="129">
        <f t="shared" si="39"/>
        <v>1.25</v>
      </c>
      <c r="T137" s="129">
        <f t="shared" si="39"/>
        <v>1.25</v>
      </c>
      <c r="U137" s="129">
        <f t="shared" si="39"/>
        <v>1.25</v>
      </c>
      <c r="V137" s="129">
        <f t="shared" si="39"/>
        <v>1.25</v>
      </c>
      <c r="W137" s="129">
        <f t="shared" si="39"/>
        <v>1.25</v>
      </c>
      <c r="X137" s="129">
        <f t="shared" si="39"/>
        <v>1.25</v>
      </c>
      <c r="Y137" s="129">
        <f t="shared" si="39"/>
        <v>1.25</v>
      </c>
      <c r="Z137" s="129">
        <f t="shared" si="39"/>
        <v>1.25</v>
      </c>
      <c r="AA137" s="129">
        <f t="shared" si="39"/>
        <v>1.25</v>
      </c>
      <c r="AB137" s="129">
        <f t="shared" si="39"/>
        <v>1.25</v>
      </c>
      <c r="AC137" s="129">
        <f t="shared" si="39"/>
        <v>1.25</v>
      </c>
      <c r="AD137" s="129">
        <f t="shared" si="39"/>
        <v>1.25</v>
      </c>
      <c r="AE137" s="129">
        <f t="shared" si="39"/>
        <v>1.25</v>
      </c>
      <c r="AF137" s="129">
        <f t="shared" si="39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8"/>
        <v>1.25</v>
      </c>
      <c r="D138" s="129">
        <f t="shared" si="38"/>
        <v>1.25</v>
      </c>
      <c r="E138" s="129">
        <f t="shared" si="38"/>
        <v>1.25</v>
      </c>
      <c r="F138" s="129">
        <f t="shared" si="38"/>
        <v>1.25</v>
      </c>
      <c r="G138" s="129">
        <f t="shared" si="38"/>
        <v>1.25</v>
      </c>
      <c r="H138" s="129">
        <f t="shared" si="38"/>
        <v>1.25</v>
      </c>
      <c r="I138" s="129">
        <f t="shared" si="38"/>
        <v>1.25</v>
      </c>
      <c r="J138" s="129">
        <f t="shared" si="38"/>
        <v>1.25</v>
      </c>
      <c r="K138" s="129">
        <f t="shared" si="38"/>
        <v>1.25</v>
      </c>
      <c r="L138" s="129">
        <f t="shared" si="38"/>
        <v>1.25</v>
      </c>
      <c r="M138" s="129">
        <f t="shared" si="38"/>
        <v>1.25</v>
      </c>
      <c r="N138" s="129">
        <f t="shared" si="38"/>
        <v>1.25</v>
      </c>
      <c r="O138" s="129">
        <f t="shared" si="38"/>
        <v>1.25</v>
      </c>
      <c r="P138" s="129">
        <f t="shared" si="38"/>
        <v>1.25</v>
      </c>
      <c r="Q138" s="129">
        <f t="shared" si="38"/>
        <v>1.25</v>
      </c>
      <c r="R138" s="129">
        <f t="shared" si="38"/>
        <v>1.25</v>
      </c>
      <c r="S138" s="129">
        <f t="shared" si="39"/>
        <v>1.25</v>
      </c>
      <c r="T138" s="129">
        <f t="shared" si="39"/>
        <v>1.25</v>
      </c>
      <c r="U138" s="129">
        <f t="shared" si="39"/>
        <v>1.25</v>
      </c>
      <c r="V138" s="129">
        <f t="shared" si="39"/>
        <v>1.25</v>
      </c>
      <c r="W138" s="129">
        <f t="shared" si="39"/>
        <v>1.25</v>
      </c>
      <c r="X138" s="129">
        <f t="shared" si="39"/>
        <v>1.25</v>
      </c>
      <c r="Y138" s="129">
        <f t="shared" si="39"/>
        <v>1.25</v>
      </c>
      <c r="Z138" s="129">
        <f t="shared" si="39"/>
        <v>1.25</v>
      </c>
      <c r="AA138" s="129">
        <f t="shared" si="39"/>
        <v>1.25</v>
      </c>
      <c r="AB138" s="129">
        <f t="shared" si="39"/>
        <v>1.25</v>
      </c>
      <c r="AC138" s="129">
        <f t="shared" si="39"/>
        <v>1.25</v>
      </c>
      <c r="AD138" s="129">
        <f t="shared" si="39"/>
        <v>1.25</v>
      </c>
      <c r="AE138" s="129">
        <f t="shared" si="39"/>
        <v>1.25</v>
      </c>
      <c r="AF138" s="129">
        <f t="shared" si="39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8"/>
        <v>1.46</v>
      </c>
      <c r="D139" s="129">
        <f t="shared" si="38"/>
        <v>1.46</v>
      </c>
      <c r="E139" s="129">
        <f t="shared" si="38"/>
        <v>1.46</v>
      </c>
      <c r="F139" s="129">
        <f t="shared" si="38"/>
        <v>1.46</v>
      </c>
      <c r="G139" s="129">
        <f t="shared" si="38"/>
        <v>1.46</v>
      </c>
      <c r="H139" s="129">
        <f t="shared" si="38"/>
        <v>1.46</v>
      </c>
      <c r="I139" s="129">
        <f t="shared" si="38"/>
        <v>1.46</v>
      </c>
      <c r="J139" s="129">
        <f t="shared" si="38"/>
        <v>1.46</v>
      </c>
      <c r="K139" s="129">
        <f t="shared" si="38"/>
        <v>1.46</v>
      </c>
      <c r="L139" s="129">
        <f t="shared" si="38"/>
        <v>1.46</v>
      </c>
      <c r="M139" s="129">
        <f t="shared" si="38"/>
        <v>1.46</v>
      </c>
      <c r="N139" s="129">
        <f t="shared" si="38"/>
        <v>1.46</v>
      </c>
      <c r="O139" s="129">
        <f t="shared" si="38"/>
        <v>1.46</v>
      </c>
      <c r="P139" s="129">
        <f t="shared" si="38"/>
        <v>1.46</v>
      </c>
      <c r="Q139" s="129">
        <f t="shared" si="38"/>
        <v>1.46</v>
      </c>
      <c r="R139" s="129">
        <f t="shared" si="38"/>
        <v>1.46</v>
      </c>
      <c r="S139" s="129">
        <f t="shared" si="39"/>
        <v>1.46</v>
      </c>
      <c r="T139" s="129">
        <f t="shared" si="39"/>
        <v>1.46</v>
      </c>
      <c r="U139" s="129">
        <f t="shared" si="39"/>
        <v>1.46</v>
      </c>
      <c r="V139" s="129">
        <f t="shared" si="39"/>
        <v>1.46</v>
      </c>
      <c r="W139" s="129">
        <f t="shared" si="39"/>
        <v>1.46</v>
      </c>
      <c r="X139" s="129">
        <f t="shared" si="39"/>
        <v>1.46</v>
      </c>
      <c r="Y139" s="129">
        <f t="shared" si="39"/>
        <v>1.46</v>
      </c>
      <c r="Z139" s="129">
        <f t="shared" si="39"/>
        <v>1.46</v>
      </c>
      <c r="AA139" s="129">
        <f t="shared" si="39"/>
        <v>1.46</v>
      </c>
      <c r="AB139" s="129">
        <f t="shared" si="39"/>
        <v>1.46</v>
      </c>
      <c r="AC139" s="129">
        <f t="shared" si="39"/>
        <v>1.46</v>
      </c>
      <c r="AD139" s="129">
        <f t="shared" si="39"/>
        <v>1.46</v>
      </c>
      <c r="AE139" s="129">
        <f t="shared" si="39"/>
        <v>1.46</v>
      </c>
      <c r="AF139" s="129">
        <f t="shared" si="39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8"/>
        <v>3</v>
      </c>
      <c r="D140" s="129">
        <f t="shared" si="38"/>
        <v>3</v>
      </c>
      <c r="E140" s="129">
        <f t="shared" si="38"/>
        <v>3</v>
      </c>
      <c r="F140" s="129">
        <f t="shared" si="38"/>
        <v>3</v>
      </c>
      <c r="G140" s="129">
        <f t="shared" si="38"/>
        <v>3</v>
      </c>
      <c r="H140" s="129">
        <f t="shared" si="38"/>
        <v>3</v>
      </c>
      <c r="I140" s="129">
        <f t="shared" si="38"/>
        <v>3</v>
      </c>
      <c r="J140" s="129">
        <f t="shared" si="38"/>
        <v>3</v>
      </c>
      <c r="K140" s="129">
        <f t="shared" si="38"/>
        <v>3</v>
      </c>
      <c r="L140" s="129">
        <f t="shared" si="38"/>
        <v>3</v>
      </c>
      <c r="M140" s="129">
        <f t="shared" si="38"/>
        <v>3</v>
      </c>
      <c r="N140" s="129">
        <f t="shared" si="38"/>
        <v>3</v>
      </c>
      <c r="O140" s="129">
        <f t="shared" si="38"/>
        <v>3</v>
      </c>
      <c r="P140" s="129">
        <f t="shared" si="38"/>
        <v>3</v>
      </c>
      <c r="Q140" s="129">
        <f t="shared" si="38"/>
        <v>3</v>
      </c>
      <c r="R140" s="129">
        <f t="shared" si="38"/>
        <v>3</v>
      </c>
      <c r="S140" s="129">
        <f t="shared" si="39"/>
        <v>3</v>
      </c>
      <c r="T140" s="129">
        <f t="shared" si="39"/>
        <v>3</v>
      </c>
      <c r="U140" s="129">
        <f t="shared" si="39"/>
        <v>3</v>
      </c>
      <c r="V140" s="129">
        <f t="shared" si="39"/>
        <v>3</v>
      </c>
      <c r="W140" s="129">
        <f t="shared" si="39"/>
        <v>3</v>
      </c>
      <c r="X140" s="129">
        <f t="shared" si="39"/>
        <v>3</v>
      </c>
      <c r="Y140" s="129">
        <f t="shared" si="39"/>
        <v>3</v>
      </c>
      <c r="Z140" s="129">
        <f t="shared" si="39"/>
        <v>3</v>
      </c>
      <c r="AA140" s="129">
        <f t="shared" si="39"/>
        <v>3</v>
      </c>
      <c r="AB140" s="129">
        <f t="shared" si="39"/>
        <v>3</v>
      </c>
      <c r="AC140" s="129">
        <f t="shared" si="39"/>
        <v>3</v>
      </c>
      <c r="AD140" s="129">
        <f t="shared" si="39"/>
        <v>3</v>
      </c>
      <c r="AE140" s="129">
        <f t="shared" si="39"/>
        <v>3</v>
      </c>
      <c r="AF140" s="129">
        <f t="shared" si="39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8"/>
        <v>3.3</v>
      </c>
      <c r="D141" s="129">
        <f t="shared" si="38"/>
        <v>3.3</v>
      </c>
      <c r="E141" s="129">
        <f t="shared" si="38"/>
        <v>3.3</v>
      </c>
      <c r="F141" s="129">
        <f t="shared" si="38"/>
        <v>3.3</v>
      </c>
      <c r="G141" s="129">
        <f t="shared" si="38"/>
        <v>3.3</v>
      </c>
      <c r="H141" s="129">
        <f t="shared" si="38"/>
        <v>3.3</v>
      </c>
      <c r="I141" s="129">
        <f t="shared" si="38"/>
        <v>3.3</v>
      </c>
      <c r="J141" s="129">
        <f t="shared" si="38"/>
        <v>3.3</v>
      </c>
      <c r="K141" s="129">
        <f t="shared" si="38"/>
        <v>3.3</v>
      </c>
      <c r="L141" s="129">
        <f t="shared" si="38"/>
        <v>3.3</v>
      </c>
      <c r="M141" s="129">
        <f t="shared" si="38"/>
        <v>3.3</v>
      </c>
      <c r="N141" s="129">
        <f t="shared" si="38"/>
        <v>3.3</v>
      </c>
      <c r="O141" s="129">
        <f t="shared" si="38"/>
        <v>3.3</v>
      </c>
      <c r="P141" s="129">
        <f t="shared" si="38"/>
        <v>3.3</v>
      </c>
      <c r="Q141" s="129">
        <f t="shared" si="38"/>
        <v>3.3</v>
      </c>
      <c r="R141" s="129">
        <f t="shared" si="38"/>
        <v>3.3</v>
      </c>
      <c r="S141" s="129">
        <f t="shared" si="39"/>
        <v>3.3</v>
      </c>
      <c r="T141" s="129">
        <f t="shared" si="39"/>
        <v>3.3</v>
      </c>
      <c r="U141" s="129">
        <f t="shared" si="39"/>
        <v>3.3</v>
      </c>
      <c r="V141" s="129">
        <f t="shared" si="39"/>
        <v>3.3</v>
      </c>
      <c r="W141" s="129">
        <f t="shared" si="39"/>
        <v>3.3</v>
      </c>
      <c r="X141" s="129">
        <f t="shared" si="39"/>
        <v>3.3</v>
      </c>
      <c r="Y141" s="129">
        <f t="shared" si="39"/>
        <v>3.3</v>
      </c>
      <c r="Z141" s="129">
        <f t="shared" si="39"/>
        <v>3.3</v>
      </c>
      <c r="AA141" s="129">
        <f t="shared" si="39"/>
        <v>3.3</v>
      </c>
      <c r="AB141" s="129">
        <f t="shared" si="39"/>
        <v>3.3</v>
      </c>
      <c r="AC141" s="129">
        <f t="shared" si="39"/>
        <v>3.3</v>
      </c>
      <c r="AD141" s="129">
        <f t="shared" si="39"/>
        <v>3.3</v>
      </c>
      <c r="AE141" s="129">
        <f t="shared" si="39"/>
        <v>3.3</v>
      </c>
      <c r="AF141" s="129">
        <f t="shared" si="39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40">B143</f>
        <v>1.76</v>
      </c>
      <c r="D143" s="129">
        <f t="shared" si="40"/>
        <v>1.76</v>
      </c>
      <c r="E143" s="129">
        <f t="shared" si="40"/>
        <v>1.76</v>
      </c>
      <c r="F143" s="129">
        <f t="shared" si="40"/>
        <v>1.76</v>
      </c>
      <c r="G143" s="129">
        <f t="shared" si="40"/>
        <v>1.76</v>
      </c>
      <c r="H143" s="129">
        <f t="shared" si="40"/>
        <v>1.76</v>
      </c>
      <c r="I143" s="129">
        <f t="shared" si="40"/>
        <v>1.76</v>
      </c>
      <c r="J143" s="129">
        <f t="shared" si="40"/>
        <v>1.76</v>
      </c>
      <c r="K143" s="129">
        <f t="shared" si="40"/>
        <v>1.76</v>
      </c>
      <c r="L143" s="129">
        <f t="shared" si="40"/>
        <v>1.76</v>
      </c>
      <c r="M143" s="129">
        <f t="shared" si="40"/>
        <v>1.76</v>
      </c>
      <c r="N143" s="129">
        <f t="shared" si="40"/>
        <v>1.76</v>
      </c>
      <c r="O143" s="129">
        <f t="shared" si="40"/>
        <v>1.76</v>
      </c>
      <c r="P143" s="129">
        <f t="shared" si="40"/>
        <v>1.76</v>
      </c>
      <c r="Q143" s="129">
        <f t="shared" si="40"/>
        <v>1.76</v>
      </c>
      <c r="R143" s="129">
        <f t="shared" si="40"/>
        <v>1.76</v>
      </c>
      <c r="S143" s="129">
        <f t="shared" ref="S143:AF144" si="41">R143</f>
        <v>1.76</v>
      </c>
      <c r="T143" s="129">
        <f t="shared" si="41"/>
        <v>1.76</v>
      </c>
      <c r="U143" s="129">
        <f t="shared" si="41"/>
        <v>1.76</v>
      </c>
      <c r="V143" s="129">
        <f t="shared" si="41"/>
        <v>1.76</v>
      </c>
      <c r="W143" s="129">
        <f t="shared" si="41"/>
        <v>1.76</v>
      </c>
      <c r="X143" s="129">
        <f t="shared" si="41"/>
        <v>1.76</v>
      </c>
      <c r="Y143" s="129">
        <f t="shared" si="41"/>
        <v>1.76</v>
      </c>
      <c r="Z143" s="129">
        <f t="shared" si="41"/>
        <v>1.76</v>
      </c>
      <c r="AA143" s="129">
        <f t="shared" si="41"/>
        <v>1.76</v>
      </c>
      <c r="AB143" s="129">
        <f t="shared" si="41"/>
        <v>1.76</v>
      </c>
      <c r="AC143" s="129">
        <f t="shared" si="41"/>
        <v>1.76</v>
      </c>
      <c r="AD143" s="129">
        <f t="shared" si="41"/>
        <v>1.76</v>
      </c>
      <c r="AE143" s="129">
        <f t="shared" si="41"/>
        <v>1.76</v>
      </c>
      <c r="AF143" s="129">
        <f t="shared" si="41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40"/>
        <v>0</v>
      </c>
      <c r="D144" s="129">
        <f t="shared" si="40"/>
        <v>0</v>
      </c>
      <c r="E144" s="129">
        <f t="shared" si="40"/>
        <v>0</v>
      </c>
      <c r="F144" s="129">
        <f t="shared" si="40"/>
        <v>0</v>
      </c>
      <c r="G144" s="129">
        <f t="shared" si="40"/>
        <v>0</v>
      </c>
      <c r="H144" s="129">
        <f t="shared" si="40"/>
        <v>0</v>
      </c>
      <c r="I144" s="129">
        <f t="shared" si="40"/>
        <v>0</v>
      </c>
      <c r="J144" s="129">
        <f t="shared" si="40"/>
        <v>0</v>
      </c>
      <c r="K144" s="129">
        <f t="shared" si="40"/>
        <v>0</v>
      </c>
      <c r="L144" s="129">
        <f t="shared" si="40"/>
        <v>0</v>
      </c>
      <c r="M144" s="129">
        <f t="shared" si="40"/>
        <v>0</v>
      </c>
      <c r="N144" s="129">
        <f t="shared" si="40"/>
        <v>0</v>
      </c>
      <c r="O144" s="129">
        <f t="shared" si="40"/>
        <v>0</v>
      </c>
      <c r="P144" s="129">
        <f t="shared" si="40"/>
        <v>0</v>
      </c>
      <c r="Q144" s="129">
        <f t="shared" si="40"/>
        <v>0</v>
      </c>
      <c r="R144" s="129">
        <f t="shared" si="40"/>
        <v>0</v>
      </c>
      <c r="S144" s="129">
        <f t="shared" si="41"/>
        <v>0</v>
      </c>
      <c r="T144" s="129">
        <f t="shared" si="41"/>
        <v>0</v>
      </c>
      <c r="U144" s="129">
        <f t="shared" si="41"/>
        <v>0</v>
      </c>
      <c r="V144" s="129">
        <f t="shared" si="41"/>
        <v>0</v>
      </c>
      <c r="W144" s="129">
        <f t="shared" si="41"/>
        <v>0</v>
      </c>
      <c r="X144" s="129">
        <f t="shared" si="41"/>
        <v>0</v>
      </c>
      <c r="Y144" s="129">
        <f t="shared" si="41"/>
        <v>0</v>
      </c>
      <c r="Z144" s="129">
        <f t="shared" si="41"/>
        <v>0</v>
      </c>
      <c r="AA144" s="129">
        <f t="shared" si="41"/>
        <v>0</v>
      </c>
      <c r="AB144" s="129">
        <f t="shared" si="41"/>
        <v>0</v>
      </c>
      <c r="AC144" s="129">
        <f t="shared" si="41"/>
        <v>0</v>
      </c>
      <c r="AD144" s="129">
        <f t="shared" si="41"/>
        <v>0</v>
      </c>
      <c r="AE144" s="129">
        <f t="shared" si="41"/>
        <v>0</v>
      </c>
      <c r="AF144" s="129">
        <f t="shared" si="41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42">B146</f>
        <v>0.1</v>
      </c>
      <c r="D146" s="129">
        <f t="shared" si="42"/>
        <v>0.1</v>
      </c>
      <c r="E146" s="129">
        <f t="shared" si="42"/>
        <v>0.1</v>
      </c>
      <c r="F146" s="129">
        <f t="shared" si="42"/>
        <v>0.1</v>
      </c>
      <c r="G146" s="129">
        <f t="shared" si="42"/>
        <v>0.1</v>
      </c>
      <c r="H146" s="129">
        <f t="shared" si="42"/>
        <v>0.1</v>
      </c>
      <c r="I146" s="129">
        <f t="shared" si="42"/>
        <v>0.1</v>
      </c>
      <c r="J146" s="129">
        <f t="shared" si="42"/>
        <v>0.1</v>
      </c>
      <c r="K146" s="129">
        <f t="shared" si="42"/>
        <v>0.1</v>
      </c>
      <c r="L146" s="129">
        <f t="shared" si="42"/>
        <v>0.1</v>
      </c>
      <c r="M146" s="129">
        <f t="shared" si="42"/>
        <v>0.1</v>
      </c>
      <c r="N146" s="129">
        <f t="shared" si="42"/>
        <v>0.1</v>
      </c>
      <c r="O146" s="129">
        <f t="shared" si="42"/>
        <v>0.1</v>
      </c>
      <c r="P146" s="129">
        <f t="shared" si="42"/>
        <v>0.1</v>
      </c>
      <c r="Q146" s="129">
        <f t="shared" si="42"/>
        <v>0.1</v>
      </c>
      <c r="R146" s="129">
        <f t="shared" si="42"/>
        <v>0.1</v>
      </c>
      <c r="S146" s="129">
        <f t="shared" ref="S146:AF149" si="43">R146</f>
        <v>0.1</v>
      </c>
      <c r="T146" s="129">
        <f t="shared" si="43"/>
        <v>0.1</v>
      </c>
      <c r="U146" s="129">
        <f t="shared" si="43"/>
        <v>0.1</v>
      </c>
      <c r="V146" s="129">
        <f t="shared" si="43"/>
        <v>0.1</v>
      </c>
      <c r="W146" s="129">
        <f t="shared" si="43"/>
        <v>0.1</v>
      </c>
      <c r="X146" s="129">
        <f t="shared" si="43"/>
        <v>0.1</v>
      </c>
      <c r="Y146" s="129">
        <f t="shared" si="43"/>
        <v>0.1</v>
      </c>
      <c r="Z146" s="129">
        <f t="shared" si="43"/>
        <v>0.1</v>
      </c>
      <c r="AA146" s="129">
        <f t="shared" si="43"/>
        <v>0.1</v>
      </c>
      <c r="AB146" s="129">
        <f t="shared" si="43"/>
        <v>0.1</v>
      </c>
      <c r="AC146" s="129">
        <f t="shared" si="43"/>
        <v>0.1</v>
      </c>
      <c r="AD146" s="129">
        <f t="shared" si="43"/>
        <v>0.1</v>
      </c>
      <c r="AE146" s="129">
        <f t="shared" si="43"/>
        <v>0.1</v>
      </c>
      <c r="AF146" s="129">
        <f t="shared" si="43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42"/>
        <v>2.0499999999999998</v>
      </c>
      <c r="D147" s="129">
        <f t="shared" si="42"/>
        <v>2.0499999999999998</v>
      </c>
      <c r="E147" s="129">
        <f t="shared" si="42"/>
        <v>2.0499999999999998</v>
      </c>
      <c r="F147" s="129">
        <f t="shared" si="42"/>
        <v>2.0499999999999998</v>
      </c>
      <c r="G147" s="129">
        <f t="shared" si="42"/>
        <v>2.0499999999999998</v>
      </c>
      <c r="H147" s="129">
        <f t="shared" si="42"/>
        <v>2.0499999999999998</v>
      </c>
      <c r="I147" s="129">
        <f t="shared" si="42"/>
        <v>2.0499999999999998</v>
      </c>
      <c r="J147" s="129">
        <f t="shared" si="42"/>
        <v>2.0499999999999998</v>
      </c>
      <c r="K147" s="129">
        <f t="shared" si="42"/>
        <v>2.0499999999999998</v>
      </c>
      <c r="L147" s="129">
        <f t="shared" si="42"/>
        <v>2.0499999999999998</v>
      </c>
      <c r="M147" s="129">
        <f t="shared" si="42"/>
        <v>2.0499999999999998</v>
      </c>
      <c r="N147" s="129">
        <f t="shared" si="42"/>
        <v>2.0499999999999998</v>
      </c>
      <c r="O147" s="129">
        <f t="shared" si="42"/>
        <v>2.0499999999999998</v>
      </c>
      <c r="P147" s="129">
        <f t="shared" si="42"/>
        <v>2.0499999999999998</v>
      </c>
      <c r="Q147" s="129">
        <f t="shared" si="42"/>
        <v>2.0499999999999998</v>
      </c>
      <c r="R147" s="129">
        <f t="shared" si="42"/>
        <v>2.0499999999999998</v>
      </c>
      <c r="S147" s="129">
        <f t="shared" si="43"/>
        <v>2.0499999999999998</v>
      </c>
      <c r="T147" s="129">
        <f t="shared" si="43"/>
        <v>2.0499999999999998</v>
      </c>
      <c r="U147" s="129">
        <f t="shared" si="43"/>
        <v>2.0499999999999998</v>
      </c>
      <c r="V147" s="129">
        <f t="shared" si="43"/>
        <v>2.0499999999999998</v>
      </c>
      <c r="W147" s="129">
        <f t="shared" si="43"/>
        <v>2.0499999999999998</v>
      </c>
      <c r="X147" s="129">
        <f t="shared" si="43"/>
        <v>2.0499999999999998</v>
      </c>
      <c r="Y147" s="129">
        <f t="shared" si="43"/>
        <v>2.0499999999999998</v>
      </c>
      <c r="Z147" s="129">
        <f t="shared" si="43"/>
        <v>2.0499999999999998</v>
      </c>
      <c r="AA147" s="129">
        <f t="shared" si="43"/>
        <v>2.0499999999999998</v>
      </c>
      <c r="AB147" s="129">
        <f t="shared" si="43"/>
        <v>2.0499999999999998</v>
      </c>
      <c r="AC147" s="129">
        <f t="shared" si="43"/>
        <v>2.0499999999999998</v>
      </c>
      <c r="AD147" s="129">
        <f t="shared" si="43"/>
        <v>2.0499999999999998</v>
      </c>
      <c r="AE147" s="129">
        <f t="shared" si="43"/>
        <v>2.0499999999999998</v>
      </c>
      <c r="AF147" s="129">
        <f t="shared" si="43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42"/>
        <v>2.7</v>
      </c>
      <c r="D148" s="129">
        <f t="shared" si="42"/>
        <v>2.7</v>
      </c>
      <c r="E148" s="129">
        <f t="shared" si="42"/>
        <v>2.7</v>
      </c>
      <c r="F148" s="129">
        <f t="shared" si="42"/>
        <v>2.7</v>
      </c>
      <c r="G148" s="129">
        <f t="shared" si="42"/>
        <v>2.7</v>
      </c>
      <c r="H148" s="129">
        <f t="shared" si="42"/>
        <v>2.7</v>
      </c>
      <c r="I148" s="129">
        <f t="shared" si="42"/>
        <v>2.7</v>
      </c>
      <c r="J148" s="129">
        <f t="shared" si="42"/>
        <v>2.7</v>
      </c>
      <c r="K148" s="129">
        <f t="shared" si="42"/>
        <v>2.7</v>
      </c>
      <c r="L148" s="129">
        <f t="shared" si="42"/>
        <v>2.7</v>
      </c>
      <c r="M148" s="129">
        <f t="shared" si="42"/>
        <v>2.7</v>
      </c>
      <c r="N148" s="129">
        <f t="shared" si="42"/>
        <v>2.7</v>
      </c>
      <c r="O148" s="129">
        <f t="shared" si="42"/>
        <v>2.7</v>
      </c>
      <c r="P148" s="129">
        <f t="shared" si="42"/>
        <v>2.7</v>
      </c>
      <c r="Q148" s="129">
        <f t="shared" si="42"/>
        <v>2.7</v>
      </c>
      <c r="R148" s="129">
        <f t="shared" si="42"/>
        <v>2.7</v>
      </c>
      <c r="S148" s="129">
        <f t="shared" si="43"/>
        <v>2.7</v>
      </c>
      <c r="T148" s="129">
        <f t="shared" si="43"/>
        <v>2.7</v>
      </c>
      <c r="U148" s="129">
        <f t="shared" si="43"/>
        <v>2.7</v>
      </c>
      <c r="V148" s="129">
        <f t="shared" si="43"/>
        <v>2.7</v>
      </c>
      <c r="W148" s="129">
        <f t="shared" si="43"/>
        <v>2.7</v>
      </c>
      <c r="X148" s="129">
        <f t="shared" si="43"/>
        <v>2.7</v>
      </c>
      <c r="Y148" s="129">
        <f t="shared" si="43"/>
        <v>2.7</v>
      </c>
      <c r="Z148" s="129">
        <f t="shared" si="43"/>
        <v>2.7</v>
      </c>
      <c r="AA148" s="129">
        <f t="shared" si="43"/>
        <v>2.7</v>
      </c>
      <c r="AB148" s="129">
        <f t="shared" si="43"/>
        <v>2.7</v>
      </c>
      <c r="AC148" s="129">
        <f t="shared" si="43"/>
        <v>2.7</v>
      </c>
      <c r="AD148" s="129">
        <f t="shared" si="43"/>
        <v>2.7</v>
      </c>
      <c r="AE148" s="129">
        <f t="shared" si="43"/>
        <v>2.7</v>
      </c>
      <c r="AF148" s="129">
        <f t="shared" si="43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42"/>
        <v>2.15</v>
      </c>
      <c r="D149" s="129">
        <f t="shared" si="42"/>
        <v>2.15</v>
      </c>
      <c r="E149" s="129">
        <f t="shared" si="42"/>
        <v>2.15</v>
      </c>
      <c r="F149" s="129">
        <f t="shared" si="42"/>
        <v>2.15</v>
      </c>
      <c r="G149" s="129">
        <f t="shared" si="42"/>
        <v>2.15</v>
      </c>
      <c r="H149" s="129">
        <f t="shared" si="42"/>
        <v>2.15</v>
      </c>
      <c r="I149" s="129">
        <f t="shared" si="42"/>
        <v>2.15</v>
      </c>
      <c r="J149" s="129">
        <f t="shared" si="42"/>
        <v>2.15</v>
      </c>
      <c r="K149" s="129">
        <f t="shared" si="42"/>
        <v>2.15</v>
      </c>
      <c r="L149" s="129">
        <f t="shared" si="42"/>
        <v>2.15</v>
      </c>
      <c r="M149" s="129">
        <f t="shared" si="42"/>
        <v>2.15</v>
      </c>
      <c r="N149" s="129">
        <f t="shared" si="42"/>
        <v>2.15</v>
      </c>
      <c r="O149" s="129">
        <f t="shared" si="42"/>
        <v>2.15</v>
      </c>
      <c r="P149" s="129">
        <f t="shared" si="42"/>
        <v>2.15</v>
      </c>
      <c r="Q149" s="129">
        <f t="shared" si="42"/>
        <v>2.15</v>
      </c>
      <c r="R149" s="129">
        <f t="shared" si="42"/>
        <v>2.15</v>
      </c>
      <c r="S149" s="129">
        <f t="shared" si="43"/>
        <v>2.15</v>
      </c>
      <c r="T149" s="129">
        <f t="shared" si="43"/>
        <v>2.15</v>
      </c>
      <c r="U149" s="129">
        <f t="shared" si="43"/>
        <v>2.15</v>
      </c>
      <c r="V149" s="129">
        <f t="shared" si="43"/>
        <v>2.15</v>
      </c>
      <c r="W149" s="129">
        <f t="shared" si="43"/>
        <v>2.15</v>
      </c>
      <c r="X149" s="129">
        <f t="shared" si="43"/>
        <v>2.15</v>
      </c>
      <c r="Y149" s="129">
        <f t="shared" si="43"/>
        <v>2.15</v>
      </c>
      <c r="Z149" s="129">
        <f t="shared" si="43"/>
        <v>2.15</v>
      </c>
      <c r="AA149" s="129">
        <f t="shared" si="43"/>
        <v>2.15</v>
      </c>
      <c r="AB149" s="129">
        <f t="shared" si="43"/>
        <v>2.15</v>
      </c>
      <c r="AC149" s="129">
        <f t="shared" si="43"/>
        <v>2.15</v>
      </c>
      <c r="AD149" s="129">
        <f t="shared" si="43"/>
        <v>2.15</v>
      </c>
      <c r="AE149" s="129">
        <f t="shared" si="43"/>
        <v>2.15</v>
      </c>
      <c r="AF149" s="129">
        <f t="shared" si="43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4">B151</f>
        <v>0.9</v>
      </c>
      <c r="D151" s="129">
        <f t="shared" si="44"/>
        <v>0.9</v>
      </c>
      <c r="E151" s="129">
        <f t="shared" si="44"/>
        <v>0.9</v>
      </c>
      <c r="F151" s="129">
        <f t="shared" si="44"/>
        <v>0.9</v>
      </c>
      <c r="G151" s="129">
        <f t="shared" si="44"/>
        <v>0.9</v>
      </c>
      <c r="H151" s="129">
        <f t="shared" si="44"/>
        <v>0.9</v>
      </c>
      <c r="I151" s="129">
        <f t="shared" si="44"/>
        <v>0.9</v>
      </c>
      <c r="J151" s="129">
        <f t="shared" si="44"/>
        <v>0.9</v>
      </c>
      <c r="K151" s="129">
        <f t="shared" si="44"/>
        <v>0.9</v>
      </c>
      <c r="L151" s="129">
        <f t="shared" si="44"/>
        <v>0.9</v>
      </c>
      <c r="M151" s="129">
        <f t="shared" si="44"/>
        <v>0.9</v>
      </c>
      <c r="N151" s="129">
        <f t="shared" si="44"/>
        <v>0.9</v>
      </c>
      <c r="O151" s="129">
        <f t="shared" si="44"/>
        <v>0.9</v>
      </c>
      <c r="P151" s="129">
        <f t="shared" si="44"/>
        <v>0.9</v>
      </c>
      <c r="Q151" s="129">
        <f t="shared" si="44"/>
        <v>0.9</v>
      </c>
      <c r="R151" s="129">
        <f t="shared" si="44"/>
        <v>0.9</v>
      </c>
      <c r="S151" s="129">
        <f t="shared" ref="R151:AF163" si="45">R151</f>
        <v>0.9</v>
      </c>
      <c r="T151" s="129">
        <f t="shared" si="45"/>
        <v>0.9</v>
      </c>
      <c r="U151" s="129">
        <f t="shared" si="45"/>
        <v>0.9</v>
      </c>
      <c r="V151" s="129">
        <f t="shared" si="45"/>
        <v>0.9</v>
      </c>
      <c r="W151" s="129">
        <f t="shared" si="45"/>
        <v>0.9</v>
      </c>
      <c r="X151" s="129">
        <f t="shared" si="45"/>
        <v>0.9</v>
      </c>
      <c r="Y151" s="129">
        <f t="shared" si="45"/>
        <v>0.9</v>
      </c>
      <c r="Z151" s="129">
        <f t="shared" si="45"/>
        <v>0.9</v>
      </c>
      <c r="AA151" s="129">
        <f t="shared" si="45"/>
        <v>0.9</v>
      </c>
      <c r="AB151" s="129">
        <f t="shared" si="45"/>
        <v>0.9</v>
      </c>
      <c r="AC151" s="129">
        <f t="shared" si="45"/>
        <v>0.9</v>
      </c>
      <c r="AD151" s="129">
        <f t="shared" si="45"/>
        <v>0.9</v>
      </c>
      <c r="AE151" s="129">
        <f t="shared" si="45"/>
        <v>0.9</v>
      </c>
      <c r="AF151" s="129">
        <f t="shared" si="45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4"/>
        <v>1.08</v>
      </c>
      <c r="D152" s="129">
        <f t="shared" si="44"/>
        <v>1.08</v>
      </c>
      <c r="E152" s="129">
        <f t="shared" si="44"/>
        <v>1.08</v>
      </c>
      <c r="F152" s="129">
        <f t="shared" si="44"/>
        <v>1.08</v>
      </c>
      <c r="G152" s="129">
        <f t="shared" si="44"/>
        <v>1.08</v>
      </c>
      <c r="H152" s="129">
        <f t="shared" si="44"/>
        <v>1.08</v>
      </c>
      <c r="I152" s="129">
        <f t="shared" si="44"/>
        <v>1.08</v>
      </c>
      <c r="J152" s="129">
        <f t="shared" si="44"/>
        <v>1.08</v>
      </c>
      <c r="K152" s="129">
        <f t="shared" si="44"/>
        <v>1.08</v>
      </c>
      <c r="L152" s="129">
        <f t="shared" si="44"/>
        <v>1.08</v>
      </c>
      <c r="M152" s="129">
        <f t="shared" si="44"/>
        <v>1.08</v>
      </c>
      <c r="N152" s="129">
        <f t="shared" si="44"/>
        <v>1.08</v>
      </c>
      <c r="O152" s="129">
        <f t="shared" si="44"/>
        <v>1.08</v>
      </c>
      <c r="P152" s="129">
        <f t="shared" si="44"/>
        <v>1.08</v>
      </c>
      <c r="Q152" s="129">
        <f t="shared" si="44"/>
        <v>1.08</v>
      </c>
      <c r="R152" s="129">
        <f t="shared" si="44"/>
        <v>1.08</v>
      </c>
      <c r="S152" s="129">
        <f t="shared" si="45"/>
        <v>1.08</v>
      </c>
      <c r="T152" s="129">
        <f t="shared" si="45"/>
        <v>1.08</v>
      </c>
      <c r="U152" s="129">
        <f t="shared" si="45"/>
        <v>1.08</v>
      </c>
      <c r="V152" s="129">
        <f t="shared" si="45"/>
        <v>1.08</v>
      </c>
      <c r="W152" s="129">
        <f t="shared" si="45"/>
        <v>1.08</v>
      </c>
      <c r="X152" s="129">
        <f t="shared" si="45"/>
        <v>1.08</v>
      </c>
      <c r="Y152" s="129">
        <f t="shared" si="45"/>
        <v>1.08</v>
      </c>
      <c r="Z152" s="129">
        <f t="shared" si="45"/>
        <v>1.08</v>
      </c>
      <c r="AA152" s="129">
        <f t="shared" si="45"/>
        <v>1.08</v>
      </c>
      <c r="AB152" s="129">
        <f t="shared" si="45"/>
        <v>1.08</v>
      </c>
      <c r="AC152" s="129">
        <f t="shared" si="45"/>
        <v>1.08</v>
      </c>
      <c r="AD152" s="129">
        <f t="shared" si="45"/>
        <v>1.08</v>
      </c>
      <c r="AE152" s="129">
        <f t="shared" si="45"/>
        <v>1.08</v>
      </c>
      <c r="AF152" s="129">
        <f t="shared" si="45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4"/>
        <v>2.37</v>
      </c>
      <c r="D153" s="129">
        <f t="shared" si="44"/>
        <v>2.37</v>
      </c>
      <c r="E153" s="129">
        <f t="shared" si="44"/>
        <v>2.37</v>
      </c>
      <c r="F153" s="129">
        <f t="shared" si="44"/>
        <v>2.37</v>
      </c>
      <c r="G153" s="129">
        <f t="shared" si="44"/>
        <v>2.37</v>
      </c>
      <c r="H153" s="129">
        <f t="shared" si="44"/>
        <v>2.37</v>
      </c>
      <c r="I153" s="129">
        <f t="shared" si="44"/>
        <v>2.37</v>
      </c>
      <c r="J153" s="129">
        <f t="shared" si="44"/>
        <v>2.37</v>
      </c>
      <c r="K153" s="129">
        <f t="shared" si="44"/>
        <v>2.37</v>
      </c>
      <c r="L153" s="129">
        <f t="shared" si="44"/>
        <v>2.37</v>
      </c>
      <c r="M153" s="129">
        <f t="shared" si="44"/>
        <v>2.37</v>
      </c>
      <c r="N153" s="129">
        <f t="shared" si="44"/>
        <v>2.37</v>
      </c>
      <c r="O153" s="129">
        <f t="shared" si="44"/>
        <v>2.37</v>
      </c>
      <c r="P153" s="129">
        <f t="shared" si="44"/>
        <v>2.37</v>
      </c>
      <c r="Q153" s="129">
        <f t="shared" si="44"/>
        <v>2.37</v>
      </c>
      <c r="R153" s="129">
        <f t="shared" si="44"/>
        <v>2.37</v>
      </c>
      <c r="S153" s="129">
        <f t="shared" si="45"/>
        <v>2.37</v>
      </c>
      <c r="T153" s="129">
        <f t="shared" si="45"/>
        <v>2.37</v>
      </c>
      <c r="U153" s="129">
        <f t="shared" si="45"/>
        <v>2.37</v>
      </c>
      <c r="V153" s="129">
        <f t="shared" si="45"/>
        <v>2.37</v>
      </c>
      <c r="W153" s="129">
        <f t="shared" si="45"/>
        <v>2.37</v>
      </c>
      <c r="X153" s="129">
        <f t="shared" si="45"/>
        <v>2.37</v>
      </c>
      <c r="Y153" s="129">
        <f t="shared" si="45"/>
        <v>2.37</v>
      </c>
      <c r="Z153" s="129">
        <f t="shared" si="45"/>
        <v>2.37</v>
      </c>
      <c r="AA153" s="129">
        <f t="shared" si="45"/>
        <v>2.37</v>
      </c>
      <c r="AB153" s="129">
        <f t="shared" si="45"/>
        <v>2.37</v>
      </c>
      <c r="AC153" s="129">
        <f t="shared" si="45"/>
        <v>2.37</v>
      </c>
      <c r="AD153" s="129">
        <f t="shared" si="45"/>
        <v>2.37</v>
      </c>
      <c r="AE153" s="129">
        <f t="shared" si="45"/>
        <v>2.37</v>
      </c>
      <c r="AF153" s="129">
        <f t="shared" si="45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4"/>
        <v>1.81</v>
      </c>
      <c r="D154" s="129">
        <f t="shared" si="44"/>
        <v>1.81</v>
      </c>
      <c r="E154" s="129">
        <f t="shared" si="44"/>
        <v>1.81</v>
      </c>
      <c r="F154" s="129">
        <f t="shared" si="44"/>
        <v>1.81</v>
      </c>
      <c r="G154" s="129">
        <f t="shared" si="44"/>
        <v>1.81</v>
      </c>
      <c r="H154" s="129">
        <f t="shared" si="44"/>
        <v>1.81</v>
      </c>
      <c r="I154" s="129">
        <f t="shared" si="44"/>
        <v>1.81</v>
      </c>
      <c r="J154" s="129">
        <f t="shared" si="44"/>
        <v>1.81</v>
      </c>
      <c r="K154" s="129">
        <f t="shared" si="44"/>
        <v>1.81</v>
      </c>
      <c r="L154" s="129">
        <f t="shared" si="44"/>
        <v>1.81</v>
      </c>
      <c r="M154" s="129">
        <f t="shared" si="44"/>
        <v>1.81</v>
      </c>
      <c r="N154" s="129">
        <f t="shared" si="44"/>
        <v>1.81</v>
      </c>
      <c r="O154" s="129">
        <f t="shared" si="44"/>
        <v>1.81</v>
      </c>
      <c r="P154" s="129">
        <f t="shared" si="44"/>
        <v>1.81</v>
      </c>
      <c r="Q154" s="129">
        <f t="shared" si="44"/>
        <v>1.81</v>
      </c>
      <c r="R154" s="129">
        <f t="shared" si="44"/>
        <v>1.81</v>
      </c>
      <c r="S154" s="129">
        <f t="shared" si="45"/>
        <v>1.81</v>
      </c>
      <c r="T154" s="129">
        <f t="shared" si="45"/>
        <v>1.81</v>
      </c>
      <c r="U154" s="129">
        <f t="shared" si="45"/>
        <v>1.81</v>
      </c>
      <c r="V154" s="129">
        <f t="shared" si="45"/>
        <v>1.81</v>
      </c>
      <c r="W154" s="129">
        <f t="shared" si="45"/>
        <v>1.81</v>
      </c>
      <c r="X154" s="129">
        <f t="shared" si="45"/>
        <v>1.81</v>
      </c>
      <c r="Y154" s="129">
        <f t="shared" si="45"/>
        <v>1.81</v>
      </c>
      <c r="Z154" s="129">
        <f t="shared" si="45"/>
        <v>1.81</v>
      </c>
      <c r="AA154" s="129">
        <f t="shared" si="45"/>
        <v>1.81</v>
      </c>
      <c r="AB154" s="129">
        <f t="shared" si="45"/>
        <v>1.81</v>
      </c>
      <c r="AC154" s="129">
        <f t="shared" si="45"/>
        <v>1.81</v>
      </c>
      <c r="AD154" s="129">
        <f t="shared" si="45"/>
        <v>1.81</v>
      </c>
      <c r="AE154" s="129">
        <f t="shared" si="45"/>
        <v>1.81</v>
      </c>
      <c r="AF154" s="129">
        <f t="shared" si="45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4"/>
        <v>1.0900000000000001</v>
      </c>
      <c r="D155" s="129">
        <f t="shared" si="44"/>
        <v>1.0900000000000001</v>
      </c>
      <c r="E155" s="129">
        <f t="shared" si="44"/>
        <v>1.0900000000000001</v>
      </c>
      <c r="F155" s="129">
        <f t="shared" si="44"/>
        <v>1.0900000000000001</v>
      </c>
      <c r="G155" s="129">
        <f t="shared" si="44"/>
        <v>1.0900000000000001</v>
      </c>
      <c r="H155" s="129">
        <f t="shared" si="44"/>
        <v>1.0900000000000001</v>
      </c>
      <c r="I155" s="129">
        <f t="shared" si="44"/>
        <v>1.0900000000000001</v>
      </c>
      <c r="J155" s="129">
        <f t="shared" si="44"/>
        <v>1.0900000000000001</v>
      </c>
      <c r="K155" s="129">
        <f t="shared" si="44"/>
        <v>1.0900000000000001</v>
      </c>
      <c r="L155" s="129">
        <f t="shared" si="44"/>
        <v>1.0900000000000001</v>
      </c>
      <c r="M155" s="129">
        <f t="shared" si="44"/>
        <v>1.0900000000000001</v>
      </c>
      <c r="N155" s="129">
        <f t="shared" si="44"/>
        <v>1.0900000000000001</v>
      </c>
      <c r="O155" s="129">
        <f t="shared" si="44"/>
        <v>1.0900000000000001</v>
      </c>
      <c r="P155" s="129">
        <f t="shared" si="44"/>
        <v>1.0900000000000001</v>
      </c>
      <c r="Q155" s="129">
        <f t="shared" si="44"/>
        <v>1.0900000000000001</v>
      </c>
      <c r="R155" s="129">
        <f t="shared" si="44"/>
        <v>1.0900000000000001</v>
      </c>
      <c r="S155" s="129">
        <f t="shared" si="45"/>
        <v>1.0900000000000001</v>
      </c>
      <c r="T155" s="129">
        <f t="shared" si="45"/>
        <v>1.0900000000000001</v>
      </c>
      <c r="U155" s="129">
        <f t="shared" si="45"/>
        <v>1.0900000000000001</v>
      </c>
      <c r="V155" s="129">
        <f t="shared" si="45"/>
        <v>1.0900000000000001</v>
      </c>
      <c r="W155" s="129">
        <f t="shared" si="45"/>
        <v>1.0900000000000001</v>
      </c>
      <c r="X155" s="129">
        <f t="shared" si="45"/>
        <v>1.0900000000000001</v>
      </c>
      <c r="Y155" s="129">
        <f t="shared" si="45"/>
        <v>1.0900000000000001</v>
      </c>
      <c r="Z155" s="129">
        <f t="shared" si="45"/>
        <v>1.0900000000000001</v>
      </c>
      <c r="AA155" s="129">
        <f t="shared" si="45"/>
        <v>1.0900000000000001</v>
      </c>
      <c r="AB155" s="129">
        <f t="shared" si="45"/>
        <v>1.0900000000000001</v>
      </c>
      <c r="AC155" s="129">
        <f t="shared" si="45"/>
        <v>1.0900000000000001</v>
      </c>
      <c r="AD155" s="129">
        <f t="shared" si="45"/>
        <v>1.0900000000000001</v>
      </c>
      <c r="AE155" s="129">
        <f t="shared" si="45"/>
        <v>1.0900000000000001</v>
      </c>
      <c r="AF155" s="129">
        <f t="shared" si="45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4"/>
        <v>1.58</v>
      </c>
      <c r="D156" s="129">
        <f t="shared" si="44"/>
        <v>1.58</v>
      </c>
      <c r="E156" s="129">
        <f t="shared" si="44"/>
        <v>1.58</v>
      </c>
      <c r="F156" s="129">
        <f t="shared" si="44"/>
        <v>1.58</v>
      </c>
      <c r="G156" s="129">
        <f t="shared" si="44"/>
        <v>1.58</v>
      </c>
      <c r="H156" s="129">
        <f t="shared" si="44"/>
        <v>1.58</v>
      </c>
      <c r="I156" s="129">
        <f t="shared" si="44"/>
        <v>1.58</v>
      </c>
      <c r="J156" s="129">
        <f t="shared" si="44"/>
        <v>1.58</v>
      </c>
      <c r="K156" s="129">
        <f t="shared" si="44"/>
        <v>1.58</v>
      </c>
      <c r="L156" s="129">
        <f t="shared" si="44"/>
        <v>1.58</v>
      </c>
      <c r="M156" s="129">
        <f t="shared" si="44"/>
        <v>1.58</v>
      </c>
      <c r="N156" s="129">
        <f t="shared" si="44"/>
        <v>1.58</v>
      </c>
      <c r="O156" s="129">
        <f t="shared" si="44"/>
        <v>1.58</v>
      </c>
      <c r="P156" s="129">
        <f t="shared" si="44"/>
        <v>1.58</v>
      </c>
      <c r="Q156" s="129">
        <f t="shared" si="44"/>
        <v>1.58</v>
      </c>
      <c r="R156" s="129">
        <f t="shared" si="44"/>
        <v>1.58</v>
      </c>
      <c r="S156" s="129">
        <f t="shared" si="45"/>
        <v>1.58</v>
      </c>
      <c r="T156" s="129">
        <f t="shared" si="45"/>
        <v>1.58</v>
      </c>
      <c r="U156" s="129">
        <f t="shared" si="45"/>
        <v>1.58</v>
      </c>
      <c r="V156" s="129">
        <f t="shared" si="45"/>
        <v>1.58</v>
      </c>
      <c r="W156" s="129">
        <f t="shared" si="45"/>
        <v>1.58</v>
      </c>
      <c r="X156" s="129">
        <f t="shared" si="45"/>
        <v>1.58</v>
      </c>
      <c r="Y156" s="129">
        <f t="shared" si="45"/>
        <v>1.58</v>
      </c>
      <c r="Z156" s="129">
        <f t="shared" si="45"/>
        <v>1.58</v>
      </c>
      <c r="AA156" s="129">
        <f t="shared" si="45"/>
        <v>1.58</v>
      </c>
      <c r="AB156" s="129">
        <f t="shared" si="45"/>
        <v>1.58</v>
      </c>
      <c r="AC156" s="129">
        <f t="shared" si="45"/>
        <v>1.58</v>
      </c>
      <c r="AD156" s="129">
        <f t="shared" si="45"/>
        <v>1.58</v>
      </c>
      <c r="AE156" s="129">
        <f t="shared" si="45"/>
        <v>1.58</v>
      </c>
      <c r="AF156" s="129">
        <f t="shared" si="45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4"/>
        <v>2</v>
      </c>
      <c r="D157" s="129">
        <f t="shared" si="44"/>
        <v>2</v>
      </c>
      <c r="E157" s="129">
        <f t="shared" si="44"/>
        <v>2</v>
      </c>
      <c r="F157" s="129">
        <f t="shared" si="44"/>
        <v>2</v>
      </c>
      <c r="G157" s="129">
        <f t="shared" si="44"/>
        <v>2</v>
      </c>
      <c r="H157" s="129">
        <f t="shared" si="44"/>
        <v>2</v>
      </c>
      <c r="I157" s="129">
        <f t="shared" si="44"/>
        <v>2</v>
      </c>
      <c r="J157" s="129">
        <f t="shared" si="44"/>
        <v>2</v>
      </c>
      <c r="K157" s="129">
        <f t="shared" si="44"/>
        <v>2</v>
      </c>
      <c r="L157" s="129">
        <f t="shared" si="44"/>
        <v>2</v>
      </c>
      <c r="M157" s="129">
        <f t="shared" si="44"/>
        <v>2</v>
      </c>
      <c r="N157" s="129">
        <f t="shared" si="44"/>
        <v>2</v>
      </c>
      <c r="O157" s="129">
        <f t="shared" si="44"/>
        <v>2</v>
      </c>
      <c r="P157" s="129">
        <f t="shared" si="44"/>
        <v>2</v>
      </c>
      <c r="Q157" s="129">
        <f t="shared" si="44"/>
        <v>2</v>
      </c>
      <c r="R157" s="129">
        <f t="shared" si="44"/>
        <v>2</v>
      </c>
      <c r="S157" s="129">
        <f t="shared" si="45"/>
        <v>2</v>
      </c>
      <c r="T157" s="129">
        <f t="shared" si="45"/>
        <v>2</v>
      </c>
      <c r="U157" s="129">
        <f t="shared" si="45"/>
        <v>2</v>
      </c>
      <c r="V157" s="129">
        <f t="shared" si="45"/>
        <v>2</v>
      </c>
      <c r="W157" s="129">
        <f t="shared" si="45"/>
        <v>2</v>
      </c>
      <c r="X157" s="129">
        <f t="shared" si="45"/>
        <v>2</v>
      </c>
      <c r="Y157" s="129">
        <f t="shared" si="45"/>
        <v>2</v>
      </c>
      <c r="Z157" s="129">
        <f t="shared" si="45"/>
        <v>2</v>
      </c>
      <c r="AA157" s="129">
        <f t="shared" si="45"/>
        <v>2</v>
      </c>
      <c r="AB157" s="129">
        <f t="shared" si="45"/>
        <v>2</v>
      </c>
      <c r="AC157" s="129">
        <f t="shared" si="45"/>
        <v>2</v>
      </c>
      <c r="AD157" s="129">
        <f t="shared" si="45"/>
        <v>2</v>
      </c>
      <c r="AE157" s="129">
        <f t="shared" si="45"/>
        <v>2</v>
      </c>
      <c r="AF157" s="129">
        <f t="shared" si="45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4"/>
        <v>0.47</v>
      </c>
      <c r="D158" s="129">
        <f t="shared" si="44"/>
        <v>0.47</v>
      </c>
      <c r="E158" s="129">
        <f t="shared" si="44"/>
        <v>0.47</v>
      </c>
      <c r="F158" s="129">
        <f t="shared" si="44"/>
        <v>0.47</v>
      </c>
      <c r="G158" s="129">
        <f t="shared" si="44"/>
        <v>0.47</v>
      </c>
      <c r="H158" s="129">
        <f t="shared" si="44"/>
        <v>0.47</v>
      </c>
      <c r="I158" s="129">
        <f t="shared" si="44"/>
        <v>0.47</v>
      </c>
      <c r="J158" s="129">
        <f t="shared" si="44"/>
        <v>0.47</v>
      </c>
      <c r="K158" s="129">
        <f t="shared" si="44"/>
        <v>0.47</v>
      </c>
      <c r="L158" s="129">
        <f t="shared" si="44"/>
        <v>0.47</v>
      </c>
      <c r="M158" s="129">
        <f t="shared" si="44"/>
        <v>0.47</v>
      </c>
      <c r="N158" s="129">
        <f t="shared" si="44"/>
        <v>0.47</v>
      </c>
      <c r="O158" s="129">
        <f t="shared" si="44"/>
        <v>0.47</v>
      </c>
      <c r="P158" s="129">
        <f t="shared" si="44"/>
        <v>0.47</v>
      </c>
      <c r="Q158" s="129">
        <f t="shared" si="44"/>
        <v>0.47</v>
      </c>
      <c r="R158" s="129">
        <f t="shared" si="44"/>
        <v>0.47</v>
      </c>
      <c r="S158" s="129">
        <f t="shared" si="45"/>
        <v>0.47</v>
      </c>
      <c r="T158" s="129">
        <f t="shared" si="45"/>
        <v>0.47</v>
      </c>
      <c r="U158" s="129">
        <f t="shared" si="45"/>
        <v>0.47</v>
      </c>
      <c r="V158" s="129">
        <f t="shared" si="45"/>
        <v>0.47</v>
      </c>
      <c r="W158" s="129">
        <f t="shared" si="45"/>
        <v>0.47</v>
      </c>
      <c r="X158" s="129">
        <f t="shared" si="45"/>
        <v>0.47</v>
      </c>
      <c r="Y158" s="129">
        <f t="shared" si="45"/>
        <v>0.47</v>
      </c>
      <c r="Z158" s="129">
        <f t="shared" si="45"/>
        <v>0.47</v>
      </c>
      <c r="AA158" s="129">
        <f t="shared" si="45"/>
        <v>0.47</v>
      </c>
      <c r="AB158" s="129">
        <f t="shared" si="45"/>
        <v>0.47</v>
      </c>
      <c r="AC158" s="129">
        <f t="shared" si="45"/>
        <v>0.47</v>
      </c>
      <c r="AD158" s="129">
        <f t="shared" si="45"/>
        <v>0.47</v>
      </c>
      <c r="AE158" s="129">
        <f t="shared" si="45"/>
        <v>0.47</v>
      </c>
      <c r="AF158" s="129">
        <f t="shared" si="45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4"/>
        <v>0</v>
      </c>
      <c r="D159" s="129">
        <f t="shared" si="44"/>
        <v>0</v>
      </c>
      <c r="E159" s="129">
        <f t="shared" si="44"/>
        <v>0</v>
      </c>
      <c r="F159" s="129">
        <f t="shared" si="44"/>
        <v>0</v>
      </c>
      <c r="G159" s="129">
        <f t="shared" si="44"/>
        <v>0</v>
      </c>
      <c r="H159" s="129">
        <f t="shared" si="44"/>
        <v>0</v>
      </c>
      <c r="I159" s="129">
        <f t="shared" si="44"/>
        <v>0</v>
      </c>
      <c r="J159" s="129">
        <f t="shared" si="44"/>
        <v>0</v>
      </c>
      <c r="K159" s="129">
        <f t="shared" si="44"/>
        <v>0</v>
      </c>
      <c r="L159" s="129">
        <f t="shared" si="44"/>
        <v>0</v>
      </c>
      <c r="M159" s="129">
        <f t="shared" si="44"/>
        <v>0</v>
      </c>
      <c r="N159" s="129">
        <f t="shared" si="44"/>
        <v>0</v>
      </c>
      <c r="O159" s="129">
        <f t="shared" si="44"/>
        <v>0</v>
      </c>
      <c r="P159" s="129">
        <f t="shared" si="44"/>
        <v>0</v>
      </c>
      <c r="Q159" s="129">
        <f t="shared" si="44"/>
        <v>0</v>
      </c>
      <c r="R159" s="129">
        <f t="shared" si="44"/>
        <v>0</v>
      </c>
      <c r="S159" s="129">
        <f t="shared" si="45"/>
        <v>0</v>
      </c>
      <c r="T159" s="129">
        <f t="shared" si="45"/>
        <v>0</v>
      </c>
      <c r="U159" s="129">
        <f t="shared" si="45"/>
        <v>0</v>
      </c>
      <c r="V159" s="129">
        <f t="shared" si="45"/>
        <v>0</v>
      </c>
      <c r="W159" s="129">
        <f t="shared" si="45"/>
        <v>0</v>
      </c>
      <c r="X159" s="129">
        <f t="shared" si="45"/>
        <v>0</v>
      </c>
      <c r="Y159" s="129">
        <f t="shared" si="45"/>
        <v>0</v>
      </c>
      <c r="Z159" s="129">
        <f t="shared" si="45"/>
        <v>0</v>
      </c>
      <c r="AA159" s="129">
        <f t="shared" si="45"/>
        <v>0</v>
      </c>
      <c r="AB159" s="129">
        <f t="shared" si="45"/>
        <v>0</v>
      </c>
      <c r="AC159" s="129">
        <f t="shared" si="45"/>
        <v>0</v>
      </c>
      <c r="AD159" s="129">
        <f t="shared" si="45"/>
        <v>0</v>
      </c>
      <c r="AE159" s="129">
        <f t="shared" si="45"/>
        <v>0</v>
      </c>
      <c r="AF159" s="129">
        <f t="shared" si="45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4"/>
        <v>0</v>
      </c>
      <c r="D160" s="129">
        <f t="shared" si="44"/>
        <v>0</v>
      </c>
      <c r="E160" s="129">
        <f t="shared" si="44"/>
        <v>0</v>
      </c>
      <c r="F160" s="129">
        <f t="shared" si="44"/>
        <v>0</v>
      </c>
      <c r="G160" s="129">
        <f t="shared" si="44"/>
        <v>0</v>
      </c>
      <c r="H160" s="129">
        <f t="shared" si="44"/>
        <v>0</v>
      </c>
      <c r="I160" s="129">
        <f t="shared" si="44"/>
        <v>0</v>
      </c>
      <c r="J160" s="129">
        <f t="shared" si="44"/>
        <v>0</v>
      </c>
      <c r="K160" s="129">
        <f t="shared" si="44"/>
        <v>0</v>
      </c>
      <c r="L160" s="129">
        <f t="shared" si="44"/>
        <v>0</v>
      </c>
      <c r="M160" s="129">
        <f t="shared" si="44"/>
        <v>0</v>
      </c>
      <c r="N160" s="129">
        <f t="shared" si="44"/>
        <v>0</v>
      </c>
      <c r="O160" s="129">
        <f t="shared" si="44"/>
        <v>0</v>
      </c>
      <c r="P160" s="129">
        <f t="shared" si="44"/>
        <v>0</v>
      </c>
      <c r="Q160" s="129">
        <f t="shared" si="44"/>
        <v>0</v>
      </c>
      <c r="R160" s="129">
        <f t="shared" si="45"/>
        <v>0</v>
      </c>
      <c r="S160" s="129">
        <f t="shared" si="45"/>
        <v>0</v>
      </c>
      <c r="T160" s="129">
        <f t="shared" si="45"/>
        <v>0</v>
      </c>
      <c r="U160" s="129">
        <f t="shared" si="45"/>
        <v>0</v>
      </c>
      <c r="V160" s="129">
        <f t="shared" si="45"/>
        <v>0</v>
      </c>
      <c r="W160" s="129">
        <f t="shared" si="45"/>
        <v>0</v>
      </c>
      <c r="X160" s="129">
        <f t="shared" si="45"/>
        <v>0</v>
      </c>
      <c r="Y160" s="129">
        <f t="shared" si="45"/>
        <v>0</v>
      </c>
      <c r="Z160" s="129">
        <f t="shared" si="45"/>
        <v>0</v>
      </c>
      <c r="AA160" s="129">
        <f t="shared" si="45"/>
        <v>0</v>
      </c>
      <c r="AB160" s="129">
        <f t="shared" si="45"/>
        <v>0</v>
      </c>
      <c r="AC160" s="129">
        <f t="shared" si="45"/>
        <v>0</v>
      </c>
      <c r="AD160" s="129">
        <f t="shared" si="45"/>
        <v>0</v>
      </c>
      <c r="AE160" s="129">
        <f t="shared" si="45"/>
        <v>0</v>
      </c>
      <c r="AF160" s="129">
        <f t="shared" si="45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4"/>
        <v>0.8</v>
      </c>
      <c r="D161" s="129">
        <f t="shared" si="44"/>
        <v>0.8</v>
      </c>
      <c r="E161" s="129">
        <f t="shared" si="44"/>
        <v>0.8</v>
      </c>
      <c r="F161" s="129">
        <f t="shared" si="44"/>
        <v>0.8</v>
      </c>
      <c r="G161" s="129">
        <f t="shared" si="44"/>
        <v>0.8</v>
      </c>
      <c r="H161" s="129">
        <f t="shared" si="44"/>
        <v>0.8</v>
      </c>
      <c r="I161" s="129">
        <f t="shared" si="44"/>
        <v>0.8</v>
      </c>
      <c r="J161" s="129">
        <f t="shared" si="44"/>
        <v>0.8</v>
      </c>
      <c r="K161" s="129">
        <f t="shared" si="44"/>
        <v>0.8</v>
      </c>
      <c r="L161" s="129">
        <f t="shared" si="44"/>
        <v>0.8</v>
      </c>
      <c r="M161" s="129">
        <f t="shared" si="44"/>
        <v>0.8</v>
      </c>
      <c r="N161" s="129">
        <f t="shared" si="44"/>
        <v>0.8</v>
      </c>
      <c r="O161" s="129">
        <f t="shared" si="44"/>
        <v>0.8</v>
      </c>
      <c r="P161" s="129">
        <f t="shared" si="44"/>
        <v>0.8</v>
      </c>
      <c r="Q161" s="129">
        <f t="shared" si="44"/>
        <v>0.8</v>
      </c>
      <c r="R161" s="129">
        <f t="shared" si="45"/>
        <v>0.8</v>
      </c>
      <c r="S161" s="129">
        <f t="shared" si="45"/>
        <v>0.8</v>
      </c>
      <c r="T161" s="129">
        <f t="shared" si="45"/>
        <v>0.8</v>
      </c>
      <c r="U161" s="129">
        <f t="shared" si="45"/>
        <v>0.8</v>
      </c>
      <c r="V161" s="129">
        <f t="shared" si="45"/>
        <v>0.8</v>
      </c>
      <c r="W161" s="129">
        <f t="shared" si="45"/>
        <v>0.8</v>
      </c>
      <c r="X161" s="129">
        <f t="shared" si="45"/>
        <v>0.8</v>
      </c>
      <c r="Y161" s="129">
        <f t="shared" si="45"/>
        <v>0.8</v>
      </c>
      <c r="Z161" s="129">
        <f t="shared" si="45"/>
        <v>0.8</v>
      </c>
      <c r="AA161" s="129">
        <f t="shared" si="45"/>
        <v>0.8</v>
      </c>
      <c r="AB161" s="129">
        <f t="shared" si="45"/>
        <v>0.8</v>
      </c>
      <c r="AC161" s="129">
        <f t="shared" si="45"/>
        <v>0.8</v>
      </c>
      <c r="AD161" s="129">
        <f t="shared" si="45"/>
        <v>0.8</v>
      </c>
      <c r="AE161" s="129">
        <f t="shared" si="45"/>
        <v>0.8</v>
      </c>
      <c r="AF161" s="129">
        <f t="shared" si="45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4"/>
        <v>1.5</v>
      </c>
      <c r="D162" s="129">
        <f t="shared" si="44"/>
        <v>1.5</v>
      </c>
      <c r="E162" s="129">
        <f t="shared" si="44"/>
        <v>1.5</v>
      </c>
      <c r="F162" s="129">
        <f t="shared" si="44"/>
        <v>1.5</v>
      </c>
      <c r="G162" s="129">
        <f t="shared" si="44"/>
        <v>1.5</v>
      </c>
      <c r="H162" s="129">
        <f t="shared" si="44"/>
        <v>1.5</v>
      </c>
      <c r="I162" s="129">
        <f t="shared" si="44"/>
        <v>1.5</v>
      </c>
      <c r="J162" s="129">
        <f t="shared" si="44"/>
        <v>1.5</v>
      </c>
      <c r="K162" s="129">
        <f t="shared" si="44"/>
        <v>1.5</v>
      </c>
      <c r="L162" s="129">
        <f t="shared" si="44"/>
        <v>1.5</v>
      </c>
      <c r="M162" s="129">
        <f t="shared" si="44"/>
        <v>1.5</v>
      </c>
      <c r="N162" s="129">
        <f t="shared" si="44"/>
        <v>1.5</v>
      </c>
      <c r="O162" s="129">
        <f t="shared" si="44"/>
        <v>1.5</v>
      </c>
      <c r="P162" s="129">
        <f t="shared" si="44"/>
        <v>1.5</v>
      </c>
      <c r="Q162" s="129">
        <f t="shared" si="44"/>
        <v>1.5</v>
      </c>
      <c r="R162" s="129">
        <f t="shared" si="45"/>
        <v>1.5</v>
      </c>
      <c r="S162" s="129">
        <f t="shared" si="45"/>
        <v>1.5</v>
      </c>
      <c r="T162" s="129">
        <f t="shared" si="45"/>
        <v>1.5</v>
      </c>
      <c r="U162" s="129">
        <f t="shared" si="45"/>
        <v>1.5</v>
      </c>
      <c r="V162" s="129">
        <f t="shared" si="45"/>
        <v>1.5</v>
      </c>
      <c r="W162" s="129">
        <f t="shared" si="45"/>
        <v>1.5</v>
      </c>
      <c r="X162" s="129">
        <f t="shared" si="45"/>
        <v>1.5</v>
      </c>
      <c r="Y162" s="129">
        <f t="shared" si="45"/>
        <v>1.5</v>
      </c>
      <c r="Z162" s="129">
        <f t="shared" si="45"/>
        <v>1.5</v>
      </c>
      <c r="AA162" s="129">
        <f t="shared" si="45"/>
        <v>1.5</v>
      </c>
      <c r="AB162" s="129">
        <f t="shared" si="45"/>
        <v>1.5</v>
      </c>
      <c r="AC162" s="129">
        <f t="shared" si="45"/>
        <v>1.5</v>
      </c>
      <c r="AD162" s="129">
        <f t="shared" si="45"/>
        <v>1.5</v>
      </c>
      <c r="AE162" s="129">
        <f t="shared" si="45"/>
        <v>1.5</v>
      </c>
      <c r="AF162" s="129">
        <f t="shared" si="45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4"/>
        <v>1</v>
      </c>
      <c r="D163" s="129">
        <f t="shared" si="44"/>
        <v>1</v>
      </c>
      <c r="E163" s="129">
        <f t="shared" si="44"/>
        <v>1</v>
      </c>
      <c r="F163" s="129">
        <f t="shared" si="44"/>
        <v>1</v>
      </c>
      <c r="G163" s="129">
        <f t="shared" si="44"/>
        <v>1</v>
      </c>
      <c r="H163" s="129">
        <f t="shared" si="44"/>
        <v>1</v>
      </c>
      <c r="I163" s="129">
        <f t="shared" si="44"/>
        <v>1</v>
      </c>
      <c r="J163" s="129">
        <f t="shared" si="44"/>
        <v>1</v>
      </c>
      <c r="K163" s="129">
        <f t="shared" si="44"/>
        <v>1</v>
      </c>
      <c r="L163" s="129">
        <f t="shared" si="44"/>
        <v>1</v>
      </c>
      <c r="M163" s="129">
        <f t="shared" si="44"/>
        <v>1</v>
      </c>
      <c r="N163" s="129">
        <f t="shared" si="44"/>
        <v>1</v>
      </c>
      <c r="O163" s="129">
        <f t="shared" si="44"/>
        <v>1</v>
      </c>
      <c r="P163" s="129">
        <f t="shared" si="44"/>
        <v>1</v>
      </c>
      <c r="Q163" s="129">
        <f t="shared" si="44"/>
        <v>1</v>
      </c>
      <c r="R163" s="129">
        <f t="shared" si="45"/>
        <v>1</v>
      </c>
      <c r="S163" s="129">
        <f t="shared" si="45"/>
        <v>1</v>
      </c>
      <c r="T163" s="129">
        <f t="shared" si="45"/>
        <v>1</v>
      </c>
      <c r="U163" s="129">
        <f t="shared" si="45"/>
        <v>1</v>
      </c>
      <c r="V163" s="129">
        <f t="shared" si="45"/>
        <v>1</v>
      </c>
      <c r="W163" s="129">
        <f t="shared" si="45"/>
        <v>1</v>
      </c>
      <c r="X163" s="129">
        <f t="shared" si="45"/>
        <v>1</v>
      </c>
      <c r="Y163" s="129">
        <f t="shared" si="45"/>
        <v>1</v>
      </c>
      <c r="Z163" s="129">
        <f t="shared" si="45"/>
        <v>1</v>
      </c>
      <c r="AA163" s="129">
        <f t="shared" si="45"/>
        <v>1</v>
      </c>
      <c r="AB163" s="129">
        <f t="shared" si="45"/>
        <v>1</v>
      </c>
      <c r="AC163" s="129">
        <f t="shared" si="45"/>
        <v>1</v>
      </c>
      <c r="AD163" s="129">
        <f t="shared" si="45"/>
        <v>1</v>
      </c>
      <c r="AE163" s="129">
        <f t="shared" si="45"/>
        <v>1</v>
      </c>
      <c r="AF163" s="129">
        <f t="shared" si="45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6">B165</f>
        <v>1</v>
      </c>
      <c r="D165" s="129">
        <f t="shared" si="46"/>
        <v>1</v>
      </c>
      <c r="E165" s="129">
        <f t="shared" si="46"/>
        <v>1</v>
      </c>
      <c r="F165" s="129">
        <f t="shared" si="46"/>
        <v>1</v>
      </c>
      <c r="G165" s="129">
        <f t="shared" si="46"/>
        <v>1</v>
      </c>
      <c r="H165" s="129">
        <f t="shared" si="46"/>
        <v>1</v>
      </c>
      <c r="I165" s="129">
        <f t="shared" si="46"/>
        <v>1</v>
      </c>
      <c r="J165" s="129">
        <f t="shared" si="46"/>
        <v>1</v>
      </c>
      <c r="K165" s="129">
        <f t="shared" si="46"/>
        <v>1</v>
      </c>
      <c r="L165" s="129">
        <f t="shared" si="46"/>
        <v>1</v>
      </c>
      <c r="M165" s="129">
        <f t="shared" si="46"/>
        <v>1</v>
      </c>
      <c r="N165" s="129">
        <f t="shared" si="46"/>
        <v>1</v>
      </c>
      <c r="O165" s="129">
        <f t="shared" si="46"/>
        <v>1</v>
      </c>
      <c r="P165" s="129">
        <f t="shared" si="46"/>
        <v>1</v>
      </c>
      <c r="Q165" s="129">
        <f t="shared" si="46"/>
        <v>1</v>
      </c>
      <c r="R165" s="129">
        <f t="shared" si="46"/>
        <v>1</v>
      </c>
      <c r="S165" s="129">
        <f t="shared" ref="R165:AF172" si="47">R165</f>
        <v>1</v>
      </c>
      <c r="T165" s="129">
        <f t="shared" si="47"/>
        <v>1</v>
      </c>
      <c r="U165" s="129">
        <f t="shared" si="47"/>
        <v>1</v>
      </c>
      <c r="V165" s="129">
        <f t="shared" si="47"/>
        <v>1</v>
      </c>
      <c r="W165" s="129">
        <f t="shared" si="47"/>
        <v>1</v>
      </c>
      <c r="X165" s="129">
        <f t="shared" si="47"/>
        <v>1</v>
      </c>
      <c r="Y165" s="129">
        <f t="shared" si="47"/>
        <v>1</v>
      </c>
      <c r="Z165" s="129">
        <f t="shared" si="47"/>
        <v>1</v>
      </c>
      <c r="AA165" s="129">
        <f t="shared" si="47"/>
        <v>1</v>
      </c>
      <c r="AB165" s="129">
        <f t="shared" si="47"/>
        <v>1</v>
      </c>
      <c r="AC165" s="129">
        <f t="shared" si="47"/>
        <v>1</v>
      </c>
      <c r="AD165" s="129">
        <f t="shared" si="47"/>
        <v>1</v>
      </c>
      <c r="AE165" s="129">
        <f t="shared" si="47"/>
        <v>1</v>
      </c>
      <c r="AF165" s="129">
        <f t="shared" si="47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6"/>
        <v>0.42</v>
      </c>
      <c r="D166" s="129">
        <f t="shared" si="46"/>
        <v>0.42</v>
      </c>
      <c r="E166" s="129">
        <f t="shared" si="46"/>
        <v>0.42</v>
      </c>
      <c r="F166" s="129">
        <f t="shared" si="46"/>
        <v>0.42</v>
      </c>
      <c r="G166" s="129">
        <f t="shared" si="46"/>
        <v>0.42</v>
      </c>
      <c r="H166" s="129">
        <f t="shared" si="46"/>
        <v>0.42</v>
      </c>
      <c r="I166" s="129">
        <f t="shared" si="46"/>
        <v>0.42</v>
      </c>
      <c r="J166" s="129">
        <f t="shared" si="46"/>
        <v>0.42</v>
      </c>
      <c r="K166" s="129">
        <f t="shared" si="46"/>
        <v>0.42</v>
      </c>
      <c r="L166" s="129">
        <f t="shared" si="46"/>
        <v>0.42</v>
      </c>
      <c r="M166" s="129">
        <f t="shared" si="46"/>
        <v>0.42</v>
      </c>
      <c r="N166" s="129">
        <f t="shared" si="46"/>
        <v>0.42</v>
      </c>
      <c r="O166" s="129">
        <f t="shared" si="46"/>
        <v>0.42</v>
      </c>
      <c r="P166" s="129">
        <f t="shared" si="46"/>
        <v>0.42</v>
      </c>
      <c r="Q166" s="129">
        <f t="shared" si="46"/>
        <v>0.42</v>
      </c>
      <c r="R166" s="129">
        <f t="shared" si="47"/>
        <v>0.42</v>
      </c>
      <c r="S166" s="129">
        <f t="shared" si="47"/>
        <v>0.42</v>
      </c>
      <c r="T166" s="129">
        <f t="shared" si="47"/>
        <v>0.42</v>
      </c>
      <c r="U166" s="129">
        <f t="shared" si="47"/>
        <v>0.42</v>
      </c>
      <c r="V166" s="129">
        <f t="shared" si="47"/>
        <v>0.42</v>
      </c>
      <c r="W166" s="129">
        <f t="shared" si="47"/>
        <v>0.42</v>
      </c>
      <c r="X166" s="129">
        <f t="shared" si="47"/>
        <v>0.42</v>
      </c>
      <c r="Y166" s="129">
        <f t="shared" si="47"/>
        <v>0.42</v>
      </c>
      <c r="Z166" s="129">
        <f t="shared" si="47"/>
        <v>0.42</v>
      </c>
      <c r="AA166" s="129">
        <f t="shared" si="47"/>
        <v>0.42</v>
      </c>
      <c r="AB166" s="129">
        <f t="shared" si="47"/>
        <v>0.42</v>
      </c>
      <c r="AC166" s="129">
        <f t="shared" si="47"/>
        <v>0.42</v>
      </c>
      <c r="AD166" s="129">
        <f t="shared" si="47"/>
        <v>0.42</v>
      </c>
      <c r="AE166" s="129">
        <f t="shared" si="47"/>
        <v>0.42</v>
      </c>
      <c r="AF166" s="129">
        <f t="shared" si="47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6"/>
        <v>0.46</v>
      </c>
      <c r="D167" s="129">
        <f t="shared" si="46"/>
        <v>0.46</v>
      </c>
      <c r="E167" s="129">
        <f t="shared" si="46"/>
        <v>0.46</v>
      </c>
      <c r="F167" s="129">
        <f t="shared" si="46"/>
        <v>0.46</v>
      </c>
      <c r="G167" s="129">
        <f t="shared" si="46"/>
        <v>0.46</v>
      </c>
      <c r="H167" s="129">
        <f t="shared" si="46"/>
        <v>0.46</v>
      </c>
      <c r="I167" s="129">
        <f t="shared" si="46"/>
        <v>0.46</v>
      </c>
      <c r="J167" s="129">
        <f t="shared" si="46"/>
        <v>0.46</v>
      </c>
      <c r="K167" s="129">
        <f t="shared" si="46"/>
        <v>0.46</v>
      </c>
      <c r="L167" s="129">
        <f t="shared" si="46"/>
        <v>0.46</v>
      </c>
      <c r="M167" s="129">
        <f t="shared" si="46"/>
        <v>0.46</v>
      </c>
      <c r="N167" s="129">
        <f t="shared" si="46"/>
        <v>0.46</v>
      </c>
      <c r="O167" s="129">
        <f t="shared" si="46"/>
        <v>0.46</v>
      </c>
      <c r="P167" s="129">
        <f t="shared" si="46"/>
        <v>0.46</v>
      </c>
      <c r="Q167" s="129">
        <f t="shared" si="46"/>
        <v>0.46</v>
      </c>
      <c r="R167" s="129">
        <f t="shared" si="47"/>
        <v>0.46</v>
      </c>
      <c r="S167" s="129">
        <f t="shared" si="47"/>
        <v>0.46</v>
      </c>
      <c r="T167" s="129">
        <f t="shared" si="47"/>
        <v>0.46</v>
      </c>
      <c r="U167" s="129">
        <f t="shared" si="47"/>
        <v>0.46</v>
      </c>
      <c r="V167" s="129">
        <f t="shared" si="47"/>
        <v>0.46</v>
      </c>
      <c r="W167" s="129">
        <f t="shared" si="47"/>
        <v>0.46</v>
      </c>
      <c r="X167" s="129">
        <f t="shared" si="47"/>
        <v>0.46</v>
      </c>
      <c r="Y167" s="129">
        <f t="shared" si="47"/>
        <v>0.46</v>
      </c>
      <c r="Z167" s="129">
        <f t="shared" si="47"/>
        <v>0.46</v>
      </c>
      <c r="AA167" s="129">
        <f t="shared" si="47"/>
        <v>0.46</v>
      </c>
      <c r="AB167" s="129">
        <f t="shared" si="47"/>
        <v>0.46</v>
      </c>
      <c r="AC167" s="129">
        <f t="shared" si="47"/>
        <v>0.46</v>
      </c>
      <c r="AD167" s="129">
        <f t="shared" si="47"/>
        <v>0.46</v>
      </c>
      <c r="AE167" s="129">
        <f t="shared" si="47"/>
        <v>0.46</v>
      </c>
      <c r="AF167" s="129">
        <f t="shared" si="47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6"/>
        <v>0.85</v>
      </c>
      <c r="D168" s="129">
        <f t="shared" si="46"/>
        <v>0.85</v>
      </c>
      <c r="E168" s="129">
        <f t="shared" si="46"/>
        <v>0.85</v>
      </c>
      <c r="F168" s="129">
        <f t="shared" si="46"/>
        <v>0.85</v>
      </c>
      <c r="G168" s="129">
        <f t="shared" si="46"/>
        <v>0.85</v>
      </c>
      <c r="H168" s="129">
        <f t="shared" si="46"/>
        <v>0.85</v>
      </c>
      <c r="I168" s="129">
        <f t="shared" si="46"/>
        <v>0.85</v>
      </c>
      <c r="J168" s="129">
        <f t="shared" si="46"/>
        <v>0.85</v>
      </c>
      <c r="K168" s="129">
        <f t="shared" si="46"/>
        <v>0.85</v>
      </c>
      <c r="L168" s="129">
        <f t="shared" si="46"/>
        <v>0.85</v>
      </c>
      <c r="M168" s="129">
        <f t="shared" si="46"/>
        <v>0.85</v>
      </c>
      <c r="N168" s="129">
        <f t="shared" si="46"/>
        <v>0.85</v>
      </c>
      <c r="O168" s="129">
        <f t="shared" si="46"/>
        <v>0.85</v>
      </c>
      <c r="P168" s="129">
        <f t="shared" si="46"/>
        <v>0.85</v>
      </c>
      <c r="Q168" s="129">
        <f t="shared" si="46"/>
        <v>0.85</v>
      </c>
      <c r="R168" s="129">
        <f t="shared" si="47"/>
        <v>0.85</v>
      </c>
      <c r="S168" s="129">
        <f t="shared" si="47"/>
        <v>0.85</v>
      </c>
      <c r="T168" s="129">
        <f t="shared" si="47"/>
        <v>0.85</v>
      </c>
      <c r="U168" s="129">
        <f t="shared" si="47"/>
        <v>0.85</v>
      </c>
      <c r="V168" s="129">
        <f t="shared" si="47"/>
        <v>0.85</v>
      </c>
      <c r="W168" s="129">
        <f t="shared" si="47"/>
        <v>0.85</v>
      </c>
      <c r="X168" s="129">
        <f t="shared" si="47"/>
        <v>0.85</v>
      </c>
      <c r="Y168" s="129">
        <f t="shared" si="47"/>
        <v>0.85</v>
      </c>
      <c r="Z168" s="129">
        <f t="shared" si="47"/>
        <v>0.85</v>
      </c>
      <c r="AA168" s="129">
        <f t="shared" si="47"/>
        <v>0.85</v>
      </c>
      <c r="AB168" s="129">
        <f t="shared" si="47"/>
        <v>0.85</v>
      </c>
      <c r="AC168" s="129">
        <f t="shared" si="47"/>
        <v>0.85</v>
      </c>
      <c r="AD168" s="129">
        <f t="shared" si="47"/>
        <v>0.85</v>
      </c>
      <c r="AE168" s="129">
        <f t="shared" si="47"/>
        <v>0.85</v>
      </c>
      <c r="AF168" s="129">
        <f t="shared" si="47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6"/>
        <v>0.9</v>
      </c>
      <c r="D169" s="129">
        <f t="shared" si="46"/>
        <v>0.9</v>
      </c>
      <c r="E169" s="129">
        <f t="shared" si="46"/>
        <v>0.9</v>
      </c>
      <c r="F169" s="129">
        <f t="shared" si="46"/>
        <v>0.9</v>
      </c>
      <c r="G169" s="129">
        <f t="shared" si="46"/>
        <v>0.9</v>
      </c>
      <c r="H169" s="129">
        <f t="shared" si="46"/>
        <v>0.9</v>
      </c>
      <c r="I169" s="129">
        <f t="shared" si="46"/>
        <v>0.9</v>
      </c>
      <c r="J169" s="129">
        <f t="shared" si="46"/>
        <v>0.9</v>
      </c>
      <c r="K169" s="129">
        <f t="shared" si="46"/>
        <v>0.9</v>
      </c>
      <c r="L169" s="129">
        <f t="shared" si="46"/>
        <v>0.9</v>
      </c>
      <c r="M169" s="129">
        <f t="shared" si="46"/>
        <v>0.9</v>
      </c>
      <c r="N169" s="129">
        <f t="shared" si="46"/>
        <v>0.9</v>
      </c>
      <c r="O169" s="129">
        <f t="shared" si="46"/>
        <v>0.9</v>
      </c>
      <c r="P169" s="129">
        <f t="shared" si="46"/>
        <v>0.9</v>
      </c>
      <c r="Q169" s="129">
        <f t="shared" si="46"/>
        <v>0.9</v>
      </c>
      <c r="R169" s="129">
        <f t="shared" si="47"/>
        <v>0.9</v>
      </c>
      <c r="S169" s="129">
        <f t="shared" si="47"/>
        <v>0.9</v>
      </c>
      <c r="T169" s="129">
        <f t="shared" si="47"/>
        <v>0.9</v>
      </c>
      <c r="U169" s="129">
        <f t="shared" si="47"/>
        <v>0.9</v>
      </c>
      <c r="V169" s="129">
        <f t="shared" si="47"/>
        <v>0.9</v>
      </c>
      <c r="W169" s="129">
        <f t="shared" si="47"/>
        <v>0.9</v>
      </c>
      <c r="X169" s="129">
        <f t="shared" si="47"/>
        <v>0.9</v>
      </c>
      <c r="Y169" s="129">
        <f t="shared" si="47"/>
        <v>0.9</v>
      </c>
      <c r="Z169" s="129">
        <f t="shared" si="47"/>
        <v>0.9</v>
      </c>
      <c r="AA169" s="129">
        <f t="shared" si="47"/>
        <v>0.9</v>
      </c>
      <c r="AB169" s="129">
        <f t="shared" si="47"/>
        <v>0.9</v>
      </c>
      <c r="AC169" s="129">
        <f t="shared" si="47"/>
        <v>0.9</v>
      </c>
      <c r="AD169" s="129">
        <f t="shared" si="47"/>
        <v>0.9</v>
      </c>
      <c r="AE169" s="129">
        <f t="shared" si="47"/>
        <v>0.9</v>
      </c>
      <c r="AF169" s="129">
        <f t="shared" si="47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6"/>
        <v>0.44</v>
      </c>
      <c r="D170" s="129">
        <f t="shared" si="46"/>
        <v>0.44</v>
      </c>
      <c r="E170" s="129">
        <f t="shared" si="46"/>
        <v>0.44</v>
      </c>
      <c r="F170" s="129">
        <f t="shared" si="46"/>
        <v>0.44</v>
      </c>
      <c r="G170" s="129">
        <f t="shared" si="46"/>
        <v>0.44</v>
      </c>
      <c r="H170" s="129">
        <f t="shared" si="46"/>
        <v>0.44</v>
      </c>
      <c r="I170" s="129">
        <f t="shared" si="46"/>
        <v>0.44</v>
      </c>
      <c r="J170" s="129">
        <f t="shared" si="46"/>
        <v>0.44</v>
      </c>
      <c r="K170" s="129">
        <f t="shared" si="46"/>
        <v>0.44</v>
      </c>
      <c r="L170" s="129">
        <f t="shared" si="46"/>
        <v>0.44</v>
      </c>
      <c r="M170" s="129">
        <f t="shared" si="46"/>
        <v>0.44</v>
      </c>
      <c r="N170" s="129">
        <f t="shared" si="46"/>
        <v>0.44</v>
      </c>
      <c r="O170" s="129">
        <f t="shared" si="46"/>
        <v>0.44</v>
      </c>
      <c r="P170" s="129">
        <f t="shared" si="46"/>
        <v>0.44</v>
      </c>
      <c r="Q170" s="129">
        <f t="shared" si="46"/>
        <v>0.44</v>
      </c>
      <c r="R170" s="129">
        <f t="shared" si="47"/>
        <v>0.44</v>
      </c>
      <c r="S170" s="129">
        <f t="shared" si="47"/>
        <v>0.44</v>
      </c>
      <c r="T170" s="129">
        <f t="shared" si="47"/>
        <v>0.44</v>
      </c>
      <c r="U170" s="129">
        <f t="shared" si="47"/>
        <v>0.44</v>
      </c>
      <c r="V170" s="129">
        <f t="shared" si="47"/>
        <v>0.44</v>
      </c>
      <c r="W170" s="129">
        <f t="shared" si="47"/>
        <v>0.44</v>
      </c>
      <c r="X170" s="129">
        <f t="shared" si="47"/>
        <v>0.44</v>
      </c>
      <c r="Y170" s="129">
        <f t="shared" si="47"/>
        <v>0.44</v>
      </c>
      <c r="Z170" s="129">
        <f t="shared" si="47"/>
        <v>0.44</v>
      </c>
      <c r="AA170" s="129">
        <f t="shared" si="47"/>
        <v>0.44</v>
      </c>
      <c r="AB170" s="129">
        <f t="shared" si="47"/>
        <v>0.44</v>
      </c>
      <c r="AC170" s="129">
        <f t="shared" si="47"/>
        <v>0.44</v>
      </c>
      <c r="AD170" s="129">
        <f t="shared" si="47"/>
        <v>0.44</v>
      </c>
      <c r="AE170" s="129">
        <f t="shared" si="47"/>
        <v>0.44</v>
      </c>
      <c r="AF170" s="129">
        <f t="shared" si="47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6"/>
        <v>2.1</v>
      </c>
      <c r="D171" s="129">
        <f t="shared" si="46"/>
        <v>2.1</v>
      </c>
      <c r="E171" s="129">
        <f t="shared" si="46"/>
        <v>2.1</v>
      </c>
      <c r="F171" s="129">
        <f t="shared" si="46"/>
        <v>2.1</v>
      </c>
      <c r="G171" s="129">
        <f t="shared" si="46"/>
        <v>2.1</v>
      </c>
      <c r="H171" s="129">
        <f t="shared" si="46"/>
        <v>2.1</v>
      </c>
      <c r="I171" s="129">
        <f t="shared" si="46"/>
        <v>2.1</v>
      </c>
      <c r="J171" s="129">
        <f t="shared" si="46"/>
        <v>2.1</v>
      </c>
      <c r="K171" s="129">
        <f t="shared" si="46"/>
        <v>2.1</v>
      </c>
      <c r="L171" s="129">
        <f t="shared" si="46"/>
        <v>2.1</v>
      </c>
      <c r="M171" s="129">
        <f t="shared" si="46"/>
        <v>2.1</v>
      </c>
      <c r="N171" s="129">
        <f t="shared" si="46"/>
        <v>2.1</v>
      </c>
      <c r="O171" s="129">
        <f t="shared" si="46"/>
        <v>2.1</v>
      </c>
      <c r="P171" s="129">
        <f t="shared" si="46"/>
        <v>2.1</v>
      </c>
      <c r="Q171" s="129">
        <f t="shared" si="46"/>
        <v>2.1</v>
      </c>
      <c r="R171" s="129">
        <f t="shared" si="47"/>
        <v>2.1</v>
      </c>
      <c r="S171" s="129">
        <f t="shared" si="47"/>
        <v>2.1</v>
      </c>
      <c r="T171" s="129">
        <f t="shared" si="47"/>
        <v>2.1</v>
      </c>
      <c r="U171" s="129">
        <f t="shared" si="47"/>
        <v>2.1</v>
      </c>
      <c r="V171" s="129">
        <f t="shared" si="47"/>
        <v>2.1</v>
      </c>
      <c r="W171" s="129">
        <f t="shared" si="47"/>
        <v>2.1</v>
      </c>
      <c r="X171" s="129">
        <f t="shared" si="47"/>
        <v>2.1</v>
      </c>
      <c r="Y171" s="129">
        <f t="shared" si="47"/>
        <v>2.1</v>
      </c>
      <c r="Z171" s="129">
        <f t="shared" si="47"/>
        <v>2.1</v>
      </c>
      <c r="AA171" s="129">
        <f t="shared" si="47"/>
        <v>2.1</v>
      </c>
      <c r="AB171" s="129">
        <f t="shared" si="47"/>
        <v>2.1</v>
      </c>
      <c r="AC171" s="129">
        <f t="shared" si="47"/>
        <v>2.1</v>
      </c>
      <c r="AD171" s="129">
        <f t="shared" si="47"/>
        <v>2.1</v>
      </c>
      <c r="AE171" s="129">
        <f t="shared" si="47"/>
        <v>2.1</v>
      </c>
      <c r="AF171" s="129">
        <f t="shared" si="47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6"/>
        <v>0.9</v>
      </c>
      <c r="D172" s="129">
        <f t="shared" si="46"/>
        <v>0.9</v>
      </c>
      <c r="E172" s="129">
        <f t="shared" si="46"/>
        <v>0.9</v>
      </c>
      <c r="F172" s="129">
        <f t="shared" si="46"/>
        <v>0.9</v>
      </c>
      <c r="G172" s="129">
        <f t="shared" si="46"/>
        <v>0.9</v>
      </c>
      <c r="H172" s="129">
        <f t="shared" si="46"/>
        <v>0.9</v>
      </c>
      <c r="I172" s="129">
        <f t="shared" si="46"/>
        <v>0.9</v>
      </c>
      <c r="J172" s="129">
        <f t="shared" si="46"/>
        <v>0.9</v>
      </c>
      <c r="K172" s="129">
        <f t="shared" si="46"/>
        <v>0.9</v>
      </c>
      <c r="L172" s="129">
        <f t="shared" si="46"/>
        <v>0.9</v>
      </c>
      <c r="M172" s="129">
        <f t="shared" si="46"/>
        <v>0.9</v>
      </c>
      <c r="N172" s="129">
        <f t="shared" si="46"/>
        <v>0.9</v>
      </c>
      <c r="O172" s="129">
        <f t="shared" si="46"/>
        <v>0.9</v>
      </c>
      <c r="P172" s="129">
        <f t="shared" si="46"/>
        <v>0.9</v>
      </c>
      <c r="Q172" s="129">
        <f t="shared" si="46"/>
        <v>0.9</v>
      </c>
      <c r="R172" s="129">
        <f t="shared" si="47"/>
        <v>0.9</v>
      </c>
      <c r="S172" s="129">
        <f t="shared" si="47"/>
        <v>0.9</v>
      </c>
      <c r="T172" s="129">
        <f t="shared" si="47"/>
        <v>0.9</v>
      </c>
      <c r="U172" s="129">
        <f t="shared" si="47"/>
        <v>0.9</v>
      </c>
      <c r="V172" s="129">
        <f t="shared" si="47"/>
        <v>0.9</v>
      </c>
      <c r="W172" s="129">
        <f t="shared" si="47"/>
        <v>0.9</v>
      </c>
      <c r="X172" s="129">
        <f t="shared" si="47"/>
        <v>0.9</v>
      </c>
      <c r="Y172" s="129">
        <f t="shared" si="47"/>
        <v>0.9</v>
      </c>
      <c r="Z172" s="129">
        <f t="shared" si="47"/>
        <v>0.9</v>
      </c>
      <c r="AA172" s="129">
        <f t="shared" si="47"/>
        <v>0.9</v>
      </c>
      <c r="AB172" s="129">
        <f t="shared" si="47"/>
        <v>0.9</v>
      </c>
      <c r="AC172" s="129">
        <f t="shared" si="47"/>
        <v>0.9</v>
      </c>
      <c r="AD172" s="129">
        <f t="shared" si="47"/>
        <v>0.9</v>
      </c>
      <c r="AE172" s="129">
        <f t="shared" si="47"/>
        <v>0.9</v>
      </c>
      <c r="AF172" s="129">
        <f t="shared" si="47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8">B174</f>
        <v>0.57999999999999996</v>
      </c>
      <c r="D174" s="129">
        <f t="shared" si="48"/>
        <v>0.57999999999999996</v>
      </c>
      <c r="E174" s="129">
        <f t="shared" si="48"/>
        <v>0.57999999999999996</v>
      </c>
      <c r="F174" s="129">
        <f t="shared" si="48"/>
        <v>0.57999999999999996</v>
      </c>
      <c r="G174" s="129">
        <f t="shared" si="48"/>
        <v>0.57999999999999996</v>
      </c>
      <c r="H174" s="129">
        <f t="shared" si="48"/>
        <v>0.57999999999999996</v>
      </c>
      <c r="I174" s="129">
        <f t="shared" si="48"/>
        <v>0.57999999999999996</v>
      </c>
      <c r="J174" s="129">
        <f t="shared" si="48"/>
        <v>0.57999999999999996</v>
      </c>
      <c r="K174" s="129">
        <f t="shared" si="48"/>
        <v>0.57999999999999996</v>
      </c>
      <c r="L174" s="129">
        <f t="shared" si="48"/>
        <v>0.57999999999999996</v>
      </c>
      <c r="M174" s="129">
        <f t="shared" si="48"/>
        <v>0.57999999999999996</v>
      </c>
      <c r="N174" s="129">
        <f t="shared" si="48"/>
        <v>0.57999999999999996</v>
      </c>
      <c r="O174" s="129">
        <f t="shared" si="48"/>
        <v>0.57999999999999996</v>
      </c>
      <c r="P174" s="129">
        <f t="shared" si="48"/>
        <v>0.57999999999999996</v>
      </c>
      <c r="Q174" s="129">
        <f t="shared" si="48"/>
        <v>0.57999999999999996</v>
      </c>
      <c r="R174" s="129">
        <f t="shared" si="48"/>
        <v>0.57999999999999996</v>
      </c>
      <c r="S174" s="129">
        <f t="shared" ref="R174:AF186" si="49">R174</f>
        <v>0.57999999999999996</v>
      </c>
      <c r="T174" s="129">
        <f t="shared" si="49"/>
        <v>0.57999999999999996</v>
      </c>
      <c r="U174" s="129">
        <f t="shared" si="49"/>
        <v>0.57999999999999996</v>
      </c>
      <c r="V174" s="129">
        <f t="shared" si="49"/>
        <v>0.57999999999999996</v>
      </c>
      <c r="W174" s="129">
        <f t="shared" si="49"/>
        <v>0.57999999999999996</v>
      </c>
      <c r="X174" s="129">
        <f t="shared" si="49"/>
        <v>0.57999999999999996</v>
      </c>
      <c r="Y174" s="129">
        <f t="shared" si="49"/>
        <v>0.57999999999999996</v>
      </c>
      <c r="Z174" s="129">
        <f t="shared" si="49"/>
        <v>0.57999999999999996</v>
      </c>
      <c r="AA174" s="129">
        <f t="shared" si="49"/>
        <v>0.57999999999999996</v>
      </c>
      <c r="AB174" s="129">
        <f t="shared" si="49"/>
        <v>0.57999999999999996</v>
      </c>
      <c r="AC174" s="129">
        <f t="shared" si="49"/>
        <v>0.57999999999999996</v>
      </c>
      <c r="AD174" s="129">
        <f t="shared" si="49"/>
        <v>0.57999999999999996</v>
      </c>
      <c r="AE174" s="129">
        <f t="shared" si="49"/>
        <v>0.57999999999999996</v>
      </c>
      <c r="AF174" s="129">
        <f t="shared" si="49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8"/>
        <v>0.8</v>
      </c>
      <c r="D175" s="129">
        <f t="shared" si="48"/>
        <v>0.8</v>
      </c>
      <c r="E175" s="129">
        <f t="shared" si="48"/>
        <v>0.8</v>
      </c>
      <c r="F175" s="129">
        <f t="shared" si="48"/>
        <v>0.8</v>
      </c>
      <c r="G175" s="129">
        <f t="shared" si="48"/>
        <v>0.8</v>
      </c>
      <c r="H175" s="129">
        <f t="shared" si="48"/>
        <v>0.8</v>
      </c>
      <c r="I175" s="129">
        <f t="shared" si="48"/>
        <v>0.8</v>
      </c>
      <c r="J175" s="129">
        <f t="shared" si="48"/>
        <v>0.8</v>
      </c>
      <c r="K175" s="129">
        <f t="shared" si="48"/>
        <v>0.8</v>
      </c>
      <c r="L175" s="129">
        <f t="shared" si="48"/>
        <v>0.8</v>
      </c>
      <c r="M175" s="129">
        <f t="shared" si="48"/>
        <v>0.8</v>
      </c>
      <c r="N175" s="129">
        <f t="shared" si="48"/>
        <v>0.8</v>
      </c>
      <c r="O175" s="129">
        <f t="shared" si="48"/>
        <v>0.8</v>
      </c>
      <c r="P175" s="129">
        <f t="shared" si="48"/>
        <v>0.8</v>
      </c>
      <c r="Q175" s="129">
        <f t="shared" si="48"/>
        <v>0.8</v>
      </c>
      <c r="R175" s="129">
        <f t="shared" si="48"/>
        <v>0.8</v>
      </c>
      <c r="S175" s="129">
        <f t="shared" si="49"/>
        <v>0.8</v>
      </c>
      <c r="T175" s="129">
        <f t="shared" si="49"/>
        <v>0.8</v>
      </c>
      <c r="U175" s="129">
        <f t="shared" si="49"/>
        <v>0.8</v>
      </c>
      <c r="V175" s="129">
        <f t="shared" si="49"/>
        <v>0.8</v>
      </c>
      <c r="W175" s="129">
        <f t="shared" si="49"/>
        <v>0.8</v>
      </c>
      <c r="X175" s="129">
        <f t="shared" si="49"/>
        <v>0.8</v>
      </c>
      <c r="Y175" s="129">
        <f t="shared" si="49"/>
        <v>0.8</v>
      </c>
      <c r="Z175" s="129">
        <f t="shared" si="49"/>
        <v>0.8</v>
      </c>
      <c r="AA175" s="129">
        <f t="shared" si="49"/>
        <v>0.8</v>
      </c>
      <c r="AB175" s="129">
        <f t="shared" si="49"/>
        <v>0.8</v>
      </c>
      <c r="AC175" s="129">
        <f t="shared" si="49"/>
        <v>0.8</v>
      </c>
      <c r="AD175" s="129">
        <f t="shared" si="49"/>
        <v>0.8</v>
      </c>
      <c r="AE175" s="129">
        <f t="shared" si="49"/>
        <v>0.8</v>
      </c>
      <c r="AF175" s="129">
        <f t="shared" si="49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8"/>
        <v>0</v>
      </c>
      <c r="D176" s="129">
        <f t="shared" si="48"/>
        <v>0</v>
      </c>
      <c r="E176" s="129">
        <f t="shared" si="48"/>
        <v>0</v>
      </c>
      <c r="F176" s="129">
        <f t="shared" si="48"/>
        <v>0</v>
      </c>
      <c r="G176" s="129">
        <f t="shared" si="48"/>
        <v>0</v>
      </c>
      <c r="H176" s="129">
        <f t="shared" si="48"/>
        <v>0</v>
      </c>
      <c r="I176" s="129">
        <f t="shared" si="48"/>
        <v>0</v>
      </c>
      <c r="J176" s="129">
        <f t="shared" si="48"/>
        <v>0</v>
      </c>
      <c r="K176" s="129">
        <f t="shared" si="48"/>
        <v>0</v>
      </c>
      <c r="L176" s="129">
        <f t="shared" si="48"/>
        <v>0</v>
      </c>
      <c r="M176" s="129">
        <f t="shared" si="48"/>
        <v>0</v>
      </c>
      <c r="N176" s="129">
        <f t="shared" si="48"/>
        <v>0</v>
      </c>
      <c r="O176" s="129">
        <f t="shared" si="48"/>
        <v>0</v>
      </c>
      <c r="P176" s="129">
        <f t="shared" si="48"/>
        <v>0</v>
      </c>
      <c r="Q176" s="129">
        <f t="shared" si="48"/>
        <v>0</v>
      </c>
      <c r="R176" s="129">
        <f t="shared" si="48"/>
        <v>0</v>
      </c>
      <c r="S176" s="129">
        <f t="shared" si="49"/>
        <v>0</v>
      </c>
      <c r="T176" s="129">
        <f t="shared" si="49"/>
        <v>0</v>
      </c>
      <c r="U176" s="129">
        <f t="shared" si="49"/>
        <v>0</v>
      </c>
      <c r="V176" s="129">
        <f t="shared" si="49"/>
        <v>0</v>
      </c>
      <c r="W176" s="129">
        <f t="shared" si="49"/>
        <v>0</v>
      </c>
      <c r="X176" s="129">
        <f t="shared" si="49"/>
        <v>0</v>
      </c>
      <c r="Y176" s="129">
        <f t="shared" si="49"/>
        <v>0</v>
      </c>
      <c r="Z176" s="129">
        <f t="shared" si="49"/>
        <v>0</v>
      </c>
      <c r="AA176" s="129">
        <f t="shared" si="49"/>
        <v>0</v>
      </c>
      <c r="AB176" s="129">
        <f t="shared" si="49"/>
        <v>0</v>
      </c>
      <c r="AC176" s="129">
        <f t="shared" si="49"/>
        <v>0</v>
      </c>
      <c r="AD176" s="129">
        <f t="shared" si="49"/>
        <v>0</v>
      </c>
      <c r="AE176" s="129">
        <f t="shared" si="49"/>
        <v>0</v>
      </c>
      <c r="AF176" s="129">
        <f t="shared" si="49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8"/>
        <v>0.6</v>
      </c>
      <c r="D177" s="129">
        <f t="shared" si="48"/>
        <v>0.6</v>
      </c>
      <c r="E177" s="129">
        <f t="shared" si="48"/>
        <v>0.6</v>
      </c>
      <c r="F177" s="129">
        <f t="shared" si="48"/>
        <v>0.6</v>
      </c>
      <c r="G177" s="129">
        <f t="shared" si="48"/>
        <v>0.6</v>
      </c>
      <c r="H177" s="129">
        <f t="shared" si="48"/>
        <v>0.6</v>
      </c>
      <c r="I177" s="129">
        <f t="shared" si="48"/>
        <v>0.6</v>
      </c>
      <c r="J177" s="129">
        <f t="shared" si="48"/>
        <v>0.6</v>
      </c>
      <c r="K177" s="129">
        <f t="shared" si="48"/>
        <v>0.6</v>
      </c>
      <c r="L177" s="129">
        <f t="shared" si="48"/>
        <v>0.6</v>
      </c>
      <c r="M177" s="129">
        <f t="shared" si="48"/>
        <v>0.6</v>
      </c>
      <c r="N177" s="129">
        <f t="shared" si="48"/>
        <v>0.6</v>
      </c>
      <c r="O177" s="129">
        <f t="shared" si="48"/>
        <v>0.6</v>
      </c>
      <c r="P177" s="129">
        <f t="shared" si="48"/>
        <v>0.6</v>
      </c>
      <c r="Q177" s="129">
        <f t="shared" si="48"/>
        <v>0.6</v>
      </c>
      <c r="R177" s="129">
        <f t="shared" si="48"/>
        <v>0.6</v>
      </c>
      <c r="S177" s="129">
        <f t="shared" si="49"/>
        <v>0.6</v>
      </c>
      <c r="T177" s="129">
        <f t="shared" si="49"/>
        <v>0.6</v>
      </c>
      <c r="U177" s="129">
        <f t="shared" si="49"/>
        <v>0.6</v>
      </c>
      <c r="V177" s="129">
        <f t="shared" si="49"/>
        <v>0.6</v>
      </c>
      <c r="W177" s="129">
        <f t="shared" si="49"/>
        <v>0.6</v>
      </c>
      <c r="X177" s="129">
        <f t="shared" si="49"/>
        <v>0.6</v>
      </c>
      <c r="Y177" s="129">
        <f t="shared" si="49"/>
        <v>0.6</v>
      </c>
      <c r="Z177" s="129">
        <f t="shared" si="49"/>
        <v>0.6</v>
      </c>
      <c r="AA177" s="129">
        <f t="shared" si="49"/>
        <v>0.6</v>
      </c>
      <c r="AB177" s="129">
        <f t="shared" si="49"/>
        <v>0.6</v>
      </c>
      <c r="AC177" s="129">
        <f t="shared" si="49"/>
        <v>0.6</v>
      </c>
      <c r="AD177" s="129">
        <f t="shared" si="49"/>
        <v>0.6</v>
      </c>
      <c r="AE177" s="129">
        <f t="shared" si="49"/>
        <v>0.6</v>
      </c>
      <c r="AF177" s="129">
        <f t="shared" si="49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8"/>
        <v>0.6</v>
      </c>
      <c r="D178" s="129">
        <f t="shared" si="48"/>
        <v>0.6</v>
      </c>
      <c r="E178" s="129">
        <f t="shared" si="48"/>
        <v>0.6</v>
      </c>
      <c r="F178" s="129">
        <f t="shared" si="48"/>
        <v>0.6</v>
      </c>
      <c r="G178" s="129">
        <f t="shared" si="48"/>
        <v>0.6</v>
      </c>
      <c r="H178" s="129">
        <f t="shared" si="48"/>
        <v>0.6</v>
      </c>
      <c r="I178" s="129">
        <f t="shared" si="48"/>
        <v>0.6</v>
      </c>
      <c r="J178" s="129">
        <f t="shared" si="48"/>
        <v>0.6</v>
      </c>
      <c r="K178" s="129">
        <f t="shared" si="48"/>
        <v>0.6</v>
      </c>
      <c r="L178" s="129">
        <f t="shared" si="48"/>
        <v>0.6</v>
      </c>
      <c r="M178" s="129">
        <f t="shared" si="48"/>
        <v>0.6</v>
      </c>
      <c r="N178" s="129">
        <f t="shared" si="48"/>
        <v>0.6</v>
      </c>
      <c r="O178" s="129">
        <f t="shared" si="48"/>
        <v>0.6</v>
      </c>
      <c r="P178" s="129">
        <f t="shared" si="48"/>
        <v>0.6</v>
      </c>
      <c r="Q178" s="129">
        <f t="shared" si="48"/>
        <v>0.6</v>
      </c>
      <c r="R178" s="129">
        <f t="shared" si="48"/>
        <v>0.6</v>
      </c>
      <c r="S178" s="129">
        <f t="shared" si="49"/>
        <v>0.6</v>
      </c>
      <c r="T178" s="129">
        <f t="shared" si="49"/>
        <v>0.6</v>
      </c>
      <c r="U178" s="129">
        <f t="shared" si="49"/>
        <v>0.6</v>
      </c>
      <c r="V178" s="129">
        <f t="shared" si="49"/>
        <v>0.6</v>
      </c>
      <c r="W178" s="129">
        <f t="shared" si="49"/>
        <v>0.6</v>
      </c>
      <c r="X178" s="129">
        <f t="shared" si="49"/>
        <v>0.6</v>
      </c>
      <c r="Y178" s="129">
        <f t="shared" si="49"/>
        <v>0.6</v>
      </c>
      <c r="Z178" s="129">
        <f t="shared" si="49"/>
        <v>0.6</v>
      </c>
      <c r="AA178" s="129">
        <f t="shared" si="49"/>
        <v>0.6</v>
      </c>
      <c r="AB178" s="129">
        <f t="shared" si="49"/>
        <v>0.6</v>
      </c>
      <c r="AC178" s="129">
        <f t="shared" si="49"/>
        <v>0.6</v>
      </c>
      <c r="AD178" s="129">
        <f t="shared" si="49"/>
        <v>0.6</v>
      </c>
      <c r="AE178" s="129">
        <f t="shared" si="49"/>
        <v>0.6</v>
      </c>
      <c r="AF178" s="129">
        <f t="shared" si="49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8"/>
        <v>0.35</v>
      </c>
      <c r="D179" s="129">
        <f t="shared" si="48"/>
        <v>0.35</v>
      </c>
      <c r="E179" s="129">
        <f t="shared" si="48"/>
        <v>0.35</v>
      </c>
      <c r="F179" s="129">
        <f t="shared" si="48"/>
        <v>0.35</v>
      </c>
      <c r="G179" s="129">
        <f t="shared" si="48"/>
        <v>0.35</v>
      </c>
      <c r="H179" s="129">
        <f t="shared" si="48"/>
        <v>0.35</v>
      </c>
      <c r="I179" s="129">
        <f t="shared" si="48"/>
        <v>0.35</v>
      </c>
      <c r="J179" s="129">
        <f t="shared" si="48"/>
        <v>0.35</v>
      </c>
      <c r="K179" s="129">
        <f t="shared" si="48"/>
        <v>0.35</v>
      </c>
      <c r="L179" s="129">
        <f t="shared" si="48"/>
        <v>0.35</v>
      </c>
      <c r="M179" s="129">
        <f t="shared" si="48"/>
        <v>0.35</v>
      </c>
      <c r="N179" s="129">
        <f t="shared" si="48"/>
        <v>0.35</v>
      </c>
      <c r="O179" s="129">
        <f t="shared" si="48"/>
        <v>0.35</v>
      </c>
      <c r="P179" s="129">
        <f t="shared" si="48"/>
        <v>0.35</v>
      </c>
      <c r="Q179" s="129">
        <f t="shared" si="48"/>
        <v>0.35</v>
      </c>
      <c r="R179" s="129">
        <f t="shared" si="48"/>
        <v>0.35</v>
      </c>
      <c r="S179" s="129">
        <f t="shared" si="49"/>
        <v>0.35</v>
      </c>
      <c r="T179" s="129">
        <f t="shared" si="49"/>
        <v>0.35</v>
      </c>
      <c r="U179" s="129">
        <f t="shared" si="49"/>
        <v>0.35</v>
      </c>
      <c r="V179" s="129">
        <f t="shared" si="49"/>
        <v>0.35</v>
      </c>
      <c r="W179" s="129">
        <f t="shared" si="49"/>
        <v>0.35</v>
      </c>
      <c r="X179" s="129">
        <f t="shared" si="49"/>
        <v>0.35</v>
      </c>
      <c r="Y179" s="129">
        <f t="shared" si="49"/>
        <v>0.35</v>
      </c>
      <c r="Z179" s="129">
        <f t="shared" si="49"/>
        <v>0.35</v>
      </c>
      <c r="AA179" s="129">
        <f t="shared" si="49"/>
        <v>0.35</v>
      </c>
      <c r="AB179" s="129">
        <f t="shared" si="49"/>
        <v>0.35</v>
      </c>
      <c r="AC179" s="129">
        <f t="shared" si="49"/>
        <v>0.35</v>
      </c>
      <c r="AD179" s="129">
        <f t="shared" si="49"/>
        <v>0.35</v>
      </c>
      <c r="AE179" s="129">
        <f t="shared" si="49"/>
        <v>0.35</v>
      </c>
      <c r="AF179" s="129">
        <f t="shared" si="49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8"/>
        <v>0.28999999999999998</v>
      </c>
      <c r="D180" s="129">
        <f t="shared" si="48"/>
        <v>0.28999999999999998</v>
      </c>
      <c r="E180" s="129">
        <f t="shared" si="48"/>
        <v>0.28999999999999998</v>
      </c>
      <c r="F180" s="129">
        <f t="shared" si="48"/>
        <v>0.28999999999999998</v>
      </c>
      <c r="G180" s="129">
        <f t="shared" si="48"/>
        <v>0.28999999999999998</v>
      </c>
      <c r="H180" s="129">
        <f t="shared" si="48"/>
        <v>0.28999999999999998</v>
      </c>
      <c r="I180" s="129">
        <f t="shared" si="48"/>
        <v>0.28999999999999998</v>
      </c>
      <c r="J180" s="129">
        <f t="shared" si="48"/>
        <v>0.28999999999999998</v>
      </c>
      <c r="K180" s="129">
        <f t="shared" si="48"/>
        <v>0.28999999999999998</v>
      </c>
      <c r="L180" s="129">
        <f t="shared" si="48"/>
        <v>0.28999999999999998</v>
      </c>
      <c r="M180" s="129">
        <f t="shared" si="48"/>
        <v>0.28999999999999998</v>
      </c>
      <c r="N180" s="129">
        <f t="shared" si="48"/>
        <v>0.28999999999999998</v>
      </c>
      <c r="O180" s="129">
        <f t="shared" si="48"/>
        <v>0.28999999999999998</v>
      </c>
      <c r="P180" s="129">
        <f t="shared" si="48"/>
        <v>0.28999999999999998</v>
      </c>
      <c r="Q180" s="129">
        <f t="shared" si="48"/>
        <v>0.28999999999999998</v>
      </c>
      <c r="R180" s="129">
        <f t="shared" si="48"/>
        <v>0.28999999999999998</v>
      </c>
      <c r="S180" s="129">
        <f t="shared" si="49"/>
        <v>0.28999999999999998</v>
      </c>
      <c r="T180" s="129">
        <f t="shared" si="49"/>
        <v>0.28999999999999998</v>
      </c>
      <c r="U180" s="129">
        <f t="shared" si="49"/>
        <v>0.28999999999999998</v>
      </c>
      <c r="V180" s="129">
        <f t="shared" si="49"/>
        <v>0.28999999999999998</v>
      </c>
      <c r="W180" s="129">
        <f t="shared" si="49"/>
        <v>0.28999999999999998</v>
      </c>
      <c r="X180" s="129">
        <f t="shared" si="49"/>
        <v>0.28999999999999998</v>
      </c>
      <c r="Y180" s="129">
        <f t="shared" si="49"/>
        <v>0.28999999999999998</v>
      </c>
      <c r="Z180" s="129">
        <f t="shared" si="49"/>
        <v>0.28999999999999998</v>
      </c>
      <c r="AA180" s="129">
        <f t="shared" si="49"/>
        <v>0.28999999999999998</v>
      </c>
      <c r="AB180" s="129">
        <f t="shared" si="49"/>
        <v>0.28999999999999998</v>
      </c>
      <c r="AC180" s="129">
        <f t="shared" si="49"/>
        <v>0.28999999999999998</v>
      </c>
      <c r="AD180" s="129">
        <f t="shared" si="49"/>
        <v>0.28999999999999998</v>
      </c>
      <c r="AE180" s="129">
        <f t="shared" si="49"/>
        <v>0.28999999999999998</v>
      </c>
      <c r="AF180" s="129">
        <f t="shared" si="49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8"/>
        <v>0.06</v>
      </c>
      <c r="D181" s="129">
        <f t="shared" si="48"/>
        <v>0.06</v>
      </c>
      <c r="E181" s="129">
        <f t="shared" si="48"/>
        <v>0.06</v>
      </c>
      <c r="F181" s="129">
        <f t="shared" si="48"/>
        <v>0.06</v>
      </c>
      <c r="G181" s="129">
        <f t="shared" si="48"/>
        <v>0.06</v>
      </c>
      <c r="H181" s="129">
        <f t="shared" si="48"/>
        <v>0.06</v>
      </c>
      <c r="I181" s="129">
        <f t="shared" si="48"/>
        <v>0.06</v>
      </c>
      <c r="J181" s="129">
        <f t="shared" si="48"/>
        <v>0.06</v>
      </c>
      <c r="K181" s="129">
        <f t="shared" si="48"/>
        <v>0.06</v>
      </c>
      <c r="L181" s="129">
        <f t="shared" si="48"/>
        <v>0.06</v>
      </c>
      <c r="M181" s="129">
        <f t="shared" si="48"/>
        <v>0.06</v>
      </c>
      <c r="N181" s="129">
        <f t="shared" si="48"/>
        <v>0.06</v>
      </c>
      <c r="O181" s="129">
        <f t="shared" si="48"/>
        <v>0.06</v>
      </c>
      <c r="P181" s="129">
        <f t="shared" si="48"/>
        <v>0.06</v>
      </c>
      <c r="Q181" s="129">
        <f t="shared" si="48"/>
        <v>0.06</v>
      </c>
      <c r="R181" s="129">
        <f t="shared" si="48"/>
        <v>0.06</v>
      </c>
      <c r="S181" s="129">
        <f t="shared" si="49"/>
        <v>0.06</v>
      </c>
      <c r="T181" s="129">
        <f t="shared" si="49"/>
        <v>0.06</v>
      </c>
      <c r="U181" s="129">
        <f t="shared" si="49"/>
        <v>0.06</v>
      </c>
      <c r="V181" s="129">
        <f t="shared" si="49"/>
        <v>0.06</v>
      </c>
      <c r="W181" s="129">
        <f t="shared" si="49"/>
        <v>0.06</v>
      </c>
      <c r="X181" s="129">
        <f t="shared" si="49"/>
        <v>0.06</v>
      </c>
      <c r="Y181" s="129">
        <f t="shared" si="49"/>
        <v>0.06</v>
      </c>
      <c r="Z181" s="129">
        <f t="shared" si="49"/>
        <v>0.06</v>
      </c>
      <c r="AA181" s="129">
        <f t="shared" si="49"/>
        <v>0.06</v>
      </c>
      <c r="AB181" s="129">
        <f t="shared" si="49"/>
        <v>0.06</v>
      </c>
      <c r="AC181" s="129">
        <f t="shared" si="49"/>
        <v>0.06</v>
      </c>
      <c r="AD181" s="129">
        <f t="shared" si="49"/>
        <v>0.06</v>
      </c>
      <c r="AE181" s="129">
        <f t="shared" si="49"/>
        <v>0.06</v>
      </c>
      <c r="AF181" s="129">
        <f t="shared" si="49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8"/>
        <v>0.11</v>
      </c>
      <c r="D182" s="129">
        <f t="shared" si="48"/>
        <v>0.11</v>
      </c>
      <c r="E182" s="129">
        <f t="shared" si="48"/>
        <v>0.11</v>
      </c>
      <c r="F182" s="129">
        <f t="shared" si="48"/>
        <v>0.11</v>
      </c>
      <c r="G182" s="129">
        <f t="shared" si="48"/>
        <v>0.11</v>
      </c>
      <c r="H182" s="129">
        <f t="shared" si="48"/>
        <v>0.11</v>
      </c>
      <c r="I182" s="129">
        <f t="shared" si="48"/>
        <v>0.11</v>
      </c>
      <c r="J182" s="129">
        <f t="shared" si="48"/>
        <v>0.11</v>
      </c>
      <c r="K182" s="129">
        <f t="shared" si="48"/>
        <v>0.11</v>
      </c>
      <c r="L182" s="129">
        <f t="shared" si="48"/>
        <v>0.11</v>
      </c>
      <c r="M182" s="129">
        <f t="shared" si="48"/>
        <v>0.11</v>
      </c>
      <c r="N182" s="129">
        <f t="shared" si="48"/>
        <v>0.11</v>
      </c>
      <c r="O182" s="129">
        <f t="shared" si="48"/>
        <v>0.11</v>
      </c>
      <c r="P182" s="129">
        <f t="shared" si="48"/>
        <v>0.11</v>
      </c>
      <c r="Q182" s="129">
        <f t="shared" si="48"/>
        <v>0.11</v>
      </c>
      <c r="R182" s="129">
        <f t="shared" si="48"/>
        <v>0.11</v>
      </c>
      <c r="S182" s="129">
        <f t="shared" si="49"/>
        <v>0.11</v>
      </c>
      <c r="T182" s="129">
        <f t="shared" si="49"/>
        <v>0.11</v>
      </c>
      <c r="U182" s="129">
        <f t="shared" si="49"/>
        <v>0.11</v>
      </c>
      <c r="V182" s="129">
        <f t="shared" si="49"/>
        <v>0.11</v>
      </c>
      <c r="W182" s="129">
        <f t="shared" si="49"/>
        <v>0.11</v>
      </c>
      <c r="X182" s="129">
        <f t="shared" si="49"/>
        <v>0.11</v>
      </c>
      <c r="Y182" s="129">
        <f t="shared" si="49"/>
        <v>0.11</v>
      </c>
      <c r="Z182" s="129">
        <f t="shared" si="49"/>
        <v>0.11</v>
      </c>
      <c r="AA182" s="129">
        <f t="shared" si="49"/>
        <v>0.11</v>
      </c>
      <c r="AB182" s="129">
        <f t="shared" si="49"/>
        <v>0.11</v>
      </c>
      <c r="AC182" s="129">
        <f t="shared" si="49"/>
        <v>0.11</v>
      </c>
      <c r="AD182" s="129">
        <f t="shared" si="49"/>
        <v>0.11</v>
      </c>
      <c r="AE182" s="129">
        <f t="shared" si="49"/>
        <v>0.11</v>
      </c>
      <c r="AF182" s="129">
        <f t="shared" si="49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8"/>
        <v>0.1</v>
      </c>
      <c r="D183" s="129">
        <f t="shared" si="48"/>
        <v>0.1</v>
      </c>
      <c r="E183" s="129">
        <f t="shared" si="48"/>
        <v>0.1</v>
      </c>
      <c r="F183" s="129">
        <f t="shared" si="48"/>
        <v>0.1</v>
      </c>
      <c r="G183" s="129">
        <f t="shared" si="48"/>
        <v>0.1</v>
      </c>
      <c r="H183" s="129">
        <f t="shared" si="48"/>
        <v>0.1</v>
      </c>
      <c r="I183" s="129">
        <f t="shared" si="48"/>
        <v>0.1</v>
      </c>
      <c r="J183" s="129">
        <f t="shared" si="48"/>
        <v>0.1</v>
      </c>
      <c r="K183" s="129">
        <f t="shared" si="48"/>
        <v>0.1</v>
      </c>
      <c r="L183" s="129">
        <f t="shared" si="48"/>
        <v>0.1</v>
      </c>
      <c r="M183" s="129">
        <f t="shared" si="48"/>
        <v>0.1</v>
      </c>
      <c r="N183" s="129">
        <f t="shared" si="48"/>
        <v>0.1</v>
      </c>
      <c r="O183" s="129">
        <f t="shared" si="48"/>
        <v>0.1</v>
      </c>
      <c r="P183" s="129">
        <f t="shared" si="48"/>
        <v>0.1</v>
      </c>
      <c r="Q183" s="129">
        <f t="shared" si="48"/>
        <v>0.1</v>
      </c>
      <c r="R183" s="129">
        <f t="shared" si="49"/>
        <v>0.1</v>
      </c>
      <c r="S183" s="129">
        <f t="shared" si="49"/>
        <v>0.1</v>
      </c>
      <c r="T183" s="129">
        <f t="shared" si="49"/>
        <v>0.1</v>
      </c>
      <c r="U183" s="129">
        <f t="shared" si="49"/>
        <v>0.1</v>
      </c>
      <c r="V183" s="129">
        <f t="shared" si="49"/>
        <v>0.1</v>
      </c>
      <c r="W183" s="129">
        <f t="shared" si="49"/>
        <v>0.1</v>
      </c>
      <c r="X183" s="129">
        <f t="shared" si="49"/>
        <v>0.1</v>
      </c>
      <c r="Y183" s="129">
        <f t="shared" si="49"/>
        <v>0.1</v>
      </c>
      <c r="Z183" s="129">
        <f t="shared" si="49"/>
        <v>0.1</v>
      </c>
      <c r="AA183" s="129">
        <f t="shared" si="49"/>
        <v>0.1</v>
      </c>
      <c r="AB183" s="129">
        <f t="shared" si="49"/>
        <v>0.1</v>
      </c>
      <c r="AC183" s="129">
        <f t="shared" si="49"/>
        <v>0.1</v>
      </c>
      <c r="AD183" s="129">
        <f t="shared" si="49"/>
        <v>0.1</v>
      </c>
      <c r="AE183" s="129">
        <f t="shared" si="49"/>
        <v>0.1</v>
      </c>
      <c r="AF183" s="129">
        <f t="shared" si="49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8"/>
        <v>0.09</v>
      </c>
      <c r="D184" s="129">
        <f t="shared" si="48"/>
        <v>0.09</v>
      </c>
      <c r="E184" s="129">
        <f t="shared" si="48"/>
        <v>0.09</v>
      </c>
      <c r="F184" s="129">
        <f t="shared" si="48"/>
        <v>0.09</v>
      </c>
      <c r="G184" s="129">
        <f t="shared" si="48"/>
        <v>0.09</v>
      </c>
      <c r="H184" s="129">
        <f t="shared" si="48"/>
        <v>0.09</v>
      </c>
      <c r="I184" s="129">
        <f t="shared" si="48"/>
        <v>0.09</v>
      </c>
      <c r="J184" s="129">
        <f t="shared" si="48"/>
        <v>0.09</v>
      </c>
      <c r="K184" s="129">
        <f t="shared" si="48"/>
        <v>0.09</v>
      </c>
      <c r="L184" s="129">
        <f t="shared" si="48"/>
        <v>0.09</v>
      </c>
      <c r="M184" s="129">
        <f t="shared" si="48"/>
        <v>0.09</v>
      </c>
      <c r="N184" s="129">
        <f t="shared" si="48"/>
        <v>0.09</v>
      </c>
      <c r="O184" s="129">
        <f t="shared" si="48"/>
        <v>0.09</v>
      </c>
      <c r="P184" s="129">
        <f t="shared" si="48"/>
        <v>0.09</v>
      </c>
      <c r="Q184" s="129">
        <f t="shared" si="48"/>
        <v>0.09</v>
      </c>
      <c r="R184" s="129">
        <f t="shared" si="49"/>
        <v>0.09</v>
      </c>
      <c r="S184" s="129">
        <f t="shared" si="49"/>
        <v>0.09</v>
      </c>
      <c r="T184" s="129">
        <f t="shared" si="49"/>
        <v>0.09</v>
      </c>
      <c r="U184" s="129">
        <f t="shared" si="49"/>
        <v>0.09</v>
      </c>
      <c r="V184" s="129">
        <f t="shared" si="49"/>
        <v>0.09</v>
      </c>
      <c r="W184" s="129">
        <f t="shared" si="49"/>
        <v>0.09</v>
      </c>
      <c r="X184" s="129">
        <f t="shared" si="49"/>
        <v>0.09</v>
      </c>
      <c r="Y184" s="129">
        <f t="shared" si="49"/>
        <v>0.09</v>
      </c>
      <c r="Z184" s="129">
        <f t="shared" si="49"/>
        <v>0.09</v>
      </c>
      <c r="AA184" s="129">
        <f t="shared" si="49"/>
        <v>0.09</v>
      </c>
      <c r="AB184" s="129">
        <f t="shared" si="49"/>
        <v>0.09</v>
      </c>
      <c r="AC184" s="129">
        <f t="shared" si="49"/>
        <v>0.09</v>
      </c>
      <c r="AD184" s="129">
        <f t="shared" si="49"/>
        <v>0.09</v>
      </c>
      <c r="AE184" s="129">
        <f t="shared" si="49"/>
        <v>0.09</v>
      </c>
      <c r="AF184" s="129">
        <f t="shared" si="49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8"/>
        <v>0.04</v>
      </c>
      <c r="D185" s="129">
        <f t="shared" si="48"/>
        <v>0.04</v>
      </c>
      <c r="E185" s="129">
        <f t="shared" si="48"/>
        <v>0.04</v>
      </c>
      <c r="F185" s="129">
        <f t="shared" si="48"/>
        <v>0.04</v>
      </c>
      <c r="G185" s="129">
        <f t="shared" si="48"/>
        <v>0.04</v>
      </c>
      <c r="H185" s="129">
        <f t="shared" si="48"/>
        <v>0.04</v>
      </c>
      <c r="I185" s="129">
        <f t="shared" si="48"/>
        <v>0.04</v>
      </c>
      <c r="J185" s="129">
        <f t="shared" si="48"/>
        <v>0.04</v>
      </c>
      <c r="K185" s="129">
        <f t="shared" si="48"/>
        <v>0.04</v>
      </c>
      <c r="L185" s="129">
        <f t="shared" si="48"/>
        <v>0.04</v>
      </c>
      <c r="M185" s="129">
        <f t="shared" si="48"/>
        <v>0.04</v>
      </c>
      <c r="N185" s="129">
        <f t="shared" si="48"/>
        <v>0.04</v>
      </c>
      <c r="O185" s="129">
        <f t="shared" si="48"/>
        <v>0.04</v>
      </c>
      <c r="P185" s="129">
        <f t="shared" si="48"/>
        <v>0.04</v>
      </c>
      <c r="Q185" s="129">
        <f t="shared" si="48"/>
        <v>0.04</v>
      </c>
      <c r="R185" s="129">
        <f t="shared" si="49"/>
        <v>0.04</v>
      </c>
      <c r="S185" s="129">
        <f t="shared" si="49"/>
        <v>0.04</v>
      </c>
      <c r="T185" s="129">
        <f t="shared" si="49"/>
        <v>0.04</v>
      </c>
      <c r="U185" s="129">
        <f t="shared" si="49"/>
        <v>0.04</v>
      </c>
      <c r="V185" s="129">
        <f t="shared" si="49"/>
        <v>0.04</v>
      </c>
      <c r="W185" s="129">
        <f t="shared" si="49"/>
        <v>0.04</v>
      </c>
      <c r="X185" s="129">
        <f t="shared" si="49"/>
        <v>0.04</v>
      </c>
      <c r="Y185" s="129">
        <f t="shared" si="49"/>
        <v>0.04</v>
      </c>
      <c r="Z185" s="129">
        <f t="shared" si="49"/>
        <v>0.04</v>
      </c>
      <c r="AA185" s="129">
        <f t="shared" si="49"/>
        <v>0.04</v>
      </c>
      <c r="AB185" s="129">
        <f t="shared" si="49"/>
        <v>0.04</v>
      </c>
      <c r="AC185" s="129">
        <f t="shared" si="49"/>
        <v>0.04</v>
      </c>
      <c r="AD185" s="129">
        <f t="shared" si="49"/>
        <v>0.04</v>
      </c>
      <c r="AE185" s="129">
        <f t="shared" si="49"/>
        <v>0.04</v>
      </c>
      <c r="AF185" s="129">
        <f t="shared" si="49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8"/>
        <v>2.3E-2</v>
      </c>
      <c r="E186" s="129">
        <f t="shared" si="48"/>
        <v>2.3E-2</v>
      </c>
      <c r="F186" s="129">
        <f t="shared" si="48"/>
        <v>2.3E-2</v>
      </c>
      <c r="G186" s="129">
        <f t="shared" si="48"/>
        <v>2.3E-2</v>
      </c>
      <c r="H186" s="129">
        <f t="shared" si="48"/>
        <v>2.3E-2</v>
      </c>
      <c r="I186" s="129">
        <f t="shared" si="48"/>
        <v>2.3E-2</v>
      </c>
      <c r="J186" s="129">
        <f t="shared" si="48"/>
        <v>2.3E-2</v>
      </c>
      <c r="K186" s="129">
        <f t="shared" si="48"/>
        <v>2.3E-2</v>
      </c>
      <c r="L186" s="129">
        <f t="shared" si="48"/>
        <v>2.3E-2</v>
      </c>
      <c r="M186" s="129">
        <f t="shared" si="48"/>
        <v>2.3E-2</v>
      </c>
      <c r="N186" s="129">
        <f t="shared" si="48"/>
        <v>2.3E-2</v>
      </c>
      <c r="O186" s="129">
        <f t="shared" si="48"/>
        <v>2.3E-2</v>
      </c>
      <c r="P186" s="129">
        <f t="shared" si="48"/>
        <v>2.3E-2</v>
      </c>
      <c r="Q186" s="129">
        <f t="shared" si="48"/>
        <v>2.3E-2</v>
      </c>
      <c r="R186" s="129">
        <f t="shared" si="49"/>
        <v>2.3E-2</v>
      </c>
      <c r="S186" s="129">
        <f t="shared" si="49"/>
        <v>2.3E-2</v>
      </c>
      <c r="T186" s="129">
        <f t="shared" si="49"/>
        <v>2.3E-2</v>
      </c>
      <c r="U186" s="129">
        <f t="shared" si="49"/>
        <v>2.3E-2</v>
      </c>
      <c r="V186" s="129">
        <f t="shared" si="49"/>
        <v>2.3E-2</v>
      </c>
      <c r="W186" s="129">
        <f t="shared" si="49"/>
        <v>2.3E-2</v>
      </c>
      <c r="X186" s="129">
        <f t="shared" si="49"/>
        <v>2.3E-2</v>
      </c>
      <c r="Y186" s="129">
        <f t="shared" si="49"/>
        <v>2.3E-2</v>
      </c>
      <c r="Z186" s="129">
        <f t="shared" si="49"/>
        <v>2.3E-2</v>
      </c>
      <c r="AA186" s="129">
        <f t="shared" si="49"/>
        <v>2.3E-2</v>
      </c>
      <c r="AB186" s="129">
        <f t="shared" si="49"/>
        <v>2.3E-2</v>
      </c>
      <c r="AC186" s="129">
        <f t="shared" si="49"/>
        <v>2.3E-2</v>
      </c>
      <c r="AD186" s="129">
        <f t="shared" si="49"/>
        <v>2.3E-2</v>
      </c>
      <c r="AE186" s="129">
        <f t="shared" si="49"/>
        <v>2.3E-2</v>
      </c>
      <c r="AF186" s="129">
        <f t="shared" si="49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50">SUM(B97:B186)</f>
        <v>194.70600000000002</v>
      </c>
      <c r="C187" s="131">
        <f t="shared" si="50"/>
        <v>194.70600000000002</v>
      </c>
      <c r="D187" s="131">
        <f t="shared" si="50"/>
        <v>194.70600000000002</v>
      </c>
      <c r="E187" s="131">
        <f t="shared" si="50"/>
        <v>194.70600000000002</v>
      </c>
      <c r="F187" s="131">
        <f t="shared" si="50"/>
        <v>194.70600000000002</v>
      </c>
      <c r="G187" s="131">
        <f t="shared" si="50"/>
        <v>194.70600000000002</v>
      </c>
      <c r="H187" s="131">
        <f t="shared" si="50"/>
        <v>194.70600000000002</v>
      </c>
      <c r="I187" s="131">
        <f t="shared" si="50"/>
        <v>192.10600000000005</v>
      </c>
      <c r="J187" s="131">
        <f t="shared" si="50"/>
        <v>192.10600000000005</v>
      </c>
      <c r="K187" s="131">
        <f t="shared" si="50"/>
        <v>192.10600000000005</v>
      </c>
      <c r="L187" s="131">
        <f t="shared" si="50"/>
        <v>192.10600000000005</v>
      </c>
      <c r="M187" s="131">
        <f t="shared" si="50"/>
        <v>192.10600000000005</v>
      </c>
      <c r="N187" s="131">
        <f t="shared" si="50"/>
        <v>192.10600000000005</v>
      </c>
      <c r="O187" s="131">
        <f t="shared" si="50"/>
        <v>192.10600000000005</v>
      </c>
      <c r="P187" s="131">
        <f t="shared" si="50"/>
        <v>192.10600000000005</v>
      </c>
      <c r="Q187" s="131">
        <f t="shared" si="50"/>
        <v>192.10600000000005</v>
      </c>
      <c r="R187" s="131">
        <f t="shared" si="50"/>
        <v>192.10600000000005</v>
      </c>
      <c r="S187" s="131">
        <f t="shared" si="50"/>
        <v>192.10600000000005</v>
      </c>
      <c r="T187" s="131">
        <f t="shared" si="50"/>
        <v>192.10600000000005</v>
      </c>
      <c r="U187" s="131">
        <f t="shared" si="50"/>
        <v>192.10600000000005</v>
      </c>
      <c r="V187" s="131">
        <f t="shared" si="50"/>
        <v>192.10600000000005</v>
      </c>
      <c r="W187" s="131">
        <f t="shared" si="50"/>
        <v>192.10600000000005</v>
      </c>
      <c r="X187" s="131">
        <f t="shared" si="50"/>
        <v>192.10600000000005</v>
      </c>
      <c r="Y187" s="131">
        <f t="shared" si="50"/>
        <v>192.10600000000005</v>
      </c>
      <c r="Z187" s="131">
        <f t="shared" si="50"/>
        <v>192.10600000000005</v>
      </c>
      <c r="AA187" s="131">
        <f t="shared" si="50"/>
        <v>192.10600000000005</v>
      </c>
      <c r="AB187" s="131">
        <f t="shared" si="50"/>
        <v>192.10600000000005</v>
      </c>
      <c r="AC187" s="131">
        <f t="shared" si="50"/>
        <v>192.10600000000005</v>
      </c>
      <c r="AD187" s="131">
        <f t="shared" si="50"/>
        <v>192.10600000000005</v>
      </c>
      <c r="AE187" s="131">
        <f t="shared" si="50"/>
        <v>192.10600000000005</v>
      </c>
      <c r="AF187" s="131">
        <f t="shared" si="50"/>
        <v>192.10600000000005</v>
      </c>
      <c r="AG187" s="132">
        <f t="shared" si="50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51">B189</f>
        <v>0.3</v>
      </c>
      <c r="D189" s="133">
        <f t="shared" si="51"/>
        <v>0.3</v>
      </c>
      <c r="E189" s="133">
        <f t="shared" si="51"/>
        <v>0.3</v>
      </c>
      <c r="F189" s="133">
        <f t="shared" si="51"/>
        <v>0.3</v>
      </c>
      <c r="G189" s="133">
        <f t="shared" si="51"/>
        <v>0.3</v>
      </c>
      <c r="H189" s="133">
        <f t="shared" si="51"/>
        <v>0.3</v>
      </c>
      <c r="I189" s="133">
        <f t="shared" si="51"/>
        <v>0.3</v>
      </c>
      <c r="J189" s="133">
        <f t="shared" si="51"/>
        <v>0.3</v>
      </c>
      <c r="K189" s="133">
        <f t="shared" si="51"/>
        <v>0.3</v>
      </c>
      <c r="L189" s="133">
        <f t="shared" si="51"/>
        <v>0.3</v>
      </c>
      <c r="M189" s="133">
        <f t="shared" si="51"/>
        <v>0.3</v>
      </c>
      <c r="N189" s="133">
        <f t="shared" si="51"/>
        <v>0.3</v>
      </c>
      <c r="O189" s="133">
        <f t="shared" si="51"/>
        <v>0.3</v>
      </c>
      <c r="P189" s="133">
        <f t="shared" si="51"/>
        <v>0.3</v>
      </c>
      <c r="Q189" s="133">
        <f t="shared" si="51"/>
        <v>0.3</v>
      </c>
      <c r="R189" s="133">
        <f t="shared" si="51"/>
        <v>0.3</v>
      </c>
      <c r="S189" s="133">
        <f t="shared" ref="S189:AF194" si="52">R189</f>
        <v>0.3</v>
      </c>
      <c r="T189" s="133">
        <f t="shared" si="52"/>
        <v>0.3</v>
      </c>
      <c r="U189" s="133">
        <f t="shared" si="52"/>
        <v>0.3</v>
      </c>
      <c r="V189" s="133">
        <f t="shared" si="52"/>
        <v>0.3</v>
      </c>
      <c r="W189" s="133">
        <f t="shared" si="52"/>
        <v>0.3</v>
      </c>
      <c r="X189" s="133">
        <f t="shared" si="52"/>
        <v>0.3</v>
      </c>
      <c r="Y189" s="133">
        <f t="shared" si="52"/>
        <v>0.3</v>
      </c>
      <c r="Z189" s="133">
        <f t="shared" si="52"/>
        <v>0.3</v>
      </c>
      <c r="AA189" s="133">
        <f t="shared" si="52"/>
        <v>0.3</v>
      </c>
      <c r="AB189" s="133">
        <f t="shared" si="52"/>
        <v>0.3</v>
      </c>
      <c r="AC189" s="133">
        <f t="shared" si="52"/>
        <v>0.3</v>
      </c>
      <c r="AD189" s="133">
        <f t="shared" si="52"/>
        <v>0.3</v>
      </c>
      <c r="AE189" s="133">
        <f t="shared" si="52"/>
        <v>0.3</v>
      </c>
      <c r="AF189" s="133">
        <f t="shared" si="52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51"/>
        <v>0.4</v>
      </c>
      <c r="D190" s="129">
        <f t="shared" si="51"/>
        <v>0.4</v>
      </c>
      <c r="E190" s="129">
        <f t="shared" si="51"/>
        <v>0.4</v>
      </c>
      <c r="F190" s="129">
        <f t="shared" si="51"/>
        <v>0.4</v>
      </c>
      <c r="G190" s="129">
        <f t="shared" si="51"/>
        <v>0.4</v>
      </c>
      <c r="H190" s="129">
        <f t="shared" si="51"/>
        <v>0.4</v>
      </c>
      <c r="I190" s="129">
        <f t="shared" si="51"/>
        <v>0.4</v>
      </c>
      <c r="J190" s="129">
        <f t="shared" si="51"/>
        <v>0.4</v>
      </c>
      <c r="K190" s="129">
        <f t="shared" si="51"/>
        <v>0.4</v>
      </c>
      <c r="L190" s="129">
        <f t="shared" si="51"/>
        <v>0.4</v>
      </c>
      <c r="M190" s="129">
        <f t="shared" si="51"/>
        <v>0.4</v>
      </c>
      <c r="N190" s="129">
        <f t="shared" si="51"/>
        <v>0.4</v>
      </c>
      <c r="O190" s="129">
        <f t="shared" si="51"/>
        <v>0.4</v>
      </c>
      <c r="P190" s="129">
        <f t="shared" si="51"/>
        <v>0.4</v>
      </c>
      <c r="Q190" s="129">
        <f t="shared" si="51"/>
        <v>0.4</v>
      </c>
      <c r="R190" s="129">
        <f t="shared" si="51"/>
        <v>0.4</v>
      </c>
      <c r="S190" s="129">
        <f t="shared" si="52"/>
        <v>0.4</v>
      </c>
      <c r="T190" s="129">
        <f t="shared" si="52"/>
        <v>0.4</v>
      </c>
      <c r="U190" s="129">
        <f t="shared" si="52"/>
        <v>0.4</v>
      </c>
      <c r="V190" s="129">
        <f>U190</f>
        <v>0.4</v>
      </c>
      <c r="W190" s="129">
        <f>V190</f>
        <v>0.4</v>
      </c>
      <c r="X190" s="129">
        <f t="shared" si="52"/>
        <v>0.4</v>
      </c>
      <c r="Y190" s="129">
        <f t="shared" si="52"/>
        <v>0.4</v>
      </c>
      <c r="Z190" s="129">
        <f t="shared" si="52"/>
        <v>0.4</v>
      </c>
      <c r="AA190" s="129">
        <f t="shared" si="52"/>
        <v>0.4</v>
      </c>
      <c r="AB190" s="129">
        <f t="shared" si="52"/>
        <v>0.4</v>
      </c>
      <c r="AC190" s="129">
        <f t="shared" si="52"/>
        <v>0.4</v>
      </c>
      <c r="AD190" s="129">
        <f t="shared" si="52"/>
        <v>0.4</v>
      </c>
      <c r="AE190" s="129">
        <f t="shared" si="52"/>
        <v>0.4</v>
      </c>
      <c r="AF190" s="129">
        <f t="shared" si="52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51"/>
        <v>1.5</v>
      </c>
      <c r="D191" s="129">
        <f t="shared" si="51"/>
        <v>1.5</v>
      </c>
      <c r="E191" s="129">
        <f t="shared" si="51"/>
        <v>1.5</v>
      </c>
      <c r="F191" s="129">
        <f t="shared" si="51"/>
        <v>1.5</v>
      </c>
      <c r="G191" s="129">
        <f t="shared" si="51"/>
        <v>1.5</v>
      </c>
      <c r="H191" s="129">
        <f t="shared" si="51"/>
        <v>1.5</v>
      </c>
      <c r="I191" s="129">
        <f t="shared" si="51"/>
        <v>1.5</v>
      </c>
      <c r="J191" s="129">
        <f t="shared" si="51"/>
        <v>1.5</v>
      </c>
      <c r="K191" s="129">
        <f t="shared" si="51"/>
        <v>1.5</v>
      </c>
      <c r="L191" s="129">
        <f t="shared" si="51"/>
        <v>1.5</v>
      </c>
      <c r="M191" s="129">
        <f t="shared" si="51"/>
        <v>1.5</v>
      </c>
      <c r="N191" s="129">
        <f t="shared" si="51"/>
        <v>1.5</v>
      </c>
      <c r="O191" s="129">
        <f t="shared" si="51"/>
        <v>1.5</v>
      </c>
      <c r="P191" s="129">
        <f t="shared" si="51"/>
        <v>1.5</v>
      </c>
      <c r="Q191" s="129">
        <f t="shared" si="51"/>
        <v>1.5</v>
      </c>
      <c r="R191" s="129">
        <f t="shared" si="51"/>
        <v>1.5</v>
      </c>
      <c r="S191" s="129">
        <f t="shared" si="52"/>
        <v>1.5</v>
      </c>
      <c r="T191" s="129">
        <f t="shared" si="52"/>
        <v>1.5</v>
      </c>
      <c r="U191" s="129">
        <f t="shared" si="52"/>
        <v>1.5</v>
      </c>
      <c r="V191" s="129">
        <f t="shared" si="52"/>
        <v>1.5</v>
      </c>
      <c r="W191" s="129">
        <f t="shared" si="52"/>
        <v>1.5</v>
      </c>
      <c r="X191" s="129">
        <f t="shared" si="52"/>
        <v>1.5</v>
      </c>
      <c r="Y191" s="129">
        <f t="shared" si="52"/>
        <v>1.5</v>
      </c>
      <c r="Z191" s="129">
        <f t="shared" si="52"/>
        <v>1.5</v>
      </c>
      <c r="AA191" s="129">
        <f t="shared" si="52"/>
        <v>1.5</v>
      </c>
      <c r="AB191" s="129">
        <f t="shared" si="52"/>
        <v>1.5</v>
      </c>
      <c r="AC191" s="129">
        <f t="shared" si="52"/>
        <v>1.5</v>
      </c>
      <c r="AD191" s="129">
        <f t="shared" si="52"/>
        <v>1.5</v>
      </c>
      <c r="AE191" s="129">
        <f t="shared" si="52"/>
        <v>1.5</v>
      </c>
      <c r="AF191" s="129">
        <f t="shared" si="52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51"/>
        <v>0.3</v>
      </c>
      <c r="D192" s="129">
        <f t="shared" si="51"/>
        <v>0.3</v>
      </c>
      <c r="E192" s="129">
        <f t="shared" si="51"/>
        <v>0.3</v>
      </c>
      <c r="F192" s="129">
        <f t="shared" si="51"/>
        <v>0.3</v>
      </c>
      <c r="G192" s="129">
        <f t="shared" si="51"/>
        <v>0.3</v>
      </c>
      <c r="H192" s="129">
        <f t="shared" si="51"/>
        <v>0.3</v>
      </c>
      <c r="I192" s="129">
        <f t="shared" si="51"/>
        <v>0.3</v>
      </c>
      <c r="J192" s="129">
        <f t="shared" si="51"/>
        <v>0.3</v>
      </c>
      <c r="K192" s="129">
        <f t="shared" si="51"/>
        <v>0.3</v>
      </c>
      <c r="L192" s="129">
        <f t="shared" si="51"/>
        <v>0.3</v>
      </c>
      <c r="M192" s="129">
        <f t="shared" si="51"/>
        <v>0.3</v>
      </c>
      <c r="N192" s="129">
        <f t="shared" si="51"/>
        <v>0.3</v>
      </c>
      <c r="O192" s="129">
        <f t="shared" si="51"/>
        <v>0.3</v>
      </c>
      <c r="P192" s="129">
        <f t="shared" si="51"/>
        <v>0.3</v>
      </c>
      <c r="Q192" s="129">
        <f t="shared" si="51"/>
        <v>0.3</v>
      </c>
      <c r="R192" s="129">
        <f t="shared" si="51"/>
        <v>0.3</v>
      </c>
      <c r="S192" s="129">
        <f t="shared" si="52"/>
        <v>0.3</v>
      </c>
      <c r="T192" s="129">
        <f t="shared" si="52"/>
        <v>0.3</v>
      </c>
      <c r="U192" s="129">
        <f t="shared" si="52"/>
        <v>0.3</v>
      </c>
      <c r="V192" s="129">
        <f t="shared" si="52"/>
        <v>0.3</v>
      </c>
      <c r="W192" s="129">
        <f t="shared" si="52"/>
        <v>0.3</v>
      </c>
      <c r="X192" s="129">
        <f t="shared" si="52"/>
        <v>0.3</v>
      </c>
      <c r="Y192" s="129">
        <f t="shared" si="52"/>
        <v>0.3</v>
      </c>
      <c r="Z192" s="129">
        <f t="shared" si="52"/>
        <v>0.3</v>
      </c>
      <c r="AA192" s="129">
        <f t="shared" si="52"/>
        <v>0.3</v>
      </c>
      <c r="AB192" s="129">
        <f t="shared" si="52"/>
        <v>0.3</v>
      </c>
      <c r="AC192" s="129">
        <f t="shared" si="52"/>
        <v>0.3</v>
      </c>
      <c r="AD192" s="129">
        <f t="shared" si="52"/>
        <v>0.3</v>
      </c>
      <c r="AE192" s="129">
        <f t="shared" si="52"/>
        <v>0.3</v>
      </c>
      <c r="AF192" s="129">
        <f t="shared" si="52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51"/>
        <v>0.4</v>
      </c>
      <c r="D193" s="129">
        <f t="shared" si="51"/>
        <v>0.4</v>
      </c>
      <c r="E193" s="129">
        <f t="shared" si="51"/>
        <v>0.4</v>
      </c>
      <c r="F193" s="129">
        <f t="shared" si="51"/>
        <v>0.4</v>
      </c>
      <c r="G193" s="129">
        <f t="shared" si="51"/>
        <v>0.4</v>
      </c>
      <c r="H193" s="129">
        <f t="shared" si="51"/>
        <v>0.4</v>
      </c>
      <c r="I193" s="129">
        <f t="shared" si="51"/>
        <v>0.4</v>
      </c>
      <c r="J193" s="129">
        <f t="shared" si="51"/>
        <v>0.4</v>
      </c>
      <c r="K193" s="129">
        <f t="shared" si="51"/>
        <v>0.4</v>
      </c>
      <c r="L193" s="129">
        <f t="shared" si="51"/>
        <v>0.4</v>
      </c>
      <c r="M193" s="129">
        <f t="shared" si="51"/>
        <v>0.4</v>
      </c>
      <c r="N193" s="129">
        <f t="shared" si="51"/>
        <v>0.4</v>
      </c>
      <c r="O193" s="129">
        <f t="shared" si="51"/>
        <v>0.4</v>
      </c>
      <c r="P193" s="129">
        <f t="shared" si="51"/>
        <v>0.4</v>
      </c>
      <c r="Q193" s="129">
        <f t="shared" si="51"/>
        <v>0.4</v>
      </c>
      <c r="R193" s="129">
        <f t="shared" si="51"/>
        <v>0.4</v>
      </c>
      <c r="S193" s="129">
        <f t="shared" si="52"/>
        <v>0.4</v>
      </c>
      <c r="T193" s="129">
        <f t="shared" si="52"/>
        <v>0.4</v>
      </c>
      <c r="U193" s="129">
        <f t="shared" si="52"/>
        <v>0.4</v>
      </c>
      <c r="V193" s="129">
        <f t="shared" si="52"/>
        <v>0.4</v>
      </c>
      <c r="W193" s="129">
        <f t="shared" si="52"/>
        <v>0.4</v>
      </c>
      <c r="X193" s="129">
        <f t="shared" si="52"/>
        <v>0.4</v>
      </c>
      <c r="Y193" s="129">
        <f t="shared" si="52"/>
        <v>0.4</v>
      </c>
      <c r="Z193" s="129">
        <f t="shared" si="52"/>
        <v>0.4</v>
      </c>
      <c r="AA193" s="129">
        <f t="shared" si="52"/>
        <v>0.4</v>
      </c>
      <c r="AB193" s="129">
        <f t="shared" si="52"/>
        <v>0.4</v>
      </c>
      <c r="AC193" s="129">
        <f t="shared" si="52"/>
        <v>0.4</v>
      </c>
      <c r="AD193" s="129">
        <f t="shared" si="52"/>
        <v>0.4</v>
      </c>
      <c r="AE193" s="129">
        <f t="shared" si="52"/>
        <v>0.4</v>
      </c>
      <c r="AF193" s="129">
        <f t="shared" si="52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51"/>
        <v>0.64</v>
      </c>
      <c r="D194" s="136">
        <f t="shared" si="51"/>
        <v>0.64</v>
      </c>
      <c r="E194" s="136">
        <f t="shared" si="51"/>
        <v>0.64</v>
      </c>
      <c r="F194" s="136">
        <f t="shared" si="51"/>
        <v>0.64</v>
      </c>
      <c r="G194" s="136">
        <f t="shared" si="51"/>
        <v>0.64</v>
      </c>
      <c r="H194" s="136">
        <f t="shared" si="51"/>
        <v>0.64</v>
      </c>
      <c r="I194" s="136">
        <f t="shared" si="51"/>
        <v>0.64</v>
      </c>
      <c r="J194" s="136">
        <f t="shared" si="51"/>
        <v>0.64</v>
      </c>
      <c r="K194" s="136">
        <f t="shared" si="51"/>
        <v>0.64</v>
      </c>
      <c r="L194" s="136">
        <f t="shared" si="51"/>
        <v>0.64</v>
      </c>
      <c r="M194" s="136">
        <f t="shared" si="51"/>
        <v>0.64</v>
      </c>
      <c r="N194" s="136">
        <f t="shared" si="51"/>
        <v>0.64</v>
      </c>
      <c r="O194" s="136">
        <f t="shared" si="51"/>
        <v>0.64</v>
      </c>
      <c r="P194" s="136">
        <f t="shared" si="51"/>
        <v>0.64</v>
      </c>
      <c r="Q194" s="136">
        <f t="shared" si="51"/>
        <v>0.64</v>
      </c>
      <c r="R194" s="136">
        <f t="shared" si="51"/>
        <v>0.64</v>
      </c>
      <c r="S194" s="136">
        <f t="shared" si="52"/>
        <v>0.64</v>
      </c>
      <c r="T194" s="136">
        <f t="shared" si="52"/>
        <v>0.64</v>
      </c>
      <c r="U194" s="136">
        <f t="shared" si="52"/>
        <v>0.64</v>
      </c>
      <c r="V194" s="136">
        <f t="shared" si="52"/>
        <v>0.64</v>
      </c>
      <c r="W194" s="136">
        <f t="shared" si="52"/>
        <v>0.64</v>
      </c>
      <c r="X194" s="136">
        <f t="shared" si="52"/>
        <v>0.64</v>
      </c>
      <c r="Y194" s="136">
        <f t="shared" si="52"/>
        <v>0.64</v>
      </c>
      <c r="Z194" s="136">
        <f t="shared" si="52"/>
        <v>0.64</v>
      </c>
      <c r="AA194" s="136">
        <f t="shared" si="52"/>
        <v>0.64</v>
      </c>
      <c r="AB194" s="136">
        <f t="shared" si="52"/>
        <v>0.64</v>
      </c>
      <c r="AC194" s="136">
        <f t="shared" si="52"/>
        <v>0.64</v>
      </c>
      <c r="AD194" s="136">
        <f t="shared" si="52"/>
        <v>0.64</v>
      </c>
      <c r="AE194" s="136">
        <f t="shared" si="52"/>
        <v>0.64</v>
      </c>
      <c r="AF194" s="136">
        <f t="shared" si="52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3">SUM(C189:C194)</f>
        <v>3.54</v>
      </c>
      <c r="D195" s="139">
        <f t="shared" si="53"/>
        <v>3.54</v>
      </c>
      <c r="E195" s="139">
        <f t="shared" si="53"/>
        <v>3.54</v>
      </c>
      <c r="F195" s="139">
        <f t="shared" si="53"/>
        <v>3.54</v>
      </c>
      <c r="G195" s="139">
        <f t="shared" si="53"/>
        <v>3.54</v>
      </c>
      <c r="H195" s="139">
        <f t="shared" si="53"/>
        <v>3.54</v>
      </c>
      <c r="I195" s="139">
        <f t="shared" si="53"/>
        <v>3.54</v>
      </c>
      <c r="J195" s="139">
        <f t="shared" si="53"/>
        <v>3.54</v>
      </c>
      <c r="K195" s="139">
        <f t="shared" si="53"/>
        <v>3.54</v>
      </c>
      <c r="L195" s="139">
        <f>SUM(L189:L194)</f>
        <v>3.54</v>
      </c>
      <c r="M195" s="139">
        <f t="shared" ref="M195:R195" si="54">SUM(M189:M194)</f>
        <v>3.54</v>
      </c>
      <c r="N195" s="139">
        <f t="shared" si="54"/>
        <v>3.54</v>
      </c>
      <c r="O195" s="139">
        <f t="shared" si="54"/>
        <v>3.54</v>
      </c>
      <c r="P195" s="139">
        <f t="shared" si="54"/>
        <v>3.54</v>
      </c>
      <c r="Q195" s="139">
        <f t="shared" si="54"/>
        <v>3.54</v>
      </c>
      <c r="R195" s="139">
        <f t="shared" si="54"/>
        <v>3.54</v>
      </c>
      <c r="S195" s="139">
        <f>SUM(S189:S194)</f>
        <v>3.54</v>
      </c>
      <c r="T195" s="139">
        <f t="shared" ref="T195:AG195" si="55">SUM(T189:T194)</f>
        <v>3.54</v>
      </c>
      <c r="U195" s="139">
        <f t="shared" si="55"/>
        <v>3.54</v>
      </c>
      <c r="V195" s="139">
        <f t="shared" si="55"/>
        <v>3.54</v>
      </c>
      <c r="W195" s="139">
        <f t="shared" si="55"/>
        <v>3.54</v>
      </c>
      <c r="X195" s="139">
        <f t="shared" si="55"/>
        <v>3.54</v>
      </c>
      <c r="Y195" s="139">
        <f t="shared" si="55"/>
        <v>3.54</v>
      </c>
      <c r="Z195" s="139">
        <f t="shared" si="55"/>
        <v>3.54</v>
      </c>
      <c r="AA195" s="139">
        <f t="shared" si="55"/>
        <v>3.54</v>
      </c>
      <c r="AB195" s="139">
        <f t="shared" si="55"/>
        <v>3.54</v>
      </c>
      <c r="AC195" s="139">
        <f t="shared" si="55"/>
        <v>3.54</v>
      </c>
      <c r="AD195" s="139">
        <f t="shared" si="55"/>
        <v>3.54</v>
      </c>
      <c r="AE195" s="139">
        <f t="shared" si="55"/>
        <v>3.54</v>
      </c>
      <c r="AF195" s="139">
        <f t="shared" si="55"/>
        <v>3.54</v>
      </c>
      <c r="AG195" s="140">
        <f t="shared" si="55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1215.1400000000001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26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 ca="1">"Pie Chart of Daily Peak Demand(Inclusive of Export) of Nepal ("&amp;A4&amp;" "&amp;B4&amp;")"</f>
        <v>Pie Chart of Daily Peak Demand(Inclusive of Export) of Nepal (Nepali Date: 2078/04/26)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2078/04/26)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6">B72</f>
        <v>1186.67</v>
      </c>
      <c r="U209" s="163">
        <f t="shared" si="56"/>
        <v>1193.22</v>
      </c>
      <c r="V209" s="163">
        <f t="shared" si="56"/>
        <v>1178.06</v>
      </c>
      <c r="W209" s="163">
        <f t="shared" si="56"/>
        <v>1168.8499999999999</v>
      </c>
      <c r="X209" s="163">
        <f t="shared" si="56"/>
        <v>1109.6999999999998</v>
      </c>
      <c r="Y209" s="163">
        <f t="shared" si="56"/>
        <v>1084.6799999999998</v>
      </c>
      <c r="Z209" s="163">
        <f t="shared" si="56"/>
        <v>1068.72</v>
      </c>
      <c r="AA209" s="163">
        <f t="shared" si="56"/>
        <v>1115.08</v>
      </c>
      <c r="AB209" s="163">
        <f t="shared" si="56"/>
        <v>1158.94</v>
      </c>
      <c r="AC209" s="163">
        <f t="shared" si="56"/>
        <v>1174.1600000000001</v>
      </c>
      <c r="AD209" s="163">
        <f t="shared" si="56"/>
        <v>1158.04</v>
      </c>
      <c r="AE209" s="163">
        <f t="shared" si="56"/>
        <v>1215.1400000000001</v>
      </c>
      <c r="AF209" s="163">
        <f t="shared" si="56"/>
        <v>1251.3400000000001</v>
      </c>
      <c r="AG209" s="163">
        <f t="shared" si="56"/>
        <v>1339.94</v>
      </c>
      <c r="AH209" s="163">
        <f t="shared" si="56"/>
        <v>1293.49</v>
      </c>
      <c r="AI209" s="163">
        <f t="shared" si="56"/>
        <v>1293.21</v>
      </c>
      <c r="AJ209" s="163">
        <f t="shared" si="56"/>
        <v>1328.65</v>
      </c>
      <c r="AK209" s="163">
        <f t="shared" si="56"/>
        <v>1359.3400000000001</v>
      </c>
      <c r="AL209" s="163">
        <f t="shared" si="56"/>
        <v>1299.8600000000001</v>
      </c>
      <c r="AM209" s="163">
        <f t="shared" si="56"/>
        <v>1254.9100000000003</v>
      </c>
      <c r="AN209" s="163">
        <f t="shared" si="56"/>
        <v>1244.8699999999999</v>
      </c>
      <c r="AO209" s="163">
        <f t="shared" si="56"/>
        <v>1229.1300000000001</v>
      </c>
      <c r="AP209" s="163">
        <f t="shared" si="56"/>
        <v>1268.8800000000001</v>
      </c>
      <c r="AQ209" s="163">
        <f t="shared" si="56"/>
        <v>1388.3300000000002</v>
      </c>
      <c r="AR209" s="163">
        <f t="shared" si="56"/>
        <v>1455.0500000000002</v>
      </c>
      <c r="AS209" s="163">
        <f t="shared" si="56"/>
        <v>1428.96</v>
      </c>
      <c r="AT209" s="163">
        <f t="shared" si="56"/>
        <v>1385.8700000000001</v>
      </c>
      <c r="AU209" s="163">
        <f t="shared" si="56"/>
        <v>1384.63</v>
      </c>
      <c r="AV209" s="163">
        <f t="shared" si="56"/>
        <v>1307.0700000000002</v>
      </c>
      <c r="AW209" s="163">
        <f t="shared" si="56"/>
        <v>1229.3600000000001</v>
      </c>
      <c r="AX209" s="163">
        <f t="shared" si="56"/>
        <v>1215.6400000000001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7">B194</f>
        <v>0.64</v>
      </c>
      <c r="C230" s="166">
        <f t="shared" si="57"/>
        <v>0.64</v>
      </c>
      <c r="D230" s="166">
        <f t="shared" si="57"/>
        <v>0.64</v>
      </c>
      <c r="E230" s="166">
        <f t="shared" si="57"/>
        <v>0.64</v>
      </c>
      <c r="F230" s="166">
        <f t="shared" si="57"/>
        <v>0.64</v>
      </c>
      <c r="G230" s="166">
        <f t="shared" si="57"/>
        <v>0.64</v>
      </c>
      <c r="H230" s="166">
        <f t="shared" si="57"/>
        <v>0.64</v>
      </c>
      <c r="I230" s="166">
        <f t="shared" si="57"/>
        <v>0.64</v>
      </c>
      <c r="J230" s="166">
        <f t="shared" si="57"/>
        <v>0.64</v>
      </c>
      <c r="K230" s="166">
        <f t="shared" si="57"/>
        <v>0.64</v>
      </c>
      <c r="L230" s="166">
        <f t="shared" si="57"/>
        <v>0.64</v>
      </c>
      <c r="M230" s="166">
        <f t="shared" si="57"/>
        <v>0.64</v>
      </c>
      <c r="N230" s="166">
        <f t="shared" si="57"/>
        <v>0.64</v>
      </c>
      <c r="O230" s="166">
        <f t="shared" si="57"/>
        <v>0.64</v>
      </c>
      <c r="P230" s="166">
        <f t="shared" si="57"/>
        <v>0.64</v>
      </c>
      <c r="Q230" s="166">
        <f t="shared" si="57"/>
        <v>0.64</v>
      </c>
      <c r="R230" s="166">
        <f t="shared" si="57"/>
        <v>0.64</v>
      </c>
      <c r="S230" s="166">
        <f t="shared" si="57"/>
        <v>0.64</v>
      </c>
      <c r="T230" s="166">
        <f t="shared" si="57"/>
        <v>0.64</v>
      </c>
      <c r="U230" s="166">
        <f t="shared" si="57"/>
        <v>0.64</v>
      </c>
      <c r="V230" s="166">
        <f t="shared" si="57"/>
        <v>0.64</v>
      </c>
      <c r="W230" s="166">
        <f t="shared" si="57"/>
        <v>0.64</v>
      </c>
      <c r="X230" s="166">
        <f t="shared" si="57"/>
        <v>0.64</v>
      </c>
      <c r="Y230" s="166">
        <f t="shared" si="57"/>
        <v>0.64</v>
      </c>
      <c r="Z230" s="166">
        <f t="shared" si="57"/>
        <v>0.64</v>
      </c>
      <c r="AA230" s="166">
        <f t="shared" si="57"/>
        <v>0.64</v>
      </c>
      <c r="AB230" s="166">
        <f t="shared" si="57"/>
        <v>0.64</v>
      </c>
      <c r="AC230" s="166">
        <f t="shared" si="57"/>
        <v>0.64</v>
      </c>
      <c r="AD230" s="166">
        <f t="shared" si="57"/>
        <v>0.64</v>
      </c>
      <c r="AE230" s="166">
        <f t="shared" si="57"/>
        <v>0.64</v>
      </c>
      <c r="AF230" s="166">
        <f t="shared" si="57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8">IF(C198&lt;100,"",C198-520)</f>
        <v/>
      </c>
      <c r="D231" s="114" t="str">
        <f t="shared" si="58"/>
        <v/>
      </c>
      <c r="E231" s="114" t="str">
        <f t="shared" si="58"/>
        <v/>
      </c>
      <c r="F231" s="114" t="str">
        <f t="shared" si="58"/>
        <v/>
      </c>
      <c r="G231" s="114" t="str">
        <f t="shared" si="58"/>
        <v/>
      </c>
      <c r="H231" s="114" t="str">
        <f t="shared" si="58"/>
        <v/>
      </c>
      <c r="I231" s="114" t="str">
        <f t="shared" si="58"/>
        <v/>
      </c>
      <c r="J231" s="114" t="str">
        <f t="shared" si="58"/>
        <v/>
      </c>
      <c r="K231" s="114" t="str">
        <f t="shared" si="58"/>
        <v/>
      </c>
      <c r="L231" s="114" t="str">
        <f t="shared" si="58"/>
        <v/>
      </c>
      <c r="M231" s="114" t="str">
        <f t="shared" si="58"/>
        <v/>
      </c>
      <c r="N231" s="114" t="str">
        <f t="shared" si="58"/>
        <v/>
      </c>
      <c r="O231" s="114" t="str">
        <f t="shared" si="58"/>
        <v/>
      </c>
      <c r="P231" s="114" t="str">
        <f t="shared" si="58"/>
        <v/>
      </c>
      <c r="Q231" s="114" t="str">
        <f t="shared" si="58"/>
        <v/>
      </c>
      <c r="R231" s="114" t="str">
        <f t="shared" si="58"/>
        <v/>
      </c>
      <c r="S231" s="114" t="str">
        <f t="shared" si="58"/>
        <v/>
      </c>
      <c r="T231" s="114" t="str">
        <f t="shared" si="58"/>
        <v/>
      </c>
      <c r="U231" s="114" t="str">
        <f t="shared" si="58"/>
        <v/>
      </c>
      <c r="V231" s="114" t="str">
        <f t="shared" si="58"/>
        <v/>
      </c>
      <c r="W231" s="114" t="str">
        <f t="shared" si="58"/>
        <v/>
      </c>
      <c r="X231" s="114" t="str">
        <f t="shared" si="58"/>
        <v/>
      </c>
      <c r="Y231" s="114" t="str">
        <f t="shared" si="58"/>
        <v/>
      </c>
      <c r="Z231" s="114" t="str">
        <f t="shared" si="58"/>
        <v/>
      </c>
      <c r="AA231" s="114" t="str">
        <f t="shared" si="58"/>
        <v/>
      </c>
      <c r="AB231" s="114" t="str">
        <f t="shared" si="58"/>
        <v/>
      </c>
      <c r="AC231" s="114" t="str">
        <f t="shared" si="58"/>
        <v/>
      </c>
      <c r="AD231" s="114" t="str">
        <f t="shared" si="58"/>
        <v/>
      </c>
      <c r="AE231" s="114" t="str">
        <f t="shared" si="58"/>
        <v/>
      </c>
      <c r="AF231" s="114" t="str">
        <f t="shared" si="58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9">IF(B199&lt;100,"",B199-620)</f>
        <v/>
      </c>
      <c r="C232" s="114" t="str">
        <f t="shared" si="59"/>
        <v/>
      </c>
      <c r="D232" s="114" t="str">
        <f t="shared" si="59"/>
        <v/>
      </c>
      <c r="E232" s="114" t="str">
        <f t="shared" si="59"/>
        <v/>
      </c>
      <c r="F232" s="114" t="str">
        <f t="shared" si="59"/>
        <v/>
      </c>
      <c r="G232" s="114" t="str">
        <f t="shared" si="59"/>
        <v/>
      </c>
      <c r="H232" s="114" t="str">
        <f t="shared" si="59"/>
        <v/>
      </c>
      <c r="I232" s="114" t="str">
        <f t="shared" si="59"/>
        <v/>
      </c>
      <c r="J232" s="114" t="str">
        <f t="shared" si="59"/>
        <v/>
      </c>
      <c r="K232" s="114" t="str">
        <f t="shared" si="59"/>
        <v/>
      </c>
      <c r="L232" s="114" t="str">
        <f t="shared" si="59"/>
        <v/>
      </c>
      <c r="M232" s="114" t="str">
        <f t="shared" si="59"/>
        <v/>
      </c>
      <c r="N232" s="114" t="str">
        <f t="shared" si="59"/>
        <v/>
      </c>
      <c r="O232" s="114" t="str">
        <f t="shared" si="59"/>
        <v/>
      </c>
      <c r="P232" s="114" t="str">
        <f t="shared" si="59"/>
        <v/>
      </c>
      <c r="Q232" s="114" t="str">
        <f t="shared" si="59"/>
        <v/>
      </c>
      <c r="R232" s="114" t="str">
        <f t="shared" si="59"/>
        <v/>
      </c>
      <c r="S232" s="114" t="str">
        <f t="shared" si="59"/>
        <v/>
      </c>
      <c r="T232" s="114" t="str">
        <f t="shared" si="59"/>
        <v/>
      </c>
      <c r="U232" s="114" t="str">
        <f t="shared" si="59"/>
        <v/>
      </c>
      <c r="V232" s="114" t="str">
        <f t="shared" si="59"/>
        <v/>
      </c>
      <c r="W232" s="114" t="str">
        <f t="shared" si="59"/>
        <v/>
      </c>
      <c r="X232" s="114" t="str">
        <f t="shared" si="59"/>
        <v/>
      </c>
      <c r="Y232" s="114" t="str">
        <f t="shared" si="59"/>
        <v/>
      </c>
      <c r="Z232" s="114" t="str">
        <f t="shared" si="59"/>
        <v/>
      </c>
      <c r="AA232" s="114" t="str">
        <f t="shared" si="59"/>
        <v/>
      </c>
      <c r="AB232" s="114" t="str">
        <f t="shared" si="59"/>
        <v/>
      </c>
      <c r="AC232" s="114" t="str">
        <f t="shared" si="59"/>
        <v/>
      </c>
      <c r="AD232" s="114" t="str">
        <f t="shared" si="59"/>
        <v/>
      </c>
      <c r="AE232" s="114" t="str">
        <f t="shared" si="59"/>
        <v/>
      </c>
      <c r="AF232" s="114" t="str">
        <f t="shared" si="59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60">IF(B200&lt;100,"",B200-330)</f>
        <v/>
      </c>
      <c r="C233" s="114" t="str">
        <f t="shared" si="60"/>
        <v/>
      </c>
      <c r="D233" s="114" t="str">
        <f t="shared" si="60"/>
        <v/>
      </c>
      <c r="E233" s="114" t="str">
        <f t="shared" si="60"/>
        <v/>
      </c>
      <c r="F233" s="114" t="str">
        <f t="shared" si="60"/>
        <v/>
      </c>
      <c r="G233" s="114" t="str">
        <f t="shared" si="60"/>
        <v/>
      </c>
      <c r="H233" s="114" t="str">
        <f t="shared" si="60"/>
        <v/>
      </c>
      <c r="I233" s="114" t="str">
        <f t="shared" si="60"/>
        <v/>
      </c>
      <c r="J233" s="114" t="str">
        <f t="shared" si="60"/>
        <v/>
      </c>
      <c r="K233" s="114" t="str">
        <f t="shared" si="60"/>
        <v/>
      </c>
      <c r="L233" s="114" t="str">
        <f t="shared" si="60"/>
        <v/>
      </c>
      <c r="M233" s="114" t="str">
        <f t="shared" si="60"/>
        <v/>
      </c>
      <c r="N233" s="114" t="str">
        <f t="shared" si="60"/>
        <v/>
      </c>
      <c r="O233" s="114" t="str">
        <f t="shared" si="60"/>
        <v/>
      </c>
      <c r="P233" s="114" t="str">
        <f t="shared" si="60"/>
        <v/>
      </c>
      <c r="Q233" s="114" t="str">
        <f t="shared" si="60"/>
        <v/>
      </c>
      <c r="R233" s="114" t="str">
        <f t="shared" si="60"/>
        <v/>
      </c>
      <c r="S233" s="114" t="str">
        <f t="shared" si="60"/>
        <v/>
      </c>
      <c r="T233" s="114" t="str">
        <f t="shared" si="60"/>
        <v/>
      </c>
      <c r="U233" s="114" t="str">
        <f t="shared" si="60"/>
        <v/>
      </c>
      <c r="V233" s="114" t="str">
        <f t="shared" si="60"/>
        <v/>
      </c>
      <c r="W233" s="114" t="str">
        <f t="shared" si="60"/>
        <v/>
      </c>
      <c r="X233" s="114" t="str">
        <f t="shared" si="60"/>
        <v/>
      </c>
      <c r="Y233" s="114" t="str">
        <f t="shared" si="60"/>
        <v/>
      </c>
      <c r="Z233" s="114" t="str">
        <f t="shared" si="60"/>
        <v/>
      </c>
      <c r="AA233" s="114" t="str">
        <f t="shared" si="60"/>
        <v/>
      </c>
      <c r="AB233" s="114" t="str">
        <f t="shared" si="60"/>
        <v/>
      </c>
      <c r="AC233" s="114" t="str">
        <f t="shared" si="60"/>
        <v/>
      </c>
      <c r="AD233" s="114" t="str">
        <f t="shared" si="60"/>
        <v/>
      </c>
      <c r="AE233" s="114" t="str">
        <f t="shared" si="60"/>
        <v/>
      </c>
      <c r="AF233" s="114" t="str">
        <f t="shared" si="60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61">IF(C201&lt;100,"",C201-1500)</f>
        <v/>
      </c>
      <c r="D234" s="114" t="str">
        <f t="shared" si="61"/>
        <v/>
      </c>
      <c r="E234" s="114" t="str">
        <f t="shared" si="61"/>
        <v/>
      </c>
      <c r="F234" s="114" t="str">
        <f t="shared" si="61"/>
        <v/>
      </c>
      <c r="G234" s="114" t="str">
        <f t="shared" si="61"/>
        <v/>
      </c>
      <c r="H234" s="114" t="str">
        <f t="shared" si="61"/>
        <v/>
      </c>
      <c r="I234" s="114" t="str">
        <f t="shared" si="61"/>
        <v/>
      </c>
      <c r="J234" s="114" t="str">
        <f t="shared" si="61"/>
        <v/>
      </c>
      <c r="K234" s="114" t="str">
        <f t="shared" si="61"/>
        <v/>
      </c>
      <c r="L234" s="114" t="str">
        <f t="shared" si="61"/>
        <v/>
      </c>
      <c r="M234" s="114" t="str">
        <f t="shared" si="61"/>
        <v/>
      </c>
      <c r="N234" s="114" t="str">
        <f t="shared" si="61"/>
        <v/>
      </c>
      <c r="O234" s="114" t="str">
        <f t="shared" si="61"/>
        <v/>
      </c>
      <c r="P234" s="114" t="str">
        <f t="shared" si="61"/>
        <v/>
      </c>
      <c r="Q234" s="114" t="str">
        <f t="shared" si="61"/>
        <v/>
      </c>
      <c r="R234" s="114" t="str">
        <f t="shared" si="61"/>
        <v/>
      </c>
      <c r="S234" s="114" t="str">
        <f t="shared" si="61"/>
        <v/>
      </c>
      <c r="T234" s="114" t="str">
        <f t="shared" si="61"/>
        <v/>
      </c>
      <c r="U234" s="114" t="str">
        <f t="shared" si="61"/>
        <v/>
      </c>
      <c r="V234" s="114" t="str">
        <f t="shared" si="61"/>
        <v/>
      </c>
      <c r="W234" s="114" t="str">
        <f t="shared" si="61"/>
        <v/>
      </c>
      <c r="X234" s="114" t="str">
        <f t="shared" si="61"/>
        <v/>
      </c>
      <c r="Y234" s="114" t="str">
        <f t="shared" si="61"/>
        <v/>
      </c>
      <c r="Z234" s="114" t="str">
        <f t="shared" si="61"/>
        <v/>
      </c>
      <c r="AA234" s="114" t="str">
        <f t="shared" si="61"/>
        <v/>
      </c>
      <c r="AB234" s="114" t="str">
        <f t="shared" si="61"/>
        <v/>
      </c>
      <c r="AC234" s="114" t="str">
        <f t="shared" si="61"/>
        <v/>
      </c>
      <c r="AD234" s="114" t="str">
        <f t="shared" si="61"/>
        <v/>
      </c>
      <c r="AE234" s="114" t="str">
        <f t="shared" si="61"/>
        <v/>
      </c>
      <c r="AF234" s="114" t="str">
        <f t="shared" si="61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6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68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597" priority="264">
      <formula>S$9&gt;=20/24</formula>
    </cfRule>
    <cfRule type="expression" dxfId="2596" priority="265">
      <formula>AND(S$9&gt;=14/24,S$9&lt;20/24)</formula>
    </cfRule>
    <cfRule type="expression" dxfId="2595" priority="266">
      <formula>AND(S$9&gt;=8/24,S$9&lt;14/24)</formula>
    </cfRule>
    <cfRule type="expression" dxfId="2594" priority="267">
      <formula>S$9&lt;8/24</formula>
    </cfRule>
  </conditionalFormatting>
  <conditionalFormatting sqref="B8:AF10 AA78:AF78 B78:Q78 L36:Q36 B53:AF53 B79:AF79 C189:AF195 O40:Q40 L34:Q34 L39:Q39 L55:R56 AA81:AF88 AA54:AF57 B65:AF69 B54:K56 M59 T208:AX208 B71:AF75 T55:T56 W82:Z88 U82:V83 B77:AF77 B60:D60 B61:I64 B57:M58 J62:K64 N57:N59 L15:Q30 R15:T15 R39:R40 M42:R45 O57:R64 T16:T28 R16:S30 S57:S58 S60:S64 L37:Z38 L11:AC13 AD12:AF13 S39:AF39 L50:AF52 U15:AF28">
    <cfRule type="expression" dxfId="2593" priority="260">
      <formula>B$9&gt;=20/24</formula>
    </cfRule>
    <cfRule type="expression" dxfId="2592" priority="261">
      <formula>AND(B$9&gt;=14/24,B$9&lt;20/24)</formula>
    </cfRule>
    <cfRule type="expression" dxfId="2591" priority="262">
      <formula>AND(B$9&gt;=8/24,B$9&lt;14/24)</formula>
    </cfRule>
    <cfRule type="expression" dxfId="2590" priority="263">
      <formula>B$9&lt;8/24</formula>
    </cfRule>
  </conditionalFormatting>
  <conditionalFormatting sqref="B187:AF187">
    <cfRule type="expression" dxfId="2589" priority="256">
      <formula>B$9&gt;=20/24</formula>
    </cfRule>
    <cfRule type="expression" dxfId="2588" priority="257">
      <formula>AND(B$9&gt;=14/24,B$9&lt;20/24)</formula>
    </cfRule>
    <cfRule type="expression" dxfId="2587" priority="258">
      <formula>AND(B$9&gt;=8/24,B$9&lt;14/24)</formula>
    </cfRule>
    <cfRule type="expression" dxfId="2586" priority="259">
      <formula>B$9&lt;8/24</formula>
    </cfRule>
  </conditionalFormatting>
  <conditionalFormatting sqref="AL4:AL6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2585" priority="251">
      <formula>L$9&gt;=20/24</formula>
    </cfRule>
    <cfRule type="expression" dxfId="2584" priority="252">
      <formula>AND(L$9&gt;=14/24,L$9&lt;20/24)</formula>
    </cfRule>
    <cfRule type="expression" dxfId="2583" priority="253">
      <formula>AND(L$9&gt;=8/24,L$9&lt;14/24)</formula>
    </cfRule>
    <cfRule type="expression" dxfId="2582" priority="254">
      <formula>L$9&lt;8/24</formula>
    </cfRule>
  </conditionalFormatting>
  <conditionalFormatting sqref="L40:N40">
    <cfRule type="expression" dxfId="2581" priority="247">
      <formula>L$9&gt;=20/24</formula>
    </cfRule>
    <cfRule type="expression" dxfId="2580" priority="248">
      <formula>AND(L$9&gt;=14/24,L$9&lt;20/24)</formula>
    </cfRule>
    <cfRule type="expression" dxfId="2579" priority="249">
      <formula>AND(L$9&gt;=8/24,L$9&lt;14/24)</formula>
    </cfRule>
    <cfRule type="expression" dxfId="2578" priority="250">
      <formula>L$9&lt;8/24</formula>
    </cfRule>
  </conditionalFormatting>
  <conditionalFormatting sqref="R36:Z36">
    <cfRule type="expression" dxfId="2577" priority="239">
      <formula>R$9&gt;=20/24</formula>
    </cfRule>
    <cfRule type="expression" dxfId="2576" priority="240">
      <formula>AND(R$9&gt;=14/24,R$9&lt;20/24)</formula>
    </cfRule>
    <cfRule type="expression" dxfId="2575" priority="241">
      <formula>AND(R$9&gt;=8/24,R$9&lt;14/24)</formula>
    </cfRule>
    <cfRule type="expression" dxfId="2574" priority="242">
      <formula>R$9&lt;8/24</formula>
    </cfRule>
  </conditionalFormatting>
  <conditionalFormatting sqref="R54 T54:Z54">
    <cfRule type="expression" dxfId="2573" priority="235">
      <formula>R$9&gt;=20/24</formula>
    </cfRule>
    <cfRule type="expression" dxfId="2572" priority="236">
      <formula>AND(R$9&gt;=14/24,R$9&lt;20/24)</formula>
    </cfRule>
    <cfRule type="expression" dxfId="2571" priority="237">
      <formula>AND(R$9&gt;=8/24,R$9&lt;14/24)</formula>
    </cfRule>
    <cfRule type="expression" dxfId="2570" priority="238">
      <formula>R$9&lt;8/24</formula>
    </cfRule>
  </conditionalFormatting>
  <conditionalFormatting sqref="R78:Z78">
    <cfRule type="expression" dxfId="2569" priority="231">
      <formula>R$9&gt;=20/24</formula>
    </cfRule>
    <cfRule type="expression" dxfId="2568" priority="232">
      <formula>AND(R$9&gt;=14/24,R$9&lt;20/24)</formula>
    </cfRule>
    <cfRule type="expression" dxfId="2567" priority="233">
      <formula>AND(R$9&gt;=8/24,R$9&lt;14/24)</formula>
    </cfRule>
    <cfRule type="expression" dxfId="2566" priority="234">
      <formula>R$9&lt;8/24</formula>
    </cfRule>
  </conditionalFormatting>
  <conditionalFormatting sqref="T81:Z81">
    <cfRule type="expression" dxfId="2565" priority="227">
      <formula>T$9&gt;=20/24</formula>
    </cfRule>
    <cfRule type="expression" dxfId="2564" priority="228">
      <formula>AND(T$9&gt;=14/24,T$9&lt;20/24)</formula>
    </cfRule>
    <cfRule type="expression" dxfId="2563" priority="229">
      <formula>AND(T$9&gt;=8/24,T$9&lt;14/24)</formula>
    </cfRule>
    <cfRule type="expression" dxfId="2562" priority="230">
      <formula>T$9&lt;8/24</formula>
    </cfRule>
  </conditionalFormatting>
  <conditionalFormatting sqref="L32:S32">
    <cfRule type="expression" dxfId="2561" priority="223">
      <formula>L$9&gt;=20/24</formula>
    </cfRule>
    <cfRule type="expression" dxfId="2560" priority="224">
      <formula>AND(L$9&gt;=14/24,L$9&lt;20/24)</formula>
    </cfRule>
    <cfRule type="expression" dxfId="2559" priority="225">
      <formula>AND(L$9&gt;=8/24,L$9&lt;14/24)</formula>
    </cfRule>
    <cfRule type="expression" dxfId="2558" priority="226">
      <formula>L$9&lt;8/24</formula>
    </cfRule>
  </conditionalFormatting>
  <conditionalFormatting sqref="L46:R46">
    <cfRule type="expression" dxfId="2557" priority="219">
      <formula>L$9&gt;=20/24</formula>
    </cfRule>
    <cfRule type="expression" dxfId="2556" priority="220">
      <formula>AND(L$9&gt;=14/24,L$9&lt;20/24)</formula>
    </cfRule>
    <cfRule type="expression" dxfId="2555" priority="221">
      <formula>AND(L$9&gt;=8/24,L$9&lt;14/24)</formula>
    </cfRule>
    <cfRule type="expression" dxfId="2554" priority="222">
      <formula>L$9&lt;8/24</formula>
    </cfRule>
  </conditionalFormatting>
  <conditionalFormatting sqref="L47:R47">
    <cfRule type="expression" dxfId="2553" priority="215">
      <formula>L$9&gt;=20/24</formula>
    </cfRule>
    <cfRule type="expression" dxfId="2552" priority="216">
      <formula>AND(L$9&gt;=14/24,L$9&lt;20/24)</formula>
    </cfRule>
    <cfRule type="expression" dxfId="2551" priority="217">
      <formula>AND(L$9&gt;=8/24,L$9&lt;14/24)</formula>
    </cfRule>
    <cfRule type="expression" dxfId="2550" priority="218">
      <formula>L$9&lt;8/24</formula>
    </cfRule>
  </conditionalFormatting>
  <conditionalFormatting sqref="L42:L45 M45:N45">
    <cfRule type="expression" dxfId="2549" priority="211">
      <formula>L$9&gt;=20/24</formula>
    </cfRule>
    <cfRule type="expression" dxfId="2548" priority="212">
      <formula>AND(L$9&gt;=14/24,L$9&lt;20/24)</formula>
    </cfRule>
    <cfRule type="expression" dxfId="2547" priority="213">
      <formula>AND(L$9&gt;=8/24,L$9&lt;14/24)</formula>
    </cfRule>
    <cfRule type="expression" dxfId="2546" priority="214">
      <formula>L$9&lt;8/24</formula>
    </cfRule>
  </conditionalFormatting>
  <conditionalFormatting sqref="R34:AD34">
    <cfRule type="expression" dxfId="2545" priority="207">
      <formula>R$9&gt;=20/24</formula>
    </cfRule>
    <cfRule type="expression" dxfId="2544" priority="208">
      <formula>AND(R$9&gt;=14/24,R$9&lt;20/24)</formula>
    </cfRule>
    <cfRule type="expression" dxfId="2543" priority="209">
      <formula>AND(R$9&gt;=8/24,R$9&lt;14/24)</formula>
    </cfRule>
    <cfRule type="expression" dxfId="2542" priority="210">
      <formula>R$9&lt;8/24</formula>
    </cfRule>
  </conditionalFormatting>
  <conditionalFormatting sqref="T29:AF30 T32:AF32">
    <cfRule type="expression" dxfId="2541" priority="203">
      <formula>T$9&gt;=20/24</formula>
    </cfRule>
    <cfRule type="expression" dxfId="2540" priority="204">
      <formula>AND(T$9&gt;=14/24,T$9&lt;20/24)</formula>
    </cfRule>
    <cfRule type="expression" dxfId="2539" priority="205">
      <formula>AND(T$9&gt;=8/24,T$9&lt;14/24)</formula>
    </cfRule>
    <cfRule type="expression" dxfId="2538" priority="206">
      <formula>T$9&lt;8/24</formula>
    </cfRule>
  </conditionalFormatting>
  <conditionalFormatting sqref="S40:AF40 S42:AF45">
    <cfRule type="expression" dxfId="2537" priority="199">
      <formula>S$9&gt;=20/24</formula>
    </cfRule>
    <cfRule type="expression" dxfId="2536" priority="200">
      <formula>AND(S$9&gt;=14/24,S$9&lt;20/24)</formula>
    </cfRule>
    <cfRule type="expression" dxfId="2535" priority="201">
      <formula>AND(S$9&gt;=8/24,S$9&lt;14/24)</formula>
    </cfRule>
    <cfRule type="expression" dxfId="2534" priority="202">
      <formula>S$9&lt;8/24</formula>
    </cfRule>
  </conditionalFormatting>
  <conditionalFormatting sqref="S46:AF46">
    <cfRule type="expression" dxfId="2533" priority="195">
      <formula>S$9&gt;=20/24</formula>
    </cfRule>
    <cfRule type="expression" dxfId="2532" priority="196">
      <formula>AND(S$9&gt;=14/24,S$9&lt;20/24)</formula>
    </cfRule>
    <cfRule type="expression" dxfId="2531" priority="197">
      <formula>AND(S$9&gt;=8/24,S$9&lt;14/24)</formula>
    </cfRule>
    <cfRule type="expression" dxfId="2530" priority="198">
      <formula>S$9&lt;8/24</formula>
    </cfRule>
  </conditionalFormatting>
  <conditionalFormatting sqref="S47:AF47">
    <cfRule type="expression" dxfId="2529" priority="191">
      <formula>S$9&gt;=20/24</formula>
    </cfRule>
    <cfRule type="expression" dxfId="2528" priority="192">
      <formula>AND(S$9&gt;=14/24,S$9&lt;20/24)</formula>
    </cfRule>
    <cfRule type="expression" dxfId="2527" priority="193">
      <formula>AND(S$9&gt;=8/24,S$9&lt;14/24)</formula>
    </cfRule>
    <cfRule type="expression" dxfId="2526" priority="194">
      <formula>S$9&lt;8/24</formula>
    </cfRule>
  </conditionalFormatting>
  <conditionalFormatting sqref="U57:Z64 AA58:AF64">
    <cfRule type="expression" dxfId="2525" priority="187">
      <formula>U$9&gt;=20/24</formula>
    </cfRule>
    <cfRule type="expression" dxfId="2524" priority="188">
      <formula>AND(U$9&gt;=14/24,U$9&lt;20/24)</formula>
    </cfRule>
    <cfRule type="expression" dxfId="2523" priority="189">
      <formula>AND(U$9&gt;=8/24,U$9&lt;14/24)</formula>
    </cfRule>
    <cfRule type="expression" dxfId="2522" priority="190">
      <formula>U$9&lt;8/24</formula>
    </cfRule>
  </conditionalFormatting>
  <conditionalFormatting sqref="AA91:AF94">
    <cfRule type="expression" dxfId="2521" priority="183">
      <formula>AA$9&gt;=20/24</formula>
    </cfRule>
    <cfRule type="expression" dxfId="2520" priority="184">
      <formula>AND(AA$9&gt;=14/24,AA$9&lt;20/24)</formula>
    </cfRule>
    <cfRule type="expression" dxfId="2519" priority="185">
      <formula>AND(AA$9&gt;=8/24,AA$9&lt;14/24)</formula>
    </cfRule>
    <cfRule type="expression" dxfId="2518" priority="186">
      <formula>AA$9&lt;8/24</formula>
    </cfRule>
  </conditionalFormatting>
  <conditionalFormatting sqref="J61:K61 B59:K59">
    <cfRule type="expression" dxfId="2517" priority="179">
      <formula>B$9&gt;=20/24</formula>
    </cfRule>
    <cfRule type="expression" dxfId="2516" priority="180">
      <formula>AND(B$9&gt;=14/24,B$9&lt;20/24)</formula>
    </cfRule>
    <cfRule type="expression" dxfId="2515" priority="181">
      <formula>AND(B$9&gt;=8/24,B$9&lt;14/24)</formula>
    </cfRule>
    <cfRule type="expression" dxfId="2514" priority="182">
      <formula>B$9&lt;8/24</formula>
    </cfRule>
  </conditionalFormatting>
  <conditionalFormatting sqref="T91:Z94">
    <cfRule type="expression" dxfId="2513" priority="175">
      <formula>T$9&gt;=20/24</formula>
    </cfRule>
    <cfRule type="expression" dxfId="2512" priority="176">
      <formula>AND(T$9&gt;=14/24,T$9&lt;20/24)</formula>
    </cfRule>
    <cfRule type="expression" dxfId="2511" priority="177">
      <formula>AND(T$9&gt;=8/24,T$9&lt;14/24)</formula>
    </cfRule>
    <cfRule type="expression" dxfId="2510" priority="178">
      <formula>T$9&lt;8/24</formula>
    </cfRule>
  </conditionalFormatting>
  <conditionalFormatting sqref="B49:AF49 C48:AG48 B53:AF53 F45:K45 E36:AD38 L40:W40 E39:W39 X39:AD40 B11:AF13 B32:AF35 L42:AF47 AE36:AF40 E50:AF52 B15:AF30">
    <cfRule type="expression" dxfId="2509" priority="174">
      <formula>B11&gt;$AG11</formula>
    </cfRule>
  </conditionalFormatting>
  <conditionalFormatting sqref="A96:A152 A81:A94 A11:A13 A15:A30 A42:A69 A77:A79 A71:A75 A32:A40 A165:A196">
    <cfRule type="expression" dxfId="2508" priority="173">
      <formula>$AH11=0</formula>
    </cfRule>
  </conditionalFormatting>
  <conditionalFormatting sqref="AA95:AF95">
    <cfRule type="expression" dxfId="2507" priority="169">
      <formula>AA$9&gt;=20/24</formula>
    </cfRule>
    <cfRule type="expression" dxfId="2506" priority="170">
      <formula>AND(AA$9&gt;=14/24,AA$9&lt;20/24)</formula>
    </cfRule>
    <cfRule type="expression" dxfId="2505" priority="171">
      <formula>AND(AA$9&gt;=8/24,AA$9&lt;14/24)</formula>
    </cfRule>
    <cfRule type="expression" dxfId="2504" priority="172">
      <formula>AA$9&lt;8/24</formula>
    </cfRule>
  </conditionalFormatting>
  <conditionalFormatting sqref="T95:Z95">
    <cfRule type="expression" dxfId="2503" priority="165">
      <formula>T$9&gt;=20/24</formula>
    </cfRule>
    <cfRule type="expression" dxfId="2502" priority="166">
      <formula>AND(T$9&gt;=14/24,T$9&lt;20/24)</formula>
    </cfRule>
    <cfRule type="expression" dxfId="2501" priority="167">
      <formula>AND(T$9&gt;=8/24,T$9&lt;14/24)</formula>
    </cfRule>
    <cfRule type="expression" dxfId="2500" priority="168">
      <formula>T$9&lt;8/24</formula>
    </cfRule>
  </conditionalFormatting>
  <conditionalFormatting sqref="A95">
    <cfRule type="expression" dxfId="2499" priority="164">
      <formula>$AH95=0</formula>
    </cfRule>
  </conditionalFormatting>
  <conditionalFormatting sqref="C33:AF33">
    <cfRule type="expression" dxfId="2498" priority="160">
      <formula>C$9&gt;=20/24</formula>
    </cfRule>
    <cfRule type="expression" dxfId="2497" priority="161">
      <formula>AND(C$9&gt;=14/24,C$9&lt;20/24)</formula>
    </cfRule>
    <cfRule type="expression" dxfId="2496" priority="162">
      <formula>AND(C$9&gt;=8/24,C$9&lt;14/24)</formula>
    </cfRule>
    <cfRule type="expression" dxfId="2495" priority="163">
      <formula>C$9&lt;8/24</formula>
    </cfRule>
  </conditionalFormatting>
  <conditionalFormatting sqref="R33:AF33">
    <cfRule type="expression" dxfId="2494" priority="156">
      <formula>R$9&gt;=20/24</formula>
    </cfRule>
    <cfRule type="expression" dxfId="2493" priority="157">
      <formula>AND(R$9&gt;=14/24,R$9&lt;20/24)</formula>
    </cfRule>
    <cfRule type="expression" dxfId="2492" priority="158">
      <formula>AND(R$9&gt;=8/24,R$9&lt;14/24)</formula>
    </cfRule>
    <cfRule type="expression" dxfId="2491" priority="159">
      <formula>R$9&lt;8/24</formula>
    </cfRule>
  </conditionalFormatting>
  <conditionalFormatting sqref="B33">
    <cfRule type="expression" dxfId="2490" priority="152">
      <formula>B$9&gt;=20/24</formula>
    </cfRule>
    <cfRule type="expression" dxfId="2489" priority="153">
      <formula>AND(B$9&gt;=14/24,B$9&lt;20/24)</formula>
    </cfRule>
    <cfRule type="expression" dxfId="2488" priority="154">
      <formula>AND(B$9&gt;=8/24,B$9&lt;14/24)</formula>
    </cfRule>
    <cfRule type="expression" dxfId="2487" priority="155">
      <formula>B$9&lt;8/24</formula>
    </cfRule>
  </conditionalFormatting>
  <conditionalFormatting sqref="E60:K60">
    <cfRule type="expression" dxfId="2486" priority="148">
      <formula>E$9&gt;=20/24</formula>
    </cfRule>
    <cfRule type="expression" dxfId="2485" priority="149">
      <formula>AND(E$9&gt;=14/24,E$9&lt;20/24)</formula>
    </cfRule>
    <cfRule type="expression" dxfId="2484" priority="150">
      <formula>AND(E$9&gt;=8/24,E$9&lt;14/24)</formula>
    </cfRule>
    <cfRule type="expression" dxfId="2483" priority="151">
      <formula>E$9&lt;8/24</formula>
    </cfRule>
  </conditionalFormatting>
  <conditionalFormatting sqref="L59:L64 M60:N64">
    <cfRule type="expression" dxfId="2482" priority="144">
      <formula>L$9&gt;=20/24</formula>
    </cfRule>
    <cfRule type="expression" dxfId="2481" priority="145">
      <formula>AND(L$9&gt;=14/24,L$9&lt;20/24)</formula>
    </cfRule>
    <cfRule type="expression" dxfId="2480" priority="146">
      <formula>AND(L$9&gt;=8/24,L$9&lt;14/24)</formula>
    </cfRule>
    <cfRule type="expression" dxfId="2479" priority="147">
      <formula>L$9&lt;8/24</formula>
    </cfRule>
  </conditionalFormatting>
  <conditionalFormatting sqref="AL30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L31:S31">
    <cfRule type="expression" dxfId="2478" priority="135">
      <formula>L$9&gt;=20/24</formula>
    </cfRule>
    <cfRule type="expression" dxfId="2477" priority="136">
      <formula>AND(L$9&gt;=14/24,L$9&lt;20/24)</formula>
    </cfRule>
    <cfRule type="expression" dxfId="2476" priority="137">
      <formula>AND(L$9&gt;=8/24,L$9&lt;14/24)</formula>
    </cfRule>
    <cfRule type="expression" dxfId="2475" priority="138">
      <formula>L$9&lt;8/24</formula>
    </cfRule>
  </conditionalFormatting>
  <conditionalFormatting sqref="T31:AF31">
    <cfRule type="expression" dxfId="2474" priority="131">
      <formula>T$9&gt;=20/24</formula>
    </cfRule>
    <cfRule type="expression" dxfId="2473" priority="132">
      <formula>AND(T$9&gt;=14/24,T$9&lt;20/24)</formula>
    </cfRule>
    <cfRule type="expression" dxfId="2472" priority="133">
      <formula>AND(T$9&gt;=8/24,T$9&lt;14/24)</formula>
    </cfRule>
    <cfRule type="expression" dxfId="2471" priority="134">
      <formula>T$9&lt;8/24</formula>
    </cfRule>
  </conditionalFormatting>
  <conditionalFormatting sqref="B31:AF31">
    <cfRule type="expression" dxfId="2470" priority="130">
      <formula>B31&gt;$AG31</formula>
    </cfRule>
  </conditionalFormatting>
  <conditionalFormatting sqref="A31">
    <cfRule type="expression" dxfId="2469" priority="129">
      <formula>$AH31=0</formula>
    </cfRule>
  </conditionalFormatting>
  <conditionalFormatting sqref="B80:AF80">
    <cfRule type="expression" dxfId="2468" priority="125">
      <formula>B$9&gt;=20/24</formula>
    </cfRule>
    <cfRule type="expression" dxfId="2467" priority="126">
      <formula>AND(B$9&gt;=14/24,B$9&lt;20/24)</formula>
    </cfRule>
    <cfRule type="expression" dxfId="2466" priority="127">
      <formula>AND(B$9&gt;=8/24,B$9&lt;14/24)</formula>
    </cfRule>
    <cfRule type="expression" dxfId="2465" priority="128">
      <formula>B$9&lt;8/24</formula>
    </cfRule>
  </conditionalFormatting>
  <conditionalFormatting sqref="A80">
    <cfRule type="expression" dxfId="2464" priority="124">
      <formula>$AH80=0</formula>
    </cfRule>
  </conditionalFormatting>
  <conditionalFormatting sqref="L14:Q14">
    <cfRule type="expression" dxfId="2463" priority="116">
      <formula>L$9&gt;=20/24</formula>
    </cfRule>
    <cfRule type="expression" dxfId="2462" priority="117">
      <formula>AND(L$9&gt;=14/24,L$9&lt;20/24)</formula>
    </cfRule>
    <cfRule type="expression" dxfId="2461" priority="118">
      <formula>AND(L$9&gt;=8/24,L$9&lt;14/24)</formula>
    </cfRule>
    <cfRule type="expression" dxfId="2460" priority="119">
      <formula>L$9&lt;8/24</formula>
    </cfRule>
  </conditionalFormatting>
  <conditionalFormatting sqref="R14:AF14">
    <cfRule type="expression" dxfId="2459" priority="112">
      <formula>R$9&gt;=20/24</formula>
    </cfRule>
    <cfRule type="expression" dxfId="2458" priority="113">
      <formula>AND(R$9&gt;=14/24,R$9&lt;20/24)</formula>
    </cfRule>
    <cfRule type="expression" dxfId="2457" priority="114">
      <formula>AND(R$9&gt;=8/24,R$9&lt;14/24)</formula>
    </cfRule>
    <cfRule type="expression" dxfId="2456" priority="115">
      <formula>R$9&lt;8/24</formula>
    </cfRule>
  </conditionalFormatting>
  <conditionalFormatting sqref="B14:AF14">
    <cfRule type="expression" dxfId="2455" priority="111">
      <formula>B14&gt;$AG14</formula>
    </cfRule>
  </conditionalFormatting>
  <conditionalFormatting sqref="A14">
    <cfRule type="expression" dxfId="2454" priority="110">
      <formula>$AH14=0</formula>
    </cfRule>
  </conditionalFormatting>
  <conditionalFormatting sqref="A159:A164">
    <cfRule type="expression" dxfId="2453" priority="109">
      <formula>$AH159=0</formula>
    </cfRule>
  </conditionalFormatting>
  <conditionalFormatting sqref="A153:A158">
    <cfRule type="expression" dxfId="2452" priority="108">
      <formula>$AH153=0</formula>
    </cfRule>
  </conditionalFormatting>
  <conditionalFormatting sqref="O41:R41">
    <cfRule type="expression" dxfId="2451" priority="104">
      <formula>O$9&gt;=20/24</formula>
    </cfRule>
    <cfRule type="expression" dxfId="2450" priority="105">
      <formula>AND(O$9&gt;=14/24,O$9&lt;20/24)</formula>
    </cfRule>
    <cfRule type="expression" dxfId="2449" priority="106">
      <formula>AND(O$9&gt;=8/24,O$9&lt;14/24)</formula>
    </cfRule>
    <cfRule type="expression" dxfId="2448" priority="107">
      <formula>O$9&lt;8/24</formula>
    </cfRule>
  </conditionalFormatting>
  <conditionalFormatting sqref="L41:N41">
    <cfRule type="expression" dxfId="2447" priority="100">
      <formula>L$9&gt;=20/24</formula>
    </cfRule>
    <cfRule type="expression" dxfId="2446" priority="101">
      <formula>AND(L$9&gt;=14/24,L$9&lt;20/24)</formula>
    </cfRule>
    <cfRule type="expression" dxfId="2445" priority="102">
      <formula>AND(L$9&gt;=8/24,L$9&lt;14/24)</formula>
    </cfRule>
    <cfRule type="expression" dxfId="2444" priority="103">
      <formula>L$9&lt;8/24</formula>
    </cfRule>
  </conditionalFormatting>
  <conditionalFormatting sqref="S41:AF41">
    <cfRule type="expression" dxfId="2443" priority="96">
      <formula>S$9&gt;=20/24</formula>
    </cfRule>
    <cfRule type="expression" dxfId="2442" priority="97">
      <formula>AND(S$9&gt;=14/24,S$9&lt;20/24)</formula>
    </cfRule>
    <cfRule type="expression" dxfId="2441" priority="98">
      <formula>AND(S$9&gt;=8/24,S$9&lt;14/24)</formula>
    </cfRule>
    <cfRule type="expression" dxfId="2440" priority="99">
      <formula>S$9&lt;8/24</formula>
    </cfRule>
  </conditionalFormatting>
  <conditionalFormatting sqref="L41:AF41">
    <cfRule type="expression" dxfId="2439" priority="95">
      <formula>L41&gt;$AG41</formula>
    </cfRule>
  </conditionalFormatting>
  <conditionalFormatting sqref="A41">
    <cfRule type="expression" dxfId="2438" priority="94">
      <formula>$AH41=0</formula>
    </cfRule>
  </conditionalFormatting>
  <conditionalFormatting sqref="B76:AF76">
    <cfRule type="expression" dxfId="2437" priority="90">
      <formula>B$9&gt;=20/24</formula>
    </cfRule>
    <cfRule type="expression" dxfId="2436" priority="91">
      <formula>AND(B$9&gt;=14/24,B$9&lt;20/24)</formula>
    </cfRule>
    <cfRule type="expression" dxfId="2435" priority="92">
      <formula>AND(B$9&gt;=8/24,B$9&lt;14/24)</formula>
    </cfRule>
    <cfRule type="expression" dxfId="2434" priority="93">
      <formula>B$9&lt;8/24</formula>
    </cfRule>
  </conditionalFormatting>
  <conditionalFormatting sqref="A76">
    <cfRule type="expression" dxfId="2433" priority="89">
      <formula>$AH76=0</formula>
    </cfRule>
  </conditionalFormatting>
  <conditionalFormatting sqref="B70:AG70">
    <cfRule type="expression" dxfId="2432" priority="85">
      <formula>B$9&gt;=20/24</formula>
    </cfRule>
    <cfRule type="expression" dxfId="2431" priority="86">
      <formula>AND(B$9&gt;=14/24,B$9&lt;20/24)</formula>
    </cfRule>
    <cfRule type="expression" dxfId="2430" priority="87">
      <formula>AND(B$9&gt;=8/24,B$9&lt;14/24)</formula>
    </cfRule>
    <cfRule type="expression" dxfId="2429" priority="88">
      <formula>B$9&lt;8/24</formula>
    </cfRule>
  </conditionalFormatting>
  <conditionalFormatting sqref="A70">
    <cfRule type="expression" dxfId="2428" priority="84">
      <formula>$AH70=0</formula>
    </cfRule>
  </conditionalFormatting>
  <conditionalFormatting sqref="AL31:AL32 AL7:AL29">
    <cfRule type="iconSet" priority="270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2427" priority="80">
      <formula>S$9&gt;=20/24</formula>
    </cfRule>
    <cfRule type="expression" dxfId="2426" priority="81">
      <formula>AND(S$9&gt;=14/24,S$9&lt;20/24)</formula>
    </cfRule>
    <cfRule type="expression" dxfId="2425" priority="82">
      <formula>AND(S$9&gt;=8/24,S$9&lt;14/24)</formula>
    </cfRule>
    <cfRule type="expression" dxfId="2424" priority="83">
      <formula>S$9&lt;8/24</formula>
    </cfRule>
  </conditionalFormatting>
  <conditionalFormatting sqref="S54">
    <cfRule type="expression" dxfId="2423" priority="76">
      <formula>S$9&gt;=20/24</formula>
    </cfRule>
    <cfRule type="expression" dxfId="2422" priority="77">
      <formula>AND(S$9&gt;=14/24,S$9&lt;20/24)</formula>
    </cfRule>
    <cfRule type="expression" dxfId="2421" priority="78">
      <formula>AND(S$9&gt;=8/24,S$9&lt;14/24)</formula>
    </cfRule>
    <cfRule type="expression" dxfId="2420" priority="79">
      <formula>S$9&lt;8/24</formula>
    </cfRule>
  </conditionalFormatting>
  <conditionalFormatting sqref="S59:T59 T57:T58 T60:T64">
    <cfRule type="expression" dxfId="2419" priority="72">
      <formula>S$9&gt;=20/24</formula>
    </cfRule>
    <cfRule type="expression" dxfId="2418" priority="73">
      <formula>AND(S$9&gt;=14/24,S$9&lt;20/24)</formula>
    </cfRule>
    <cfRule type="expression" dxfId="2417" priority="74">
      <formula>AND(S$9&gt;=8/24,S$9&lt;14/24)</formula>
    </cfRule>
    <cfRule type="expression" dxfId="2416" priority="75">
      <formula>S$9&lt;8/24</formula>
    </cfRule>
  </conditionalFormatting>
  <conditionalFormatting sqref="S82:T88 U84:V88">
    <cfRule type="expression" dxfId="2415" priority="68">
      <formula>S$9&gt;=20/24</formula>
    </cfRule>
    <cfRule type="expression" dxfId="2414" priority="69">
      <formula>AND(S$9&gt;=14/24,S$9&lt;20/24)</formula>
    </cfRule>
    <cfRule type="expression" dxfId="2413" priority="70">
      <formula>AND(S$9&gt;=8/24,S$9&lt;14/24)</formula>
    </cfRule>
    <cfRule type="expression" dxfId="2412" priority="71">
      <formula>S$9&lt;8/24</formula>
    </cfRule>
  </conditionalFormatting>
  <conditionalFormatting sqref="S81">
    <cfRule type="expression" dxfId="2411" priority="64">
      <formula>S$9&gt;=20/24</formula>
    </cfRule>
    <cfRule type="expression" dxfId="2410" priority="65">
      <formula>AND(S$9&gt;=14/24,S$9&lt;20/24)</formula>
    </cfRule>
    <cfRule type="expression" dxfId="2409" priority="66">
      <formula>AND(S$9&gt;=8/24,S$9&lt;14/24)</formula>
    </cfRule>
    <cfRule type="expression" dxfId="2408" priority="67">
      <formula>S$9&lt;8/24</formula>
    </cfRule>
  </conditionalFormatting>
  <conditionalFormatting sqref="B81:Q88 R82:R88">
    <cfRule type="expression" dxfId="2407" priority="60">
      <formula>B$9&gt;=20/24</formula>
    </cfRule>
    <cfRule type="expression" dxfId="2406" priority="61">
      <formula>AND(B$9&gt;=14/24,B$9&lt;20/24)</formula>
    </cfRule>
    <cfRule type="expression" dxfId="2405" priority="62">
      <formula>AND(B$9&gt;=8/24,B$9&lt;14/24)</formula>
    </cfRule>
    <cfRule type="expression" dxfId="2404" priority="63">
      <formula>B$9&lt;8/24</formula>
    </cfRule>
  </conditionalFormatting>
  <conditionalFormatting sqref="R81">
    <cfRule type="expression" dxfId="2403" priority="56">
      <formula>R$9&gt;=20/24</formula>
    </cfRule>
    <cfRule type="expression" dxfId="2402" priority="57">
      <formula>AND(R$9&gt;=14/24,R$9&lt;20/24)</formula>
    </cfRule>
    <cfRule type="expression" dxfId="2401" priority="58">
      <formula>AND(R$9&gt;=8/24,R$9&lt;14/24)</formula>
    </cfRule>
    <cfRule type="expression" dxfId="2400" priority="59">
      <formula>R$9&lt;8/24</formula>
    </cfRule>
  </conditionalFormatting>
  <conditionalFormatting sqref="S91:S94">
    <cfRule type="expression" dxfId="2399" priority="52">
      <formula>S$9&gt;=20/24</formula>
    </cfRule>
    <cfRule type="expression" dxfId="2398" priority="53">
      <formula>AND(S$9&gt;=14/24,S$9&lt;20/24)</formula>
    </cfRule>
    <cfRule type="expression" dxfId="2397" priority="54">
      <formula>AND(S$9&gt;=8/24,S$9&lt;14/24)</formula>
    </cfRule>
    <cfRule type="expression" dxfId="2396" priority="55">
      <formula>S$9&lt;8/24</formula>
    </cfRule>
  </conditionalFormatting>
  <conditionalFormatting sqref="S95">
    <cfRule type="expression" dxfId="2395" priority="48">
      <formula>S$9&gt;=20/24</formula>
    </cfRule>
    <cfRule type="expression" dxfId="2394" priority="49">
      <formula>AND(S$9&gt;=14/24,S$9&lt;20/24)</formula>
    </cfRule>
    <cfRule type="expression" dxfId="2393" priority="50">
      <formula>AND(S$9&gt;=8/24,S$9&lt;14/24)</formula>
    </cfRule>
    <cfRule type="expression" dxfId="2392" priority="51">
      <formula>S$9&lt;8/24</formula>
    </cfRule>
  </conditionalFormatting>
  <conditionalFormatting sqref="B92:L94 B91:E91">
    <cfRule type="expression" dxfId="2391" priority="44">
      <formula>B$9&gt;=20/24</formula>
    </cfRule>
    <cfRule type="expression" dxfId="2390" priority="45">
      <formula>AND(B$9&gt;=14/24,B$9&lt;20/24)</formula>
    </cfRule>
    <cfRule type="expression" dxfId="2389" priority="46">
      <formula>AND(B$9&gt;=8/24,B$9&lt;14/24)</formula>
    </cfRule>
    <cfRule type="expression" dxfId="2388" priority="47">
      <formula>B$9&lt;8/24</formula>
    </cfRule>
  </conditionalFormatting>
  <conditionalFormatting sqref="M92:Q94 N91:Q91">
    <cfRule type="expression" dxfId="2387" priority="40">
      <formula>M$9&gt;=20/24</formula>
    </cfRule>
    <cfRule type="expression" dxfId="2386" priority="41">
      <formula>AND(M$9&gt;=14/24,M$9&lt;20/24)</formula>
    </cfRule>
    <cfRule type="expression" dxfId="2385" priority="42">
      <formula>AND(M$9&gt;=8/24,M$9&lt;14/24)</formula>
    </cfRule>
    <cfRule type="expression" dxfId="2384" priority="43">
      <formula>M$9&lt;8/24</formula>
    </cfRule>
  </conditionalFormatting>
  <conditionalFormatting sqref="R91:R94">
    <cfRule type="expression" dxfId="2383" priority="36">
      <formula>R$9&gt;=20/24</formula>
    </cfRule>
    <cfRule type="expression" dxfId="2382" priority="37">
      <formula>AND(R$9&gt;=14/24,R$9&lt;20/24)</formula>
    </cfRule>
    <cfRule type="expression" dxfId="2381" priority="38">
      <formula>AND(R$9&gt;=8/24,R$9&lt;14/24)</formula>
    </cfRule>
    <cfRule type="expression" dxfId="2380" priority="39">
      <formula>R$9&lt;8/24</formula>
    </cfRule>
  </conditionalFormatting>
  <conditionalFormatting sqref="B95:L95">
    <cfRule type="expression" dxfId="2379" priority="32">
      <formula>B$9&gt;=20/24</formula>
    </cfRule>
    <cfRule type="expression" dxfId="2378" priority="33">
      <formula>AND(B$9&gt;=14/24,B$9&lt;20/24)</formula>
    </cfRule>
    <cfRule type="expression" dxfId="2377" priority="34">
      <formula>AND(B$9&gt;=8/24,B$9&lt;14/24)</formula>
    </cfRule>
    <cfRule type="expression" dxfId="2376" priority="35">
      <formula>B$9&lt;8/24</formula>
    </cfRule>
  </conditionalFormatting>
  <conditionalFormatting sqref="M95:Q95">
    <cfRule type="expression" dxfId="2375" priority="28">
      <formula>M$9&gt;=20/24</formula>
    </cfRule>
    <cfRule type="expression" dxfId="2374" priority="29">
      <formula>AND(M$9&gt;=14/24,M$9&lt;20/24)</formula>
    </cfRule>
    <cfRule type="expression" dxfId="2373" priority="30">
      <formula>AND(M$9&gt;=8/24,M$9&lt;14/24)</formula>
    </cfRule>
    <cfRule type="expression" dxfId="2372" priority="31">
      <formula>M$9&lt;8/24</formula>
    </cfRule>
  </conditionalFormatting>
  <conditionalFormatting sqref="R95">
    <cfRule type="expression" dxfId="2371" priority="24">
      <formula>R$9&gt;=20/24</formula>
    </cfRule>
    <cfRule type="expression" dxfId="2370" priority="25">
      <formula>AND(R$9&gt;=14/24,R$9&lt;20/24)</formula>
    </cfRule>
    <cfRule type="expression" dxfId="2369" priority="26">
      <formula>AND(R$9&gt;=8/24,R$9&lt;14/24)</formula>
    </cfRule>
    <cfRule type="expression" dxfId="2368" priority="27">
      <formula>R$9&lt;8/24</formula>
    </cfRule>
  </conditionalFormatting>
  <conditionalFormatting sqref="L91:M91">
    <cfRule type="expression" dxfId="2367" priority="20">
      <formula>L$9&gt;=20/24</formula>
    </cfRule>
    <cfRule type="expression" dxfId="2366" priority="21">
      <formula>AND(L$9&gt;=14/24,L$9&lt;20/24)</formula>
    </cfRule>
    <cfRule type="expression" dxfId="2365" priority="22">
      <formula>AND(L$9&gt;=8/24,L$9&lt;14/24)</formula>
    </cfRule>
    <cfRule type="expression" dxfId="2364" priority="23">
      <formula>L$9&lt;8/24</formula>
    </cfRule>
  </conditionalFormatting>
  <conditionalFormatting sqref="F91:K91">
    <cfRule type="expression" dxfId="2363" priority="16">
      <formula>F$9&gt;=20/24</formula>
    </cfRule>
    <cfRule type="expression" dxfId="2362" priority="17">
      <formula>AND(F$9&gt;=14/24,F$9&lt;20/24)</formula>
    </cfRule>
    <cfRule type="expression" dxfId="2361" priority="18">
      <formula>AND(F$9&gt;=8/24,F$9&lt;14/24)</formula>
    </cfRule>
    <cfRule type="expression" dxfId="2360" priority="19">
      <formula>F$9&lt;8/24</formula>
    </cfRule>
  </conditionalFormatting>
  <conditionalFormatting sqref="S91:T91">
    <cfRule type="expression" dxfId="2359" priority="12">
      <formula>S$9&gt;=20/24</formula>
    </cfRule>
    <cfRule type="expression" dxfId="2358" priority="13">
      <formula>AND(S$9&gt;=14/24,S$9&lt;20/24)</formula>
    </cfRule>
    <cfRule type="expression" dxfId="2357" priority="14">
      <formula>AND(S$9&gt;=8/24,S$9&lt;14/24)</formula>
    </cfRule>
    <cfRule type="expression" dxfId="2356" priority="15">
      <formula>S$9&lt;8/24</formula>
    </cfRule>
  </conditionalFormatting>
  <conditionalFormatting sqref="M91:R91">
    <cfRule type="expression" dxfId="2355" priority="8">
      <formula>M$9&gt;=20/24</formula>
    </cfRule>
    <cfRule type="expression" dxfId="2354" priority="9">
      <formula>AND(M$9&gt;=14/24,M$9&lt;20/24)</formula>
    </cfRule>
    <cfRule type="expression" dxfId="2353" priority="10">
      <formula>AND(M$9&gt;=8/24,M$9&lt;14/24)</formula>
    </cfRule>
    <cfRule type="expression" dxfId="2352" priority="11">
      <formula>M$9&lt;8/24</formula>
    </cfRule>
  </conditionalFormatting>
  <conditionalFormatting sqref="B42:B48 B36:D40 C42:E47 E40:K40 F42:K44 F46:K47">
    <cfRule type="expression" dxfId="2351" priority="7">
      <formula>B36&gt;$AG36</formula>
    </cfRule>
  </conditionalFormatting>
  <conditionalFormatting sqref="B41:K41">
    <cfRule type="expression" dxfId="2350" priority="6">
      <formula>B41&gt;$AG41</formula>
    </cfRule>
  </conditionalFormatting>
  <conditionalFormatting sqref="B50:D52">
    <cfRule type="expression" dxfId="2349" priority="2">
      <formula>B$9&gt;=20/24</formula>
    </cfRule>
    <cfRule type="expression" dxfId="2348" priority="3">
      <formula>AND(B$9&gt;=14/24,B$9&lt;20/24)</formula>
    </cfRule>
    <cfRule type="expression" dxfId="2347" priority="4">
      <formula>AND(B$9&gt;=8/24,B$9&lt;14/24)</formula>
    </cfRule>
    <cfRule type="expression" dxfId="2346" priority="5">
      <formula>B$9&lt;8/24</formula>
    </cfRule>
  </conditionalFormatting>
  <conditionalFormatting sqref="B50:D52">
    <cfRule type="expression" dxfId="2345" priority="1">
      <formula>B50&gt;$AG50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P45" sqref="P4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2078/04/27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45.66</v>
      </c>
      <c r="C5" s="32">
        <f t="shared" ref="C5:AF5" si="0">C65</f>
        <v>18.61</v>
      </c>
      <c r="D5" s="32">
        <f t="shared" si="0"/>
        <v>24</v>
      </c>
      <c r="E5" s="32">
        <f t="shared" si="0"/>
        <v>36.53</v>
      </c>
      <c r="F5" s="32">
        <f t="shared" si="0"/>
        <v>-4</v>
      </c>
      <c r="G5" s="32">
        <f t="shared" si="0"/>
        <v>-18</v>
      </c>
      <c r="H5" s="32">
        <f t="shared" si="0"/>
        <v>23</v>
      </c>
      <c r="I5" s="32">
        <f t="shared" si="0"/>
        <v>23</v>
      </c>
      <c r="J5" s="32">
        <f t="shared" si="0"/>
        <v>26.8</v>
      </c>
      <c r="K5" s="32">
        <f t="shared" si="0"/>
        <v>32</v>
      </c>
      <c r="L5" s="32">
        <f t="shared" si="0"/>
        <v>20</v>
      </c>
      <c r="M5" s="32">
        <f t="shared" si="0"/>
        <v>25.5</v>
      </c>
      <c r="N5" s="32">
        <f t="shared" si="0"/>
        <v>338</v>
      </c>
      <c r="O5" s="32">
        <f t="shared" si="0"/>
        <v>343.67</v>
      </c>
      <c r="P5" s="32">
        <f t="shared" si="0"/>
        <v>344</v>
      </c>
      <c r="Q5" s="32">
        <f t="shared" si="0"/>
        <v>304</v>
      </c>
      <c r="R5" s="32">
        <f t="shared" si="0"/>
        <v>307</v>
      </c>
      <c r="S5" s="32">
        <f t="shared" si="0"/>
        <v>262.07000000000005</v>
      </c>
      <c r="T5" s="32">
        <f t="shared" si="0"/>
        <v>82.570000000000007</v>
      </c>
      <c r="U5" s="32">
        <f t="shared" si="0"/>
        <v>36.159999999999997</v>
      </c>
      <c r="V5" s="32">
        <f t="shared" si="0"/>
        <v>48.83</v>
      </c>
      <c r="W5" s="32">
        <f t="shared" si="0"/>
        <v>35.08</v>
      </c>
      <c r="X5" s="32">
        <f t="shared" si="0"/>
        <v>46.78</v>
      </c>
      <c r="Y5" s="32">
        <f t="shared" si="0"/>
        <v>120.47</v>
      </c>
      <c r="Z5" s="32">
        <f t="shared" si="0"/>
        <v>208.9</v>
      </c>
      <c r="AA5" s="32">
        <f t="shared" si="0"/>
        <v>207.3</v>
      </c>
      <c r="AB5" s="32">
        <f t="shared" si="0"/>
        <v>166.2</v>
      </c>
      <c r="AC5" s="32">
        <f t="shared" si="0"/>
        <v>107.9</v>
      </c>
      <c r="AD5" s="32">
        <f t="shared" si="0"/>
        <v>65</v>
      </c>
      <c r="AE5" s="32">
        <f t="shared" si="0"/>
        <v>43</v>
      </c>
      <c r="AF5" s="32">
        <f t="shared" si="0"/>
        <v>30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1360MW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Load=1132</v>
      </c>
      <c r="B7" s="35">
        <f t="shared" ref="B7:AF7" si="1">B72</f>
        <v>1227.9000000000001</v>
      </c>
      <c r="C7" s="35">
        <f t="shared" si="1"/>
        <v>1190.3500000000001</v>
      </c>
      <c r="D7" s="35">
        <f t="shared" si="1"/>
        <v>1173.8400000000001</v>
      </c>
      <c r="E7" s="35">
        <f t="shared" si="1"/>
        <v>1186.67</v>
      </c>
      <c r="F7" s="35">
        <f t="shared" si="1"/>
        <v>1145.7400000000002</v>
      </c>
      <c r="G7" s="35">
        <f t="shared" si="1"/>
        <v>1131.6400000000001</v>
      </c>
      <c r="H7" s="35">
        <f t="shared" si="1"/>
        <v>1144.94</v>
      </c>
      <c r="I7" s="35">
        <f t="shared" si="1"/>
        <v>1164.8400000000001</v>
      </c>
      <c r="J7" s="35">
        <f t="shared" si="1"/>
        <v>1172.6400000000001</v>
      </c>
      <c r="K7" s="35">
        <f t="shared" si="1"/>
        <v>1267.94</v>
      </c>
      <c r="L7" s="35">
        <f>L72</f>
        <v>1255.94</v>
      </c>
      <c r="M7" s="35">
        <f t="shared" si="1"/>
        <v>1360.44</v>
      </c>
      <c r="N7" s="35">
        <f t="shared" si="1"/>
        <v>1369.94</v>
      </c>
      <c r="O7" s="35">
        <f t="shared" si="1"/>
        <v>1363.6100000000001</v>
      </c>
      <c r="P7" s="35">
        <f t="shared" si="1"/>
        <v>1374.24</v>
      </c>
      <c r="Q7" s="35">
        <f t="shared" si="1"/>
        <v>1320.34</v>
      </c>
      <c r="R7" s="35">
        <f t="shared" si="1"/>
        <v>1332.84</v>
      </c>
      <c r="S7" s="35">
        <f t="shared" si="1"/>
        <v>1248.31</v>
      </c>
      <c r="T7" s="35">
        <f t="shared" si="1"/>
        <v>1301.0100000000002</v>
      </c>
      <c r="U7" s="35">
        <f t="shared" si="1"/>
        <v>1280.5</v>
      </c>
      <c r="V7" s="35">
        <f t="shared" si="1"/>
        <v>1309.17</v>
      </c>
      <c r="W7" s="35">
        <f t="shared" si="1"/>
        <v>1316.22</v>
      </c>
      <c r="X7" s="35">
        <f t="shared" si="1"/>
        <v>1314.8200000000002</v>
      </c>
      <c r="Y7" s="35">
        <f t="shared" si="1"/>
        <v>1358.01</v>
      </c>
      <c r="Z7" s="35">
        <f t="shared" si="1"/>
        <v>1499.6399999999999</v>
      </c>
      <c r="AA7" s="35">
        <f t="shared" si="1"/>
        <v>1501.0900000000001</v>
      </c>
      <c r="AB7" s="35">
        <f t="shared" si="1"/>
        <v>1479.44</v>
      </c>
      <c r="AC7" s="35">
        <f t="shared" si="1"/>
        <v>1431.64</v>
      </c>
      <c r="AD7" s="35">
        <f t="shared" si="1"/>
        <v>1367.8400000000001</v>
      </c>
      <c r="AE7" s="35">
        <f t="shared" si="1"/>
        <v>1271.8400000000001</v>
      </c>
      <c r="AF7" s="35">
        <f t="shared" si="1"/>
        <v>1259.8400000000001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>
        <v>250</v>
      </c>
      <c r="C11" s="47">
        <v>240</v>
      </c>
      <c r="D11" s="47">
        <v>220</v>
      </c>
      <c r="E11" s="47">
        <v>220</v>
      </c>
      <c r="F11" s="47">
        <v>220</v>
      </c>
      <c r="G11" s="47">
        <v>220</v>
      </c>
      <c r="H11" s="47">
        <v>220</v>
      </c>
      <c r="I11" s="47">
        <v>220</v>
      </c>
      <c r="J11" s="47">
        <v>220</v>
      </c>
      <c r="K11" s="47">
        <v>300</v>
      </c>
      <c r="L11" s="48">
        <v>300</v>
      </c>
      <c r="M11" s="48">
        <v>300</v>
      </c>
      <c r="N11" s="48">
        <v>0</v>
      </c>
      <c r="O11" s="48">
        <v>0</v>
      </c>
      <c r="P11" s="48">
        <v>0</v>
      </c>
      <c r="Q11" s="48">
        <v>0</v>
      </c>
      <c r="R11" s="48">
        <v>0</v>
      </c>
      <c r="S11" s="48">
        <v>0</v>
      </c>
      <c r="T11" s="49">
        <v>255</v>
      </c>
      <c r="U11" s="49">
        <v>297</v>
      </c>
      <c r="V11" s="49">
        <v>297</v>
      </c>
      <c r="W11" s="49">
        <v>297</v>
      </c>
      <c r="X11" s="49">
        <v>297</v>
      </c>
      <c r="Y11" s="49">
        <v>297</v>
      </c>
      <c r="Z11" s="49">
        <v>297</v>
      </c>
      <c r="AA11" s="47">
        <v>297</v>
      </c>
      <c r="AB11" s="47">
        <v>318</v>
      </c>
      <c r="AC11" s="47">
        <v>315</v>
      </c>
      <c r="AD11" s="47">
        <v>308</v>
      </c>
      <c r="AE11" s="47">
        <v>300</v>
      </c>
      <c r="AF11" s="47">
        <v>299</v>
      </c>
      <c r="AG11" s="50">
        <v>456</v>
      </c>
      <c r="AH11" s="51">
        <f>MAX(B11:AF11)</f>
        <v>318</v>
      </c>
      <c r="AI11" s="52">
        <f>MIN(B11:AF11)</f>
        <v>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7">
        <v>60</v>
      </c>
      <c r="AB12" s="47">
        <v>60</v>
      </c>
      <c r="AC12" s="47">
        <v>60</v>
      </c>
      <c r="AD12" s="47">
        <v>60</v>
      </c>
      <c r="AE12" s="47">
        <v>60</v>
      </c>
      <c r="AF12" s="47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55">
        <v>46</v>
      </c>
      <c r="C14" s="55">
        <v>46</v>
      </c>
      <c r="D14" s="55">
        <v>46</v>
      </c>
      <c r="E14" s="55">
        <v>46</v>
      </c>
      <c r="F14" s="55">
        <v>46</v>
      </c>
      <c r="G14" s="55">
        <v>46</v>
      </c>
      <c r="H14" s="55">
        <v>46</v>
      </c>
      <c r="I14" s="55">
        <v>46</v>
      </c>
      <c r="J14" s="55">
        <v>46</v>
      </c>
      <c r="K14" s="55">
        <v>46</v>
      </c>
      <c r="L14" s="48">
        <v>45.6</v>
      </c>
      <c r="M14" s="48">
        <v>45.6</v>
      </c>
      <c r="N14" s="48">
        <v>45.6</v>
      </c>
      <c r="O14" s="48">
        <v>45.9</v>
      </c>
      <c r="P14" s="48">
        <v>45.9</v>
      </c>
      <c r="Q14" s="48">
        <v>45.9</v>
      </c>
      <c r="R14" s="48">
        <v>45.9</v>
      </c>
      <c r="S14" s="48">
        <v>45.9</v>
      </c>
      <c r="T14" s="48">
        <v>45.9</v>
      </c>
      <c r="U14" s="48">
        <v>45.9</v>
      </c>
      <c r="V14" s="48">
        <v>45.9</v>
      </c>
      <c r="W14" s="48">
        <v>45.9</v>
      </c>
      <c r="X14" s="48">
        <v>45.9</v>
      </c>
      <c r="Y14" s="48">
        <v>45.9</v>
      </c>
      <c r="Z14" s="48">
        <v>45.9</v>
      </c>
      <c r="AA14" s="55">
        <v>46</v>
      </c>
      <c r="AB14" s="55">
        <v>45.3</v>
      </c>
      <c r="AC14" s="55">
        <v>45.3</v>
      </c>
      <c r="AD14" s="55">
        <v>45.3</v>
      </c>
      <c r="AE14" s="55">
        <v>45.3</v>
      </c>
      <c r="AF14" s="55">
        <v>45.3</v>
      </c>
      <c r="AG14" s="56">
        <v>50</v>
      </c>
      <c r="AH14" s="51">
        <f t="shared" si="2"/>
        <v>46</v>
      </c>
      <c r="AI14" s="52">
        <f t="shared" si="3"/>
        <v>45.3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s="185" customFormat="1" x14ac:dyDescent="0.25">
      <c r="A15" s="175" t="s">
        <v>196</v>
      </c>
      <c r="B15" s="176">
        <v>34</v>
      </c>
      <c r="C15" s="176">
        <v>34</v>
      </c>
      <c r="D15" s="176">
        <v>34</v>
      </c>
      <c r="E15" s="176">
        <v>34</v>
      </c>
      <c r="F15" s="176">
        <v>34</v>
      </c>
      <c r="G15" s="176">
        <v>34</v>
      </c>
      <c r="H15" s="176">
        <v>26</v>
      </c>
      <c r="I15" s="176">
        <v>26</v>
      </c>
      <c r="J15" s="176">
        <v>26</v>
      </c>
      <c r="K15" s="176">
        <v>36</v>
      </c>
      <c r="L15" s="48">
        <v>36</v>
      </c>
      <c r="M15" s="48">
        <v>33</v>
      </c>
      <c r="N15" s="48">
        <v>30</v>
      </c>
      <c r="O15" s="48">
        <v>30</v>
      </c>
      <c r="P15" s="48">
        <v>30</v>
      </c>
      <c r="Q15" s="48">
        <v>30</v>
      </c>
      <c r="R15" s="48">
        <v>30</v>
      </c>
      <c r="S15" s="48">
        <v>14</v>
      </c>
      <c r="T15" s="48">
        <v>30</v>
      </c>
      <c r="U15" s="48">
        <v>30</v>
      </c>
      <c r="V15" s="177">
        <v>32</v>
      </c>
      <c r="W15" s="177">
        <v>32</v>
      </c>
      <c r="X15" s="177">
        <v>32</v>
      </c>
      <c r="Y15" s="177">
        <v>0</v>
      </c>
      <c r="Z15" s="177">
        <v>26</v>
      </c>
      <c r="AA15" s="176">
        <v>30</v>
      </c>
      <c r="AB15" s="176">
        <v>30</v>
      </c>
      <c r="AC15" s="176">
        <v>30</v>
      </c>
      <c r="AD15" s="176">
        <v>28</v>
      </c>
      <c r="AE15" s="176">
        <v>28</v>
      </c>
      <c r="AF15" s="176">
        <v>30</v>
      </c>
      <c r="AG15" s="178">
        <v>45</v>
      </c>
      <c r="AH15" s="179">
        <f t="shared" si="2"/>
        <v>36</v>
      </c>
      <c r="AI15" s="180">
        <f t="shared" si="3"/>
        <v>0</v>
      </c>
      <c r="AJ15" s="181"/>
      <c r="AK15" s="182"/>
      <c r="AL15" s="183"/>
      <c r="AM15" s="184"/>
      <c r="AN15" s="184"/>
      <c r="AO15" s="184"/>
      <c r="AP15" s="184"/>
      <c r="AQ15" s="184"/>
      <c r="AR15" s="184"/>
      <c r="AS15" s="184"/>
      <c r="AT15" s="184"/>
      <c r="AU15" s="184"/>
      <c r="AV15" s="184"/>
      <c r="AW15" s="184"/>
      <c r="AX15" s="184"/>
      <c r="AY15" s="184"/>
      <c r="AZ15" s="184"/>
      <c r="BA15" s="184"/>
      <c r="BB15" s="184"/>
      <c r="BC15" s="184"/>
      <c r="BD15" s="184"/>
      <c r="BE15" s="184"/>
      <c r="BF15" s="184"/>
      <c r="BG15" s="184"/>
      <c r="BH15" s="184"/>
      <c r="BI15" s="184"/>
      <c r="BJ15" s="184"/>
      <c r="BK15" s="184"/>
      <c r="BL15" s="184"/>
      <c r="BM15" s="184"/>
      <c r="BN15" s="184"/>
      <c r="BO15" s="184"/>
      <c r="BP15" s="184"/>
      <c r="BQ15" s="184"/>
      <c r="BR15" s="184"/>
      <c r="BS15" s="184"/>
      <c r="BT15" s="184"/>
      <c r="BU15" s="184"/>
      <c r="BV15" s="184"/>
      <c r="BW15" s="184"/>
      <c r="BX15" s="184"/>
      <c r="BY15" s="184"/>
      <c r="BZ15" s="184"/>
      <c r="CA15" s="184"/>
      <c r="CB15" s="184"/>
      <c r="CC15" s="184"/>
      <c r="CD15" s="184"/>
      <c r="CE15" s="184"/>
      <c r="CF15" s="184"/>
      <c r="CG15" s="184"/>
      <c r="CH15" s="184"/>
      <c r="CI15" s="184"/>
      <c r="CJ15" s="184"/>
    </row>
    <row r="16" spans="1:88" x14ac:dyDescent="0.25">
      <c r="A16" s="54" t="s">
        <v>197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7">
        <v>25</v>
      </c>
      <c r="AB16" s="47">
        <v>25</v>
      </c>
      <c r="AC16" s="47">
        <v>25</v>
      </c>
      <c r="AD16" s="47">
        <v>25</v>
      </c>
      <c r="AE16" s="47">
        <v>25</v>
      </c>
      <c r="AF16" s="47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7">
        <v>25</v>
      </c>
      <c r="AB17" s="47">
        <v>25</v>
      </c>
      <c r="AC17" s="47">
        <v>25</v>
      </c>
      <c r="AD17" s="47">
        <v>25</v>
      </c>
      <c r="AE17" s="47">
        <v>25</v>
      </c>
      <c r="AF17" s="47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7">
        <v>25</v>
      </c>
      <c r="C18" s="47">
        <v>25</v>
      </c>
      <c r="D18" s="47">
        <v>25</v>
      </c>
      <c r="E18" s="47">
        <v>25</v>
      </c>
      <c r="F18" s="47">
        <v>25</v>
      </c>
      <c r="G18" s="47">
        <v>25</v>
      </c>
      <c r="H18" s="47">
        <v>25</v>
      </c>
      <c r="I18" s="47">
        <v>25</v>
      </c>
      <c r="J18" s="47">
        <v>25</v>
      </c>
      <c r="K18" s="47">
        <v>25</v>
      </c>
      <c r="L18" s="48">
        <v>25.1</v>
      </c>
      <c r="M18" s="48">
        <v>25.1</v>
      </c>
      <c r="N18" s="48">
        <v>25.1</v>
      </c>
      <c r="O18" s="48">
        <v>25.1</v>
      </c>
      <c r="P18" s="48">
        <v>25.1</v>
      </c>
      <c r="Q18" s="48">
        <v>25.1</v>
      </c>
      <c r="R18" s="48">
        <v>25.1</v>
      </c>
      <c r="S18" s="48">
        <v>25.1</v>
      </c>
      <c r="T18" s="48">
        <v>25.1</v>
      </c>
      <c r="U18" s="48">
        <v>25.1</v>
      </c>
      <c r="V18" s="48">
        <v>25.1</v>
      </c>
      <c r="W18" s="48">
        <v>25.4</v>
      </c>
      <c r="X18" s="48">
        <v>25.4</v>
      </c>
      <c r="Y18" s="48">
        <v>25.4</v>
      </c>
      <c r="Z18" s="48">
        <v>25.4</v>
      </c>
      <c r="AA18" s="47">
        <v>25</v>
      </c>
      <c r="AB18" s="47">
        <v>25</v>
      </c>
      <c r="AC18" s="47">
        <v>25</v>
      </c>
      <c r="AD18" s="47">
        <v>25</v>
      </c>
      <c r="AE18" s="47">
        <v>25</v>
      </c>
      <c r="AF18" s="47">
        <v>25</v>
      </c>
      <c r="AG18" s="168">
        <v>30</v>
      </c>
      <c r="AH18" s="51">
        <f t="shared" si="2"/>
        <v>25.4</v>
      </c>
      <c r="AI18" s="52">
        <f t="shared" si="3"/>
        <v>25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7">
        <v>6.2</v>
      </c>
      <c r="AB19" s="47">
        <v>6.2</v>
      </c>
      <c r="AC19" s="47">
        <v>6.2</v>
      </c>
      <c r="AD19" s="47">
        <v>6.2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7">
        <v>22</v>
      </c>
      <c r="AB21" s="47">
        <v>22</v>
      </c>
      <c r="AC21" s="47">
        <v>22</v>
      </c>
      <c r="AD21" s="47">
        <v>22</v>
      </c>
      <c r="AE21" s="47">
        <v>22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7">
        <v>22</v>
      </c>
      <c r="AB22" s="47">
        <v>22</v>
      </c>
      <c r="AC22" s="47">
        <v>22</v>
      </c>
      <c r="AD22" s="47">
        <v>22</v>
      </c>
      <c r="AE22" s="47">
        <v>22</v>
      </c>
      <c r="AF22" s="47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7">
        <v>22</v>
      </c>
      <c r="AB23" s="47">
        <v>22</v>
      </c>
      <c r="AC23" s="47">
        <v>22</v>
      </c>
      <c r="AD23" s="47">
        <v>22</v>
      </c>
      <c r="AE23" s="47">
        <v>22</v>
      </c>
      <c r="AF23" s="47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7">
        <v>22</v>
      </c>
      <c r="AB24" s="47">
        <v>22</v>
      </c>
      <c r="AC24" s="47">
        <v>22</v>
      </c>
      <c r="AD24" s="47">
        <v>22</v>
      </c>
      <c r="AE24" s="47">
        <v>22</v>
      </c>
      <c r="AF24" s="47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7">
        <v>7.1</v>
      </c>
      <c r="C25" s="47">
        <v>7.1</v>
      </c>
      <c r="D25" s="47">
        <v>7.1</v>
      </c>
      <c r="E25" s="47">
        <v>7.1</v>
      </c>
      <c r="F25" s="47">
        <v>7.1</v>
      </c>
      <c r="G25" s="47">
        <v>7.1</v>
      </c>
      <c r="H25" s="47">
        <v>7.1</v>
      </c>
      <c r="I25" s="47">
        <v>7.1</v>
      </c>
      <c r="J25" s="47">
        <v>7.1</v>
      </c>
      <c r="K25" s="47">
        <v>7.1</v>
      </c>
      <c r="L25" s="48">
        <v>7.1</v>
      </c>
      <c r="M25" s="48">
        <v>7.1</v>
      </c>
      <c r="N25" s="48">
        <v>7.1</v>
      </c>
      <c r="O25" s="48">
        <v>7.1</v>
      </c>
      <c r="P25" s="48">
        <v>7.1</v>
      </c>
      <c r="Q25" s="48">
        <v>7.1</v>
      </c>
      <c r="R25" s="48">
        <v>7.1</v>
      </c>
      <c r="S25" s="48">
        <v>7.1</v>
      </c>
      <c r="T25" s="48">
        <v>7.1</v>
      </c>
      <c r="U25" s="48">
        <v>7.1</v>
      </c>
      <c r="V25" s="48">
        <v>7.1</v>
      </c>
      <c r="W25" s="48">
        <v>7.1</v>
      </c>
      <c r="X25" s="48">
        <v>7.1</v>
      </c>
      <c r="Y25" s="48">
        <v>7.1</v>
      </c>
      <c r="Z25" s="48">
        <v>7.1</v>
      </c>
      <c r="AA25" s="47">
        <v>7.1</v>
      </c>
      <c r="AB25" s="47">
        <v>7.1</v>
      </c>
      <c r="AC25" s="47">
        <v>7.1</v>
      </c>
      <c r="AD25" s="47">
        <v>7.1</v>
      </c>
      <c r="AE25" s="47">
        <v>7.1</v>
      </c>
      <c r="AF25" s="47">
        <v>7.1</v>
      </c>
      <c r="AG25" s="168">
        <v>23.5</v>
      </c>
      <c r="AH25" s="51">
        <f t="shared" si="2"/>
        <v>7.1</v>
      </c>
      <c r="AI25" s="52">
        <f t="shared" si="3"/>
        <v>7.1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7">
        <v>13</v>
      </c>
      <c r="C26" s="47">
        <v>13</v>
      </c>
      <c r="D26" s="47">
        <v>13</v>
      </c>
      <c r="E26" s="47">
        <v>13</v>
      </c>
      <c r="F26" s="47">
        <v>13</v>
      </c>
      <c r="G26" s="47">
        <v>13</v>
      </c>
      <c r="H26" s="47">
        <v>13</v>
      </c>
      <c r="I26" s="47">
        <v>13</v>
      </c>
      <c r="J26" s="47">
        <v>13</v>
      </c>
      <c r="K26" s="47">
        <v>13</v>
      </c>
      <c r="L26" s="48">
        <v>13</v>
      </c>
      <c r="M26" s="48">
        <v>13</v>
      </c>
      <c r="N26" s="48">
        <v>13</v>
      </c>
      <c r="O26" s="48">
        <v>13</v>
      </c>
      <c r="P26" s="48">
        <v>13</v>
      </c>
      <c r="Q26" s="48">
        <v>13</v>
      </c>
      <c r="R26" s="48">
        <v>13</v>
      </c>
      <c r="S26" s="48">
        <v>13</v>
      </c>
      <c r="T26" s="48">
        <v>13</v>
      </c>
      <c r="U26" s="48">
        <v>13</v>
      </c>
      <c r="V26" s="48">
        <v>13</v>
      </c>
      <c r="W26" s="48">
        <v>13</v>
      </c>
      <c r="X26" s="48">
        <v>13</v>
      </c>
      <c r="Y26" s="48">
        <v>13</v>
      </c>
      <c r="Z26" s="48">
        <v>13</v>
      </c>
      <c r="AA26" s="47">
        <v>13</v>
      </c>
      <c r="AB26" s="47">
        <v>13</v>
      </c>
      <c r="AC26" s="47">
        <v>13</v>
      </c>
      <c r="AD26" s="47">
        <v>13</v>
      </c>
      <c r="AE26" s="47">
        <v>13</v>
      </c>
      <c r="AF26" s="47">
        <v>13</v>
      </c>
      <c r="AG26" s="168">
        <v>22.2</v>
      </c>
      <c r="AH26" s="51">
        <f t="shared" si="2"/>
        <v>13</v>
      </c>
      <c r="AI26" s="52">
        <f t="shared" si="3"/>
        <v>13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7">
        <v>0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4</v>
      </c>
      <c r="K28" s="47">
        <v>4</v>
      </c>
      <c r="L28" s="48">
        <v>4</v>
      </c>
      <c r="M28" s="48">
        <v>4</v>
      </c>
      <c r="N28" s="48">
        <v>4</v>
      </c>
      <c r="O28" s="48">
        <v>4</v>
      </c>
      <c r="P28" s="48">
        <v>4</v>
      </c>
      <c r="Q28" s="48">
        <v>4</v>
      </c>
      <c r="R28" s="48">
        <v>4</v>
      </c>
      <c r="S28" s="48">
        <v>4</v>
      </c>
      <c r="T28" s="48">
        <v>4</v>
      </c>
      <c r="U28" s="48">
        <v>4</v>
      </c>
      <c r="V28" s="48">
        <v>4</v>
      </c>
      <c r="W28" s="48">
        <v>4</v>
      </c>
      <c r="X28" s="48">
        <v>4</v>
      </c>
      <c r="Y28" s="48">
        <v>4</v>
      </c>
      <c r="Z28" s="48">
        <v>4</v>
      </c>
      <c r="AA28" s="47">
        <v>4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168">
        <v>22.1</v>
      </c>
      <c r="AH28" s="51">
        <f t="shared" si="2"/>
        <v>4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55">
        <v>12</v>
      </c>
      <c r="AB29" s="55">
        <v>12</v>
      </c>
      <c r="AC29" s="55">
        <v>12</v>
      </c>
      <c r="AD29" s="55">
        <v>12</v>
      </c>
      <c r="AE29" s="55">
        <v>12</v>
      </c>
      <c r="AF29" s="55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55">
        <v>4.7</v>
      </c>
      <c r="C31" s="55">
        <v>4.7</v>
      </c>
      <c r="D31" s="55">
        <v>4.7</v>
      </c>
      <c r="E31" s="55">
        <v>4.7</v>
      </c>
      <c r="F31" s="55">
        <v>4.7</v>
      </c>
      <c r="G31" s="55">
        <v>4.7</v>
      </c>
      <c r="H31" s="55">
        <v>4.7</v>
      </c>
      <c r="I31" s="55">
        <v>4.7</v>
      </c>
      <c r="J31" s="55">
        <v>4.7</v>
      </c>
      <c r="K31" s="55">
        <v>4.7</v>
      </c>
      <c r="L31" s="48">
        <v>4.7</v>
      </c>
      <c r="M31" s="48">
        <v>4.7</v>
      </c>
      <c r="N31" s="48">
        <v>4.7</v>
      </c>
      <c r="O31" s="48">
        <v>4.7</v>
      </c>
      <c r="P31" s="48">
        <v>4.7</v>
      </c>
      <c r="Q31" s="48">
        <v>4.7</v>
      </c>
      <c r="R31" s="48">
        <v>4.7</v>
      </c>
      <c r="S31" s="48">
        <v>4.7</v>
      </c>
      <c r="T31" s="48">
        <v>4.7</v>
      </c>
      <c r="U31" s="48">
        <v>4.7</v>
      </c>
      <c r="V31" s="48">
        <v>4.7</v>
      </c>
      <c r="W31" s="48">
        <v>4.7</v>
      </c>
      <c r="X31" s="48">
        <v>4.7</v>
      </c>
      <c r="Y31" s="48">
        <v>4.7</v>
      </c>
      <c r="Z31" s="48">
        <v>4.7</v>
      </c>
      <c r="AA31" s="55">
        <v>4.7</v>
      </c>
      <c r="AB31" s="55">
        <v>4.7</v>
      </c>
      <c r="AC31" s="55">
        <v>4.7</v>
      </c>
      <c r="AD31" s="55">
        <v>4.7</v>
      </c>
      <c r="AE31" s="55">
        <v>4.7</v>
      </c>
      <c r="AF31" s="55">
        <v>4.7</v>
      </c>
      <c r="AG31" s="58">
        <v>20</v>
      </c>
      <c r="AH31" s="51">
        <f t="shared" si="2"/>
        <v>4.7</v>
      </c>
      <c r="AI31" s="52">
        <f t="shared" si="3"/>
        <v>4.7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48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200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200</v>
      </c>
      <c r="AK33" s="53"/>
    </row>
    <row r="34" spans="1:41" ht="15.75" thickBot="1" x14ac:dyDescent="0.3">
      <c r="A34" s="63" t="s">
        <v>19</v>
      </c>
      <c r="B34" s="55">
        <v>153</v>
      </c>
      <c r="C34" s="55">
        <v>154</v>
      </c>
      <c r="D34" s="55">
        <v>153</v>
      </c>
      <c r="E34" s="55">
        <v>154</v>
      </c>
      <c r="F34" s="55">
        <v>154</v>
      </c>
      <c r="G34" s="55">
        <v>153.19999999999999</v>
      </c>
      <c r="H34" s="55">
        <v>150</v>
      </c>
      <c r="I34" s="55">
        <v>153.19999999999999</v>
      </c>
      <c r="J34" s="55">
        <v>155</v>
      </c>
      <c r="K34" s="55">
        <v>152.30000000000001</v>
      </c>
      <c r="L34" s="48">
        <f>66+86.6</f>
        <v>152.6</v>
      </c>
      <c r="M34" s="64">
        <f>65.6+86.8</f>
        <v>152.39999999999998</v>
      </c>
      <c r="N34" s="64">
        <f>86.5+65.8</f>
        <v>152.30000000000001</v>
      </c>
      <c r="O34" s="64">
        <f>65.9+86.9</f>
        <v>152.80000000000001</v>
      </c>
      <c r="P34" s="64">
        <f>62.7+66.2</f>
        <v>128.9</v>
      </c>
      <c r="Q34" s="64">
        <f>85+66</f>
        <v>151</v>
      </c>
      <c r="R34" s="64">
        <v>153</v>
      </c>
      <c r="S34" s="64">
        <v>153</v>
      </c>
      <c r="T34" s="64">
        <v>152</v>
      </c>
      <c r="U34" s="64">
        <v>148.6</v>
      </c>
      <c r="V34" s="64">
        <v>145</v>
      </c>
      <c r="W34" s="64">
        <v>146</v>
      </c>
      <c r="X34" s="64">
        <v>146</v>
      </c>
      <c r="Y34" s="64">
        <v>145</v>
      </c>
      <c r="Z34" s="64">
        <v>145</v>
      </c>
      <c r="AA34" s="64">
        <v>147</v>
      </c>
      <c r="AB34" s="64">
        <v>150</v>
      </c>
      <c r="AC34" s="64">
        <v>147</v>
      </c>
      <c r="AD34" s="64">
        <v>152</v>
      </c>
      <c r="AE34" s="55">
        <v>153</v>
      </c>
      <c r="AF34" s="55">
        <v>153</v>
      </c>
      <c r="AG34" s="58">
        <v>240</v>
      </c>
      <c r="AH34" s="51">
        <f t="shared" si="2"/>
        <v>155</v>
      </c>
      <c r="AI34" s="52">
        <f t="shared" si="3"/>
        <v>128.9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816.00000000000011</v>
      </c>
      <c r="C35" s="66">
        <f t="shared" si="4"/>
        <v>806.00000000000011</v>
      </c>
      <c r="D35" s="66">
        <f t="shared" si="4"/>
        <v>786.00000000000011</v>
      </c>
      <c r="E35" s="66">
        <f t="shared" si="4"/>
        <v>786.00000000000011</v>
      </c>
      <c r="F35" s="66">
        <f t="shared" si="4"/>
        <v>786.00000000000011</v>
      </c>
      <c r="G35" s="66">
        <f t="shared" si="4"/>
        <v>786.00000000000011</v>
      </c>
      <c r="H35" s="66">
        <f t="shared" si="4"/>
        <v>778.00000000000011</v>
      </c>
      <c r="I35" s="66">
        <f t="shared" si="4"/>
        <v>778.00000000000011</v>
      </c>
      <c r="J35" s="66">
        <f t="shared" si="4"/>
        <v>782.00000000000011</v>
      </c>
      <c r="K35" s="66">
        <f t="shared" si="4"/>
        <v>872.00000000000011</v>
      </c>
      <c r="L35" s="66">
        <f t="shared" si="4"/>
        <v>871.70000000000016</v>
      </c>
      <c r="M35" s="66">
        <f t="shared" si="4"/>
        <v>868.70000000000016</v>
      </c>
      <c r="N35" s="66">
        <f t="shared" si="4"/>
        <v>565.70000000000005</v>
      </c>
      <c r="O35" s="66">
        <f t="shared" si="4"/>
        <v>566</v>
      </c>
      <c r="P35" s="66">
        <f t="shared" si="4"/>
        <v>566</v>
      </c>
      <c r="Q35" s="66">
        <f t="shared" si="4"/>
        <v>566</v>
      </c>
      <c r="R35" s="66">
        <f t="shared" si="4"/>
        <v>566</v>
      </c>
      <c r="S35" s="66">
        <f t="shared" si="4"/>
        <v>550</v>
      </c>
      <c r="T35" s="66">
        <f t="shared" si="4"/>
        <v>821.00000000000011</v>
      </c>
      <c r="U35" s="66">
        <f t="shared" si="4"/>
        <v>863.00000000000011</v>
      </c>
      <c r="V35" s="66">
        <f t="shared" si="4"/>
        <v>865.00000000000011</v>
      </c>
      <c r="W35" s="66">
        <f t="shared" si="4"/>
        <v>865.30000000000007</v>
      </c>
      <c r="X35" s="66">
        <f t="shared" si="4"/>
        <v>865.30000000000007</v>
      </c>
      <c r="Y35" s="66">
        <f t="shared" si="4"/>
        <v>813.30000000000007</v>
      </c>
      <c r="Z35" s="66">
        <f t="shared" si="4"/>
        <v>859.30000000000007</v>
      </c>
      <c r="AA35" s="66">
        <f t="shared" si="4"/>
        <v>863.00000000000011</v>
      </c>
      <c r="AB35" s="66">
        <f t="shared" si="4"/>
        <v>879.30000000000007</v>
      </c>
      <c r="AC35" s="66">
        <f t="shared" si="4"/>
        <v>876.30000000000007</v>
      </c>
      <c r="AD35" s="66">
        <f t="shared" si="4"/>
        <v>867.30000000000007</v>
      </c>
      <c r="AE35" s="66">
        <f t="shared" si="4"/>
        <v>859.30000000000007</v>
      </c>
      <c r="AF35" s="66">
        <f t="shared" si="4"/>
        <v>860.30000000000007</v>
      </c>
      <c r="AG35" s="58">
        <f>SUM(AG11:AG34)</f>
        <v>1416.83</v>
      </c>
      <c r="AH35" s="51">
        <f t="shared" si="2"/>
        <v>879.30000000000007</v>
      </c>
      <c r="AI35" s="52">
        <f t="shared" si="3"/>
        <v>550</v>
      </c>
      <c r="AK35" s="53"/>
    </row>
    <row r="36" spans="1:41" x14ac:dyDescent="0.25">
      <c r="A36" s="54" t="s">
        <v>21</v>
      </c>
      <c r="B36" s="55">
        <v>142.19999999999999</v>
      </c>
      <c r="C36" s="55">
        <v>141.30000000000001</v>
      </c>
      <c r="D36" s="55">
        <v>139.6</v>
      </c>
      <c r="E36" s="55">
        <v>140</v>
      </c>
      <c r="F36" s="55">
        <v>139.6</v>
      </c>
      <c r="G36" s="55">
        <v>139.69999999999999</v>
      </c>
      <c r="H36" s="55">
        <v>139.80000000000001</v>
      </c>
      <c r="I36" s="55">
        <v>140.5</v>
      </c>
      <c r="J36" s="55">
        <v>140.5</v>
      </c>
      <c r="K36" s="55">
        <v>140.30000000000001</v>
      </c>
      <c r="L36" s="48">
        <v>140.5</v>
      </c>
      <c r="M36" s="48">
        <v>140.5</v>
      </c>
      <c r="N36" s="48">
        <v>140.5</v>
      </c>
      <c r="O36" s="48">
        <v>141</v>
      </c>
      <c r="P36" s="48">
        <v>141</v>
      </c>
      <c r="Q36" s="48">
        <v>141</v>
      </c>
      <c r="R36" s="48">
        <v>141</v>
      </c>
      <c r="S36" s="48">
        <v>141</v>
      </c>
      <c r="T36" s="48">
        <v>141</v>
      </c>
      <c r="U36" s="48">
        <v>141</v>
      </c>
      <c r="V36" s="48">
        <v>141</v>
      </c>
      <c r="W36" s="48">
        <v>141</v>
      </c>
      <c r="X36" s="48">
        <v>141.30000000000001</v>
      </c>
      <c r="Y36" s="48">
        <v>141.80000000000001</v>
      </c>
      <c r="Z36" s="48">
        <v>141.69999999999999</v>
      </c>
      <c r="AA36" s="47">
        <v>142.19999999999999</v>
      </c>
      <c r="AB36" s="47">
        <v>142.4</v>
      </c>
      <c r="AC36" s="47">
        <v>142.4</v>
      </c>
      <c r="AD36" s="47">
        <v>143.6</v>
      </c>
      <c r="AE36" s="47">
        <v>143.6</v>
      </c>
      <c r="AF36" s="47">
        <v>143.6</v>
      </c>
      <c r="AG36" s="56">
        <v>144</v>
      </c>
      <c r="AH36" s="51">
        <f t="shared" si="2"/>
        <v>143.6</v>
      </c>
      <c r="AI36" s="52">
        <f t="shared" si="3"/>
        <v>139.6</v>
      </c>
      <c r="AK36" s="53"/>
    </row>
    <row r="37" spans="1:41" x14ac:dyDescent="0.25">
      <c r="A37" s="57" t="s">
        <v>22</v>
      </c>
      <c r="B37" s="55">
        <v>70.3</v>
      </c>
      <c r="C37" s="55">
        <v>70.8</v>
      </c>
      <c r="D37" s="55">
        <v>70.599999999999994</v>
      </c>
      <c r="E37" s="55">
        <v>70.599999999999994</v>
      </c>
      <c r="F37" s="55">
        <v>70.599999999999994</v>
      </c>
      <c r="G37" s="55">
        <v>70.3</v>
      </c>
      <c r="H37" s="55">
        <v>60</v>
      </c>
      <c r="I37" s="55">
        <v>70</v>
      </c>
      <c r="J37" s="55">
        <v>70</v>
      </c>
      <c r="K37" s="55">
        <v>70.400000000000006</v>
      </c>
      <c r="L37" s="67">
        <v>70</v>
      </c>
      <c r="M37" s="67">
        <v>70</v>
      </c>
      <c r="N37" s="67">
        <v>70</v>
      </c>
      <c r="O37" s="67">
        <v>69.900000000000006</v>
      </c>
      <c r="P37" s="67">
        <v>69.900000000000006</v>
      </c>
      <c r="Q37" s="67">
        <v>69.900000000000006</v>
      </c>
      <c r="R37" s="67">
        <v>69.900000000000006</v>
      </c>
      <c r="S37" s="67">
        <v>36.700000000000003</v>
      </c>
      <c r="T37" s="67">
        <v>72.599999999999994</v>
      </c>
      <c r="U37" s="67">
        <v>70.3</v>
      </c>
      <c r="V37" s="67">
        <v>70.3</v>
      </c>
      <c r="W37" s="67">
        <v>72</v>
      </c>
      <c r="X37" s="67">
        <v>72.2</v>
      </c>
      <c r="Y37" s="67">
        <v>72.2</v>
      </c>
      <c r="Z37" s="67">
        <v>69.599999999999994</v>
      </c>
      <c r="AA37" s="55">
        <v>71.3</v>
      </c>
      <c r="AB37" s="55">
        <v>69.5</v>
      </c>
      <c r="AC37" s="55">
        <v>71</v>
      </c>
      <c r="AD37" s="55">
        <v>72.3</v>
      </c>
      <c r="AE37" s="55">
        <v>72.3</v>
      </c>
      <c r="AF37" s="55">
        <v>72.3</v>
      </c>
      <c r="AG37" s="58">
        <v>70</v>
      </c>
      <c r="AH37" s="51">
        <f t="shared" si="2"/>
        <v>72.599999999999994</v>
      </c>
      <c r="AI37" s="52">
        <f t="shared" si="3"/>
        <v>36.700000000000003</v>
      </c>
      <c r="AK37" s="53"/>
    </row>
    <row r="38" spans="1:41" x14ac:dyDescent="0.25">
      <c r="A38" s="57" t="s">
        <v>23</v>
      </c>
      <c r="B38" s="55">
        <v>44.4</v>
      </c>
      <c r="C38" s="55">
        <v>44.3</v>
      </c>
      <c r="D38" s="55">
        <v>44.3</v>
      </c>
      <c r="E38" s="55">
        <v>44.2</v>
      </c>
      <c r="F38" s="55">
        <v>44.2</v>
      </c>
      <c r="G38" s="55">
        <v>44.3</v>
      </c>
      <c r="H38" s="55">
        <v>44.3</v>
      </c>
      <c r="I38" s="55">
        <v>44.3</v>
      </c>
      <c r="J38" s="55">
        <v>44.3</v>
      </c>
      <c r="K38" s="55">
        <v>44.3</v>
      </c>
      <c r="L38" s="67">
        <v>44.4</v>
      </c>
      <c r="M38" s="67">
        <v>44.4</v>
      </c>
      <c r="N38" s="67">
        <v>44.4</v>
      </c>
      <c r="O38" s="67">
        <v>43.8</v>
      </c>
      <c r="P38" s="67">
        <v>43.8</v>
      </c>
      <c r="Q38" s="67">
        <v>43.8</v>
      </c>
      <c r="R38" s="67">
        <v>43.8</v>
      </c>
      <c r="S38" s="67">
        <v>23.4</v>
      </c>
      <c r="T38" s="67">
        <v>44.6</v>
      </c>
      <c r="U38" s="67">
        <v>44.6</v>
      </c>
      <c r="V38" s="67">
        <v>44.6</v>
      </c>
      <c r="W38" s="67">
        <v>45.1</v>
      </c>
      <c r="X38" s="67">
        <v>45.4</v>
      </c>
      <c r="Y38" s="67">
        <v>45.4</v>
      </c>
      <c r="Z38" s="67">
        <v>44.5</v>
      </c>
      <c r="AA38" s="55">
        <v>45.2</v>
      </c>
      <c r="AB38" s="55">
        <v>44.8</v>
      </c>
      <c r="AC38" s="55">
        <v>43.8</v>
      </c>
      <c r="AD38" s="55">
        <v>44.4</v>
      </c>
      <c r="AE38" s="55">
        <v>44.4</v>
      </c>
      <c r="AF38" s="55">
        <v>44.4</v>
      </c>
      <c r="AG38" s="58">
        <v>69</v>
      </c>
      <c r="AH38" s="51">
        <f t="shared" si="2"/>
        <v>45.4</v>
      </c>
      <c r="AI38" s="52">
        <f t="shared" si="3"/>
        <v>23.4</v>
      </c>
      <c r="AK38" s="53"/>
    </row>
    <row r="39" spans="1:41" x14ac:dyDescent="0.25">
      <c r="A39" s="57" t="s">
        <v>24</v>
      </c>
      <c r="B39" s="55">
        <v>30.5</v>
      </c>
      <c r="C39" s="55">
        <v>30.5</v>
      </c>
      <c r="D39" s="55">
        <v>30.5</v>
      </c>
      <c r="E39" s="55">
        <v>30.5</v>
      </c>
      <c r="F39" s="55">
        <v>30.5</v>
      </c>
      <c r="G39" s="55">
        <v>30.5</v>
      </c>
      <c r="H39" s="55">
        <v>21</v>
      </c>
      <c r="I39" s="55">
        <v>30.2</v>
      </c>
      <c r="J39" s="55">
        <v>30.2</v>
      </c>
      <c r="K39" s="55">
        <v>30.2</v>
      </c>
      <c r="L39" s="67">
        <v>30.7</v>
      </c>
      <c r="M39" s="67">
        <v>30.7</v>
      </c>
      <c r="N39" s="67">
        <v>30.7</v>
      </c>
      <c r="O39" s="67">
        <v>30.7</v>
      </c>
      <c r="P39" s="67">
        <v>30.7</v>
      </c>
      <c r="Q39" s="67">
        <v>30.7</v>
      </c>
      <c r="R39" s="67">
        <v>30.7</v>
      </c>
      <c r="S39" s="67">
        <v>30.7</v>
      </c>
      <c r="T39" s="67">
        <v>30</v>
      </c>
      <c r="U39" s="67">
        <v>30</v>
      </c>
      <c r="V39" s="67">
        <v>30</v>
      </c>
      <c r="W39" s="67">
        <v>30</v>
      </c>
      <c r="X39" s="67">
        <v>30</v>
      </c>
      <c r="Y39" s="67">
        <v>30</v>
      </c>
      <c r="Z39" s="67">
        <v>30</v>
      </c>
      <c r="AA39" s="55">
        <v>30.5</v>
      </c>
      <c r="AB39" s="55">
        <v>30.5</v>
      </c>
      <c r="AC39" s="55">
        <v>30.5</v>
      </c>
      <c r="AD39" s="55">
        <v>30.5</v>
      </c>
      <c r="AE39" s="55">
        <v>30.5</v>
      </c>
      <c r="AF39" s="55">
        <v>30.5</v>
      </c>
      <c r="AG39" s="58">
        <v>60</v>
      </c>
      <c r="AH39" s="51">
        <f t="shared" si="2"/>
        <v>30.7</v>
      </c>
      <c r="AI39" s="52">
        <f t="shared" si="3"/>
        <v>21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48">
        <v>15</v>
      </c>
      <c r="Z40" s="48">
        <v>15</v>
      </c>
      <c r="AA40" s="55">
        <v>15</v>
      </c>
      <c r="AB40" s="55">
        <v>15</v>
      </c>
      <c r="AC40" s="55">
        <v>15</v>
      </c>
      <c r="AD40" s="55">
        <v>15</v>
      </c>
      <c r="AE40" s="55">
        <v>15</v>
      </c>
      <c r="AF40" s="55">
        <v>15</v>
      </c>
      <c r="AG40" s="58">
        <v>30</v>
      </c>
      <c r="AH40" s="51">
        <f t="shared" si="2"/>
        <v>15</v>
      </c>
      <c r="AI40" s="52">
        <f t="shared" si="3"/>
        <v>15</v>
      </c>
      <c r="AK40" s="53"/>
    </row>
    <row r="41" spans="1:41" x14ac:dyDescent="0.25">
      <c r="A41" s="57" t="s">
        <v>86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17</v>
      </c>
      <c r="C42" s="68">
        <v>17</v>
      </c>
      <c r="D42" s="68">
        <v>17</v>
      </c>
      <c r="E42" s="68">
        <v>17</v>
      </c>
      <c r="F42" s="68">
        <v>17</v>
      </c>
      <c r="G42" s="68">
        <v>17</v>
      </c>
      <c r="H42" s="68">
        <v>17</v>
      </c>
      <c r="I42" s="68">
        <v>17</v>
      </c>
      <c r="J42" s="68">
        <v>17</v>
      </c>
      <c r="K42" s="68">
        <v>17</v>
      </c>
      <c r="L42" s="48">
        <v>16.899999999999999</v>
      </c>
      <c r="M42" s="48">
        <v>16.899999999999999</v>
      </c>
      <c r="N42" s="48">
        <v>16.899999999999999</v>
      </c>
      <c r="O42" s="48">
        <v>16.899999999999999</v>
      </c>
      <c r="P42" s="48">
        <v>16.899999999999999</v>
      </c>
      <c r="Q42" s="48">
        <v>16.899999999999999</v>
      </c>
      <c r="R42" s="48">
        <v>16.899999999999999</v>
      </c>
      <c r="S42" s="48">
        <v>16.899999999999999</v>
      </c>
      <c r="T42" s="48">
        <v>16.899999999999999</v>
      </c>
      <c r="U42" s="48">
        <v>16.899999999999999</v>
      </c>
      <c r="V42" s="48">
        <v>16.899999999999999</v>
      </c>
      <c r="W42" s="48">
        <v>16.899999999999999</v>
      </c>
      <c r="X42" s="48">
        <v>16.899999999999999</v>
      </c>
      <c r="Y42" s="48">
        <v>16.899999999999999</v>
      </c>
      <c r="Z42" s="48">
        <v>16.899999999999999</v>
      </c>
      <c r="AA42" s="55">
        <v>16.899999999999999</v>
      </c>
      <c r="AB42" s="55">
        <v>17</v>
      </c>
      <c r="AC42" s="55">
        <v>17</v>
      </c>
      <c r="AD42" s="55">
        <v>17</v>
      </c>
      <c r="AE42" s="55">
        <v>17</v>
      </c>
      <c r="AF42" s="55">
        <v>17</v>
      </c>
      <c r="AG42" s="58">
        <v>24</v>
      </c>
      <c r="AH42" s="51">
        <f t="shared" si="2"/>
        <v>17</v>
      </c>
      <c r="AI42" s="52">
        <f t="shared" si="3"/>
        <v>16.899999999999999</v>
      </c>
      <c r="AK42" s="53"/>
    </row>
    <row r="43" spans="1:41" x14ac:dyDescent="0.25">
      <c r="A43" s="57" t="s">
        <v>27</v>
      </c>
      <c r="B43" s="55">
        <v>2.5</v>
      </c>
      <c r="C43" s="55">
        <v>2.5</v>
      </c>
      <c r="D43" s="55">
        <v>2.5</v>
      </c>
      <c r="E43" s="55">
        <v>2.5</v>
      </c>
      <c r="F43" s="55">
        <v>2.5</v>
      </c>
      <c r="G43" s="55">
        <v>2.5</v>
      </c>
      <c r="H43" s="55">
        <v>2.5</v>
      </c>
      <c r="I43" s="55">
        <v>2.5</v>
      </c>
      <c r="J43" s="55">
        <v>2.5</v>
      </c>
      <c r="K43" s="55">
        <v>2.5</v>
      </c>
      <c r="L43" s="48">
        <v>2.5</v>
      </c>
      <c r="M43" s="48">
        <v>2.5</v>
      </c>
      <c r="N43" s="48">
        <v>2.5</v>
      </c>
      <c r="O43" s="48">
        <v>0</v>
      </c>
      <c r="P43" s="48">
        <v>0</v>
      </c>
      <c r="Q43" s="48">
        <v>0</v>
      </c>
      <c r="R43" s="48">
        <v>0</v>
      </c>
      <c r="S43" s="48">
        <v>0</v>
      </c>
      <c r="T43" s="48">
        <v>2.5</v>
      </c>
      <c r="U43" s="48">
        <v>2.5</v>
      </c>
      <c r="V43" s="48">
        <v>2.5</v>
      </c>
      <c r="W43" s="48">
        <v>2.5</v>
      </c>
      <c r="X43" s="48">
        <v>2.5</v>
      </c>
      <c r="Y43" s="48">
        <v>2.5</v>
      </c>
      <c r="Z43" s="48">
        <v>2.5</v>
      </c>
      <c r="AA43" s="55">
        <v>2.5</v>
      </c>
      <c r="AB43" s="55">
        <v>2.5</v>
      </c>
      <c r="AC43" s="55">
        <v>2.5</v>
      </c>
      <c r="AD43" s="55">
        <v>2.5</v>
      </c>
      <c r="AE43" s="55">
        <v>2.5</v>
      </c>
      <c r="AF43" s="55">
        <v>2.5</v>
      </c>
      <c r="AG43" s="58">
        <v>15</v>
      </c>
      <c r="AH43" s="51">
        <f t="shared" si="2"/>
        <v>2.5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14</v>
      </c>
      <c r="C44" s="55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48">
        <v>14</v>
      </c>
      <c r="M44" s="48">
        <v>14</v>
      </c>
      <c r="N44" s="48">
        <v>14</v>
      </c>
      <c r="O44" s="48">
        <v>14</v>
      </c>
      <c r="P44" s="48">
        <v>14</v>
      </c>
      <c r="Q44" s="48">
        <v>14</v>
      </c>
      <c r="R44" s="48">
        <v>14</v>
      </c>
      <c r="S44" s="48">
        <v>14</v>
      </c>
      <c r="T44" s="48">
        <v>14</v>
      </c>
      <c r="U44" s="48">
        <v>14</v>
      </c>
      <c r="V44" s="48">
        <v>14</v>
      </c>
      <c r="W44" s="48">
        <v>14</v>
      </c>
      <c r="X44" s="48">
        <v>14</v>
      </c>
      <c r="Y44" s="48">
        <v>14</v>
      </c>
      <c r="Z44" s="48">
        <v>14</v>
      </c>
      <c r="AA44" s="55">
        <v>14</v>
      </c>
      <c r="AB44" s="55">
        <v>14</v>
      </c>
      <c r="AC44" s="55">
        <v>14</v>
      </c>
      <c r="AD44" s="55">
        <v>14</v>
      </c>
      <c r="AE44" s="55">
        <v>14</v>
      </c>
      <c r="AF44" s="55">
        <v>14</v>
      </c>
      <c r="AG44" s="58">
        <v>14.1</v>
      </c>
      <c r="AH44" s="51">
        <f t="shared" si="2"/>
        <v>14</v>
      </c>
      <c r="AI44" s="52">
        <f t="shared" si="3"/>
        <v>14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14</v>
      </c>
      <c r="C45" s="68">
        <v>14</v>
      </c>
      <c r="D45" s="68">
        <v>14</v>
      </c>
      <c r="E45" s="68">
        <v>14</v>
      </c>
      <c r="F45" s="68">
        <v>14</v>
      </c>
      <c r="G45" s="68">
        <v>14</v>
      </c>
      <c r="H45" s="68">
        <v>14</v>
      </c>
      <c r="I45" s="68">
        <v>14</v>
      </c>
      <c r="J45" s="68">
        <v>14</v>
      </c>
      <c r="K45" s="68">
        <v>14</v>
      </c>
      <c r="L45" s="48">
        <v>14</v>
      </c>
      <c r="M45" s="48">
        <v>14</v>
      </c>
      <c r="N45" s="48">
        <v>14</v>
      </c>
      <c r="O45" s="48">
        <v>14</v>
      </c>
      <c r="P45" s="48">
        <v>14</v>
      </c>
      <c r="Q45" s="48">
        <v>14</v>
      </c>
      <c r="R45" s="48">
        <v>14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55">
        <v>14</v>
      </c>
      <c r="AB45" s="55">
        <v>14</v>
      </c>
      <c r="AC45" s="55">
        <v>14</v>
      </c>
      <c r="AD45" s="55">
        <v>14</v>
      </c>
      <c r="AE45" s="55">
        <v>14</v>
      </c>
      <c r="AF45" s="55">
        <v>14</v>
      </c>
      <c r="AG45" s="58">
        <v>14</v>
      </c>
      <c r="AH45" s="51">
        <f t="shared" si="2"/>
        <v>14</v>
      </c>
      <c r="AI45" s="52">
        <f t="shared" si="3"/>
        <v>14</v>
      </c>
      <c r="AK45" s="53"/>
    </row>
    <row r="46" spans="1:41" x14ac:dyDescent="0.25">
      <c r="A46" s="57" t="s">
        <v>30</v>
      </c>
      <c r="B46" s="55">
        <v>6.6</v>
      </c>
      <c r="C46" s="55">
        <v>6.6</v>
      </c>
      <c r="D46" s="55">
        <v>6.6</v>
      </c>
      <c r="E46" s="55">
        <v>6.6</v>
      </c>
      <c r="F46" s="55">
        <v>6.6</v>
      </c>
      <c r="G46" s="55">
        <v>6.6</v>
      </c>
      <c r="H46" s="55">
        <v>6.6</v>
      </c>
      <c r="I46" s="55">
        <v>6.6</v>
      </c>
      <c r="J46" s="55">
        <v>6.6</v>
      </c>
      <c r="K46" s="55">
        <v>6.5</v>
      </c>
      <c r="L46" s="48">
        <v>6.5</v>
      </c>
      <c r="M46" s="48">
        <v>6.5</v>
      </c>
      <c r="N46" s="48">
        <v>6.5</v>
      </c>
      <c r="O46" s="48">
        <v>6.5</v>
      </c>
      <c r="P46" s="48">
        <v>6.5</v>
      </c>
      <c r="Q46" s="48">
        <v>6.5</v>
      </c>
      <c r="R46" s="48">
        <v>6.5</v>
      </c>
      <c r="S46" s="48">
        <v>6.5</v>
      </c>
      <c r="T46" s="48">
        <v>6.5</v>
      </c>
      <c r="U46" s="48">
        <v>6.5</v>
      </c>
      <c r="V46" s="48">
        <v>6.5</v>
      </c>
      <c r="W46" s="48">
        <v>6.5</v>
      </c>
      <c r="X46" s="48">
        <v>6.5</v>
      </c>
      <c r="Y46" s="48">
        <v>6.5</v>
      </c>
      <c r="Z46" s="48">
        <v>6.5</v>
      </c>
      <c r="AA46" s="55">
        <v>6.4</v>
      </c>
      <c r="AB46" s="55">
        <v>6.5</v>
      </c>
      <c r="AC46" s="55">
        <v>6.5</v>
      </c>
      <c r="AD46" s="55">
        <v>6.5</v>
      </c>
      <c r="AE46" s="55">
        <v>6.5</v>
      </c>
      <c r="AF46" s="55">
        <v>6.5</v>
      </c>
      <c r="AG46" s="58">
        <v>10.050000000000001</v>
      </c>
      <c r="AH46" s="51">
        <f t="shared" si="2"/>
        <v>6.6</v>
      </c>
      <c r="AI46" s="52">
        <f t="shared" si="3"/>
        <v>6.4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55">
        <v>6.2</v>
      </c>
      <c r="AB47" s="55">
        <v>6.2</v>
      </c>
      <c r="AC47" s="55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366.24</v>
      </c>
      <c r="C49" s="66">
        <f t="shared" si="6"/>
        <v>365.74000000000007</v>
      </c>
      <c r="D49" s="66">
        <f t="shared" si="6"/>
        <v>363.84000000000003</v>
      </c>
      <c r="E49" s="66">
        <f t="shared" si="6"/>
        <v>364.14000000000004</v>
      </c>
      <c r="F49" s="66">
        <f t="shared" si="6"/>
        <v>363.74</v>
      </c>
      <c r="G49" s="66">
        <f t="shared" si="6"/>
        <v>363.64000000000004</v>
      </c>
      <c r="H49" s="66">
        <f t="shared" si="6"/>
        <v>343.94000000000005</v>
      </c>
      <c r="I49" s="66">
        <f t="shared" si="6"/>
        <v>363.84000000000003</v>
      </c>
      <c r="J49" s="66">
        <f t="shared" si="6"/>
        <v>363.84000000000003</v>
      </c>
      <c r="K49" s="66">
        <f t="shared" si="6"/>
        <v>363.94</v>
      </c>
      <c r="L49" s="66">
        <f t="shared" si="6"/>
        <v>364.24</v>
      </c>
      <c r="M49" s="66">
        <f t="shared" si="6"/>
        <v>364.24</v>
      </c>
      <c r="N49" s="66">
        <f t="shared" si="6"/>
        <v>364.24</v>
      </c>
      <c r="O49" s="66">
        <f t="shared" si="6"/>
        <v>361.53999999999996</v>
      </c>
      <c r="P49" s="66">
        <f t="shared" si="6"/>
        <v>361.53999999999996</v>
      </c>
      <c r="Q49" s="66">
        <f t="shared" si="6"/>
        <v>361.53999999999996</v>
      </c>
      <c r="R49" s="66">
        <f t="shared" si="6"/>
        <v>361.53999999999996</v>
      </c>
      <c r="S49" s="66">
        <f t="shared" si="6"/>
        <v>307.94</v>
      </c>
      <c r="T49" s="66">
        <f t="shared" si="6"/>
        <v>366.84</v>
      </c>
      <c r="U49" s="66">
        <f t="shared" si="6"/>
        <v>364.53999999999996</v>
      </c>
      <c r="V49" s="66">
        <f t="shared" si="6"/>
        <v>364.53999999999996</v>
      </c>
      <c r="W49" s="66">
        <f t="shared" si="6"/>
        <v>366.74</v>
      </c>
      <c r="X49" s="66">
        <f t="shared" si="6"/>
        <v>367.53999999999996</v>
      </c>
      <c r="Y49" s="66">
        <f t="shared" si="6"/>
        <v>368.03999999999996</v>
      </c>
      <c r="Z49" s="66">
        <f t="shared" si="6"/>
        <v>364.43999999999994</v>
      </c>
      <c r="AA49" s="66">
        <f t="shared" si="6"/>
        <v>367.73999999999995</v>
      </c>
      <c r="AB49" s="66">
        <f t="shared" si="6"/>
        <v>365.94</v>
      </c>
      <c r="AC49" s="66">
        <f t="shared" si="6"/>
        <v>366.44</v>
      </c>
      <c r="AD49" s="66">
        <f t="shared" si="6"/>
        <v>369.53999999999996</v>
      </c>
      <c r="AE49" s="66">
        <f t="shared" si="6"/>
        <v>369.53999999999996</v>
      </c>
      <c r="AF49" s="66">
        <f t="shared" si="6"/>
        <v>369.53999999999996</v>
      </c>
      <c r="AG49" s="71">
        <f>SUM(AG36:AG48)</f>
        <v>489.91</v>
      </c>
      <c r="AH49" s="51">
        <f t="shared" si="2"/>
        <v>369.53999999999996</v>
      </c>
      <c r="AI49" s="52">
        <f t="shared" si="3"/>
        <v>307.94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72">
        <v>0</v>
      </c>
      <c r="M50" s="72">
        <v>60</v>
      </c>
      <c r="N50" s="72">
        <v>60</v>
      </c>
      <c r="O50" s="72">
        <v>59.9</v>
      </c>
      <c r="P50" s="72">
        <v>59.9</v>
      </c>
      <c r="Q50" s="48">
        <v>54</v>
      </c>
      <c r="R50" s="48">
        <v>59.3</v>
      </c>
      <c r="S50" s="48">
        <v>59.3</v>
      </c>
      <c r="T50" s="48">
        <v>30.6</v>
      </c>
      <c r="U50" s="48">
        <v>10.199999999999999</v>
      </c>
      <c r="V50" s="48">
        <v>24</v>
      </c>
      <c r="W50" s="48">
        <v>29.8</v>
      </c>
      <c r="X50" s="48">
        <v>29.5</v>
      </c>
      <c r="Y50" s="48">
        <v>33.299999999999997</v>
      </c>
      <c r="Z50" s="48">
        <v>44.6</v>
      </c>
      <c r="AA50" s="48">
        <v>39.700000000000003</v>
      </c>
      <c r="AB50" s="48">
        <v>44.7</v>
      </c>
      <c r="AC50" s="48">
        <v>48.6</v>
      </c>
      <c r="AD50" s="48">
        <v>40</v>
      </c>
      <c r="AE50" s="48">
        <v>0</v>
      </c>
      <c r="AF50" s="48">
        <v>0</v>
      </c>
      <c r="AG50" s="56">
        <v>60</v>
      </c>
      <c r="AH50" s="51">
        <f t="shared" si="2"/>
        <v>60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72">
        <v>0</v>
      </c>
      <c r="M51" s="72">
        <v>30</v>
      </c>
      <c r="N51" s="72">
        <v>30</v>
      </c>
      <c r="O51" s="72">
        <v>23.8</v>
      </c>
      <c r="P51" s="72">
        <v>30.8</v>
      </c>
      <c r="Q51" s="67">
        <v>25.5</v>
      </c>
      <c r="R51" s="48">
        <v>28.6</v>
      </c>
      <c r="S51" s="48">
        <v>28.6</v>
      </c>
      <c r="T51" s="48">
        <v>0</v>
      </c>
      <c r="U51" s="67">
        <v>4.8</v>
      </c>
      <c r="V51" s="67">
        <v>5</v>
      </c>
      <c r="W51" s="67">
        <v>14.1</v>
      </c>
      <c r="X51" s="67">
        <v>4.2</v>
      </c>
      <c r="Y51" s="67">
        <v>16.8</v>
      </c>
      <c r="Z51" s="67">
        <v>16.399999999999999</v>
      </c>
      <c r="AA51" s="67">
        <v>17.100000000000001</v>
      </c>
      <c r="AB51" s="67">
        <v>17.100000000000001</v>
      </c>
      <c r="AC51" s="67">
        <v>23.7</v>
      </c>
      <c r="AD51" s="67">
        <v>20</v>
      </c>
      <c r="AE51" s="67">
        <v>0</v>
      </c>
      <c r="AF51" s="67">
        <v>0</v>
      </c>
      <c r="AG51" s="58">
        <v>32</v>
      </c>
      <c r="AH51" s="51">
        <f t="shared" si="2"/>
        <v>30.8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73">
        <v>0</v>
      </c>
      <c r="M52" s="73">
        <v>12</v>
      </c>
      <c r="N52" s="73">
        <v>12</v>
      </c>
      <c r="O52" s="73">
        <v>8.6999999999999993</v>
      </c>
      <c r="P52" s="73">
        <v>12</v>
      </c>
      <c r="Q52" s="74">
        <v>9.3000000000000007</v>
      </c>
      <c r="R52" s="48">
        <v>10.4</v>
      </c>
      <c r="S52" s="48">
        <v>10.4</v>
      </c>
      <c r="T52" s="48">
        <v>0</v>
      </c>
      <c r="U52" s="74">
        <v>1.8</v>
      </c>
      <c r="V52" s="74">
        <v>1.8</v>
      </c>
      <c r="W52" s="74">
        <v>5.2</v>
      </c>
      <c r="X52" s="74">
        <v>1.5</v>
      </c>
      <c r="Y52" s="74">
        <v>6.1</v>
      </c>
      <c r="Z52" s="74">
        <v>6</v>
      </c>
      <c r="AA52" s="74">
        <v>6.25</v>
      </c>
      <c r="AB52" s="74">
        <v>6.2</v>
      </c>
      <c r="AC52" s="74">
        <v>8.6999999999999993</v>
      </c>
      <c r="AD52" s="74">
        <v>6</v>
      </c>
      <c r="AE52" s="74">
        <v>0</v>
      </c>
      <c r="AF52" s="74">
        <v>0</v>
      </c>
      <c r="AG52" s="75">
        <v>14</v>
      </c>
      <c r="AH52" s="51">
        <f t="shared" si="2"/>
        <v>12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 t="shared" ref="B53:AF53" si="7">SUM(B50:B52)</f>
        <v>0</v>
      </c>
      <c r="C53" s="66">
        <f t="shared" si="7"/>
        <v>0</v>
      </c>
      <c r="D53" s="66">
        <f t="shared" si="7"/>
        <v>0</v>
      </c>
      <c r="E53" s="66">
        <f t="shared" si="7"/>
        <v>0</v>
      </c>
      <c r="F53" s="66">
        <f>SUM(F50:F52)</f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102</v>
      </c>
      <c r="N53" s="66">
        <f t="shared" si="7"/>
        <v>102</v>
      </c>
      <c r="O53" s="66">
        <f t="shared" si="7"/>
        <v>92.4</v>
      </c>
      <c r="P53" s="66">
        <f t="shared" si="7"/>
        <v>102.7</v>
      </c>
      <c r="Q53" s="66">
        <f t="shared" si="7"/>
        <v>88.8</v>
      </c>
      <c r="R53" s="66">
        <f t="shared" si="7"/>
        <v>98.300000000000011</v>
      </c>
      <c r="S53" s="66">
        <f t="shared" si="7"/>
        <v>98.300000000000011</v>
      </c>
      <c r="T53" s="66">
        <f t="shared" si="7"/>
        <v>30.6</v>
      </c>
      <c r="U53" s="66">
        <f t="shared" si="7"/>
        <v>16.8</v>
      </c>
      <c r="V53" s="66">
        <f t="shared" si="7"/>
        <v>30.8</v>
      </c>
      <c r="W53" s="66">
        <f t="shared" si="7"/>
        <v>49.1</v>
      </c>
      <c r="X53" s="66">
        <f t="shared" si="7"/>
        <v>35.200000000000003</v>
      </c>
      <c r="Y53" s="66">
        <f t="shared" si="7"/>
        <v>56.199999999999996</v>
      </c>
      <c r="Z53" s="66">
        <f t="shared" si="7"/>
        <v>67</v>
      </c>
      <c r="AA53" s="66">
        <f t="shared" si="7"/>
        <v>63.050000000000004</v>
      </c>
      <c r="AB53" s="66">
        <f t="shared" si="7"/>
        <v>68</v>
      </c>
      <c r="AC53" s="66">
        <f t="shared" si="7"/>
        <v>81</v>
      </c>
      <c r="AD53" s="66">
        <f t="shared" si="7"/>
        <v>66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102.7</v>
      </c>
      <c r="AI53" s="52">
        <f t="shared" si="3"/>
        <v>0</v>
      </c>
      <c r="AK53" s="53"/>
    </row>
    <row r="54" spans="1:37" x14ac:dyDescent="0.25">
      <c r="A54" s="54" t="s">
        <v>206</v>
      </c>
      <c r="B54" s="48">
        <v>30.66</v>
      </c>
      <c r="C54" s="48">
        <v>23.61</v>
      </c>
      <c r="D54" s="48">
        <v>28</v>
      </c>
      <c r="E54" s="48">
        <v>25.53</v>
      </c>
      <c r="F54" s="48">
        <v>22</v>
      </c>
      <c r="G54" s="48">
        <v>18</v>
      </c>
      <c r="H54" s="48">
        <v>13</v>
      </c>
      <c r="I54" s="48">
        <v>11</v>
      </c>
      <c r="J54" s="48">
        <v>15.8</v>
      </c>
      <c r="K54" s="48">
        <v>16</v>
      </c>
      <c r="L54" s="48">
        <v>10</v>
      </c>
      <c r="M54" s="48">
        <v>15.5</v>
      </c>
      <c r="N54" s="48">
        <v>20</v>
      </c>
      <c r="O54" s="48">
        <v>21.37</v>
      </c>
      <c r="P54" s="48">
        <v>29</v>
      </c>
      <c r="Q54" s="48">
        <v>27</v>
      </c>
      <c r="R54" s="48">
        <v>41</v>
      </c>
      <c r="S54" s="48">
        <v>48.67</v>
      </c>
      <c r="T54" s="48">
        <v>39.270000000000003</v>
      </c>
      <c r="U54" s="48">
        <v>31.66</v>
      </c>
      <c r="V54" s="48">
        <v>11.83</v>
      </c>
      <c r="W54" s="48">
        <v>20.18</v>
      </c>
      <c r="X54" s="48">
        <v>22.78</v>
      </c>
      <c r="Y54" s="48">
        <v>44.57</v>
      </c>
      <c r="Z54" s="48">
        <v>66.900000000000006</v>
      </c>
      <c r="AA54" s="48">
        <v>62.3</v>
      </c>
      <c r="AB54" s="48">
        <v>67.8</v>
      </c>
      <c r="AC54" s="48">
        <v>64.900000000000006</v>
      </c>
      <c r="AD54" s="48">
        <v>45</v>
      </c>
      <c r="AE54" s="48">
        <v>28</v>
      </c>
      <c r="AF54" s="48">
        <v>26</v>
      </c>
      <c r="AG54" s="56"/>
      <c r="AH54" s="51">
        <f t="shared" si="2"/>
        <v>67.8</v>
      </c>
      <c r="AI54" s="52">
        <f t="shared" si="3"/>
        <v>10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53</v>
      </c>
      <c r="O55" s="48">
        <v>60</v>
      </c>
      <c r="P55" s="48">
        <v>76</v>
      </c>
      <c r="Q55" s="48">
        <v>31</v>
      </c>
      <c r="R55" s="48">
        <v>97.5</v>
      </c>
      <c r="S55" s="48">
        <v>97.5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41</v>
      </c>
      <c r="AA55" s="67">
        <v>41.2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97.5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5</v>
      </c>
      <c r="C56" s="67">
        <v>-15</v>
      </c>
      <c r="D56" s="67">
        <v>-14</v>
      </c>
      <c r="E56" s="67">
        <v>1</v>
      </c>
      <c r="F56" s="67">
        <v>-36</v>
      </c>
      <c r="G56" s="48">
        <v>-46</v>
      </c>
      <c r="H56" s="48">
        <v>0</v>
      </c>
      <c r="I56" s="48">
        <v>2</v>
      </c>
      <c r="J56" s="48">
        <v>11</v>
      </c>
      <c r="K56" s="48">
        <v>16</v>
      </c>
      <c r="L56" s="67">
        <v>10</v>
      </c>
      <c r="M56" s="67">
        <v>10</v>
      </c>
      <c r="N56" s="67">
        <v>180</v>
      </c>
      <c r="O56" s="67">
        <f>126+127.3</f>
        <v>253.3</v>
      </c>
      <c r="P56" s="67">
        <v>230</v>
      </c>
      <c r="Q56" s="67">
        <v>237</v>
      </c>
      <c r="R56" s="67">
        <v>99.1</v>
      </c>
      <c r="S56" s="67">
        <v>46.9</v>
      </c>
      <c r="T56" s="67">
        <v>24.3</v>
      </c>
      <c r="U56" s="77">
        <v>-5.5</v>
      </c>
      <c r="V56" s="77">
        <v>27</v>
      </c>
      <c r="W56" s="77">
        <v>4.9000000000000004</v>
      </c>
      <c r="X56" s="77">
        <v>14</v>
      </c>
      <c r="Y56" s="77">
        <v>0</v>
      </c>
      <c r="Z56" s="77">
        <v>6.7</v>
      </c>
      <c r="AA56" s="67">
        <v>7.1</v>
      </c>
      <c r="AB56" s="67">
        <v>4.4000000000000004</v>
      </c>
      <c r="AC56" s="67">
        <v>12</v>
      </c>
      <c r="AD56" s="67">
        <v>0</v>
      </c>
      <c r="AE56" s="67">
        <v>5</v>
      </c>
      <c r="AF56" s="67">
        <v>-6</v>
      </c>
      <c r="AG56" s="78"/>
      <c r="AH56" s="51">
        <f t="shared" si="2"/>
        <v>253.3</v>
      </c>
      <c r="AI56" s="52">
        <f t="shared" si="3"/>
        <v>-46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50.4</v>
      </c>
      <c r="S57" s="67">
        <v>50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10</v>
      </c>
      <c r="AA57" s="79">
        <v>12</v>
      </c>
      <c r="AB57" s="79">
        <v>12</v>
      </c>
      <c r="AC57" s="79">
        <v>12</v>
      </c>
      <c r="AD57" s="79">
        <v>10</v>
      </c>
      <c r="AE57" s="79">
        <v>0</v>
      </c>
      <c r="AF57" s="79">
        <v>0</v>
      </c>
      <c r="AG57" s="78"/>
      <c r="AH57" s="51">
        <f t="shared" si="2"/>
        <v>50.4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76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65.900000000000006</v>
      </c>
      <c r="Z58" s="48">
        <v>74.3</v>
      </c>
      <c r="AA58" s="48">
        <v>74.7</v>
      </c>
      <c r="AB58" s="48">
        <v>72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76</v>
      </c>
      <c r="AI58" s="52">
        <f t="shared" si="3"/>
        <v>0</v>
      </c>
      <c r="AK58" s="53"/>
    </row>
    <row r="59" spans="1:37" x14ac:dyDescent="0.25">
      <c r="A59" s="57" t="s">
        <v>88</v>
      </c>
      <c r="B59" s="67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80">
        <v>9</v>
      </c>
      <c r="O59" s="80">
        <v>9</v>
      </c>
      <c r="P59" s="80">
        <v>9</v>
      </c>
      <c r="Q59" s="80">
        <v>9</v>
      </c>
      <c r="R59" s="80">
        <v>9</v>
      </c>
      <c r="S59" s="80">
        <v>9</v>
      </c>
      <c r="T59" s="80">
        <v>9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9</v>
      </c>
      <c r="AD59" s="80">
        <v>0</v>
      </c>
      <c r="AE59" s="80">
        <v>0</v>
      </c>
      <c r="AF59" s="80">
        <v>0</v>
      </c>
      <c r="AG59" s="78"/>
      <c r="AH59" s="51">
        <f t="shared" si="2"/>
        <v>9</v>
      </c>
      <c r="AI59" s="52">
        <f t="shared" si="3"/>
        <v>0</v>
      </c>
      <c r="AK59" s="53"/>
    </row>
    <row r="60" spans="1:37" x14ac:dyDescent="0.25">
      <c r="A60" s="57" t="s">
        <v>89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48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>
        <v>10</v>
      </c>
      <c r="C61" s="79">
        <v>10</v>
      </c>
      <c r="D61" s="79">
        <v>10</v>
      </c>
      <c r="E61" s="79">
        <v>10</v>
      </c>
      <c r="F61" s="79">
        <v>10</v>
      </c>
      <c r="G61" s="79">
        <v>10</v>
      </c>
      <c r="H61" s="79">
        <v>10</v>
      </c>
      <c r="I61" s="79">
        <v>10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10</v>
      </c>
      <c r="S61" s="79">
        <v>10</v>
      </c>
      <c r="T61" s="79">
        <v>10</v>
      </c>
      <c r="U61" s="79">
        <v>10</v>
      </c>
      <c r="V61" s="79">
        <v>10</v>
      </c>
      <c r="W61" s="79">
        <v>10</v>
      </c>
      <c r="X61" s="79">
        <v>10</v>
      </c>
      <c r="Y61" s="79">
        <v>10</v>
      </c>
      <c r="Z61" s="79">
        <v>10</v>
      </c>
      <c r="AA61" s="79">
        <v>10</v>
      </c>
      <c r="AB61" s="79">
        <v>10</v>
      </c>
      <c r="AC61" s="79">
        <v>10</v>
      </c>
      <c r="AD61" s="79">
        <v>10</v>
      </c>
      <c r="AE61" s="79">
        <v>10</v>
      </c>
      <c r="AF61" s="79">
        <v>10</v>
      </c>
      <c r="AG61" s="78"/>
      <c r="AH61" s="51">
        <f t="shared" si="2"/>
        <v>10</v>
      </c>
      <c r="AI61" s="52">
        <f t="shared" si="3"/>
        <v>0</v>
      </c>
      <c r="AK61" s="53"/>
    </row>
    <row r="62" spans="1:37" x14ac:dyDescent="0.25">
      <c r="A62" s="57" t="s">
        <v>91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80">
        <v>0</v>
      </c>
      <c r="AC62" s="80">
        <v>0</v>
      </c>
      <c r="AD62" s="80">
        <v>0</v>
      </c>
      <c r="AE62" s="80">
        <v>0</v>
      </c>
      <c r="AF62" s="80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67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79">
        <v>0</v>
      </c>
      <c r="AB63" s="80">
        <v>0</v>
      </c>
      <c r="AC63" s="80">
        <v>0</v>
      </c>
      <c r="AD63" s="80">
        <v>0</v>
      </c>
      <c r="AE63" s="80">
        <v>0</v>
      </c>
      <c r="AF63" s="80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79">
        <v>0</v>
      </c>
      <c r="AB64" s="80">
        <v>0</v>
      </c>
      <c r="AC64" s="80">
        <v>0</v>
      </c>
      <c r="AD64" s="80">
        <v>0</v>
      </c>
      <c r="AE64" s="80">
        <v>0</v>
      </c>
      <c r="AF64" s="80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 t="shared" ref="B65:AF65" si="8">SUM(B54:B64)</f>
        <v>45.66</v>
      </c>
      <c r="C65" s="66">
        <f t="shared" si="8"/>
        <v>18.61</v>
      </c>
      <c r="D65" s="66">
        <f t="shared" si="8"/>
        <v>24</v>
      </c>
      <c r="E65" s="66">
        <f t="shared" si="8"/>
        <v>36.53</v>
      </c>
      <c r="F65" s="66">
        <f t="shared" si="8"/>
        <v>-4</v>
      </c>
      <c r="G65" s="66">
        <f t="shared" si="8"/>
        <v>-18</v>
      </c>
      <c r="H65" s="66">
        <f t="shared" si="8"/>
        <v>23</v>
      </c>
      <c r="I65" s="66">
        <f t="shared" si="8"/>
        <v>23</v>
      </c>
      <c r="J65" s="66">
        <f t="shared" si="8"/>
        <v>26.8</v>
      </c>
      <c r="K65" s="66">
        <f t="shared" si="8"/>
        <v>32</v>
      </c>
      <c r="L65" s="66">
        <f t="shared" si="8"/>
        <v>20</v>
      </c>
      <c r="M65" s="66">
        <f t="shared" si="8"/>
        <v>25.5</v>
      </c>
      <c r="N65" s="66">
        <f t="shared" si="8"/>
        <v>338</v>
      </c>
      <c r="O65" s="66">
        <f t="shared" si="8"/>
        <v>343.67</v>
      </c>
      <c r="P65" s="66">
        <f t="shared" si="8"/>
        <v>344</v>
      </c>
      <c r="Q65" s="66">
        <f t="shared" si="8"/>
        <v>304</v>
      </c>
      <c r="R65" s="66">
        <f t="shared" si="8"/>
        <v>307</v>
      </c>
      <c r="S65" s="66">
        <f t="shared" si="8"/>
        <v>262.07000000000005</v>
      </c>
      <c r="T65" s="66">
        <f t="shared" si="8"/>
        <v>82.570000000000007</v>
      </c>
      <c r="U65" s="66">
        <f t="shared" si="8"/>
        <v>36.159999999999997</v>
      </c>
      <c r="V65" s="66">
        <f t="shared" si="8"/>
        <v>48.83</v>
      </c>
      <c r="W65" s="66">
        <f t="shared" si="8"/>
        <v>35.08</v>
      </c>
      <c r="X65" s="66">
        <f t="shared" si="8"/>
        <v>46.78</v>
      </c>
      <c r="Y65" s="66">
        <f t="shared" si="8"/>
        <v>120.47</v>
      </c>
      <c r="Z65" s="66">
        <f t="shared" si="8"/>
        <v>208.9</v>
      </c>
      <c r="AA65" s="66">
        <f t="shared" si="8"/>
        <v>207.3</v>
      </c>
      <c r="AB65" s="66">
        <f t="shared" si="8"/>
        <v>166.2</v>
      </c>
      <c r="AC65" s="66">
        <f t="shared" si="8"/>
        <v>107.9</v>
      </c>
      <c r="AD65" s="66">
        <f t="shared" si="8"/>
        <v>65</v>
      </c>
      <c r="AE65" s="66">
        <f t="shared" si="8"/>
        <v>43</v>
      </c>
      <c r="AF65" s="66">
        <f t="shared" si="8"/>
        <v>30</v>
      </c>
      <c r="AG65" s="71">
        <f>SUM(AG54:AG64)</f>
        <v>0</v>
      </c>
      <c r="AH65" s="51">
        <f t="shared" si="2"/>
        <v>344</v>
      </c>
      <c r="AI65" s="52">
        <f t="shared" si="3"/>
        <v>-18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 t="shared" ref="B70:AG70" si="10">B65+B53+B49+B35+B69</f>
        <v>1227.9000000000001</v>
      </c>
      <c r="C70" s="88">
        <f t="shared" si="10"/>
        <v>1190.3500000000001</v>
      </c>
      <c r="D70" s="88">
        <f t="shared" si="10"/>
        <v>1173.8400000000001</v>
      </c>
      <c r="E70" s="88">
        <f t="shared" si="10"/>
        <v>1186.67</v>
      </c>
      <c r="F70" s="88">
        <f t="shared" si="10"/>
        <v>1145.7400000000002</v>
      </c>
      <c r="G70" s="88">
        <f t="shared" si="10"/>
        <v>1131.6400000000001</v>
      </c>
      <c r="H70" s="88">
        <f t="shared" si="10"/>
        <v>1144.94</v>
      </c>
      <c r="I70" s="88">
        <f t="shared" si="10"/>
        <v>1164.8400000000001</v>
      </c>
      <c r="J70" s="88">
        <f t="shared" si="10"/>
        <v>1172.6400000000001</v>
      </c>
      <c r="K70" s="88">
        <f t="shared" si="10"/>
        <v>1267.94</v>
      </c>
      <c r="L70" s="88">
        <f t="shared" si="10"/>
        <v>1255.94</v>
      </c>
      <c r="M70" s="88">
        <f t="shared" si="10"/>
        <v>1360.44</v>
      </c>
      <c r="N70" s="88">
        <f t="shared" si="10"/>
        <v>1369.94</v>
      </c>
      <c r="O70" s="88">
        <f t="shared" si="10"/>
        <v>1363.6100000000001</v>
      </c>
      <c r="P70" s="88">
        <f t="shared" si="10"/>
        <v>1374.24</v>
      </c>
      <c r="Q70" s="88">
        <f t="shared" si="10"/>
        <v>1320.34</v>
      </c>
      <c r="R70" s="88">
        <f t="shared" si="10"/>
        <v>1332.84</v>
      </c>
      <c r="S70" s="88">
        <f t="shared" si="10"/>
        <v>1218.31</v>
      </c>
      <c r="T70" s="88">
        <f t="shared" si="10"/>
        <v>1301.0100000000002</v>
      </c>
      <c r="U70" s="88">
        <f t="shared" si="10"/>
        <v>1280.5</v>
      </c>
      <c r="V70" s="88">
        <f t="shared" si="10"/>
        <v>1309.17</v>
      </c>
      <c r="W70" s="88">
        <f t="shared" si="10"/>
        <v>1316.22</v>
      </c>
      <c r="X70" s="88">
        <f t="shared" si="10"/>
        <v>1314.8200000000002</v>
      </c>
      <c r="Y70" s="88">
        <f t="shared" si="10"/>
        <v>1358.01</v>
      </c>
      <c r="Z70" s="88">
        <f t="shared" si="10"/>
        <v>1499.6399999999999</v>
      </c>
      <c r="AA70" s="88">
        <f t="shared" si="10"/>
        <v>1501.0900000000001</v>
      </c>
      <c r="AB70" s="88">
        <f t="shared" si="10"/>
        <v>1479.44</v>
      </c>
      <c r="AC70" s="88">
        <f t="shared" si="10"/>
        <v>1431.64</v>
      </c>
      <c r="AD70" s="88">
        <f t="shared" si="10"/>
        <v>1367.8400000000001</v>
      </c>
      <c r="AE70" s="88">
        <f t="shared" si="10"/>
        <v>1271.8400000000001</v>
      </c>
      <c r="AF70" s="88">
        <f t="shared" si="10"/>
        <v>1259.8400000000001</v>
      </c>
      <c r="AG70" s="88">
        <f t="shared" si="10"/>
        <v>2068.14</v>
      </c>
      <c r="AH70" s="51">
        <f t="shared" si="2"/>
        <v>1501.0900000000001</v>
      </c>
      <c r="AI70" s="52">
        <f t="shared" si="3"/>
        <v>1131.6400000000001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>
        <v>30</v>
      </c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30</v>
      </c>
      <c r="AI71" s="52">
        <f t="shared" si="3"/>
        <v>30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 t="shared" ref="B72:AF72" si="11">B69+B65+B53+B49+B35+B71</f>
        <v>1227.9000000000001</v>
      </c>
      <c r="C72" s="88">
        <f t="shared" si="11"/>
        <v>1190.3500000000001</v>
      </c>
      <c r="D72" s="88">
        <f t="shared" si="11"/>
        <v>1173.8400000000001</v>
      </c>
      <c r="E72" s="88">
        <f t="shared" si="11"/>
        <v>1186.67</v>
      </c>
      <c r="F72" s="88">
        <f t="shared" si="11"/>
        <v>1145.7400000000002</v>
      </c>
      <c r="G72" s="88">
        <f t="shared" si="11"/>
        <v>1131.6400000000001</v>
      </c>
      <c r="H72" s="88">
        <f t="shared" si="11"/>
        <v>1144.94</v>
      </c>
      <c r="I72" s="88">
        <f t="shared" si="11"/>
        <v>1164.8400000000001</v>
      </c>
      <c r="J72" s="88">
        <f t="shared" si="11"/>
        <v>1172.6400000000001</v>
      </c>
      <c r="K72" s="88">
        <f t="shared" si="11"/>
        <v>1267.94</v>
      </c>
      <c r="L72" s="88">
        <f t="shared" si="11"/>
        <v>1255.94</v>
      </c>
      <c r="M72" s="88">
        <f t="shared" si="11"/>
        <v>1360.44</v>
      </c>
      <c r="N72" s="88">
        <f t="shared" si="11"/>
        <v>1369.94</v>
      </c>
      <c r="O72" s="88">
        <f t="shared" si="11"/>
        <v>1363.6100000000001</v>
      </c>
      <c r="P72" s="88">
        <f t="shared" si="11"/>
        <v>1374.24</v>
      </c>
      <c r="Q72" s="88">
        <f t="shared" si="11"/>
        <v>1320.34</v>
      </c>
      <c r="R72" s="88">
        <f t="shared" si="11"/>
        <v>1332.84</v>
      </c>
      <c r="S72" s="88">
        <f t="shared" si="11"/>
        <v>1248.31</v>
      </c>
      <c r="T72" s="88">
        <f t="shared" si="11"/>
        <v>1301.0100000000002</v>
      </c>
      <c r="U72" s="88">
        <f t="shared" si="11"/>
        <v>1280.5</v>
      </c>
      <c r="V72" s="88">
        <f t="shared" si="11"/>
        <v>1309.17</v>
      </c>
      <c r="W72" s="88">
        <f t="shared" si="11"/>
        <v>1316.22</v>
      </c>
      <c r="X72" s="88">
        <f t="shared" si="11"/>
        <v>1314.8200000000002</v>
      </c>
      <c r="Y72" s="88">
        <f t="shared" si="11"/>
        <v>1358.01</v>
      </c>
      <c r="Z72" s="88">
        <f t="shared" si="11"/>
        <v>1499.6399999999999</v>
      </c>
      <c r="AA72" s="88">
        <f t="shared" si="11"/>
        <v>1501.0900000000001</v>
      </c>
      <c r="AB72" s="88">
        <f t="shared" si="11"/>
        <v>1479.44</v>
      </c>
      <c r="AC72" s="88">
        <f t="shared" si="11"/>
        <v>1431.64</v>
      </c>
      <c r="AD72" s="88">
        <f t="shared" si="11"/>
        <v>1367.8400000000001</v>
      </c>
      <c r="AE72" s="88">
        <f t="shared" si="11"/>
        <v>1271.8400000000001</v>
      </c>
      <c r="AF72" s="88">
        <f t="shared" si="11"/>
        <v>1259.8400000000001</v>
      </c>
      <c r="AG72" s="71">
        <f>AG69+AG65+AG53+AG49+AG35+AG71</f>
        <v>2068.14</v>
      </c>
      <c r="AH72" s="51">
        <f t="shared" si="2"/>
        <v>1501.0900000000001</v>
      </c>
      <c r="AI72" s="52">
        <f t="shared" si="3"/>
        <v>1131.6400000000001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v>0</v>
      </c>
      <c r="C73" s="79">
        <f t="shared" ref="C73:Q73" si="12">IF(C57&lt;0,C57*-1,0)</f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v>0</v>
      </c>
      <c r="C74" s="79">
        <f t="shared" ref="C74:Q74" si="14">IF(C55&lt;0,C55*-1,0)</f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v>0</v>
      </c>
      <c r="C75" s="79">
        <f t="shared" ref="C75:Q75" si="16">IF(C58&lt;0,C58*-1,0)</f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v>0</v>
      </c>
      <c r="C76" s="79">
        <f t="shared" ref="C76:E77" si="18">IF(C55&lt;0,C55*-1,0)</f>
        <v>0</v>
      </c>
      <c r="D76" s="79">
        <f t="shared" si="18"/>
        <v>0</v>
      </c>
      <c r="E76" s="79">
        <f t="shared" si="18"/>
        <v>0</v>
      </c>
      <c r="F76" s="79">
        <f>IF(F56&lt;0,F56*-1,0)</f>
        <v>36</v>
      </c>
      <c r="G76" s="79">
        <f t="shared" ref="G76:AF76" si="19">IF(G56&lt;0,G56*-1,0)</f>
        <v>46</v>
      </c>
      <c r="H76" s="79">
        <f t="shared" si="19"/>
        <v>0</v>
      </c>
      <c r="I76" s="79">
        <f t="shared" si="19"/>
        <v>0</v>
      </c>
      <c r="J76" s="79">
        <f t="shared" si="19"/>
        <v>0</v>
      </c>
      <c r="K76" s="79">
        <f t="shared" si="19"/>
        <v>0</v>
      </c>
      <c r="L76" s="79">
        <f t="shared" si="19"/>
        <v>0</v>
      </c>
      <c r="M76" s="79">
        <f t="shared" si="19"/>
        <v>0</v>
      </c>
      <c r="N76" s="79">
        <f t="shared" si="19"/>
        <v>0</v>
      </c>
      <c r="O76" s="79">
        <f t="shared" si="19"/>
        <v>0</v>
      </c>
      <c r="P76" s="79">
        <f t="shared" si="19"/>
        <v>0</v>
      </c>
      <c r="Q76" s="79">
        <f t="shared" si="19"/>
        <v>0</v>
      </c>
      <c r="R76" s="79">
        <f t="shared" si="19"/>
        <v>0</v>
      </c>
      <c r="S76" s="79">
        <f t="shared" si="19"/>
        <v>0</v>
      </c>
      <c r="T76" s="79">
        <f t="shared" si="19"/>
        <v>0</v>
      </c>
      <c r="U76" s="79">
        <f t="shared" si="19"/>
        <v>5.5</v>
      </c>
      <c r="V76" s="79">
        <f t="shared" si="19"/>
        <v>0</v>
      </c>
      <c r="W76" s="79">
        <f t="shared" si="19"/>
        <v>0</v>
      </c>
      <c r="X76" s="79">
        <f t="shared" si="19"/>
        <v>0</v>
      </c>
      <c r="Y76" s="79">
        <f t="shared" si="19"/>
        <v>0</v>
      </c>
      <c r="Z76" s="79">
        <f t="shared" si="19"/>
        <v>0</v>
      </c>
      <c r="AA76" s="79">
        <f t="shared" si="19"/>
        <v>0</v>
      </c>
      <c r="AB76" s="79">
        <f t="shared" si="19"/>
        <v>0</v>
      </c>
      <c r="AC76" s="79">
        <f t="shared" si="19"/>
        <v>0</v>
      </c>
      <c r="AD76" s="79">
        <f t="shared" si="19"/>
        <v>0</v>
      </c>
      <c r="AE76" s="79">
        <f t="shared" si="19"/>
        <v>0</v>
      </c>
      <c r="AF76" s="79">
        <f t="shared" si="19"/>
        <v>6</v>
      </c>
      <c r="AG76" s="89"/>
      <c r="AH76" s="51">
        <f t="shared" ref="AH76:AH88" si="20">MAX(B76:AF76)</f>
        <v>46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v>0</v>
      </c>
      <c r="C77" s="79">
        <f t="shared" si="18"/>
        <v>15</v>
      </c>
      <c r="D77" s="79">
        <f t="shared" si="18"/>
        <v>14</v>
      </c>
      <c r="E77" s="79">
        <f t="shared" si="18"/>
        <v>0</v>
      </c>
      <c r="F77" s="79">
        <f>IF(F54&lt;0,F54*-1,0)</f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15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3">SUM(B73:B78)</f>
        <v>0</v>
      </c>
      <c r="C79" s="66">
        <f t="shared" si="23"/>
        <v>15</v>
      </c>
      <c r="D79" s="66">
        <f t="shared" si="23"/>
        <v>14</v>
      </c>
      <c r="E79" s="66">
        <f t="shared" si="23"/>
        <v>0</v>
      </c>
      <c r="F79" s="66">
        <f t="shared" si="23"/>
        <v>36</v>
      </c>
      <c r="G79" s="66">
        <f t="shared" si="23"/>
        <v>46</v>
      </c>
      <c r="H79" s="66">
        <f t="shared" si="23"/>
        <v>0</v>
      </c>
      <c r="I79" s="66">
        <f t="shared" si="23"/>
        <v>0</v>
      </c>
      <c r="J79" s="66">
        <f t="shared" si="23"/>
        <v>0</v>
      </c>
      <c r="K79" s="66">
        <f t="shared" si="23"/>
        <v>0</v>
      </c>
      <c r="L79" s="66">
        <f t="shared" si="23"/>
        <v>0</v>
      </c>
      <c r="M79" s="66">
        <f t="shared" si="23"/>
        <v>0</v>
      </c>
      <c r="N79" s="66">
        <f t="shared" si="23"/>
        <v>0</v>
      </c>
      <c r="O79" s="66">
        <f t="shared" si="23"/>
        <v>0</v>
      </c>
      <c r="P79" s="66">
        <f t="shared" si="23"/>
        <v>0</v>
      </c>
      <c r="Q79" s="66">
        <f t="shared" si="23"/>
        <v>0</v>
      </c>
      <c r="R79" s="66">
        <f t="shared" si="23"/>
        <v>0</v>
      </c>
      <c r="S79" s="66">
        <f t="shared" si="23"/>
        <v>0</v>
      </c>
      <c r="T79" s="66">
        <f t="shared" si="23"/>
        <v>0</v>
      </c>
      <c r="U79" s="66">
        <f t="shared" si="23"/>
        <v>5.5</v>
      </c>
      <c r="V79" s="66">
        <f t="shared" si="23"/>
        <v>0</v>
      </c>
      <c r="W79" s="66">
        <f t="shared" si="23"/>
        <v>0</v>
      </c>
      <c r="X79" s="66">
        <f t="shared" si="23"/>
        <v>0</v>
      </c>
      <c r="Y79" s="66">
        <f t="shared" si="23"/>
        <v>0</v>
      </c>
      <c r="Z79" s="66">
        <f t="shared" si="23"/>
        <v>0</v>
      </c>
      <c r="AA79" s="66">
        <f t="shared" si="23"/>
        <v>0</v>
      </c>
      <c r="AB79" s="66">
        <f t="shared" si="23"/>
        <v>0</v>
      </c>
      <c r="AC79" s="66">
        <f t="shared" si="23"/>
        <v>0</v>
      </c>
      <c r="AD79" s="66">
        <f t="shared" si="23"/>
        <v>0</v>
      </c>
      <c r="AE79" s="66">
        <f t="shared" si="23"/>
        <v>0</v>
      </c>
      <c r="AF79" s="66">
        <f t="shared" si="23"/>
        <v>6</v>
      </c>
      <c r="AG79" s="71">
        <f t="shared" si="23"/>
        <v>0</v>
      </c>
      <c r="AH79" s="51">
        <f t="shared" si="20"/>
        <v>46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87</v>
      </c>
      <c r="B80" s="66">
        <f t="shared" ref="B80:AG80" si="24">SUM(B67:B79)</f>
        <v>2455.8000000000002</v>
      </c>
      <c r="C80" s="66">
        <f t="shared" si="24"/>
        <v>2410.7000000000003</v>
      </c>
      <c r="D80" s="66">
        <f t="shared" si="24"/>
        <v>2375.6800000000003</v>
      </c>
      <c r="E80" s="66">
        <f t="shared" si="24"/>
        <v>2373.34</v>
      </c>
      <c r="F80" s="66">
        <f t="shared" si="24"/>
        <v>2363.4800000000005</v>
      </c>
      <c r="G80" s="66">
        <f t="shared" si="24"/>
        <v>2355.2800000000002</v>
      </c>
      <c r="H80" s="66">
        <f t="shared" si="24"/>
        <v>2289.88</v>
      </c>
      <c r="I80" s="66">
        <f t="shared" si="24"/>
        <v>2329.6800000000003</v>
      </c>
      <c r="J80" s="66">
        <f t="shared" si="24"/>
        <v>2345.2800000000002</v>
      </c>
      <c r="K80" s="66">
        <f t="shared" si="24"/>
        <v>2535.88</v>
      </c>
      <c r="L80" s="66">
        <f t="shared" si="24"/>
        <v>2511.88</v>
      </c>
      <c r="M80" s="66">
        <f t="shared" si="24"/>
        <v>2720.88</v>
      </c>
      <c r="N80" s="66">
        <f t="shared" si="24"/>
        <v>2739.88</v>
      </c>
      <c r="O80" s="66">
        <f t="shared" si="24"/>
        <v>2727.2200000000003</v>
      </c>
      <c r="P80" s="66">
        <f t="shared" si="24"/>
        <v>2748.48</v>
      </c>
      <c r="Q80" s="66">
        <f t="shared" si="24"/>
        <v>2640.68</v>
      </c>
      <c r="R80" s="66">
        <f t="shared" si="24"/>
        <v>2665.68</v>
      </c>
      <c r="S80" s="66">
        <f t="shared" si="24"/>
        <v>2496.62</v>
      </c>
      <c r="T80" s="66">
        <f t="shared" si="24"/>
        <v>2602.0200000000004</v>
      </c>
      <c r="U80" s="66">
        <f t="shared" si="24"/>
        <v>2572</v>
      </c>
      <c r="V80" s="66">
        <f t="shared" si="24"/>
        <v>2618.34</v>
      </c>
      <c r="W80" s="66">
        <f t="shared" si="24"/>
        <v>2632.44</v>
      </c>
      <c r="X80" s="66">
        <f t="shared" si="24"/>
        <v>2629.6400000000003</v>
      </c>
      <c r="Y80" s="66">
        <f t="shared" si="24"/>
        <v>2716.02</v>
      </c>
      <c r="Z80" s="66">
        <f t="shared" si="24"/>
        <v>2999.2799999999997</v>
      </c>
      <c r="AA80" s="66">
        <f t="shared" si="24"/>
        <v>3002.1800000000003</v>
      </c>
      <c r="AB80" s="66">
        <f t="shared" si="24"/>
        <v>2958.88</v>
      </c>
      <c r="AC80" s="66">
        <f t="shared" si="24"/>
        <v>2863.28</v>
      </c>
      <c r="AD80" s="66">
        <f t="shared" si="24"/>
        <v>2735.6800000000003</v>
      </c>
      <c r="AE80" s="66">
        <f t="shared" si="24"/>
        <v>2543.6800000000003</v>
      </c>
      <c r="AF80" s="66">
        <f t="shared" si="24"/>
        <v>2531.6800000000003</v>
      </c>
      <c r="AG80" s="71">
        <f t="shared" si="24"/>
        <v>4208.08</v>
      </c>
      <c r="AH80" s="51">
        <f t="shared" si="20"/>
        <v>3002.1800000000003</v>
      </c>
      <c r="AI80" s="52">
        <f t="shared" si="21"/>
        <v>2289.88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50.015999999999998</v>
      </c>
      <c r="C81" s="91">
        <v>50.024000000000001</v>
      </c>
      <c r="D81" s="91">
        <v>50.045999999999999</v>
      </c>
      <c r="E81" s="91">
        <v>50.005000000000003</v>
      </c>
      <c r="F81" s="91">
        <v>49.86</v>
      </c>
      <c r="G81" s="91">
        <v>49.98</v>
      </c>
      <c r="H81" s="91">
        <v>50.045000000000002</v>
      </c>
      <c r="I81" s="91">
        <v>50.029000000000003</v>
      </c>
      <c r="J81" s="91">
        <v>50.030999999999999</v>
      </c>
      <c r="K81" s="91">
        <v>50.018999999999998</v>
      </c>
      <c r="L81" s="91">
        <v>50.04</v>
      </c>
      <c r="M81" s="91">
        <v>50.03</v>
      </c>
      <c r="N81" s="91">
        <v>50.045000000000002</v>
      </c>
      <c r="O81" s="91">
        <v>50.05</v>
      </c>
      <c r="P81" s="91">
        <v>50.023000000000003</v>
      </c>
      <c r="Q81" s="91">
        <v>49.951000000000001</v>
      </c>
      <c r="R81" s="91">
        <v>50.034999999999997</v>
      </c>
      <c r="S81" s="91">
        <v>49.991999999999997</v>
      </c>
      <c r="T81" s="91">
        <v>49.820999999999998</v>
      </c>
      <c r="U81" s="91">
        <v>50.036000000000001</v>
      </c>
      <c r="V81" s="91">
        <v>49.973999999999997</v>
      </c>
      <c r="W81" s="91">
        <v>49.982999999999997</v>
      </c>
      <c r="X81" s="91">
        <v>49.984999999999999</v>
      </c>
      <c r="Y81" s="91">
        <v>49.811999999999998</v>
      </c>
      <c r="Z81" s="91">
        <v>49.811999999999998</v>
      </c>
      <c r="AA81" s="91">
        <v>49.78</v>
      </c>
      <c r="AB81" s="91">
        <v>49.96</v>
      </c>
      <c r="AC81" s="91">
        <v>49.96</v>
      </c>
      <c r="AD81" s="91">
        <v>49.95</v>
      </c>
      <c r="AE81" s="91">
        <v>49.9</v>
      </c>
      <c r="AF81" s="92">
        <v>49.92</v>
      </c>
      <c r="AG81" s="93"/>
      <c r="AH81" s="51">
        <f t="shared" si="20"/>
        <v>50.05</v>
      </c>
      <c r="AI81" s="52">
        <f t="shared" si="21"/>
        <v>49.78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124.8</v>
      </c>
      <c r="C82" s="67">
        <v>124.2</v>
      </c>
      <c r="D82" s="67">
        <v>124.6</v>
      </c>
      <c r="E82" s="67">
        <v>125.6</v>
      </c>
      <c r="F82" s="67">
        <v>126.8</v>
      </c>
      <c r="G82" s="67">
        <v>126.7</v>
      </c>
      <c r="H82" s="67">
        <v>126.3</v>
      </c>
      <c r="I82" s="67">
        <v>125.1</v>
      </c>
      <c r="J82" s="67">
        <v>124.1</v>
      </c>
      <c r="K82" s="67">
        <v>122.7</v>
      </c>
      <c r="L82" s="67">
        <v>122.6</v>
      </c>
      <c r="M82" s="67">
        <v>122.6</v>
      </c>
      <c r="N82" s="67">
        <v>121.9</v>
      </c>
      <c r="O82" s="67">
        <v>123.7</v>
      </c>
      <c r="P82" s="67">
        <v>123.7</v>
      </c>
      <c r="Q82" s="67">
        <v>123.7</v>
      </c>
      <c r="R82" s="67">
        <v>126.4</v>
      </c>
      <c r="S82" s="95">
        <v>127.6</v>
      </c>
      <c r="T82" s="95">
        <v>122.7</v>
      </c>
      <c r="U82" s="95">
        <v>124.4</v>
      </c>
      <c r="V82" s="95">
        <v>123.3</v>
      </c>
      <c r="W82" s="95">
        <v>124.5</v>
      </c>
      <c r="X82" s="95">
        <v>124.5</v>
      </c>
      <c r="Y82" s="95">
        <v>125.7</v>
      </c>
      <c r="Z82" s="95">
        <v>125.7</v>
      </c>
      <c r="AA82" s="67">
        <v>125.7</v>
      </c>
      <c r="AB82" s="67">
        <v>125.9</v>
      </c>
      <c r="AC82" s="67">
        <v>125.9</v>
      </c>
      <c r="AD82" s="67">
        <v>125</v>
      </c>
      <c r="AE82" s="67">
        <v>123</v>
      </c>
      <c r="AF82" s="67">
        <v>123</v>
      </c>
      <c r="AG82" s="97"/>
      <c r="AH82" s="51">
        <f t="shared" si="20"/>
        <v>127.6</v>
      </c>
      <c r="AI82" s="52">
        <f t="shared" si="21"/>
        <v>121.9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128.5</v>
      </c>
      <c r="C83" s="67">
        <v>128.19999999999999</v>
      </c>
      <c r="D83" s="67">
        <v>128.5</v>
      </c>
      <c r="E83" s="67">
        <v>129</v>
      </c>
      <c r="F83" s="67">
        <v>129.80000000000001</v>
      </c>
      <c r="G83" s="67">
        <v>129.4</v>
      </c>
      <c r="H83" s="67">
        <v>128.6</v>
      </c>
      <c r="I83" s="67">
        <v>128</v>
      </c>
      <c r="J83" s="67">
        <v>1263</v>
      </c>
      <c r="K83" s="67">
        <v>125.1</v>
      </c>
      <c r="L83" s="67">
        <v>124.8</v>
      </c>
      <c r="M83" s="67">
        <v>124.8</v>
      </c>
      <c r="N83" s="67">
        <v>124.6</v>
      </c>
      <c r="O83" s="67">
        <v>126</v>
      </c>
      <c r="P83" s="67">
        <v>126.3</v>
      </c>
      <c r="Q83" s="67">
        <v>126.3</v>
      </c>
      <c r="R83" s="67">
        <v>128</v>
      </c>
      <c r="S83" s="95">
        <v>129.1</v>
      </c>
      <c r="T83" s="95">
        <v>125.3</v>
      </c>
      <c r="U83" s="95">
        <v>127.3</v>
      </c>
      <c r="V83" s="95">
        <v>125.1</v>
      </c>
      <c r="W83" s="95">
        <v>126.7</v>
      </c>
      <c r="X83" s="95">
        <v>126.6</v>
      </c>
      <c r="Y83" s="95">
        <v>128</v>
      </c>
      <c r="Z83" s="95">
        <v>128</v>
      </c>
      <c r="AA83" s="67">
        <v>128.4</v>
      </c>
      <c r="AB83" s="67">
        <v>128.80000000000001</v>
      </c>
      <c r="AC83" s="67">
        <v>128.80000000000001</v>
      </c>
      <c r="AD83" s="67">
        <v>129</v>
      </c>
      <c r="AE83" s="67">
        <v>128</v>
      </c>
      <c r="AF83" s="67">
        <v>128</v>
      </c>
      <c r="AG83" s="97"/>
      <c r="AH83" s="51">
        <f t="shared" si="20"/>
        <v>1263</v>
      </c>
      <c r="AI83" s="52">
        <f t="shared" si="21"/>
        <v>124.6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127.7</v>
      </c>
      <c r="C84" s="67">
        <v>125.9</v>
      </c>
      <c r="D84" s="67">
        <v>127.4</v>
      </c>
      <c r="E84" s="67">
        <v>127.3</v>
      </c>
      <c r="F84" s="67">
        <v>128.6</v>
      </c>
      <c r="G84" s="67">
        <v>128.19999999999999</v>
      </c>
      <c r="H84" s="67">
        <v>128</v>
      </c>
      <c r="I84" s="67">
        <v>125.6</v>
      </c>
      <c r="J84" s="67">
        <v>125.6</v>
      </c>
      <c r="K84" s="67">
        <v>127.8</v>
      </c>
      <c r="L84" s="67">
        <v>125.7</v>
      </c>
      <c r="M84" s="67">
        <v>125.7</v>
      </c>
      <c r="N84" s="67">
        <v>129.30000000000001</v>
      </c>
      <c r="O84" s="67">
        <v>127.1</v>
      </c>
      <c r="P84" s="67">
        <v>128.5</v>
      </c>
      <c r="Q84" s="67">
        <v>128.5</v>
      </c>
      <c r="R84" s="67">
        <v>125.4</v>
      </c>
      <c r="S84" s="67">
        <v>126.3</v>
      </c>
      <c r="T84" s="67">
        <v>126.5</v>
      </c>
      <c r="U84" s="67">
        <v>127.2</v>
      </c>
      <c r="V84" s="67">
        <v>127.1</v>
      </c>
      <c r="W84" s="95">
        <v>127.5</v>
      </c>
      <c r="X84" s="95">
        <v>127.5</v>
      </c>
      <c r="Y84" s="95">
        <v>125.7</v>
      </c>
      <c r="Z84" s="95">
        <v>125.7</v>
      </c>
      <c r="AA84" s="67">
        <v>128.6</v>
      </c>
      <c r="AB84" s="67">
        <v>127</v>
      </c>
      <c r="AC84" s="67">
        <v>127</v>
      </c>
      <c r="AD84" s="67">
        <v>128</v>
      </c>
      <c r="AE84" s="67">
        <v>127</v>
      </c>
      <c r="AF84" s="67">
        <v>129</v>
      </c>
      <c r="AG84" s="97"/>
      <c r="AH84" s="51">
        <f t="shared" si="20"/>
        <v>129.30000000000001</v>
      </c>
      <c r="AI84" s="52">
        <f t="shared" si="21"/>
        <v>125.4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130.9</v>
      </c>
      <c r="C85" s="67">
        <v>130</v>
      </c>
      <c r="D85" s="67">
        <v>130.9</v>
      </c>
      <c r="E85" s="67">
        <v>131</v>
      </c>
      <c r="F85" s="67">
        <v>132.5</v>
      </c>
      <c r="G85" s="67">
        <v>133.19999999999999</v>
      </c>
      <c r="H85" s="67">
        <v>132.6</v>
      </c>
      <c r="I85" s="67">
        <v>130.30000000000001</v>
      </c>
      <c r="J85" s="67">
        <v>131.1</v>
      </c>
      <c r="K85" s="67">
        <v>132.30000000000001</v>
      </c>
      <c r="L85" s="67">
        <v>129.9</v>
      </c>
      <c r="M85" s="67">
        <v>129.9</v>
      </c>
      <c r="N85" s="67">
        <v>131.5</v>
      </c>
      <c r="O85" s="67">
        <v>128.6</v>
      </c>
      <c r="P85" s="67">
        <v>131.5</v>
      </c>
      <c r="Q85" s="67">
        <v>131.5</v>
      </c>
      <c r="R85" s="67">
        <v>128.19999999999999</v>
      </c>
      <c r="S85" s="67">
        <v>128.19999999999999</v>
      </c>
      <c r="T85" s="67">
        <v>128.80000000000001</v>
      </c>
      <c r="U85" s="67">
        <v>129.9</v>
      </c>
      <c r="V85" s="67">
        <v>130.19999999999999</v>
      </c>
      <c r="W85" s="95">
        <v>130.9</v>
      </c>
      <c r="X85" s="95">
        <v>130.9</v>
      </c>
      <c r="Y85" s="95">
        <v>128.80000000000001</v>
      </c>
      <c r="Z85" s="95">
        <v>128.80000000000001</v>
      </c>
      <c r="AA85" s="67">
        <v>130.69999999999999</v>
      </c>
      <c r="AB85" s="67">
        <v>130.69999999999999</v>
      </c>
      <c r="AC85" s="67">
        <v>130.69999999999999</v>
      </c>
      <c r="AD85" s="67">
        <v>132</v>
      </c>
      <c r="AE85" s="67">
        <v>131</v>
      </c>
      <c r="AF85" s="67">
        <v>131</v>
      </c>
      <c r="AG85" s="97"/>
      <c r="AH85" s="51">
        <f t="shared" si="20"/>
        <v>133.19999999999999</v>
      </c>
      <c r="AI85" s="52">
        <f t="shared" si="21"/>
        <v>128.19999999999999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134.69999999999999</v>
      </c>
      <c r="C86" s="99">
        <v>128.80000000000001</v>
      </c>
      <c r="D86" s="99">
        <v>128.69999999999999</v>
      </c>
      <c r="E86" s="99">
        <v>130.30000000000001</v>
      </c>
      <c r="F86" s="99">
        <v>135.30000000000001</v>
      </c>
      <c r="G86" s="99">
        <v>132.4</v>
      </c>
      <c r="H86" s="99">
        <v>135</v>
      </c>
      <c r="I86" s="99">
        <v>132.99</v>
      </c>
      <c r="J86" s="99">
        <v>134</v>
      </c>
      <c r="K86" s="99">
        <v>132.69999999999999</v>
      </c>
      <c r="L86" s="99">
        <v>133.6</v>
      </c>
      <c r="M86" s="99">
        <v>133.6</v>
      </c>
      <c r="N86" s="99">
        <v>126.9</v>
      </c>
      <c r="O86" s="99">
        <v>133.1</v>
      </c>
      <c r="P86" s="99">
        <v>130</v>
      </c>
      <c r="Q86" s="99">
        <v>130</v>
      </c>
      <c r="R86" s="99">
        <v>131.4</v>
      </c>
      <c r="S86" s="99">
        <v>135.80000000000001</v>
      </c>
      <c r="T86" s="99">
        <v>132.9</v>
      </c>
      <c r="U86" s="99">
        <v>135.80000000000001</v>
      </c>
      <c r="V86" s="99">
        <v>134.4</v>
      </c>
      <c r="W86" s="95">
        <v>135.30000000000001</v>
      </c>
      <c r="X86" s="95">
        <v>135.30000000000001</v>
      </c>
      <c r="Y86" s="95">
        <v>133.69999999999999</v>
      </c>
      <c r="Z86" s="95">
        <v>133.69999999999999</v>
      </c>
      <c r="AA86" s="99">
        <v>133.6</v>
      </c>
      <c r="AB86" s="99">
        <v>132.69999999999999</v>
      </c>
      <c r="AC86" s="99">
        <v>132.69999999999999</v>
      </c>
      <c r="AD86" s="99">
        <v>133</v>
      </c>
      <c r="AE86" s="99">
        <v>133</v>
      </c>
      <c r="AF86" s="99">
        <v>131</v>
      </c>
      <c r="AG86" s="101"/>
      <c r="AH86" s="51">
        <f t="shared" si="20"/>
        <v>135.80000000000001</v>
      </c>
      <c r="AI86" s="52">
        <f t="shared" si="21"/>
        <v>126.9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125.6</v>
      </c>
      <c r="C87" s="67">
        <v>115</v>
      </c>
      <c r="D87" s="67">
        <v>117.4</v>
      </c>
      <c r="E87" s="67">
        <v>120</v>
      </c>
      <c r="F87" s="67">
        <v>129</v>
      </c>
      <c r="G87" s="67">
        <v>125.6</v>
      </c>
      <c r="H87" s="67">
        <v>130</v>
      </c>
      <c r="I87" s="67">
        <v>126.8</v>
      </c>
      <c r="J87" s="67">
        <v>126.9</v>
      </c>
      <c r="K87" s="67">
        <v>126.3</v>
      </c>
      <c r="L87" s="67">
        <v>129.6</v>
      </c>
      <c r="M87" s="67">
        <v>129.6</v>
      </c>
      <c r="N87" s="67">
        <v>120.3</v>
      </c>
      <c r="O87" s="67">
        <v>130.19999999999999</v>
      </c>
      <c r="P87" s="67">
        <v>126.9</v>
      </c>
      <c r="Q87" s="67">
        <v>126.9</v>
      </c>
      <c r="R87" s="67">
        <v>125.7</v>
      </c>
      <c r="S87" s="67">
        <v>134.80000000000001</v>
      </c>
      <c r="T87" s="67">
        <v>132.9</v>
      </c>
      <c r="U87" s="67">
        <v>132.19999999999999</v>
      </c>
      <c r="V87" s="67">
        <v>130.9</v>
      </c>
      <c r="W87" s="95">
        <v>135.19999999999999</v>
      </c>
      <c r="X87" s="95">
        <v>135.19999999999999</v>
      </c>
      <c r="Y87" s="95">
        <v>129.80000000000001</v>
      </c>
      <c r="Z87" s="95">
        <v>129.80000000000001</v>
      </c>
      <c r="AA87" s="67">
        <v>126</v>
      </c>
      <c r="AB87" s="67">
        <v>1283.0999999999999</v>
      </c>
      <c r="AC87" s="67">
        <v>1283.0999999999999</v>
      </c>
      <c r="AD87" s="67">
        <v>127</v>
      </c>
      <c r="AE87" s="67">
        <v>125</v>
      </c>
      <c r="AF87" s="67">
        <v>127</v>
      </c>
      <c r="AG87" s="97"/>
      <c r="AH87" s="51">
        <f t="shared" si="20"/>
        <v>1283.0999999999999</v>
      </c>
      <c r="AI87" s="52">
        <f t="shared" si="21"/>
        <v>115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65.599999999999994</v>
      </c>
      <c r="C88" s="102">
        <v>65.400000000000006</v>
      </c>
      <c r="D88" s="102">
        <v>65.8</v>
      </c>
      <c r="E88" s="102">
        <v>65.599999999999994</v>
      </c>
      <c r="F88" s="102">
        <v>66.599999999999994</v>
      </c>
      <c r="G88" s="102">
        <v>66.099999999999994</v>
      </c>
      <c r="H88" s="102">
        <v>65.3</v>
      </c>
      <c r="I88" s="102">
        <v>65.3</v>
      </c>
      <c r="J88" s="102">
        <v>64.8</v>
      </c>
      <c r="K88" s="102">
        <v>63.9</v>
      </c>
      <c r="L88" s="102">
        <v>87.5</v>
      </c>
      <c r="M88" s="102">
        <v>87.5</v>
      </c>
      <c r="N88" s="102">
        <v>63.5</v>
      </c>
      <c r="O88" s="102">
        <v>64.3</v>
      </c>
      <c r="P88" s="102">
        <v>64.099999999999994</v>
      </c>
      <c r="Q88" s="102">
        <v>64.099999999999994</v>
      </c>
      <c r="R88" s="102">
        <v>65.099999999999994</v>
      </c>
      <c r="S88" s="102">
        <v>65.400000000000006</v>
      </c>
      <c r="T88" s="102">
        <v>63.3</v>
      </c>
      <c r="U88" s="102">
        <v>64.3</v>
      </c>
      <c r="V88" s="102">
        <v>63.6</v>
      </c>
      <c r="W88" s="102">
        <v>64.5</v>
      </c>
      <c r="X88" s="102">
        <v>64.5</v>
      </c>
      <c r="Y88" s="102">
        <v>65.3</v>
      </c>
      <c r="Z88" s="102">
        <v>65.3</v>
      </c>
      <c r="AA88" s="102">
        <v>65.5</v>
      </c>
      <c r="AB88" s="102">
        <v>65.7</v>
      </c>
      <c r="AC88" s="102">
        <v>65.7</v>
      </c>
      <c r="AD88" s="102">
        <v>65.7</v>
      </c>
      <c r="AE88" s="102">
        <v>65</v>
      </c>
      <c r="AF88" s="102">
        <v>65</v>
      </c>
      <c r="AG88" s="104"/>
      <c r="AH88" s="51">
        <f t="shared" si="20"/>
        <v>87.5</v>
      </c>
      <c r="AI88" s="52">
        <f t="shared" si="21"/>
        <v>63.3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 t="shared" ref="B90:AF90" si="25">SUM(B11,B12,B14,B17,B20:B21,B39,B41:B42,B44,B46,B91:B94,B98,B104,B110,B119,B121,B133,B140,B143:B144,B151,B153,B155,B159:B161,B163:B165,B170,B176:B177,B179:B181,B189,B194)</f>
        <v>368.74</v>
      </c>
      <c r="C90" s="109">
        <f t="shared" si="25"/>
        <v>360.54000000000008</v>
      </c>
      <c r="D90" s="109">
        <f t="shared" si="25"/>
        <v>337.24000000000007</v>
      </c>
      <c r="E90" s="109">
        <f t="shared" si="25"/>
        <v>335.74000000000007</v>
      </c>
      <c r="F90" s="109">
        <f t="shared" si="25"/>
        <v>485.94000000000011</v>
      </c>
      <c r="G90" s="109">
        <f t="shared" si="25"/>
        <v>377.64000000000004</v>
      </c>
      <c r="H90" s="109">
        <f t="shared" si="25"/>
        <v>393.1400000000001</v>
      </c>
      <c r="I90" s="109">
        <f t="shared" si="25"/>
        <v>414.84000000000003</v>
      </c>
      <c r="J90" s="109">
        <f t="shared" si="25"/>
        <v>433.44000000000005</v>
      </c>
      <c r="K90" s="109">
        <f t="shared" si="25"/>
        <v>513.7399999999999</v>
      </c>
      <c r="L90" s="109">
        <f t="shared" si="25"/>
        <v>519.7399999999999</v>
      </c>
      <c r="M90" s="109">
        <f t="shared" si="25"/>
        <v>589.54000000000008</v>
      </c>
      <c r="N90" s="109">
        <f t="shared" si="25"/>
        <v>287.94</v>
      </c>
      <c r="O90" s="109">
        <f t="shared" si="25"/>
        <v>288.14000000000004</v>
      </c>
      <c r="P90" s="109">
        <f t="shared" si="25"/>
        <v>281.34000000000003</v>
      </c>
      <c r="Q90" s="109">
        <f t="shared" si="25"/>
        <v>288.84000000000003</v>
      </c>
      <c r="R90" s="109">
        <f t="shared" si="25"/>
        <v>298.44000000000005</v>
      </c>
      <c r="S90" s="109">
        <f t="shared" si="25"/>
        <v>301.54000000000002</v>
      </c>
      <c r="T90" s="109">
        <f t="shared" si="25"/>
        <v>482.93999999999994</v>
      </c>
      <c r="U90" s="109">
        <f t="shared" si="25"/>
        <v>515.7399999999999</v>
      </c>
      <c r="V90" s="109">
        <f t="shared" si="25"/>
        <v>549.84</v>
      </c>
      <c r="W90" s="109">
        <f t="shared" si="25"/>
        <v>544.13999999999987</v>
      </c>
      <c r="X90" s="109">
        <f t="shared" si="25"/>
        <v>544.83999999999992</v>
      </c>
      <c r="Y90" s="109">
        <f t="shared" si="25"/>
        <v>562.54</v>
      </c>
      <c r="Z90" s="109">
        <f t="shared" si="25"/>
        <v>559.74</v>
      </c>
      <c r="AA90" s="109">
        <f t="shared" si="25"/>
        <v>548.83999999999992</v>
      </c>
      <c r="AB90" s="109">
        <f t="shared" si="25"/>
        <v>534.44000000000005</v>
      </c>
      <c r="AC90" s="109">
        <f t="shared" si="25"/>
        <v>532.44000000000005</v>
      </c>
      <c r="AD90" s="109">
        <f t="shared" si="25"/>
        <v>463.43999999999994</v>
      </c>
      <c r="AE90" s="109">
        <f t="shared" si="25"/>
        <v>423.14</v>
      </c>
      <c r="AF90" s="109">
        <f t="shared" si="25"/>
        <v>415.14</v>
      </c>
      <c r="AG90" s="110"/>
      <c r="AH90" s="51">
        <f>MAX(B90:AF90)</f>
        <v>589.54000000000008</v>
      </c>
      <c r="AI90" s="52">
        <f>MIN(B90:AF90)</f>
        <v>281.34000000000003</v>
      </c>
    </row>
    <row r="91" spans="1:88" x14ac:dyDescent="0.25">
      <c r="A91" s="111" t="s">
        <v>58</v>
      </c>
      <c r="B91" s="79">
        <v>5.9</v>
      </c>
      <c r="C91" s="79">
        <v>15.2</v>
      </c>
      <c r="D91" s="79">
        <v>9.5</v>
      </c>
      <c r="E91" s="79">
        <v>7</v>
      </c>
      <c r="F91" s="112">
        <v>12.6</v>
      </c>
      <c r="G91" s="112">
        <v>15</v>
      </c>
      <c r="H91" s="112">
        <v>11.6</v>
      </c>
      <c r="I91" s="112">
        <v>16.3</v>
      </c>
      <c r="J91" s="112">
        <v>12.3</v>
      </c>
      <c r="K91" s="112">
        <v>9.1999999999999993</v>
      </c>
      <c r="L91" s="49">
        <v>14.6</v>
      </c>
      <c r="M91" s="112">
        <v>8.8000000000000007</v>
      </c>
      <c r="N91" s="112">
        <v>7.2</v>
      </c>
      <c r="O91" s="112">
        <v>9.6999999999999993</v>
      </c>
      <c r="P91" s="112">
        <v>18.7</v>
      </c>
      <c r="Q91" s="112">
        <v>19</v>
      </c>
      <c r="R91" s="112">
        <v>15.3</v>
      </c>
      <c r="S91" s="49">
        <v>15.2</v>
      </c>
      <c r="T91" s="49">
        <v>26.2</v>
      </c>
      <c r="U91" s="112">
        <v>26.3</v>
      </c>
      <c r="V91" s="112">
        <v>16.2</v>
      </c>
      <c r="W91" s="112">
        <v>19.899999999999999</v>
      </c>
      <c r="X91" s="112">
        <v>4.9000000000000004</v>
      </c>
      <c r="Y91" s="112">
        <v>20.9</v>
      </c>
      <c r="Z91" s="112">
        <v>8.1</v>
      </c>
      <c r="AA91" s="49">
        <v>4.3</v>
      </c>
      <c r="AB91" s="49">
        <v>-3.8</v>
      </c>
      <c r="AC91" s="49">
        <v>-2.8</v>
      </c>
      <c r="AD91" s="49">
        <v>2.2999999999999998</v>
      </c>
      <c r="AE91" s="49">
        <v>1</v>
      </c>
      <c r="AF91" s="113">
        <v>2</v>
      </c>
      <c r="AG91" s="114">
        <v>75</v>
      </c>
      <c r="AH91" s="51">
        <f>IF(ABS(MAX(B91:AF91))&gt;ABS(MIN(B91:AF91)),MAX(B91:AF91),MIN(B91:AF91))</f>
        <v>26.3</v>
      </c>
      <c r="AI91" s="115">
        <f>INDEX($B$9:$AF$9,1,MATCH(AH91,B91:AF91,0))</f>
        <v>0.70833333333333304</v>
      </c>
    </row>
    <row r="92" spans="1:88" x14ac:dyDescent="0.25">
      <c r="A92" s="116" t="s">
        <v>59</v>
      </c>
      <c r="B92" s="80">
        <v>-73</v>
      </c>
      <c r="C92" s="80">
        <v>-75</v>
      </c>
      <c r="D92" s="80">
        <v>-76.3</v>
      </c>
      <c r="E92" s="80">
        <v>-77</v>
      </c>
      <c r="F92" s="80">
        <v>-68</v>
      </c>
      <c r="G92" s="80">
        <v>-58.8</v>
      </c>
      <c r="H92" s="80">
        <v>-39.200000000000003</v>
      </c>
      <c r="I92" s="80">
        <v>-39</v>
      </c>
      <c r="J92" s="80">
        <v>-26.3</v>
      </c>
      <c r="K92" s="80">
        <v>-23.6</v>
      </c>
      <c r="L92" s="80">
        <v>-19</v>
      </c>
      <c r="M92" s="80">
        <v>8.3000000000000007</v>
      </c>
      <c r="N92" s="80">
        <v>-2</v>
      </c>
      <c r="O92" s="80">
        <f>-5.9+1.2</f>
        <v>-4.7</v>
      </c>
      <c r="P92" s="80">
        <v>-9.3000000000000007</v>
      </c>
      <c r="Q92" s="80">
        <v>-7.4</v>
      </c>
      <c r="R92" s="80">
        <v>9.6</v>
      </c>
      <c r="S92" s="80">
        <v>14</v>
      </c>
      <c r="T92" s="80">
        <v>-33</v>
      </c>
      <c r="U92" s="80">
        <v>-45</v>
      </c>
      <c r="V92" s="80">
        <v>-9</v>
      </c>
      <c r="W92" s="80">
        <v>-11.1</v>
      </c>
      <c r="X92" s="80">
        <v>-2</v>
      </c>
      <c r="Y92" s="80">
        <v>4</v>
      </c>
      <c r="Z92" s="80">
        <v>4.5</v>
      </c>
      <c r="AA92" s="67">
        <f>2.9-1.9</f>
        <v>1</v>
      </c>
      <c r="AB92" s="67">
        <f>-3.8-9.6</f>
        <v>-13.399999999999999</v>
      </c>
      <c r="AC92" s="67">
        <f>-3.8-9.6</f>
        <v>-13.399999999999999</v>
      </c>
      <c r="AD92" s="67">
        <v>-53</v>
      </c>
      <c r="AE92" s="67">
        <v>-66</v>
      </c>
      <c r="AF92" s="117">
        <v>-72</v>
      </c>
      <c r="AG92" s="114">
        <v>240</v>
      </c>
      <c r="AH92" s="51">
        <f>IF(ABS(MAX(B92:AF92))&gt;ABS(MIN(B92:AF92)),MAX(B92:AF92),MIN(B92:AF92))</f>
        <v>-77</v>
      </c>
      <c r="AI92" s="115">
        <f>INDEX($B$9:$AF$9,1,MATCH(AH92,B92:AF92,0))</f>
        <v>0.16666666666666699</v>
      </c>
    </row>
    <row r="93" spans="1:88" x14ac:dyDescent="0.25">
      <c r="A93" s="116" t="s">
        <v>60</v>
      </c>
      <c r="B93" s="80">
        <v>-9.8000000000000007</v>
      </c>
      <c r="C93" s="80">
        <v>-9.9</v>
      </c>
      <c r="D93" s="80">
        <v>-7.4</v>
      </c>
      <c r="E93" s="80">
        <v>-6.3</v>
      </c>
      <c r="F93" s="80">
        <v>1.8</v>
      </c>
      <c r="G93" s="80">
        <v>1</v>
      </c>
      <c r="H93" s="80">
        <v>0.5</v>
      </c>
      <c r="I93" s="80">
        <v>4.9000000000000004</v>
      </c>
      <c r="J93" s="80">
        <v>9.8000000000000007</v>
      </c>
      <c r="K93" s="80">
        <v>9</v>
      </c>
      <c r="L93" s="80">
        <v>8.8000000000000007</v>
      </c>
      <c r="M93" s="80">
        <v>39.200000000000003</v>
      </c>
      <c r="N93" s="80">
        <v>41.7</v>
      </c>
      <c r="O93" s="80">
        <v>41.6</v>
      </c>
      <c r="P93" s="80">
        <v>28.6</v>
      </c>
      <c r="Q93" s="80">
        <v>39</v>
      </c>
      <c r="R93" s="80">
        <v>41.9</v>
      </c>
      <c r="S93" s="80">
        <v>51.6</v>
      </c>
      <c r="T93" s="80">
        <v>27.7</v>
      </c>
      <c r="U93" s="80">
        <v>33.6</v>
      </c>
      <c r="V93" s="80">
        <v>27.5</v>
      </c>
      <c r="W93" s="80">
        <v>25.8</v>
      </c>
      <c r="X93" s="80">
        <v>32.4</v>
      </c>
      <c r="Y93" s="80">
        <v>35.6</v>
      </c>
      <c r="Z93" s="80">
        <v>38.299999999999997</v>
      </c>
      <c r="AA93" s="67">
        <v>33</v>
      </c>
      <c r="AB93" s="67">
        <v>33.5</v>
      </c>
      <c r="AC93" s="67">
        <v>33.5</v>
      </c>
      <c r="AD93" s="67">
        <v>13</v>
      </c>
      <c r="AE93" s="67">
        <v>-7</v>
      </c>
      <c r="AF93" s="117">
        <v>-4</v>
      </c>
      <c r="AG93" s="114">
        <v>60</v>
      </c>
      <c r="AH93" s="51">
        <f>IF(ABS(MAX(B93:AF93))&gt;ABS(MIN(B93:AF93)),MAX(B93:AF93),MIN(B93:AF93))</f>
        <v>51.6</v>
      </c>
      <c r="AI93" s="115">
        <f>INDEX($B$9:$AF$9,1,MATCH(AH93,B93:AF93,0))</f>
        <v>0.625</v>
      </c>
    </row>
    <row r="94" spans="1:88" x14ac:dyDescent="0.25">
      <c r="A94" s="118" t="s">
        <v>61</v>
      </c>
      <c r="B94" s="82">
        <v>-60.3</v>
      </c>
      <c r="C94" s="82">
        <v>-65.7</v>
      </c>
      <c r="D94" s="82">
        <v>-64.5</v>
      </c>
      <c r="E94" s="82">
        <v>-63.9</v>
      </c>
      <c r="F94" s="82">
        <v>63.6</v>
      </c>
      <c r="G94" s="82">
        <v>-55.5</v>
      </c>
      <c r="H94" s="82">
        <v>-46.2</v>
      </c>
      <c r="I94" s="82">
        <v>-43</v>
      </c>
      <c r="J94" s="82">
        <v>-38</v>
      </c>
      <c r="K94" s="82">
        <v>-36.4</v>
      </c>
      <c r="L94" s="82">
        <v>-40.200000000000003</v>
      </c>
      <c r="M94" s="82">
        <v>-22.3</v>
      </c>
      <c r="N94" s="82">
        <v>-14.5</v>
      </c>
      <c r="O94" s="82">
        <v>-14.3</v>
      </c>
      <c r="P94" s="82">
        <v>-12.5</v>
      </c>
      <c r="Q94" s="82">
        <v>-17.600000000000001</v>
      </c>
      <c r="R94" s="82">
        <v>-24.2</v>
      </c>
      <c r="S94" s="82">
        <v>-35.1</v>
      </c>
      <c r="T94" s="82">
        <v>-48.1</v>
      </c>
      <c r="U94" s="82">
        <v>-51.3</v>
      </c>
      <c r="V94" s="82">
        <v>-37</v>
      </c>
      <c r="W94" s="82">
        <v>-42.6</v>
      </c>
      <c r="X94" s="82">
        <v>-42.6</v>
      </c>
      <c r="Y94" s="82">
        <v>-50.1</v>
      </c>
      <c r="Z94" s="82">
        <v>-43.3</v>
      </c>
      <c r="AA94" s="119">
        <v>-42.1</v>
      </c>
      <c r="AB94" s="119">
        <v>-55</v>
      </c>
      <c r="AC94" s="119">
        <v>-55</v>
      </c>
      <c r="AD94" s="119">
        <v>-62</v>
      </c>
      <c r="AE94" s="119">
        <v>-60</v>
      </c>
      <c r="AF94" s="120">
        <v>-65</v>
      </c>
      <c r="AG94" s="121">
        <v>120</v>
      </c>
      <c r="AH94" s="51">
        <f>IF(ABS(MAX(B94:AF94))&gt;ABS(MIN(B94:AF94)),MAX(B94:AF94),MIN(B94:AF94))</f>
        <v>-65.7</v>
      </c>
      <c r="AI94" s="115">
        <f>INDEX($B$9:$AF$9,1,MATCH(AH94,B94:AF94,0))</f>
        <v>8.3333333333333301E-2</v>
      </c>
    </row>
    <row r="95" spans="1:88" ht="15.75" thickBot="1" x14ac:dyDescent="0.3">
      <c r="A95" s="118" t="s">
        <v>62</v>
      </c>
      <c r="B95" s="82">
        <v>66.8</v>
      </c>
      <c r="C95" s="82">
        <v>53.7</v>
      </c>
      <c r="D95" s="82">
        <v>55.5</v>
      </c>
      <c r="E95" s="82">
        <v>55</v>
      </c>
      <c r="F95" s="82">
        <v>50.4</v>
      </c>
      <c r="G95" s="82">
        <v>56.3</v>
      </c>
      <c r="H95" s="82">
        <v>68</v>
      </c>
      <c r="I95" s="82">
        <v>69.900000000000006</v>
      </c>
      <c r="J95" s="82">
        <v>83</v>
      </c>
      <c r="K95" s="82">
        <v>88</v>
      </c>
      <c r="L95" s="82">
        <v>85</v>
      </c>
      <c r="M95" s="82">
        <v>80</v>
      </c>
      <c r="N95" s="82">
        <v>76.5</v>
      </c>
      <c r="O95" s="82">
        <v>78.900000000000006</v>
      </c>
      <c r="P95" s="82">
        <v>86</v>
      </c>
      <c r="Q95" s="82">
        <v>74</v>
      </c>
      <c r="R95" s="82">
        <v>43.1</v>
      </c>
      <c r="S95" s="82">
        <v>30.6</v>
      </c>
      <c r="T95" s="82">
        <v>73.099999999999994</v>
      </c>
      <c r="U95" s="82">
        <v>72.5</v>
      </c>
      <c r="V95" s="82">
        <v>86.4</v>
      </c>
      <c r="W95" s="82">
        <v>77.7</v>
      </c>
      <c r="X95" s="82">
        <v>67.7</v>
      </c>
      <c r="Y95" s="82">
        <v>55.8</v>
      </c>
      <c r="Z95" s="82">
        <v>65.599999999999994</v>
      </c>
      <c r="AA95" s="119">
        <v>66.900000000000006</v>
      </c>
      <c r="AB95" s="119">
        <v>55.5</v>
      </c>
      <c r="AC95" s="119">
        <v>55.5</v>
      </c>
      <c r="AD95" s="119">
        <v>65</v>
      </c>
      <c r="AE95" s="119">
        <v>75</v>
      </c>
      <c r="AF95" s="120">
        <v>67</v>
      </c>
      <c r="AG95" s="121"/>
      <c r="AH95" s="51">
        <f>IF(ABS(MAX(B95:AF95))&gt;ABS(MIN(B95:AF95)),MAX(B95:AF95),MIN(B95:AF95))</f>
        <v>88</v>
      </c>
      <c r="AI95" s="115">
        <f>INDEX($B$9:$AF$9,1,MATCH(AH95,B95:AF95,0))</f>
        <v>0.3125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3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ref="S124:AF124" si="34">R124</f>
        <v>1.48</v>
      </c>
      <c r="T124" s="129">
        <f t="shared" si="34"/>
        <v>1.48</v>
      </c>
      <c r="U124" s="129">
        <f t="shared" si="34"/>
        <v>1.48</v>
      </c>
      <c r="V124" s="129">
        <f t="shared" si="34"/>
        <v>1.48</v>
      </c>
      <c r="W124" s="129">
        <f t="shared" si="34"/>
        <v>1.48</v>
      </c>
      <c r="X124" s="129">
        <f t="shared" si="34"/>
        <v>1.48</v>
      </c>
      <c r="Y124" s="129">
        <f t="shared" si="34"/>
        <v>1.48</v>
      </c>
      <c r="Z124" s="129">
        <f t="shared" si="34"/>
        <v>1.48</v>
      </c>
      <c r="AA124" s="129">
        <f t="shared" si="34"/>
        <v>1.48</v>
      </c>
      <c r="AB124" s="129">
        <f t="shared" si="34"/>
        <v>1.48</v>
      </c>
      <c r="AC124" s="129">
        <f t="shared" si="34"/>
        <v>1.48</v>
      </c>
      <c r="AD124" s="129">
        <f t="shared" si="34"/>
        <v>1.48</v>
      </c>
      <c r="AE124" s="129">
        <f t="shared" si="34"/>
        <v>1.48</v>
      </c>
      <c r="AF124" s="129">
        <f t="shared" si="34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5">B126</f>
        <v>2.2000000000000002</v>
      </c>
      <c r="D126" s="129">
        <f t="shared" si="35"/>
        <v>2.2000000000000002</v>
      </c>
      <c r="E126" s="129">
        <f t="shared" si="35"/>
        <v>2.2000000000000002</v>
      </c>
      <c r="F126" s="129">
        <f t="shared" si="35"/>
        <v>2.2000000000000002</v>
      </c>
      <c r="G126" s="129">
        <f t="shared" si="35"/>
        <v>2.2000000000000002</v>
      </c>
      <c r="H126" s="129">
        <f t="shared" si="35"/>
        <v>2.2000000000000002</v>
      </c>
      <c r="I126" s="129">
        <f t="shared" si="35"/>
        <v>2.2000000000000002</v>
      </c>
      <c r="J126" s="129">
        <f t="shared" si="35"/>
        <v>2.2000000000000002</v>
      </c>
      <c r="K126" s="129">
        <f t="shared" si="35"/>
        <v>2.2000000000000002</v>
      </c>
      <c r="L126" s="129">
        <f t="shared" si="35"/>
        <v>2.2000000000000002</v>
      </c>
      <c r="M126" s="129">
        <f t="shared" si="35"/>
        <v>2.2000000000000002</v>
      </c>
      <c r="N126" s="129">
        <f t="shared" si="35"/>
        <v>2.2000000000000002</v>
      </c>
      <c r="O126" s="129">
        <f t="shared" si="35"/>
        <v>2.2000000000000002</v>
      </c>
      <c r="P126" s="129">
        <f t="shared" si="35"/>
        <v>2.2000000000000002</v>
      </c>
      <c r="Q126" s="129">
        <f t="shared" si="35"/>
        <v>2.2000000000000002</v>
      </c>
      <c r="R126" s="129">
        <f t="shared" si="35"/>
        <v>2.2000000000000002</v>
      </c>
      <c r="S126" s="129">
        <f t="shared" ref="S126:AF133" si="36">R126</f>
        <v>2.2000000000000002</v>
      </c>
      <c r="T126" s="129">
        <f t="shared" si="36"/>
        <v>2.2000000000000002</v>
      </c>
      <c r="U126" s="129">
        <f t="shared" si="36"/>
        <v>2.2000000000000002</v>
      </c>
      <c r="V126" s="129">
        <f t="shared" si="36"/>
        <v>2.2000000000000002</v>
      </c>
      <c r="W126" s="129">
        <f t="shared" si="36"/>
        <v>2.2000000000000002</v>
      </c>
      <c r="X126" s="129">
        <f t="shared" si="36"/>
        <v>2.2000000000000002</v>
      </c>
      <c r="Y126" s="129">
        <f t="shared" si="36"/>
        <v>2.2000000000000002</v>
      </c>
      <c r="Z126" s="129">
        <f t="shared" si="36"/>
        <v>2.2000000000000002</v>
      </c>
      <c r="AA126" s="129">
        <f t="shared" si="36"/>
        <v>2.2000000000000002</v>
      </c>
      <c r="AB126" s="129">
        <f t="shared" si="36"/>
        <v>2.2000000000000002</v>
      </c>
      <c r="AC126" s="129">
        <f t="shared" si="36"/>
        <v>2.2000000000000002</v>
      </c>
      <c r="AD126" s="129">
        <f t="shared" si="36"/>
        <v>2.2000000000000002</v>
      </c>
      <c r="AE126" s="129">
        <f t="shared" si="36"/>
        <v>2.2000000000000002</v>
      </c>
      <c r="AF126" s="129">
        <f t="shared" si="36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5"/>
        <v>2</v>
      </c>
      <c r="D127" s="129">
        <f t="shared" si="35"/>
        <v>2</v>
      </c>
      <c r="E127" s="129">
        <f t="shared" si="35"/>
        <v>2</v>
      </c>
      <c r="F127" s="129">
        <f t="shared" si="35"/>
        <v>2</v>
      </c>
      <c r="G127" s="129">
        <f t="shared" si="35"/>
        <v>2</v>
      </c>
      <c r="H127" s="129">
        <f t="shared" si="35"/>
        <v>2</v>
      </c>
      <c r="I127" s="129">
        <f t="shared" si="35"/>
        <v>2</v>
      </c>
      <c r="J127" s="129">
        <f t="shared" si="35"/>
        <v>2</v>
      </c>
      <c r="K127" s="129">
        <f t="shared" si="35"/>
        <v>2</v>
      </c>
      <c r="L127" s="129">
        <f t="shared" si="35"/>
        <v>2</v>
      </c>
      <c r="M127" s="129">
        <f t="shared" si="35"/>
        <v>2</v>
      </c>
      <c r="N127" s="129">
        <f t="shared" si="35"/>
        <v>2</v>
      </c>
      <c r="O127" s="129">
        <f t="shared" si="35"/>
        <v>2</v>
      </c>
      <c r="P127" s="129">
        <f t="shared" si="35"/>
        <v>2</v>
      </c>
      <c r="Q127" s="129">
        <f t="shared" si="35"/>
        <v>2</v>
      </c>
      <c r="R127" s="129">
        <f t="shared" si="35"/>
        <v>2</v>
      </c>
      <c r="S127" s="129">
        <f t="shared" si="36"/>
        <v>2</v>
      </c>
      <c r="T127" s="129">
        <f t="shared" si="36"/>
        <v>2</v>
      </c>
      <c r="U127" s="129">
        <f t="shared" si="36"/>
        <v>2</v>
      </c>
      <c r="V127" s="129">
        <f t="shared" si="36"/>
        <v>2</v>
      </c>
      <c r="W127" s="129">
        <f t="shared" si="36"/>
        <v>2</v>
      </c>
      <c r="X127" s="129">
        <f t="shared" si="36"/>
        <v>2</v>
      </c>
      <c r="Y127" s="129">
        <f t="shared" si="36"/>
        <v>2</v>
      </c>
      <c r="Z127" s="129">
        <f t="shared" si="36"/>
        <v>2</v>
      </c>
      <c r="AA127" s="129">
        <f t="shared" si="36"/>
        <v>2</v>
      </c>
      <c r="AB127" s="129">
        <f t="shared" si="36"/>
        <v>2</v>
      </c>
      <c r="AC127" s="129">
        <f t="shared" si="36"/>
        <v>2</v>
      </c>
      <c r="AD127" s="129">
        <f t="shared" si="36"/>
        <v>2</v>
      </c>
      <c r="AE127" s="129">
        <f t="shared" si="36"/>
        <v>2</v>
      </c>
      <c r="AF127" s="129">
        <f t="shared" si="36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5"/>
        <v>1.25</v>
      </c>
      <c r="D128" s="129">
        <f t="shared" si="35"/>
        <v>1.25</v>
      </c>
      <c r="E128" s="129">
        <f t="shared" si="35"/>
        <v>1.25</v>
      </c>
      <c r="F128" s="129">
        <f t="shared" si="35"/>
        <v>1.25</v>
      </c>
      <c r="G128" s="129">
        <f t="shared" si="35"/>
        <v>1.25</v>
      </c>
      <c r="H128" s="129">
        <f t="shared" si="35"/>
        <v>1.25</v>
      </c>
      <c r="I128" s="129">
        <f t="shared" si="35"/>
        <v>1.25</v>
      </c>
      <c r="J128" s="129">
        <f t="shared" si="35"/>
        <v>1.25</v>
      </c>
      <c r="K128" s="129">
        <f t="shared" si="35"/>
        <v>1.25</v>
      </c>
      <c r="L128" s="129">
        <f t="shared" si="35"/>
        <v>1.25</v>
      </c>
      <c r="M128" s="129">
        <f t="shared" si="35"/>
        <v>1.25</v>
      </c>
      <c r="N128" s="129">
        <f t="shared" si="35"/>
        <v>1.25</v>
      </c>
      <c r="O128" s="129">
        <f t="shared" si="35"/>
        <v>1.25</v>
      </c>
      <c r="P128" s="129">
        <f t="shared" si="35"/>
        <v>1.25</v>
      </c>
      <c r="Q128" s="129">
        <f t="shared" si="35"/>
        <v>1.25</v>
      </c>
      <c r="R128" s="129">
        <f t="shared" si="35"/>
        <v>1.25</v>
      </c>
      <c r="S128" s="129">
        <f t="shared" si="36"/>
        <v>1.25</v>
      </c>
      <c r="T128" s="129">
        <f t="shared" si="36"/>
        <v>1.25</v>
      </c>
      <c r="U128" s="129">
        <f t="shared" si="36"/>
        <v>1.25</v>
      </c>
      <c r="V128" s="129">
        <f t="shared" si="36"/>
        <v>1.25</v>
      </c>
      <c r="W128" s="129">
        <f t="shared" si="36"/>
        <v>1.25</v>
      </c>
      <c r="X128" s="129">
        <f t="shared" si="36"/>
        <v>1.25</v>
      </c>
      <c r="Y128" s="129">
        <f t="shared" si="36"/>
        <v>1.25</v>
      </c>
      <c r="Z128" s="129">
        <f t="shared" si="36"/>
        <v>1.25</v>
      </c>
      <c r="AA128" s="129">
        <f t="shared" si="36"/>
        <v>1.25</v>
      </c>
      <c r="AB128" s="129">
        <f t="shared" si="36"/>
        <v>1.25</v>
      </c>
      <c r="AC128" s="129">
        <f t="shared" si="36"/>
        <v>1.25</v>
      </c>
      <c r="AD128" s="129">
        <f t="shared" si="36"/>
        <v>1.25</v>
      </c>
      <c r="AE128" s="129">
        <f t="shared" si="36"/>
        <v>1.25</v>
      </c>
      <c r="AF128" s="129">
        <f t="shared" si="36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5"/>
        <v>1.1499999999999999</v>
      </c>
      <c r="D129" s="129">
        <f t="shared" si="35"/>
        <v>1.1499999999999999</v>
      </c>
      <c r="E129" s="129">
        <f t="shared" si="35"/>
        <v>1.1499999999999999</v>
      </c>
      <c r="F129" s="129">
        <f t="shared" si="35"/>
        <v>1.1499999999999999</v>
      </c>
      <c r="G129" s="129">
        <f t="shared" si="35"/>
        <v>1.1499999999999999</v>
      </c>
      <c r="H129" s="129">
        <f t="shared" si="35"/>
        <v>1.1499999999999999</v>
      </c>
      <c r="I129" s="129">
        <f t="shared" si="35"/>
        <v>1.1499999999999999</v>
      </c>
      <c r="J129" s="129">
        <f t="shared" si="35"/>
        <v>1.1499999999999999</v>
      </c>
      <c r="K129" s="129">
        <f t="shared" si="35"/>
        <v>1.1499999999999999</v>
      </c>
      <c r="L129" s="129">
        <f t="shared" si="35"/>
        <v>1.1499999999999999</v>
      </c>
      <c r="M129" s="129">
        <f t="shared" si="35"/>
        <v>1.1499999999999999</v>
      </c>
      <c r="N129" s="129">
        <f t="shared" si="35"/>
        <v>1.1499999999999999</v>
      </c>
      <c r="O129" s="129">
        <f t="shared" si="35"/>
        <v>1.1499999999999999</v>
      </c>
      <c r="P129" s="129">
        <f t="shared" si="35"/>
        <v>1.1499999999999999</v>
      </c>
      <c r="Q129" s="129">
        <f t="shared" si="35"/>
        <v>1.1499999999999999</v>
      </c>
      <c r="R129" s="129">
        <f t="shared" si="35"/>
        <v>1.1499999999999999</v>
      </c>
      <c r="S129" s="129">
        <f t="shared" si="36"/>
        <v>1.1499999999999999</v>
      </c>
      <c r="T129" s="129">
        <f t="shared" si="36"/>
        <v>1.1499999999999999</v>
      </c>
      <c r="U129" s="129">
        <f t="shared" si="36"/>
        <v>1.1499999999999999</v>
      </c>
      <c r="V129" s="129">
        <f t="shared" si="36"/>
        <v>1.1499999999999999</v>
      </c>
      <c r="W129" s="129">
        <f t="shared" si="36"/>
        <v>1.1499999999999999</v>
      </c>
      <c r="X129" s="129">
        <f t="shared" si="36"/>
        <v>1.1499999999999999</v>
      </c>
      <c r="Y129" s="129">
        <f t="shared" si="36"/>
        <v>1.1499999999999999</v>
      </c>
      <c r="Z129" s="129">
        <f t="shared" si="36"/>
        <v>1.1499999999999999</v>
      </c>
      <c r="AA129" s="129">
        <f t="shared" si="36"/>
        <v>1.1499999999999999</v>
      </c>
      <c r="AB129" s="129">
        <f t="shared" si="36"/>
        <v>1.1499999999999999</v>
      </c>
      <c r="AC129" s="129">
        <f t="shared" si="36"/>
        <v>1.1499999999999999</v>
      </c>
      <c r="AD129" s="129">
        <f t="shared" si="36"/>
        <v>1.1499999999999999</v>
      </c>
      <c r="AE129" s="129">
        <f t="shared" si="36"/>
        <v>1.1499999999999999</v>
      </c>
      <c r="AF129" s="129">
        <f t="shared" si="36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5"/>
        <v>2.133</v>
      </c>
      <c r="D130" s="129">
        <f t="shared" si="35"/>
        <v>2.133</v>
      </c>
      <c r="E130" s="129">
        <f t="shared" si="35"/>
        <v>2.133</v>
      </c>
      <c r="F130" s="129">
        <f t="shared" si="35"/>
        <v>2.133</v>
      </c>
      <c r="G130" s="129">
        <f t="shared" si="35"/>
        <v>2.133</v>
      </c>
      <c r="H130" s="129">
        <f t="shared" si="35"/>
        <v>2.133</v>
      </c>
      <c r="I130" s="129">
        <f t="shared" si="35"/>
        <v>2.133</v>
      </c>
      <c r="J130" s="129">
        <f t="shared" si="35"/>
        <v>2.133</v>
      </c>
      <c r="K130" s="129">
        <f t="shared" si="35"/>
        <v>2.133</v>
      </c>
      <c r="L130" s="129">
        <f t="shared" si="35"/>
        <v>2.133</v>
      </c>
      <c r="M130" s="129">
        <f t="shared" si="35"/>
        <v>2.133</v>
      </c>
      <c r="N130" s="129">
        <f t="shared" si="35"/>
        <v>2.133</v>
      </c>
      <c r="O130" s="129">
        <f t="shared" si="35"/>
        <v>2.133</v>
      </c>
      <c r="P130" s="129">
        <f t="shared" si="35"/>
        <v>2.133</v>
      </c>
      <c r="Q130" s="129">
        <f t="shared" si="35"/>
        <v>2.133</v>
      </c>
      <c r="R130" s="129">
        <f t="shared" si="35"/>
        <v>2.133</v>
      </c>
      <c r="S130" s="129">
        <f t="shared" si="36"/>
        <v>2.133</v>
      </c>
      <c r="T130" s="129">
        <f t="shared" si="36"/>
        <v>2.133</v>
      </c>
      <c r="U130" s="129">
        <f t="shared" si="36"/>
        <v>2.133</v>
      </c>
      <c r="V130" s="129">
        <f t="shared" si="36"/>
        <v>2.133</v>
      </c>
      <c r="W130" s="129">
        <f t="shared" si="36"/>
        <v>2.133</v>
      </c>
      <c r="X130" s="129">
        <f t="shared" si="36"/>
        <v>2.133</v>
      </c>
      <c r="Y130" s="129">
        <f t="shared" si="36"/>
        <v>2.133</v>
      </c>
      <c r="Z130" s="129">
        <f t="shared" si="36"/>
        <v>2.133</v>
      </c>
      <c r="AA130" s="129">
        <f t="shared" si="36"/>
        <v>2.133</v>
      </c>
      <c r="AB130" s="129">
        <f t="shared" si="36"/>
        <v>2.133</v>
      </c>
      <c r="AC130" s="129">
        <f t="shared" si="36"/>
        <v>2.133</v>
      </c>
      <c r="AD130" s="129">
        <f t="shared" si="36"/>
        <v>2.133</v>
      </c>
      <c r="AE130" s="129">
        <f t="shared" si="36"/>
        <v>2.133</v>
      </c>
      <c r="AF130" s="129">
        <f t="shared" si="36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5"/>
        <v>2.09</v>
      </c>
      <c r="D131" s="129">
        <f t="shared" si="35"/>
        <v>2.09</v>
      </c>
      <c r="E131" s="129">
        <f t="shared" si="35"/>
        <v>2.09</v>
      </c>
      <c r="F131" s="129">
        <f t="shared" si="35"/>
        <v>2.09</v>
      </c>
      <c r="G131" s="129">
        <f t="shared" si="35"/>
        <v>2.09</v>
      </c>
      <c r="H131" s="129">
        <f t="shared" si="35"/>
        <v>2.09</v>
      </c>
      <c r="I131" s="129">
        <f t="shared" si="35"/>
        <v>2.09</v>
      </c>
      <c r="J131" s="129">
        <f t="shared" si="35"/>
        <v>2.09</v>
      </c>
      <c r="K131" s="129">
        <f t="shared" si="35"/>
        <v>2.09</v>
      </c>
      <c r="L131" s="129">
        <f t="shared" si="35"/>
        <v>2.09</v>
      </c>
      <c r="M131" s="129">
        <f t="shared" si="35"/>
        <v>2.09</v>
      </c>
      <c r="N131" s="129">
        <f t="shared" si="35"/>
        <v>2.09</v>
      </c>
      <c r="O131" s="129">
        <f t="shared" si="35"/>
        <v>2.09</v>
      </c>
      <c r="P131" s="129">
        <f t="shared" si="35"/>
        <v>2.09</v>
      </c>
      <c r="Q131" s="129">
        <f t="shared" si="35"/>
        <v>2.09</v>
      </c>
      <c r="R131" s="129">
        <f t="shared" si="35"/>
        <v>2.09</v>
      </c>
      <c r="S131" s="129">
        <f t="shared" si="36"/>
        <v>2.09</v>
      </c>
      <c r="T131" s="129">
        <f t="shared" si="36"/>
        <v>2.09</v>
      </c>
      <c r="U131" s="129">
        <f t="shared" si="36"/>
        <v>2.09</v>
      </c>
      <c r="V131" s="129">
        <f t="shared" si="36"/>
        <v>2.09</v>
      </c>
      <c r="W131" s="129">
        <f t="shared" si="36"/>
        <v>2.09</v>
      </c>
      <c r="X131" s="129">
        <f t="shared" si="36"/>
        <v>2.09</v>
      </c>
      <c r="Y131" s="129">
        <f t="shared" si="36"/>
        <v>2.09</v>
      </c>
      <c r="Z131" s="129">
        <f t="shared" si="36"/>
        <v>2.09</v>
      </c>
      <c r="AA131" s="129">
        <f t="shared" si="36"/>
        <v>2.09</v>
      </c>
      <c r="AB131" s="129">
        <f t="shared" si="36"/>
        <v>2.09</v>
      </c>
      <c r="AC131" s="129">
        <f t="shared" si="36"/>
        <v>2.09</v>
      </c>
      <c r="AD131" s="129">
        <f t="shared" si="36"/>
        <v>2.09</v>
      </c>
      <c r="AE131" s="129">
        <f t="shared" si="36"/>
        <v>2.09</v>
      </c>
      <c r="AF131" s="129">
        <f t="shared" si="36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5"/>
        <v>1.1399999999999999</v>
      </c>
      <c r="D132" s="129">
        <f t="shared" si="35"/>
        <v>1.1399999999999999</v>
      </c>
      <c r="E132" s="129">
        <f t="shared" si="35"/>
        <v>1.1399999999999999</v>
      </c>
      <c r="F132" s="129">
        <f t="shared" si="35"/>
        <v>1.1399999999999999</v>
      </c>
      <c r="G132" s="129">
        <f t="shared" si="35"/>
        <v>1.1399999999999999</v>
      </c>
      <c r="H132" s="129">
        <f t="shared" si="35"/>
        <v>1.1399999999999999</v>
      </c>
      <c r="I132" s="129">
        <f t="shared" si="35"/>
        <v>1.1399999999999999</v>
      </c>
      <c r="J132" s="129">
        <f t="shared" si="35"/>
        <v>1.1399999999999999</v>
      </c>
      <c r="K132" s="129">
        <f t="shared" si="35"/>
        <v>1.1399999999999999</v>
      </c>
      <c r="L132" s="129">
        <f t="shared" si="35"/>
        <v>1.1399999999999999</v>
      </c>
      <c r="M132" s="129">
        <f t="shared" si="35"/>
        <v>1.1399999999999999</v>
      </c>
      <c r="N132" s="129">
        <f t="shared" si="35"/>
        <v>1.1399999999999999</v>
      </c>
      <c r="O132" s="129">
        <f t="shared" si="35"/>
        <v>1.1399999999999999</v>
      </c>
      <c r="P132" s="129">
        <f t="shared" si="35"/>
        <v>1.1399999999999999</v>
      </c>
      <c r="Q132" s="129">
        <f t="shared" si="35"/>
        <v>1.1399999999999999</v>
      </c>
      <c r="R132" s="129">
        <f t="shared" si="35"/>
        <v>1.1399999999999999</v>
      </c>
      <c r="S132" s="129">
        <f t="shared" si="36"/>
        <v>1.1399999999999999</v>
      </c>
      <c r="T132" s="129">
        <f t="shared" si="36"/>
        <v>1.1399999999999999</v>
      </c>
      <c r="U132" s="129">
        <f t="shared" si="36"/>
        <v>1.1399999999999999</v>
      </c>
      <c r="V132" s="129">
        <f t="shared" si="36"/>
        <v>1.1399999999999999</v>
      </c>
      <c r="W132" s="129">
        <f t="shared" si="36"/>
        <v>1.1399999999999999</v>
      </c>
      <c r="X132" s="129">
        <f t="shared" si="36"/>
        <v>1.1399999999999999</v>
      </c>
      <c r="Y132" s="129">
        <f t="shared" si="36"/>
        <v>1.1399999999999999</v>
      </c>
      <c r="Z132" s="129">
        <f t="shared" si="36"/>
        <v>1.1399999999999999</v>
      </c>
      <c r="AA132" s="129">
        <f t="shared" si="36"/>
        <v>1.1399999999999999</v>
      </c>
      <c r="AB132" s="129">
        <f t="shared" si="36"/>
        <v>1.1399999999999999</v>
      </c>
      <c r="AC132" s="129">
        <f t="shared" si="36"/>
        <v>1.1399999999999999</v>
      </c>
      <c r="AD132" s="129">
        <f t="shared" si="36"/>
        <v>1.1399999999999999</v>
      </c>
      <c r="AE132" s="129">
        <f t="shared" si="36"/>
        <v>1.1399999999999999</v>
      </c>
      <c r="AF132" s="129">
        <f t="shared" si="36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5"/>
        <v>0.82</v>
      </c>
      <c r="D133" s="129">
        <f t="shared" si="35"/>
        <v>0.82</v>
      </c>
      <c r="E133" s="129">
        <f t="shared" si="35"/>
        <v>0.82</v>
      </c>
      <c r="F133" s="129">
        <f t="shared" si="35"/>
        <v>0.82</v>
      </c>
      <c r="G133" s="129">
        <f t="shared" si="35"/>
        <v>0.82</v>
      </c>
      <c r="H133" s="129">
        <f t="shared" si="35"/>
        <v>0.82</v>
      </c>
      <c r="I133" s="129">
        <f t="shared" si="35"/>
        <v>0.82</v>
      </c>
      <c r="J133" s="129">
        <f t="shared" si="35"/>
        <v>0.82</v>
      </c>
      <c r="K133" s="129">
        <f t="shared" si="35"/>
        <v>0.82</v>
      </c>
      <c r="L133" s="129">
        <f t="shared" si="35"/>
        <v>0.82</v>
      </c>
      <c r="M133" s="129">
        <f t="shared" si="35"/>
        <v>0.82</v>
      </c>
      <c r="N133" s="129">
        <f t="shared" si="35"/>
        <v>0.82</v>
      </c>
      <c r="O133" s="129">
        <f t="shared" si="35"/>
        <v>0.82</v>
      </c>
      <c r="P133" s="129">
        <f t="shared" si="35"/>
        <v>0.82</v>
      </c>
      <c r="Q133" s="129">
        <f t="shared" si="35"/>
        <v>0.82</v>
      </c>
      <c r="R133" s="129">
        <f t="shared" si="35"/>
        <v>0.82</v>
      </c>
      <c r="S133" s="129">
        <f t="shared" si="36"/>
        <v>0.82</v>
      </c>
      <c r="T133" s="129">
        <f t="shared" si="36"/>
        <v>0.82</v>
      </c>
      <c r="U133" s="129">
        <f t="shared" si="36"/>
        <v>0.82</v>
      </c>
      <c r="V133" s="129">
        <f t="shared" si="36"/>
        <v>0.82</v>
      </c>
      <c r="W133" s="129">
        <f t="shared" si="36"/>
        <v>0.82</v>
      </c>
      <c r="X133" s="129">
        <f t="shared" si="36"/>
        <v>0.82</v>
      </c>
      <c r="Y133" s="129">
        <f t="shared" si="36"/>
        <v>0.82</v>
      </c>
      <c r="Z133" s="129">
        <f t="shared" si="36"/>
        <v>0.82</v>
      </c>
      <c r="AA133" s="129">
        <f t="shared" si="36"/>
        <v>0.82</v>
      </c>
      <c r="AB133" s="129">
        <f t="shared" si="36"/>
        <v>0.82</v>
      </c>
      <c r="AC133" s="129">
        <f t="shared" si="36"/>
        <v>0.82</v>
      </c>
      <c r="AD133" s="129">
        <f t="shared" si="36"/>
        <v>0.82</v>
      </c>
      <c r="AE133" s="129">
        <f t="shared" si="36"/>
        <v>0.82</v>
      </c>
      <c r="AF133" s="129">
        <f t="shared" si="36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7">B135</f>
        <v>2</v>
      </c>
      <c r="D135" s="129">
        <f t="shared" si="37"/>
        <v>2</v>
      </c>
      <c r="E135" s="129">
        <f t="shared" si="37"/>
        <v>2</v>
      </c>
      <c r="F135" s="129">
        <f t="shared" si="37"/>
        <v>2</v>
      </c>
      <c r="G135" s="129">
        <f t="shared" si="37"/>
        <v>2</v>
      </c>
      <c r="H135" s="129">
        <f t="shared" si="37"/>
        <v>2</v>
      </c>
      <c r="I135" s="129">
        <f t="shared" si="37"/>
        <v>2</v>
      </c>
      <c r="J135" s="129">
        <f t="shared" si="37"/>
        <v>2</v>
      </c>
      <c r="K135" s="129">
        <f t="shared" si="37"/>
        <v>2</v>
      </c>
      <c r="L135" s="129">
        <f t="shared" si="37"/>
        <v>2</v>
      </c>
      <c r="M135" s="129">
        <f t="shared" si="37"/>
        <v>2</v>
      </c>
      <c r="N135" s="129">
        <f t="shared" si="37"/>
        <v>2</v>
      </c>
      <c r="O135" s="129">
        <f t="shared" si="37"/>
        <v>2</v>
      </c>
      <c r="P135" s="129">
        <f t="shared" si="37"/>
        <v>2</v>
      </c>
      <c r="Q135" s="129">
        <f t="shared" si="37"/>
        <v>2</v>
      </c>
      <c r="R135" s="129">
        <f t="shared" si="37"/>
        <v>2</v>
      </c>
      <c r="S135" s="129">
        <f t="shared" ref="S135:AF141" si="38">R135</f>
        <v>2</v>
      </c>
      <c r="T135" s="129">
        <f t="shared" si="38"/>
        <v>2</v>
      </c>
      <c r="U135" s="129">
        <f t="shared" si="38"/>
        <v>2</v>
      </c>
      <c r="V135" s="129">
        <f t="shared" si="38"/>
        <v>2</v>
      </c>
      <c r="W135" s="129">
        <f t="shared" si="38"/>
        <v>2</v>
      </c>
      <c r="X135" s="129">
        <f t="shared" si="38"/>
        <v>2</v>
      </c>
      <c r="Y135" s="129">
        <f t="shared" si="38"/>
        <v>2</v>
      </c>
      <c r="Z135" s="129">
        <f t="shared" si="38"/>
        <v>2</v>
      </c>
      <c r="AA135" s="129">
        <f t="shared" si="38"/>
        <v>2</v>
      </c>
      <c r="AB135" s="129">
        <f t="shared" si="38"/>
        <v>2</v>
      </c>
      <c r="AC135" s="129">
        <f t="shared" si="38"/>
        <v>2</v>
      </c>
      <c r="AD135" s="129">
        <f t="shared" si="38"/>
        <v>2</v>
      </c>
      <c r="AE135" s="129">
        <f t="shared" si="38"/>
        <v>2</v>
      </c>
      <c r="AF135" s="129">
        <f t="shared" si="38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7"/>
        <v>5.61</v>
      </c>
      <c r="D136" s="129">
        <f t="shared" si="37"/>
        <v>5.61</v>
      </c>
      <c r="E136" s="129">
        <f t="shared" si="37"/>
        <v>5.61</v>
      </c>
      <c r="F136" s="129">
        <f t="shared" si="37"/>
        <v>5.61</v>
      </c>
      <c r="G136" s="129">
        <f t="shared" si="37"/>
        <v>5.61</v>
      </c>
      <c r="H136" s="129">
        <f t="shared" si="37"/>
        <v>5.61</v>
      </c>
      <c r="I136" s="129">
        <f t="shared" si="37"/>
        <v>5.61</v>
      </c>
      <c r="J136" s="129">
        <f t="shared" si="37"/>
        <v>5.61</v>
      </c>
      <c r="K136" s="129">
        <f t="shared" si="37"/>
        <v>5.61</v>
      </c>
      <c r="L136" s="129">
        <f t="shared" si="37"/>
        <v>5.61</v>
      </c>
      <c r="M136" s="129">
        <f t="shared" si="37"/>
        <v>5.61</v>
      </c>
      <c r="N136" s="129">
        <f t="shared" si="37"/>
        <v>5.61</v>
      </c>
      <c r="O136" s="129">
        <f t="shared" si="37"/>
        <v>5.61</v>
      </c>
      <c r="P136" s="129">
        <f t="shared" si="37"/>
        <v>5.61</v>
      </c>
      <c r="Q136" s="129">
        <f t="shared" si="37"/>
        <v>5.61</v>
      </c>
      <c r="R136" s="129">
        <f t="shared" si="37"/>
        <v>5.61</v>
      </c>
      <c r="S136" s="129">
        <f t="shared" si="38"/>
        <v>5.61</v>
      </c>
      <c r="T136" s="129">
        <f t="shared" si="38"/>
        <v>5.61</v>
      </c>
      <c r="U136" s="129">
        <f t="shared" si="38"/>
        <v>5.61</v>
      </c>
      <c r="V136" s="129">
        <f t="shared" si="38"/>
        <v>5.61</v>
      </c>
      <c r="W136" s="129">
        <f t="shared" si="38"/>
        <v>5.61</v>
      </c>
      <c r="X136" s="129">
        <f t="shared" si="38"/>
        <v>5.61</v>
      </c>
      <c r="Y136" s="129">
        <f t="shared" si="38"/>
        <v>5.61</v>
      </c>
      <c r="Z136" s="129">
        <f t="shared" si="38"/>
        <v>5.61</v>
      </c>
      <c r="AA136" s="129">
        <f t="shared" si="38"/>
        <v>5.61</v>
      </c>
      <c r="AB136" s="129">
        <f t="shared" si="38"/>
        <v>5.61</v>
      </c>
      <c r="AC136" s="129">
        <f t="shared" si="38"/>
        <v>5.61</v>
      </c>
      <c r="AD136" s="129">
        <f t="shared" si="38"/>
        <v>5.61</v>
      </c>
      <c r="AE136" s="129">
        <f t="shared" si="38"/>
        <v>5.61</v>
      </c>
      <c r="AF136" s="129">
        <f t="shared" si="38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7"/>
        <v>1.25</v>
      </c>
      <c r="D137" s="129">
        <f t="shared" si="37"/>
        <v>1.25</v>
      </c>
      <c r="E137" s="129">
        <f t="shared" si="37"/>
        <v>1.25</v>
      </c>
      <c r="F137" s="129">
        <f t="shared" si="37"/>
        <v>1.25</v>
      </c>
      <c r="G137" s="129">
        <f t="shared" si="37"/>
        <v>1.25</v>
      </c>
      <c r="H137" s="129">
        <f t="shared" si="37"/>
        <v>1.25</v>
      </c>
      <c r="I137" s="129">
        <f t="shared" si="37"/>
        <v>1.25</v>
      </c>
      <c r="J137" s="129">
        <f t="shared" si="37"/>
        <v>1.25</v>
      </c>
      <c r="K137" s="129">
        <f t="shared" si="37"/>
        <v>1.25</v>
      </c>
      <c r="L137" s="129">
        <f t="shared" si="37"/>
        <v>1.25</v>
      </c>
      <c r="M137" s="129">
        <f t="shared" si="37"/>
        <v>1.25</v>
      </c>
      <c r="N137" s="129">
        <f t="shared" si="37"/>
        <v>1.25</v>
      </c>
      <c r="O137" s="129">
        <f t="shared" si="37"/>
        <v>1.25</v>
      </c>
      <c r="P137" s="129">
        <f t="shared" si="37"/>
        <v>1.25</v>
      </c>
      <c r="Q137" s="129">
        <f t="shared" si="37"/>
        <v>1.25</v>
      </c>
      <c r="R137" s="129">
        <f t="shared" si="37"/>
        <v>1.25</v>
      </c>
      <c r="S137" s="129">
        <f t="shared" si="38"/>
        <v>1.25</v>
      </c>
      <c r="T137" s="129">
        <f t="shared" si="38"/>
        <v>1.25</v>
      </c>
      <c r="U137" s="129">
        <f t="shared" si="38"/>
        <v>1.25</v>
      </c>
      <c r="V137" s="129">
        <f t="shared" si="38"/>
        <v>1.25</v>
      </c>
      <c r="W137" s="129">
        <f t="shared" si="38"/>
        <v>1.25</v>
      </c>
      <c r="X137" s="129">
        <f t="shared" si="38"/>
        <v>1.25</v>
      </c>
      <c r="Y137" s="129">
        <f t="shared" si="38"/>
        <v>1.25</v>
      </c>
      <c r="Z137" s="129">
        <f t="shared" si="38"/>
        <v>1.25</v>
      </c>
      <c r="AA137" s="129">
        <f t="shared" si="38"/>
        <v>1.25</v>
      </c>
      <c r="AB137" s="129">
        <f t="shared" si="38"/>
        <v>1.25</v>
      </c>
      <c r="AC137" s="129">
        <f t="shared" si="38"/>
        <v>1.25</v>
      </c>
      <c r="AD137" s="129">
        <f t="shared" si="38"/>
        <v>1.25</v>
      </c>
      <c r="AE137" s="129">
        <f t="shared" si="38"/>
        <v>1.25</v>
      </c>
      <c r="AF137" s="129">
        <f t="shared" si="38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7"/>
        <v>1.25</v>
      </c>
      <c r="D138" s="129">
        <f t="shared" si="37"/>
        <v>1.25</v>
      </c>
      <c r="E138" s="129">
        <f t="shared" si="37"/>
        <v>1.25</v>
      </c>
      <c r="F138" s="129">
        <f t="shared" si="37"/>
        <v>1.25</v>
      </c>
      <c r="G138" s="129">
        <f t="shared" si="37"/>
        <v>1.25</v>
      </c>
      <c r="H138" s="129">
        <f t="shared" si="37"/>
        <v>1.25</v>
      </c>
      <c r="I138" s="129">
        <f t="shared" si="37"/>
        <v>1.25</v>
      </c>
      <c r="J138" s="129">
        <f t="shared" si="37"/>
        <v>1.25</v>
      </c>
      <c r="K138" s="129">
        <f t="shared" si="37"/>
        <v>1.25</v>
      </c>
      <c r="L138" s="129">
        <f t="shared" si="37"/>
        <v>1.25</v>
      </c>
      <c r="M138" s="129">
        <f t="shared" si="37"/>
        <v>1.25</v>
      </c>
      <c r="N138" s="129">
        <f t="shared" si="37"/>
        <v>1.25</v>
      </c>
      <c r="O138" s="129">
        <f t="shared" si="37"/>
        <v>1.25</v>
      </c>
      <c r="P138" s="129">
        <f t="shared" si="37"/>
        <v>1.25</v>
      </c>
      <c r="Q138" s="129">
        <f t="shared" si="37"/>
        <v>1.25</v>
      </c>
      <c r="R138" s="129">
        <f t="shared" si="37"/>
        <v>1.25</v>
      </c>
      <c r="S138" s="129">
        <f t="shared" si="38"/>
        <v>1.25</v>
      </c>
      <c r="T138" s="129">
        <f t="shared" si="38"/>
        <v>1.25</v>
      </c>
      <c r="U138" s="129">
        <f t="shared" si="38"/>
        <v>1.25</v>
      </c>
      <c r="V138" s="129">
        <f t="shared" si="38"/>
        <v>1.25</v>
      </c>
      <c r="W138" s="129">
        <f t="shared" si="38"/>
        <v>1.25</v>
      </c>
      <c r="X138" s="129">
        <f t="shared" si="38"/>
        <v>1.25</v>
      </c>
      <c r="Y138" s="129">
        <f t="shared" si="38"/>
        <v>1.25</v>
      </c>
      <c r="Z138" s="129">
        <f t="shared" si="38"/>
        <v>1.25</v>
      </c>
      <c r="AA138" s="129">
        <f t="shared" si="38"/>
        <v>1.25</v>
      </c>
      <c r="AB138" s="129">
        <f t="shared" si="38"/>
        <v>1.25</v>
      </c>
      <c r="AC138" s="129">
        <f t="shared" si="38"/>
        <v>1.25</v>
      </c>
      <c r="AD138" s="129">
        <f t="shared" si="38"/>
        <v>1.25</v>
      </c>
      <c r="AE138" s="129">
        <f t="shared" si="38"/>
        <v>1.25</v>
      </c>
      <c r="AF138" s="129">
        <f t="shared" si="38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7"/>
        <v>1.46</v>
      </c>
      <c r="D139" s="129">
        <f t="shared" si="37"/>
        <v>1.46</v>
      </c>
      <c r="E139" s="129">
        <f t="shared" si="37"/>
        <v>1.46</v>
      </c>
      <c r="F139" s="129">
        <f t="shared" si="37"/>
        <v>1.46</v>
      </c>
      <c r="G139" s="129">
        <f t="shared" si="37"/>
        <v>1.46</v>
      </c>
      <c r="H139" s="129">
        <f t="shared" si="37"/>
        <v>1.46</v>
      </c>
      <c r="I139" s="129">
        <f t="shared" si="37"/>
        <v>1.46</v>
      </c>
      <c r="J139" s="129">
        <f t="shared" si="37"/>
        <v>1.46</v>
      </c>
      <c r="K139" s="129">
        <f t="shared" si="37"/>
        <v>1.46</v>
      </c>
      <c r="L139" s="129">
        <f t="shared" si="37"/>
        <v>1.46</v>
      </c>
      <c r="M139" s="129">
        <f t="shared" si="37"/>
        <v>1.46</v>
      </c>
      <c r="N139" s="129">
        <f t="shared" si="37"/>
        <v>1.46</v>
      </c>
      <c r="O139" s="129">
        <f t="shared" si="37"/>
        <v>1.46</v>
      </c>
      <c r="P139" s="129">
        <f t="shared" si="37"/>
        <v>1.46</v>
      </c>
      <c r="Q139" s="129">
        <f t="shared" si="37"/>
        <v>1.46</v>
      </c>
      <c r="R139" s="129">
        <f t="shared" si="37"/>
        <v>1.46</v>
      </c>
      <c r="S139" s="129">
        <f t="shared" si="38"/>
        <v>1.46</v>
      </c>
      <c r="T139" s="129">
        <f t="shared" si="38"/>
        <v>1.46</v>
      </c>
      <c r="U139" s="129">
        <f t="shared" si="38"/>
        <v>1.46</v>
      </c>
      <c r="V139" s="129">
        <f t="shared" si="38"/>
        <v>1.46</v>
      </c>
      <c r="W139" s="129">
        <f t="shared" si="38"/>
        <v>1.46</v>
      </c>
      <c r="X139" s="129">
        <f t="shared" si="38"/>
        <v>1.46</v>
      </c>
      <c r="Y139" s="129">
        <f t="shared" si="38"/>
        <v>1.46</v>
      </c>
      <c r="Z139" s="129">
        <f t="shared" si="38"/>
        <v>1.46</v>
      </c>
      <c r="AA139" s="129">
        <f t="shared" si="38"/>
        <v>1.46</v>
      </c>
      <c r="AB139" s="129">
        <f t="shared" si="38"/>
        <v>1.46</v>
      </c>
      <c r="AC139" s="129">
        <f t="shared" si="38"/>
        <v>1.46</v>
      </c>
      <c r="AD139" s="129">
        <f t="shared" si="38"/>
        <v>1.46</v>
      </c>
      <c r="AE139" s="129">
        <f t="shared" si="38"/>
        <v>1.46</v>
      </c>
      <c r="AF139" s="129">
        <f t="shared" si="38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7"/>
        <v>3</v>
      </c>
      <c r="D140" s="129">
        <f t="shared" si="37"/>
        <v>3</v>
      </c>
      <c r="E140" s="129">
        <f t="shared" si="37"/>
        <v>3</v>
      </c>
      <c r="F140" s="129">
        <f t="shared" si="37"/>
        <v>3</v>
      </c>
      <c r="G140" s="129">
        <f t="shared" si="37"/>
        <v>3</v>
      </c>
      <c r="H140" s="129">
        <f t="shared" si="37"/>
        <v>3</v>
      </c>
      <c r="I140" s="129">
        <f t="shared" si="37"/>
        <v>3</v>
      </c>
      <c r="J140" s="129">
        <f t="shared" si="37"/>
        <v>3</v>
      </c>
      <c r="K140" s="129">
        <f t="shared" si="37"/>
        <v>3</v>
      </c>
      <c r="L140" s="129">
        <f t="shared" si="37"/>
        <v>3</v>
      </c>
      <c r="M140" s="129">
        <f t="shared" si="37"/>
        <v>3</v>
      </c>
      <c r="N140" s="129">
        <f t="shared" si="37"/>
        <v>3</v>
      </c>
      <c r="O140" s="129">
        <f t="shared" si="37"/>
        <v>3</v>
      </c>
      <c r="P140" s="129">
        <f t="shared" si="37"/>
        <v>3</v>
      </c>
      <c r="Q140" s="129">
        <f t="shared" si="37"/>
        <v>3</v>
      </c>
      <c r="R140" s="129">
        <f t="shared" si="37"/>
        <v>3</v>
      </c>
      <c r="S140" s="129">
        <f t="shared" si="38"/>
        <v>3</v>
      </c>
      <c r="T140" s="129">
        <f t="shared" si="38"/>
        <v>3</v>
      </c>
      <c r="U140" s="129">
        <f t="shared" si="38"/>
        <v>3</v>
      </c>
      <c r="V140" s="129">
        <f t="shared" si="38"/>
        <v>3</v>
      </c>
      <c r="W140" s="129">
        <f t="shared" si="38"/>
        <v>3</v>
      </c>
      <c r="X140" s="129">
        <f t="shared" si="38"/>
        <v>3</v>
      </c>
      <c r="Y140" s="129">
        <f t="shared" si="38"/>
        <v>3</v>
      </c>
      <c r="Z140" s="129">
        <f t="shared" si="38"/>
        <v>3</v>
      </c>
      <c r="AA140" s="129">
        <f t="shared" si="38"/>
        <v>3</v>
      </c>
      <c r="AB140" s="129">
        <f t="shared" si="38"/>
        <v>3</v>
      </c>
      <c r="AC140" s="129">
        <f t="shared" si="38"/>
        <v>3</v>
      </c>
      <c r="AD140" s="129">
        <f t="shared" si="38"/>
        <v>3</v>
      </c>
      <c r="AE140" s="129">
        <f t="shared" si="38"/>
        <v>3</v>
      </c>
      <c r="AF140" s="129">
        <f t="shared" si="38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7"/>
        <v>3.3</v>
      </c>
      <c r="D141" s="129">
        <f t="shared" si="37"/>
        <v>3.3</v>
      </c>
      <c r="E141" s="129">
        <f t="shared" si="37"/>
        <v>3.3</v>
      </c>
      <c r="F141" s="129">
        <f t="shared" si="37"/>
        <v>3.3</v>
      </c>
      <c r="G141" s="129">
        <f t="shared" si="37"/>
        <v>3.3</v>
      </c>
      <c r="H141" s="129">
        <f t="shared" si="37"/>
        <v>3.3</v>
      </c>
      <c r="I141" s="129">
        <f t="shared" si="37"/>
        <v>3.3</v>
      </c>
      <c r="J141" s="129">
        <f t="shared" si="37"/>
        <v>3.3</v>
      </c>
      <c r="K141" s="129">
        <f t="shared" si="37"/>
        <v>3.3</v>
      </c>
      <c r="L141" s="129">
        <f t="shared" si="37"/>
        <v>3.3</v>
      </c>
      <c r="M141" s="129">
        <f t="shared" si="37"/>
        <v>3.3</v>
      </c>
      <c r="N141" s="129">
        <f t="shared" si="37"/>
        <v>3.3</v>
      </c>
      <c r="O141" s="129">
        <f t="shared" si="37"/>
        <v>3.3</v>
      </c>
      <c r="P141" s="129">
        <f t="shared" si="37"/>
        <v>3.3</v>
      </c>
      <c r="Q141" s="129">
        <f t="shared" si="37"/>
        <v>3.3</v>
      </c>
      <c r="R141" s="129">
        <f t="shared" si="37"/>
        <v>3.3</v>
      </c>
      <c r="S141" s="129">
        <f t="shared" si="38"/>
        <v>3.3</v>
      </c>
      <c r="T141" s="129">
        <f t="shared" si="38"/>
        <v>3.3</v>
      </c>
      <c r="U141" s="129">
        <f t="shared" si="38"/>
        <v>3.3</v>
      </c>
      <c r="V141" s="129">
        <f t="shared" si="38"/>
        <v>3.3</v>
      </c>
      <c r="W141" s="129">
        <f t="shared" si="38"/>
        <v>3.3</v>
      </c>
      <c r="X141" s="129">
        <f t="shared" si="38"/>
        <v>3.3</v>
      </c>
      <c r="Y141" s="129">
        <f t="shared" si="38"/>
        <v>3.3</v>
      </c>
      <c r="Z141" s="129">
        <f t="shared" si="38"/>
        <v>3.3</v>
      </c>
      <c r="AA141" s="129">
        <f t="shared" si="38"/>
        <v>3.3</v>
      </c>
      <c r="AB141" s="129">
        <f t="shared" si="38"/>
        <v>3.3</v>
      </c>
      <c r="AC141" s="129">
        <f t="shared" si="38"/>
        <v>3.3</v>
      </c>
      <c r="AD141" s="129">
        <f t="shared" si="38"/>
        <v>3.3</v>
      </c>
      <c r="AE141" s="129">
        <f t="shared" si="38"/>
        <v>3.3</v>
      </c>
      <c r="AF141" s="129">
        <f t="shared" si="38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39">B143</f>
        <v>1.76</v>
      </c>
      <c r="D143" s="129">
        <f t="shared" si="39"/>
        <v>1.76</v>
      </c>
      <c r="E143" s="129">
        <f t="shared" si="39"/>
        <v>1.76</v>
      </c>
      <c r="F143" s="129">
        <f t="shared" si="39"/>
        <v>1.76</v>
      </c>
      <c r="G143" s="129">
        <f t="shared" si="39"/>
        <v>1.76</v>
      </c>
      <c r="H143" s="129">
        <f t="shared" si="39"/>
        <v>1.76</v>
      </c>
      <c r="I143" s="129">
        <f t="shared" si="39"/>
        <v>1.76</v>
      </c>
      <c r="J143" s="129">
        <f t="shared" si="39"/>
        <v>1.76</v>
      </c>
      <c r="K143" s="129">
        <f t="shared" si="39"/>
        <v>1.76</v>
      </c>
      <c r="L143" s="129">
        <f t="shared" si="39"/>
        <v>1.76</v>
      </c>
      <c r="M143" s="129">
        <f t="shared" si="39"/>
        <v>1.76</v>
      </c>
      <c r="N143" s="129">
        <f t="shared" si="39"/>
        <v>1.76</v>
      </c>
      <c r="O143" s="129">
        <f t="shared" si="39"/>
        <v>1.76</v>
      </c>
      <c r="P143" s="129">
        <f t="shared" si="39"/>
        <v>1.76</v>
      </c>
      <c r="Q143" s="129">
        <f t="shared" si="39"/>
        <v>1.76</v>
      </c>
      <c r="R143" s="129">
        <f t="shared" si="39"/>
        <v>1.76</v>
      </c>
      <c r="S143" s="129">
        <f t="shared" ref="S143:AF144" si="40">R143</f>
        <v>1.76</v>
      </c>
      <c r="T143" s="129">
        <f t="shared" si="40"/>
        <v>1.76</v>
      </c>
      <c r="U143" s="129">
        <f t="shared" si="40"/>
        <v>1.76</v>
      </c>
      <c r="V143" s="129">
        <f t="shared" si="40"/>
        <v>1.76</v>
      </c>
      <c r="W143" s="129">
        <f t="shared" si="40"/>
        <v>1.76</v>
      </c>
      <c r="X143" s="129">
        <f t="shared" si="40"/>
        <v>1.76</v>
      </c>
      <c r="Y143" s="129">
        <f t="shared" si="40"/>
        <v>1.76</v>
      </c>
      <c r="Z143" s="129">
        <f t="shared" si="40"/>
        <v>1.76</v>
      </c>
      <c r="AA143" s="129">
        <f t="shared" si="40"/>
        <v>1.76</v>
      </c>
      <c r="AB143" s="129">
        <f t="shared" si="40"/>
        <v>1.76</v>
      </c>
      <c r="AC143" s="129">
        <f t="shared" si="40"/>
        <v>1.76</v>
      </c>
      <c r="AD143" s="129">
        <f t="shared" si="40"/>
        <v>1.76</v>
      </c>
      <c r="AE143" s="129">
        <f t="shared" si="40"/>
        <v>1.76</v>
      </c>
      <c r="AF143" s="129">
        <f t="shared" si="40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9"/>
        <v>0</v>
      </c>
      <c r="D144" s="129">
        <f t="shared" si="39"/>
        <v>0</v>
      </c>
      <c r="E144" s="129">
        <f t="shared" si="39"/>
        <v>0</v>
      </c>
      <c r="F144" s="129">
        <f t="shared" si="39"/>
        <v>0</v>
      </c>
      <c r="G144" s="129">
        <f t="shared" si="39"/>
        <v>0</v>
      </c>
      <c r="H144" s="129">
        <f t="shared" si="39"/>
        <v>0</v>
      </c>
      <c r="I144" s="129">
        <f t="shared" si="39"/>
        <v>0</v>
      </c>
      <c r="J144" s="129">
        <f t="shared" si="39"/>
        <v>0</v>
      </c>
      <c r="K144" s="129">
        <f t="shared" si="39"/>
        <v>0</v>
      </c>
      <c r="L144" s="129">
        <f t="shared" si="39"/>
        <v>0</v>
      </c>
      <c r="M144" s="129">
        <f t="shared" si="39"/>
        <v>0</v>
      </c>
      <c r="N144" s="129">
        <f t="shared" si="39"/>
        <v>0</v>
      </c>
      <c r="O144" s="129">
        <f t="shared" si="39"/>
        <v>0</v>
      </c>
      <c r="P144" s="129">
        <f t="shared" si="39"/>
        <v>0</v>
      </c>
      <c r="Q144" s="129">
        <f t="shared" si="39"/>
        <v>0</v>
      </c>
      <c r="R144" s="129">
        <f t="shared" si="39"/>
        <v>0</v>
      </c>
      <c r="S144" s="129">
        <f t="shared" si="40"/>
        <v>0</v>
      </c>
      <c r="T144" s="129">
        <f t="shared" si="40"/>
        <v>0</v>
      </c>
      <c r="U144" s="129">
        <f t="shared" si="40"/>
        <v>0</v>
      </c>
      <c r="V144" s="129">
        <f t="shared" si="40"/>
        <v>0</v>
      </c>
      <c r="W144" s="129">
        <f t="shared" si="40"/>
        <v>0</v>
      </c>
      <c r="X144" s="129">
        <f t="shared" si="40"/>
        <v>0</v>
      </c>
      <c r="Y144" s="129">
        <f t="shared" si="40"/>
        <v>0</v>
      </c>
      <c r="Z144" s="129">
        <f t="shared" si="40"/>
        <v>0</v>
      </c>
      <c r="AA144" s="129">
        <f t="shared" si="40"/>
        <v>0</v>
      </c>
      <c r="AB144" s="129">
        <f t="shared" si="40"/>
        <v>0</v>
      </c>
      <c r="AC144" s="129">
        <f t="shared" si="40"/>
        <v>0</v>
      </c>
      <c r="AD144" s="129">
        <f t="shared" si="40"/>
        <v>0</v>
      </c>
      <c r="AE144" s="129">
        <f t="shared" si="40"/>
        <v>0</v>
      </c>
      <c r="AF144" s="129">
        <f t="shared" si="40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41">B146</f>
        <v>0.1</v>
      </c>
      <c r="D146" s="129">
        <f t="shared" si="41"/>
        <v>0.1</v>
      </c>
      <c r="E146" s="129">
        <f t="shared" si="41"/>
        <v>0.1</v>
      </c>
      <c r="F146" s="129">
        <f t="shared" si="41"/>
        <v>0.1</v>
      </c>
      <c r="G146" s="129">
        <f t="shared" si="41"/>
        <v>0.1</v>
      </c>
      <c r="H146" s="129">
        <f t="shared" si="41"/>
        <v>0.1</v>
      </c>
      <c r="I146" s="129">
        <f t="shared" si="41"/>
        <v>0.1</v>
      </c>
      <c r="J146" s="129">
        <f t="shared" si="41"/>
        <v>0.1</v>
      </c>
      <c r="K146" s="129">
        <f t="shared" si="41"/>
        <v>0.1</v>
      </c>
      <c r="L146" s="129">
        <f t="shared" si="41"/>
        <v>0.1</v>
      </c>
      <c r="M146" s="129">
        <f t="shared" si="41"/>
        <v>0.1</v>
      </c>
      <c r="N146" s="129">
        <f t="shared" si="41"/>
        <v>0.1</v>
      </c>
      <c r="O146" s="129">
        <f t="shared" si="41"/>
        <v>0.1</v>
      </c>
      <c r="P146" s="129">
        <f t="shared" si="41"/>
        <v>0.1</v>
      </c>
      <c r="Q146" s="129">
        <f t="shared" si="41"/>
        <v>0.1</v>
      </c>
      <c r="R146" s="129">
        <f t="shared" si="41"/>
        <v>0.1</v>
      </c>
      <c r="S146" s="129">
        <f t="shared" ref="S146:AF149" si="42">R146</f>
        <v>0.1</v>
      </c>
      <c r="T146" s="129">
        <f t="shared" si="42"/>
        <v>0.1</v>
      </c>
      <c r="U146" s="129">
        <f t="shared" si="42"/>
        <v>0.1</v>
      </c>
      <c r="V146" s="129">
        <f t="shared" si="42"/>
        <v>0.1</v>
      </c>
      <c r="W146" s="129">
        <f t="shared" si="42"/>
        <v>0.1</v>
      </c>
      <c r="X146" s="129">
        <f t="shared" si="42"/>
        <v>0.1</v>
      </c>
      <c r="Y146" s="129">
        <f t="shared" si="42"/>
        <v>0.1</v>
      </c>
      <c r="Z146" s="129">
        <f t="shared" si="42"/>
        <v>0.1</v>
      </c>
      <c r="AA146" s="129">
        <f t="shared" si="42"/>
        <v>0.1</v>
      </c>
      <c r="AB146" s="129">
        <f t="shared" si="42"/>
        <v>0.1</v>
      </c>
      <c r="AC146" s="129">
        <f t="shared" si="42"/>
        <v>0.1</v>
      </c>
      <c r="AD146" s="129">
        <f t="shared" si="42"/>
        <v>0.1</v>
      </c>
      <c r="AE146" s="129">
        <f t="shared" si="42"/>
        <v>0.1</v>
      </c>
      <c r="AF146" s="129">
        <f t="shared" si="42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41"/>
        <v>2.0499999999999998</v>
      </c>
      <c r="D147" s="129">
        <f t="shared" si="41"/>
        <v>2.0499999999999998</v>
      </c>
      <c r="E147" s="129">
        <f t="shared" si="41"/>
        <v>2.0499999999999998</v>
      </c>
      <c r="F147" s="129">
        <f t="shared" si="41"/>
        <v>2.0499999999999998</v>
      </c>
      <c r="G147" s="129">
        <f t="shared" si="41"/>
        <v>2.0499999999999998</v>
      </c>
      <c r="H147" s="129">
        <f t="shared" si="41"/>
        <v>2.0499999999999998</v>
      </c>
      <c r="I147" s="129">
        <f t="shared" si="41"/>
        <v>2.0499999999999998</v>
      </c>
      <c r="J147" s="129">
        <f t="shared" si="41"/>
        <v>2.0499999999999998</v>
      </c>
      <c r="K147" s="129">
        <f t="shared" si="41"/>
        <v>2.0499999999999998</v>
      </c>
      <c r="L147" s="129">
        <f t="shared" si="41"/>
        <v>2.0499999999999998</v>
      </c>
      <c r="M147" s="129">
        <f t="shared" si="41"/>
        <v>2.0499999999999998</v>
      </c>
      <c r="N147" s="129">
        <f t="shared" si="41"/>
        <v>2.0499999999999998</v>
      </c>
      <c r="O147" s="129">
        <f t="shared" si="41"/>
        <v>2.0499999999999998</v>
      </c>
      <c r="P147" s="129">
        <f t="shared" si="41"/>
        <v>2.0499999999999998</v>
      </c>
      <c r="Q147" s="129">
        <f t="shared" si="41"/>
        <v>2.0499999999999998</v>
      </c>
      <c r="R147" s="129">
        <f t="shared" si="41"/>
        <v>2.0499999999999998</v>
      </c>
      <c r="S147" s="129">
        <f t="shared" si="42"/>
        <v>2.0499999999999998</v>
      </c>
      <c r="T147" s="129">
        <f t="shared" si="42"/>
        <v>2.0499999999999998</v>
      </c>
      <c r="U147" s="129">
        <f t="shared" si="42"/>
        <v>2.0499999999999998</v>
      </c>
      <c r="V147" s="129">
        <f t="shared" si="42"/>
        <v>2.0499999999999998</v>
      </c>
      <c r="W147" s="129">
        <f t="shared" si="42"/>
        <v>2.0499999999999998</v>
      </c>
      <c r="X147" s="129">
        <f t="shared" si="42"/>
        <v>2.0499999999999998</v>
      </c>
      <c r="Y147" s="129">
        <f t="shared" si="42"/>
        <v>2.0499999999999998</v>
      </c>
      <c r="Z147" s="129">
        <f t="shared" si="42"/>
        <v>2.0499999999999998</v>
      </c>
      <c r="AA147" s="129">
        <f t="shared" si="42"/>
        <v>2.0499999999999998</v>
      </c>
      <c r="AB147" s="129">
        <f t="shared" si="42"/>
        <v>2.0499999999999998</v>
      </c>
      <c r="AC147" s="129">
        <f t="shared" si="42"/>
        <v>2.0499999999999998</v>
      </c>
      <c r="AD147" s="129">
        <f t="shared" si="42"/>
        <v>2.0499999999999998</v>
      </c>
      <c r="AE147" s="129">
        <f t="shared" si="42"/>
        <v>2.0499999999999998</v>
      </c>
      <c r="AF147" s="129">
        <f t="shared" si="42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41"/>
        <v>2.7</v>
      </c>
      <c r="D148" s="129">
        <f t="shared" si="41"/>
        <v>2.7</v>
      </c>
      <c r="E148" s="129">
        <f t="shared" si="41"/>
        <v>2.7</v>
      </c>
      <c r="F148" s="129">
        <f t="shared" si="41"/>
        <v>2.7</v>
      </c>
      <c r="G148" s="129">
        <f t="shared" si="41"/>
        <v>2.7</v>
      </c>
      <c r="H148" s="129">
        <f t="shared" si="41"/>
        <v>2.7</v>
      </c>
      <c r="I148" s="129">
        <f t="shared" si="41"/>
        <v>2.7</v>
      </c>
      <c r="J148" s="129">
        <f t="shared" si="41"/>
        <v>2.7</v>
      </c>
      <c r="K148" s="129">
        <f t="shared" si="41"/>
        <v>2.7</v>
      </c>
      <c r="L148" s="129">
        <f t="shared" si="41"/>
        <v>2.7</v>
      </c>
      <c r="M148" s="129">
        <f t="shared" si="41"/>
        <v>2.7</v>
      </c>
      <c r="N148" s="129">
        <f t="shared" si="41"/>
        <v>2.7</v>
      </c>
      <c r="O148" s="129">
        <f t="shared" si="41"/>
        <v>2.7</v>
      </c>
      <c r="P148" s="129">
        <f t="shared" si="41"/>
        <v>2.7</v>
      </c>
      <c r="Q148" s="129">
        <f t="shared" si="41"/>
        <v>2.7</v>
      </c>
      <c r="R148" s="129">
        <f t="shared" si="41"/>
        <v>2.7</v>
      </c>
      <c r="S148" s="129">
        <f t="shared" si="42"/>
        <v>2.7</v>
      </c>
      <c r="T148" s="129">
        <f t="shared" si="42"/>
        <v>2.7</v>
      </c>
      <c r="U148" s="129">
        <f t="shared" si="42"/>
        <v>2.7</v>
      </c>
      <c r="V148" s="129">
        <f t="shared" si="42"/>
        <v>2.7</v>
      </c>
      <c r="W148" s="129">
        <f t="shared" si="42"/>
        <v>2.7</v>
      </c>
      <c r="X148" s="129">
        <f t="shared" si="42"/>
        <v>2.7</v>
      </c>
      <c r="Y148" s="129">
        <f t="shared" si="42"/>
        <v>2.7</v>
      </c>
      <c r="Z148" s="129">
        <f t="shared" si="42"/>
        <v>2.7</v>
      </c>
      <c r="AA148" s="129">
        <f t="shared" si="42"/>
        <v>2.7</v>
      </c>
      <c r="AB148" s="129">
        <f t="shared" si="42"/>
        <v>2.7</v>
      </c>
      <c r="AC148" s="129">
        <f t="shared" si="42"/>
        <v>2.7</v>
      </c>
      <c r="AD148" s="129">
        <f t="shared" si="42"/>
        <v>2.7</v>
      </c>
      <c r="AE148" s="129">
        <f t="shared" si="42"/>
        <v>2.7</v>
      </c>
      <c r="AF148" s="129">
        <f t="shared" si="42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41"/>
        <v>2.15</v>
      </c>
      <c r="D149" s="129">
        <f t="shared" si="41"/>
        <v>2.15</v>
      </c>
      <c r="E149" s="129">
        <f t="shared" si="41"/>
        <v>2.15</v>
      </c>
      <c r="F149" s="129">
        <f t="shared" si="41"/>
        <v>2.15</v>
      </c>
      <c r="G149" s="129">
        <f t="shared" si="41"/>
        <v>2.15</v>
      </c>
      <c r="H149" s="129">
        <f t="shared" si="41"/>
        <v>2.15</v>
      </c>
      <c r="I149" s="129">
        <f t="shared" si="41"/>
        <v>2.15</v>
      </c>
      <c r="J149" s="129">
        <f t="shared" si="41"/>
        <v>2.15</v>
      </c>
      <c r="K149" s="129">
        <f t="shared" si="41"/>
        <v>2.15</v>
      </c>
      <c r="L149" s="129">
        <f t="shared" si="41"/>
        <v>2.15</v>
      </c>
      <c r="M149" s="129">
        <f t="shared" si="41"/>
        <v>2.15</v>
      </c>
      <c r="N149" s="129">
        <f t="shared" si="41"/>
        <v>2.15</v>
      </c>
      <c r="O149" s="129">
        <f t="shared" si="41"/>
        <v>2.15</v>
      </c>
      <c r="P149" s="129">
        <f t="shared" si="41"/>
        <v>2.15</v>
      </c>
      <c r="Q149" s="129">
        <f t="shared" si="41"/>
        <v>2.15</v>
      </c>
      <c r="R149" s="129">
        <f t="shared" si="41"/>
        <v>2.15</v>
      </c>
      <c r="S149" s="129">
        <f t="shared" si="42"/>
        <v>2.15</v>
      </c>
      <c r="T149" s="129">
        <f t="shared" si="42"/>
        <v>2.15</v>
      </c>
      <c r="U149" s="129">
        <f t="shared" si="42"/>
        <v>2.15</v>
      </c>
      <c r="V149" s="129">
        <f t="shared" si="42"/>
        <v>2.15</v>
      </c>
      <c r="W149" s="129">
        <f t="shared" si="42"/>
        <v>2.15</v>
      </c>
      <c r="X149" s="129">
        <f t="shared" si="42"/>
        <v>2.15</v>
      </c>
      <c r="Y149" s="129">
        <f t="shared" si="42"/>
        <v>2.15</v>
      </c>
      <c r="Z149" s="129">
        <f t="shared" si="42"/>
        <v>2.15</v>
      </c>
      <c r="AA149" s="129">
        <f t="shared" si="42"/>
        <v>2.15</v>
      </c>
      <c r="AB149" s="129">
        <f t="shared" si="42"/>
        <v>2.15</v>
      </c>
      <c r="AC149" s="129">
        <f t="shared" si="42"/>
        <v>2.15</v>
      </c>
      <c r="AD149" s="129">
        <f t="shared" si="42"/>
        <v>2.15</v>
      </c>
      <c r="AE149" s="129">
        <f t="shared" si="42"/>
        <v>2.15</v>
      </c>
      <c r="AF149" s="129">
        <f t="shared" si="42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3">B151</f>
        <v>0.9</v>
      </c>
      <c r="D151" s="129">
        <f t="shared" si="43"/>
        <v>0.9</v>
      </c>
      <c r="E151" s="129">
        <f t="shared" si="43"/>
        <v>0.9</v>
      </c>
      <c r="F151" s="129">
        <f t="shared" si="43"/>
        <v>0.9</v>
      </c>
      <c r="G151" s="129">
        <f t="shared" si="43"/>
        <v>0.9</v>
      </c>
      <c r="H151" s="129">
        <f t="shared" si="43"/>
        <v>0.9</v>
      </c>
      <c r="I151" s="129">
        <f t="shared" si="43"/>
        <v>0.9</v>
      </c>
      <c r="J151" s="129">
        <f t="shared" si="43"/>
        <v>0.9</v>
      </c>
      <c r="K151" s="129">
        <f t="shared" si="43"/>
        <v>0.9</v>
      </c>
      <c r="L151" s="129">
        <f t="shared" si="43"/>
        <v>0.9</v>
      </c>
      <c r="M151" s="129">
        <f t="shared" si="43"/>
        <v>0.9</v>
      </c>
      <c r="N151" s="129">
        <f t="shared" si="43"/>
        <v>0.9</v>
      </c>
      <c r="O151" s="129">
        <f t="shared" si="43"/>
        <v>0.9</v>
      </c>
      <c r="P151" s="129">
        <f t="shared" si="43"/>
        <v>0.9</v>
      </c>
      <c r="Q151" s="129">
        <f t="shared" si="43"/>
        <v>0.9</v>
      </c>
      <c r="R151" s="129">
        <f t="shared" si="43"/>
        <v>0.9</v>
      </c>
      <c r="S151" s="129">
        <f t="shared" ref="R151:AF163" si="44">R151</f>
        <v>0.9</v>
      </c>
      <c r="T151" s="129">
        <f t="shared" si="44"/>
        <v>0.9</v>
      </c>
      <c r="U151" s="129">
        <f t="shared" si="44"/>
        <v>0.9</v>
      </c>
      <c r="V151" s="129">
        <f t="shared" si="44"/>
        <v>0.9</v>
      </c>
      <c r="W151" s="129">
        <f t="shared" si="44"/>
        <v>0.9</v>
      </c>
      <c r="X151" s="129">
        <f t="shared" si="44"/>
        <v>0.9</v>
      </c>
      <c r="Y151" s="129">
        <f t="shared" si="44"/>
        <v>0.9</v>
      </c>
      <c r="Z151" s="129">
        <f t="shared" si="44"/>
        <v>0.9</v>
      </c>
      <c r="AA151" s="129">
        <f t="shared" si="44"/>
        <v>0.9</v>
      </c>
      <c r="AB151" s="129">
        <f t="shared" si="44"/>
        <v>0.9</v>
      </c>
      <c r="AC151" s="129">
        <f t="shared" si="44"/>
        <v>0.9</v>
      </c>
      <c r="AD151" s="129">
        <f t="shared" si="44"/>
        <v>0.9</v>
      </c>
      <c r="AE151" s="129">
        <f t="shared" si="44"/>
        <v>0.9</v>
      </c>
      <c r="AF151" s="129">
        <f t="shared" si="44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3"/>
        <v>1.08</v>
      </c>
      <c r="D152" s="129">
        <f t="shared" si="43"/>
        <v>1.08</v>
      </c>
      <c r="E152" s="129">
        <f t="shared" si="43"/>
        <v>1.08</v>
      </c>
      <c r="F152" s="129">
        <f t="shared" si="43"/>
        <v>1.08</v>
      </c>
      <c r="G152" s="129">
        <f t="shared" si="43"/>
        <v>1.08</v>
      </c>
      <c r="H152" s="129">
        <f t="shared" si="43"/>
        <v>1.08</v>
      </c>
      <c r="I152" s="129">
        <f t="shared" si="43"/>
        <v>1.08</v>
      </c>
      <c r="J152" s="129">
        <f t="shared" si="43"/>
        <v>1.08</v>
      </c>
      <c r="K152" s="129">
        <f t="shared" si="43"/>
        <v>1.08</v>
      </c>
      <c r="L152" s="129">
        <f t="shared" si="43"/>
        <v>1.08</v>
      </c>
      <c r="M152" s="129">
        <f t="shared" si="43"/>
        <v>1.08</v>
      </c>
      <c r="N152" s="129">
        <f t="shared" si="43"/>
        <v>1.08</v>
      </c>
      <c r="O152" s="129">
        <f t="shared" si="43"/>
        <v>1.08</v>
      </c>
      <c r="P152" s="129">
        <f t="shared" si="43"/>
        <v>1.08</v>
      </c>
      <c r="Q152" s="129">
        <f t="shared" si="43"/>
        <v>1.08</v>
      </c>
      <c r="R152" s="129">
        <f t="shared" si="43"/>
        <v>1.08</v>
      </c>
      <c r="S152" s="129">
        <f t="shared" si="44"/>
        <v>1.08</v>
      </c>
      <c r="T152" s="129">
        <f t="shared" si="44"/>
        <v>1.08</v>
      </c>
      <c r="U152" s="129">
        <f t="shared" si="44"/>
        <v>1.08</v>
      </c>
      <c r="V152" s="129">
        <f t="shared" si="44"/>
        <v>1.08</v>
      </c>
      <c r="W152" s="129">
        <f t="shared" si="44"/>
        <v>1.08</v>
      </c>
      <c r="X152" s="129">
        <f t="shared" si="44"/>
        <v>1.08</v>
      </c>
      <c r="Y152" s="129">
        <f t="shared" si="44"/>
        <v>1.08</v>
      </c>
      <c r="Z152" s="129">
        <f t="shared" si="44"/>
        <v>1.08</v>
      </c>
      <c r="AA152" s="129">
        <f t="shared" si="44"/>
        <v>1.08</v>
      </c>
      <c r="AB152" s="129">
        <f t="shared" si="44"/>
        <v>1.08</v>
      </c>
      <c r="AC152" s="129">
        <f t="shared" si="44"/>
        <v>1.08</v>
      </c>
      <c r="AD152" s="129">
        <f t="shared" si="44"/>
        <v>1.08</v>
      </c>
      <c r="AE152" s="129">
        <f t="shared" si="44"/>
        <v>1.08</v>
      </c>
      <c r="AF152" s="129">
        <f t="shared" si="44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3"/>
        <v>2.37</v>
      </c>
      <c r="D153" s="129">
        <f t="shared" si="43"/>
        <v>2.37</v>
      </c>
      <c r="E153" s="129">
        <f t="shared" si="43"/>
        <v>2.37</v>
      </c>
      <c r="F153" s="129">
        <f t="shared" si="43"/>
        <v>2.37</v>
      </c>
      <c r="G153" s="129">
        <f t="shared" si="43"/>
        <v>2.37</v>
      </c>
      <c r="H153" s="129">
        <f t="shared" si="43"/>
        <v>2.37</v>
      </c>
      <c r="I153" s="129">
        <f t="shared" si="43"/>
        <v>2.37</v>
      </c>
      <c r="J153" s="129">
        <f t="shared" si="43"/>
        <v>2.37</v>
      </c>
      <c r="K153" s="129">
        <f t="shared" si="43"/>
        <v>2.37</v>
      </c>
      <c r="L153" s="129">
        <f t="shared" si="43"/>
        <v>2.37</v>
      </c>
      <c r="M153" s="129">
        <f t="shared" si="43"/>
        <v>2.37</v>
      </c>
      <c r="N153" s="129">
        <f t="shared" si="43"/>
        <v>2.37</v>
      </c>
      <c r="O153" s="129">
        <f t="shared" si="43"/>
        <v>2.37</v>
      </c>
      <c r="P153" s="129">
        <f t="shared" si="43"/>
        <v>2.37</v>
      </c>
      <c r="Q153" s="129">
        <f t="shared" si="43"/>
        <v>2.37</v>
      </c>
      <c r="R153" s="129">
        <f t="shared" si="43"/>
        <v>2.37</v>
      </c>
      <c r="S153" s="129">
        <f t="shared" si="44"/>
        <v>2.37</v>
      </c>
      <c r="T153" s="129">
        <f t="shared" si="44"/>
        <v>2.37</v>
      </c>
      <c r="U153" s="129">
        <f t="shared" si="44"/>
        <v>2.37</v>
      </c>
      <c r="V153" s="129">
        <f t="shared" si="44"/>
        <v>2.37</v>
      </c>
      <c r="W153" s="129">
        <f t="shared" si="44"/>
        <v>2.37</v>
      </c>
      <c r="X153" s="129">
        <f t="shared" si="44"/>
        <v>2.37</v>
      </c>
      <c r="Y153" s="129">
        <f t="shared" si="44"/>
        <v>2.37</v>
      </c>
      <c r="Z153" s="129">
        <f t="shared" si="44"/>
        <v>2.37</v>
      </c>
      <c r="AA153" s="129">
        <f t="shared" si="44"/>
        <v>2.37</v>
      </c>
      <c r="AB153" s="129">
        <f t="shared" si="44"/>
        <v>2.37</v>
      </c>
      <c r="AC153" s="129">
        <f t="shared" si="44"/>
        <v>2.37</v>
      </c>
      <c r="AD153" s="129">
        <f t="shared" si="44"/>
        <v>2.37</v>
      </c>
      <c r="AE153" s="129">
        <f t="shared" si="44"/>
        <v>2.37</v>
      </c>
      <c r="AF153" s="129">
        <f t="shared" si="44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3"/>
        <v>1.81</v>
      </c>
      <c r="D154" s="129">
        <f t="shared" si="43"/>
        <v>1.81</v>
      </c>
      <c r="E154" s="129">
        <f t="shared" si="43"/>
        <v>1.81</v>
      </c>
      <c r="F154" s="129">
        <f t="shared" si="43"/>
        <v>1.81</v>
      </c>
      <c r="G154" s="129">
        <f t="shared" si="43"/>
        <v>1.81</v>
      </c>
      <c r="H154" s="129">
        <f t="shared" si="43"/>
        <v>1.81</v>
      </c>
      <c r="I154" s="129">
        <f t="shared" si="43"/>
        <v>1.81</v>
      </c>
      <c r="J154" s="129">
        <f t="shared" si="43"/>
        <v>1.81</v>
      </c>
      <c r="K154" s="129">
        <f t="shared" si="43"/>
        <v>1.81</v>
      </c>
      <c r="L154" s="129">
        <f t="shared" si="43"/>
        <v>1.81</v>
      </c>
      <c r="M154" s="129">
        <f t="shared" si="43"/>
        <v>1.81</v>
      </c>
      <c r="N154" s="129">
        <f t="shared" si="43"/>
        <v>1.81</v>
      </c>
      <c r="O154" s="129">
        <f t="shared" si="43"/>
        <v>1.81</v>
      </c>
      <c r="P154" s="129">
        <f t="shared" si="43"/>
        <v>1.81</v>
      </c>
      <c r="Q154" s="129">
        <f t="shared" si="43"/>
        <v>1.81</v>
      </c>
      <c r="R154" s="129">
        <f t="shared" si="43"/>
        <v>1.81</v>
      </c>
      <c r="S154" s="129">
        <f t="shared" si="44"/>
        <v>1.81</v>
      </c>
      <c r="T154" s="129">
        <f t="shared" si="44"/>
        <v>1.81</v>
      </c>
      <c r="U154" s="129">
        <f t="shared" si="44"/>
        <v>1.81</v>
      </c>
      <c r="V154" s="129">
        <f t="shared" si="44"/>
        <v>1.81</v>
      </c>
      <c r="W154" s="129">
        <f t="shared" si="44"/>
        <v>1.81</v>
      </c>
      <c r="X154" s="129">
        <f t="shared" si="44"/>
        <v>1.81</v>
      </c>
      <c r="Y154" s="129">
        <f t="shared" si="44"/>
        <v>1.81</v>
      </c>
      <c r="Z154" s="129">
        <f t="shared" si="44"/>
        <v>1.81</v>
      </c>
      <c r="AA154" s="129">
        <f t="shared" si="44"/>
        <v>1.81</v>
      </c>
      <c r="AB154" s="129">
        <f t="shared" si="44"/>
        <v>1.81</v>
      </c>
      <c r="AC154" s="129">
        <f t="shared" si="44"/>
        <v>1.81</v>
      </c>
      <c r="AD154" s="129">
        <f t="shared" si="44"/>
        <v>1.81</v>
      </c>
      <c r="AE154" s="129">
        <f t="shared" si="44"/>
        <v>1.81</v>
      </c>
      <c r="AF154" s="129">
        <f t="shared" si="44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3"/>
        <v>1.0900000000000001</v>
      </c>
      <c r="D155" s="129">
        <f t="shared" si="43"/>
        <v>1.0900000000000001</v>
      </c>
      <c r="E155" s="129">
        <f t="shared" si="43"/>
        <v>1.0900000000000001</v>
      </c>
      <c r="F155" s="129">
        <f t="shared" si="43"/>
        <v>1.0900000000000001</v>
      </c>
      <c r="G155" s="129">
        <f t="shared" si="43"/>
        <v>1.0900000000000001</v>
      </c>
      <c r="H155" s="129">
        <f t="shared" si="43"/>
        <v>1.0900000000000001</v>
      </c>
      <c r="I155" s="129">
        <f t="shared" si="43"/>
        <v>1.0900000000000001</v>
      </c>
      <c r="J155" s="129">
        <f t="shared" si="43"/>
        <v>1.0900000000000001</v>
      </c>
      <c r="K155" s="129">
        <f t="shared" si="43"/>
        <v>1.0900000000000001</v>
      </c>
      <c r="L155" s="129">
        <f t="shared" si="43"/>
        <v>1.0900000000000001</v>
      </c>
      <c r="M155" s="129">
        <f t="shared" si="43"/>
        <v>1.0900000000000001</v>
      </c>
      <c r="N155" s="129">
        <f t="shared" si="43"/>
        <v>1.0900000000000001</v>
      </c>
      <c r="O155" s="129">
        <f t="shared" si="43"/>
        <v>1.0900000000000001</v>
      </c>
      <c r="P155" s="129">
        <f t="shared" si="43"/>
        <v>1.0900000000000001</v>
      </c>
      <c r="Q155" s="129">
        <f t="shared" si="43"/>
        <v>1.0900000000000001</v>
      </c>
      <c r="R155" s="129">
        <f t="shared" si="43"/>
        <v>1.0900000000000001</v>
      </c>
      <c r="S155" s="129">
        <f t="shared" si="44"/>
        <v>1.0900000000000001</v>
      </c>
      <c r="T155" s="129">
        <f t="shared" si="44"/>
        <v>1.0900000000000001</v>
      </c>
      <c r="U155" s="129">
        <f t="shared" si="44"/>
        <v>1.0900000000000001</v>
      </c>
      <c r="V155" s="129">
        <f t="shared" si="44"/>
        <v>1.0900000000000001</v>
      </c>
      <c r="W155" s="129">
        <f t="shared" si="44"/>
        <v>1.0900000000000001</v>
      </c>
      <c r="X155" s="129">
        <f t="shared" si="44"/>
        <v>1.0900000000000001</v>
      </c>
      <c r="Y155" s="129">
        <f t="shared" si="44"/>
        <v>1.0900000000000001</v>
      </c>
      <c r="Z155" s="129">
        <f t="shared" si="44"/>
        <v>1.0900000000000001</v>
      </c>
      <c r="AA155" s="129">
        <f t="shared" si="44"/>
        <v>1.0900000000000001</v>
      </c>
      <c r="AB155" s="129">
        <f t="shared" si="44"/>
        <v>1.0900000000000001</v>
      </c>
      <c r="AC155" s="129">
        <f t="shared" si="44"/>
        <v>1.0900000000000001</v>
      </c>
      <c r="AD155" s="129">
        <f t="shared" si="44"/>
        <v>1.0900000000000001</v>
      </c>
      <c r="AE155" s="129">
        <f t="shared" si="44"/>
        <v>1.0900000000000001</v>
      </c>
      <c r="AF155" s="129">
        <f t="shared" si="44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3"/>
        <v>1.58</v>
      </c>
      <c r="D156" s="129">
        <f t="shared" si="43"/>
        <v>1.58</v>
      </c>
      <c r="E156" s="129">
        <f t="shared" si="43"/>
        <v>1.58</v>
      </c>
      <c r="F156" s="129">
        <f t="shared" si="43"/>
        <v>1.58</v>
      </c>
      <c r="G156" s="129">
        <f t="shared" si="43"/>
        <v>1.58</v>
      </c>
      <c r="H156" s="129">
        <f t="shared" si="43"/>
        <v>1.58</v>
      </c>
      <c r="I156" s="129">
        <f t="shared" si="43"/>
        <v>1.58</v>
      </c>
      <c r="J156" s="129">
        <f t="shared" si="43"/>
        <v>1.58</v>
      </c>
      <c r="K156" s="129">
        <f t="shared" si="43"/>
        <v>1.58</v>
      </c>
      <c r="L156" s="129">
        <f t="shared" si="43"/>
        <v>1.58</v>
      </c>
      <c r="M156" s="129">
        <f t="shared" si="43"/>
        <v>1.58</v>
      </c>
      <c r="N156" s="129">
        <f t="shared" si="43"/>
        <v>1.58</v>
      </c>
      <c r="O156" s="129">
        <f t="shared" si="43"/>
        <v>1.58</v>
      </c>
      <c r="P156" s="129">
        <f t="shared" si="43"/>
        <v>1.58</v>
      </c>
      <c r="Q156" s="129">
        <f t="shared" si="43"/>
        <v>1.58</v>
      </c>
      <c r="R156" s="129">
        <f t="shared" si="43"/>
        <v>1.58</v>
      </c>
      <c r="S156" s="129">
        <f t="shared" si="44"/>
        <v>1.58</v>
      </c>
      <c r="T156" s="129">
        <f t="shared" si="44"/>
        <v>1.58</v>
      </c>
      <c r="U156" s="129">
        <f t="shared" si="44"/>
        <v>1.58</v>
      </c>
      <c r="V156" s="129">
        <f t="shared" si="44"/>
        <v>1.58</v>
      </c>
      <c r="W156" s="129">
        <f t="shared" si="44"/>
        <v>1.58</v>
      </c>
      <c r="X156" s="129">
        <f t="shared" si="44"/>
        <v>1.58</v>
      </c>
      <c r="Y156" s="129">
        <f t="shared" si="44"/>
        <v>1.58</v>
      </c>
      <c r="Z156" s="129">
        <f t="shared" si="44"/>
        <v>1.58</v>
      </c>
      <c r="AA156" s="129">
        <f t="shared" si="44"/>
        <v>1.58</v>
      </c>
      <c r="AB156" s="129">
        <f t="shared" si="44"/>
        <v>1.58</v>
      </c>
      <c r="AC156" s="129">
        <f t="shared" si="44"/>
        <v>1.58</v>
      </c>
      <c r="AD156" s="129">
        <f t="shared" si="44"/>
        <v>1.58</v>
      </c>
      <c r="AE156" s="129">
        <f t="shared" si="44"/>
        <v>1.58</v>
      </c>
      <c r="AF156" s="129">
        <f t="shared" si="44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3"/>
        <v>2</v>
      </c>
      <c r="D157" s="129">
        <f t="shared" si="43"/>
        <v>2</v>
      </c>
      <c r="E157" s="129">
        <f t="shared" si="43"/>
        <v>2</v>
      </c>
      <c r="F157" s="129">
        <f t="shared" si="43"/>
        <v>2</v>
      </c>
      <c r="G157" s="129">
        <f t="shared" si="43"/>
        <v>2</v>
      </c>
      <c r="H157" s="129">
        <f t="shared" si="43"/>
        <v>2</v>
      </c>
      <c r="I157" s="129">
        <f t="shared" si="43"/>
        <v>2</v>
      </c>
      <c r="J157" s="129">
        <f t="shared" si="43"/>
        <v>2</v>
      </c>
      <c r="K157" s="129">
        <f t="shared" si="43"/>
        <v>2</v>
      </c>
      <c r="L157" s="129">
        <f t="shared" si="43"/>
        <v>2</v>
      </c>
      <c r="M157" s="129">
        <f t="shared" si="43"/>
        <v>2</v>
      </c>
      <c r="N157" s="129">
        <f t="shared" si="43"/>
        <v>2</v>
      </c>
      <c r="O157" s="129">
        <f t="shared" si="43"/>
        <v>2</v>
      </c>
      <c r="P157" s="129">
        <f t="shared" si="43"/>
        <v>2</v>
      </c>
      <c r="Q157" s="129">
        <f t="shared" si="43"/>
        <v>2</v>
      </c>
      <c r="R157" s="129">
        <f t="shared" si="43"/>
        <v>2</v>
      </c>
      <c r="S157" s="129">
        <f t="shared" si="44"/>
        <v>2</v>
      </c>
      <c r="T157" s="129">
        <f t="shared" si="44"/>
        <v>2</v>
      </c>
      <c r="U157" s="129">
        <f t="shared" si="44"/>
        <v>2</v>
      </c>
      <c r="V157" s="129">
        <f t="shared" si="44"/>
        <v>2</v>
      </c>
      <c r="W157" s="129">
        <f t="shared" si="44"/>
        <v>2</v>
      </c>
      <c r="X157" s="129">
        <f t="shared" si="44"/>
        <v>2</v>
      </c>
      <c r="Y157" s="129">
        <f t="shared" si="44"/>
        <v>2</v>
      </c>
      <c r="Z157" s="129">
        <f t="shared" si="44"/>
        <v>2</v>
      </c>
      <c r="AA157" s="129">
        <f t="shared" si="44"/>
        <v>2</v>
      </c>
      <c r="AB157" s="129">
        <f t="shared" si="44"/>
        <v>2</v>
      </c>
      <c r="AC157" s="129">
        <f t="shared" si="44"/>
        <v>2</v>
      </c>
      <c r="AD157" s="129">
        <f t="shared" si="44"/>
        <v>2</v>
      </c>
      <c r="AE157" s="129">
        <f t="shared" si="44"/>
        <v>2</v>
      </c>
      <c r="AF157" s="129">
        <f t="shared" si="44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3"/>
        <v>0.47</v>
      </c>
      <c r="D158" s="129">
        <f t="shared" si="43"/>
        <v>0.47</v>
      </c>
      <c r="E158" s="129">
        <f t="shared" si="43"/>
        <v>0.47</v>
      </c>
      <c r="F158" s="129">
        <f t="shared" si="43"/>
        <v>0.47</v>
      </c>
      <c r="G158" s="129">
        <f t="shared" si="43"/>
        <v>0.47</v>
      </c>
      <c r="H158" s="129">
        <f t="shared" si="43"/>
        <v>0.47</v>
      </c>
      <c r="I158" s="129">
        <f t="shared" si="43"/>
        <v>0.47</v>
      </c>
      <c r="J158" s="129">
        <f t="shared" si="43"/>
        <v>0.47</v>
      </c>
      <c r="K158" s="129">
        <f t="shared" si="43"/>
        <v>0.47</v>
      </c>
      <c r="L158" s="129">
        <f t="shared" si="43"/>
        <v>0.47</v>
      </c>
      <c r="M158" s="129">
        <f t="shared" si="43"/>
        <v>0.47</v>
      </c>
      <c r="N158" s="129">
        <f t="shared" si="43"/>
        <v>0.47</v>
      </c>
      <c r="O158" s="129">
        <f t="shared" si="43"/>
        <v>0.47</v>
      </c>
      <c r="P158" s="129">
        <f t="shared" si="43"/>
        <v>0.47</v>
      </c>
      <c r="Q158" s="129">
        <f t="shared" si="43"/>
        <v>0.47</v>
      </c>
      <c r="R158" s="129">
        <f t="shared" si="43"/>
        <v>0.47</v>
      </c>
      <c r="S158" s="129">
        <f t="shared" si="44"/>
        <v>0.47</v>
      </c>
      <c r="T158" s="129">
        <f t="shared" si="44"/>
        <v>0.47</v>
      </c>
      <c r="U158" s="129">
        <f t="shared" si="44"/>
        <v>0.47</v>
      </c>
      <c r="V158" s="129">
        <f t="shared" si="44"/>
        <v>0.47</v>
      </c>
      <c r="W158" s="129">
        <f t="shared" si="44"/>
        <v>0.47</v>
      </c>
      <c r="X158" s="129">
        <f t="shared" si="44"/>
        <v>0.47</v>
      </c>
      <c r="Y158" s="129">
        <f t="shared" si="44"/>
        <v>0.47</v>
      </c>
      <c r="Z158" s="129">
        <f t="shared" si="44"/>
        <v>0.47</v>
      </c>
      <c r="AA158" s="129">
        <f t="shared" si="44"/>
        <v>0.47</v>
      </c>
      <c r="AB158" s="129">
        <f t="shared" si="44"/>
        <v>0.47</v>
      </c>
      <c r="AC158" s="129">
        <f t="shared" si="44"/>
        <v>0.47</v>
      </c>
      <c r="AD158" s="129">
        <f t="shared" si="44"/>
        <v>0.47</v>
      </c>
      <c r="AE158" s="129">
        <f t="shared" si="44"/>
        <v>0.47</v>
      </c>
      <c r="AF158" s="129">
        <f t="shared" si="44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3"/>
        <v>0</v>
      </c>
      <c r="D159" s="129">
        <f t="shared" si="43"/>
        <v>0</v>
      </c>
      <c r="E159" s="129">
        <f t="shared" si="43"/>
        <v>0</v>
      </c>
      <c r="F159" s="129">
        <f t="shared" si="43"/>
        <v>0</v>
      </c>
      <c r="G159" s="129">
        <f t="shared" si="43"/>
        <v>0</v>
      </c>
      <c r="H159" s="129">
        <f t="shared" si="43"/>
        <v>0</v>
      </c>
      <c r="I159" s="129">
        <f t="shared" si="43"/>
        <v>0</v>
      </c>
      <c r="J159" s="129">
        <f t="shared" si="43"/>
        <v>0</v>
      </c>
      <c r="K159" s="129">
        <f t="shared" si="43"/>
        <v>0</v>
      </c>
      <c r="L159" s="129">
        <f t="shared" si="43"/>
        <v>0</v>
      </c>
      <c r="M159" s="129">
        <f t="shared" si="43"/>
        <v>0</v>
      </c>
      <c r="N159" s="129">
        <f t="shared" si="43"/>
        <v>0</v>
      </c>
      <c r="O159" s="129">
        <f t="shared" si="43"/>
        <v>0</v>
      </c>
      <c r="P159" s="129">
        <f t="shared" si="43"/>
        <v>0</v>
      </c>
      <c r="Q159" s="129">
        <f t="shared" si="43"/>
        <v>0</v>
      </c>
      <c r="R159" s="129">
        <f t="shared" si="43"/>
        <v>0</v>
      </c>
      <c r="S159" s="129">
        <f t="shared" si="44"/>
        <v>0</v>
      </c>
      <c r="T159" s="129">
        <f t="shared" si="44"/>
        <v>0</v>
      </c>
      <c r="U159" s="129">
        <f t="shared" si="44"/>
        <v>0</v>
      </c>
      <c r="V159" s="129">
        <f t="shared" si="44"/>
        <v>0</v>
      </c>
      <c r="W159" s="129">
        <f t="shared" si="44"/>
        <v>0</v>
      </c>
      <c r="X159" s="129">
        <f t="shared" si="44"/>
        <v>0</v>
      </c>
      <c r="Y159" s="129">
        <f t="shared" si="44"/>
        <v>0</v>
      </c>
      <c r="Z159" s="129">
        <f t="shared" si="44"/>
        <v>0</v>
      </c>
      <c r="AA159" s="129">
        <f t="shared" si="44"/>
        <v>0</v>
      </c>
      <c r="AB159" s="129">
        <f t="shared" si="44"/>
        <v>0</v>
      </c>
      <c r="AC159" s="129">
        <f t="shared" si="44"/>
        <v>0</v>
      </c>
      <c r="AD159" s="129">
        <f t="shared" si="44"/>
        <v>0</v>
      </c>
      <c r="AE159" s="129">
        <f t="shared" si="44"/>
        <v>0</v>
      </c>
      <c r="AF159" s="129">
        <f t="shared" si="44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3"/>
        <v>0</v>
      </c>
      <c r="D160" s="129">
        <f t="shared" si="43"/>
        <v>0</v>
      </c>
      <c r="E160" s="129">
        <f t="shared" si="43"/>
        <v>0</v>
      </c>
      <c r="F160" s="129">
        <f t="shared" si="43"/>
        <v>0</v>
      </c>
      <c r="G160" s="129">
        <f t="shared" si="43"/>
        <v>0</v>
      </c>
      <c r="H160" s="129">
        <f t="shared" si="43"/>
        <v>0</v>
      </c>
      <c r="I160" s="129">
        <f t="shared" si="43"/>
        <v>0</v>
      </c>
      <c r="J160" s="129">
        <f t="shared" si="43"/>
        <v>0</v>
      </c>
      <c r="K160" s="129">
        <f t="shared" si="43"/>
        <v>0</v>
      </c>
      <c r="L160" s="129">
        <f t="shared" si="43"/>
        <v>0</v>
      </c>
      <c r="M160" s="129">
        <f t="shared" si="43"/>
        <v>0</v>
      </c>
      <c r="N160" s="129">
        <f t="shared" si="43"/>
        <v>0</v>
      </c>
      <c r="O160" s="129">
        <f t="shared" si="43"/>
        <v>0</v>
      </c>
      <c r="P160" s="129">
        <f t="shared" si="43"/>
        <v>0</v>
      </c>
      <c r="Q160" s="129">
        <f t="shared" si="43"/>
        <v>0</v>
      </c>
      <c r="R160" s="129">
        <f t="shared" si="44"/>
        <v>0</v>
      </c>
      <c r="S160" s="129">
        <f t="shared" si="44"/>
        <v>0</v>
      </c>
      <c r="T160" s="129">
        <f t="shared" si="44"/>
        <v>0</v>
      </c>
      <c r="U160" s="129">
        <f t="shared" si="44"/>
        <v>0</v>
      </c>
      <c r="V160" s="129">
        <f t="shared" si="44"/>
        <v>0</v>
      </c>
      <c r="W160" s="129">
        <f t="shared" si="44"/>
        <v>0</v>
      </c>
      <c r="X160" s="129">
        <f t="shared" si="44"/>
        <v>0</v>
      </c>
      <c r="Y160" s="129">
        <f t="shared" si="44"/>
        <v>0</v>
      </c>
      <c r="Z160" s="129">
        <f t="shared" si="44"/>
        <v>0</v>
      </c>
      <c r="AA160" s="129">
        <f t="shared" si="44"/>
        <v>0</v>
      </c>
      <c r="AB160" s="129">
        <f t="shared" si="44"/>
        <v>0</v>
      </c>
      <c r="AC160" s="129">
        <f t="shared" si="44"/>
        <v>0</v>
      </c>
      <c r="AD160" s="129">
        <f t="shared" si="44"/>
        <v>0</v>
      </c>
      <c r="AE160" s="129">
        <f t="shared" si="44"/>
        <v>0</v>
      </c>
      <c r="AF160" s="129">
        <f t="shared" si="44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3"/>
        <v>0.8</v>
      </c>
      <c r="D161" s="129">
        <f t="shared" si="43"/>
        <v>0.8</v>
      </c>
      <c r="E161" s="129">
        <f t="shared" si="43"/>
        <v>0.8</v>
      </c>
      <c r="F161" s="129">
        <f t="shared" si="43"/>
        <v>0.8</v>
      </c>
      <c r="G161" s="129">
        <f t="shared" si="43"/>
        <v>0.8</v>
      </c>
      <c r="H161" s="129">
        <f t="shared" si="43"/>
        <v>0.8</v>
      </c>
      <c r="I161" s="129">
        <f t="shared" si="43"/>
        <v>0.8</v>
      </c>
      <c r="J161" s="129">
        <f t="shared" si="43"/>
        <v>0.8</v>
      </c>
      <c r="K161" s="129">
        <f t="shared" si="43"/>
        <v>0.8</v>
      </c>
      <c r="L161" s="129">
        <f t="shared" si="43"/>
        <v>0.8</v>
      </c>
      <c r="M161" s="129">
        <f t="shared" si="43"/>
        <v>0.8</v>
      </c>
      <c r="N161" s="129">
        <f t="shared" si="43"/>
        <v>0.8</v>
      </c>
      <c r="O161" s="129">
        <f t="shared" si="43"/>
        <v>0.8</v>
      </c>
      <c r="P161" s="129">
        <f t="shared" si="43"/>
        <v>0.8</v>
      </c>
      <c r="Q161" s="129">
        <f t="shared" si="43"/>
        <v>0.8</v>
      </c>
      <c r="R161" s="129">
        <f t="shared" si="44"/>
        <v>0.8</v>
      </c>
      <c r="S161" s="129">
        <f t="shared" si="44"/>
        <v>0.8</v>
      </c>
      <c r="T161" s="129">
        <f t="shared" si="44"/>
        <v>0.8</v>
      </c>
      <c r="U161" s="129">
        <f t="shared" si="44"/>
        <v>0.8</v>
      </c>
      <c r="V161" s="129">
        <f t="shared" si="44"/>
        <v>0.8</v>
      </c>
      <c r="W161" s="129">
        <f t="shared" si="44"/>
        <v>0.8</v>
      </c>
      <c r="X161" s="129">
        <f t="shared" si="44"/>
        <v>0.8</v>
      </c>
      <c r="Y161" s="129">
        <f t="shared" si="44"/>
        <v>0.8</v>
      </c>
      <c r="Z161" s="129">
        <f t="shared" si="44"/>
        <v>0.8</v>
      </c>
      <c r="AA161" s="129">
        <f t="shared" si="44"/>
        <v>0.8</v>
      </c>
      <c r="AB161" s="129">
        <f t="shared" si="44"/>
        <v>0.8</v>
      </c>
      <c r="AC161" s="129">
        <f t="shared" si="44"/>
        <v>0.8</v>
      </c>
      <c r="AD161" s="129">
        <f t="shared" si="44"/>
        <v>0.8</v>
      </c>
      <c r="AE161" s="129">
        <f t="shared" si="44"/>
        <v>0.8</v>
      </c>
      <c r="AF161" s="129">
        <f t="shared" si="44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3"/>
        <v>1.5</v>
      </c>
      <c r="D162" s="129">
        <f t="shared" si="43"/>
        <v>1.5</v>
      </c>
      <c r="E162" s="129">
        <f t="shared" si="43"/>
        <v>1.5</v>
      </c>
      <c r="F162" s="129">
        <f t="shared" si="43"/>
        <v>1.5</v>
      </c>
      <c r="G162" s="129">
        <f t="shared" si="43"/>
        <v>1.5</v>
      </c>
      <c r="H162" s="129">
        <f t="shared" si="43"/>
        <v>1.5</v>
      </c>
      <c r="I162" s="129">
        <f t="shared" si="43"/>
        <v>1.5</v>
      </c>
      <c r="J162" s="129">
        <f t="shared" si="43"/>
        <v>1.5</v>
      </c>
      <c r="K162" s="129">
        <f t="shared" si="43"/>
        <v>1.5</v>
      </c>
      <c r="L162" s="129">
        <f t="shared" si="43"/>
        <v>1.5</v>
      </c>
      <c r="M162" s="129">
        <f t="shared" si="43"/>
        <v>1.5</v>
      </c>
      <c r="N162" s="129">
        <f t="shared" si="43"/>
        <v>1.5</v>
      </c>
      <c r="O162" s="129">
        <f t="shared" si="43"/>
        <v>1.5</v>
      </c>
      <c r="P162" s="129">
        <f t="shared" si="43"/>
        <v>1.5</v>
      </c>
      <c r="Q162" s="129">
        <f t="shared" si="43"/>
        <v>1.5</v>
      </c>
      <c r="R162" s="129">
        <f t="shared" si="44"/>
        <v>1.5</v>
      </c>
      <c r="S162" s="129">
        <f t="shared" si="44"/>
        <v>1.5</v>
      </c>
      <c r="T162" s="129">
        <f t="shared" si="44"/>
        <v>1.5</v>
      </c>
      <c r="U162" s="129">
        <f t="shared" si="44"/>
        <v>1.5</v>
      </c>
      <c r="V162" s="129">
        <f t="shared" si="44"/>
        <v>1.5</v>
      </c>
      <c r="W162" s="129">
        <f t="shared" si="44"/>
        <v>1.5</v>
      </c>
      <c r="X162" s="129">
        <f t="shared" si="44"/>
        <v>1.5</v>
      </c>
      <c r="Y162" s="129">
        <f t="shared" si="44"/>
        <v>1.5</v>
      </c>
      <c r="Z162" s="129">
        <f t="shared" si="44"/>
        <v>1.5</v>
      </c>
      <c r="AA162" s="129">
        <f t="shared" si="44"/>
        <v>1.5</v>
      </c>
      <c r="AB162" s="129">
        <f t="shared" si="44"/>
        <v>1.5</v>
      </c>
      <c r="AC162" s="129">
        <f t="shared" si="44"/>
        <v>1.5</v>
      </c>
      <c r="AD162" s="129">
        <f t="shared" si="44"/>
        <v>1.5</v>
      </c>
      <c r="AE162" s="129">
        <f t="shared" si="44"/>
        <v>1.5</v>
      </c>
      <c r="AF162" s="129">
        <f t="shared" si="44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3"/>
        <v>1</v>
      </c>
      <c r="D163" s="129">
        <f t="shared" si="43"/>
        <v>1</v>
      </c>
      <c r="E163" s="129">
        <f t="shared" si="43"/>
        <v>1</v>
      </c>
      <c r="F163" s="129">
        <f t="shared" si="43"/>
        <v>1</v>
      </c>
      <c r="G163" s="129">
        <f t="shared" si="43"/>
        <v>1</v>
      </c>
      <c r="H163" s="129">
        <f t="shared" si="43"/>
        <v>1</v>
      </c>
      <c r="I163" s="129">
        <f t="shared" si="43"/>
        <v>1</v>
      </c>
      <c r="J163" s="129">
        <f t="shared" si="43"/>
        <v>1</v>
      </c>
      <c r="K163" s="129">
        <f t="shared" si="43"/>
        <v>1</v>
      </c>
      <c r="L163" s="129">
        <f t="shared" si="43"/>
        <v>1</v>
      </c>
      <c r="M163" s="129">
        <f t="shared" si="43"/>
        <v>1</v>
      </c>
      <c r="N163" s="129">
        <f t="shared" si="43"/>
        <v>1</v>
      </c>
      <c r="O163" s="129">
        <f t="shared" si="43"/>
        <v>1</v>
      </c>
      <c r="P163" s="129">
        <f t="shared" si="43"/>
        <v>1</v>
      </c>
      <c r="Q163" s="129">
        <f t="shared" si="43"/>
        <v>1</v>
      </c>
      <c r="R163" s="129">
        <f t="shared" si="44"/>
        <v>1</v>
      </c>
      <c r="S163" s="129">
        <f t="shared" si="44"/>
        <v>1</v>
      </c>
      <c r="T163" s="129">
        <f t="shared" si="44"/>
        <v>1</v>
      </c>
      <c r="U163" s="129">
        <f t="shared" si="44"/>
        <v>1</v>
      </c>
      <c r="V163" s="129">
        <f t="shared" si="44"/>
        <v>1</v>
      </c>
      <c r="W163" s="129">
        <f t="shared" si="44"/>
        <v>1</v>
      </c>
      <c r="X163" s="129">
        <f t="shared" si="44"/>
        <v>1</v>
      </c>
      <c r="Y163" s="129">
        <f t="shared" si="44"/>
        <v>1</v>
      </c>
      <c r="Z163" s="129">
        <f t="shared" si="44"/>
        <v>1</v>
      </c>
      <c r="AA163" s="129">
        <f t="shared" si="44"/>
        <v>1</v>
      </c>
      <c r="AB163" s="129">
        <f t="shared" si="44"/>
        <v>1</v>
      </c>
      <c r="AC163" s="129">
        <f t="shared" si="44"/>
        <v>1</v>
      </c>
      <c r="AD163" s="129">
        <f t="shared" si="44"/>
        <v>1</v>
      </c>
      <c r="AE163" s="129">
        <f t="shared" si="44"/>
        <v>1</v>
      </c>
      <c r="AF163" s="129">
        <f t="shared" si="44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5">B165</f>
        <v>1</v>
      </c>
      <c r="D165" s="129">
        <f t="shared" si="45"/>
        <v>1</v>
      </c>
      <c r="E165" s="129">
        <f t="shared" si="45"/>
        <v>1</v>
      </c>
      <c r="F165" s="129">
        <f t="shared" si="45"/>
        <v>1</v>
      </c>
      <c r="G165" s="129">
        <f t="shared" si="45"/>
        <v>1</v>
      </c>
      <c r="H165" s="129">
        <f t="shared" si="45"/>
        <v>1</v>
      </c>
      <c r="I165" s="129">
        <f t="shared" si="45"/>
        <v>1</v>
      </c>
      <c r="J165" s="129">
        <f t="shared" si="45"/>
        <v>1</v>
      </c>
      <c r="K165" s="129">
        <f t="shared" si="45"/>
        <v>1</v>
      </c>
      <c r="L165" s="129">
        <f t="shared" si="45"/>
        <v>1</v>
      </c>
      <c r="M165" s="129">
        <f t="shared" si="45"/>
        <v>1</v>
      </c>
      <c r="N165" s="129">
        <f t="shared" si="45"/>
        <v>1</v>
      </c>
      <c r="O165" s="129">
        <f t="shared" si="45"/>
        <v>1</v>
      </c>
      <c r="P165" s="129">
        <f t="shared" si="45"/>
        <v>1</v>
      </c>
      <c r="Q165" s="129">
        <f t="shared" si="45"/>
        <v>1</v>
      </c>
      <c r="R165" s="129">
        <f t="shared" si="45"/>
        <v>1</v>
      </c>
      <c r="S165" s="129">
        <f t="shared" ref="R165:AF172" si="46">R165</f>
        <v>1</v>
      </c>
      <c r="T165" s="129">
        <f t="shared" si="46"/>
        <v>1</v>
      </c>
      <c r="U165" s="129">
        <f t="shared" si="46"/>
        <v>1</v>
      </c>
      <c r="V165" s="129">
        <f t="shared" si="46"/>
        <v>1</v>
      </c>
      <c r="W165" s="129">
        <f t="shared" si="46"/>
        <v>1</v>
      </c>
      <c r="X165" s="129">
        <f t="shared" si="46"/>
        <v>1</v>
      </c>
      <c r="Y165" s="129">
        <f t="shared" si="46"/>
        <v>1</v>
      </c>
      <c r="Z165" s="129">
        <f t="shared" si="46"/>
        <v>1</v>
      </c>
      <c r="AA165" s="129">
        <f t="shared" si="46"/>
        <v>1</v>
      </c>
      <c r="AB165" s="129">
        <f t="shared" si="46"/>
        <v>1</v>
      </c>
      <c r="AC165" s="129">
        <f t="shared" si="46"/>
        <v>1</v>
      </c>
      <c r="AD165" s="129">
        <f t="shared" si="46"/>
        <v>1</v>
      </c>
      <c r="AE165" s="129">
        <f t="shared" si="46"/>
        <v>1</v>
      </c>
      <c r="AF165" s="129">
        <f t="shared" si="46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5"/>
        <v>0.42</v>
      </c>
      <c r="D166" s="129">
        <f t="shared" si="45"/>
        <v>0.42</v>
      </c>
      <c r="E166" s="129">
        <f t="shared" si="45"/>
        <v>0.42</v>
      </c>
      <c r="F166" s="129">
        <f t="shared" si="45"/>
        <v>0.42</v>
      </c>
      <c r="G166" s="129">
        <f t="shared" si="45"/>
        <v>0.42</v>
      </c>
      <c r="H166" s="129">
        <f t="shared" si="45"/>
        <v>0.42</v>
      </c>
      <c r="I166" s="129">
        <f t="shared" si="45"/>
        <v>0.42</v>
      </c>
      <c r="J166" s="129">
        <f t="shared" si="45"/>
        <v>0.42</v>
      </c>
      <c r="K166" s="129">
        <f t="shared" si="45"/>
        <v>0.42</v>
      </c>
      <c r="L166" s="129">
        <f t="shared" si="45"/>
        <v>0.42</v>
      </c>
      <c r="M166" s="129">
        <f t="shared" si="45"/>
        <v>0.42</v>
      </c>
      <c r="N166" s="129">
        <f t="shared" si="45"/>
        <v>0.42</v>
      </c>
      <c r="O166" s="129">
        <f t="shared" si="45"/>
        <v>0.42</v>
      </c>
      <c r="P166" s="129">
        <f t="shared" si="45"/>
        <v>0.42</v>
      </c>
      <c r="Q166" s="129">
        <f t="shared" si="45"/>
        <v>0.42</v>
      </c>
      <c r="R166" s="129">
        <f t="shared" si="46"/>
        <v>0.42</v>
      </c>
      <c r="S166" s="129">
        <f t="shared" si="46"/>
        <v>0.42</v>
      </c>
      <c r="T166" s="129">
        <f t="shared" si="46"/>
        <v>0.42</v>
      </c>
      <c r="U166" s="129">
        <f t="shared" si="46"/>
        <v>0.42</v>
      </c>
      <c r="V166" s="129">
        <f t="shared" si="46"/>
        <v>0.42</v>
      </c>
      <c r="W166" s="129">
        <f t="shared" si="46"/>
        <v>0.42</v>
      </c>
      <c r="X166" s="129">
        <f t="shared" si="46"/>
        <v>0.42</v>
      </c>
      <c r="Y166" s="129">
        <f t="shared" si="46"/>
        <v>0.42</v>
      </c>
      <c r="Z166" s="129">
        <f t="shared" si="46"/>
        <v>0.42</v>
      </c>
      <c r="AA166" s="129">
        <f t="shared" si="46"/>
        <v>0.42</v>
      </c>
      <c r="AB166" s="129">
        <f t="shared" si="46"/>
        <v>0.42</v>
      </c>
      <c r="AC166" s="129">
        <f t="shared" si="46"/>
        <v>0.42</v>
      </c>
      <c r="AD166" s="129">
        <f t="shared" si="46"/>
        <v>0.42</v>
      </c>
      <c r="AE166" s="129">
        <f t="shared" si="46"/>
        <v>0.42</v>
      </c>
      <c r="AF166" s="129">
        <f t="shared" si="46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5"/>
        <v>0.46</v>
      </c>
      <c r="D167" s="129">
        <f t="shared" si="45"/>
        <v>0.46</v>
      </c>
      <c r="E167" s="129">
        <f t="shared" si="45"/>
        <v>0.46</v>
      </c>
      <c r="F167" s="129">
        <f t="shared" si="45"/>
        <v>0.46</v>
      </c>
      <c r="G167" s="129">
        <f t="shared" si="45"/>
        <v>0.46</v>
      </c>
      <c r="H167" s="129">
        <f t="shared" si="45"/>
        <v>0.46</v>
      </c>
      <c r="I167" s="129">
        <f t="shared" si="45"/>
        <v>0.46</v>
      </c>
      <c r="J167" s="129">
        <f t="shared" si="45"/>
        <v>0.46</v>
      </c>
      <c r="K167" s="129">
        <f t="shared" si="45"/>
        <v>0.46</v>
      </c>
      <c r="L167" s="129">
        <f t="shared" si="45"/>
        <v>0.46</v>
      </c>
      <c r="M167" s="129">
        <f t="shared" si="45"/>
        <v>0.46</v>
      </c>
      <c r="N167" s="129">
        <f t="shared" si="45"/>
        <v>0.46</v>
      </c>
      <c r="O167" s="129">
        <f t="shared" si="45"/>
        <v>0.46</v>
      </c>
      <c r="P167" s="129">
        <f t="shared" si="45"/>
        <v>0.46</v>
      </c>
      <c r="Q167" s="129">
        <f t="shared" si="45"/>
        <v>0.46</v>
      </c>
      <c r="R167" s="129">
        <f t="shared" si="46"/>
        <v>0.46</v>
      </c>
      <c r="S167" s="129">
        <f t="shared" si="46"/>
        <v>0.46</v>
      </c>
      <c r="T167" s="129">
        <f t="shared" si="46"/>
        <v>0.46</v>
      </c>
      <c r="U167" s="129">
        <f t="shared" si="46"/>
        <v>0.46</v>
      </c>
      <c r="V167" s="129">
        <f t="shared" si="46"/>
        <v>0.46</v>
      </c>
      <c r="W167" s="129">
        <f t="shared" si="46"/>
        <v>0.46</v>
      </c>
      <c r="X167" s="129">
        <f t="shared" si="46"/>
        <v>0.46</v>
      </c>
      <c r="Y167" s="129">
        <f t="shared" si="46"/>
        <v>0.46</v>
      </c>
      <c r="Z167" s="129">
        <f t="shared" si="46"/>
        <v>0.46</v>
      </c>
      <c r="AA167" s="129">
        <f t="shared" si="46"/>
        <v>0.46</v>
      </c>
      <c r="AB167" s="129">
        <f t="shared" si="46"/>
        <v>0.46</v>
      </c>
      <c r="AC167" s="129">
        <f t="shared" si="46"/>
        <v>0.46</v>
      </c>
      <c r="AD167" s="129">
        <f t="shared" si="46"/>
        <v>0.46</v>
      </c>
      <c r="AE167" s="129">
        <f t="shared" si="46"/>
        <v>0.46</v>
      </c>
      <c r="AF167" s="129">
        <f t="shared" si="46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5"/>
        <v>0.85</v>
      </c>
      <c r="D168" s="129">
        <f t="shared" si="45"/>
        <v>0.85</v>
      </c>
      <c r="E168" s="129">
        <f t="shared" si="45"/>
        <v>0.85</v>
      </c>
      <c r="F168" s="129">
        <f t="shared" si="45"/>
        <v>0.85</v>
      </c>
      <c r="G168" s="129">
        <f t="shared" si="45"/>
        <v>0.85</v>
      </c>
      <c r="H168" s="129">
        <f t="shared" si="45"/>
        <v>0.85</v>
      </c>
      <c r="I168" s="129">
        <f t="shared" si="45"/>
        <v>0.85</v>
      </c>
      <c r="J168" s="129">
        <f t="shared" si="45"/>
        <v>0.85</v>
      </c>
      <c r="K168" s="129">
        <f t="shared" si="45"/>
        <v>0.85</v>
      </c>
      <c r="L168" s="129">
        <f t="shared" si="45"/>
        <v>0.85</v>
      </c>
      <c r="M168" s="129">
        <f t="shared" si="45"/>
        <v>0.85</v>
      </c>
      <c r="N168" s="129">
        <f t="shared" si="45"/>
        <v>0.85</v>
      </c>
      <c r="O168" s="129">
        <f t="shared" si="45"/>
        <v>0.85</v>
      </c>
      <c r="P168" s="129">
        <f t="shared" si="45"/>
        <v>0.85</v>
      </c>
      <c r="Q168" s="129">
        <f t="shared" si="45"/>
        <v>0.85</v>
      </c>
      <c r="R168" s="129">
        <f t="shared" si="46"/>
        <v>0.85</v>
      </c>
      <c r="S168" s="129">
        <f t="shared" si="46"/>
        <v>0.85</v>
      </c>
      <c r="T168" s="129">
        <f t="shared" si="46"/>
        <v>0.85</v>
      </c>
      <c r="U168" s="129">
        <f t="shared" si="46"/>
        <v>0.85</v>
      </c>
      <c r="V168" s="129">
        <f t="shared" si="46"/>
        <v>0.85</v>
      </c>
      <c r="W168" s="129">
        <f t="shared" si="46"/>
        <v>0.85</v>
      </c>
      <c r="X168" s="129">
        <f t="shared" si="46"/>
        <v>0.85</v>
      </c>
      <c r="Y168" s="129">
        <f t="shared" si="46"/>
        <v>0.85</v>
      </c>
      <c r="Z168" s="129">
        <f t="shared" si="46"/>
        <v>0.85</v>
      </c>
      <c r="AA168" s="129">
        <f t="shared" si="46"/>
        <v>0.85</v>
      </c>
      <c r="AB168" s="129">
        <f t="shared" si="46"/>
        <v>0.85</v>
      </c>
      <c r="AC168" s="129">
        <f t="shared" si="46"/>
        <v>0.85</v>
      </c>
      <c r="AD168" s="129">
        <f t="shared" si="46"/>
        <v>0.85</v>
      </c>
      <c r="AE168" s="129">
        <f t="shared" si="46"/>
        <v>0.85</v>
      </c>
      <c r="AF168" s="129">
        <f t="shared" si="46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5"/>
        <v>0.9</v>
      </c>
      <c r="D169" s="129">
        <f t="shared" si="45"/>
        <v>0.9</v>
      </c>
      <c r="E169" s="129">
        <f t="shared" si="45"/>
        <v>0.9</v>
      </c>
      <c r="F169" s="129">
        <f t="shared" si="45"/>
        <v>0.9</v>
      </c>
      <c r="G169" s="129">
        <f t="shared" si="45"/>
        <v>0.9</v>
      </c>
      <c r="H169" s="129">
        <f t="shared" si="45"/>
        <v>0.9</v>
      </c>
      <c r="I169" s="129">
        <f t="shared" si="45"/>
        <v>0.9</v>
      </c>
      <c r="J169" s="129">
        <f t="shared" si="45"/>
        <v>0.9</v>
      </c>
      <c r="K169" s="129">
        <f t="shared" si="45"/>
        <v>0.9</v>
      </c>
      <c r="L169" s="129">
        <f t="shared" si="45"/>
        <v>0.9</v>
      </c>
      <c r="M169" s="129">
        <f t="shared" si="45"/>
        <v>0.9</v>
      </c>
      <c r="N169" s="129">
        <f t="shared" si="45"/>
        <v>0.9</v>
      </c>
      <c r="O169" s="129">
        <f t="shared" si="45"/>
        <v>0.9</v>
      </c>
      <c r="P169" s="129">
        <f t="shared" si="45"/>
        <v>0.9</v>
      </c>
      <c r="Q169" s="129">
        <f t="shared" si="45"/>
        <v>0.9</v>
      </c>
      <c r="R169" s="129">
        <f t="shared" si="46"/>
        <v>0.9</v>
      </c>
      <c r="S169" s="129">
        <f t="shared" si="46"/>
        <v>0.9</v>
      </c>
      <c r="T169" s="129">
        <f t="shared" si="46"/>
        <v>0.9</v>
      </c>
      <c r="U169" s="129">
        <f t="shared" si="46"/>
        <v>0.9</v>
      </c>
      <c r="V169" s="129">
        <f t="shared" si="46"/>
        <v>0.9</v>
      </c>
      <c r="W169" s="129">
        <f t="shared" si="46"/>
        <v>0.9</v>
      </c>
      <c r="X169" s="129">
        <f t="shared" si="46"/>
        <v>0.9</v>
      </c>
      <c r="Y169" s="129">
        <f t="shared" si="46"/>
        <v>0.9</v>
      </c>
      <c r="Z169" s="129">
        <f t="shared" si="46"/>
        <v>0.9</v>
      </c>
      <c r="AA169" s="129">
        <f t="shared" si="46"/>
        <v>0.9</v>
      </c>
      <c r="AB169" s="129">
        <f t="shared" si="46"/>
        <v>0.9</v>
      </c>
      <c r="AC169" s="129">
        <f t="shared" si="46"/>
        <v>0.9</v>
      </c>
      <c r="AD169" s="129">
        <f t="shared" si="46"/>
        <v>0.9</v>
      </c>
      <c r="AE169" s="129">
        <f t="shared" si="46"/>
        <v>0.9</v>
      </c>
      <c r="AF169" s="129">
        <f t="shared" si="46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5"/>
        <v>0.44</v>
      </c>
      <c r="D170" s="129">
        <f t="shared" si="45"/>
        <v>0.44</v>
      </c>
      <c r="E170" s="129">
        <f t="shared" si="45"/>
        <v>0.44</v>
      </c>
      <c r="F170" s="129">
        <f t="shared" si="45"/>
        <v>0.44</v>
      </c>
      <c r="G170" s="129">
        <f t="shared" si="45"/>
        <v>0.44</v>
      </c>
      <c r="H170" s="129">
        <f t="shared" si="45"/>
        <v>0.44</v>
      </c>
      <c r="I170" s="129">
        <f t="shared" si="45"/>
        <v>0.44</v>
      </c>
      <c r="J170" s="129">
        <f t="shared" si="45"/>
        <v>0.44</v>
      </c>
      <c r="K170" s="129">
        <f t="shared" si="45"/>
        <v>0.44</v>
      </c>
      <c r="L170" s="129">
        <f t="shared" si="45"/>
        <v>0.44</v>
      </c>
      <c r="M170" s="129">
        <f t="shared" si="45"/>
        <v>0.44</v>
      </c>
      <c r="N170" s="129">
        <f t="shared" si="45"/>
        <v>0.44</v>
      </c>
      <c r="O170" s="129">
        <f t="shared" si="45"/>
        <v>0.44</v>
      </c>
      <c r="P170" s="129">
        <f t="shared" si="45"/>
        <v>0.44</v>
      </c>
      <c r="Q170" s="129">
        <f t="shared" si="45"/>
        <v>0.44</v>
      </c>
      <c r="R170" s="129">
        <f t="shared" si="46"/>
        <v>0.44</v>
      </c>
      <c r="S170" s="129">
        <f t="shared" si="46"/>
        <v>0.44</v>
      </c>
      <c r="T170" s="129">
        <f t="shared" si="46"/>
        <v>0.44</v>
      </c>
      <c r="U170" s="129">
        <f t="shared" si="46"/>
        <v>0.44</v>
      </c>
      <c r="V170" s="129">
        <f t="shared" si="46"/>
        <v>0.44</v>
      </c>
      <c r="W170" s="129">
        <f t="shared" si="46"/>
        <v>0.44</v>
      </c>
      <c r="X170" s="129">
        <f t="shared" si="46"/>
        <v>0.44</v>
      </c>
      <c r="Y170" s="129">
        <f t="shared" si="46"/>
        <v>0.44</v>
      </c>
      <c r="Z170" s="129">
        <f t="shared" si="46"/>
        <v>0.44</v>
      </c>
      <c r="AA170" s="129">
        <f t="shared" si="46"/>
        <v>0.44</v>
      </c>
      <c r="AB170" s="129">
        <f t="shared" si="46"/>
        <v>0.44</v>
      </c>
      <c r="AC170" s="129">
        <f t="shared" si="46"/>
        <v>0.44</v>
      </c>
      <c r="AD170" s="129">
        <f t="shared" si="46"/>
        <v>0.44</v>
      </c>
      <c r="AE170" s="129">
        <f t="shared" si="46"/>
        <v>0.44</v>
      </c>
      <c r="AF170" s="129">
        <f t="shared" si="46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5"/>
        <v>2.1</v>
      </c>
      <c r="D171" s="129">
        <f t="shared" si="45"/>
        <v>2.1</v>
      </c>
      <c r="E171" s="129">
        <f t="shared" si="45"/>
        <v>2.1</v>
      </c>
      <c r="F171" s="129">
        <f t="shared" si="45"/>
        <v>2.1</v>
      </c>
      <c r="G171" s="129">
        <f t="shared" si="45"/>
        <v>2.1</v>
      </c>
      <c r="H171" s="129">
        <f t="shared" si="45"/>
        <v>2.1</v>
      </c>
      <c r="I171" s="129">
        <f t="shared" si="45"/>
        <v>2.1</v>
      </c>
      <c r="J171" s="129">
        <f t="shared" si="45"/>
        <v>2.1</v>
      </c>
      <c r="K171" s="129">
        <f t="shared" si="45"/>
        <v>2.1</v>
      </c>
      <c r="L171" s="129">
        <f t="shared" si="45"/>
        <v>2.1</v>
      </c>
      <c r="M171" s="129">
        <f t="shared" si="45"/>
        <v>2.1</v>
      </c>
      <c r="N171" s="129">
        <f t="shared" si="45"/>
        <v>2.1</v>
      </c>
      <c r="O171" s="129">
        <f t="shared" si="45"/>
        <v>2.1</v>
      </c>
      <c r="P171" s="129">
        <f t="shared" si="45"/>
        <v>2.1</v>
      </c>
      <c r="Q171" s="129">
        <f t="shared" si="45"/>
        <v>2.1</v>
      </c>
      <c r="R171" s="129">
        <f t="shared" si="46"/>
        <v>2.1</v>
      </c>
      <c r="S171" s="129">
        <f t="shared" si="46"/>
        <v>2.1</v>
      </c>
      <c r="T171" s="129">
        <f t="shared" si="46"/>
        <v>2.1</v>
      </c>
      <c r="U171" s="129">
        <f t="shared" si="46"/>
        <v>2.1</v>
      </c>
      <c r="V171" s="129">
        <f t="shared" si="46"/>
        <v>2.1</v>
      </c>
      <c r="W171" s="129">
        <f t="shared" si="46"/>
        <v>2.1</v>
      </c>
      <c r="X171" s="129">
        <f t="shared" si="46"/>
        <v>2.1</v>
      </c>
      <c r="Y171" s="129">
        <f t="shared" si="46"/>
        <v>2.1</v>
      </c>
      <c r="Z171" s="129">
        <f t="shared" si="46"/>
        <v>2.1</v>
      </c>
      <c r="AA171" s="129">
        <f t="shared" si="46"/>
        <v>2.1</v>
      </c>
      <c r="AB171" s="129">
        <f t="shared" si="46"/>
        <v>2.1</v>
      </c>
      <c r="AC171" s="129">
        <f t="shared" si="46"/>
        <v>2.1</v>
      </c>
      <c r="AD171" s="129">
        <f t="shared" si="46"/>
        <v>2.1</v>
      </c>
      <c r="AE171" s="129">
        <f t="shared" si="46"/>
        <v>2.1</v>
      </c>
      <c r="AF171" s="129">
        <f t="shared" si="46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5"/>
        <v>0.9</v>
      </c>
      <c r="D172" s="129">
        <f t="shared" si="45"/>
        <v>0.9</v>
      </c>
      <c r="E172" s="129">
        <f t="shared" si="45"/>
        <v>0.9</v>
      </c>
      <c r="F172" s="129">
        <f t="shared" si="45"/>
        <v>0.9</v>
      </c>
      <c r="G172" s="129">
        <f t="shared" si="45"/>
        <v>0.9</v>
      </c>
      <c r="H172" s="129">
        <f t="shared" si="45"/>
        <v>0.9</v>
      </c>
      <c r="I172" s="129">
        <f t="shared" si="45"/>
        <v>0.9</v>
      </c>
      <c r="J172" s="129">
        <f t="shared" si="45"/>
        <v>0.9</v>
      </c>
      <c r="K172" s="129">
        <f t="shared" si="45"/>
        <v>0.9</v>
      </c>
      <c r="L172" s="129">
        <f t="shared" si="45"/>
        <v>0.9</v>
      </c>
      <c r="M172" s="129">
        <f t="shared" si="45"/>
        <v>0.9</v>
      </c>
      <c r="N172" s="129">
        <f t="shared" si="45"/>
        <v>0.9</v>
      </c>
      <c r="O172" s="129">
        <f t="shared" si="45"/>
        <v>0.9</v>
      </c>
      <c r="P172" s="129">
        <f t="shared" si="45"/>
        <v>0.9</v>
      </c>
      <c r="Q172" s="129">
        <f t="shared" si="45"/>
        <v>0.9</v>
      </c>
      <c r="R172" s="129">
        <f t="shared" si="46"/>
        <v>0.9</v>
      </c>
      <c r="S172" s="129">
        <f t="shared" si="46"/>
        <v>0.9</v>
      </c>
      <c r="T172" s="129">
        <f t="shared" si="46"/>
        <v>0.9</v>
      </c>
      <c r="U172" s="129">
        <f t="shared" si="46"/>
        <v>0.9</v>
      </c>
      <c r="V172" s="129">
        <f t="shared" si="46"/>
        <v>0.9</v>
      </c>
      <c r="W172" s="129">
        <f t="shared" si="46"/>
        <v>0.9</v>
      </c>
      <c r="X172" s="129">
        <f t="shared" si="46"/>
        <v>0.9</v>
      </c>
      <c r="Y172" s="129">
        <f t="shared" si="46"/>
        <v>0.9</v>
      </c>
      <c r="Z172" s="129">
        <f t="shared" si="46"/>
        <v>0.9</v>
      </c>
      <c r="AA172" s="129">
        <f t="shared" si="46"/>
        <v>0.9</v>
      </c>
      <c r="AB172" s="129">
        <f t="shared" si="46"/>
        <v>0.9</v>
      </c>
      <c r="AC172" s="129">
        <f t="shared" si="46"/>
        <v>0.9</v>
      </c>
      <c r="AD172" s="129">
        <f t="shared" si="46"/>
        <v>0.9</v>
      </c>
      <c r="AE172" s="129">
        <f t="shared" si="46"/>
        <v>0.9</v>
      </c>
      <c r="AF172" s="129">
        <f t="shared" si="46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7">B174</f>
        <v>0.57999999999999996</v>
      </c>
      <c r="D174" s="129">
        <f t="shared" si="47"/>
        <v>0.57999999999999996</v>
      </c>
      <c r="E174" s="129">
        <f t="shared" si="47"/>
        <v>0.57999999999999996</v>
      </c>
      <c r="F174" s="129">
        <f t="shared" si="47"/>
        <v>0.57999999999999996</v>
      </c>
      <c r="G174" s="129">
        <f t="shared" si="47"/>
        <v>0.57999999999999996</v>
      </c>
      <c r="H174" s="129">
        <f t="shared" si="47"/>
        <v>0.57999999999999996</v>
      </c>
      <c r="I174" s="129">
        <f t="shared" si="47"/>
        <v>0.57999999999999996</v>
      </c>
      <c r="J174" s="129">
        <f t="shared" si="47"/>
        <v>0.57999999999999996</v>
      </c>
      <c r="K174" s="129">
        <f t="shared" si="47"/>
        <v>0.57999999999999996</v>
      </c>
      <c r="L174" s="129">
        <f t="shared" si="47"/>
        <v>0.57999999999999996</v>
      </c>
      <c r="M174" s="129">
        <f t="shared" si="47"/>
        <v>0.57999999999999996</v>
      </c>
      <c r="N174" s="129">
        <f t="shared" si="47"/>
        <v>0.57999999999999996</v>
      </c>
      <c r="O174" s="129">
        <f t="shared" si="47"/>
        <v>0.57999999999999996</v>
      </c>
      <c r="P174" s="129">
        <f t="shared" si="47"/>
        <v>0.57999999999999996</v>
      </c>
      <c r="Q174" s="129">
        <f t="shared" si="47"/>
        <v>0.57999999999999996</v>
      </c>
      <c r="R174" s="129">
        <f t="shared" si="47"/>
        <v>0.57999999999999996</v>
      </c>
      <c r="S174" s="129">
        <f t="shared" ref="R174:AF186" si="48">R174</f>
        <v>0.57999999999999996</v>
      </c>
      <c r="T174" s="129">
        <f t="shared" si="48"/>
        <v>0.57999999999999996</v>
      </c>
      <c r="U174" s="129">
        <f t="shared" si="48"/>
        <v>0.57999999999999996</v>
      </c>
      <c r="V174" s="129">
        <f t="shared" si="48"/>
        <v>0.57999999999999996</v>
      </c>
      <c r="W174" s="129">
        <f t="shared" si="48"/>
        <v>0.57999999999999996</v>
      </c>
      <c r="X174" s="129">
        <f t="shared" si="48"/>
        <v>0.57999999999999996</v>
      </c>
      <c r="Y174" s="129">
        <f t="shared" si="48"/>
        <v>0.57999999999999996</v>
      </c>
      <c r="Z174" s="129">
        <f t="shared" si="48"/>
        <v>0.57999999999999996</v>
      </c>
      <c r="AA174" s="129">
        <f t="shared" si="48"/>
        <v>0.57999999999999996</v>
      </c>
      <c r="AB174" s="129">
        <f t="shared" si="48"/>
        <v>0.57999999999999996</v>
      </c>
      <c r="AC174" s="129">
        <f t="shared" si="48"/>
        <v>0.57999999999999996</v>
      </c>
      <c r="AD174" s="129">
        <f t="shared" si="48"/>
        <v>0.57999999999999996</v>
      </c>
      <c r="AE174" s="129">
        <f t="shared" si="48"/>
        <v>0.57999999999999996</v>
      </c>
      <c r="AF174" s="129">
        <f t="shared" si="48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7"/>
        <v>0.8</v>
      </c>
      <c r="D175" s="129">
        <f t="shared" si="47"/>
        <v>0.8</v>
      </c>
      <c r="E175" s="129">
        <f t="shared" si="47"/>
        <v>0.8</v>
      </c>
      <c r="F175" s="129">
        <f t="shared" si="47"/>
        <v>0.8</v>
      </c>
      <c r="G175" s="129">
        <f t="shared" si="47"/>
        <v>0.8</v>
      </c>
      <c r="H175" s="129">
        <f t="shared" si="47"/>
        <v>0.8</v>
      </c>
      <c r="I175" s="129">
        <f t="shared" si="47"/>
        <v>0.8</v>
      </c>
      <c r="J175" s="129">
        <f t="shared" si="47"/>
        <v>0.8</v>
      </c>
      <c r="K175" s="129">
        <f t="shared" si="47"/>
        <v>0.8</v>
      </c>
      <c r="L175" s="129">
        <f t="shared" si="47"/>
        <v>0.8</v>
      </c>
      <c r="M175" s="129">
        <f t="shared" si="47"/>
        <v>0.8</v>
      </c>
      <c r="N175" s="129">
        <f t="shared" si="47"/>
        <v>0.8</v>
      </c>
      <c r="O175" s="129">
        <f t="shared" si="47"/>
        <v>0.8</v>
      </c>
      <c r="P175" s="129">
        <f t="shared" si="47"/>
        <v>0.8</v>
      </c>
      <c r="Q175" s="129">
        <f t="shared" si="47"/>
        <v>0.8</v>
      </c>
      <c r="R175" s="129">
        <f t="shared" si="47"/>
        <v>0.8</v>
      </c>
      <c r="S175" s="129">
        <f t="shared" si="48"/>
        <v>0.8</v>
      </c>
      <c r="T175" s="129">
        <f t="shared" si="48"/>
        <v>0.8</v>
      </c>
      <c r="U175" s="129">
        <f t="shared" si="48"/>
        <v>0.8</v>
      </c>
      <c r="V175" s="129">
        <f t="shared" si="48"/>
        <v>0.8</v>
      </c>
      <c r="W175" s="129">
        <f t="shared" si="48"/>
        <v>0.8</v>
      </c>
      <c r="X175" s="129">
        <f t="shared" si="48"/>
        <v>0.8</v>
      </c>
      <c r="Y175" s="129">
        <f t="shared" si="48"/>
        <v>0.8</v>
      </c>
      <c r="Z175" s="129">
        <f t="shared" si="48"/>
        <v>0.8</v>
      </c>
      <c r="AA175" s="129">
        <f t="shared" si="48"/>
        <v>0.8</v>
      </c>
      <c r="AB175" s="129">
        <f t="shared" si="48"/>
        <v>0.8</v>
      </c>
      <c r="AC175" s="129">
        <f t="shared" si="48"/>
        <v>0.8</v>
      </c>
      <c r="AD175" s="129">
        <f t="shared" si="48"/>
        <v>0.8</v>
      </c>
      <c r="AE175" s="129">
        <f t="shared" si="48"/>
        <v>0.8</v>
      </c>
      <c r="AF175" s="129">
        <f t="shared" si="48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7"/>
        <v>0</v>
      </c>
      <c r="D176" s="129">
        <f t="shared" si="47"/>
        <v>0</v>
      </c>
      <c r="E176" s="129">
        <f t="shared" si="47"/>
        <v>0</v>
      </c>
      <c r="F176" s="129">
        <f t="shared" si="47"/>
        <v>0</v>
      </c>
      <c r="G176" s="129">
        <f t="shared" si="47"/>
        <v>0</v>
      </c>
      <c r="H176" s="129">
        <f t="shared" si="47"/>
        <v>0</v>
      </c>
      <c r="I176" s="129">
        <f t="shared" si="47"/>
        <v>0</v>
      </c>
      <c r="J176" s="129">
        <f t="shared" si="47"/>
        <v>0</v>
      </c>
      <c r="K176" s="129">
        <f t="shared" si="47"/>
        <v>0</v>
      </c>
      <c r="L176" s="129">
        <f t="shared" si="47"/>
        <v>0</v>
      </c>
      <c r="M176" s="129">
        <f t="shared" si="47"/>
        <v>0</v>
      </c>
      <c r="N176" s="129">
        <f t="shared" si="47"/>
        <v>0</v>
      </c>
      <c r="O176" s="129">
        <f t="shared" si="47"/>
        <v>0</v>
      </c>
      <c r="P176" s="129">
        <f t="shared" si="47"/>
        <v>0</v>
      </c>
      <c r="Q176" s="129">
        <f t="shared" si="47"/>
        <v>0</v>
      </c>
      <c r="R176" s="129">
        <f t="shared" si="47"/>
        <v>0</v>
      </c>
      <c r="S176" s="129">
        <f t="shared" si="48"/>
        <v>0</v>
      </c>
      <c r="T176" s="129">
        <f t="shared" si="48"/>
        <v>0</v>
      </c>
      <c r="U176" s="129">
        <f t="shared" si="48"/>
        <v>0</v>
      </c>
      <c r="V176" s="129">
        <f t="shared" si="48"/>
        <v>0</v>
      </c>
      <c r="W176" s="129">
        <f t="shared" si="48"/>
        <v>0</v>
      </c>
      <c r="X176" s="129">
        <f t="shared" si="48"/>
        <v>0</v>
      </c>
      <c r="Y176" s="129">
        <f t="shared" si="48"/>
        <v>0</v>
      </c>
      <c r="Z176" s="129">
        <f t="shared" si="48"/>
        <v>0</v>
      </c>
      <c r="AA176" s="129">
        <f t="shared" si="48"/>
        <v>0</v>
      </c>
      <c r="AB176" s="129">
        <f t="shared" si="48"/>
        <v>0</v>
      </c>
      <c r="AC176" s="129">
        <f t="shared" si="48"/>
        <v>0</v>
      </c>
      <c r="AD176" s="129">
        <f t="shared" si="48"/>
        <v>0</v>
      </c>
      <c r="AE176" s="129">
        <f t="shared" si="48"/>
        <v>0</v>
      </c>
      <c r="AF176" s="129">
        <f t="shared" si="48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7"/>
        <v>0.6</v>
      </c>
      <c r="D177" s="129">
        <f t="shared" si="47"/>
        <v>0.6</v>
      </c>
      <c r="E177" s="129">
        <f t="shared" si="47"/>
        <v>0.6</v>
      </c>
      <c r="F177" s="129">
        <f t="shared" si="47"/>
        <v>0.6</v>
      </c>
      <c r="G177" s="129">
        <f t="shared" si="47"/>
        <v>0.6</v>
      </c>
      <c r="H177" s="129">
        <f t="shared" si="47"/>
        <v>0.6</v>
      </c>
      <c r="I177" s="129">
        <f t="shared" si="47"/>
        <v>0.6</v>
      </c>
      <c r="J177" s="129">
        <f t="shared" si="47"/>
        <v>0.6</v>
      </c>
      <c r="K177" s="129">
        <f t="shared" si="47"/>
        <v>0.6</v>
      </c>
      <c r="L177" s="129">
        <f t="shared" si="47"/>
        <v>0.6</v>
      </c>
      <c r="M177" s="129">
        <f t="shared" si="47"/>
        <v>0.6</v>
      </c>
      <c r="N177" s="129">
        <f t="shared" si="47"/>
        <v>0.6</v>
      </c>
      <c r="O177" s="129">
        <f t="shared" si="47"/>
        <v>0.6</v>
      </c>
      <c r="P177" s="129">
        <f t="shared" si="47"/>
        <v>0.6</v>
      </c>
      <c r="Q177" s="129">
        <f t="shared" si="47"/>
        <v>0.6</v>
      </c>
      <c r="R177" s="129">
        <f t="shared" si="47"/>
        <v>0.6</v>
      </c>
      <c r="S177" s="129">
        <f t="shared" si="48"/>
        <v>0.6</v>
      </c>
      <c r="T177" s="129">
        <f t="shared" si="48"/>
        <v>0.6</v>
      </c>
      <c r="U177" s="129">
        <f t="shared" si="48"/>
        <v>0.6</v>
      </c>
      <c r="V177" s="129">
        <f t="shared" si="48"/>
        <v>0.6</v>
      </c>
      <c r="W177" s="129">
        <f t="shared" si="48"/>
        <v>0.6</v>
      </c>
      <c r="X177" s="129">
        <f t="shared" si="48"/>
        <v>0.6</v>
      </c>
      <c r="Y177" s="129">
        <f t="shared" si="48"/>
        <v>0.6</v>
      </c>
      <c r="Z177" s="129">
        <f t="shared" si="48"/>
        <v>0.6</v>
      </c>
      <c r="AA177" s="129">
        <f t="shared" si="48"/>
        <v>0.6</v>
      </c>
      <c r="AB177" s="129">
        <f t="shared" si="48"/>
        <v>0.6</v>
      </c>
      <c r="AC177" s="129">
        <f t="shared" si="48"/>
        <v>0.6</v>
      </c>
      <c r="AD177" s="129">
        <f t="shared" si="48"/>
        <v>0.6</v>
      </c>
      <c r="AE177" s="129">
        <f t="shared" si="48"/>
        <v>0.6</v>
      </c>
      <c r="AF177" s="129">
        <f t="shared" si="48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7"/>
        <v>0.6</v>
      </c>
      <c r="D178" s="129">
        <f t="shared" si="47"/>
        <v>0.6</v>
      </c>
      <c r="E178" s="129">
        <f t="shared" si="47"/>
        <v>0.6</v>
      </c>
      <c r="F178" s="129">
        <f t="shared" si="47"/>
        <v>0.6</v>
      </c>
      <c r="G178" s="129">
        <f t="shared" si="47"/>
        <v>0.6</v>
      </c>
      <c r="H178" s="129">
        <f t="shared" si="47"/>
        <v>0.6</v>
      </c>
      <c r="I178" s="129">
        <f t="shared" si="47"/>
        <v>0.6</v>
      </c>
      <c r="J178" s="129">
        <f t="shared" si="47"/>
        <v>0.6</v>
      </c>
      <c r="K178" s="129">
        <f t="shared" si="47"/>
        <v>0.6</v>
      </c>
      <c r="L178" s="129">
        <f t="shared" si="47"/>
        <v>0.6</v>
      </c>
      <c r="M178" s="129">
        <f t="shared" si="47"/>
        <v>0.6</v>
      </c>
      <c r="N178" s="129">
        <f t="shared" si="47"/>
        <v>0.6</v>
      </c>
      <c r="O178" s="129">
        <f t="shared" si="47"/>
        <v>0.6</v>
      </c>
      <c r="P178" s="129">
        <f t="shared" si="47"/>
        <v>0.6</v>
      </c>
      <c r="Q178" s="129">
        <f t="shared" si="47"/>
        <v>0.6</v>
      </c>
      <c r="R178" s="129">
        <f t="shared" si="47"/>
        <v>0.6</v>
      </c>
      <c r="S178" s="129">
        <f t="shared" si="48"/>
        <v>0.6</v>
      </c>
      <c r="T178" s="129">
        <f t="shared" si="48"/>
        <v>0.6</v>
      </c>
      <c r="U178" s="129">
        <f t="shared" si="48"/>
        <v>0.6</v>
      </c>
      <c r="V178" s="129">
        <f t="shared" si="48"/>
        <v>0.6</v>
      </c>
      <c r="W178" s="129">
        <f t="shared" si="48"/>
        <v>0.6</v>
      </c>
      <c r="X178" s="129">
        <f t="shared" si="48"/>
        <v>0.6</v>
      </c>
      <c r="Y178" s="129">
        <f t="shared" si="48"/>
        <v>0.6</v>
      </c>
      <c r="Z178" s="129">
        <f t="shared" si="48"/>
        <v>0.6</v>
      </c>
      <c r="AA178" s="129">
        <f t="shared" si="48"/>
        <v>0.6</v>
      </c>
      <c r="AB178" s="129">
        <f t="shared" si="48"/>
        <v>0.6</v>
      </c>
      <c r="AC178" s="129">
        <f t="shared" si="48"/>
        <v>0.6</v>
      </c>
      <c r="AD178" s="129">
        <f t="shared" si="48"/>
        <v>0.6</v>
      </c>
      <c r="AE178" s="129">
        <f t="shared" si="48"/>
        <v>0.6</v>
      </c>
      <c r="AF178" s="129">
        <f t="shared" si="48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7"/>
        <v>0.35</v>
      </c>
      <c r="D179" s="129">
        <f t="shared" si="47"/>
        <v>0.35</v>
      </c>
      <c r="E179" s="129">
        <f t="shared" si="47"/>
        <v>0.35</v>
      </c>
      <c r="F179" s="129">
        <f t="shared" si="47"/>
        <v>0.35</v>
      </c>
      <c r="G179" s="129">
        <f t="shared" si="47"/>
        <v>0.35</v>
      </c>
      <c r="H179" s="129">
        <f t="shared" si="47"/>
        <v>0.35</v>
      </c>
      <c r="I179" s="129">
        <f t="shared" si="47"/>
        <v>0.35</v>
      </c>
      <c r="J179" s="129">
        <f t="shared" si="47"/>
        <v>0.35</v>
      </c>
      <c r="K179" s="129">
        <f t="shared" si="47"/>
        <v>0.35</v>
      </c>
      <c r="L179" s="129">
        <f t="shared" si="47"/>
        <v>0.35</v>
      </c>
      <c r="M179" s="129">
        <f t="shared" si="47"/>
        <v>0.35</v>
      </c>
      <c r="N179" s="129">
        <f t="shared" si="47"/>
        <v>0.35</v>
      </c>
      <c r="O179" s="129">
        <f t="shared" si="47"/>
        <v>0.35</v>
      </c>
      <c r="P179" s="129">
        <f t="shared" si="47"/>
        <v>0.35</v>
      </c>
      <c r="Q179" s="129">
        <f t="shared" si="47"/>
        <v>0.35</v>
      </c>
      <c r="R179" s="129">
        <f t="shared" si="47"/>
        <v>0.35</v>
      </c>
      <c r="S179" s="129">
        <f t="shared" si="48"/>
        <v>0.35</v>
      </c>
      <c r="T179" s="129">
        <f t="shared" si="48"/>
        <v>0.35</v>
      </c>
      <c r="U179" s="129">
        <f t="shared" si="48"/>
        <v>0.35</v>
      </c>
      <c r="V179" s="129">
        <f t="shared" si="48"/>
        <v>0.35</v>
      </c>
      <c r="W179" s="129">
        <f t="shared" si="48"/>
        <v>0.35</v>
      </c>
      <c r="X179" s="129">
        <f t="shared" si="48"/>
        <v>0.35</v>
      </c>
      <c r="Y179" s="129">
        <f t="shared" si="48"/>
        <v>0.35</v>
      </c>
      <c r="Z179" s="129">
        <f t="shared" si="48"/>
        <v>0.35</v>
      </c>
      <c r="AA179" s="129">
        <f t="shared" si="48"/>
        <v>0.35</v>
      </c>
      <c r="AB179" s="129">
        <f t="shared" si="48"/>
        <v>0.35</v>
      </c>
      <c r="AC179" s="129">
        <f t="shared" si="48"/>
        <v>0.35</v>
      </c>
      <c r="AD179" s="129">
        <f t="shared" si="48"/>
        <v>0.35</v>
      </c>
      <c r="AE179" s="129">
        <f t="shared" si="48"/>
        <v>0.35</v>
      </c>
      <c r="AF179" s="129">
        <f t="shared" si="48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7"/>
        <v>0.28999999999999998</v>
      </c>
      <c r="D180" s="129">
        <f t="shared" si="47"/>
        <v>0.28999999999999998</v>
      </c>
      <c r="E180" s="129">
        <f t="shared" si="47"/>
        <v>0.28999999999999998</v>
      </c>
      <c r="F180" s="129">
        <f t="shared" si="47"/>
        <v>0.28999999999999998</v>
      </c>
      <c r="G180" s="129">
        <f t="shared" si="47"/>
        <v>0.28999999999999998</v>
      </c>
      <c r="H180" s="129">
        <f t="shared" si="47"/>
        <v>0.28999999999999998</v>
      </c>
      <c r="I180" s="129">
        <f t="shared" si="47"/>
        <v>0.28999999999999998</v>
      </c>
      <c r="J180" s="129">
        <f t="shared" si="47"/>
        <v>0.28999999999999998</v>
      </c>
      <c r="K180" s="129">
        <f t="shared" si="47"/>
        <v>0.28999999999999998</v>
      </c>
      <c r="L180" s="129">
        <f t="shared" si="47"/>
        <v>0.28999999999999998</v>
      </c>
      <c r="M180" s="129">
        <f t="shared" si="47"/>
        <v>0.28999999999999998</v>
      </c>
      <c r="N180" s="129">
        <f t="shared" si="47"/>
        <v>0.28999999999999998</v>
      </c>
      <c r="O180" s="129">
        <f t="shared" si="47"/>
        <v>0.28999999999999998</v>
      </c>
      <c r="P180" s="129">
        <f t="shared" si="47"/>
        <v>0.28999999999999998</v>
      </c>
      <c r="Q180" s="129">
        <f t="shared" si="47"/>
        <v>0.28999999999999998</v>
      </c>
      <c r="R180" s="129">
        <f t="shared" si="47"/>
        <v>0.28999999999999998</v>
      </c>
      <c r="S180" s="129">
        <f t="shared" si="48"/>
        <v>0.28999999999999998</v>
      </c>
      <c r="T180" s="129">
        <f t="shared" si="48"/>
        <v>0.28999999999999998</v>
      </c>
      <c r="U180" s="129">
        <f t="shared" si="48"/>
        <v>0.28999999999999998</v>
      </c>
      <c r="V180" s="129">
        <f t="shared" si="48"/>
        <v>0.28999999999999998</v>
      </c>
      <c r="W180" s="129">
        <f t="shared" si="48"/>
        <v>0.28999999999999998</v>
      </c>
      <c r="X180" s="129">
        <f t="shared" si="48"/>
        <v>0.28999999999999998</v>
      </c>
      <c r="Y180" s="129">
        <f t="shared" si="48"/>
        <v>0.28999999999999998</v>
      </c>
      <c r="Z180" s="129">
        <f t="shared" si="48"/>
        <v>0.28999999999999998</v>
      </c>
      <c r="AA180" s="129">
        <f t="shared" si="48"/>
        <v>0.28999999999999998</v>
      </c>
      <c r="AB180" s="129">
        <f t="shared" si="48"/>
        <v>0.28999999999999998</v>
      </c>
      <c r="AC180" s="129">
        <f t="shared" si="48"/>
        <v>0.28999999999999998</v>
      </c>
      <c r="AD180" s="129">
        <f t="shared" si="48"/>
        <v>0.28999999999999998</v>
      </c>
      <c r="AE180" s="129">
        <f t="shared" si="48"/>
        <v>0.28999999999999998</v>
      </c>
      <c r="AF180" s="129">
        <f t="shared" si="48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7"/>
        <v>0.06</v>
      </c>
      <c r="D181" s="129">
        <f t="shared" si="47"/>
        <v>0.06</v>
      </c>
      <c r="E181" s="129">
        <f t="shared" si="47"/>
        <v>0.06</v>
      </c>
      <c r="F181" s="129">
        <f t="shared" si="47"/>
        <v>0.06</v>
      </c>
      <c r="G181" s="129">
        <f t="shared" si="47"/>
        <v>0.06</v>
      </c>
      <c r="H181" s="129">
        <f t="shared" si="47"/>
        <v>0.06</v>
      </c>
      <c r="I181" s="129">
        <f t="shared" si="47"/>
        <v>0.06</v>
      </c>
      <c r="J181" s="129">
        <f t="shared" si="47"/>
        <v>0.06</v>
      </c>
      <c r="K181" s="129">
        <f t="shared" si="47"/>
        <v>0.06</v>
      </c>
      <c r="L181" s="129">
        <f t="shared" si="47"/>
        <v>0.06</v>
      </c>
      <c r="M181" s="129">
        <f t="shared" si="47"/>
        <v>0.06</v>
      </c>
      <c r="N181" s="129">
        <f t="shared" si="47"/>
        <v>0.06</v>
      </c>
      <c r="O181" s="129">
        <f t="shared" si="47"/>
        <v>0.06</v>
      </c>
      <c r="P181" s="129">
        <f t="shared" si="47"/>
        <v>0.06</v>
      </c>
      <c r="Q181" s="129">
        <f t="shared" si="47"/>
        <v>0.06</v>
      </c>
      <c r="R181" s="129">
        <f t="shared" si="47"/>
        <v>0.06</v>
      </c>
      <c r="S181" s="129">
        <f t="shared" si="48"/>
        <v>0.06</v>
      </c>
      <c r="T181" s="129">
        <f t="shared" si="48"/>
        <v>0.06</v>
      </c>
      <c r="U181" s="129">
        <f t="shared" si="48"/>
        <v>0.06</v>
      </c>
      <c r="V181" s="129">
        <f t="shared" si="48"/>
        <v>0.06</v>
      </c>
      <c r="W181" s="129">
        <f t="shared" si="48"/>
        <v>0.06</v>
      </c>
      <c r="X181" s="129">
        <f t="shared" si="48"/>
        <v>0.06</v>
      </c>
      <c r="Y181" s="129">
        <f t="shared" si="48"/>
        <v>0.06</v>
      </c>
      <c r="Z181" s="129">
        <f t="shared" si="48"/>
        <v>0.06</v>
      </c>
      <c r="AA181" s="129">
        <f t="shared" si="48"/>
        <v>0.06</v>
      </c>
      <c r="AB181" s="129">
        <f t="shared" si="48"/>
        <v>0.06</v>
      </c>
      <c r="AC181" s="129">
        <f t="shared" si="48"/>
        <v>0.06</v>
      </c>
      <c r="AD181" s="129">
        <f t="shared" si="48"/>
        <v>0.06</v>
      </c>
      <c r="AE181" s="129">
        <f t="shared" si="48"/>
        <v>0.06</v>
      </c>
      <c r="AF181" s="129">
        <f t="shared" si="48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7"/>
        <v>0.11</v>
      </c>
      <c r="D182" s="129">
        <f t="shared" si="47"/>
        <v>0.11</v>
      </c>
      <c r="E182" s="129">
        <f t="shared" si="47"/>
        <v>0.11</v>
      </c>
      <c r="F182" s="129">
        <f t="shared" si="47"/>
        <v>0.11</v>
      </c>
      <c r="G182" s="129">
        <f t="shared" si="47"/>
        <v>0.11</v>
      </c>
      <c r="H182" s="129">
        <f t="shared" si="47"/>
        <v>0.11</v>
      </c>
      <c r="I182" s="129">
        <f t="shared" si="47"/>
        <v>0.11</v>
      </c>
      <c r="J182" s="129">
        <f t="shared" si="47"/>
        <v>0.11</v>
      </c>
      <c r="K182" s="129">
        <f t="shared" si="47"/>
        <v>0.11</v>
      </c>
      <c r="L182" s="129">
        <f t="shared" si="47"/>
        <v>0.11</v>
      </c>
      <c r="M182" s="129">
        <f t="shared" si="47"/>
        <v>0.11</v>
      </c>
      <c r="N182" s="129">
        <f t="shared" si="47"/>
        <v>0.11</v>
      </c>
      <c r="O182" s="129">
        <f t="shared" si="47"/>
        <v>0.11</v>
      </c>
      <c r="P182" s="129">
        <f t="shared" si="47"/>
        <v>0.11</v>
      </c>
      <c r="Q182" s="129">
        <f t="shared" si="47"/>
        <v>0.11</v>
      </c>
      <c r="R182" s="129">
        <f t="shared" si="47"/>
        <v>0.11</v>
      </c>
      <c r="S182" s="129">
        <f t="shared" si="48"/>
        <v>0.11</v>
      </c>
      <c r="T182" s="129">
        <f t="shared" si="48"/>
        <v>0.11</v>
      </c>
      <c r="U182" s="129">
        <f t="shared" si="48"/>
        <v>0.11</v>
      </c>
      <c r="V182" s="129">
        <f t="shared" si="48"/>
        <v>0.11</v>
      </c>
      <c r="W182" s="129">
        <f t="shared" si="48"/>
        <v>0.11</v>
      </c>
      <c r="X182" s="129">
        <f t="shared" si="48"/>
        <v>0.11</v>
      </c>
      <c r="Y182" s="129">
        <f t="shared" si="48"/>
        <v>0.11</v>
      </c>
      <c r="Z182" s="129">
        <f t="shared" si="48"/>
        <v>0.11</v>
      </c>
      <c r="AA182" s="129">
        <f t="shared" si="48"/>
        <v>0.11</v>
      </c>
      <c r="AB182" s="129">
        <f t="shared" si="48"/>
        <v>0.11</v>
      </c>
      <c r="AC182" s="129">
        <f t="shared" si="48"/>
        <v>0.11</v>
      </c>
      <c r="AD182" s="129">
        <f t="shared" si="48"/>
        <v>0.11</v>
      </c>
      <c r="AE182" s="129">
        <f t="shared" si="48"/>
        <v>0.11</v>
      </c>
      <c r="AF182" s="129">
        <f t="shared" si="48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7"/>
        <v>0.1</v>
      </c>
      <c r="D183" s="129">
        <f t="shared" si="47"/>
        <v>0.1</v>
      </c>
      <c r="E183" s="129">
        <f t="shared" si="47"/>
        <v>0.1</v>
      </c>
      <c r="F183" s="129">
        <f t="shared" si="47"/>
        <v>0.1</v>
      </c>
      <c r="G183" s="129">
        <f t="shared" si="47"/>
        <v>0.1</v>
      </c>
      <c r="H183" s="129">
        <f t="shared" si="47"/>
        <v>0.1</v>
      </c>
      <c r="I183" s="129">
        <f t="shared" si="47"/>
        <v>0.1</v>
      </c>
      <c r="J183" s="129">
        <f t="shared" si="47"/>
        <v>0.1</v>
      </c>
      <c r="K183" s="129">
        <f t="shared" si="47"/>
        <v>0.1</v>
      </c>
      <c r="L183" s="129">
        <f t="shared" si="47"/>
        <v>0.1</v>
      </c>
      <c r="M183" s="129">
        <f t="shared" si="47"/>
        <v>0.1</v>
      </c>
      <c r="N183" s="129">
        <f t="shared" si="47"/>
        <v>0.1</v>
      </c>
      <c r="O183" s="129">
        <f t="shared" si="47"/>
        <v>0.1</v>
      </c>
      <c r="P183" s="129">
        <f t="shared" si="47"/>
        <v>0.1</v>
      </c>
      <c r="Q183" s="129">
        <f t="shared" si="47"/>
        <v>0.1</v>
      </c>
      <c r="R183" s="129">
        <f t="shared" si="48"/>
        <v>0.1</v>
      </c>
      <c r="S183" s="129">
        <f t="shared" si="48"/>
        <v>0.1</v>
      </c>
      <c r="T183" s="129">
        <f t="shared" si="48"/>
        <v>0.1</v>
      </c>
      <c r="U183" s="129">
        <f t="shared" si="48"/>
        <v>0.1</v>
      </c>
      <c r="V183" s="129">
        <f t="shared" si="48"/>
        <v>0.1</v>
      </c>
      <c r="W183" s="129">
        <f t="shared" si="48"/>
        <v>0.1</v>
      </c>
      <c r="X183" s="129">
        <f t="shared" si="48"/>
        <v>0.1</v>
      </c>
      <c r="Y183" s="129">
        <f t="shared" si="48"/>
        <v>0.1</v>
      </c>
      <c r="Z183" s="129">
        <f t="shared" si="48"/>
        <v>0.1</v>
      </c>
      <c r="AA183" s="129">
        <f t="shared" si="48"/>
        <v>0.1</v>
      </c>
      <c r="AB183" s="129">
        <f t="shared" si="48"/>
        <v>0.1</v>
      </c>
      <c r="AC183" s="129">
        <f t="shared" si="48"/>
        <v>0.1</v>
      </c>
      <c r="AD183" s="129">
        <f t="shared" si="48"/>
        <v>0.1</v>
      </c>
      <c r="AE183" s="129">
        <f t="shared" si="48"/>
        <v>0.1</v>
      </c>
      <c r="AF183" s="129">
        <f t="shared" si="48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7"/>
        <v>0.09</v>
      </c>
      <c r="D184" s="129">
        <f t="shared" si="47"/>
        <v>0.09</v>
      </c>
      <c r="E184" s="129">
        <f t="shared" si="47"/>
        <v>0.09</v>
      </c>
      <c r="F184" s="129">
        <f t="shared" si="47"/>
        <v>0.09</v>
      </c>
      <c r="G184" s="129">
        <f t="shared" si="47"/>
        <v>0.09</v>
      </c>
      <c r="H184" s="129">
        <f t="shared" si="47"/>
        <v>0.09</v>
      </c>
      <c r="I184" s="129">
        <f t="shared" si="47"/>
        <v>0.09</v>
      </c>
      <c r="J184" s="129">
        <f t="shared" si="47"/>
        <v>0.09</v>
      </c>
      <c r="K184" s="129">
        <f t="shared" si="47"/>
        <v>0.09</v>
      </c>
      <c r="L184" s="129">
        <f t="shared" si="47"/>
        <v>0.09</v>
      </c>
      <c r="M184" s="129">
        <f t="shared" si="47"/>
        <v>0.09</v>
      </c>
      <c r="N184" s="129">
        <f t="shared" si="47"/>
        <v>0.09</v>
      </c>
      <c r="O184" s="129">
        <f t="shared" si="47"/>
        <v>0.09</v>
      </c>
      <c r="P184" s="129">
        <f t="shared" si="47"/>
        <v>0.09</v>
      </c>
      <c r="Q184" s="129">
        <f t="shared" si="47"/>
        <v>0.09</v>
      </c>
      <c r="R184" s="129">
        <f t="shared" si="48"/>
        <v>0.09</v>
      </c>
      <c r="S184" s="129">
        <f t="shared" si="48"/>
        <v>0.09</v>
      </c>
      <c r="T184" s="129">
        <f t="shared" si="48"/>
        <v>0.09</v>
      </c>
      <c r="U184" s="129">
        <f t="shared" si="48"/>
        <v>0.09</v>
      </c>
      <c r="V184" s="129">
        <f t="shared" si="48"/>
        <v>0.09</v>
      </c>
      <c r="W184" s="129">
        <f t="shared" si="48"/>
        <v>0.09</v>
      </c>
      <c r="X184" s="129">
        <f t="shared" si="48"/>
        <v>0.09</v>
      </c>
      <c r="Y184" s="129">
        <f t="shared" si="48"/>
        <v>0.09</v>
      </c>
      <c r="Z184" s="129">
        <f t="shared" si="48"/>
        <v>0.09</v>
      </c>
      <c r="AA184" s="129">
        <f t="shared" si="48"/>
        <v>0.09</v>
      </c>
      <c r="AB184" s="129">
        <f t="shared" si="48"/>
        <v>0.09</v>
      </c>
      <c r="AC184" s="129">
        <f t="shared" si="48"/>
        <v>0.09</v>
      </c>
      <c r="AD184" s="129">
        <f t="shared" si="48"/>
        <v>0.09</v>
      </c>
      <c r="AE184" s="129">
        <f t="shared" si="48"/>
        <v>0.09</v>
      </c>
      <c r="AF184" s="129">
        <f t="shared" si="48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7"/>
        <v>0.04</v>
      </c>
      <c r="D185" s="129">
        <f t="shared" si="47"/>
        <v>0.04</v>
      </c>
      <c r="E185" s="129">
        <f t="shared" si="47"/>
        <v>0.04</v>
      </c>
      <c r="F185" s="129">
        <f t="shared" si="47"/>
        <v>0.04</v>
      </c>
      <c r="G185" s="129">
        <f t="shared" si="47"/>
        <v>0.04</v>
      </c>
      <c r="H185" s="129">
        <f t="shared" si="47"/>
        <v>0.04</v>
      </c>
      <c r="I185" s="129">
        <f t="shared" si="47"/>
        <v>0.04</v>
      </c>
      <c r="J185" s="129">
        <f t="shared" si="47"/>
        <v>0.04</v>
      </c>
      <c r="K185" s="129">
        <f t="shared" si="47"/>
        <v>0.04</v>
      </c>
      <c r="L185" s="129">
        <f t="shared" si="47"/>
        <v>0.04</v>
      </c>
      <c r="M185" s="129">
        <f t="shared" si="47"/>
        <v>0.04</v>
      </c>
      <c r="N185" s="129">
        <f t="shared" si="47"/>
        <v>0.04</v>
      </c>
      <c r="O185" s="129">
        <f t="shared" si="47"/>
        <v>0.04</v>
      </c>
      <c r="P185" s="129">
        <f t="shared" si="47"/>
        <v>0.04</v>
      </c>
      <c r="Q185" s="129">
        <f t="shared" si="47"/>
        <v>0.04</v>
      </c>
      <c r="R185" s="129">
        <f t="shared" si="48"/>
        <v>0.04</v>
      </c>
      <c r="S185" s="129">
        <f t="shared" si="48"/>
        <v>0.04</v>
      </c>
      <c r="T185" s="129">
        <f t="shared" si="48"/>
        <v>0.04</v>
      </c>
      <c r="U185" s="129">
        <f t="shared" si="48"/>
        <v>0.04</v>
      </c>
      <c r="V185" s="129">
        <f t="shared" si="48"/>
        <v>0.04</v>
      </c>
      <c r="W185" s="129">
        <f t="shared" si="48"/>
        <v>0.04</v>
      </c>
      <c r="X185" s="129">
        <f t="shared" si="48"/>
        <v>0.04</v>
      </c>
      <c r="Y185" s="129">
        <f t="shared" si="48"/>
        <v>0.04</v>
      </c>
      <c r="Z185" s="129">
        <f t="shared" si="48"/>
        <v>0.04</v>
      </c>
      <c r="AA185" s="129">
        <f t="shared" si="48"/>
        <v>0.04</v>
      </c>
      <c r="AB185" s="129">
        <f t="shared" si="48"/>
        <v>0.04</v>
      </c>
      <c r="AC185" s="129">
        <f t="shared" si="48"/>
        <v>0.04</v>
      </c>
      <c r="AD185" s="129">
        <f t="shared" si="48"/>
        <v>0.04</v>
      </c>
      <c r="AE185" s="129">
        <f t="shared" si="48"/>
        <v>0.04</v>
      </c>
      <c r="AF185" s="129">
        <f t="shared" si="48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7"/>
        <v>2.3E-2</v>
      </c>
      <c r="E186" s="129">
        <f t="shared" si="47"/>
        <v>2.3E-2</v>
      </c>
      <c r="F186" s="129">
        <f t="shared" si="47"/>
        <v>2.3E-2</v>
      </c>
      <c r="G186" s="129">
        <f t="shared" si="47"/>
        <v>2.3E-2</v>
      </c>
      <c r="H186" s="129">
        <f t="shared" si="47"/>
        <v>2.3E-2</v>
      </c>
      <c r="I186" s="129">
        <f t="shared" si="47"/>
        <v>2.3E-2</v>
      </c>
      <c r="J186" s="129">
        <f t="shared" si="47"/>
        <v>2.3E-2</v>
      </c>
      <c r="K186" s="129">
        <f t="shared" si="47"/>
        <v>2.3E-2</v>
      </c>
      <c r="L186" s="129">
        <f t="shared" si="47"/>
        <v>2.3E-2</v>
      </c>
      <c r="M186" s="129">
        <f t="shared" si="47"/>
        <v>2.3E-2</v>
      </c>
      <c r="N186" s="129">
        <f t="shared" si="47"/>
        <v>2.3E-2</v>
      </c>
      <c r="O186" s="129">
        <f t="shared" si="47"/>
        <v>2.3E-2</v>
      </c>
      <c r="P186" s="129">
        <f t="shared" si="47"/>
        <v>2.3E-2</v>
      </c>
      <c r="Q186" s="129">
        <f t="shared" si="47"/>
        <v>2.3E-2</v>
      </c>
      <c r="R186" s="129">
        <f t="shared" si="48"/>
        <v>2.3E-2</v>
      </c>
      <c r="S186" s="129">
        <f t="shared" si="48"/>
        <v>2.3E-2</v>
      </c>
      <c r="T186" s="129">
        <f t="shared" si="48"/>
        <v>2.3E-2</v>
      </c>
      <c r="U186" s="129">
        <f t="shared" si="48"/>
        <v>2.3E-2</v>
      </c>
      <c r="V186" s="129">
        <f t="shared" si="48"/>
        <v>2.3E-2</v>
      </c>
      <c r="W186" s="129">
        <f t="shared" si="48"/>
        <v>2.3E-2</v>
      </c>
      <c r="X186" s="129">
        <f t="shared" si="48"/>
        <v>2.3E-2</v>
      </c>
      <c r="Y186" s="129">
        <f t="shared" si="48"/>
        <v>2.3E-2</v>
      </c>
      <c r="Z186" s="129">
        <f t="shared" si="48"/>
        <v>2.3E-2</v>
      </c>
      <c r="AA186" s="129">
        <f t="shared" si="48"/>
        <v>2.3E-2</v>
      </c>
      <c r="AB186" s="129">
        <f t="shared" si="48"/>
        <v>2.3E-2</v>
      </c>
      <c r="AC186" s="129">
        <f t="shared" si="48"/>
        <v>2.3E-2</v>
      </c>
      <c r="AD186" s="129">
        <f t="shared" si="48"/>
        <v>2.3E-2</v>
      </c>
      <c r="AE186" s="129">
        <f t="shared" si="48"/>
        <v>2.3E-2</v>
      </c>
      <c r="AF186" s="129">
        <f t="shared" si="48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9">SUM(B97:B186)</f>
        <v>194.70600000000002</v>
      </c>
      <c r="C187" s="131">
        <f t="shared" si="49"/>
        <v>194.70600000000002</v>
      </c>
      <c r="D187" s="131">
        <f t="shared" si="49"/>
        <v>194.70600000000002</v>
      </c>
      <c r="E187" s="131">
        <f t="shared" si="49"/>
        <v>194.70600000000002</v>
      </c>
      <c r="F187" s="131">
        <f t="shared" si="49"/>
        <v>194.70600000000002</v>
      </c>
      <c r="G187" s="131">
        <f t="shared" si="49"/>
        <v>194.70600000000002</v>
      </c>
      <c r="H187" s="131">
        <f t="shared" si="49"/>
        <v>194.70600000000002</v>
      </c>
      <c r="I187" s="131">
        <f t="shared" si="49"/>
        <v>192.10600000000005</v>
      </c>
      <c r="J187" s="131">
        <f t="shared" si="49"/>
        <v>192.10600000000005</v>
      </c>
      <c r="K187" s="131">
        <f t="shared" si="49"/>
        <v>192.10600000000005</v>
      </c>
      <c r="L187" s="131">
        <f t="shared" si="49"/>
        <v>192.10600000000005</v>
      </c>
      <c r="M187" s="131">
        <f t="shared" si="49"/>
        <v>192.10600000000005</v>
      </c>
      <c r="N187" s="131">
        <f t="shared" si="49"/>
        <v>192.10600000000005</v>
      </c>
      <c r="O187" s="131">
        <f t="shared" si="49"/>
        <v>192.10600000000005</v>
      </c>
      <c r="P187" s="131">
        <f t="shared" si="49"/>
        <v>192.10600000000005</v>
      </c>
      <c r="Q187" s="131">
        <f t="shared" si="49"/>
        <v>192.10600000000005</v>
      </c>
      <c r="R187" s="131">
        <f t="shared" si="49"/>
        <v>192.10600000000005</v>
      </c>
      <c r="S187" s="131">
        <f t="shared" si="49"/>
        <v>192.10600000000005</v>
      </c>
      <c r="T187" s="131">
        <f t="shared" si="49"/>
        <v>192.10600000000005</v>
      </c>
      <c r="U187" s="131">
        <f t="shared" si="49"/>
        <v>192.10600000000005</v>
      </c>
      <c r="V187" s="131">
        <f t="shared" si="49"/>
        <v>192.10600000000005</v>
      </c>
      <c r="W187" s="131">
        <f t="shared" si="49"/>
        <v>192.10600000000005</v>
      </c>
      <c r="X187" s="131">
        <f t="shared" si="49"/>
        <v>192.10600000000005</v>
      </c>
      <c r="Y187" s="131">
        <f t="shared" si="49"/>
        <v>192.10600000000005</v>
      </c>
      <c r="Z187" s="131">
        <f t="shared" si="49"/>
        <v>192.10600000000005</v>
      </c>
      <c r="AA187" s="131">
        <f t="shared" si="49"/>
        <v>192.10600000000005</v>
      </c>
      <c r="AB187" s="131">
        <f t="shared" si="49"/>
        <v>192.10600000000005</v>
      </c>
      <c r="AC187" s="131">
        <f t="shared" si="49"/>
        <v>192.10600000000005</v>
      </c>
      <c r="AD187" s="131">
        <f t="shared" si="49"/>
        <v>192.10600000000005</v>
      </c>
      <c r="AE187" s="131">
        <f t="shared" si="49"/>
        <v>192.10600000000005</v>
      </c>
      <c r="AF187" s="131">
        <f t="shared" si="49"/>
        <v>192.10600000000005</v>
      </c>
      <c r="AG187" s="132">
        <f t="shared" si="49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50">B189</f>
        <v>0.3</v>
      </c>
      <c r="D189" s="133">
        <f t="shared" si="50"/>
        <v>0.3</v>
      </c>
      <c r="E189" s="133">
        <f t="shared" si="50"/>
        <v>0.3</v>
      </c>
      <c r="F189" s="133">
        <f t="shared" si="50"/>
        <v>0.3</v>
      </c>
      <c r="G189" s="133">
        <f t="shared" si="50"/>
        <v>0.3</v>
      </c>
      <c r="H189" s="133">
        <f t="shared" si="50"/>
        <v>0.3</v>
      </c>
      <c r="I189" s="133">
        <f t="shared" si="50"/>
        <v>0.3</v>
      </c>
      <c r="J189" s="133">
        <f t="shared" si="50"/>
        <v>0.3</v>
      </c>
      <c r="K189" s="133">
        <f t="shared" si="50"/>
        <v>0.3</v>
      </c>
      <c r="L189" s="133">
        <f t="shared" si="50"/>
        <v>0.3</v>
      </c>
      <c r="M189" s="133">
        <f t="shared" si="50"/>
        <v>0.3</v>
      </c>
      <c r="N189" s="133">
        <f t="shared" si="50"/>
        <v>0.3</v>
      </c>
      <c r="O189" s="133">
        <f t="shared" si="50"/>
        <v>0.3</v>
      </c>
      <c r="P189" s="133">
        <f t="shared" si="50"/>
        <v>0.3</v>
      </c>
      <c r="Q189" s="133">
        <f t="shared" si="50"/>
        <v>0.3</v>
      </c>
      <c r="R189" s="133">
        <f t="shared" si="50"/>
        <v>0.3</v>
      </c>
      <c r="S189" s="133">
        <f t="shared" ref="S189:AF194" si="51">R189</f>
        <v>0.3</v>
      </c>
      <c r="T189" s="133">
        <f t="shared" si="51"/>
        <v>0.3</v>
      </c>
      <c r="U189" s="133">
        <f t="shared" si="51"/>
        <v>0.3</v>
      </c>
      <c r="V189" s="133">
        <f t="shared" si="51"/>
        <v>0.3</v>
      </c>
      <c r="W189" s="133">
        <f t="shared" si="51"/>
        <v>0.3</v>
      </c>
      <c r="X189" s="133">
        <f t="shared" si="51"/>
        <v>0.3</v>
      </c>
      <c r="Y189" s="133">
        <f t="shared" si="51"/>
        <v>0.3</v>
      </c>
      <c r="Z189" s="133">
        <f t="shared" si="51"/>
        <v>0.3</v>
      </c>
      <c r="AA189" s="133">
        <f t="shared" si="51"/>
        <v>0.3</v>
      </c>
      <c r="AB189" s="133">
        <f t="shared" si="51"/>
        <v>0.3</v>
      </c>
      <c r="AC189" s="133">
        <f t="shared" si="51"/>
        <v>0.3</v>
      </c>
      <c r="AD189" s="133">
        <f t="shared" si="51"/>
        <v>0.3</v>
      </c>
      <c r="AE189" s="133">
        <f t="shared" si="51"/>
        <v>0.3</v>
      </c>
      <c r="AF189" s="133">
        <f t="shared" si="51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50"/>
        <v>0.4</v>
      </c>
      <c r="D190" s="129">
        <f t="shared" si="50"/>
        <v>0.4</v>
      </c>
      <c r="E190" s="129">
        <f t="shared" si="50"/>
        <v>0.4</v>
      </c>
      <c r="F190" s="129">
        <f t="shared" si="50"/>
        <v>0.4</v>
      </c>
      <c r="G190" s="129">
        <f t="shared" si="50"/>
        <v>0.4</v>
      </c>
      <c r="H190" s="129">
        <f t="shared" si="50"/>
        <v>0.4</v>
      </c>
      <c r="I190" s="129">
        <f t="shared" si="50"/>
        <v>0.4</v>
      </c>
      <c r="J190" s="129">
        <f t="shared" si="50"/>
        <v>0.4</v>
      </c>
      <c r="K190" s="129">
        <f t="shared" si="50"/>
        <v>0.4</v>
      </c>
      <c r="L190" s="129">
        <f t="shared" si="50"/>
        <v>0.4</v>
      </c>
      <c r="M190" s="129">
        <f t="shared" si="50"/>
        <v>0.4</v>
      </c>
      <c r="N190" s="129">
        <f t="shared" si="50"/>
        <v>0.4</v>
      </c>
      <c r="O190" s="129">
        <f t="shared" si="50"/>
        <v>0.4</v>
      </c>
      <c r="P190" s="129">
        <f t="shared" si="50"/>
        <v>0.4</v>
      </c>
      <c r="Q190" s="129">
        <f t="shared" si="50"/>
        <v>0.4</v>
      </c>
      <c r="R190" s="129">
        <f t="shared" si="50"/>
        <v>0.4</v>
      </c>
      <c r="S190" s="129">
        <f t="shared" si="51"/>
        <v>0.4</v>
      </c>
      <c r="T190" s="129">
        <f t="shared" si="51"/>
        <v>0.4</v>
      </c>
      <c r="U190" s="129">
        <f t="shared" si="51"/>
        <v>0.4</v>
      </c>
      <c r="V190" s="129">
        <f>U190</f>
        <v>0.4</v>
      </c>
      <c r="W190" s="129">
        <f>V190</f>
        <v>0.4</v>
      </c>
      <c r="X190" s="129">
        <f t="shared" si="51"/>
        <v>0.4</v>
      </c>
      <c r="Y190" s="129">
        <f t="shared" si="51"/>
        <v>0.4</v>
      </c>
      <c r="Z190" s="129">
        <f t="shared" si="51"/>
        <v>0.4</v>
      </c>
      <c r="AA190" s="129">
        <f t="shared" si="51"/>
        <v>0.4</v>
      </c>
      <c r="AB190" s="129">
        <f t="shared" si="51"/>
        <v>0.4</v>
      </c>
      <c r="AC190" s="129">
        <f t="shared" si="51"/>
        <v>0.4</v>
      </c>
      <c r="AD190" s="129">
        <f t="shared" si="51"/>
        <v>0.4</v>
      </c>
      <c r="AE190" s="129">
        <f t="shared" si="51"/>
        <v>0.4</v>
      </c>
      <c r="AF190" s="129">
        <f t="shared" si="51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50"/>
        <v>1.5</v>
      </c>
      <c r="D191" s="129">
        <f t="shared" si="50"/>
        <v>1.5</v>
      </c>
      <c r="E191" s="129">
        <f t="shared" si="50"/>
        <v>1.5</v>
      </c>
      <c r="F191" s="129">
        <f t="shared" si="50"/>
        <v>1.5</v>
      </c>
      <c r="G191" s="129">
        <f t="shared" si="50"/>
        <v>1.5</v>
      </c>
      <c r="H191" s="129">
        <f t="shared" si="50"/>
        <v>1.5</v>
      </c>
      <c r="I191" s="129">
        <f t="shared" si="50"/>
        <v>1.5</v>
      </c>
      <c r="J191" s="129">
        <f t="shared" si="50"/>
        <v>1.5</v>
      </c>
      <c r="K191" s="129">
        <f t="shared" si="50"/>
        <v>1.5</v>
      </c>
      <c r="L191" s="129">
        <f t="shared" si="50"/>
        <v>1.5</v>
      </c>
      <c r="M191" s="129">
        <f t="shared" si="50"/>
        <v>1.5</v>
      </c>
      <c r="N191" s="129">
        <f t="shared" si="50"/>
        <v>1.5</v>
      </c>
      <c r="O191" s="129">
        <f t="shared" si="50"/>
        <v>1.5</v>
      </c>
      <c r="P191" s="129">
        <f t="shared" si="50"/>
        <v>1.5</v>
      </c>
      <c r="Q191" s="129">
        <f t="shared" si="50"/>
        <v>1.5</v>
      </c>
      <c r="R191" s="129">
        <f t="shared" si="50"/>
        <v>1.5</v>
      </c>
      <c r="S191" s="129">
        <f t="shared" si="51"/>
        <v>1.5</v>
      </c>
      <c r="T191" s="129">
        <f t="shared" si="51"/>
        <v>1.5</v>
      </c>
      <c r="U191" s="129">
        <f t="shared" si="51"/>
        <v>1.5</v>
      </c>
      <c r="V191" s="129">
        <f t="shared" si="51"/>
        <v>1.5</v>
      </c>
      <c r="W191" s="129">
        <f t="shared" si="51"/>
        <v>1.5</v>
      </c>
      <c r="X191" s="129">
        <f t="shared" si="51"/>
        <v>1.5</v>
      </c>
      <c r="Y191" s="129">
        <f t="shared" si="51"/>
        <v>1.5</v>
      </c>
      <c r="Z191" s="129">
        <f t="shared" si="51"/>
        <v>1.5</v>
      </c>
      <c r="AA191" s="129">
        <f t="shared" si="51"/>
        <v>1.5</v>
      </c>
      <c r="AB191" s="129">
        <f t="shared" si="51"/>
        <v>1.5</v>
      </c>
      <c r="AC191" s="129">
        <f t="shared" si="51"/>
        <v>1.5</v>
      </c>
      <c r="AD191" s="129">
        <f t="shared" si="51"/>
        <v>1.5</v>
      </c>
      <c r="AE191" s="129">
        <f t="shared" si="51"/>
        <v>1.5</v>
      </c>
      <c r="AF191" s="129">
        <f t="shared" si="51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50"/>
        <v>0.3</v>
      </c>
      <c r="D192" s="129">
        <f t="shared" si="50"/>
        <v>0.3</v>
      </c>
      <c r="E192" s="129">
        <f t="shared" si="50"/>
        <v>0.3</v>
      </c>
      <c r="F192" s="129">
        <f t="shared" si="50"/>
        <v>0.3</v>
      </c>
      <c r="G192" s="129">
        <f t="shared" si="50"/>
        <v>0.3</v>
      </c>
      <c r="H192" s="129">
        <f t="shared" si="50"/>
        <v>0.3</v>
      </c>
      <c r="I192" s="129">
        <f t="shared" si="50"/>
        <v>0.3</v>
      </c>
      <c r="J192" s="129">
        <f t="shared" si="50"/>
        <v>0.3</v>
      </c>
      <c r="K192" s="129">
        <f t="shared" si="50"/>
        <v>0.3</v>
      </c>
      <c r="L192" s="129">
        <f t="shared" si="50"/>
        <v>0.3</v>
      </c>
      <c r="M192" s="129">
        <f t="shared" si="50"/>
        <v>0.3</v>
      </c>
      <c r="N192" s="129">
        <f t="shared" si="50"/>
        <v>0.3</v>
      </c>
      <c r="O192" s="129">
        <f t="shared" si="50"/>
        <v>0.3</v>
      </c>
      <c r="P192" s="129">
        <f t="shared" si="50"/>
        <v>0.3</v>
      </c>
      <c r="Q192" s="129">
        <f t="shared" si="50"/>
        <v>0.3</v>
      </c>
      <c r="R192" s="129">
        <f t="shared" si="50"/>
        <v>0.3</v>
      </c>
      <c r="S192" s="129">
        <f t="shared" si="51"/>
        <v>0.3</v>
      </c>
      <c r="T192" s="129">
        <f t="shared" si="51"/>
        <v>0.3</v>
      </c>
      <c r="U192" s="129">
        <f t="shared" si="51"/>
        <v>0.3</v>
      </c>
      <c r="V192" s="129">
        <f t="shared" si="51"/>
        <v>0.3</v>
      </c>
      <c r="W192" s="129">
        <f t="shared" si="51"/>
        <v>0.3</v>
      </c>
      <c r="X192" s="129">
        <f t="shared" si="51"/>
        <v>0.3</v>
      </c>
      <c r="Y192" s="129">
        <f t="shared" si="51"/>
        <v>0.3</v>
      </c>
      <c r="Z192" s="129">
        <f t="shared" si="51"/>
        <v>0.3</v>
      </c>
      <c r="AA192" s="129">
        <f t="shared" si="51"/>
        <v>0.3</v>
      </c>
      <c r="AB192" s="129">
        <f t="shared" si="51"/>
        <v>0.3</v>
      </c>
      <c r="AC192" s="129">
        <f t="shared" si="51"/>
        <v>0.3</v>
      </c>
      <c r="AD192" s="129">
        <f t="shared" si="51"/>
        <v>0.3</v>
      </c>
      <c r="AE192" s="129">
        <f t="shared" si="51"/>
        <v>0.3</v>
      </c>
      <c r="AF192" s="129">
        <f t="shared" si="51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50"/>
        <v>0.4</v>
      </c>
      <c r="D193" s="129">
        <f t="shared" si="50"/>
        <v>0.4</v>
      </c>
      <c r="E193" s="129">
        <f t="shared" si="50"/>
        <v>0.4</v>
      </c>
      <c r="F193" s="129">
        <f t="shared" si="50"/>
        <v>0.4</v>
      </c>
      <c r="G193" s="129">
        <f t="shared" si="50"/>
        <v>0.4</v>
      </c>
      <c r="H193" s="129">
        <f t="shared" si="50"/>
        <v>0.4</v>
      </c>
      <c r="I193" s="129">
        <f t="shared" si="50"/>
        <v>0.4</v>
      </c>
      <c r="J193" s="129">
        <f t="shared" si="50"/>
        <v>0.4</v>
      </c>
      <c r="K193" s="129">
        <f t="shared" si="50"/>
        <v>0.4</v>
      </c>
      <c r="L193" s="129">
        <f t="shared" si="50"/>
        <v>0.4</v>
      </c>
      <c r="M193" s="129">
        <f t="shared" si="50"/>
        <v>0.4</v>
      </c>
      <c r="N193" s="129">
        <f t="shared" si="50"/>
        <v>0.4</v>
      </c>
      <c r="O193" s="129">
        <f t="shared" si="50"/>
        <v>0.4</v>
      </c>
      <c r="P193" s="129">
        <f t="shared" si="50"/>
        <v>0.4</v>
      </c>
      <c r="Q193" s="129">
        <f t="shared" si="50"/>
        <v>0.4</v>
      </c>
      <c r="R193" s="129">
        <f t="shared" si="50"/>
        <v>0.4</v>
      </c>
      <c r="S193" s="129">
        <f t="shared" si="51"/>
        <v>0.4</v>
      </c>
      <c r="T193" s="129">
        <f t="shared" si="51"/>
        <v>0.4</v>
      </c>
      <c r="U193" s="129">
        <f t="shared" si="51"/>
        <v>0.4</v>
      </c>
      <c r="V193" s="129">
        <f t="shared" si="51"/>
        <v>0.4</v>
      </c>
      <c r="W193" s="129">
        <f t="shared" si="51"/>
        <v>0.4</v>
      </c>
      <c r="X193" s="129">
        <f t="shared" si="51"/>
        <v>0.4</v>
      </c>
      <c r="Y193" s="129">
        <f t="shared" si="51"/>
        <v>0.4</v>
      </c>
      <c r="Z193" s="129">
        <f t="shared" si="51"/>
        <v>0.4</v>
      </c>
      <c r="AA193" s="129">
        <f t="shared" si="51"/>
        <v>0.4</v>
      </c>
      <c r="AB193" s="129">
        <f t="shared" si="51"/>
        <v>0.4</v>
      </c>
      <c r="AC193" s="129">
        <f t="shared" si="51"/>
        <v>0.4</v>
      </c>
      <c r="AD193" s="129">
        <f t="shared" si="51"/>
        <v>0.4</v>
      </c>
      <c r="AE193" s="129">
        <f t="shared" si="51"/>
        <v>0.4</v>
      </c>
      <c r="AF193" s="129">
        <f t="shared" si="51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50"/>
        <v>0.64</v>
      </c>
      <c r="D194" s="136">
        <f t="shared" si="50"/>
        <v>0.64</v>
      </c>
      <c r="E194" s="136">
        <f t="shared" si="50"/>
        <v>0.64</v>
      </c>
      <c r="F194" s="136">
        <f t="shared" si="50"/>
        <v>0.64</v>
      </c>
      <c r="G194" s="136">
        <f t="shared" si="50"/>
        <v>0.64</v>
      </c>
      <c r="H194" s="136">
        <f t="shared" si="50"/>
        <v>0.64</v>
      </c>
      <c r="I194" s="136">
        <f t="shared" si="50"/>
        <v>0.64</v>
      </c>
      <c r="J194" s="136">
        <f t="shared" si="50"/>
        <v>0.64</v>
      </c>
      <c r="K194" s="136">
        <f t="shared" si="50"/>
        <v>0.64</v>
      </c>
      <c r="L194" s="136">
        <f t="shared" si="50"/>
        <v>0.64</v>
      </c>
      <c r="M194" s="136">
        <f t="shared" si="50"/>
        <v>0.64</v>
      </c>
      <c r="N194" s="136">
        <f t="shared" si="50"/>
        <v>0.64</v>
      </c>
      <c r="O194" s="136">
        <f t="shared" si="50"/>
        <v>0.64</v>
      </c>
      <c r="P194" s="136">
        <f t="shared" si="50"/>
        <v>0.64</v>
      </c>
      <c r="Q194" s="136">
        <f t="shared" si="50"/>
        <v>0.64</v>
      </c>
      <c r="R194" s="136">
        <f t="shared" si="50"/>
        <v>0.64</v>
      </c>
      <c r="S194" s="136">
        <f t="shared" si="51"/>
        <v>0.64</v>
      </c>
      <c r="T194" s="136">
        <f t="shared" si="51"/>
        <v>0.64</v>
      </c>
      <c r="U194" s="136">
        <f t="shared" si="51"/>
        <v>0.64</v>
      </c>
      <c r="V194" s="136">
        <f t="shared" si="51"/>
        <v>0.64</v>
      </c>
      <c r="W194" s="136">
        <f t="shared" si="51"/>
        <v>0.64</v>
      </c>
      <c r="X194" s="136">
        <f t="shared" si="51"/>
        <v>0.64</v>
      </c>
      <c r="Y194" s="136">
        <f t="shared" si="51"/>
        <v>0.64</v>
      </c>
      <c r="Z194" s="136">
        <f t="shared" si="51"/>
        <v>0.64</v>
      </c>
      <c r="AA194" s="136">
        <f t="shared" si="51"/>
        <v>0.64</v>
      </c>
      <c r="AB194" s="136">
        <f t="shared" si="51"/>
        <v>0.64</v>
      </c>
      <c r="AC194" s="136">
        <f t="shared" si="51"/>
        <v>0.64</v>
      </c>
      <c r="AD194" s="136">
        <f t="shared" si="51"/>
        <v>0.64</v>
      </c>
      <c r="AE194" s="136">
        <f t="shared" si="51"/>
        <v>0.64</v>
      </c>
      <c r="AF194" s="136">
        <f t="shared" si="51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2">SUM(C189:C194)</f>
        <v>3.54</v>
      </c>
      <c r="D195" s="139">
        <f t="shared" si="52"/>
        <v>3.54</v>
      </c>
      <c r="E195" s="139">
        <f t="shared" si="52"/>
        <v>3.54</v>
      </c>
      <c r="F195" s="139">
        <f t="shared" si="52"/>
        <v>3.54</v>
      </c>
      <c r="G195" s="139">
        <f t="shared" si="52"/>
        <v>3.54</v>
      </c>
      <c r="H195" s="139">
        <f t="shared" si="52"/>
        <v>3.54</v>
      </c>
      <c r="I195" s="139">
        <f t="shared" si="52"/>
        <v>3.54</v>
      </c>
      <c r="J195" s="139">
        <f t="shared" si="52"/>
        <v>3.54</v>
      </c>
      <c r="K195" s="139">
        <f t="shared" si="52"/>
        <v>3.54</v>
      </c>
      <c r="L195" s="139">
        <f>SUM(L189:L194)</f>
        <v>3.54</v>
      </c>
      <c r="M195" s="139">
        <f t="shared" ref="M195:R195" si="53">SUM(M189:M194)</f>
        <v>3.54</v>
      </c>
      <c r="N195" s="139">
        <f t="shared" si="53"/>
        <v>3.54</v>
      </c>
      <c r="O195" s="139">
        <f t="shared" si="53"/>
        <v>3.54</v>
      </c>
      <c r="P195" s="139">
        <f t="shared" si="53"/>
        <v>3.54</v>
      </c>
      <c r="Q195" s="139">
        <f t="shared" si="53"/>
        <v>3.54</v>
      </c>
      <c r="R195" s="139">
        <f t="shared" si="53"/>
        <v>3.54</v>
      </c>
      <c r="S195" s="139">
        <f>SUM(S189:S194)</f>
        <v>3.54</v>
      </c>
      <c r="T195" s="139">
        <f t="shared" ref="T195:AG195" si="54">SUM(T189:T194)</f>
        <v>3.54</v>
      </c>
      <c r="U195" s="139">
        <f t="shared" si="54"/>
        <v>3.54</v>
      </c>
      <c r="V195" s="139">
        <f t="shared" si="54"/>
        <v>3.54</v>
      </c>
      <c r="W195" s="139">
        <f t="shared" si="54"/>
        <v>3.54</v>
      </c>
      <c r="X195" s="139">
        <f t="shared" si="54"/>
        <v>3.54</v>
      </c>
      <c r="Y195" s="139">
        <f t="shared" si="54"/>
        <v>3.54</v>
      </c>
      <c r="Z195" s="139">
        <f t="shared" si="54"/>
        <v>3.54</v>
      </c>
      <c r="AA195" s="139">
        <f t="shared" si="54"/>
        <v>3.54</v>
      </c>
      <c r="AB195" s="139">
        <f t="shared" si="54"/>
        <v>3.54</v>
      </c>
      <c r="AC195" s="139">
        <f t="shared" si="54"/>
        <v>3.54</v>
      </c>
      <c r="AD195" s="139">
        <f t="shared" si="54"/>
        <v>3.54</v>
      </c>
      <c r="AE195" s="139">
        <f t="shared" si="54"/>
        <v>3.54</v>
      </c>
      <c r="AF195" s="139">
        <f t="shared" si="54"/>
        <v>3.54</v>
      </c>
      <c r="AG195" s="140">
        <f t="shared" si="54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1360.44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27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 ca="1">"Pie Chart of Daily Peak Demand(Inclusive of Export) of Nepal ("&amp;A4&amp;" "&amp;B4&amp;")"</f>
        <v>Pie Chart of Daily Peak Demand(Inclusive of Export) of Nepal (Nepali Date: 2078/04/27)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2078/04/27)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5">B72</f>
        <v>1227.9000000000001</v>
      </c>
      <c r="U209" s="163">
        <f t="shared" si="55"/>
        <v>1190.3500000000001</v>
      </c>
      <c r="V209" s="163">
        <f t="shared" si="55"/>
        <v>1173.8400000000001</v>
      </c>
      <c r="W209" s="163">
        <f t="shared" si="55"/>
        <v>1186.67</v>
      </c>
      <c r="X209" s="163">
        <f t="shared" si="55"/>
        <v>1145.7400000000002</v>
      </c>
      <c r="Y209" s="163">
        <f t="shared" si="55"/>
        <v>1131.6400000000001</v>
      </c>
      <c r="Z209" s="163">
        <f t="shared" si="55"/>
        <v>1144.94</v>
      </c>
      <c r="AA209" s="163">
        <f t="shared" si="55"/>
        <v>1164.8400000000001</v>
      </c>
      <c r="AB209" s="163">
        <f t="shared" si="55"/>
        <v>1172.6400000000001</v>
      </c>
      <c r="AC209" s="163">
        <f t="shared" si="55"/>
        <v>1267.94</v>
      </c>
      <c r="AD209" s="163">
        <f t="shared" si="55"/>
        <v>1255.94</v>
      </c>
      <c r="AE209" s="163">
        <f t="shared" si="55"/>
        <v>1360.44</v>
      </c>
      <c r="AF209" s="163">
        <f t="shared" si="55"/>
        <v>1369.94</v>
      </c>
      <c r="AG209" s="163">
        <f t="shared" si="55"/>
        <v>1363.6100000000001</v>
      </c>
      <c r="AH209" s="163">
        <f t="shared" si="55"/>
        <v>1374.24</v>
      </c>
      <c r="AI209" s="163">
        <f t="shared" si="55"/>
        <v>1320.34</v>
      </c>
      <c r="AJ209" s="163">
        <f t="shared" si="55"/>
        <v>1332.84</v>
      </c>
      <c r="AK209" s="163">
        <f t="shared" si="55"/>
        <v>1248.31</v>
      </c>
      <c r="AL209" s="163">
        <f t="shared" si="55"/>
        <v>1301.0100000000002</v>
      </c>
      <c r="AM209" s="163">
        <f t="shared" si="55"/>
        <v>1280.5</v>
      </c>
      <c r="AN209" s="163">
        <f t="shared" si="55"/>
        <v>1309.17</v>
      </c>
      <c r="AO209" s="163">
        <f t="shared" si="55"/>
        <v>1316.22</v>
      </c>
      <c r="AP209" s="163">
        <f t="shared" si="55"/>
        <v>1314.8200000000002</v>
      </c>
      <c r="AQ209" s="163">
        <f t="shared" si="55"/>
        <v>1358.01</v>
      </c>
      <c r="AR209" s="163">
        <f t="shared" si="55"/>
        <v>1499.6399999999999</v>
      </c>
      <c r="AS209" s="163">
        <f t="shared" si="55"/>
        <v>1501.0900000000001</v>
      </c>
      <c r="AT209" s="163">
        <f t="shared" si="55"/>
        <v>1479.44</v>
      </c>
      <c r="AU209" s="163">
        <f t="shared" si="55"/>
        <v>1431.64</v>
      </c>
      <c r="AV209" s="163">
        <f t="shared" si="55"/>
        <v>1367.8400000000001</v>
      </c>
      <c r="AW209" s="163">
        <f t="shared" si="55"/>
        <v>1271.8400000000001</v>
      </c>
      <c r="AX209" s="163">
        <f t="shared" si="55"/>
        <v>1259.8400000000001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6">B194</f>
        <v>0.64</v>
      </c>
      <c r="C230" s="166">
        <f t="shared" si="56"/>
        <v>0.64</v>
      </c>
      <c r="D230" s="166">
        <f t="shared" si="56"/>
        <v>0.64</v>
      </c>
      <c r="E230" s="166">
        <f t="shared" si="56"/>
        <v>0.64</v>
      </c>
      <c r="F230" s="166">
        <f t="shared" si="56"/>
        <v>0.64</v>
      </c>
      <c r="G230" s="166">
        <f t="shared" si="56"/>
        <v>0.64</v>
      </c>
      <c r="H230" s="166">
        <f t="shared" si="56"/>
        <v>0.64</v>
      </c>
      <c r="I230" s="166">
        <f t="shared" si="56"/>
        <v>0.64</v>
      </c>
      <c r="J230" s="166">
        <f t="shared" si="56"/>
        <v>0.64</v>
      </c>
      <c r="K230" s="166">
        <f t="shared" si="56"/>
        <v>0.64</v>
      </c>
      <c r="L230" s="166">
        <f t="shared" si="56"/>
        <v>0.64</v>
      </c>
      <c r="M230" s="166">
        <f t="shared" si="56"/>
        <v>0.64</v>
      </c>
      <c r="N230" s="166">
        <f t="shared" si="56"/>
        <v>0.64</v>
      </c>
      <c r="O230" s="166">
        <f t="shared" si="56"/>
        <v>0.64</v>
      </c>
      <c r="P230" s="166">
        <f t="shared" si="56"/>
        <v>0.64</v>
      </c>
      <c r="Q230" s="166">
        <f t="shared" si="56"/>
        <v>0.64</v>
      </c>
      <c r="R230" s="166">
        <f t="shared" si="56"/>
        <v>0.64</v>
      </c>
      <c r="S230" s="166">
        <f t="shared" si="56"/>
        <v>0.64</v>
      </c>
      <c r="T230" s="166">
        <f t="shared" si="56"/>
        <v>0.64</v>
      </c>
      <c r="U230" s="166">
        <f t="shared" si="56"/>
        <v>0.64</v>
      </c>
      <c r="V230" s="166">
        <f t="shared" si="56"/>
        <v>0.64</v>
      </c>
      <c r="W230" s="166">
        <f t="shared" si="56"/>
        <v>0.64</v>
      </c>
      <c r="X230" s="166">
        <f t="shared" si="56"/>
        <v>0.64</v>
      </c>
      <c r="Y230" s="166">
        <f t="shared" si="56"/>
        <v>0.64</v>
      </c>
      <c r="Z230" s="166">
        <f t="shared" si="56"/>
        <v>0.64</v>
      </c>
      <c r="AA230" s="166">
        <f t="shared" si="56"/>
        <v>0.64</v>
      </c>
      <c r="AB230" s="166">
        <f t="shared" si="56"/>
        <v>0.64</v>
      </c>
      <c r="AC230" s="166">
        <f t="shared" si="56"/>
        <v>0.64</v>
      </c>
      <c r="AD230" s="166">
        <f t="shared" si="56"/>
        <v>0.64</v>
      </c>
      <c r="AE230" s="166">
        <f t="shared" si="56"/>
        <v>0.64</v>
      </c>
      <c r="AF230" s="166">
        <f t="shared" si="56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7">IF(C198&lt;100,"",C198-520)</f>
        <v/>
      </c>
      <c r="D231" s="114" t="str">
        <f t="shared" si="57"/>
        <v/>
      </c>
      <c r="E231" s="114" t="str">
        <f t="shared" si="57"/>
        <v/>
      </c>
      <c r="F231" s="114" t="str">
        <f t="shared" si="57"/>
        <v/>
      </c>
      <c r="G231" s="114" t="str">
        <f t="shared" si="57"/>
        <v/>
      </c>
      <c r="H231" s="114" t="str">
        <f t="shared" si="57"/>
        <v/>
      </c>
      <c r="I231" s="114" t="str">
        <f t="shared" si="57"/>
        <v/>
      </c>
      <c r="J231" s="114" t="str">
        <f t="shared" si="57"/>
        <v/>
      </c>
      <c r="K231" s="114" t="str">
        <f t="shared" si="57"/>
        <v/>
      </c>
      <c r="L231" s="114" t="str">
        <f t="shared" si="57"/>
        <v/>
      </c>
      <c r="M231" s="114" t="str">
        <f t="shared" si="57"/>
        <v/>
      </c>
      <c r="N231" s="114" t="str">
        <f t="shared" si="57"/>
        <v/>
      </c>
      <c r="O231" s="114" t="str">
        <f t="shared" si="57"/>
        <v/>
      </c>
      <c r="P231" s="114" t="str">
        <f t="shared" si="57"/>
        <v/>
      </c>
      <c r="Q231" s="114" t="str">
        <f t="shared" si="57"/>
        <v/>
      </c>
      <c r="R231" s="114" t="str">
        <f t="shared" si="57"/>
        <v/>
      </c>
      <c r="S231" s="114" t="str">
        <f t="shared" si="57"/>
        <v/>
      </c>
      <c r="T231" s="114" t="str">
        <f t="shared" si="57"/>
        <v/>
      </c>
      <c r="U231" s="114" t="str">
        <f t="shared" si="57"/>
        <v/>
      </c>
      <c r="V231" s="114" t="str">
        <f t="shared" si="57"/>
        <v/>
      </c>
      <c r="W231" s="114" t="str">
        <f t="shared" si="57"/>
        <v/>
      </c>
      <c r="X231" s="114" t="str">
        <f t="shared" si="57"/>
        <v/>
      </c>
      <c r="Y231" s="114" t="str">
        <f t="shared" si="57"/>
        <v/>
      </c>
      <c r="Z231" s="114" t="str">
        <f t="shared" si="57"/>
        <v/>
      </c>
      <c r="AA231" s="114" t="str">
        <f t="shared" si="57"/>
        <v/>
      </c>
      <c r="AB231" s="114" t="str">
        <f t="shared" si="57"/>
        <v/>
      </c>
      <c r="AC231" s="114" t="str">
        <f t="shared" si="57"/>
        <v/>
      </c>
      <c r="AD231" s="114" t="str">
        <f t="shared" si="57"/>
        <v/>
      </c>
      <c r="AE231" s="114" t="str">
        <f t="shared" si="57"/>
        <v/>
      </c>
      <c r="AF231" s="114" t="str">
        <f t="shared" si="57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8">IF(B199&lt;100,"",B199-620)</f>
        <v/>
      </c>
      <c r="C232" s="114" t="str">
        <f t="shared" si="58"/>
        <v/>
      </c>
      <c r="D232" s="114" t="str">
        <f t="shared" si="58"/>
        <v/>
      </c>
      <c r="E232" s="114" t="str">
        <f t="shared" si="58"/>
        <v/>
      </c>
      <c r="F232" s="114" t="str">
        <f t="shared" si="58"/>
        <v/>
      </c>
      <c r="G232" s="114" t="str">
        <f t="shared" si="58"/>
        <v/>
      </c>
      <c r="H232" s="114" t="str">
        <f t="shared" si="58"/>
        <v/>
      </c>
      <c r="I232" s="114" t="str">
        <f t="shared" si="58"/>
        <v/>
      </c>
      <c r="J232" s="114" t="str">
        <f t="shared" si="58"/>
        <v/>
      </c>
      <c r="K232" s="114" t="str">
        <f t="shared" si="58"/>
        <v/>
      </c>
      <c r="L232" s="114" t="str">
        <f t="shared" si="58"/>
        <v/>
      </c>
      <c r="M232" s="114" t="str">
        <f t="shared" si="58"/>
        <v/>
      </c>
      <c r="N232" s="114" t="str">
        <f t="shared" si="58"/>
        <v/>
      </c>
      <c r="O232" s="114" t="str">
        <f t="shared" si="58"/>
        <v/>
      </c>
      <c r="P232" s="114" t="str">
        <f t="shared" si="58"/>
        <v/>
      </c>
      <c r="Q232" s="114" t="str">
        <f t="shared" si="58"/>
        <v/>
      </c>
      <c r="R232" s="114" t="str">
        <f t="shared" si="58"/>
        <v/>
      </c>
      <c r="S232" s="114" t="str">
        <f t="shared" si="58"/>
        <v/>
      </c>
      <c r="T232" s="114" t="str">
        <f t="shared" si="58"/>
        <v/>
      </c>
      <c r="U232" s="114" t="str">
        <f t="shared" si="58"/>
        <v/>
      </c>
      <c r="V232" s="114" t="str">
        <f t="shared" si="58"/>
        <v/>
      </c>
      <c r="W232" s="114" t="str">
        <f t="shared" si="58"/>
        <v/>
      </c>
      <c r="X232" s="114" t="str">
        <f t="shared" si="58"/>
        <v/>
      </c>
      <c r="Y232" s="114" t="str">
        <f t="shared" si="58"/>
        <v/>
      </c>
      <c r="Z232" s="114" t="str">
        <f t="shared" si="58"/>
        <v/>
      </c>
      <c r="AA232" s="114" t="str">
        <f t="shared" si="58"/>
        <v/>
      </c>
      <c r="AB232" s="114" t="str">
        <f t="shared" si="58"/>
        <v/>
      </c>
      <c r="AC232" s="114" t="str">
        <f t="shared" si="58"/>
        <v/>
      </c>
      <c r="AD232" s="114" t="str">
        <f t="shared" si="58"/>
        <v/>
      </c>
      <c r="AE232" s="114" t="str">
        <f t="shared" si="58"/>
        <v/>
      </c>
      <c r="AF232" s="114" t="str">
        <f t="shared" si="58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9">IF(B200&lt;100,"",B200-330)</f>
        <v/>
      </c>
      <c r="C233" s="114" t="str">
        <f t="shared" si="59"/>
        <v/>
      </c>
      <c r="D233" s="114" t="str">
        <f t="shared" si="59"/>
        <v/>
      </c>
      <c r="E233" s="114" t="str">
        <f t="shared" si="59"/>
        <v/>
      </c>
      <c r="F233" s="114" t="str">
        <f t="shared" si="59"/>
        <v/>
      </c>
      <c r="G233" s="114" t="str">
        <f t="shared" si="59"/>
        <v/>
      </c>
      <c r="H233" s="114" t="str">
        <f t="shared" si="59"/>
        <v/>
      </c>
      <c r="I233" s="114" t="str">
        <f t="shared" si="59"/>
        <v/>
      </c>
      <c r="J233" s="114" t="str">
        <f t="shared" si="59"/>
        <v/>
      </c>
      <c r="K233" s="114" t="str">
        <f t="shared" si="59"/>
        <v/>
      </c>
      <c r="L233" s="114" t="str">
        <f t="shared" si="59"/>
        <v/>
      </c>
      <c r="M233" s="114" t="str">
        <f t="shared" si="59"/>
        <v/>
      </c>
      <c r="N233" s="114" t="str">
        <f t="shared" si="59"/>
        <v/>
      </c>
      <c r="O233" s="114" t="str">
        <f t="shared" si="59"/>
        <v/>
      </c>
      <c r="P233" s="114" t="str">
        <f t="shared" si="59"/>
        <v/>
      </c>
      <c r="Q233" s="114" t="str">
        <f t="shared" si="59"/>
        <v/>
      </c>
      <c r="R233" s="114" t="str">
        <f t="shared" si="59"/>
        <v/>
      </c>
      <c r="S233" s="114" t="str">
        <f t="shared" si="59"/>
        <v/>
      </c>
      <c r="T233" s="114" t="str">
        <f t="shared" si="59"/>
        <v/>
      </c>
      <c r="U233" s="114" t="str">
        <f t="shared" si="59"/>
        <v/>
      </c>
      <c r="V233" s="114" t="str">
        <f t="shared" si="59"/>
        <v/>
      </c>
      <c r="W233" s="114" t="str">
        <f t="shared" si="59"/>
        <v/>
      </c>
      <c r="X233" s="114" t="str">
        <f t="shared" si="59"/>
        <v/>
      </c>
      <c r="Y233" s="114" t="str">
        <f t="shared" si="59"/>
        <v/>
      </c>
      <c r="Z233" s="114" t="str">
        <f t="shared" si="59"/>
        <v/>
      </c>
      <c r="AA233" s="114" t="str">
        <f t="shared" si="59"/>
        <v/>
      </c>
      <c r="AB233" s="114" t="str">
        <f t="shared" si="59"/>
        <v/>
      </c>
      <c r="AC233" s="114" t="str">
        <f t="shared" si="59"/>
        <v/>
      </c>
      <c r="AD233" s="114" t="str">
        <f t="shared" si="59"/>
        <v/>
      </c>
      <c r="AE233" s="114" t="str">
        <f t="shared" si="59"/>
        <v/>
      </c>
      <c r="AF233" s="114" t="str">
        <f t="shared" si="59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60">IF(C201&lt;100,"",C201-1500)</f>
        <v/>
      </c>
      <c r="D234" s="114" t="str">
        <f t="shared" si="60"/>
        <v/>
      </c>
      <c r="E234" s="114" t="str">
        <f t="shared" si="60"/>
        <v/>
      </c>
      <c r="F234" s="114" t="str">
        <f t="shared" si="60"/>
        <v/>
      </c>
      <c r="G234" s="114" t="str">
        <f t="shared" si="60"/>
        <v/>
      </c>
      <c r="H234" s="114" t="str">
        <f t="shared" si="60"/>
        <v/>
      </c>
      <c r="I234" s="114" t="str">
        <f t="shared" si="60"/>
        <v/>
      </c>
      <c r="J234" s="114" t="str">
        <f t="shared" si="60"/>
        <v/>
      </c>
      <c r="K234" s="114" t="str">
        <f t="shared" si="60"/>
        <v/>
      </c>
      <c r="L234" s="114" t="str">
        <f t="shared" si="60"/>
        <v/>
      </c>
      <c r="M234" s="114" t="str">
        <f t="shared" si="60"/>
        <v/>
      </c>
      <c r="N234" s="114" t="str">
        <f t="shared" si="60"/>
        <v/>
      </c>
      <c r="O234" s="114" t="str">
        <f t="shared" si="60"/>
        <v/>
      </c>
      <c r="P234" s="114" t="str">
        <f t="shared" si="60"/>
        <v/>
      </c>
      <c r="Q234" s="114" t="str">
        <f t="shared" si="60"/>
        <v/>
      </c>
      <c r="R234" s="114" t="str">
        <f t="shared" si="60"/>
        <v/>
      </c>
      <c r="S234" s="114" t="str">
        <f t="shared" si="60"/>
        <v/>
      </c>
      <c r="T234" s="114" t="str">
        <f t="shared" si="60"/>
        <v/>
      </c>
      <c r="U234" s="114" t="str">
        <f t="shared" si="60"/>
        <v/>
      </c>
      <c r="V234" s="114" t="str">
        <f t="shared" si="60"/>
        <v/>
      </c>
      <c r="W234" s="114" t="str">
        <f t="shared" si="60"/>
        <v/>
      </c>
      <c r="X234" s="114" t="str">
        <f t="shared" si="60"/>
        <v/>
      </c>
      <c r="Y234" s="114" t="str">
        <f t="shared" si="60"/>
        <v/>
      </c>
      <c r="Z234" s="114" t="str">
        <f t="shared" si="60"/>
        <v/>
      </c>
      <c r="AA234" s="114" t="str">
        <f t="shared" si="60"/>
        <v/>
      </c>
      <c r="AB234" s="114" t="str">
        <f t="shared" si="60"/>
        <v/>
      </c>
      <c r="AC234" s="114" t="str">
        <f t="shared" si="60"/>
        <v/>
      </c>
      <c r="AD234" s="114" t="str">
        <f t="shared" si="60"/>
        <v/>
      </c>
      <c r="AE234" s="114" t="str">
        <f t="shared" si="60"/>
        <v/>
      </c>
      <c r="AF234" s="114" t="str">
        <f t="shared" si="60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B4:D4"/>
    <mergeCell ref="E4:G4"/>
    <mergeCell ref="H4:I4"/>
    <mergeCell ref="B8:K8"/>
    <mergeCell ref="L8:Q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1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12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344" priority="308">
      <formula>S$9&gt;=20/24</formula>
    </cfRule>
    <cfRule type="expression" dxfId="2343" priority="309">
      <formula>AND(S$9&gt;=14/24,S$9&lt;20/24)</formula>
    </cfRule>
    <cfRule type="expression" dxfId="2342" priority="310">
      <formula>AND(S$9&gt;=8/24,S$9&lt;14/24)</formula>
    </cfRule>
    <cfRule type="expression" dxfId="2341" priority="311">
      <formula>S$9&lt;8/24</formula>
    </cfRule>
  </conditionalFormatting>
  <conditionalFormatting sqref="B8:AF8 AA78:AF78 B78:Q78 C189:AF195 M34:Q34 T208:AX208 T55:T56 U82:V83 B77:AF77 B65:AF69 B71:AF75 B79:AF79 B60:C64 B54:K58 D61:E61 B53:AF53 B9:K10 M9:AF10 N55:R56 N57:O59 L55:M58 O60:O64 P57:Q64 O36:W40 X59:Y60 V15:Z15 T11:Z11 O42:Z45 X37:Z40 W82:Z88 L50:AF52 AA54:AF57 AA81:AF88 R62:Y64 R61:AF61 R58:W60">
    <cfRule type="expression" dxfId="2340" priority="304">
      <formula>B$9&gt;=20/24</formula>
    </cfRule>
    <cfRule type="expression" dxfId="2339" priority="305">
      <formula>AND(B$9&gt;=14/24,B$9&lt;20/24)</formula>
    </cfRule>
    <cfRule type="expression" dxfId="2338" priority="306">
      <formula>AND(B$9&gt;=8/24,B$9&lt;14/24)</formula>
    </cfRule>
    <cfRule type="expression" dxfId="2337" priority="307">
      <formula>B$9&lt;8/24</formula>
    </cfRule>
  </conditionalFormatting>
  <conditionalFormatting sqref="B187:AF187">
    <cfRule type="expression" dxfId="2336" priority="300">
      <formula>B$9&gt;=20/24</formula>
    </cfRule>
    <cfRule type="expression" dxfId="2335" priority="301">
      <formula>AND(B$9&gt;=14/24,B$9&lt;20/24)</formula>
    </cfRule>
    <cfRule type="expression" dxfId="2334" priority="302">
      <formula>AND(B$9&gt;=8/24,B$9&lt;14/24)</formula>
    </cfRule>
    <cfRule type="expression" dxfId="2333" priority="303">
      <formula>B$9&lt;8/24</formula>
    </cfRule>
  </conditionalFormatting>
  <conditionalFormatting sqref="AL4:AL6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2332" priority="295">
      <formula>L$9&gt;=20/24</formula>
    </cfRule>
    <cfRule type="expression" dxfId="2331" priority="296">
      <formula>AND(L$9&gt;=14/24,L$9&lt;20/24)</formula>
    </cfRule>
    <cfRule type="expression" dxfId="2330" priority="297">
      <formula>AND(L$9&gt;=8/24,L$9&lt;14/24)</formula>
    </cfRule>
    <cfRule type="expression" dxfId="2329" priority="298">
      <formula>L$9&lt;8/24</formula>
    </cfRule>
  </conditionalFormatting>
  <conditionalFormatting sqref="X36:Z36">
    <cfRule type="expression" dxfId="2328" priority="283">
      <formula>X$9&gt;=20/24</formula>
    </cfRule>
    <cfRule type="expression" dxfId="2327" priority="284">
      <formula>AND(X$9&gt;=14/24,X$9&lt;20/24)</formula>
    </cfRule>
    <cfRule type="expression" dxfId="2326" priority="285">
      <formula>AND(X$9&gt;=8/24,X$9&lt;14/24)</formula>
    </cfRule>
    <cfRule type="expression" dxfId="2325" priority="286">
      <formula>X$9&lt;8/24</formula>
    </cfRule>
  </conditionalFormatting>
  <conditionalFormatting sqref="R54 T54:Z54">
    <cfRule type="expression" dxfId="2324" priority="279">
      <formula>R$9&gt;=20/24</formula>
    </cfRule>
    <cfRule type="expression" dxfId="2323" priority="280">
      <formula>AND(R$9&gt;=14/24,R$9&lt;20/24)</formula>
    </cfRule>
    <cfRule type="expression" dxfId="2322" priority="281">
      <formula>AND(R$9&gt;=8/24,R$9&lt;14/24)</formula>
    </cfRule>
    <cfRule type="expression" dxfId="2321" priority="282">
      <formula>R$9&lt;8/24</formula>
    </cfRule>
  </conditionalFormatting>
  <conditionalFormatting sqref="R78:Z78">
    <cfRule type="expression" dxfId="2320" priority="275">
      <formula>R$9&gt;=20/24</formula>
    </cfRule>
    <cfRule type="expression" dxfId="2319" priority="276">
      <formula>AND(R$9&gt;=14/24,R$9&lt;20/24)</formula>
    </cfRule>
    <cfRule type="expression" dxfId="2318" priority="277">
      <formula>AND(R$9&gt;=8/24,R$9&lt;14/24)</formula>
    </cfRule>
    <cfRule type="expression" dxfId="2317" priority="278">
      <formula>R$9&lt;8/24</formula>
    </cfRule>
  </conditionalFormatting>
  <conditionalFormatting sqref="T81:Z81">
    <cfRule type="expression" dxfId="2316" priority="271">
      <formula>T$9&gt;=20/24</formula>
    </cfRule>
    <cfRule type="expression" dxfId="2315" priority="272">
      <formula>AND(T$9&gt;=14/24,T$9&lt;20/24)</formula>
    </cfRule>
    <cfRule type="expression" dxfId="2314" priority="273">
      <formula>AND(T$9&gt;=8/24,T$9&lt;14/24)</formula>
    </cfRule>
    <cfRule type="expression" dxfId="2313" priority="274">
      <formula>T$9&lt;8/24</formula>
    </cfRule>
  </conditionalFormatting>
  <conditionalFormatting sqref="O46:Z46">
    <cfRule type="expression" dxfId="2312" priority="263">
      <formula>O$9&gt;=20/24</formula>
    </cfRule>
    <cfRule type="expression" dxfId="2311" priority="264">
      <formula>AND(O$9&gt;=14/24,O$9&lt;20/24)</formula>
    </cfRule>
    <cfRule type="expression" dxfId="2310" priority="265">
      <formula>AND(O$9&gt;=8/24,O$9&lt;14/24)</formula>
    </cfRule>
    <cfRule type="expression" dxfId="2309" priority="266">
      <formula>O$9&lt;8/24</formula>
    </cfRule>
  </conditionalFormatting>
  <conditionalFormatting sqref="O47:Z47">
    <cfRule type="expression" dxfId="2308" priority="259">
      <formula>O$9&gt;=20/24</formula>
    </cfRule>
    <cfRule type="expression" dxfId="2307" priority="260">
      <formula>AND(O$9&gt;=14/24,O$9&lt;20/24)</formula>
    </cfRule>
    <cfRule type="expression" dxfId="2306" priority="261">
      <formula>AND(O$9&gt;=8/24,O$9&lt;14/24)</formula>
    </cfRule>
    <cfRule type="expression" dxfId="2305" priority="262">
      <formula>O$9&lt;8/24</formula>
    </cfRule>
  </conditionalFormatting>
  <conditionalFormatting sqref="H60 I59:K60 B59:H59 J61:K61 H62:K64">
    <cfRule type="expression" dxfId="2304" priority="223">
      <formula>B$9&gt;=20/24</formula>
    </cfRule>
    <cfRule type="expression" dxfId="2303" priority="224">
      <formula>AND(B$9&gt;=14/24,B$9&lt;20/24)</formula>
    </cfRule>
    <cfRule type="expression" dxfId="2302" priority="225">
      <formula>AND(B$9&gt;=8/24,B$9&lt;14/24)</formula>
    </cfRule>
    <cfRule type="expression" dxfId="2301" priority="226">
      <formula>B$9&lt;8/24</formula>
    </cfRule>
  </conditionalFormatting>
  <conditionalFormatting sqref="R34:AD34">
    <cfRule type="expression" dxfId="2300" priority="251">
      <formula>R$9&gt;=20/24</formula>
    </cfRule>
    <cfRule type="expression" dxfId="2299" priority="252">
      <formula>AND(R$9&gt;=14/24,R$9&lt;20/24)</formula>
    </cfRule>
    <cfRule type="expression" dxfId="2298" priority="253">
      <formula>AND(R$9&gt;=8/24,R$9&lt;14/24)</formula>
    </cfRule>
    <cfRule type="expression" dxfId="2297" priority="254">
      <formula>R$9&lt;8/24</formula>
    </cfRule>
  </conditionalFormatting>
  <conditionalFormatting sqref="R57 Z59:Z60 X57:Z58 AA58:AF60 Z62:AF64">
    <cfRule type="expression" dxfId="2296" priority="231">
      <formula>R$9&gt;=20/24</formula>
    </cfRule>
    <cfRule type="expression" dxfId="2295" priority="232">
      <formula>AND(R$9&gt;=14/24,R$9&lt;20/24)</formula>
    </cfRule>
    <cfRule type="expression" dxfId="2294" priority="233">
      <formula>AND(R$9&gt;=8/24,R$9&lt;14/24)</formula>
    </cfRule>
    <cfRule type="expression" dxfId="2293" priority="234">
      <formula>R$9&lt;8/24</formula>
    </cfRule>
  </conditionalFormatting>
  <conditionalFormatting sqref="AA91:AF94">
    <cfRule type="expression" dxfId="2292" priority="227">
      <formula>AA$9&gt;=20/24</formula>
    </cfRule>
    <cfRule type="expression" dxfId="2291" priority="228">
      <formula>AND(AA$9&gt;=14/24,AA$9&lt;20/24)</formula>
    </cfRule>
    <cfRule type="expression" dxfId="2290" priority="229">
      <formula>AND(AA$9&gt;=8/24,AA$9&lt;14/24)</formula>
    </cfRule>
    <cfRule type="expression" dxfId="2289" priority="230">
      <formula>AA$9&lt;8/24</formula>
    </cfRule>
  </conditionalFormatting>
  <conditionalFormatting sqref="T91:Z94">
    <cfRule type="expression" dxfId="2288" priority="219">
      <formula>T$9&gt;=20/24</formula>
    </cfRule>
    <cfRule type="expression" dxfId="2287" priority="220">
      <formula>AND(T$9&gt;=14/24,T$9&lt;20/24)</formula>
    </cfRule>
    <cfRule type="expression" dxfId="2286" priority="221">
      <formula>AND(T$9&gt;=8/24,T$9&lt;14/24)</formula>
    </cfRule>
    <cfRule type="expression" dxfId="2285" priority="222">
      <formula>T$9&lt;8/24</formula>
    </cfRule>
  </conditionalFormatting>
  <conditionalFormatting sqref="AG48 B11:K13 B15:K30 B32:K34 B42:K47 B36:K40 B35:AF35 V15:Z15 T11:AF11 M33:AF34 AA15:AF30 AA32:AF32 AA12:AF13 O42:AF47 O36:AF40 B48:AF53">
    <cfRule type="expression" dxfId="2284" priority="218">
      <formula>B11&gt;$AG11</formula>
    </cfRule>
  </conditionalFormatting>
  <conditionalFormatting sqref="A96:A152 A81:A94 A11:A13 A15:A30 A42:A69 A77:A79 A71:A75 A32:A40 A165:A196">
    <cfRule type="expression" dxfId="2283" priority="217">
      <formula>$AH11=0</formula>
    </cfRule>
  </conditionalFormatting>
  <conditionalFormatting sqref="AA95:AF95">
    <cfRule type="expression" dxfId="2282" priority="213">
      <formula>AA$9&gt;=20/24</formula>
    </cfRule>
    <cfRule type="expression" dxfId="2281" priority="214">
      <formula>AND(AA$9&gt;=14/24,AA$9&lt;20/24)</formula>
    </cfRule>
    <cfRule type="expression" dxfId="2280" priority="215">
      <formula>AND(AA$9&gt;=8/24,AA$9&lt;14/24)</formula>
    </cfRule>
    <cfRule type="expression" dxfId="2279" priority="216">
      <formula>AA$9&lt;8/24</formula>
    </cfRule>
  </conditionalFormatting>
  <conditionalFormatting sqref="T95:Z95">
    <cfRule type="expression" dxfId="2278" priority="209">
      <formula>T$9&gt;=20/24</formula>
    </cfRule>
    <cfRule type="expression" dxfId="2277" priority="210">
      <formula>AND(T$9&gt;=14/24,T$9&lt;20/24)</formula>
    </cfRule>
    <cfRule type="expression" dxfId="2276" priority="211">
      <formula>AND(T$9&gt;=8/24,T$9&lt;14/24)</formula>
    </cfRule>
    <cfRule type="expression" dxfId="2275" priority="212">
      <formula>T$9&lt;8/24</formula>
    </cfRule>
  </conditionalFormatting>
  <conditionalFormatting sqref="A95">
    <cfRule type="expression" dxfId="2274" priority="208">
      <formula>$AH95=0</formula>
    </cfRule>
  </conditionalFormatting>
  <conditionalFormatting sqref="C33:K33 M33:AF33">
    <cfRule type="expression" dxfId="2273" priority="204">
      <formula>C$9&gt;=20/24</formula>
    </cfRule>
    <cfRule type="expression" dxfId="2272" priority="205">
      <formula>AND(C$9&gt;=14/24,C$9&lt;20/24)</formula>
    </cfRule>
    <cfRule type="expression" dxfId="2271" priority="206">
      <formula>AND(C$9&gt;=8/24,C$9&lt;14/24)</formula>
    </cfRule>
    <cfRule type="expression" dxfId="2270" priority="207">
      <formula>C$9&lt;8/24</formula>
    </cfRule>
  </conditionalFormatting>
  <conditionalFormatting sqref="R33:AF33">
    <cfRule type="expression" dxfId="2269" priority="200">
      <formula>R$9&gt;=20/24</formula>
    </cfRule>
    <cfRule type="expression" dxfId="2268" priority="201">
      <formula>AND(R$9&gt;=14/24,R$9&lt;20/24)</formula>
    </cfRule>
    <cfRule type="expression" dxfId="2267" priority="202">
      <formula>AND(R$9&gt;=8/24,R$9&lt;14/24)</formula>
    </cfRule>
    <cfRule type="expression" dxfId="2266" priority="203">
      <formula>R$9&lt;8/24</formula>
    </cfRule>
  </conditionalFormatting>
  <conditionalFormatting sqref="B33">
    <cfRule type="expression" dxfId="2265" priority="196">
      <formula>B$9&gt;=20/24</formula>
    </cfRule>
    <cfRule type="expression" dxfId="2264" priority="197">
      <formula>AND(B$9&gt;=14/24,B$9&lt;20/24)</formula>
    </cfRule>
    <cfRule type="expression" dxfId="2263" priority="198">
      <formula>AND(B$9&gt;=8/24,B$9&lt;14/24)</formula>
    </cfRule>
    <cfRule type="expression" dxfId="2262" priority="199">
      <formula>B$9&lt;8/24</formula>
    </cfRule>
  </conditionalFormatting>
  <conditionalFormatting sqref="D60:G60 D62:G64 F61:I61">
    <cfRule type="expression" dxfId="2261" priority="192">
      <formula>D$9&gt;=20/24</formula>
    </cfRule>
    <cfRule type="expression" dxfId="2260" priority="193">
      <formula>AND(D$9&gt;=14/24,D$9&lt;20/24)</formula>
    </cfRule>
    <cfRule type="expression" dxfId="2259" priority="194">
      <formula>AND(D$9&gt;=8/24,D$9&lt;14/24)</formula>
    </cfRule>
    <cfRule type="expression" dxfId="2258" priority="195">
      <formula>D$9&lt;8/24</formula>
    </cfRule>
  </conditionalFormatting>
  <conditionalFormatting sqref="L59:M64 N60:N64">
    <cfRule type="expression" dxfId="2257" priority="188">
      <formula>L$9&gt;=20/24</formula>
    </cfRule>
    <cfRule type="expression" dxfId="2256" priority="189">
      <formula>AND(L$9&gt;=14/24,L$9&lt;20/24)</formula>
    </cfRule>
    <cfRule type="expression" dxfId="2255" priority="190">
      <formula>AND(L$9&gt;=8/24,L$9&lt;14/24)</formula>
    </cfRule>
    <cfRule type="expression" dxfId="2254" priority="191">
      <formula>L$9&lt;8/24</formula>
    </cfRule>
  </conditionalFormatting>
  <conditionalFormatting sqref="AL30">
    <cfRule type="iconSet" priority="187">
      <iconSet iconSet="3TrafficLights2" reverse="1">
        <cfvo type="percent" val="0"/>
        <cfvo type="num" val="1"/>
        <cfvo type="num" val="1"/>
      </iconSet>
    </cfRule>
  </conditionalFormatting>
  <conditionalFormatting sqref="B31:K31 AA31:AF31">
    <cfRule type="expression" dxfId="2253" priority="174">
      <formula>B31&gt;$AG31</formula>
    </cfRule>
  </conditionalFormatting>
  <conditionalFormatting sqref="A31">
    <cfRule type="expression" dxfId="2252" priority="173">
      <formula>$AH31=0</formula>
    </cfRule>
  </conditionalFormatting>
  <conditionalFormatting sqref="B80:AF80">
    <cfRule type="expression" dxfId="2251" priority="169">
      <formula>B$9&gt;=20/24</formula>
    </cfRule>
    <cfRule type="expression" dxfId="2250" priority="170">
      <formula>AND(B$9&gt;=14/24,B$9&lt;20/24)</formula>
    </cfRule>
    <cfRule type="expression" dxfId="2249" priority="171">
      <formula>AND(B$9&gt;=8/24,B$9&lt;14/24)</formula>
    </cfRule>
    <cfRule type="expression" dxfId="2248" priority="172">
      <formula>B$9&lt;8/24</formula>
    </cfRule>
  </conditionalFormatting>
  <conditionalFormatting sqref="A80">
    <cfRule type="expression" dxfId="2247" priority="168">
      <formula>$AH80=0</formula>
    </cfRule>
  </conditionalFormatting>
  <conditionalFormatting sqref="B14:K14 AA14:AF14">
    <cfRule type="expression" dxfId="2246" priority="155">
      <formula>B14&gt;$AG14</formula>
    </cfRule>
  </conditionalFormatting>
  <conditionalFormatting sqref="A14">
    <cfRule type="expression" dxfId="2245" priority="154">
      <formula>$AH14=0</formula>
    </cfRule>
  </conditionalFormatting>
  <conditionalFormatting sqref="A159:A164">
    <cfRule type="expression" dxfId="2244" priority="153">
      <formula>$AH159=0</formula>
    </cfRule>
  </conditionalFormatting>
  <conditionalFormatting sqref="A153:A158">
    <cfRule type="expression" dxfId="2243" priority="152">
      <formula>$AH153=0</formula>
    </cfRule>
  </conditionalFormatting>
  <conditionalFormatting sqref="O41:Z41">
    <cfRule type="expression" dxfId="2242" priority="148">
      <formula>O$9&gt;=20/24</formula>
    </cfRule>
    <cfRule type="expression" dxfId="2241" priority="149">
      <formula>AND(O$9&gt;=14/24,O$9&lt;20/24)</formula>
    </cfRule>
    <cfRule type="expression" dxfId="2240" priority="150">
      <formula>AND(O$9&gt;=8/24,O$9&lt;14/24)</formula>
    </cfRule>
    <cfRule type="expression" dxfId="2239" priority="151">
      <formula>O$9&lt;8/24</formula>
    </cfRule>
  </conditionalFormatting>
  <conditionalFormatting sqref="B41:K41 O41:AF41">
    <cfRule type="expression" dxfId="2238" priority="139">
      <formula>B41&gt;$AG41</formula>
    </cfRule>
  </conditionalFormatting>
  <conditionalFormatting sqref="A41">
    <cfRule type="expression" dxfId="2237" priority="138">
      <formula>$AH41=0</formula>
    </cfRule>
  </conditionalFormatting>
  <conditionalFormatting sqref="B76:AF76">
    <cfRule type="expression" dxfId="2236" priority="134">
      <formula>B$9&gt;=20/24</formula>
    </cfRule>
    <cfRule type="expression" dxfId="2235" priority="135">
      <formula>AND(B$9&gt;=14/24,B$9&lt;20/24)</formula>
    </cfRule>
    <cfRule type="expression" dxfId="2234" priority="136">
      <formula>AND(B$9&gt;=8/24,B$9&lt;14/24)</formula>
    </cfRule>
    <cfRule type="expression" dxfId="2233" priority="137">
      <formula>B$9&lt;8/24</formula>
    </cfRule>
  </conditionalFormatting>
  <conditionalFormatting sqref="A76">
    <cfRule type="expression" dxfId="2232" priority="133">
      <formula>$AH76=0</formula>
    </cfRule>
  </conditionalFormatting>
  <conditionalFormatting sqref="B70:AG70">
    <cfRule type="expression" dxfId="2231" priority="129">
      <formula>B$9&gt;=20/24</formula>
    </cfRule>
    <cfRule type="expression" dxfId="2230" priority="130">
      <formula>AND(B$9&gt;=14/24,B$9&lt;20/24)</formula>
    </cfRule>
    <cfRule type="expression" dxfId="2229" priority="131">
      <formula>AND(B$9&gt;=8/24,B$9&lt;14/24)</formula>
    </cfRule>
    <cfRule type="expression" dxfId="2228" priority="132">
      <formula>B$9&lt;8/24</formula>
    </cfRule>
  </conditionalFormatting>
  <conditionalFormatting sqref="A70">
    <cfRule type="expression" dxfId="2227" priority="128">
      <formula>$AH70=0</formula>
    </cfRule>
  </conditionalFormatting>
  <conditionalFormatting sqref="AL31:AL32 AL7:AL29">
    <cfRule type="iconSet" priority="314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2226" priority="124">
      <formula>S$9&gt;=20/24</formula>
    </cfRule>
    <cfRule type="expression" dxfId="2225" priority="125">
      <formula>AND(S$9&gt;=14/24,S$9&lt;20/24)</formula>
    </cfRule>
    <cfRule type="expression" dxfId="2224" priority="126">
      <formula>AND(S$9&gt;=8/24,S$9&lt;14/24)</formula>
    </cfRule>
    <cfRule type="expression" dxfId="2223" priority="127">
      <formula>S$9&lt;8/24</formula>
    </cfRule>
  </conditionalFormatting>
  <conditionalFormatting sqref="S54">
    <cfRule type="expression" dxfId="2222" priority="120">
      <formula>S$9&gt;=20/24</formula>
    </cfRule>
    <cfRule type="expression" dxfId="2221" priority="121">
      <formula>AND(S$9&gt;=14/24,S$9&lt;20/24)</formula>
    </cfRule>
    <cfRule type="expression" dxfId="2220" priority="122">
      <formula>AND(S$9&gt;=8/24,S$9&lt;14/24)</formula>
    </cfRule>
    <cfRule type="expression" dxfId="2219" priority="123">
      <formula>S$9&lt;8/24</formula>
    </cfRule>
  </conditionalFormatting>
  <conditionalFormatting sqref="S57:W57">
    <cfRule type="expression" dxfId="2218" priority="116">
      <formula>S$9&gt;=20/24</formula>
    </cfRule>
    <cfRule type="expression" dxfId="2217" priority="117">
      <formula>AND(S$9&gt;=14/24,S$9&lt;20/24)</formula>
    </cfRule>
    <cfRule type="expression" dxfId="2216" priority="118">
      <formula>AND(S$9&gt;=8/24,S$9&lt;14/24)</formula>
    </cfRule>
    <cfRule type="expression" dxfId="2215" priority="119">
      <formula>S$9&lt;8/24</formula>
    </cfRule>
  </conditionalFormatting>
  <conditionalFormatting sqref="S82:T88 U84:V88">
    <cfRule type="expression" dxfId="2214" priority="112">
      <formula>S$9&gt;=20/24</formula>
    </cfRule>
    <cfRule type="expression" dxfId="2213" priority="113">
      <formula>AND(S$9&gt;=14/24,S$9&lt;20/24)</formula>
    </cfRule>
    <cfRule type="expression" dxfId="2212" priority="114">
      <formula>AND(S$9&gt;=8/24,S$9&lt;14/24)</formula>
    </cfRule>
    <cfRule type="expression" dxfId="2211" priority="115">
      <formula>S$9&lt;8/24</formula>
    </cfRule>
  </conditionalFormatting>
  <conditionalFormatting sqref="S81">
    <cfRule type="expression" dxfId="2210" priority="108">
      <formula>S$9&gt;=20/24</formula>
    </cfRule>
    <cfRule type="expression" dxfId="2209" priority="109">
      <formula>AND(S$9&gt;=14/24,S$9&lt;20/24)</formula>
    </cfRule>
    <cfRule type="expression" dxfId="2208" priority="110">
      <formula>AND(S$9&gt;=8/24,S$9&lt;14/24)</formula>
    </cfRule>
    <cfRule type="expression" dxfId="2207" priority="111">
      <formula>S$9&lt;8/24</formula>
    </cfRule>
  </conditionalFormatting>
  <conditionalFormatting sqref="R82:R88 B81:Q88">
    <cfRule type="expression" dxfId="2206" priority="104">
      <formula>B$9&gt;=20/24</formula>
    </cfRule>
    <cfRule type="expression" dxfId="2205" priority="105">
      <formula>AND(B$9&gt;=14/24,B$9&lt;20/24)</formula>
    </cfRule>
    <cfRule type="expression" dxfId="2204" priority="106">
      <formula>AND(B$9&gt;=8/24,B$9&lt;14/24)</formula>
    </cfRule>
    <cfRule type="expression" dxfId="2203" priority="107">
      <formula>B$9&lt;8/24</formula>
    </cfRule>
  </conditionalFormatting>
  <conditionalFormatting sqref="R81">
    <cfRule type="expression" dxfId="2202" priority="100">
      <formula>R$9&gt;=20/24</formula>
    </cfRule>
    <cfRule type="expression" dxfId="2201" priority="101">
      <formula>AND(R$9&gt;=14/24,R$9&lt;20/24)</formula>
    </cfRule>
    <cfRule type="expression" dxfId="2200" priority="102">
      <formula>AND(R$9&gt;=8/24,R$9&lt;14/24)</formula>
    </cfRule>
    <cfRule type="expression" dxfId="2199" priority="103">
      <formula>R$9&lt;8/24</formula>
    </cfRule>
  </conditionalFormatting>
  <conditionalFormatting sqref="S91:S94">
    <cfRule type="expression" dxfId="2198" priority="96">
      <formula>S$9&gt;=20/24</formula>
    </cfRule>
    <cfRule type="expression" dxfId="2197" priority="97">
      <formula>AND(S$9&gt;=14/24,S$9&lt;20/24)</formula>
    </cfRule>
    <cfRule type="expression" dxfId="2196" priority="98">
      <formula>AND(S$9&gt;=8/24,S$9&lt;14/24)</formula>
    </cfRule>
    <cfRule type="expression" dxfId="2195" priority="99">
      <formula>S$9&lt;8/24</formula>
    </cfRule>
  </conditionalFormatting>
  <conditionalFormatting sqref="S95">
    <cfRule type="expression" dxfId="2194" priority="92">
      <formula>S$9&gt;=20/24</formula>
    </cfRule>
    <cfRule type="expression" dxfId="2193" priority="93">
      <formula>AND(S$9&gt;=14/24,S$9&lt;20/24)</formula>
    </cfRule>
    <cfRule type="expression" dxfId="2192" priority="94">
      <formula>AND(S$9&gt;=8/24,S$9&lt;14/24)</formula>
    </cfRule>
    <cfRule type="expression" dxfId="2191" priority="95">
      <formula>S$9&lt;8/24</formula>
    </cfRule>
  </conditionalFormatting>
  <conditionalFormatting sqref="B92:L94 B91:E91">
    <cfRule type="expression" dxfId="2190" priority="88">
      <formula>B$9&gt;=20/24</formula>
    </cfRule>
    <cfRule type="expression" dxfId="2189" priority="89">
      <formula>AND(B$9&gt;=14/24,B$9&lt;20/24)</formula>
    </cfRule>
    <cfRule type="expression" dxfId="2188" priority="90">
      <formula>AND(B$9&gt;=8/24,B$9&lt;14/24)</formula>
    </cfRule>
    <cfRule type="expression" dxfId="2187" priority="91">
      <formula>B$9&lt;8/24</formula>
    </cfRule>
  </conditionalFormatting>
  <conditionalFormatting sqref="M92:Q94 N91:Q91">
    <cfRule type="expression" dxfId="2186" priority="84">
      <formula>M$9&gt;=20/24</formula>
    </cfRule>
    <cfRule type="expression" dxfId="2185" priority="85">
      <formula>AND(M$9&gt;=14/24,M$9&lt;20/24)</formula>
    </cfRule>
    <cfRule type="expression" dxfId="2184" priority="86">
      <formula>AND(M$9&gt;=8/24,M$9&lt;14/24)</formula>
    </cfRule>
    <cfRule type="expression" dxfId="2183" priority="87">
      <formula>M$9&lt;8/24</formula>
    </cfRule>
  </conditionalFormatting>
  <conditionalFormatting sqref="R91:R94">
    <cfRule type="expression" dxfId="2182" priority="80">
      <formula>R$9&gt;=20/24</formula>
    </cfRule>
    <cfRule type="expression" dxfId="2181" priority="81">
      <formula>AND(R$9&gt;=14/24,R$9&lt;20/24)</formula>
    </cfRule>
    <cfRule type="expression" dxfId="2180" priority="82">
      <formula>AND(R$9&gt;=8/24,R$9&lt;14/24)</formula>
    </cfRule>
    <cfRule type="expression" dxfId="2179" priority="83">
      <formula>R$9&lt;8/24</formula>
    </cfRule>
  </conditionalFormatting>
  <conditionalFormatting sqref="B95:L95">
    <cfRule type="expression" dxfId="2178" priority="76">
      <formula>B$9&gt;=20/24</formula>
    </cfRule>
    <cfRule type="expression" dxfId="2177" priority="77">
      <formula>AND(B$9&gt;=14/24,B$9&lt;20/24)</formula>
    </cfRule>
    <cfRule type="expression" dxfId="2176" priority="78">
      <formula>AND(B$9&gt;=8/24,B$9&lt;14/24)</formula>
    </cfRule>
    <cfRule type="expression" dxfId="2175" priority="79">
      <formula>B$9&lt;8/24</formula>
    </cfRule>
  </conditionalFormatting>
  <conditionalFormatting sqref="M95:Q95">
    <cfRule type="expression" dxfId="2174" priority="72">
      <formula>M$9&gt;=20/24</formula>
    </cfRule>
    <cfRule type="expression" dxfId="2173" priority="73">
      <formula>AND(M$9&gt;=14/24,M$9&lt;20/24)</formula>
    </cfRule>
    <cfRule type="expression" dxfId="2172" priority="74">
      <formula>AND(M$9&gt;=8/24,M$9&lt;14/24)</formula>
    </cfRule>
    <cfRule type="expression" dxfId="2171" priority="75">
      <formula>M$9&lt;8/24</formula>
    </cfRule>
  </conditionalFormatting>
  <conditionalFormatting sqref="R95">
    <cfRule type="expression" dxfId="2170" priority="68">
      <formula>R$9&gt;=20/24</formula>
    </cfRule>
    <cfRule type="expression" dxfId="2169" priority="69">
      <formula>AND(R$9&gt;=14/24,R$9&lt;20/24)</formula>
    </cfRule>
    <cfRule type="expression" dxfId="2168" priority="70">
      <formula>AND(R$9&gt;=8/24,R$9&lt;14/24)</formula>
    </cfRule>
    <cfRule type="expression" dxfId="2167" priority="71">
      <formula>R$9&lt;8/24</formula>
    </cfRule>
  </conditionalFormatting>
  <conditionalFormatting sqref="L91:M91">
    <cfRule type="expression" dxfId="2166" priority="64">
      <formula>L$9&gt;=20/24</formula>
    </cfRule>
    <cfRule type="expression" dxfId="2165" priority="65">
      <formula>AND(L$9&gt;=14/24,L$9&lt;20/24)</formula>
    </cfRule>
    <cfRule type="expression" dxfId="2164" priority="66">
      <formula>AND(L$9&gt;=8/24,L$9&lt;14/24)</formula>
    </cfRule>
    <cfRule type="expression" dxfId="2163" priority="67">
      <formula>L$9&lt;8/24</formula>
    </cfRule>
  </conditionalFormatting>
  <conditionalFormatting sqref="F91:K91">
    <cfRule type="expression" dxfId="2162" priority="60">
      <formula>F$9&gt;=20/24</formula>
    </cfRule>
    <cfRule type="expression" dxfId="2161" priority="61">
      <formula>AND(F$9&gt;=14/24,F$9&lt;20/24)</formula>
    </cfRule>
    <cfRule type="expression" dxfId="2160" priority="62">
      <formula>AND(F$9&gt;=8/24,F$9&lt;14/24)</formula>
    </cfRule>
    <cfRule type="expression" dxfId="2159" priority="63">
      <formula>F$9&lt;8/24</formula>
    </cfRule>
  </conditionalFormatting>
  <conditionalFormatting sqref="S91:T91">
    <cfRule type="expression" dxfId="2158" priority="56">
      <formula>S$9&gt;=20/24</formula>
    </cfRule>
    <cfRule type="expression" dxfId="2157" priority="57">
      <formula>AND(S$9&gt;=14/24,S$9&lt;20/24)</formula>
    </cfRule>
    <cfRule type="expression" dxfId="2156" priority="58">
      <formula>AND(S$9&gt;=8/24,S$9&lt;14/24)</formula>
    </cfRule>
    <cfRule type="expression" dxfId="2155" priority="59">
      <formula>S$9&lt;8/24</formula>
    </cfRule>
  </conditionalFormatting>
  <conditionalFormatting sqref="M91:R91">
    <cfRule type="expression" dxfId="2154" priority="52">
      <formula>M$9&gt;=20/24</formula>
    </cfRule>
    <cfRule type="expression" dxfId="2153" priority="53">
      <formula>AND(M$9&gt;=14/24,M$9&lt;20/24)</formula>
    </cfRule>
    <cfRule type="expression" dxfId="2152" priority="54">
      <formula>AND(M$9&gt;=8/24,M$9&lt;14/24)</formula>
    </cfRule>
    <cfRule type="expression" dxfId="2151" priority="55">
      <formula>M$9&lt;8/24</formula>
    </cfRule>
  </conditionalFormatting>
  <conditionalFormatting sqref="L31:L33 L11:S11 L14:U28 V14:Z14 M31:Z32 V16:Z28">
    <cfRule type="expression" dxfId="2150" priority="48">
      <formula>L$9&gt;=20/24</formula>
    </cfRule>
    <cfRule type="expression" dxfId="2149" priority="49">
      <formula>AND(L$9&gt;=14/24,L$9&lt;20/24)</formula>
    </cfRule>
    <cfRule type="expression" dxfId="2148" priority="50">
      <formula>AND(L$9&gt;=8/24,L$9&lt;14/24)</formula>
    </cfRule>
    <cfRule type="expression" dxfId="2147" priority="51">
      <formula>L$9&lt;8/24</formula>
    </cfRule>
  </conditionalFormatting>
  <conditionalFormatting sqref="L30:Z30">
    <cfRule type="expression" dxfId="2146" priority="44">
      <formula>L$9&gt;=20/24</formula>
    </cfRule>
    <cfRule type="expression" dxfId="2145" priority="45">
      <formula>AND(L$9&gt;=14/24,L$9&lt;20/24)</formula>
    </cfRule>
    <cfRule type="expression" dxfId="2144" priority="46">
      <formula>AND(L$9&gt;=8/24,L$9&lt;14/24)</formula>
    </cfRule>
    <cfRule type="expression" dxfId="2143" priority="47">
      <formula>L$9&lt;8/24</formula>
    </cfRule>
  </conditionalFormatting>
  <conditionalFormatting sqref="L30:L33 L11:S11 L14:U28 V14:Z14 M30:Z32 V16:Z28">
    <cfRule type="expression" dxfId="2142" priority="43">
      <formula>L11&gt;$AG11</formula>
    </cfRule>
  </conditionalFormatting>
  <conditionalFormatting sqref="L29:Z29">
    <cfRule type="expression" dxfId="2141" priority="39">
      <formula>L$9&gt;=20/24</formula>
    </cfRule>
    <cfRule type="expression" dxfId="2140" priority="40">
      <formula>AND(L$9&gt;=14/24,L$9&lt;20/24)</formula>
    </cfRule>
    <cfRule type="expression" dxfId="2139" priority="41">
      <formula>AND(L$9&gt;=8/24,L$9&lt;14/24)</formula>
    </cfRule>
    <cfRule type="expression" dxfId="2138" priority="42">
      <formula>L$9&lt;8/24</formula>
    </cfRule>
  </conditionalFormatting>
  <conditionalFormatting sqref="L29:Z29">
    <cfRule type="expression" dxfId="2137" priority="38">
      <formula>L29&gt;$AG29</formula>
    </cfRule>
  </conditionalFormatting>
  <conditionalFormatting sqref="L34 L12:Z12">
    <cfRule type="expression" dxfId="2136" priority="34">
      <formula>L$9&gt;=20/24</formula>
    </cfRule>
    <cfRule type="expression" dxfId="2135" priority="35">
      <formula>AND(L$9&gt;=14/24,L$9&lt;20/24)</formula>
    </cfRule>
    <cfRule type="expression" dxfId="2134" priority="36">
      <formula>AND(L$9&gt;=8/24,L$9&lt;14/24)</formula>
    </cfRule>
    <cfRule type="expression" dxfId="2133" priority="37">
      <formula>L$9&lt;8/24</formula>
    </cfRule>
  </conditionalFormatting>
  <conditionalFormatting sqref="L34 L12:Z12">
    <cfRule type="expression" dxfId="2132" priority="33">
      <formula>L12&gt;$AG12</formula>
    </cfRule>
  </conditionalFormatting>
  <conditionalFormatting sqref="L41:N41">
    <cfRule type="expression" dxfId="2131" priority="1">
      <formula>L41&gt;$AG41</formula>
    </cfRule>
  </conditionalFormatting>
  <conditionalFormatting sqref="L9:L10">
    <cfRule type="expression" dxfId="2130" priority="29">
      <formula>L$9&gt;=20/24</formula>
    </cfRule>
    <cfRule type="expression" dxfId="2129" priority="30">
      <formula>AND(L$9&gt;=14/24,L$9&lt;20/24)</formula>
    </cfRule>
    <cfRule type="expression" dxfId="2128" priority="31">
      <formula>AND(L$9&gt;=8/24,L$9&lt;14/24)</formula>
    </cfRule>
    <cfRule type="expression" dxfId="2127" priority="32">
      <formula>L$9&lt;8/24</formula>
    </cfRule>
  </conditionalFormatting>
  <conditionalFormatting sqref="L13:Z13">
    <cfRule type="expression" dxfId="2126" priority="24">
      <formula>L$9&gt;=20/24</formula>
    </cfRule>
    <cfRule type="expression" dxfId="2125" priority="25">
      <formula>AND(L$9&gt;=14/24,L$9&lt;20/24)</formula>
    </cfRule>
    <cfRule type="expression" dxfId="2124" priority="26">
      <formula>AND(L$9&gt;=8/24,L$9&lt;14/24)</formula>
    </cfRule>
    <cfRule type="expression" dxfId="2123" priority="27">
      <formula>L$9&lt;8/24</formula>
    </cfRule>
  </conditionalFormatting>
  <conditionalFormatting sqref="L13:Z13">
    <cfRule type="expression" dxfId="2122" priority="23">
      <formula>L13&gt;$AG13</formula>
    </cfRule>
  </conditionalFormatting>
  <conditionalFormatting sqref="L36:N39 L42:N45">
    <cfRule type="expression" dxfId="2121" priority="19">
      <formula>L$9&gt;=20/24</formula>
    </cfRule>
    <cfRule type="expression" dxfId="2120" priority="20">
      <formula>AND(L$9&gt;=14/24,L$9&lt;20/24)</formula>
    </cfRule>
    <cfRule type="expression" dxfId="2119" priority="21">
      <formula>AND(L$9&gt;=8/24,L$9&lt;14/24)</formula>
    </cfRule>
    <cfRule type="expression" dxfId="2118" priority="22">
      <formula>L$9&lt;8/24</formula>
    </cfRule>
  </conditionalFormatting>
  <conditionalFormatting sqref="L40:N40">
    <cfRule type="expression" dxfId="2117" priority="15">
      <formula>L$9&gt;=20/24</formula>
    </cfRule>
    <cfRule type="expression" dxfId="2116" priority="16">
      <formula>AND(L$9&gt;=14/24,L$9&lt;20/24)</formula>
    </cfRule>
    <cfRule type="expression" dxfId="2115" priority="17">
      <formula>AND(L$9&gt;=8/24,L$9&lt;14/24)</formula>
    </cfRule>
    <cfRule type="expression" dxfId="2114" priority="18">
      <formula>L$9&lt;8/24</formula>
    </cfRule>
  </conditionalFormatting>
  <conditionalFormatting sqref="L46:N46">
    <cfRule type="expression" dxfId="2113" priority="11">
      <formula>L$9&gt;=20/24</formula>
    </cfRule>
    <cfRule type="expression" dxfId="2112" priority="12">
      <formula>AND(L$9&gt;=14/24,L$9&lt;20/24)</formula>
    </cfRule>
    <cfRule type="expression" dxfId="2111" priority="13">
      <formula>AND(L$9&gt;=8/24,L$9&lt;14/24)</formula>
    </cfRule>
    <cfRule type="expression" dxfId="2110" priority="14">
      <formula>L$9&lt;8/24</formula>
    </cfRule>
  </conditionalFormatting>
  <conditionalFormatting sqref="L47:N47">
    <cfRule type="expression" dxfId="2109" priority="7">
      <formula>L$9&gt;=20/24</formula>
    </cfRule>
    <cfRule type="expression" dxfId="2108" priority="8">
      <formula>AND(L$9&gt;=14/24,L$9&lt;20/24)</formula>
    </cfRule>
    <cfRule type="expression" dxfId="2107" priority="9">
      <formula>AND(L$9&gt;=8/24,L$9&lt;14/24)</formula>
    </cfRule>
    <cfRule type="expression" dxfId="2106" priority="10">
      <formula>L$9&lt;8/24</formula>
    </cfRule>
  </conditionalFormatting>
  <conditionalFormatting sqref="L42:N47 L36:N40">
    <cfRule type="expression" dxfId="2105" priority="6">
      <formula>L36&gt;$AG36</formula>
    </cfRule>
  </conditionalFormatting>
  <conditionalFormatting sqref="L41:N41">
    <cfRule type="expression" dxfId="2104" priority="2">
      <formula>L$9&gt;=20/24</formula>
    </cfRule>
    <cfRule type="expression" dxfId="2103" priority="3">
      <formula>AND(L$9&gt;=14/24,L$9&lt;20/24)</formula>
    </cfRule>
    <cfRule type="expression" dxfId="2102" priority="4">
      <formula>AND(L$9&gt;=8/24,L$9&lt;14/24)</formula>
    </cfRule>
    <cfRule type="expression" dxfId="2101" priority="5">
      <formula>L$9&lt;8/24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U28" sqref="U2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2078/04/28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32</v>
      </c>
      <c r="C5" s="32">
        <f t="shared" ref="C5:AF5" si="0">C65</f>
        <v>30</v>
      </c>
      <c r="D5" s="32">
        <f t="shared" si="0"/>
        <v>19</v>
      </c>
      <c r="E5" s="32">
        <f t="shared" si="0"/>
        <v>-11.09</v>
      </c>
      <c r="F5" s="32">
        <f t="shared" si="0"/>
        <v>-27.61</v>
      </c>
      <c r="G5" s="32">
        <f t="shared" si="0"/>
        <v>-45</v>
      </c>
      <c r="H5" s="32">
        <f t="shared" si="0"/>
        <v>-18</v>
      </c>
      <c r="I5" s="32">
        <f t="shared" si="0"/>
        <v>-9</v>
      </c>
      <c r="J5" s="32">
        <f t="shared" si="0"/>
        <v>21</v>
      </c>
      <c r="K5" s="32">
        <f t="shared" si="0"/>
        <v>21</v>
      </c>
      <c r="L5" s="32">
        <f t="shared" si="0"/>
        <v>17</v>
      </c>
      <c r="M5" s="32">
        <f t="shared" si="0"/>
        <v>26</v>
      </c>
      <c r="N5" s="32">
        <f t="shared" si="0"/>
        <v>23.04</v>
      </c>
      <c r="O5" s="32">
        <f t="shared" si="0"/>
        <v>25.6</v>
      </c>
      <c r="P5" s="32">
        <f t="shared" si="0"/>
        <v>28</v>
      </c>
      <c r="Q5" s="32">
        <f t="shared" si="0"/>
        <v>31</v>
      </c>
      <c r="R5" s="32">
        <f t="shared" si="0"/>
        <v>69.539999999999992</v>
      </c>
      <c r="S5" s="32">
        <f t="shared" si="0"/>
        <v>46</v>
      </c>
      <c r="T5" s="32">
        <f t="shared" si="0"/>
        <v>38.200000000000003</v>
      </c>
      <c r="U5" s="32">
        <f t="shared" si="0"/>
        <v>13</v>
      </c>
      <c r="V5" s="32">
        <f t="shared" si="0"/>
        <v>20.509999999999998</v>
      </c>
      <c r="W5" s="32">
        <f t="shared" si="0"/>
        <v>32.25</v>
      </c>
      <c r="X5" s="32">
        <f t="shared" si="0"/>
        <v>57.86</v>
      </c>
      <c r="Y5" s="32">
        <f t="shared" si="0"/>
        <v>52.900000000000006</v>
      </c>
      <c r="Z5" s="32">
        <f t="shared" si="0"/>
        <v>109.5</v>
      </c>
      <c r="AA5" s="32">
        <f t="shared" si="0"/>
        <v>95.9</v>
      </c>
      <c r="AB5" s="32">
        <f t="shared" si="0"/>
        <v>94.62</v>
      </c>
      <c r="AC5" s="32">
        <f t="shared" si="0"/>
        <v>83.199999999999989</v>
      </c>
      <c r="AD5" s="32">
        <f t="shared" si="0"/>
        <v>50</v>
      </c>
      <c r="AE5" s="32">
        <f t="shared" si="0"/>
        <v>11</v>
      </c>
      <c r="AF5" s="32">
        <f t="shared" si="0"/>
        <v>-11.850000000000001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1295MW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Load=1131</v>
      </c>
      <c r="B7" s="35">
        <f t="shared" ref="B7:AF7" si="1">B72</f>
        <v>1239.3400000000001</v>
      </c>
      <c r="C7" s="35">
        <f t="shared" si="1"/>
        <v>1227.3400000000001</v>
      </c>
      <c r="D7" s="35">
        <f t="shared" si="1"/>
        <v>1193.8400000000001</v>
      </c>
      <c r="E7" s="35">
        <f t="shared" si="1"/>
        <v>1163.8500000000001</v>
      </c>
      <c r="F7" s="35">
        <f t="shared" si="1"/>
        <v>1147.43</v>
      </c>
      <c r="G7" s="35">
        <f t="shared" si="1"/>
        <v>1130.8400000000001</v>
      </c>
      <c r="H7" s="35">
        <f t="shared" si="1"/>
        <v>1157.8400000000001</v>
      </c>
      <c r="I7" s="35">
        <f t="shared" si="1"/>
        <v>1168.1399999999999</v>
      </c>
      <c r="J7" s="35">
        <f t="shared" si="1"/>
        <v>1198.04</v>
      </c>
      <c r="K7" s="35">
        <f t="shared" si="1"/>
        <v>1198.04</v>
      </c>
      <c r="L7" s="35">
        <f>L72</f>
        <v>1248.24</v>
      </c>
      <c r="M7" s="35">
        <f t="shared" si="1"/>
        <v>1295.04</v>
      </c>
      <c r="N7" s="35">
        <f t="shared" si="1"/>
        <v>1316.08</v>
      </c>
      <c r="O7" s="35">
        <f t="shared" si="1"/>
        <v>1337.3400000000001</v>
      </c>
      <c r="P7" s="35">
        <f t="shared" si="1"/>
        <v>1313.74</v>
      </c>
      <c r="Q7" s="35">
        <f t="shared" si="1"/>
        <v>1306.74</v>
      </c>
      <c r="R7" s="35">
        <f t="shared" si="1"/>
        <v>1318.68</v>
      </c>
      <c r="S7" s="35">
        <f t="shared" si="1"/>
        <v>1266.8400000000001</v>
      </c>
      <c r="T7" s="35">
        <f t="shared" si="1"/>
        <v>1315.8400000000001</v>
      </c>
      <c r="U7" s="35">
        <f t="shared" si="1"/>
        <v>1242.94</v>
      </c>
      <c r="V7" s="35">
        <f t="shared" si="1"/>
        <v>1250.25</v>
      </c>
      <c r="W7" s="35">
        <f t="shared" si="1"/>
        <v>1249.99</v>
      </c>
      <c r="X7" s="35">
        <f t="shared" si="1"/>
        <v>1275.6000000000001</v>
      </c>
      <c r="Y7" s="35">
        <f t="shared" si="1"/>
        <v>1352.14</v>
      </c>
      <c r="Z7" s="35">
        <f t="shared" si="1"/>
        <v>1408.7400000000002</v>
      </c>
      <c r="AA7" s="35">
        <f t="shared" si="1"/>
        <v>1395.74</v>
      </c>
      <c r="AB7" s="35">
        <f t="shared" si="1"/>
        <v>1387.16</v>
      </c>
      <c r="AC7" s="35">
        <f t="shared" si="1"/>
        <v>1368.74</v>
      </c>
      <c r="AD7" s="35">
        <f t="shared" si="1"/>
        <v>1279.3400000000001</v>
      </c>
      <c r="AE7" s="35">
        <f t="shared" si="1"/>
        <v>1181.1400000000001</v>
      </c>
      <c r="AF7" s="35">
        <f t="shared" si="1"/>
        <v>1163.29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>
        <v>281</v>
      </c>
      <c r="C11" s="47">
        <v>271</v>
      </c>
      <c r="D11" s="47">
        <v>251</v>
      </c>
      <c r="E11" s="47">
        <v>251</v>
      </c>
      <c r="F11" s="47">
        <v>251</v>
      </c>
      <c r="G11" s="47">
        <v>251</v>
      </c>
      <c r="H11" s="47">
        <v>251</v>
      </c>
      <c r="I11" s="47">
        <v>251</v>
      </c>
      <c r="J11" s="47">
        <v>251</v>
      </c>
      <c r="K11" s="47">
        <v>251</v>
      </c>
      <c r="L11" s="48">
        <v>285</v>
      </c>
      <c r="M11" s="48">
        <v>300</v>
      </c>
      <c r="N11" s="48">
        <v>300</v>
      </c>
      <c r="O11" s="48">
        <v>285</v>
      </c>
      <c r="P11" s="48">
        <f>253+25</f>
        <v>278</v>
      </c>
      <c r="Q11" s="48">
        <f>246+24</f>
        <v>270</v>
      </c>
      <c r="R11" s="49">
        <v>280</v>
      </c>
      <c r="S11" s="49">
        <v>280</v>
      </c>
      <c r="T11" s="49">
        <v>290</v>
      </c>
      <c r="U11" s="49">
        <v>290</v>
      </c>
      <c r="V11" s="49">
        <v>290</v>
      </c>
      <c r="W11" s="49">
        <v>290</v>
      </c>
      <c r="X11" s="49">
        <v>290</v>
      </c>
      <c r="Y11" s="49">
        <v>280</v>
      </c>
      <c r="Z11" s="49">
        <v>280</v>
      </c>
      <c r="AA11" s="47">
        <f>249.8+85.9-60</f>
        <v>275.70000000000005</v>
      </c>
      <c r="AB11" s="47">
        <f>257+80.6-60</f>
        <v>277.60000000000002</v>
      </c>
      <c r="AC11" s="47">
        <f>257.3+78.2-60</f>
        <v>275.5</v>
      </c>
      <c r="AD11" s="47">
        <f>249.4+4.8</f>
        <v>254.20000000000002</v>
      </c>
      <c r="AE11" s="47">
        <v>253</v>
      </c>
      <c r="AF11" s="47">
        <v>240</v>
      </c>
      <c r="AG11" s="50">
        <v>456</v>
      </c>
      <c r="AH11" s="51">
        <f>MAX(B11:AF11)</f>
        <v>300</v>
      </c>
      <c r="AI11" s="52">
        <f>MIN(B11:AF11)</f>
        <v>240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7">
        <v>60</v>
      </c>
      <c r="AB12" s="47">
        <v>60</v>
      </c>
      <c r="AC12" s="47">
        <v>60</v>
      </c>
      <c r="AD12" s="47">
        <v>60</v>
      </c>
      <c r="AE12" s="47">
        <v>60</v>
      </c>
      <c r="AF12" s="47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55">
        <v>45.3</v>
      </c>
      <c r="C14" s="55">
        <v>45.3</v>
      </c>
      <c r="D14" s="55">
        <v>45.3</v>
      </c>
      <c r="E14" s="55">
        <v>45.6</v>
      </c>
      <c r="F14" s="55">
        <v>45.6</v>
      </c>
      <c r="G14" s="55">
        <v>45.6</v>
      </c>
      <c r="H14" s="55">
        <v>45.6</v>
      </c>
      <c r="I14" s="55">
        <v>45.6</v>
      </c>
      <c r="J14" s="55">
        <v>45.6</v>
      </c>
      <c r="K14" s="55">
        <v>45.6</v>
      </c>
      <c r="L14" s="48">
        <v>45.6</v>
      </c>
      <c r="M14" s="48">
        <v>45.7</v>
      </c>
      <c r="N14" s="48">
        <v>45.8</v>
      </c>
      <c r="O14" s="48">
        <v>45.8</v>
      </c>
      <c r="P14" s="48">
        <v>45.8</v>
      </c>
      <c r="Q14" s="48">
        <v>45.8</v>
      </c>
      <c r="R14" s="48">
        <v>45.8</v>
      </c>
      <c r="S14" s="48">
        <v>45.8</v>
      </c>
      <c r="T14" s="48">
        <v>45.8</v>
      </c>
      <c r="U14" s="48">
        <v>45.8</v>
      </c>
      <c r="V14" s="48">
        <v>45.8</v>
      </c>
      <c r="W14" s="48">
        <v>45.8</v>
      </c>
      <c r="X14" s="48">
        <v>45.8</v>
      </c>
      <c r="Y14" s="48">
        <v>45.8</v>
      </c>
      <c r="Z14" s="48">
        <v>45.8</v>
      </c>
      <c r="AA14" s="55">
        <v>45.7</v>
      </c>
      <c r="AB14" s="55">
        <v>45.3</v>
      </c>
      <c r="AC14" s="55">
        <v>45.5</v>
      </c>
      <c r="AD14" s="55">
        <v>45.8</v>
      </c>
      <c r="AE14" s="55">
        <v>45.7</v>
      </c>
      <c r="AF14" s="55">
        <v>46.5</v>
      </c>
      <c r="AG14" s="56">
        <v>50</v>
      </c>
      <c r="AH14" s="51">
        <f t="shared" si="2"/>
        <v>46.5</v>
      </c>
      <c r="AI14" s="52">
        <f t="shared" si="3"/>
        <v>45.3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7">
        <v>30</v>
      </c>
      <c r="C15" s="47">
        <v>30</v>
      </c>
      <c r="D15" s="47">
        <v>30</v>
      </c>
      <c r="E15" s="47">
        <v>30</v>
      </c>
      <c r="F15" s="47">
        <v>30</v>
      </c>
      <c r="G15" s="47">
        <v>30</v>
      </c>
      <c r="H15" s="47">
        <v>30</v>
      </c>
      <c r="I15" s="47">
        <v>30</v>
      </c>
      <c r="J15" s="47">
        <v>30</v>
      </c>
      <c r="K15" s="47">
        <v>30</v>
      </c>
      <c r="L15" s="48">
        <v>30</v>
      </c>
      <c r="M15" s="48">
        <v>30</v>
      </c>
      <c r="N15" s="48">
        <v>42</v>
      </c>
      <c r="O15" s="48">
        <v>28</v>
      </c>
      <c r="P15" s="48">
        <v>42</v>
      </c>
      <c r="Q15" s="48">
        <v>35</v>
      </c>
      <c r="R15" s="48">
        <v>40</v>
      </c>
      <c r="S15" s="48">
        <v>40</v>
      </c>
      <c r="T15" s="48">
        <v>40</v>
      </c>
      <c r="U15" s="48">
        <v>40</v>
      </c>
      <c r="V15" s="48">
        <v>40</v>
      </c>
      <c r="W15" s="48">
        <v>28</v>
      </c>
      <c r="X15" s="48">
        <v>28</v>
      </c>
      <c r="Y15" s="48">
        <v>28</v>
      </c>
      <c r="Z15" s="48">
        <v>28</v>
      </c>
      <c r="AA15" s="47">
        <v>28</v>
      </c>
      <c r="AB15" s="47">
        <v>35</v>
      </c>
      <c r="AC15" s="47">
        <v>35</v>
      </c>
      <c r="AD15" s="47">
        <v>14</v>
      </c>
      <c r="AE15" s="47">
        <v>32</v>
      </c>
      <c r="AF15" s="47">
        <v>32</v>
      </c>
      <c r="AG15" s="168">
        <v>45</v>
      </c>
      <c r="AH15" s="51">
        <f t="shared" si="2"/>
        <v>42</v>
      </c>
      <c r="AI15" s="52">
        <f t="shared" si="3"/>
        <v>14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7">
        <v>25</v>
      </c>
      <c r="AB16" s="47">
        <v>25</v>
      </c>
      <c r="AC16" s="47">
        <v>25</v>
      </c>
      <c r="AD16" s="47">
        <v>25</v>
      </c>
      <c r="AE16" s="47">
        <v>25</v>
      </c>
      <c r="AF16" s="47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7">
        <v>25</v>
      </c>
      <c r="AB17" s="47">
        <v>25</v>
      </c>
      <c r="AC17" s="47">
        <v>25</v>
      </c>
      <c r="AD17" s="47">
        <v>25</v>
      </c>
      <c r="AE17" s="47">
        <v>25</v>
      </c>
      <c r="AF17" s="47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7">
        <v>25</v>
      </c>
      <c r="C18" s="47">
        <v>25</v>
      </c>
      <c r="D18" s="47">
        <v>25</v>
      </c>
      <c r="E18" s="47">
        <v>25</v>
      </c>
      <c r="F18" s="47">
        <v>25</v>
      </c>
      <c r="G18" s="47">
        <v>25</v>
      </c>
      <c r="H18" s="47">
        <v>25</v>
      </c>
      <c r="I18" s="47">
        <v>25</v>
      </c>
      <c r="J18" s="47">
        <v>25</v>
      </c>
      <c r="K18" s="47">
        <v>25</v>
      </c>
      <c r="L18" s="48">
        <v>25</v>
      </c>
      <c r="M18" s="48">
        <v>25.1</v>
      </c>
      <c r="N18" s="48">
        <v>25.2</v>
      </c>
      <c r="O18" s="48">
        <v>25.2</v>
      </c>
      <c r="P18" s="48">
        <v>25.2</v>
      </c>
      <c r="Q18" s="48">
        <v>25.2</v>
      </c>
      <c r="R18" s="48">
        <v>25.2</v>
      </c>
      <c r="S18" s="48">
        <v>25.2</v>
      </c>
      <c r="T18" s="48">
        <v>25.2</v>
      </c>
      <c r="U18" s="48">
        <v>25.2</v>
      </c>
      <c r="V18" s="48">
        <v>25.2</v>
      </c>
      <c r="W18" s="48">
        <v>25.2</v>
      </c>
      <c r="X18" s="48">
        <v>25.2</v>
      </c>
      <c r="Y18" s="48">
        <v>25.2</v>
      </c>
      <c r="Z18" s="48">
        <v>25.2</v>
      </c>
      <c r="AA18" s="47">
        <v>25</v>
      </c>
      <c r="AB18" s="47">
        <v>25</v>
      </c>
      <c r="AC18" s="47">
        <v>25.2</v>
      </c>
      <c r="AD18" s="47">
        <v>25.1</v>
      </c>
      <c r="AE18" s="47">
        <v>25.3</v>
      </c>
      <c r="AF18" s="47">
        <v>25.1</v>
      </c>
      <c r="AG18" s="168">
        <v>30</v>
      </c>
      <c r="AH18" s="51">
        <f t="shared" si="2"/>
        <v>25.3</v>
      </c>
      <c r="AI18" s="52">
        <f t="shared" si="3"/>
        <v>25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7">
        <v>6.2</v>
      </c>
      <c r="AB19" s="47">
        <v>6.2</v>
      </c>
      <c r="AC19" s="47">
        <v>6.2</v>
      </c>
      <c r="AD19" s="47">
        <v>6.2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7">
        <v>22</v>
      </c>
      <c r="AB21" s="47">
        <v>22</v>
      </c>
      <c r="AC21" s="47">
        <v>22</v>
      </c>
      <c r="AD21" s="47">
        <v>22</v>
      </c>
      <c r="AE21" s="47">
        <v>22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7">
        <v>22</v>
      </c>
      <c r="AB22" s="47">
        <v>22</v>
      </c>
      <c r="AC22" s="47">
        <v>22</v>
      </c>
      <c r="AD22" s="47">
        <v>22</v>
      </c>
      <c r="AE22" s="47">
        <v>22</v>
      </c>
      <c r="AF22" s="47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7">
        <v>22</v>
      </c>
      <c r="AB23" s="47">
        <v>22</v>
      </c>
      <c r="AC23" s="47">
        <v>22</v>
      </c>
      <c r="AD23" s="47">
        <v>22</v>
      </c>
      <c r="AE23" s="47">
        <v>22</v>
      </c>
      <c r="AF23" s="47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7">
        <v>22</v>
      </c>
      <c r="AB24" s="47">
        <v>22</v>
      </c>
      <c r="AC24" s="47">
        <v>22</v>
      </c>
      <c r="AD24" s="47">
        <v>22</v>
      </c>
      <c r="AE24" s="47">
        <v>22</v>
      </c>
      <c r="AF24" s="47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7">
        <v>7.1</v>
      </c>
      <c r="C25" s="47">
        <v>7.1</v>
      </c>
      <c r="D25" s="47">
        <v>7.1</v>
      </c>
      <c r="E25" s="47">
        <v>7.1</v>
      </c>
      <c r="F25" s="47">
        <v>7.1</v>
      </c>
      <c r="G25" s="47">
        <v>7.1</v>
      </c>
      <c r="H25" s="47">
        <v>7.1</v>
      </c>
      <c r="I25" s="47">
        <v>7.1</v>
      </c>
      <c r="J25" s="47">
        <v>7.1</v>
      </c>
      <c r="K25" s="47">
        <v>7.1</v>
      </c>
      <c r="L25" s="48">
        <v>7.1</v>
      </c>
      <c r="M25" s="48">
        <v>7.1</v>
      </c>
      <c r="N25" s="48">
        <v>7.1</v>
      </c>
      <c r="O25" s="48">
        <v>7.1</v>
      </c>
      <c r="P25" s="48">
        <v>7.1</v>
      </c>
      <c r="Q25" s="48">
        <v>7.1</v>
      </c>
      <c r="R25" s="48">
        <v>7.1</v>
      </c>
      <c r="S25" s="48">
        <v>7.1</v>
      </c>
      <c r="T25" s="48">
        <v>7.1</v>
      </c>
      <c r="U25" s="48">
        <v>7.1</v>
      </c>
      <c r="V25" s="48">
        <v>7.1</v>
      </c>
      <c r="W25" s="48">
        <v>7.1</v>
      </c>
      <c r="X25" s="48">
        <v>7.1</v>
      </c>
      <c r="Y25" s="48">
        <v>7.1</v>
      </c>
      <c r="Z25" s="48">
        <v>7.1</v>
      </c>
      <c r="AA25" s="48">
        <v>7.1</v>
      </c>
      <c r="AB25" s="48">
        <v>7.1</v>
      </c>
      <c r="AC25" s="48">
        <v>7.1</v>
      </c>
      <c r="AD25" s="48">
        <v>7.1</v>
      </c>
      <c r="AE25" s="48">
        <v>7.1</v>
      </c>
      <c r="AF25" s="47">
        <v>15</v>
      </c>
      <c r="AG25" s="168">
        <v>23.5</v>
      </c>
      <c r="AH25" s="51">
        <f t="shared" si="2"/>
        <v>15</v>
      </c>
      <c r="AI25" s="52">
        <f t="shared" si="3"/>
        <v>7.1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7">
        <v>13</v>
      </c>
      <c r="C26" s="47">
        <v>13</v>
      </c>
      <c r="D26" s="47">
        <v>13</v>
      </c>
      <c r="E26" s="47">
        <v>13</v>
      </c>
      <c r="F26" s="47">
        <v>13</v>
      </c>
      <c r="G26" s="47">
        <v>13</v>
      </c>
      <c r="H26" s="47">
        <v>13</v>
      </c>
      <c r="I26" s="47">
        <v>13</v>
      </c>
      <c r="J26" s="47">
        <v>13</v>
      </c>
      <c r="K26" s="47">
        <v>13</v>
      </c>
      <c r="L26" s="48">
        <v>13</v>
      </c>
      <c r="M26" s="48">
        <v>13</v>
      </c>
      <c r="N26" s="48">
        <v>13</v>
      </c>
      <c r="O26" s="48">
        <v>13</v>
      </c>
      <c r="P26" s="48">
        <v>13</v>
      </c>
      <c r="Q26" s="48">
        <v>13</v>
      </c>
      <c r="R26" s="48">
        <v>13</v>
      </c>
      <c r="S26" s="48">
        <v>13</v>
      </c>
      <c r="T26" s="48">
        <v>13</v>
      </c>
      <c r="U26" s="48">
        <v>13</v>
      </c>
      <c r="V26" s="48">
        <v>13</v>
      </c>
      <c r="W26" s="48">
        <v>13</v>
      </c>
      <c r="X26" s="48">
        <v>13</v>
      </c>
      <c r="Y26" s="48">
        <v>13</v>
      </c>
      <c r="Z26" s="48">
        <v>13</v>
      </c>
      <c r="AA26" s="48">
        <v>13</v>
      </c>
      <c r="AB26" s="48">
        <v>13</v>
      </c>
      <c r="AC26" s="48">
        <v>13</v>
      </c>
      <c r="AD26" s="48">
        <v>13</v>
      </c>
      <c r="AE26" s="48">
        <v>13</v>
      </c>
      <c r="AF26" s="48">
        <v>13</v>
      </c>
      <c r="AG26" s="168">
        <v>22.2</v>
      </c>
      <c r="AH26" s="51">
        <f t="shared" si="2"/>
        <v>13</v>
      </c>
      <c r="AI26" s="52">
        <f t="shared" si="3"/>
        <v>13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7">
        <v>0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8">
        <v>0</v>
      </c>
      <c r="M28" s="48">
        <v>0</v>
      </c>
      <c r="N28" s="48">
        <v>4</v>
      </c>
      <c r="O28" s="48">
        <v>4</v>
      </c>
      <c r="P28" s="48">
        <v>4</v>
      </c>
      <c r="Q28" s="48">
        <v>4</v>
      </c>
      <c r="R28" s="48">
        <v>4</v>
      </c>
      <c r="S28" s="48">
        <v>4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8">
        <v>0</v>
      </c>
      <c r="AB28" s="48">
        <v>0</v>
      </c>
      <c r="AC28" s="48">
        <v>0</v>
      </c>
      <c r="AD28" s="48">
        <v>0</v>
      </c>
      <c r="AE28" s="48">
        <v>0</v>
      </c>
      <c r="AF28" s="48">
        <v>0</v>
      </c>
      <c r="AG28" s="168">
        <v>22.1</v>
      </c>
      <c r="AH28" s="51">
        <f t="shared" si="2"/>
        <v>4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55">
        <v>4.7</v>
      </c>
      <c r="C31" s="55">
        <v>4.7</v>
      </c>
      <c r="D31" s="55">
        <v>4.7</v>
      </c>
      <c r="E31" s="55">
        <v>4.7</v>
      </c>
      <c r="F31" s="55">
        <v>4.7</v>
      </c>
      <c r="G31" s="55">
        <v>4.7</v>
      </c>
      <c r="H31" s="55">
        <v>4.7</v>
      </c>
      <c r="I31" s="55">
        <v>4.7</v>
      </c>
      <c r="J31" s="55">
        <v>4.7</v>
      </c>
      <c r="K31" s="55">
        <v>4.7</v>
      </c>
      <c r="L31" s="48">
        <v>4.7</v>
      </c>
      <c r="M31" s="48">
        <v>4.7</v>
      </c>
      <c r="N31" s="48">
        <v>4.7</v>
      </c>
      <c r="O31" s="48">
        <v>4.7</v>
      </c>
      <c r="P31" s="48">
        <v>4.7</v>
      </c>
      <c r="Q31" s="48">
        <v>4.7</v>
      </c>
      <c r="R31" s="48">
        <v>4.7</v>
      </c>
      <c r="S31" s="48">
        <v>4.7</v>
      </c>
      <c r="T31" s="48">
        <v>4.7</v>
      </c>
      <c r="U31" s="48">
        <v>4.7</v>
      </c>
      <c r="V31" s="48">
        <v>4.7</v>
      </c>
      <c r="W31" s="48">
        <v>4.7</v>
      </c>
      <c r="X31" s="48">
        <v>4.7</v>
      </c>
      <c r="Y31" s="48">
        <v>4.7</v>
      </c>
      <c r="Z31" s="48">
        <v>4.7</v>
      </c>
      <c r="AA31" s="48">
        <v>4.7</v>
      </c>
      <c r="AB31" s="48">
        <v>4.7</v>
      </c>
      <c r="AC31" s="48">
        <v>4.7</v>
      </c>
      <c r="AD31" s="48">
        <v>4.7</v>
      </c>
      <c r="AE31" s="48">
        <v>4.7</v>
      </c>
      <c r="AF31" s="48">
        <v>4.7</v>
      </c>
      <c r="AG31" s="58">
        <v>20</v>
      </c>
      <c r="AH31" s="51">
        <f t="shared" si="2"/>
        <v>4.7</v>
      </c>
      <c r="AI31" s="52">
        <f t="shared" si="3"/>
        <v>4.7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153</v>
      </c>
      <c r="C34" s="55">
        <v>153</v>
      </c>
      <c r="D34" s="55">
        <v>153</v>
      </c>
      <c r="E34" s="55">
        <v>153</v>
      </c>
      <c r="F34" s="55">
        <v>153</v>
      </c>
      <c r="G34" s="55">
        <v>153</v>
      </c>
      <c r="H34" s="55">
        <v>153</v>
      </c>
      <c r="I34" s="55">
        <v>153</v>
      </c>
      <c r="J34" s="55">
        <v>153</v>
      </c>
      <c r="K34" s="55">
        <v>153</v>
      </c>
      <c r="L34" s="64">
        <f>86+66</f>
        <v>152</v>
      </c>
      <c r="M34" s="64">
        <f>85.8+65.3</f>
        <v>151.1</v>
      </c>
      <c r="N34" s="64">
        <f>65.5+86</f>
        <v>151.5</v>
      </c>
      <c r="O34" s="64">
        <f>86+66</f>
        <v>152</v>
      </c>
      <c r="P34" s="64">
        <f>87+64</f>
        <v>151</v>
      </c>
      <c r="Q34" s="64">
        <f>87+65</f>
        <v>152</v>
      </c>
      <c r="R34" s="64">
        <v>148</v>
      </c>
      <c r="S34" s="64">
        <v>130</v>
      </c>
      <c r="T34" s="64">
        <v>149.30000000000001</v>
      </c>
      <c r="U34" s="64">
        <v>149</v>
      </c>
      <c r="V34" s="64">
        <v>146</v>
      </c>
      <c r="W34" s="64">
        <v>142</v>
      </c>
      <c r="X34" s="64">
        <v>146</v>
      </c>
      <c r="Y34" s="64">
        <v>145</v>
      </c>
      <c r="Z34" s="64">
        <v>147</v>
      </c>
      <c r="AA34" s="64">
        <f>64+83.6</f>
        <v>147.6</v>
      </c>
      <c r="AB34" s="64">
        <f>65.5+84.5</f>
        <v>150</v>
      </c>
      <c r="AC34" s="64">
        <f>83.5+65.8</f>
        <v>149.30000000000001</v>
      </c>
      <c r="AD34" s="64">
        <f>84.4+66.1</f>
        <v>150.5</v>
      </c>
      <c r="AE34" s="55">
        <f>83.8+66.3</f>
        <v>150.1</v>
      </c>
      <c r="AF34" s="55">
        <f>71.3+83.9</f>
        <v>155.19999999999999</v>
      </c>
      <c r="AG34" s="58">
        <v>240</v>
      </c>
      <c r="AH34" s="51">
        <f t="shared" si="2"/>
        <v>155.19999999999999</v>
      </c>
      <c r="AI34" s="52">
        <f t="shared" si="3"/>
        <v>130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842.30000000000007</v>
      </c>
      <c r="C35" s="66">
        <f t="shared" si="4"/>
        <v>832.30000000000007</v>
      </c>
      <c r="D35" s="66">
        <f t="shared" si="4"/>
        <v>812.30000000000007</v>
      </c>
      <c r="E35" s="66">
        <f t="shared" si="4"/>
        <v>812.6</v>
      </c>
      <c r="F35" s="66">
        <f t="shared" si="4"/>
        <v>812.6</v>
      </c>
      <c r="G35" s="66">
        <f t="shared" si="4"/>
        <v>812.6</v>
      </c>
      <c r="H35" s="66">
        <f t="shared" si="4"/>
        <v>812.6</v>
      </c>
      <c r="I35" s="66">
        <f t="shared" si="4"/>
        <v>812.6</v>
      </c>
      <c r="J35" s="66">
        <f t="shared" si="4"/>
        <v>812.6</v>
      </c>
      <c r="K35" s="66">
        <f t="shared" si="4"/>
        <v>812.6</v>
      </c>
      <c r="L35" s="66">
        <f t="shared" si="4"/>
        <v>846.6</v>
      </c>
      <c r="M35" s="66">
        <f t="shared" si="4"/>
        <v>861.80000000000007</v>
      </c>
      <c r="N35" s="66">
        <f t="shared" si="4"/>
        <v>878.00000000000011</v>
      </c>
      <c r="O35" s="66">
        <f t="shared" si="4"/>
        <v>849.00000000000011</v>
      </c>
      <c r="P35" s="66">
        <f t="shared" si="4"/>
        <v>856.00000000000011</v>
      </c>
      <c r="Q35" s="66">
        <f t="shared" si="4"/>
        <v>841.00000000000011</v>
      </c>
      <c r="R35" s="66">
        <f t="shared" si="4"/>
        <v>856.00000000000011</v>
      </c>
      <c r="S35" s="66">
        <f t="shared" si="4"/>
        <v>856.00000000000011</v>
      </c>
      <c r="T35" s="66">
        <f t="shared" si="4"/>
        <v>862.00000000000011</v>
      </c>
      <c r="U35" s="66">
        <f t="shared" si="4"/>
        <v>862.00000000000011</v>
      </c>
      <c r="V35" s="66">
        <f t="shared" si="4"/>
        <v>862.00000000000011</v>
      </c>
      <c r="W35" s="66">
        <f t="shared" si="4"/>
        <v>850.00000000000011</v>
      </c>
      <c r="X35" s="66">
        <f t="shared" si="4"/>
        <v>850.00000000000011</v>
      </c>
      <c r="Y35" s="66">
        <f t="shared" si="4"/>
        <v>840.00000000000011</v>
      </c>
      <c r="Z35" s="66">
        <f t="shared" si="4"/>
        <v>840.00000000000011</v>
      </c>
      <c r="AA35" s="66">
        <f t="shared" si="4"/>
        <v>835.40000000000009</v>
      </c>
      <c r="AB35" s="66">
        <f t="shared" si="4"/>
        <v>843.90000000000009</v>
      </c>
      <c r="AC35" s="66">
        <f t="shared" si="4"/>
        <v>842.2</v>
      </c>
      <c r="AD35" s="66">
        <f t="shared" si="4"/>
        <v>800.10000000000014</v>
      </c>
      <c r="AE35" s="66">
        <f t="shared" si="4"/>
        <v>817.00000000000011</v>
      </c>
      <c r="AF35" s="66">
        <f t="shared" si="4"/>
        <v>812.5</v>
      </c>
      <c r="AG35" s="58">
        <f>SUM(AG11:AG34)</f>
        <v>1416.83</v>
      </c>
      <c r="AH35" s="51">
        <f t="shared" si="2"/>
        <v>878.00000000000011</v>
      </c>
      <c r="AI35" s="52">
        <f t="shared" si="3"/>
        <v>800.10000000000014</v>
      </c>
      <c r="AK35" s="53"/>
    </row>
    <row r="36" spans="1:41" x14ac:dyDescent="0.25">
      <c r="A36" s="54" t="s">
        <v>21</v>
      </c>
      <c r="B36" s="55">
        <v>142.30000000000001</v>
      </c>
      <c r="C36" s="55">
        <v>142.30000000000001</v>
      </c>
      <c r="D36" s="55">
        <v>138.9</v>
      </c>
      <c r="E36" s="55">
        <v>139.1</v>
      </c>
      <c r="F36" s="55">
        <v>139</v>
      </c>
      <c r="G36" s="55">
        <v>139.4</v>
      </c>
      <c r="H36" s="55">
        <v>139.4</v>
      </c>
      <c r="I36" s="55">
        <v>140.6</v>
      </c>
      <c r="J36" s="55">
        <v>141.30000000000001</v>
      </c>
      <c r="K36" s="55">
        <v>141.30000000000001</v>
      </c>
      <c r="L36" s="48">
        <v>141.30000000000001</v>
      </c>
      <c r="M36" s="48">
        <v>141.69999999999999</v>
      </c>
      <c r="N36" s="48">
        <v>141.5</v>
      </c>
      <c r="O36" s="48">
        <v>141.5</v>
      </c>
      <c r="P36" s="48">
        <v>141.5</v>
      </c>
      <c r="Q36" s="48">
        <v>141.5</v>
      </c>
      <c r="R36" s="48">
        <v>138.9</v>
      </c>
      <c r="S36" s="48">
        <v>138.9</v>
      </c>
      <c r="T36" s="48">
        <v>138.9</v>
      </c>
      <c r="U36" s="48">
        <v>138.9</v>
      </c>
      <c r="V36" s="48">
        <v>141.69999999999999</v>
      </c>
      <c r="W36" s="48">
        <v>141.69999999999999</v>
      </c>
      <c r="X36" s="48">
        <v>141.69999999999999</v>
      </c>
      <c r="Y36" s="48">
        <v>141.69999999999999</v>
      </c>
      <c r="Z36" s="48">
        <v>141.69999999999999</v>
      </c>
      <c r="AA36" s="47">
        <v>142</v>
      </c>
      <c r="AB36" s="47">
        <v>142.6</v>
      </c>
      <c r="AC36" s="47">
        <v>142.6</v>
      </c>
      <c r="AD36" s="47">
        <v>139.80000000000001</v>
      </c>
      <c r="AE36" s="47">
        <v>139.69999999999999</v>
      </c>
      <c r="AF36" s="47">
        <v>139.5</v>
      </c>
      <c r="AG36" s="56">
        <v>144</v>
      </c>
      <c r="AH36" s="51">
        <f t="shared" si="2"/>
        <v>142.6</v>
      </c>
      <c r="AI36" s="52">
        <f t="shared" si="3"/>
        <v>138.9</v>
      </c>
      <c r="AK36" s="53"/>
    </row>
    <row r="37" spans="1:41" x14ac:dyDescent="0.25">
      <c r="A37" s="57" t="s">
        <v>22</v>
      </c>
      <c r="B37" s="55">
        <v>70.5</v>
      </c>
      <c r="C37" s="55">
        <v>70.5</v>
      </c>
      <c r="D37" s="55">
        <v>70.400000000000006</v>
      </c>
      <c r="E37" s="55">
        <v>70.2</v>
      </c>
      <c r="F37" s="55">
        <v>70.400000000000006</v>
      </c>
      <c r="G37" s="55">
        <v>70.7</v>
      </c>
      <c r="H37" s="55">
        <v>70.7</v>
      </c>
      <c r="I37" s="55">
        <v>70.8</v>
      </c>
      <c r="J37" s="55">
        <v>70.3</v>
      </c>
      <c r="K37" s="55">
        <v>70.3</v>
      </c>
      <c r="L37" s="67">
        <v>70.3</v>
      </c>
      <c r="M37" s="67">
        <v>70.099999999999994</v>
      </c>
      <c r="N37" s="67">
        <v>70</v>
      </c>
      <c r="O37" s="67">
        <v>70</v>
      </c>
      <c r="P37" s="67">
        <v>70</v>
      </c>
      <c r="Q37" s="67">
        <v>70</v>
      </c>
      <c r="R37" s="67">
        <v>71.3</v>
      </c>
      <c r="S37" s="67">
        <v>71.3</v>
      </c>
      <c r="T37" s="67">
        <v>71.3</v>
      </c>
      <c r="U37" s="67">
        <v>71.3</v>
      </c>
      <c r="V37" s="67">
        <v>71.8</v>
      </c>
      <c r="W37" s="67">
        <v>71.8</v>
      </c>
      <c r="X37" s="67">
        <v>71.8</v>
      </c>
      <c r="Y37" s="67">
        <v>71.8</v>
      </c>
      <c r="Z37" s="67">
        <v>71.8</v>
      </c>
      <c r="AA37" s="55">
        <v>70.2</v>
      </c>
      <c r="AB37" s="55">
        <v>70.900000000000006</v>
      </c>
      <c r="AC37" s="55">
        <v>70.3</v>
      </c>
      <c r="AD37" s="55">
        <v>70.8</v>
      </c>
      <c r="AE37" s="55">
        <v>70.099999999999994</v>
      </c>
      <c r="AF37" s="55">
        <v>69.599999999999994</v>
      </c>
      <c r="AG37" s="58">
        <v>70</v>
      </c>
      <c r="AH37" s="51">
        <f t="shared" si="2"/>
        <v>71.8</v>
      </c>
      <c r="AI37" s="52">
        <f t="shared" si="3"/>
        <v>69.599999999999994</v>
      </c>
      <c r="AK37" s="53"/>
    </row>
    <row r="38" spans="1:41" x14ac:dyDescent="0.25">
      <c r="A38" s="57" t="s">
        <v>23</v>
      </c>
      <c r="B38" s="55">
        <v>44</v>
      </c>
      <c r="C38" s="55">
        <v>44</v>
      </c>
      <c r="D38" s="55">
        <v>44.3</v>
      </c>
      <c r="E38" s="55">
        <v>44.1</v>
      </c>
      <c r="F38" s="55">
        <v>44.1</v>
      </c>
      <c r="G38" s="55">
        <v>44.2</v>
      </c>
      <c r="H38" s="55">
        <v>44.2</v>
      </c>
      <c r="I38" s="55">
        <v>44.2</v>
      </c>
      <c r="J38" s="55">
        <v>43.9</v>
      </c>
      <c r="K38" s="55">
        <v>43.9</v>
      </c>
      <c r="L38" s="67">
        <v>43.9</v>
      </c>
      <c r="M38" s="67">
        <v>44.1</v>
      </c>
      <c r="N38" s="67">
        <v>44.2</v>
      </c>
      <c r="O38" s="67">
        <v>44.2</v>
      </c>
      <c r="P38" s="67">
        <v>44.2</v>
      </c>
      <c r="Q38" s="67">
        <v>44.2</v>
      </c>
      <c r="R38" s="67">
        <v>44</v>
      </c>
      <c r="S38" s="67">
        <v>44</v>
      </c>
      <c r="T38" s="67">
        <v>44</v>
      </c>
      <c r="U38" s="67">
        <v>44</v>
      </c>
      <c r="V38" s="67">
        <v>45</v>
      </c>
      <c r="W38" s="67">
        <v>45</v>
      </c>
      <c r="X38" s="67">
        <v>45</v>
      </c>
      <c r="Y38" s="67">
        <v>45</v>
      </c>
      <c r="Z38" s="67">
        <v>45</v>
      </c>
      <c r="AA38" s="55">
        <v>43.5</v>
      </c>
      <c r="AB38" s="55">
        <v>43.9</v>
      </c>
      <c r="AC38" s="55">
        <v>43.8</v>
      </c>
      <c r="AD38" s="55">
        <v>44</v>
      </c>
      <c r="AE38" s="55">
        <v>43.8</v>
      </c>
      <c r="AF38" s="55">
        <v>44</v>
      </c>
      <c r="AG38" s="58">
        <v>69</v>
      </c>
      <c r="AH38" s="51">
        <f t="shared" si="2"/>
        <v>45</v>
      </c>
      <c r="AI38" s="52">
        <f t="shared" si="3"/>
        <v>43.5</v>
      </c>
      <c r="AK38" s="53"/>
    </row>
    <row r="39" spans="1:41" x14ac:dyDescent="0.25">
      <c r="A39" s="57" t="s">
        <v>24</v>
      </c>
      <c r="B39" s="55">
        <v>29.5</v>
      </c>
      <c r="C39" s="55">
        <v>29.5</v>
      </c>
      <c r="D39" s="55">
        <v>30.2</v>
      </c>
      <c r="E39" s="55">
        <v>30.2</v>
      </c>
      <c r="F39" s="55">
        <v>30.2</v>
      </c>
      <c r="G39" s="55">
        <v>30.2</v>
      </c>
      <c r="H39" s="55">
        <v>30.2</v>
      </c>
      <c r="I39" s="55">
        <v>30.2</v>
      </c>
      <c r="J39" s="55">
        <v>30.2</v>
      </c>
      <c r="K39" s="55">
        <v>30.2</v>
      </c>
      <c r="L39" s="67">
        <v>30</v>
      </c>
      <c r="M39" s="67">
        <v>30.5</v>
      </c>
      <c r="N39" s="67">
        <v>30.5</v>
      </c>
      <c r="O39" s="67">
        <v>30.5</v>
      </c>
      <c r="P39" s="67">
        <v>30.5</v>
      </c>
      <c r="Q39" s="67">
        <v>30.5</v>
      </c>
      <c r="R39" s="67">
        <v>30.5</v>
      </c>
      <c r="S39" s="67">
        <v>0</v>
      </c>
      <c r="T39" s="67">
        <v>0</v>
      </c>
      <c r="U39" s="67">
        <v>30</v>
      </c>
      <c r="V39" s="67">
        <v>30</v>
      </c>
      <c r="W39" s="67">
        <v>30</v>
      </c>
      <c r="X39" s="67">
        <v>30</v>
      </c>
      <c r="Y39" s="67">
        <v>30</v>
      </c>
      <c r="Z39" s="67">
        <v>30</v>
      </c>
      <c r="AA39" s="55">
        <v>30</v>
      </c>
      <c r="AB39" s="55">
        <v>30</v>
      </c>
      <c r="AC39" s="55">
        <v>30.2</v>
      </c>
      <c r="AD39" s="55">
        <v>30.2</v>
      </c>
      <c r="AE39" s="55">
        <v>30.2</v>
      </c>
      <c r="AF39" s="55">
        <v>30.2</v>
      </c>
      <c r="AG39" s="58">
        <v>60</v>
      </c>
      <c r="AH39" s="51">
        <f t="shared" si="2"/>
        <v>30.5</v>
      </c>
      <c r="AI39" s="52">
        <f t="shared" si="3"/>
        <v>0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48">
        <v>15</v>
      </c>
      <c r="Z40" s="48">
        <v>15</v>
      </c>
      <c r="AA40" s="55">
        <v>15</v>
      </c>
      <c r="AB40" s="55">
        <v>15</v>
      </c>
      <c r="AC40" s="55">
        <v>15</v>
      </c>
      <c r="AD40" s="55">
        <v>15</v>
      </c>
      <c r="AE40" s="55">
        <v>15</v>
      </c>
      <c r="AF40" s="55">
        <v>15</v>
      </c>
      <c r="AG40" s="58">
        <v>30</v>
      </c>
      <c r="AH40" s="51">
        <f t="shared" si="2"/>
        <v>15</v>
      </c>
      <c r="AI40" s="52">
        <f t="shared" si="3"/>
        <v>15</v>
      </c>
      <c r="AK40" s="53"/>
    </row>
    <row r="41" spans="1:41" x14ac:dyDescent="0.25">
      <c r="A41" s="57" t="s">
        <v>86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55"/>
      <c r="AB41" s="55"/>
      <c r="AC41" s="55"/>
      <c r="AD41" s="55"/>
      <c r="AE41" s="55"/>
      <c r="AF41" s="55"/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17</v>
      </c>
      <c r="C42" s="68">
        <v>17</v>
      </c>
      <c r="D42" s="68">
        <v>17</v>
      </c>
      <c r="E42" s="68">
        <v>17</v>
      </c>
      <c r="F42" s="68">
        <v>17</v>
      </c>
      <c r="G42" s="68">
        <v>17</v>
      </c>
      <c r="H42" s="68">
        <v>17</v>
      </c>
      <c r="I42" s="68">
        <v>17</v>
      </c>
      <c r="J42" s="68">
        <v>17</v>
      </c>
      <c r="K42" s="68">
        <v>17</v>
      </c>
      <c r="L42" s="48">
        <v>17</v>
      </c>
      <c r="M42" s="48">
        <v>16.899999999999999</v>
      </c>
      <c r="N42" s="48">
        <v>16.899999999999999</v>
      </c>
      <c r="O42" s="48">
        <v>16.899999999999999</v>
      </c>
      <c r="P42" s="48">
        <v>16.899999999999999</v>
      </c>
      <c r="Q42" s="48">
        <v>16.899999999999999</v>
      </c>
      <c r="R42" s="48">
        <v>16.899999999999999</v>
      </c>
      <c r="S42" s="48">
        <v>16.899999999999999</v>
      </c>
      <c r="T42" s="48">
        <v>16.899999999999999</v>
      </c>
      <c r="U42" s="48">
        <v>16.899999999999999</v>
      </c>
      <c r="V42" s="48">
        <v>16.899999999999999</v>
      </c>
      <c r="W42" s="48">
        <v>16.899999999999999</v>
      </c>
      <c r="X42" s="48">
        <v>16.899999999999999</v>
      </c>
      <c r="Y42" s="48">
        <v>16.899999999999999</v>
      </c>
      <c r="Z42" s="48">
        <v>16.899999999999999</v>
      </c>
      <c r="AA42" s="55">
        <v>16.899999999999999</v>
      </c>
      <c r="AB42" s="55">
        <v>16.899999999999999</v>
      </c>
      <c r="AC42" s="55">
        <v>16.899999999999999</v>
      </c>
      <c r="AD42" s="55">
        <v>16.899999999999999</v>
      </c>
      <c r="AE42" s="55">
        <v>16.899999999999999</v>
      </c>
      <c r="AF42" s="55">
        <v>16.899999999999999</v>
      </c>
      <c r="AG42" s="58">
        <v>24</v>
      </c>
      <c r="AH42" s="51">
        <f t="shared" si="2"/>
        <v>17</v>
      </c>
      <c r="AI42" s="52">
        <f t="shared" si="3"/>
        <v>16.899999999999999</v>
      </c>
      <c r="AK42" s="53"/>
    </row>
    <row r="43" spans="1:41" x14ac:dyDescent="0.25">
      <c r="A43" s="57" t="s">
        <v>27</v>
      </c>
      <c r="B43" s="55">
        <v>2.5</v>
      </c>
      <c r="C43" s="55">
        <v>2.5</v>
      </c>
      <c r="D43" s="55">
        <v>2.5</v>
      </c>
      <c r="E43" s="55">
        <v>2.5</v>
      </c>
      <c r="F43" s="55">
        <v>2.5</v>
      </c>
      <c r="G43" s="55">
        <v>2.5</v>
      </c>
      <c r="H43" s="55">
        <v>2.5</v>
      </c>
      <c r="I43" s="55">
        <v>2.5</v>
      </c>
      <c r="J43" s="55">
        <v>2.5</v>
      </c>
      <c r="K43" s="55">
        <v>2.5</v>
      </c>
      <c r="L43" s="48">
        <v>2.5</v>
      </c>
      <c r="M43" s="48">
        <v>2.5</v>
      </c>
      <c r="N43" s="48">
        <v>2.5</v>
      </c>
      <c r="O43" s="48">
        <v>2.5</v>
      </c>
      <c r="P43" s="48">
        <v>2.5</v>
      </c>
      <c r="Q43" s="48">
        <v>2.5</v>
      </c>
      <c r="R43" s="48">
        <v>2.5</v>
      </c>
      <c r="S43" s="48">
        <v>2.5</v>
      </c>
      <c r="T43" s="48">
        <v>3.2</v>
      </c>
      <c r="U43" s="48">
        <v>3.2</v>
      </c>
      <c r="V43" s="48">
        <v>3.2</v>
      </c>
      <c r="W43" s="48">
        <v>3.2</v>
      </c>
      <c r="X43" s="48">
        <v>3.2</v>
      </c>
      <c r="Y43" s="48">
        <v>3.2</v>
      </c>
      <c r="Z43" s="48">
        <v>3.2</v>
      </c>
      <c r="AA43" s="55">
        <v>3.2</v>
      </c>
      <c r="AB43" s="55">
        <v>3.2</v>
      </c>
      <c r="AC43" s="55">
        <v>3.2</v>
      </c>
      <c r="AD43" s="55">
        <v>3.2</v>
      </c>
      <c r="AE43" s="55">
        <v>3.2</v>
      </c>
      <c r="AF43" s="55">
        <v>3.2</v>
      </c>
      <c r="AG43" s="58">
        <v>15</v>
      </c>
      <c r="AH43" s="51">
        <f t="shared" si="2"/>
        <v>3.2</v>
      </c>
      <c r="AI43" s="52">
        <f t="shared" si="3"/>
        <v>2.5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14</v>
      </c>
      <c r="C44" s="55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48">
        <v>14</v>
      </c>
      <c r="M44" s="48">
        <v>14</v>
      </c>
      <c r="N44" s="48">
        <v>14</v>
      </c>
      <c r="O44" s="48">
        <v>14</v>
      </c>
      <c r="P44" s="48">
        <v>14</v>
      </c>
      <c r="Q44" s="48">
        <v>14</v>
      </c>
      <c r="R44" s="48">
        <v>14</v>
      </c>
      <c r="S44" s="48">
        <v>14</v>
      </c>
      <c r="T44" s="48">
        <v>14</v>
      </c>
      <c r="U44" s="48">
        <v>14</v>
      </c>
      <c r="V44" s="48">
        <v>14</v>
      </c>
      <c r="W44" s="48">
        <v>14</v>
      </c>
      <c r="X44" s="48">
        <v>14</v>
      </c>
      <c r="Y44" s="48">
        <v>14</v>
      </c>
      <c r="Z44" s="48">
        <v>14</v>
      </c>
      <c r="AA44" s="55">
        <v>14</v>
      </c>
      <c r="AB44" s="55">
        <v>14</v>
      </c>
      <c r="AC44" s="55">
        <v>14</v>
      </c>
      <c r="AD44" s="55">
        <v>14</v>
      </c>
      <c r="AE44" s="55">
        <v>14</v>
      </c>
      <c r="AF44" s="55">
        <v>14</v>
      </c>
      <c r="AG44" s="58">
        <v>14.1</v>
      </c>
      <c r="AH44" s="51">
        <f t="shared" si="2"/>
        <v>14</v>
      </c>
      <c r="AI44" s="52">
        <f t="shared" si="3"/>
        <v>14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14</v>
      </c>
      <c r="C45" s="68">
        <v>14</v>
      </c>
      <c r="D45" s="68">
        <v>14</v>
      </c>
      <c r="E45" s="68">
        <v>14</v>
      </c>
      <c r="F45" s="68">
        <v>14</v>
      </c>
      <c r="G45" s="68">
        <v>14</v>
      </c>
      <c r="H45" s="68">
        <v>14</v>
      </c>
      <c r="I45" s="68">
        <v>14</v>
      </c>
      <c r="J45" s="68">
        <v>14</v>
      </c>
      <c r="K45" s="68">
        <v>14</v>
      </c>
      <c r="L45" s="48">
        <v>14</v>
      </c>
      <c r="M45" s="48">
        <v>14</v>
      </c>
      <c r="N45" s="48">
        <v>14</v>
      </c>
      <c r="O45" s="48">
        <v>14</v>
      </c>
      <c r="P45" s="48">
        <v>14</v>
      </c>
      <c r="Q45" s="48">
        <v>14</v>
      </c>
      <c r="R45" s="48">
        <v>14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55">
        <v>14</v>
      </c>
      <c r="AB45" s="55">
        <v>14</v>
      </c>
      <c r="AC45" s="55">
        <v>14</v>
      </c>
      <c r="AD45" s="55">
        <v>14</v>
      </c>
      <c r="AE45" s="55">
        <v>4</v>
      </c>
      <c r="AF45" s="55">
        <v>14</v>
      </c>
      <c r="AG45" s="58">
        <v>14</v>
      </c>
      <c r="AH45" s="51">
        <f t="shared" si="2"/>
        <v>14</v>
      </c>
      <c r="AI45" s="52">
        <f t="shared" si="3"/>
        <v>4</v>
      </c>
      <c r="AK45" s="53"/>
    </row>
    <row r="46" spans="1:41" x14ac:dyDescent="0.25">
      <c r="A46" s="57" t="s">
        <v>30</v>
      </c>
      <c r="B46" s="55">
        <v>6.5</v>
      </c>
      <c r="C46" s="55">
        <v>6.5</v>
      </c>
      <c r="D46" s="55">
        <v>6.5</v>
      </c>
      <c r="E46" s="55">
        <v>6.5</v>
      </c>
      <c r="F46" s="55">
        <v>6.5</v>
      </c>
      <c r="G46" s="55">
        <v>6.5</v>
      </c>
      <c r="H46" s="55">
        <v>6.5</v>
      </c>
      <c r="I46" s="55">
        <v>6.5</v>
      </c>
      <c r="J46" s="55">
        <v>6.5</v>
      </c>
      <c r="K46" s="55">
        <v>6.5</v>
      </c>
      <c r="L46" s="48">
        <v>6.5</v>
      </c>
      <c r="M46" s="48">
        <v>6.5</v>
      </c>
      <c r="N46" s="48">
        <v>6.4</v>
      </c>
      <c r="O46" s="48">
        <v>6.4</v>
      </c>
      <c r="P46" s="48">
        <v>6.4</v>
      </c>
      <c r="Q46" s="48">
        <v>6.4</v>
      </c>
      <c r="R46" s="48">
        <v>6.4</v>
      </c>
      <c r="S46" s="48">
        <v>6.4</v>
      </c>
      <c r="T46" s="48">
        <v>6.4</v>
      </c>
      <c r="U46" s="48">
        <v>6.4</v>
      </c>
      <c r="V46" s="48">
        <v>6.4</v>
      </c>
      <c r="W46" s="48">
        <v>6.4</v>
      </c>
      <c r="X46" s="48">
        <v>6.4</v>
      </c>
      <c r="Y46" s="48">
        <v>6.4</v>
      </c>
      <c r="Z46" s="48">
        <v>6.4</v>
      </c>
      <c r="AA46" s="55">
        <v>6.5</v>
      </c>
      <c r="AB46" s="55">
        <v>6.5</v>
      </c>
      <c r="AC46" s="55">
        <v>6.5</v>
      </c>
      <c r="AD46" s="55">
        <v>6.5</v>
      </c>
      <c r="AE46" s="55">
        <v>6.5</v>
      </c>
      <c r="AF46" s="55">
        <v>6.5</v>
      </c>
      <c r="AG46" s="58">
        <v>10.050000000000001</v>
      </c>
      <c r="AH46" s="51">
        <f t="shared" si="2"/>
        <v>6.5</v>
      </c>
      <c r="AI46" s="52">
        <f t="shared" si="3"/>
        <v>6.4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55">
        <v>6.2</v>
      </c>
      <c r="AB47" s="55">
        <v>6.2</v>
      </c>
      <c r="AC47" s="55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365.04</v>
      </c>
      <c r="C49" s="66">
        <f t="shared" si="6"/>
        <v>365.04</v>
      </c>
      <c r="D49" s="66">
        <f t="shared" si="6"/>
        <v>362.54</v>
      </c>
      <c r="E49" s="66">
        <f t="shared" si="6"/>
        <v>362.34000000000003</v>
      </c>
      <c r="F49" s="66">
        <f t="shared" si="6"/>
        <v>362.44</v>
      </c>
      <c r="G49" s="66">
        <f t="shared" si="6"/>
        <v>363.24</v>
      </c>
      <c r="H49" s="66">
        <f t="shared" si="6"/>
        <v>363.24</v>
      </c>
      <c r="I49" s="66">
        <f t="shared" si="6"/>
        <v>364.53999999999996</v>
      </c>
      <c r="J49" s="66">
        <f t="shared" si="6"/>
        <v>364.44000000000005</v>
      </c>
      <c r="K49" s="66">
        <f t="shared" si="6"/>
        <v>364.44000000000005</v>
      </c>
      <c r="L49" s="66">
        <f t="shared" si="6"/>
        <v>364.24</v>
      </c>
      <c r="M49" s="66">
        <f t="shared" si="6"/>
        <v>365.03999999999996</v>
      </c>
      <c r="N49" s="66">
        <f t="shared" si="6"/>
        <v>364.73999999999995</v>
      </c>
      <c r="O49" s="66">
        <f t="shared" si="6"/>
        <v>364.73999999999995</v>
      </c>
      <c r="P49" s="66">
        <f t="shared" si="6"/>
        <v>364.73999999999995</v>
      </c>
      <c r="Q49" s="66">
        <f t="shared" si="6"/>
        <v>364.73999999999995</v>
      </c>
      <c r="R49" s="66">
        <f t="shared" si="6"/>
        <v>363.23999999999995</v>
      </c>
      <c r="S49" s="66">
        <f t="shared" si="6"/>
        <v>332.73999999999995</v>
      </c>
      <c r="T49" s="66">
        <f t="shared" si="6"/>
        <v>333.43999999999994</v>
      </c>
      <c r="U49" s="66">
        <f t="shared" si="6"/>
        <v>363.43999999999994</v>
      </c>
      <c r="V49" s="66">
        <f t="shared" si="6"/>
        <v>367.73999999999995</v>
      </c>
      <c r="W49" s="66">
        <f t="shared" si="6"/>
        <v>367.73999999999995</v>
      </c>
      <c r="X49" s="66">
        <f t="shared" si="6"/>
        <v>367.73999999999995</v>
      </c>
      <c r="Y49" s="66">
        <f t="shared" si="6"/>
        <v>367.73999999999995</v>
      </c>
      <c r="Z49" s="66">
        <f t="shared" si="6"/>
        <v>367.73999999999995</v>
      </c>
      <c r="AA49" s="66">
        <f t="shared" si="6"/>
        <v>365.03999999999996</v>
      </c>
      <c r="AB49" s="66">
        <f t="shared" si="6"/>
        <v>366.73999999999995</v>
      </c>
      <c r="AC49" s="66">
        <f t="shared" si="6"/>
        <v>366.23999999999995</v>
      </c>
      <c r="AD49" s="66">
        <f t="shared" si="6"/>
        <v>364.14</v>
      </c>
      <c r="AE49" s="66">
        <f t="shared" si="6"/>
        <v>353.13999999999993</v>
      </c>
      <c r="AF49" s="66">
        <f t="shared" si="6"/>
        <v>362.64</v>
      </c>
      <c r="AG49" s="71">
        <f>SUM(AG36:AG48)</f>
        <v>489.91</v>
      </c>
      <c r="AH49" s="51">
        <f t="shared" si="2"/>
        <v>367.73999999999995</v>
      </c>
      <c r="AI49" s="52">
        <f t="shared" si="3"/>
        <v>332.73999999999995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72">
        <v>13.4</v>
      </c>
      <c r="M50" s="72">
        <v>25.6</v>
      </c>
      <c r="N50" s="72">
        <v>30.1</v>
      </c>
      <c r="O50" s="72">
        <v>60</v>
      </c>
      <c r="P50" s="48">
        <v>40</v>
      </c>
      <c r="Q50" s="48">
        <v>45</v>
      </c>
      <c r="R50" s="48">
        <v>25</v>
      </c>
      <c r="S50" s="48">
        <v>14.3</v>
      </c>
      <c r="T50" s="48">
        <v>48.9</v>
      </c>
      <c r="U50" s="48">
        <v>0</v>
      </c>
      <c r="V50" s="48">
        <v>0</v>
      </c>
      <c r="W50" s="48">
        <v>0</v>
      </c>
      <c r="X50" s="48">
        <v>0</v>
      </c>
      <c r="Y50" s="48">
        <v>59.3</v>
      </c>
      <c r="Z50" s="48">
        <v>59.3</v>
      </c>
      <c r="AA50" s="48">
        <v>59.3</v>
      </c>
      <c r="AB50" s="48">
        <v>44.5</v>
      </c>
      <c r="AC50" s="48">
        <v>44.6</v>
      </c>
      <c r="AD50" s="48">
        <v>40.1</v>
      </c>
      <c r="AE50" s="48">
        <v>0</v>
      </c>
      <c r="AF50" s="48">
        <v>0</v>
      </c>
      <c r="AG50" s="56">
        <v>60</v>
      </c>
      <c r="AH50" s="51">
        <f t="shared" si="2"/>
        <v>60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72">
        <v>5</v>
      </c>
      <c r="M51" s="72">
        <v>12.2</v>
      </c>
      <c r="N51" s="72">
        <v>14.8</v>
      </c>
      <c r="O51" s="72">
        <v>28</v>
      </c>
      <c r="P51" s="67">
        <v>18</v>
      </c>
      <c r="Q51" s="67">
        <v>18</v>
      </c>
      <c r="R51" s="48">
        <v>3.6</v>
      </c>
      <c r="S51" s="48">
        <v>13</v>
      </c>
      <c r="T51" s="48">
        <v>24.4</v>
      </c>
      <c r="U51" s="67">
        <v>3.3</v>
      </c>
      <c r="V51" s="67">
        <v>0</v>
      </c>
      <c r="W51" s="67">
        <v>0</v>
      </c>
      <c r="X51" s="67">
        <v>0</v>
      </c>
      <c r="Y51" s="67">
        <v>23.6</v>
      </c>
      <c r="Z51" s="67">
        <v>23.6</v>
      </c>
      <c r="AA51" s="67">
        <v>29.4</v>
      </c>
      <c r="AB51" s="67">
        <v>27.4</v>
      </c>
      <c r="AC51" s="67">
        <v>23.8</v>
      </c>
      <c r="AD51" s="67">
        <v>18</v>
      </c>
      <c r="AE51" s="67">
        <v>0</v>
      </c>
      <c r="AF51" s="67">
        <v>0</v>
      </c>
      <c r="AG51" s="58">
        <v>32</v>
      </c>
      <c r="AH51" s="51">
        <f t="shared" si="2"/>
        <v>29.4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73">
        <v>2</v>
      </c>
      <c r="M52" s="73">
        <v>4.4000000000000004</v>
      </c>
      <c r="N52" s="73">
        <v>5.4</v>
      </c>
      <c r="O52" s="73">
        <v>10</v>
      </c>
      <c r="P52" s="74">
        <v>7</v>
      </c>
      <c r="Q52" s="74">
        <v>7</v>
      </c>
      <c r="R52" s="48">
        <v>1.3</v>
      </c>
      <c r="S52" s="48">
        <v>4.8</v>
      </c>
      <c r="T52" s="48">
        <v>8.9</v>
      </c>
      <c r="U52" s="74">
        <v>1.2</v>
      </c>
      <c r="V52" s="74">
        <v>0</v>
      </c>
      <c r="W52" s="74">
        <v>0</v>
      </c>
      <c r="X52" s="74">
        <v>0</v>
      </c>
      <c r="Y52" s="74">
        <v>8.6</v>
      </c>
      <c r="Z52" s="74">
        <v>8.6</v>
      </c>
      <c r="AA52" s="74">
        <v>10.7</v>
      </c>
      <c r="AB52" s="74">
        <v>10</v>
      </c>
      <c r="AC52" s="74">
        <v>8.6999999999999993</v>
      </c>
      <c r="AD52" s="74">
        <v>7</v>
      </c>
      <c r="AE52" s="74">
        <v>0</v>
      </c>
      <c r="AF52" s="74">
        <v>0</v>
      </c>
      <c r="AG52" s="75">
        <v>14</v>
      </c>
      <c r="AH52" s="51">
        <f t="shared" si="2"/>
        <v>10.7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20.399999999999999</v>
      </c>
      <c r="M53" s="66">
        <f t="shared" si="7"/>
        <v>42.199999999999996</v>
      </c>
      <c r="N53" s="66">
        <f t="shared" si="7"/>
        <v>50.300000000000004</v>
      </c>
      <c r="O53" s="66">
        <f t="shared" si="7"/>
        <v>98</v>
      </c>
      <c r="P53" s="66">
        <f t="shared" si="7"/>
        <v>65</v>
      </c>
      <c r="Q53" s="66">
        <f t="shared" si="7"/>
        <v>70</v>
      </c>
      <c r="R53" s="66">
        <f t="shared" si="7"/>
        <v>29.900000000000002</v>
      </c>
      <c r="S53" s="66">
        <f t="shared" si="7"/>
        <v>32.1</v>
      </c>
      <c r="T53" s="66">
        <f t="shared" si="7"/>
        <v>82.2</v>
      </c>
      <c r="U53" s="66">
        <f t="shared" si="7"/>
        <v>4.5</v>
      </c>
      <c r="V53" s="66">
        <f t="shared" si="7"/>
        <v>0</v>
      </c>
      <c r="W53" s="66">
        <f t="shared" si="7"/>
        <v>0</v>
      </c>
      <c r="X53" s="66">
        <f t="shared" si="7"/>
        <v>0</v>
      </c>
      <c r="Y53" s="66">
        <f t="shared" si="7"/>
        <v>91.5</v>
      </c>
      <c r="Z53" s="66">
        <f t="shared" si="7"/>
        <v>91.5</v>
      </c>
      <c r="AA53" s="66">
        <f t="shared" si="7"/>
        <v>99.399999999999991</v>
      </c>
      <c r="AB53" s="66">
        <f t="shared" si="7"/>
        <v>81.900000000000006</v>
      </c>
      <c r="AC53" s="66">
        <f t="shared" si="7"/>
        <v>77.100000000000009</v>
      </c>
      <c r="AD53" s="66">
        <f t="shared" si="7"/>
        <v>65.099999999999994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99.399999999999991</v>
      </c>
      <c r="AI53" s="52">
        <f t="shared" si="3"/>
        <v>0</v>
      </c>
      <c r="AK53" s="53"/>
    </row>
    <row r="54" spans="1:37" x14ac:dyDescent="0.25">
      <c r="A54" s="54" t="s">
        <v>206</v>
      </c>
      <c r="B54" s="48">
        <v>24</v>
      </c>
      <c r="C54" s="48">
        <v>22</v>
      </c>
      <c r="D54" s="48">
        <v>20</v>
      </c>
      <c r="E54" s="48">
        <v>11.91</v>
      </c>
      <c r="F54" s="48">
        <v>13.39</v>
      </c>
      <c r="G54" s="48">
        <v>10</v>
      </c>
      <c r="H54" s="48">
        <v>28</v>
      </c>
      <c r="I54" s="48">
        <v>28</v>
      </c>
      <c r="J54" s="48">
        <v>22</v>
      </c>
      <c r="K54" s="48">
        <v>22</v>
      </c>
      <c r="L54" s="48">
        <v>9</v>
      </c>
      <c r="M54" s="48">
        <v>16</v>
      </c>
      <c r="N54" s="48">
        <v>19.04</v>
      </c>
      <c r="O54" s="48">
        <v>25.6</v>
      </c>
      <c r="P54" s="48">
        <v>28</v>
      </c>
      <c r="Q54" s="48">
        <v>31</v>
      </c>
      <c r="R54" s="48">
        <v>37.54</v>
      </c>
      <c r="S54" s="48">
        <v>38</v>
      </c>
      <c r="T54" s="48">
        <v>33</v>
      </c>
      <c r="U54" s="48">
        <v>15</v>
      </c>
      <c r="V54" s="48">
        <v>10.51</v>
      </c>
      <c r="W54" s="48">
        <v>12.25</v>
      </c>
      <c r="X54" s="48">
        <v>11.86</v>
      </c>
      <c r="Y54" s="48">
        <v>26.6</v>
      </c>
      <c r="Z54" s="48">
        <v>38</v>
      </c>
      <c r="AA54" s="48">
        <v>48</v>
      </c>
      <c r="AB54" s="48">
        <v>46.92</v>
      </c>
      <c r="AC54" s="48">
        <v>34.799999999999997</v>
      </c>
      <c r="AD54" s="48">
        <v>31</v>
      </c>
      <c r="AE54" s="48">
        <v>8</v>
      </c>
      <c r="AF54" s="48">
        <v>15.15</v>
      </c>
      <c r="AG54" s="56"/>
      <c r="AH54" s="51">
        <f t="shared" si="2"/>
        <v>48</v>
      </c>
      <c r="AI54" s="52">
        <f t="shared" si="3"/>
        <v>8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67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35</v>
      </c>
      <c r="AA55" s="67">
        <v>30.9</v>
      </c>
      <c r="AB55" s="67">
        <v>31.1</v>
      </c>
      <c r="AC55" s="67">
        <v>29.4</v>
      </c>
      <c r="AD55" s="67">
        <v>0</v>
      </c>
      <c r="AE55" s="67">
        <v>0</v>
      </c>
      <c r="AF55" s="67">
        <v>0</v>
      </c>
      <c r="AG55" s="58"/>
      <c r="AH55" s="51">
        <f t="shared" si="2"/>
        <v>35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0</v>
      </c>
      <c r="C56" s="67">
        <v>0</v>
      </c>
      <c r="D56" s="67">
        <v>-9</v>
      </c>
      <c r="E56" s="67">
        <v>-31</v>
      </c>
      <c r="F56" s="67">
        <v>-49</v>
      </c>
      <c r="G56" s="67">
        <v>-63</v>
      </c>
      <c r="H56" s="67">
        <v>-54</v>
      </c>
      <c r="I56" s="67">
        <v>-45</v>
      </c>
      <c r="J56" s="67">
        <v>-9</v>
      </c>
      <c r="K56" s="67">
        <v>-9</v>
      </c>
      <c r="L56" s="67">
        <v>0</v>
      </c>
      <c r="M56" s="67">
        <v>2</v>
      </c>
      <c r="N56" s="67">
        <v>4</v>
      </c>
      <c r="O56" s="67">
        <v>0</v>
      </c>
      <c r="P56" s="67">
        <v>0</v>
      </c>
      <c r="Q56" s="67">
        <v>0</v>
      </c>
      <c r="R56" s="67">
        <v>32</v>
      </c>
      <c r="S56" s="67">
        <v>0</v>
      </c>
      <c r="T56" s="67">
        <v>-2.8</v>
      </c>
      <c r="U56" s="77">
        <v>-10</v>
      </c>
      <c r="V56" s="77">
        <v>2</v>
      </c>
      <c r="W56" s="77">
        <v>12</v>
      </c>
      <c r="X56" s="77">
        <v>36</v>
      </c>
      <c r="Y56" s="77">
        <v>8.3000000000000007</v>
      </c>
      <c r="Z56" s="77">
        <v>17.5</v>
      </c>
      <c r="AA56" s="67">
        <v>-2</v>
      </c>
      <c r="AB56" s="67">
        <v>-2.4</v>
      </c>
      <c r="AC56" s="67">
        <v>0</v>
      </c>
      <c r="AD56" s="67">
        <v>0</v>
      </c>
      <c r="AE56" s="67">
        <v>-5</v>
      </c>
      <c r="AF56" s="67">
        <v>-35</v>
      </c>
      <c r="AG56" s="78"/>
      <c r="AH56" s="51">
        <f t="shared" si="2"/>
        <v>36</v>
      </c>
      <c r="AI56" s="52">
        <f t="shared" si="3"/>
        <v>-63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8</v>
      </c>
      <c r="Z57" s="67">
        <v>9</v>
      </c>
      <c r="AA57" s="79">
        <v>9</v>
      </c>
      <c r="AB57" s="79">
        <v>9</v>
      </c>
      <c r="AC57" s="79">
        <v>9</v>
      </c>
      <c r="AD57" s="79">
        <v>9</v>
      </c>
      <c r="AE57" s="79">
        <v>0</v>
      </c>
      <c r="AF57" s="79">
        <v>0</v>
      </c>
      <c r="AG57" s="78"/>
      <c r="AH57" s="51">
        <f t="shared" si="2"/>
        <v>9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88</v>
      </c>
      <c r="B59" s="67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80">
        <v>0</v>
      </c>
      <c r="N59" s="80">
        <v>0</v>
      </c>
      <c r="O59" s="80">
        <v>0</v>
      </c>
      <c r="P59" s="80">
        <v>0</v>
      </c>
      <c r="Q59" s="80">
        <v>0</v>
      </c>
      <c r="R59" s="80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48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89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  <c r="L60" s="79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48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>
        <v>8</v>
      </c>
      <c r="C61" s="79">
        <v>8</v>
      </c>
      <c r="D61" s="79">
        <v>8</v>
      </c>
      <c r="E61" s="79">
        <v>8</v>
      </c>
      <c r="F61" s="79">
        <v>8</v>
      </c>
      <c r="G61" s="79">
        <v>8</v>
      </c>
      <c r="H61" s="79">
        <v>8</v>
      </c>
      <c r="I61" s="79">
        <v>8</v>
      </c>
      <c r="J61" s="79">
        <v>8</v>
      </c>
      <c r="K61" s="79">
        <v>8</v>
      </c>
      <c r="L61" s="79">
        <v>8</v>
      </c>
      <c r="M61" s="79">
        <v>8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8</v>
      </c>
      <c r="T61" s="79">
        <v>8</v>
      </c>
      <c r="U61" s="79">
        <v>8</v>
      </c>
      <c r="V61" s="79">
        <v>8</v>
      </c>
      <c r="W61" s="79">
        <v>8</v>
      </c>
      <c r="X61" s="79">
        <v>10</v>
      </c>
      <c r="Y61" s="79">
        <v>10</v>
      </c>
      <c r="Z61" s="79">
        <v>10</v>
      </c>
      <c r="AA61" s="79">
        <v>10</v>
      </c>
      <c r="AB61" s="79">
        <v>10</v>
      </c>
      <c r="AC61" s="79">
        <v>10</v>
      </c>
      <c r="AD61" s="79">
        <v>10</v>
      </c>
      <c r="AE61" s="79">
        <v>8</v>
      </c>
      <c r="AF61" s="79">
        <v>8</v>
      </c>
      <c r="AG61" s="78"/>
      <c r="AH61" s="51">
        <f t="shared" si="2"/>
        <v>10</v>
      </c>
      <c r="AI61" s="52">
        <f t="shared" si="3"/>
        <v>0</v>
      </c>
      <c r="AK61" s="53"/>
    </row>
    <row r="62" spans="1:37" x14ac:dyDescent="0.25">
      <c r="A62" s="57" t="s">
        <v>91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82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79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79">
        <v>0</v>
      </c>
      <c r="M64" s="82">
        <v>0</v>
      </c>
      <c r="N64" s="82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79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32</v>
      </c>
      <c r="C65" s="66">
        <f t="shared" ref="C65:AF65" si="8">SUM(C54:C64)</f>
        <v>30</v>
      </c>
      <c r="D65" s="66">
        <f t="shared" si="8"/>
        <v>19</v>
      </c>
      <c r="E65" s="66">
        <f t="shared" si="8"/>
        <v>-11.09</v>
      </c>
      <c r="F65" s="66">
        <f t="shared" si="8"/>
        <v>-27.61</v>
      </c>
      <c r="G65" s="66">
        <f t="shared" si="8"/>
        <v>-45</v>
      </c>
      <c r="H65" s="66">
        <f t="shared" si="8"/>
        <v>-18</v>
      </c>
      <c r="I65" s="66">
        <f t="shared" si="8"/>
        <v>-9</v>
      </c>
      <c r="J65" s="66">
        <f t="shared" si="8"/>
        <v>21</v>
      </c>
      <c r="K65" s="66">
        <f t="shared" si="8"/>
        <v>21</v>
      </c>
      <c r="L65" s="66">
        <f t="shared" si="8"/>
        <v>17</v>
      </c>
      <c r="M65" s="66">
        <f t="shared" si="8"/>
        <v>26</v>
      </c>
      <c r="N65" s="66">
        <f t="shared" si="8"/>
        <v>23.04</v>
      </c>
      <c r="O65" s="66">
        <f t="shared" si="8"/>
        <v>25.6</v>
      </c>
      <c r="P65" s="66">
        <f t="shared" si="8"/>
        <v>28</v>
      </c>
      <c r="Q65" s="66">
        <f t="shared" si="8"/>
        <v>31</v>
      </c>
      <c r="R65" s="66">
        <f t="shared" si="8"/>
        <v>69.539999999999992</v>
      </c>
      <c r="S65" s="66">
        <f t="shared" si="8"/>
        <v>46</v>
      </c>
      <c r="T65" s="66">
        <f>SUM(T54:T64)</f>
        <v>38.200000000000003</v>
      </c>
      <c r="U65" s="66">
        <f t="shared" si="8"/>
        <v>13</v>
      </c>
      <c r="V65" s="66">
        <f t="shared" si="8"/>
        <v>20.509999999999998</v>
      </c>
      <c r="W65" s="66">
        <f t="shared" si="8"/>
        <v>32.25</v>
      </c>
      <c r="X65" s="66">
        <f t="shared" si="8"/>
        <v>57.86</v>
      </c>
      <c r="Y65" s="66">
        <f t="shared" si="8"/>
        <v>52.900000000000006</v>
      </c>
      <c r="Z65" s="66">
        <f t="shared" si="8"/>
        <v>109.5</v>
      </c>
      <c r="AA65" s="66">
        <f t="shared" si="8"/>
        <v>95.9</v>
      </c>
      <c r="AB65" s="66">
        <f t="shared" si="8"/>
        <v>94.62</v>
      </c>
      <c r="AC65" s="66">
        <f t="shared" si="8"/>
        <v>83.199999999999989</v>
      </c>
      <c r="AD65" s="66">
        <f t="shared" si="8"/>
        <v>50</v>
      </c>
      <c r="AE65" s="66">
        <f t="shared" si="8"/>
        <v>11</v>
      </c>
      <c r="AF65" s="66">
        <f t="shared" si="8"/>
        <v>-11.850000000000001</v>
      </c>
      <c r="AG65" s="71">
        <f>SUM(AG54:AG64)</f>
        <v>0</v>
      </c>
      <c r="AH65" s="51">
        <f t="shared" si="2"/>
        <v>109.5</v>
      </c>
      <c r="AI65" s="52">
        <f t="shared" si="3"/>
        <v>-45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>B65+B53+B49+B35+B69</f>
        <v>1239.3400000000001</v>
      </c>
      <c r="C70" s="88">
        <f t="shared" ref="C70:AG70" si="10">C65+C53+C49+C35+C69</f>
        <v>1227.3400000000001</v>
      </c>
      <c r="D70" s="88">
        <f t="shared" si="10"/>
        <v>1193.8400000000001</v>
      </c>
      <c r="E70" s="88">
        <f t="shared" si="10"/>
        <v>1163.8500000000001</v>
      </c>
      <c r="F70" s="88">
        <f t="shared" si="10"/>
        <v>1147.43</v>
      </c>
      <c r="G70" s="88">
        <f t="shared" si="10"/>
        <v>1130.8400000000001</v>
      </c>
      <c r="H70" s="88">
        <f t="shared" si="10"/>
        <v>1157.8400000000001</v>
      </c>
      <c r="I70" s="88">
        <f t="shared" si="10"/>
        <v>1168.1399999999999</v>
      </c>
      <c r="J70" s="88">
        <f t="shared" si="10"/>
        <v>1198.04</v>
      </c>
      <c r="K70" s="88">
        <f t="shared" si="10"/>
        <v>1198.04</v>
      </c>
      <c r="L70" s="88">
        <f t="shared" si="10"/>
        <v>1248.24</v>
      </c>
      <c r="M70" s="88">
        <f t="shared" si="10"/>
        <v>1295.04</v>
      </c>
      <c r="N70" s="88">
        <f t="shared" si="10"/>
        <v>1316.08</v>
      </c>
      <c r="O70" s="88">
        <f t="shared" si="10"/>
        <v>1337.3400000000001</v>
      </c>
      <c r="P70" s="88">
        <f t="shared" si="10"/>
        <v>1313.74</v>
      </c>
      <c r="Q70" s="88">
        <f t="shared" si="10"/>
        <v>1306.74</v>
      </c>
      <c r="R70" s="88">
        <f t="shared" si="10"/>
        <v>1318.68</v>
      </c>
      <c r="S70" s="88">
        <f t="shared" si="10"/>
        <v>1266.8400000000001</v>
      </c>
      <c r="T70" s="88">
        <f t="shared" si="10"/>
        <v>1315.8400000000001</v>
      </c>
      <c r="U70" s="88">
        <f t="shared" si="10"/>
        <v>1242.94</v>
      </c>
      <c r="V70" s="88">
        <f t="shared" si="10"/>
        <v>1250.25</v>
      </c>
      <c r="W70" s="88">
        <f t="shared" si="10"/>
        <v>1249.99</v>
      </c>
      <c r="X70" s="88">
        <f t="shared" si="10"/>
        <v>1275.6000000000001</v>
      </c>
      <c r="Y70" s="88">
        <f t="shared" si="10"/>
        <v>1352.14</v>
      </c>
      <c r="Z70" s="88">
        <f t="shared" si="10"/>
        <v>1408.7400000000002</v>
      </c>
      <c r="AA70" s="88">
        <f t="shared" si="10"/>
        <v>1395.74</v>
      </c>
      <c r="AB70" s="88">
        <f t="shared" si="10"/>
        <v>1387.16</v>
      </c>
      <c r="AC70" s="88">
        <f t="shared" si="10"/>
        <v>1368.74</v>
      </c>
      <c r="AD70" s="88">
        <f t="shared" si="10"/>
        <v>1279.3400000000001</v>
      </c>
      <c r="AE70" s="88">
        <f t="shared" si="10"/>
        <v>1181.1400000000001</v>
      </c>
      <c r="AF70" s="88">
        <f t="shared" si="10"/>
        <v>1163.29</v>
      </c>
      <c r="AG70" s="88">
        <f t="shared" si="10"/>
        <v>2068.14</v>
      </c>
      <c r="AH70" s="51">
        <f t="shared" si="2"/>
        <v>1408.7400000000002</v>
      </c>
      <c r="AI70" s="52">
        <f t="shared" si="3"/>
        <v>1130.8400000000001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>B70+B71</f>
        <v>1239.3400000000001</v>
      </c>
      <c r="C72" s="88">
        <f t="shared" ref="C72:AF72" si="11">C69+C65+C53+C49+C35+C71</f>
        <v>1227.3400000000001</v>
      </c>
      <c r="D72" s="88">
        <f t="shared" si="11"/>
        <v>1193.8400000000001</v>
      </c>
      <c r="E72" s="88">
        <f t="shared" si="11"/>
        <v>1163.8500000000001</v>
      </c>
      <c r="F72" s="88">
        <f t="shared" si="11"/>
        <v>1147.43</v>
      </c>
      <c r="G72" s="88">
        <f t="shared" si="11"/>
        <v>1130.8400000000001</v>
      </c>
      <c r="H72" s="88">
        <f t="shared" si="11"/>
        <v>1157.8400000000001</v>
      </c>
      <c r="I72" s="88">
        <f t="shared" si="11"/>
        <v>1168.1399999999999</v>
      </c>
      <c r="J72" s="88">
        <f t="shared" si="11"/>
        <v>1198.04</v>
      </c>
      <c r="K72" s="88">
        <f t="shared" si="11"/>
        <v>1198.04</v>
      </c>
      <c r="L72" s="88">
        <f t="shared" si="11"/>
        <v>1248.24</v>
      </c>
      <c r="M72" s="88">
        <f t="shared" si="11"/>
        <v>1295.04</v>
      </c>
      <c r="N72" s="88">
        <f t="shared" si="11"/>
        <v>1316.08</v>
      </c>
      <c r="O72" s="88">
        <f t="shared" si="11"/>
        <v>1337.3400000000001</v>
      </c>
      <c r="P72" s="88">
        <f t="shared" si="11"/>
        <v>1313.74</v>
      </c>
      <c r="Q72" s="88">
        <f t="shared" si="11"/>
        <v>1306.74</v>
      </c>
      <c r="R72" s="88">
        <f t="shared" si="11"/>
        <v>1318.68</v>
      </c>
      <c r="S72" s="88">
        <f t="shared" si="11"/>
        <v>1266.8400000000001</v>
      </c>
      <c r="T72" s="88">
        <f t="shared" si="11"/>
        <v>1315.8400000000001</v>
      </c>
      <c r="U72" s="88">
        <f t="shared" si="11"/>
        <v>1242.94</v>
      </c>
      <c r="V72" s="88">
        <f t="shared" si="11"/>
        <v>1250.25</v>
      </c>
      <c r="W72" s="88">
        <f t="shared" si="11"/>
        <v>1249.99</v>
      </c>
      <c r="X72" s="88">
        <f t="shared" si="11"/>
        <v>1275.6000000000001</v>
      </c>
      <c r="Y72" s="88">
        <f t="shared" si="11"/>
        <v>1352.14</v>
      </c>
      <c r="Z72" s="88">
        <f t="shared" si="11"/>
        <v>1408.7400000000002</v>
      </c>
      <c r="AA72" s="88">
        <f t="shared" si="11"/>
        <v>1395.74</v>
      </c>
      <c r="AB72" s="88">
        <f t="shared" si="11"/>
        <v>1387.16</v>
      </c>
      <c r="AC72" s="88">
        <f t="shared" si="11"/>
        <v>1368.74</v>
      </c>
      <c r="AD72" s="88">
        <f t="shared" si="11"/>
        <v>1279.3400000000001</v>
      </c>
      <c r="AE72" s="88">
        <f t="shared" si="11"/>
        <v>1181.1400000000001</v>
      </c>
      <c r="AF72" s="88">
        <f t="shared" si="11"/>
        <v>1163.29</v>
      </c>
      <c r="AG72" s="71">
        <f>AG69+AG65+AG53+AG49+AG35+AG71</f>
        <v>2068.14</v>
      </c>
      <c r="AH72" s="51">
        <f t="shared" si="2"/>
        <v>1408.7400000000002</v>
      </c>
      <c r="AI72" s="52">
        <f t="shared" si="3"/>
        <v>1130.8400000000001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>IF(T57&lt;0,T57*-1,0)</f>
        <v>0</v>
      </c>
      <c r="T73" s="79">
        <f>IF(U57&lt;0,U57*-1,0)</f>
        <v>0</v>
      </c>
      <c r="U73" s="79">
        <f t="shared" ref="U73:AF73" si="13">IF(U57&lt;0,U57*-1,0)</f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>IF(T58&lt;0,T58*-1,0)</f>
        <v>0</v>
      </c>
      <c r="T75" s="79">
        <f>IF(U58&lt;0,U58*-1,0)</f>
        <v>0</v>
      </c>
      <c r="U75" s="79">
        <f t="shared" ref="U75:AF75" si="17">IF(U58&lt;0,U58*-1,0)</f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 t="shared" ref="B76:E77" si="18">IF(B55&lt;0,B55*-1,0)</f>
        <v>0</v>
      </c>
      <c r="C76" s="79">
        <f t="shared" si="18"/>
        <v>0</v>
      </c>
      <c r="D76" s="79">
        <f t="shared" si="18"/>
        <v>0</v>
      </c>
      <c r="E76" s="79">
        <f t="shared" si="18"/>
        <v>0</v>
      </c>
      <c r="F76" s="79">
        <f>IF(F56&lt;0,F56*-1,0)</f>
        <v>49</v>
      </c>
      <c r="G76" s="79">
        <f t="shared" ref="G76:AF76" si="19">IF(G56&lt;0,G56*-1,0)</f>
        <v>63</v>
      </c>
      <c r="H76" s="79">
        <f t="shared" si="19"/>
        <v>54</v>
      </c>
      <c r="I76" s="79">
        <f t="shared" si="19"/>
        <v>45</v>
      </c>
      <c r="J76" s="79">
        <f t="shared" si="19"/>
        <v>9</v>
      </c>
      <c r="K76" s="79">
        <f t="shared" si="19"/>
        <v>9</v>
      </c>
      <c r="L76" s="79">
        <f t="shared" si="19"/>
        <v>0</v>
      </c>
      <c r="M76" s="79">
        <f t="shared" si="19"/>
        <v>0</v>
      </c>
      <c r="N76" s="79">
        <f t="shared" si="19"/>
        <v>0</v>
      </c>
      <c r="O76" s="79">
        <f t="shared" si="19"/>
        <v>0</v>
      </c>
      <c r="P76" s="79">
        <f t="shared" si="19"/>
        <v>0</v>
      </c>
      <c r="Q76" s="79">
        <f t="shared" si="19"/>
        <v>0</v>
      </c>
      <c r="R76" s="79">
        <f t="shared" si="19"/>
        <v>0</v>
      </c>
      <c r="S76" s="79">
        <f t="shared" si="19"/>
        <v>0</v>
      </c>
      <c r="T76" s="79">
        <f t="shared" si="19"/>
        <v>2.8</v>
      </c>
      <c r="U76" s="79">
        <f t="shared" si="19"/>
        <v>10</v>
      </c>
      <c r="V76" s="79">
        <f t="shared" si="19"/>
        <v>0</v>
      </c>
      <c r="W76" s="79">
        <f t="shared" si="19"/>
        <v>0</v>
      </c>
      <c r="X76" s="79">
        <f t="shared" si="19"/>
        <v>0</v>
      </c>
      <c r="Y76" s="79">
        <f t="shared" si="19"/>
        <v>0</v>
      </c>
      <c r="Z76" s="79">
        <f t="shared" si="19"/>
        <v>0</v>
      </c>
      <c r="AA76" s="79">
        <f t="shared" si="19"/>
        <v>2</v>
      </c>
      <c r="AB76" s="79">
        <f t="shared" si="19"/>
        <v>2.4</v>
      </c>
      <c r="AC76" s="79">
        <f t="shared" si="19"/>
        <v>0</v>
      </c>
      <c r="AD76" s="79">
        <f t="shared" si="19"/>
        <v>0</v>
      </c>
      <c r="AE76" s="79">
        <f t="shared" si="19"/>
        <v>5</v>
      </c>
      <c r="AF76" s="79">
        <f t="shared" si="19"/>
        <v>35</v>
      </c>
      <c r="AG76" s="89"/>
      <c r="AH76" s="51">
        <f t="shared" ref="AH76:AH88" si="20">MAX(B76:AF76)</f>
        <v>63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f t="shared" si="18"/>
        <v>0</v>
      </c>
      <c r="C77" s="79">
        <f t="shared" si="18"/>
        <v>0</v>
      </c>
      <c r="D77" s="79">
        <f t="shared" si="18"/>
        <v>9</v>
      </c>
      <c r="E77" s="79">
        <f t="shared" si="18"/>
        <v>31</v>
      </c>
      <c r="F77" s="79">
        <f>IF(F54&lt;0,F54*-1,0)</f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31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3">SUM(B73:B78)</f>
        <v>0</v>
      </c>
      <c r="C79" s="66">
        <f t="shared" si="23"/>
        <v>0</v>
      </c>
      <c r="D79" s="66">
        <f t="shared" si="23"/>
        <v>9</v>
      </c>
      <c r="E79" s="66">
        <f t="shared" si="23"/>
        <v>31</v>
      </c>
      <c r="F79" s="66">
        <f t="shared" si="23"/>
        <v>49</v>
      </c>
      <c r="G79" s="66">
        <f t="shared" si="23"/>
        <v>63</v>
      </c>
      <c r="H79" s="66">
        <f t="shared" si="23"/>
        <v>54</v>
      </c>
      <c r="I79" s="66">
        <f t="shared" si="23"/>
        <v>45</v>
      </c>
      <c r="J79" s="66">
        <f t="shared" si="23"/>
        <v>9</v>
      </c>
      <c r="K79" s="66">
        <f t="shared" si="23"/>
        <v>9</v>
      </c>
      <c r="L79" s="66">
        <f t="shared" si="23"/>
        <v>0</v>
      </c>
      <c r="M79" s="66">
        <f t="shared" si="23"/>
        <v>0</v>
      </c>
      <c r="N79" s="66">
        <f t="shared" si="23"/>
        <v>0</v>
      </c>
      <c r="O79" s="66">
        <f t="shared" si="23"/>
        <v>0</v>
      </c>
      <c r="P79" s="66">
        <f t="shared" si="23"/>
        <v>0</v>
      </c>
      <c r="Q79" s="66">
        <f t="shared" si="23"/>
        <v>0</v>
      </c>
      <c r="R79" s="66">
        <f t="shared" si="23"/>
        <v>0</v>
      </c>
      <c r="S79" s="66">
        <f t="shared" si="23"/>
        <v>0</v>
      </c>
      <c r="T79" s="66">
        <f t="shared" si="23"/>
        <v>2.8</v>
      </c>
      <c r="U79" s="66">
        <f t="shared" si="23"/>
        <v>10</v>
      </c>
      <c r="V79" s="66">
        <f t="shared" si="23"/>
        <v>0</v>
      </c>
      <c r="W79" s="66">
        <f t="shared" si="23"/>
        <v>0</v>
      </c>
      <c r="X79" s="66">
        <f t="shared" si="23"/>
        <v>0</v>
      </c>
      <c r="Y79" s="66">
        <f t="shared" si="23"/>
        <v>0</v>
      </c>
      <c r="Z79" s="66">
        <f t="shared" si="23"/>
        <v>0</v>
      </c>
      <c r="AA79" s="66">
        <f t="shared" si="23"/>
        <v>2</v>
      </c>
      <c r="AB79" s="66">
        <f t="shared" si="23"/>
        <v>2.4</v>
      </c>
      <c r="AC79" s="66">
        <f t="shared" si="23"/>
        <v>0</v>
      </c>
      <c r="AD79" s="66">
        <f t="shared" si="23"/>
        <v>0</v>
      </c>
      <c r="AE79" s="66">
        <f t="shared" si="23"/>
        <v>5</v>
      </c>
      <c r="AF79" s="66">
        <f t="shared" si="23"/>
        <v>35</v>
      </c>
      <c r="AG79" s="71">
        <f t="shared" si="23"/>
        <v>0</v>
      </c>
      <c r="AH79" s="51">
        <f t="shared" si="20"/>
        <v>63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87</v>
      </c>
      <c r="B80" s="66">
        <f t="shared" ref="B80:AG80" si="24">SUM(B67:B79)</f>
        <v>2478.6800000000003</v>
      </c>
      <c r="C80" s="66">
        <f t="shared" si="24"/>
        <v>2454.6800000000003</v>
      </c>
      <c r="D80" s="66">
        <f t="shared" si="24"/>
        <v>2405.6800000000003</v>
      </c>
      <c r="E80" s="66">
        <f t="shared" si="24"/>
        <v>2389.7000000000003</v>
      </c>
      <c r="F80" s="66">
        <f t="shared" si="24"/>
        <v>2392.86</v>
      </c>
      <c r="G80" s="66">
        <f t="shared" si="24"/>
        <v>2387.6800000000003</v>
      </c>
      <c r="H80" s="66">
        <f t="shared" si="24"/>
        <v>2423.6800000000003</v>
      </c>
      <c r="I80" s="66">
        <f t="shared" si="24"/>
        <v>2426.2799999999997</v>
      </c>
      <c r="J80" s="66">
        <f t="shared" si="24"/>
        <v>2414.08</v>
      </c>
      <c r="K80" s="66">
        <f t="shared" si="24"/>
        <v>2414.08</v>
      </c>
      <c r="L80" s="66">
        <f t="shared" si="24"/>
        <v>2496.48</v>
      </c>
      <c r="M80" s="66">
        <f t="shared" si="24"/>
        <v>2590.08</v>
      </c>
      <c r="N80" s="66">
        <f t="shared" si="24"/>
        <v>2632.16</v>
      </c>
      <c r="O80" s="66">
        <f t="shared" si="24"/>
        <v>2674.6800000000003</v>
      </c>
      <c r="P80" s="66">
        <f t="shared" si="24"/>
        <v>2627.48</v>
      </c>
      <c r="Q80" s="66">
        <f t="shared" si="24"/>
        <v>2613.48</v>
      </c>
      <c r="R80" s="66">
        <f t="shared" si="24"/>
        <v>2637.36</v>
      </c>
      <c r="S80" s="66">
        <f t="shared" si="24"/>
        <v>2533.6800000000003</v>
      </c>
      <c r="T80" s="66">
        <f t="shared" si="24"/>
        <v>2637.2800000000007</v>
      </c>
      <c r="U80" s="66">
        <f t="shared" si="24"/>
        <v>2505.88</v>
      </c>
      <c r="V80" s="66">
        <f t="shared" si="24"/>
        <v>2500.5</v>
      </c>
      <c r="W80" s="66">
        <f t="shared" si="24"/>
        <v>2499.98</v>
      </c>
      <c r="X80" s="66">
        <f t="shared" si="24"/>
        <v>2551.2000000000003</v>
      </c>
      <c r="Y80" s="66">
        <f t="shared" si="24"/>
        <v>2704.28</v>
      </c>
      <c r="Z80" s="66">
        <f t="shared" si="24"/>
        <v>2817.4800000000005</v>
      </c>
      <c r="AA80" s="66">
        <f t="shared" si="24"/>
        <v>2795.48</v>
      </c>
      <c r="AB80" s="66">
        <f t="shared" si="24"/>
        <v>2779.1200000000003</v>
      </c>
      <c r="AC80" s="66">
        <f t="shared" si="24"/>
        <v>2737.48</v>
      </c>
      <c r="AD80" s="66">
        <f t="shared" si="24"/>
        <v>2558.6800000000003</v>
      </c>
      <c r="AE80" s="66">
        <f t="shared" si="24"/>
        <v>2372.2800000000002</v>
      </c>
      <c r="AF80" s="66">
        <f t="shared" si="24"/>
        <v>2396.58</v>
      </c>
      <c r="AG80" s="71">
        <f t="shared" si="24"/>
        <v>4208.08</v>
      </c>
      <c r="AH80" s="51">
        <f t="shared" si="20"/>
        <v>2817.4800000000005</v>
      </c>
      <c r="AI80" s="52">
        <f t="shared" si="21"/>
        <v>2372.2800000000002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50</v>
      </c>
      <c r="C81" s="91">
        <v>50</v>
      </c>
      <c r="D81" s="91">
        <v>49.98</v>
      </c>
      <c r="E81" s="91">
        <v>50.042000000000002</v>
      </c>
      <c r="F81" s="91">
        <v>49.98</v>
      </c>
      <c r="G81" s="91">
        <v>49.9</v>
      </c>
      <c r="H81" s="91">
        <v>50.01</v>
      </c>
      <c r="I81" s="91">
        <v>49.98</v>
      </c>
      <c r="J81" s="91">
        <v>50.05</v>
      </c>
      <c r="K81" s="91">
        <v>49.96</v>
      </c>
      <c r="L81" s="91">
        <v>50.076000000000001</v>
      </c>
      <c r="M81" s="91">
        <v>50.04</v>
      </c>
      <c r="N81" s="91">
        <v>50</v>
      </c>
      <c r="O81" s="91">
        <v>50.042999999999999</v>
      </c>
      <c r="P81" s="91">
        <v>50.063000000000002</v>
      </c>
      <c r="Q81" s="91">
        <v>50.034999999999997</v>
      </c>
      <c r="R81" s="91">
        <v>50.02</v>
      </c>
      <c r="S81" s="91">
        <v>50.012999999999998</v>
      </c>
      <c r="T81" s="91">
        <v>50.021000000000001</v>
      </c>
      <c r="U81" s="91">
        <v>50.008000000000003</v>
      </c>
      <c r="V81" s="91">
        <v>50.02</v>
      </c>
      <c r="W81" s="91">
        <v>50.009</v>
      </c>
      <c r="X81" s="91">
        <v>50.031999999999996</v>
      </c>
      <c r="Y81" s="91">
        <v>49.9</v>
      </c>
      <c r="Z81" s="91">
        <v>50.023000000000003</v>
      </c>
      <c r="AA81" s="91">
        <v>49.933999999999997</v>
      </c>
      <c r="AB81" s="91">
        <v>49.923999999999999</v>
      </c>
      <c r="AC81" s="91">
        <v>50</v>
      </c>
      <c r="AD81" s="91">
        <v>49.91</v>
      </c>
      <c r="AE81" s="91">
        <v>49.99</v>
      </c>
      <c r="AF81" s="92">
        <v>50.04</v>
      </c>
      <c r="AG81" s="93"/>
      <c r="AH81" s="51">
        <f t="shared" si="20"/>
        <v>50.076000000000001</v>
      </c>
      <c r="AI81" s="52">
        <f t="shared" si="21"/>
        <v>49.9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123</v>
      </c>
      <c r="C82" s="67">
        <v>124</v>
      </c>
      <c r="D82" s="67">
        <v>125.9</v>
      </c>
      <c r="E82" s="67">
        <v>126</v>
      </c>
      <c r="F82" s="67">
        <v>125.9</v>
      </c>
      <c r="G82" s="67">
        <v>125.6</v>
      </c>
      <c r="H82" s="67">
        <v>125.2</v>
      </c>
      <c r="I82" s="67">
        <v>124.4</v>
      </c>
      <c r="J82" s="67">
        <v>123.9</v>
      </c>
      <c r="K82" s="67">
        <v>121.8</v>
      </c>
      <c r="L82" s="67">
        <v>121.5</v>
      </c>
      <c r="M82" s="67">
        <v>123.7</v>
      </c>
      <c r="N82" s="67">
        <v>123.1</v>
      </c>
      <c r="O82" s="67">
        <v>124.9</v>
      </c>
      <c r="P82" s="67">
        <v>124.9</v>
      </c>
      <c r="Q82" s="67">
        <v>124.9</v>
      </c>
      <c r="R82" s="67">
        <v>122.4</v>
      </c>
      <c r="S82" s="95">
        <v>121.7</v>
      </c>
      <c r="T82" s="95">
        <v>125.3</v>
      </c>
      <c r="U82" s="95">
        <v>123</v>
      </c>
      <c r="V82" s="95">
        <v>125</v>
      </c>
      <c r="W82" s="95">
        <v>124.8</v>
      </c>
      <c r="X82" s="95">
        <v>125.1</v>
      </c>
      <c r="Y82" s="95">
        <v>126.6</v>
      </c>
      <c r="Z82" s="95">
        <v>126.5</v>
      </c>
      <c r="AA82" s="67">
        <v>126.6</v>
      </c>
      <c r="AB82" s="67">
        <v>126.6</v>
      </c>
      <c r="AC82" s="67">
        <v>127.3</v>
      </c>
      <c r="AD82" s="67">
        <v>125.8</v>
      </c>
      <c r="AE82" s="67">
        <v>123.4</v>
      </c>
      <c r="AF82" s="96">
        <v>125.9</v>
      </c>
      <c r="AG82" s="97"/>
      <c r="AH82" s="51">
        <f t="shared" si="20"/>
        <v>127.3</v>
      </c>
      <c r="AI82" s="52">
        <f t="shared" si="21"/>
        <v>121.5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128</v>
      </c>
      <c r="C83" s="67">
        <v>128</v>
      </c>
      <c r="D83" s="67">
        <v>66.2</v>
      </c>
      <c r="E83" s="67">
        <v>66.099999999999994</v>
      </c>
      <c r="F83" s="67">
        <v>66.099999999999994</v>
      </c>
      <c r="G83" s="67">
        <v>65.599999999999994</v>
      </c>
      <c r="H83" s="67">
        <v>128</v>
      </c>
      <c r="I83" s="67">
        <v>127.2</v>
      </c>
      <c r="J83" s="67">
        <v>126.5</v>
      </c>
      <c r="K83" s="67">
        <v>124.6</v>
      </c>
      <c r="L83" s="67">
        <v>124.4</v>
      </c>
      <c r="M83" s="67">
        <v>126.4</v>
      </c>
      <c r="N83" s="67">
        <v>125.7</v>
      </c>
      <c r="O83" s="67">
        <v>127</v>
      </c>
      <c r="P83" s="67">
        <v>127</v>
      </c>
      <c r="Q83" s="67">
        <v>126.5</v>
      </c>
      <c r="R83" s="67">
        <v>124.9</v>
      </c>
      <c r="S83" s="95">
        <v>124</v>
      </c>
      <c r="T83" s="95">
        <v>127.1</v>
      </c>
      <c r="U83" s="95">
        <v>125.9</v>
      </c>
      <c r="V83" s="95">
        <v>127.5</v>
      </c>
      <c r="W83" s="95">
        <v>127.5</v>
      </c>
      <c r="X83" s="95">
        <v>127.5</v>
      </c>
      <c r="Y83" s="95">
        <v>129.19999999999999</v>
      </c>
      <c r="Z83" s="95">
        <v>129.1</v>
      </c>
      <c r="AA83" s="67">
        <v>128.80000000000001</v>
      </c>
      <c r="AB83" s="67">
        <v>129.1</v>
      </c>
      <c r="AC83" s="67">
        <v>130.6</v>
      </c>
      <c r="AD83" s="67">
        <v>129.1</v>
      </c>
      <c r="AE83" s="67">
        <v>127.1</v>
      </c>
      <c r="AF83" s="96">
        <v>129.4</v>
      </c>
      <c r="AG83" s="97"/>
      <c r="AH83" s="51">
        <f t="shared" si="20"/>
        <v>130.6</v>
      </c>
      <c r="AI83" s="52">
        <f t="shared" si="21"/>
        <v>65.599999999999994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127</v>
      </c>
      <c r="C84" s="67">
        <v>129</v>
      </c>
      <c r="D84" s="67">
        <v>129.4</v>
      </c>
      <c r="E84" s="67">
        <v>129.19999999999999</v>
      </c>
      <c r="F84" s="67">
        <v>129.19999999999999</v>
      </c>
      <c r="G84" s="67">
        <v>130.80000000000001</v>
      </c>
      <c r="H84" s="67">
        <v>129.6</v>
      </c>
      <c r="I84" s="67">
        <v>-100</v>
      </c>
      <c r="J84" s="67">
        <v>128.1</v>
      </c>
      <c r="K84" s="67">
        <v>128.5</v>
      </c>
      <c r="L84" s="67">
        <v>126.7</v>
      </c>
      <c r="M84" s="67">
        <v>128.69999999999999</v>
      </c>
      <c r="N84" s="67">
        <v>127.7</v>
      </c>
      <c r="O84" s="67">
        <v>130.69999999999999</v>
      </c>
      <c r="P84" s="67">
        <v>130.69999999999999</v>
      </c>
      <c r="Q84" s="67">
        <v>129.19999999999999</v>
      </c>
      <c r="R84" s="67">
        <v>127.5</v>
      </c>
      <c r="S84" s="67">
        <v>127</v>
      </c>
      <c r="T84" s="67">
        <v>127.9</v>
      </c>
      <c r="U84" s="67">
        <v>129.80000000000001</v>
      </c>
      <c r="V84" s="67">
        <v>130.19999999999999</v>
      </c>
      <c r="W84" s="95">
        <v>127.5</v>
      </c>
      <c r="X84" s="95">
        <v>128.80000000000001</v>
      </c>
      <c r="Y84" s="95">
        <v>126.3</v>
      </c>
      <c r="Z84" s="95">
        <v>127.7</v>
      </c>
      <c r="AA84" s="67">
        <v>127.7</v>
      </c>
      <c r="AB84" s="67">
        <v>127.4</v>
      </c>
      <c r="AC84" s="67">
        <v>128.9</v>
      </c>
      <c r="AD84" s="67">
        <v>126.5</v>
      </c>
      <c r="AE84" s="67">
        <v>127.1</v>
      </c>
      <c r="AF84" s="96">
        <v>129.19999999999999</v>
      </c>
      <c r="AG84" s="97"/>
      <c r="AH84" s="51">
        <f t="shared" si="20"/>
        <v>130.80000000000001</v>
      </c>
      <c r="AI84" s="52">
        <f t="shared" si="21"/>
        <v>-100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131</v>
      </c>
      <c r="C85" s="67">
        <v>133</v>
      </c>
      <c r="D85" s="67">
        <v>132.6</v>
      </c>
      <c r="E85" s="67">
        <v>132.6</v>
      </c>
      <c r="F85" s="67">
        <v>132.6</v>
      </c>
      <c r="G85" s="67">
        <v>134.1</v>
      </c>
      <c r="H85" s="67">
        <v>131.30000000000001</v>
      </c>
      <c r="I85" s="67">
        <v>128.4</v>
      </c>
      <c r="J85" s="67">
        <v>131.4</v>
      </c>
      <c r="K85" s="67">
        <v>131.5</v>
      </c>
      <c r="L85" s="67">
        <v>131.1</v>
      </c>
      <c r="M85" s="67">
        <v>131.9</v>
      </c>
      <c r="N85" s="67">
        <v>130.6</v>
      </c>
      <c r="O85" s="67">
        <v>134</v>
      </c>
      <c r="P85" s="67">
        <v>134</v>
      </c>
      <c r="Q85" s="67">
        <v>133</v>
      </c>
      <c r="R85" s="67">
        <v>132</v>
      </c>
      <c r="S85" s="67">
        <v>131.5</v>
      </c>
      <c r="T85" s="67">
        <v>131.80000000000001</v>
      </c>
      <c r="U85" s="67">
        <v>133.30000000000001</v>
      </c>
      <c r="V85" s="67">
        <v>134</v>
      </c>
      <c r="W85" s="95">
        <v>132.1</v>
      </c>
      <c r="X85" s="95">
        <v>130.9</v>
      </c>
      <c r="Y85" s="95">
        <v>128.30000000000001</v>
      </c>
      <c r="Z85" s="95">
        <v>131.6</v>
      </c>
      <c r="AA85" s="67">
        <v>132</v>
      </c>
      <c r="AB85" s="67">
        <v>132.1</v>
      </c>
      <c r="AC85" s="67">
        <v>133.19999999999999</v>
      </c>
      <c r="AD85" s="67">
        <v>129.80000000000001</v>
      </c>
      <c r="AE85" s="67">
        <v>130.4</v>
      </c>
      <c r="AF85" s="96">
        <v>131.69999999999999</v>
      </c>
      <c r="AG85" s="97"/>
      <c r="AH85" s="51">
        <f t="shared" si="20"/>
        <v>134.1</v>
      </c>
      <c r="AI85" s="52">
        <f t="shared" si="21"/>
        <v>128.30000000000001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136</v>
      </c>
      <c r="C86" s="99">
        <v>132</v>
      </c>
      <c r="D86" s="99">
        <v>134.80000000000001</v>
      </c>
      <c r="E86" s="99">
        <v>138.9</v>
      </c>
      <c r="F86" s="99">
        <v>138.9</v>
      </c>
      <c r="G86" s="99">
        <v>134.4</v>
      </c>
      <c r="H86" s="99">
        <v>133.30000000000001</v>
      </c>
      <c r="I86" s="99">
        <v>134</v>
      </c>
      <c r="J86" s="99">
        <v>132.6</v>
      </c>
      <c r="K86" s="99">
        <v>141.4</v>
      </c>
      <c r="L86" s="99">
        <v>130.9</v>
      </c>
      <c r="M86" s="99">
        <v>138.80000000000001</v>
      </c>
      <c r="N86" s="99">
        <v>132.9</v>
      </c>
      <c r="O86" s="99">
        <v>132.6</v>
      </c>
      <c r="P86" s="99">
        <v>132.6</v>
      </c>
      <c r="Q86" s="99">
        <v>135.19999999999999</v>
      </c>
      <c r="R86" s="99">
        <v>133.9</v>
      </c>
      <c r="S86" s="99">
        <v>132.69999999999999</v>
      </c>
      <c r="T86" s="99">
        <v>132.1</v>
      </c>
      <c r="U86" s="99">
        <v>131.69999999999999</v>
      </c>
      <c r="V86" s="99">
        <v>131.30000000000001</v>
      </c>
      <c r="W86" s="95">
        <v>134.69999999999999</v>
      </c>
      <c r="X86" s="95">
        <v>133.30000000000001</v>
      </c>
      <c r="Y86" s="95">
        <v>132.19999999999999</v>
      </c>
      <c r="Z86" s="95">
        <v>131.19999999999999</v>
      </c>
      <c r="AA86" s="99">
        <v>133.30000000000001</v>
      </c>
      <c r="AB86" s="99">
        <v>133.1</v>
      </c>
      <c r="AC86" s="99">
        <v>136.1</v>
      </c>
      <c r="AD86" s="99">
        <v>133.80000000000001</v>
      </c>
      <c r="AE86" s="99">
        <v>130.69999999999999</v>
      </c>
      <c r="AF86" s="100">
        <v>135.69999999999999</v>
      </c>
      <c r="AG86" s="101"/>
      <c r="AH86" s="51">
        <f t="shared" si="20"/>
        <v>141.4</v>
      </c>
      <c r="AI86" s="52">
        <f t="shared" si="21"/>
        <v>130.69999999999999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131</v>
      </c>
      <c r="C87" s="67">
        <v>126</v>
      </c>
      <c r="D87" s="67">
        <v>129.80000000000001</v>
      </c>
      <c r="E87" s="67">
        <v>131.80000000000001</v>
      </c>
      <c r="F87" s="67">
        <v>131.80000000000001</v>
      </c>
      <c r="G87" s="67">
        <v>135.5</v>
      </c>
      <c r="H87" s="67">
        <v>133.80000000000001</v>
      </c>
      <c r="I87" s="67">
        <v>134.5</v>
      </c>
      <c r="J87" s="67">
        <v>132</v>
      </c>
      <c r="K87" s="67">
        <v>132</v>
      </c>
      <c r="L87" s="67">
        <v>124.4</v>
      </c>
      <c r="M87" s="67">
        <v>133.9</v>
      </c>
      <c r="N87" s="67">
        <v>126.7</v>
      </c>
      <c r="O87" s="67">
        <v>129.1</v>
      </c>
      <c r="P87" s="67">
        <v>129.1</v>
      </c>
      <c r="Q87" s="67">
        <v>127.1</v>
      </c>
      <c r="R87" s="67">
        <v>129.80000000000001</v>
      </c>
      <c r="S87" s="67">
        <v>126.4</v>
      </c>
      <c r="T87" s="67">
        <v>130.4</v>
      </c>
      <c r="U87" s="67">
        <v>127</v>
      </c>
      <c r="V87" s="67">
        <v>127.7</v>
      </c>
      <c r="W87" s="95">
        <v>132.80000000000001</v>
      </c>
      <c r="X87" s="95">
        <v>133.4</v>
      </c>
      <c r="Y87" s="95">
        <v>132.19999999999999</v>
      </c>
      <c r="Z87" s="95">
        <v>127.8</v>
      </c>
      <c r="AA87" s="67">
        <v>128.80000000000001</v>
      </c>
      <c r="AB87" s="67">
        <v>128.9</v>
      </c>
      <c r="AC87" s="67">
        <v>131.6</v>
      </c>
      <c r="AD87" s="67">
        <v>129.9</v>
      </c>
      <c r="AE87" s="67">
        <v>126.1</v>
      </c>
      <c r="AF87" s="96">
        <v>132.4</v>
      </c>
      <c r="AG87" s="97"/>
      <c r="AH87" s="51">
        <f t="shared" si="20"/>
        <v>135.5</v>
      </c>
      <c r="AI87" s="52">
        <f t="shared" si="21"/>
        <v>124.4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65.400000000000006</v>
      </c>
      <c r="C88" s="102">
        <v>65.400000000000006</v>
      </c>
      <c r="D88" s="102">
        <v>66.099999999999994</v>
      </c>
      <c r="E88" s="102">
        <v>66.099999999999994</v>
      </c>
      <c r="F88" s="102">
        <v>66.099999999999994</v>
      </c>
      <c r="G88" s="102">
        <v>65.599999999999994</v>
      </c>
      <c r="H88" s="102">
        <v>65</v>
      </c>
      <c r="I88" s="102">
        <v>64.8</v>
      </c>
      <c r="J88" s="102">
        <v>64.099999999999994</v>
      </c>
      <c r="K88" s="102">
        <v>63.7</v>
      </c>
      <c r="L88" s="102">
        <v>63.8</v>
      </c>
      <c r="M88" s="102">
        <v>64.599999999999994</v>
      </c>
      <c r="N88" s="102">
        <v>63.9</v>
      </c>
      <c r="O88" s="102">
        <v>64.599999999999994</v>
      </c>
      <c r="P88" s="102">
        <v>64.599999999999994</v>
      </c>
      <c r="Q88" s="102">
        <v>64.400000000000006</v>
      </c>
      <c r="R88" s="102">
        <v>63.6</v>
      </c>
      <c r="S88" s="102">
        <v>63.1</v>
      </c>
      <c r="T88" s="102">
        <v>64.7</v>
      </c>
      <c r="U88" s="102">
        <v>64</v>
      </c>
      <c r="V88" s="102">
        <v>65</v>
      </c>
      <c r="W88" s="102">
        <v>65.400000000000006</v>
      </c>
      <c r="X88" s="102">
        <v>65.2</v>
      </c>
      <c r="Y88" s="102">
        <v>65.7</v>
      </c>
      <c r="Z88" s="102">
        <v>65.400000000000006</v>
      </c>
      <c r="AA88" s="102">
        <v>65.8</v>
      </c>
      <c r="AB88" s="102">
        <v>66</v>
      </c>
      <c r="AC88" s="102">
        <v>66.5</v>
      </c>
      <c r="AD88" s="102">
        <v>65.900000000000006</v>
      </c>
      <c r="AE88" s="102">
        <v>64.900000000000006</v>
      </c>
      <c r="AF88" s="103">
        <v>66.099999999999994</v>
      </c>
      <c r="AG88" s="104"/>
      <c r="AH88" s="51">
        <f t="shared" si="20"/>
        <v>66.5</v>
      </c>
      <c r="AI88" s="52">
        <f t="shared" si="21"/>
        <v>63.1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SUM(B11,B12,B14,B17,B20:B21,B39,B41:B42,B44,B46,B91:B94,B98,B104,B110,B119,B121,B133,B140,B143:B144,B151,B153,B155,B159:B161,B163:B165,B170,B176:B177,B179:B181,B189,B194)</f>
        <v>389.14000000000004</v>
      </c>
      <c r="C90" s="109">
        <f t="shared" ref="C90:AF90" si="25">SUM(C11,C12,C14,C17,C20:C21,C39,C41:C42,C44,C46,C91:C94,C98,C104,C110,C119,C121,C133,C140,C143:C144,C151,C153,C155,C159:C161,C163:C165,C170,C176:C177,C179:C181,C189,C194)</f>
        <v>379.14000000000004</v>
      </c>
      <c r="D90" s="109">
        <f t="shared" si="25"/>
        <v>517.03999999999985</v>
      </c>
      <c r="E90" s="109">
        <f t="shared" si="25"/>
        <v>378.24000000000007</v>
      </c>
      <c r="F90" s="109">
        <f t="shared" si="25"/>
        <v>421.64000000000004</v>
      </c>
      <c r="G90" s="109">
        <f t="shared" si="25"/>
        <v>447.14000000000004</v>
      </c>
      <c r="H90" s="109">
        <f t="shared" si="25"/>
        <v>434.74000000000007</v>
      </c>
      <c r="I90" s="109">
        <f t="shared" si="25"/>
        <v>454.44</v>
      </c>
      <c r="J90" s="109">
        <f t="shared" si="25"/>
        <v>467.54000000000008</v>
      </c>
      <c r="K90" s="109">
        <f t="shared" si="25"/>
        <v>477.74</v>
      </c>
      <c r="L90" s="109">
        <f t="shared" si="25"/>
        <v>506.24</v>
      </c>
      <c r="M90" s="109">
        <f t="shared" si="25"/>
        <v>527.53999999999985</v>
      </c>
      <c r="N90" s="109">
        <f t="shared" si="25"/>
        <v>544.83999999999992</v>
      </c>
      <c r="O90" s="109">
        <f t="shared" si="25"/>
        <v>571.43999999999994</v>
      </c>
      <c r="P90" s="109">
        <f t="shared" si="25"/>
        <v>554.33999999999992</v>
      </c>
      <c r="Q90" s="109">
        <f t="shared" si="25"/>
        <v>549.43999999999994</v>
      </c>
      <c r="R90" s="109">
        <f t="shared" si="25"/>
        <v>550.54</v>
      </c>
      <c r="S90" s="109">
        <f t="shared" si="25"/>
        <v>541.24</v>
      </c>
      <c r="T90" s="109">
        <f t="shared" si="25"/>
        <v>563.74</v>
      </c>
      <c r="U90" s="109">
        <f t="shared" si="25"/>
        <v>550.94000000000005</v>
      </c>
      <c r="V90" s="109">
        <f t="shared" si="25"/>
        <v>546.54</v>
      </c>
      <c r="W90" s="109">
        <f t="shared" si="25"/>
        <v>548.64</v>
      </c>
      <c r="X90" s="109">
        <f t="shared" si="25"/>
        <v>545.54</v>
      </c>
      <c r="Y90" s="109">
        <f t="shared" si="25"/>
        <v>577.83999999999992</v>
      </c>
      <c r="Z90" s="109">
        <f t="shared" si="25"/>
        <v>569.34</v>
      </c>
      <c r="AA90" s="109">
        <f t="shared" si="25"/>
        <v>560.54000000000008</v>
      </c>
      <c r="AB90" s="109">
        <f t="shared" si="25"/>
        <v>557.54000000000008</v>
      </c>
      <c r="AC90" s="109">
        <f t="shared" si="25"/>
        <v>510.24</v>
      </c>
      <c r="AD90" s="109">
        <f t="shared" si="25"/>
        <v>453.64000000000004</v>
      </c>
      <c r="AE90" s="109">
        <f t="shared" si="25"/>
        <v>434.53999999999996</v>
      </c>
      <c r="AF90" s="109">
        <f t="shared" si="25"/>
        <v>422.74</v>
      </c>
      <c r="AG90" s="110"/>
      <c r="AH90" s="51">
        <f>MAX(B90:AF90)</f>
        <v>577.83999999999992</v>
      </c>
      <c r="AI90" s="52">
        <f>MIN(B90:AF90)</f>
        <v>378.24000000000007</v>
      </c>
    </row>
    <row r="91" spans="1:88" x14ac:dyDescent="0.25">
      <c r="A91" s="111" t="s">
        <v>58</v>
      </c>
      <c r="B91" s="79">
        <v>11</v>
      </c>
      <c r="C91" s="79">
        <v>3</v>
      </c>
      <c r="D91" s="79">
        <v>3.8</v>
      </c>
      <c r="E91" s="79">
        <v>4.5999999999999996</v>
      </c>
      <c r="F91" s="79">
        <v>13.2</v>
      </c>
      <c r="G91" s="112">
        <v>22</v>
      </c>
      <c r="H91" s="112">
        <v>21.4</v>
      </c>
      <c r="I91" s="112">
        <v>24.9</v>
      </c>
      <c r="J91" s="112">
        <v>20</v>
      </c>
      <c r="K91" s="112">
        <v>14.4</v>
      </c>
      <c r="L91" s="49">
        <v>12.5</v>
      </c>
      <c r="M91" s="112">
        <v>18.2</v>
      </c>
      <c r="N91" s="112">
        <v>16.3</v>
      </c>
      <c r="O91" s="112">
        <v>9</v>
      </c>
      <c r="P91" s="112">
        <v>20</v>
      </c>
      <c r="Q91" s="112">
        <v>19</v>
      </c>
      <c r="R91" s="112">
        <v>24.8</v>
      </c>
      <c r="S91" s="49">
        <v>36</v>
      </c>
      <c r="T91" s="49">
        <v>28.9</v>
      </c>
      <c r="U91" s="112">
        <v>24.9</v>
      </c>
      <c r="V91" s="112">
        <v>20.9</v>
      </c>
      <c r="W91" s="112">
        <v>24.2</v>
      </c>
      <c r="X91" s="112">
        <v>20.3</v>
      </c>
      <c r="Y91" s="112">
        <v>25</v>
      </c>
      <c r="Z91" s="112">
        <v>15.9</v>
      </c>
      <c r="AA91" s="49">
        <v>13.5</v>
      </c>
      <c r="AB91" s="49">
        <v>14.5</v>
      </c>
      <c r="AC91" s="49">
        <v>12</v>
      </c>
      <c r="AD91" s="49">
        <v>3.4</v>
      </c>
      <c r="AE91" s="49">
        <v>0.9</v>
      </c>
      <c r="AF91" s="113">
        <v>14.1</v>
      </c>
      <c r="AG91" s="114">
        <v>75</v>
      </c>
      <c r="AH91" s="51">
        <f>IF(ABS(MAX(B91:AF91))&gt;ABS(MIN(B91:AF91)),MAX(B91:AF91),MIN(B91:AF91))</f>
        <v>36</v>
      </c>
      <c r="AI91" s="115">
        <f>INDEX($B$9:$AF$9,1,MATCH(AH91,B91:AF91,0))</f>
        <v>0.625</v>
      </c>
    </row>
    <row r="92" spans="1:88" x14ac:dyDescent="0.25">
      <c r="A92" s="116" t="s">
        <v>59</v>
      </c>
      <c r="B92" s="80">
        <v>-80</v>
      </c>
      <c r="C92" s="80">
        <v>-76</v>
      </c>
      <c r="D92" s="80">
        <v>76.5</v>
      </c>
      <c r="E92" s="80">
        <f>-31.4-35.2</f>
        <v>-66.599999999999994</v>
      </c>
      <c r="F92" s="80">
        <v>-31.2</v>
      </c>
      <c r="G92" s="80">
        <v>-25</v>
      </c>
      <c r="H92" s="80">
        <f>-20.5-23.2</f>
        <v>-43.7</v>
      </c>
      <c r="I92" s="80">
        <f>-15-18</f>
        <v>-33</v>
      </c>
      <c r="J92" s="80">
        <f>-12-14.9</f>
        <v>-26.9</v>
      </c>
      <c r="K92" s="80">
        <v>-18.8</v>
      </c>
      <c r="L92" s="80">
        <v>-22</v>
      </c>
      <c r="M92" s="80">
        <f>-7.9-12.8</f>
        <v>-20.700000000000003</v>
      </c>
      <c r="N92" s="80">
        <f>-4.3-9.7</f>
        <v>-14</v>
      </c>
      <c r="O92" s="80">
        <v>-17</v>
      </c>
      <c r="P92" s="80">
        <v>-26.6</v>
      </c>
      <c r="Q92" s="80">
        <v>-26</v>
      </c>
      <c r="R92" s="80">
        <v>-32</v>
      </c>
      <c r="S92" s="80">
        <v>-18</v>
      </c>
      <c r="T92" s="80">
        <v>-12</v>
      </c>
      <c r="U92" s="80">
        <v>-32</v>
      </c>
      <c r="V92" s="80">
        <v>-33</v>
      </c>
      <c r="W92" s="80">
        <v>-30.3</v>
      </c>
      <c r="X92" s="80">
        <v>-26</v>
      </c>
      <c r="Y92" s="80">
        <v>-12.4</v>
      </c>
      <c r="Z92" s="80">
        <v>-14</v>
      </c>
      <c r="AA92" s="67">
        <v>-10.8</v>
      </c>
      <c r="AB92" s="67">
        <v>-10.5</v>
      </c>
      <c r="AC92" s="67">
        <f>-18.8-29.7</f>
        <v>-48.5</v>
      </c>
      <c r="AD92" s="67">
        <f>-28.6-35.7</f>
        <v>-64.300000000000011</v>
      </c>
      <c r="AE92" s="67">
        <f>-33.3-37.2</f>
        <v>-70.5</v>
      </c>
      <c r="AF92" s="117">
        <f>-38.8-43</f>
        <v>-81.8</v>
      </c>
      <c r="AG92" s="114">
        <v>240</v>
      </c>
      <c r="AH92" s="51">
        <f>IF(ABS(MAX(B92:AF92))&gt;ABS(MIN(B92:AF92)),MAX(B92:AF92),MIN(B92:AF92))</f>
        <v>-81.8</v>
      </c>
      <c r="AI92" s="115">
        <f>INDEX($B$9:$AF$9,1,MATCH(AH92,B92:AF92,0))</f>
        <v>1</v>
      </c>
    </row>
    <row r="93" spans="1:88" x14ac:dyDescent="0.25">
      <c r="A93" s="116" t="s">
        <v>60</v>
      </c>
      <c r="B93" s="80">
        <v>-12</v>
      </c>
      <c r="C93" s="80">
        <v>-12</v>
      </c>
      <c r="D93" s="80">
        <v>-7.9</v>
      </c>
      <c r="E93" s="80">
        <v>-8.6</v>
      </c>
      <c r="F93" s="80">
        <v>-7.7</v>
      </c>
      <c r="G93" s="80">
        <v>-0.5</v>
      </c>
      <c r="H93" s="80">
        <v>-0.7</v>
      </c>
      <c r="I93" s="80">
        <v>2.7</v>
      </c>
      <c r="J93" s="80">
        <v>8</v>
      </c>
      <c r="K93" s="80">
        <v>9.1</v>
      </c>
      <c r="L93" s="80">
        <v>13.4</v>
      </c>
      <c r="M93" s="80">
        <v>17.899999999999999</v>
      </c>
      <c r="N93" s="80">
        <v>27.4</v>
      </c>
      <c r="O93" s="80">
        <v>39</v>
      </c>
      <c r="P93" s="80">
        <v>27.5</v>
      </c>
      <c r="Q93" s="80">
        <v>31</v>
      </c>
      <c r="R93" s="80">
        <v>22.3</v>
      </c>
      <c r="S93" s="80">
        <v>18.3</v>
      </c>
      <c r="T93" s="80">
        <v>31.9</v>
      </c>
      <c r="U93" s="80">
        <v>13.1</v>
      </c>
      <c r="V93" s="80">
        <v>13.7</v>
      </c>
      <c r="W93" s="80">
        <v>9.8000000000000007</v>
      </c>
      <c r="X93" s="80">
        <v>6.3</v>
      </c>
      <c r="Y93" s="80">
        <v>30.3</v>
      </c>
      <c r="Z93" s="80">
        <v>32.5</v>
      </c>
      <c r="AA93" s="67">
        <v>27.2</v>
      </c>
      <c r="AB93" s="67">
        <v>21.4</v>
      </c>
      <c r="AC93" s="67">
        <v>16.3</v>
      </c>
      <c r="AD93" s="67">
        <v>5.0999999999999996</v>
      </c>
      <c r="AE93" s="67">
        <v>-4</v>
      </c>
      <c r="AF93" s="117">
        <v>-5.5</v>
      </c>
      <c r="AG93" s="114">
        <v>60</v>
      </c>
      <c r="AH93" s="51">
        <f>IF(ABS(MAX(B93:AF93))&gt;ABS(MIN(B93:AF93)),MAX(B93:AF93),MIN(B93:AF93))</f>
        <v>39</v>
      </c>
      <c r="AI93" s="115">
        <f>INDEX($B$9:$AF$9,1,MATCH(AH93,B93:AF93,0))</f>
        <v>0.45833333333333298</v>
      </c>
    </row>
    <row r="94" spans="1:88" x14ac:dyDescent="0.25">
      <c r="A94" s="118" t="s">
        <v>61</v>
      </c>
      <c r="B94" s="82">
        <v>-65</v>
      </c>
      <c r="C94" s="82">
        <v>-61</v>
      </c>
      <c r="D94" s="82">
        <v>-61.2</v>
      </c>
      <c r="E94" s="82">
        <v>-57.3</v>
      </c>
      <c r="F94" s="82">
        <v>-58.8</v>
      </c>
      <c r="G94" s="82">
        <v>-55.5</v>
      </c>
      <c r="H94" s="82">
        <v>-48.4</v>
      </c>
      <c r="I94" s="82">
        <v>-46.3</v>
      </c>
      <c r="J94" s="82">
        <v>-39.700000000000003</v>
      </c>
      <c r="K94" s="82">
        <v>-33.1</v>
      </c>
      <c r="L94" s="82">
        <v>-37.6</v>
      </c>
      <c r="M94" s="82">
        <v>-43.3</v>
      </c>
      <c r="N94" s="82">
        <v>-40.299999999999997</v>
      </c>
      <c r="O94" s="82">
        <v>0</v>
      </c>
      <c r="P94" s="82">
        <v>0</v>
      </c>
      <c r="Q94" s="82">
        <v>0</v>
      </c>
      <c r="R94" s="82">
        <v>0</v>
      </c>
      <c r="S94" s="82">
        <v>0</v>
      </c>
      <c r="T94" s="82">
        <v>0</v>
      </c>
      <c r="U94" s="82">
        <v>0</v>
      </c>
      <c r="V94" s="82">
        <v>0</v>
      </c>
      <c r="W94" s="82">
        <v>0</v>
      </c>
      <c r="X94" s="82">
        <v>0</v>
      </c>
      <c r="Y94" s="82">
        <v>0</v>
      </c>
      <c r="Z94" s="82">
        <v>0</v>
      </c>
      <c r="AA94" s="119">
        <v>0</v>
      </c>
      <c r="AB94" s="119">
        <v>0</v>
      </c>
      <c r="AC94" s="119">
        <v>0</v>
      </c>
      <c r="AD94" s="119">
        <v>0</v>
      </c>
      <c r="AE94" s="119">
        <v>0</v>
      </c>
      <c r="AF94" s="120">
        <v>0</v>
      </c>
      <c r="AG94" s="121">
        <v>120</v>
      </c>
      <c r="AH94" s="51">
        <f>IF(ABS(MAX(B94:AF94))&gt;ABS(MIN(B94:AF94)),MAX(B94:AF94),MIN(B94:AF94))</f>
        <v>-65</v>
      </c>
      <c r="AI94" s="115">
        <f>INDEX($B$9:$AF$9,1,MATCH(AH94,B94:AF94,0))</f>
        <v>4.1666666666666664E-2</v>
      </c>
    </row>
    <row r="95" spans="1:88" ht="15.75" thickBot="1" x14ac:dyDescent="0.3">
      <c r="A95" s="118" t="s">
        <v>62</v>
      </c>
      <c r="B95" s="82">
        <v>64</v>
      </c>
      <c r="C95" s="82">
        <v>66</v>
      </c>
      <c r="D95" s="82">
        <v>62.7</v>
      </c>
      <c r="E95" s="82">
        <v>63.2</v>
      </c>
      <c r="F95" s="82">
        <v>60.8</v>
      </c>
      <c r="G95" s="82">
        <v>59.9</v>
      </c>
      <c r="H95" s="82">
        <v>69.2</v>
      </c>
      <c r="I95" s="82">
        <v>66.7</v>
      </c>
      <c r="J95" s="82">
        <v>74.7</v>
      </c>
      <c r="K95" s="82">
        <v>94</v>
      </c>
      <c r="L95" s="82">
        <v>92</v>
      </c>
      <c r="M95" s="82">
        <v>82.2</v>
      </c>
      <c r="N95" s="82">
        <v>76.7</v>
      </c>
      <c r="O95" s="82">
        <v>70</v>
      </c>
      <c r="P95" s="82">
        <v>68</v>
      </c>
      <c r="Q95" s="82">
        <v>62</v>
      </c>
      <c r="R95" s="82">
        <v>77.3</v>
      </c>
      <c r="S95" s="82">
        <v>66.3</v>
      </c>
      <c r="T95" s="82">
        <v>63.3</v>
      </c>
      <c r="U95" s="82">
        <v>61.1</v>
      </c>
      <c r="V95" s="82">
        <v>71.3</v>
      </c>
      <c r="W95" s="82">
        <v>72</v>
      </c>
      <c r="X95" s="82">
        <v>81.2</v>
      </c>
      <c r="Y95" s="82">
        <v>56.2</v>
      </c>
      <c r="Z95" s="82">
        <v>64.2</v>
      </c>
      <c r="AA95" s="119">
        <v>54.7</v>
      </c>
      <c r="AB95" s="119">
        <v>57.9</v>
      </c>
      <c r="AC95" s="119">
        <v>72.400000000000006</v>
      </c>
      <c r="AD95" s="119">
        <v>56</v>
      </c>
      <c r="AE95" s="119">
        <v>48.2</v>
      </c>
      <c r="AF95" s="120">
        <v>44</v>
      </c>
      <c r="AG95" s="121"/>
      <c r="AH95" s="51">
        <f>IF(ABS(MAX(B95:AF95))&gt;ABS(MIN(B95:AF95)),MAX(B95:AF95),MIN(B95:AF95))</f>
        <v>94</v>
      </c>
      <c r="AI95" s="115">
        <f>INDEX($B$9:$AF$9,1,MATCH(AH95,B95:AF95,0))</f>
        <v>0.3125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3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ref="S124:AF124" si="34">R124</f>
        <v>1.48</v>
      </c>
      <c r="T124" s="129">
        <f t="shared" si="34"/>
        <v>1.48</v>
      </c>
      <c r="U124" s="129">
        <f t="shared" si="34"/>
        <v>1.48</v>
      </c>
      <c r="V124" s="129">
        <f t="shared" si="34"/>
        <v>1.48</v>
      </c>
      <c r="W124" s="129">
        <f t="shared" si="34"/>
        <v>1.48</v>
      </c>
      <c r="X124" s="129">
        <f t="shared" si="34"/>
        <v>1.48</v>
      </c>
      <c r="Y124" s="129">
        <f t="shared" si="34"/>
        <v>1.48</v>
      </c>
      <c r="Z124" s="129">
        <f t="shared" si="34"/>
        <v>1.48</v>
      </c>
      <c r="AA124" s="129">
        <f t="shared" si="34"/>
        <v>1.48</v>
      </c>
      <c r="AB124" s="129">
        <f t="shared" si="34"/>
        <v>1.48</v>
      </c>
      <c r="AC124" s="129">
        <f t="shared" si="34"/>
        <v>1.48</v>
      </c>
      <c r="AD124" s="129">
        <f t="shared" si="34"/>
        <v>1.48</v>
      </c>
      <c r="AE124" s="129">
        <f t="shared" si="34"/>
        <v>1.48</v>
      </c>
      <c r="AF124" s="129">
        <f t="shared" si="34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5">B126</f>
        <v>2.2000000000000002</v>
      </c>
      <c r="D126" s="129">
        <f t="shared" si="35"/>
        <v>2.2000000000000002</v>
      </c>
      <c r="E126" s="129">
        <f t="shared" si="35"/>
        <v>2.2000000000000002</v>
      </c>
      <c r="F126" s="129">
        <f t="shared" si="35"/>
        <v>2.2000000000000002</v>
      </c>
      <c r="G126" s="129">
        <f t="shared" si="35"/>
        <v>2.2000000000000002</v>
      </c>
      <c r="H126" s="129">
        <f t="shared" si="35"/>
        <v>2.2000000000000002</v>
      </c>
      <c r="I126" s="129">
        <f t="shared" si="35"/>
        <v>2.2000000000000002</v>
      </c>
      <c r="J126" s="129">
        <f t="shared" si="35"/>
        <v>2.2000000000000002</v>
      </c>
      <c r="K126" s="129">
        <f t="shared" si="35"/>
        <v>2.2000000000000002</v>
      </c>
      <c r="L126" s="129">
        <f t="shared" si="35"/>
        <v>2.2000000000000002</v>
      </c>
      <c r="M126" s="129">
        <f t="shared" si="35"/>
        <v>2.2000000000000002</v>
      </c>
      <c r="N126" s="129">
        <f t="shared" si="35"/>
        <v>2.2000000000000002</v>
      </c>
      <c r="O126" s="129">
        <f t="shared" si="35"/>
        <v>2.2000000000000002</v>
      </c>
      <c r="P126" s="129">
        <f t="shared" si="35"/>
        <v>2.2000000000000002</v>
      </c>
      <c r="Q126" s="129">
        <f t="shared" si="35"/>
        <v>2.2000000000000002</v>
      </c>
      <c r="R126" s="129">
        <f t="shared" si="35"/>
        <v>2.2000000000000002</v>
      </c>
      <c r="S126" s="129">
        <f t="shared" ref="S126:AF133" si="36">R126</f>
        <v>2.2000000000000002</v>
      </c>
      <c r="T126" s="129">
        <f t="shared" si="36"/>
        <v>2.2000000000000002</v>
      </c>
      <c r="U126" s="129">
        <f t="shared" si="36"/>
        <v>2.2000000000000002</v>
      </c>
      <c r="V126" s="129">
        <f t="shared" si="36"/>
        <v>2.2000000000000002</v>
      </c>
      <c r="W126" s="129">
        <f t="shared" si="36"/>
        <v>2.2000000000000002</v>
      </c>
      <c r="X126" s="129">
        <f t="shared" si="36"/>
        <v>2.2000000000000002</v>
      </c>
      <c r="Y126" s="129">
        <f t="shared" si="36"/>
        <v>2.2000000000000002</v>
      </c>
      <c r="Z126" s="129">
        <f t="shared" si="36"/>
        <v>2.2000000000000002</v>
      </c>
      <c r="AA126" s="129">
        <f t="shared" si="36"/>
        <v>2.2000000000000002</v>
      </c>
      <c r="AB126" s="129">
        <f t="shared" si="36"/>
        <v>2.2000000000000002</v>
      </c>
      <c r="AC126" s="129">
        <f t="shared" si="36"/>
        <v>2.2000000000000002</v>
      </c>
      <c r="AD126" s="129">
        <f t="shared" si="36"/>
        <v>2.2000000000000002</v>
      </c>
      <c r="AE126" s="129">
        <f t="shared" si="36"/>
        <v>2.2000000000000002</v>
      </c>
      <c r="AF126" s="129">
        <f t="shared" si="36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5"/>
        <v>2</v>
      </c>
      <c r="D127" s="129">
        <f t="shared" si="35"/>
        <v>2</v>
      </c>
      <c r="E127" s="129">
        <f t="shared" si="35"/>
        <v>2</v>
      </c>
      <c r="F127" s="129">
        <f t="shared" si="35"/>
        <v>2</v>
      </c>
      <c r="G127" s="129">
        <f t="shared" si="35"/>
        <v>2</v>
      </c>
      <c r="H127" s="129">
        <f t="shared" si="35"/>
        <v>2</v>
      </c>
      <c r="I127" s="129">
        <f t="shared" si="35"/>
        <v>2</v>
      </c>
      <c r="J127" s="129">
        <f t="shared" si="35"/>
        <v>2</v>
      </c>
      <c r="K127" s="129">
        <f t="shared" si="35"/>
        <v>2</v>
      </c>
      <c r="L127" s="129">
        <f t="shared" si="35"/>
        <v>2</v>
      </c>
      <c r="M127" s="129">
        <f t="shared" si="35"/>
        <v>2</v>
      </c>
      <c r="N127" s="129">
        <f t="shared" si="35"/>
        <v>2</v>
      </c>
      <c r="O127" s="129">
        <f t="shared" si="35"/>
        <v>2</v>
      </c>
      <c r="P127" s="129">
        <f t="shared" si="35"/>
        <v>2</v>
      </c>
      <c r="Q127" s="129">
        <f t="shared" si="35"/>
        <v>2</v>
      </c>
      <c r="R127" s="129">
        <f t="shared" si="35"/>
        <v>2</v>
      </c>
      <c r="S127" s="129">
        <f t="shared" si="36"/>
        <v>2</v>
      </c>
      <c r="T127" s="129">
        <f t="shared" si="36"/>
        <v>2</v>
      </c>
      <c r="U127" s="129">
        <f t="shared" si="36"/>
        <v>2</v>
      </c>
      <c r="V127" s="129">
        <f t="shared" si="36"/>
        <v>2</v>
      </c>
      <c r="W127" s="129">
        <f t="shared" si="36"/>
        <v>2</v>
      </c>
      <c r="X127" s="129">
        <f t="shared" si="36"/>
        <v>2</v>
      </c>
      <c r="Y127" s="129">
        <f t="shared" si="36"/>
        <v>2</v>
      </c>
      <c r="Z127" s="129">
        <f t="shared" si="36"/>
        <v>2</v>
      </c>
      <c r="AA127" s="129">
        <f t="shared" si="36"/>
        <v>2</v>
      </c>
      <c r="AB127" s="129">
        <f t="shared" si="36"/>
        <v>2</v>
      </c>
      <c r="AC127" s="129">
        <f t="shared" si="36"/>
        <v>2</v>
      </c>
      <c r="AD127" s="129">
        <f t="shared" si="36"/>
        <v>2</v>
      </c>
      <c r="AE127" s="129">
        <f t="shared" si="36"/>
        <v>2</v>
      </c>
      <c r="AF127" s="129">
        <f t="shared" si="36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5"/>
        <v>1.25</v>
      </c>
      <c r="D128" s="129">
        <f t="shared" si="35"/>
        <v>1.25</v>
      </c>
      <c r="E128" s="129">
        <f t="shared" si="35"/>
        <v>1.25</v>
      </c>
      <c r="F128" s="129">
        <f t="shared" si="35"/>
        <v>1.25</v>
      </c>
      <c r="G128" s="129">
        <f t="shared" si="35"/>
        <v>1.25</v>
      </c>
      <c r="H128" s="129">
        <f t="shared" si="35"/>
        <v>1.25</v>
      </c>
      <c r="I128" s="129">
        <f t="shared" si="35"/>
        <v>1.25</v>
      </c>
      <c r="J128" s="129">
        <f t="shared" si="35"/>
        <v>1.25</v>
      </c>
      <c r="K128" s="129">
        <f t="shared" si="35"/>
        <v>1.25</v>
      </c>
      <c r="L128" s="129">
        <f t="shared" si="35"/>
        <v>1.25</v>
      </c>
      <c r="M128" s="129">
        <f t="shared" si="35"/>
        <v>1.25</v>
      </c>
      <c r="N128" s="129">
        <f t="shared" si="35"/>
        <v>1.25</v>
      </c>
      <c r="O128" s="129">
        <f t="shared" si="35"/>
        <v>1.25</v>
      </c>
      <c r="P128" s="129">
        <f t="shared" si="35"/>
        <v>1.25</v>
      </c>
      <c r="Q128" s="129">
        <f t="shared" si="35"/>
        <v>1.25</v>
      </c>
      <c r="R128" s="129">
        <f t="shared" si="35"/>
        <v>1.25</v>
      </c>
      <c r="S128" s="129">
        <f t="shared" si="36"/>
        <v>1.25</v>
      </c>
      <c r="T128" s="129">
        <f t="shared" si="36"/>
        <v>1.25</v>
      </c>
      <c r="U128" s="129">
        <f t="shared" si="36"/>
        <v>1.25</v>
      </c>
      <c r="V128" s="129">
        <f t="shared" si="36"/>
        <v>1.25</v>
      </c>
      <c r="W128" s="129">
        <f t="shared" si="36"/>
        <v>1.25</v>
      </c>
      <c r="X128" s="129">
        <f t="shared" si="36"/>
        <v>1.25</v>
      </c>
      <c r="Y128" s="129">
        <f t="shared" si="36"/>
        <v>1.25</v>
      </c>
      <c r="Z128" s="129">
        <f t="shared" si="36"/>
        <v>1.25</v>
      </c>
      <c r="AA128" s="129">
        <f t="shared" si="36"/>
        <v>1.25</v>
      </c>
      <c r="AB128" s="129">
        <f t="shared" si="36"/>
        <v>1.25</v>
      </c>
      <c r="AC128" s="129">
        <f t="shared" si="36"/>
        <v>1.25</v>
      </c>
      <c r="AD128" s="129">
        <f t="shared" si="36"/>
        <v>1.25</v>
      </c>
      <c r="AE128" s="129">
        <f t="shared" si="36"/>
        <v>1.25</v>
      </c>
      <c r="AF128" s="129">
        <f t="shared" si="36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5"/>
        <v>1.1499999999999999</v>
      </c>
      <c r="D129" s="129">
        <f t="shared" si="35"/>
        <v>1.1499999999999999</v>
      </c>
      <c r="E129" s="129">
        <f t="shared" si="35"/>
        <v>1.1499999999999999</v>
      </c>
      <c r="F129" s="129">
        <f t="shared" si="35"/>
        <v>1.1499999999999999</v>
      </c>
      <c r="G129" s="129">
        <f t="shared" si="35"/>
        <v>1.1499999999999999</v>
      </c>
      <c r="H129" s="129">
        <f t="shared" si="35"/>
        <v>1.1499999999999999</v>
      </c>
      <c r="I129" s="129">
        <f t="shared" si="35"/>
        <v>1.1499999999999999</v>
      </c>
      <c r="J129" s="129">
        <f t="shared" si="35"/>
        <v>1.1499999999999999</v>
      </c>
      <c r="K129" s="129">
        <f t="shared" si="35"/>
        <v>1.1499999999999999</v>
      </c>
      <c r="L129" s="129">
        <f t="shared" si="35"/>
        <v>1.1499999999999999</v>
      </c>
      <c r="M129" s="129">
        <f t="shared" si="35"/>
        <v>1.1499999999999999</v>
      </c>
      <c r="N129" s="129">
        <f t="shared" si="35"/>
        <v>1.1499999999999999</v>
      </c>
      <c r="O129" s="129">
        <f t="shared" si="35"/>
        <v>1.1499999999999999</v>
      </c>
      <c r="P129" s="129">
        <f t="shared" si="35"/>
        <v>1.1499999999999999</v>
      </c>
      <c r="Q129" s="129">
        <f t="shared" si="35"/>
        <v>1.1499999999999999</v>
      </c>
      <c r="R129" s="129">
        <f t="shared" si="35"/>
        <v>1.1499999999999999</v>
      </c>
      <c r="S129" s="129">
        <f t="shared" si="36"/>
        <v>1.1499999999999999</v>
      </c>
      <c r="T129" s="129">
        <f t="shared" si="36"/>
        <v>1.1499999999999999</v>
      </c>
      <c r="U129" s="129">
        <f t="shared" si="36"/>
        <v>1.1499999999999999</v>
      </c>
      <c r="V129" s="129">
        <f t="shared" si="36"/>
        <v>1.1499999999999999</v>
      </c>
      <c r="W129" s="129">
        <f t="shared" si="36"/>
        <v>1.1499999999999999</v>
      </c>
      <c r="X129" s="129">
        <f t="shared" si="36"/>
        <v>1.1499999999999999</v>
      </c>
      <c r="Y129" s="129">
        <f t="shared" si="36"/>
        <v>1.1499999999999999</v>
      </c>
      <c r="Z129" s="129">
        <f t="shared" si="36"/>
        <v>1.1499999999999999</v>
      </c>
      <c r="AA129" s="129">
        <f t="shared" si="36"/>
        <v>1.1499999999999999</v>
      </c>
      <c r="AB129" s="129">
        <f t="shared" si="36"/>
        <v>1.1499999999999999</v>
      </c>
      <c r="AC129" s="129">
        <f t="shared" si="36"/>
        <v>1.1499999999999999</v>
      </c>
      <c r="AD129" s="129">
        <f t="shared" si="36"/>
        <v>1.1499999999999999</v>
      </c>
      <c r="AE129" s="129">
        <f t="shared" si="36"/>
        <v>1.1499999999999999</v>
      </c>
      <c r="AF129" s="129">
        <f t="shared" si="36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5"/>
        <v>2.133</v>
      </c>
      <c r="D130" s="129">
        <f t="shared" si="35"/>
        <v>2.133</v>
      </c>
      <c r="E130" s="129">
        <f t="shared" si="35"/>
        <v>2.133</v>
      </c>
      <c r="F130" s="129">
        <f t="shared" si="35"/>
        <v>2.133</v>
      </c>
      <c r="G130" s="129">
        <f t="shared" si="35"/>
        <v>2.133</v>
      </c>
      <c r="H130" s="129">
        <f t="shared" si="35"/>
        <v>2.133</v>
      </c>
      <c r="I130" s="129">
        <f t="shared" si="35"/>
        <v>2.133</v>
      </c>
      <c r="J130" s="129">
        <f t="shared" si="35"/>
        <v>2.133</v>
      </c>
      <c r="K130" s="129">
        <f t="shared" si="35"/>
        <v>2.133</v>
      </c>
      <c r="L130" s="129">
        <f t="shared" si="35"/>
        <v>2.133</v>
      </c>
      <c r="M130" s="129">
        <f t="shared" si="35"/>
        <v>2.133</v>
      </c>
      <c r="N130" s="129">
        <f t="shared" si="35"/>
        <v>2.133</v>
      </c>
      <c r="O130" s="129">
        <f t="shared" si="35"/>
        <v>2.133</v>
      </c>
      <c r="P130" s="129">
        <f t="shared" si="35"/>
        <v>2.133</v>
      </c>
      <c r="Q130" s="129">
        <f t="shared" si="35"/>
        <v>2.133</v>
      </c>
      <c r="R130" s="129">
        <f t="shared" si="35"/>
        <v>2.133</v>
      </c>
      <c r="S130" s="129">
        <f t="shared" si="36"/>
        <v>2.133</v>
      </c>
      <c r="T130" s="129">
        <f t="shared" si="36"/>
        <v>2.133</v>
      </c>
      <c r="U130" s="129">
        <f t="shared" si="36"/>
        <v>2.133</v>
      </c>
      <c r="V130" s="129">
        <f t="shared" si="36"/>
        <v>2.133</v>
      </c>
      <c r="W130" s="129">
        <f t="shared" si="36"/>
        <v>2.133</v>
      </c>
      <c r="X130" s="129">
        <f t="shared" si="36"/>
        <v>2.133</v>
      </c>
      <c r="Y130" s="129">
        <f t="shared" si="36"/>
        <v>2.133</v>
      </c>
      <c r="Z130" s="129">
        <f t="shared" si="36"/>
        <v>2.133</v>
      </c>
      <c r="AA130" s="129">
        <f t="shared" si="36"/>
        <v>2.133</v>
      </c>
      <c r="AB130" s="129">
        <f t="shared" si="36"/>
        <v>2.133</v>
      </c>
      <c r="AC130" s="129">
        <f t="shared" si="36"/>
        <v>2.133</v>
      </c>
      <c r="AD130" s="129">
        <f t="shared" si="36"/>
        <v>2.133</v>
      </c>
      <c r="AE130" s="129">
        <f t="shared" si="36"/>
        <v>2.133</v>
      </c>
      <c r="AF130" s="129">
        <f t="shared" si="36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5"/>
        <v>2.09</v>
      </c>
      <c r="D131" s="129">
        <f t="shared" si="35"/>
        <v>2.09</v>
      </c>
      <c r="E131" s="129">
        <f t="shared" si="35"/>
        <v>2.09</v>
      </c>
      <c r="F131" s="129">
        <f t="shared" si="35"/>
        <v>2.09</v>
      </c>
      <c r="G131" s="129">
        <f t="shared" si="35"/>
        <v>2.09</v>
      </c>
      <c r="H131" s="129">
        <f t="shared" si="35"/>
        <v>2.09</v>
      </c>
      <c r="I131" s="129">
        <f t="shared" si="35"/>
        <v>2.09</v>
      </c>
      <c r="J131" s="129">
        <f t="shared" si="35"/>
        <v>2.09</v>
      </c>
      <c r="K131" s="129">
        <f t="shared" si="35"/>
        <v>2.09</v>
      </c>
      <c r="L131" s="129">
        <f t="shared" si="35"/>
        <v>2.09</v>
      </c>
      <c r="M131" s="129">
        <f t="shared" si="35"/>
        <v>2.09</v>
      </c>
      <c r="N131" s="129">
        <f t="shared" si="35"/>
        <v>2.09</v>
      </c>
      <c r="O131" s="129">
        <f t="shared" si="35"/>
        <v>2.09</v>
      </c>
      <c r="P131" s="129">
        <f t="shared" si="35"/>
        <v>2.09</v>
      </c>
      <c r="Q131" s="129">
        <f t="shared" si="35"/>
        <v>2.09</v>
      </c>
      <c r="R131" s="129">
        <f t="shared" si="35"/>
        <v>2.09</v>
      </c>
      <c r="S131" s="129">
        <f t="shared" si="36"/>
        <v>2.09</v>
      </c>
      <c r="T131" s="129">
        <f t="shared" si="36"/>
        <v>2.09</v>
      </c>
      <c r="U131" s="129">
        <f t="shared" si="36"/>
        <v>2.09</v>
      </c>
      <c r="V131" s="129">
        <f t="shared" si="36"/>
        <v>2.09</v>
      </c>
      <c r="W131" s="129">
        <f t="shared" si="36"/>
        <v>2.09</v>
      </c>
      <c r="X131" s="129">
        <f t="shared" si="36"/>
        <v>2.09</v>
      </c>
      <c r="Y131" s="129">
        <f t="shared" si="36"/>
        <v>2.09</v>
      </c>
      <c r="Z131" s="129">
        <f t="shared" si="36"/>
        <v>2.09</v>
      </c>
      <c r="AA131" s="129">
        <f t="shared" si="36"/>
        <v>2.09</v>
      </c>
      <c r="AB131" s="129">
        <f t="shared" si="36"/>
        <v>2.09</v>
      </c>
      <c r="AC131" s="129">
        <f t="shared" si="36"/>
        <v>2.09</v>
      </c>
      <c r="AD131" s="129">
        <f t="shared" si="36"/>
        <v>2.09</v>
      </c>
      <c r="AE131" s="129">
        <f t="shared" si="36"/>
        <v>2.09</v>
      </c>
      <c r="AF131" s="129">
        <f t="shared" si="36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5"/>
        <v>1.1399999999999999</v>
      </c>
      <c r="D132" s="129">
        <f t="shared" si="35"/>
        <v>1.1399999999999999</v>
      </c>
      <c r="E132" s="129">
        <f t="shared" si="35"/>
        <v>1.1399999999999999</v>
      </c>
      <c r="F132" s="129">
        <f t="shared" si="35"/>
        <v>1.1399999999999999</v>
      </c>
      <c r="G132" s="129">
        <f t="shared" si="35"/>
        <v>1.1399999999999999</v>
      </c>
      <c r="H132" s="129">
        <f t="shared" si="35"/>
        <v>1.1399999999999999</v>
      </c>
      <c r="I132" s="129">
        <f t="shared" si="35"/>
        <v>1.1399999999999999</v>
      </c>
      <c r="J132" s="129">
        <f t="shared" si="35"/>
        <v>1.1399999999999999</v>
      </c>
      <c r="K132" s="129">
        <f t="shared" si="35"/>
        <v>1.1399999999999999</v>
      </c>
      <c r="L132" s="129">
        <f t="shared" si="35"/>
        <v>1.1399999999999999</v>
      </c>
      <c r="M132" s="129">
        <f t="shared" si="35"/>
        <v>1.1399999999999999</v>
      </c>
      <c r="N132" s="129">
        <f t="shared" si="35"/>
        <v>1.1399999999999999</v>
      </c>
      <c r="O132" s="129">
        <f t="shared" si="35"/>
        <v>1.1399999999999999</v>
      </c>
      <c r="P132" s="129">
        <f t="shared" si="35"/>
        <v>1.1399999999999999</v>
      </c>
      <c r="Q132" s="129">
        <f t="shared" si="35"/>
        <v>1.1399999999999999</v>
      </c>
      <c r="R132" s="129">
        <f t="shared" si="35"/>
        <v>1.1399999999999999</v>
      </c>
      <c r="S132" s="129">
        <f t="shared" si="36"/>
        <v>1.1399999999999999</v>
      </c>
      <c r="T132" s="129">
        <f t="shared" si="36"/>
        <v>1.1399999999999999</v>
      </c>
      <c r="U132" s="129">
        <f t="shared" si="36"/>
        <v>1.1399999999999999</v>
      </c>
      <c r="V132" s="129">
        <f t="shared" si="36"/>
        <v>1.1399999999999999</v>
      </c>
      <c r="W132" s="129">
        <f t="shared" si="36"/>
        <v>1.1399999999999999</v>
      </c>
      <c r="X132" s="129">
        <f t="shared" si="36"/>
        <v>1.1399999999999999</v>
      </c>
      <c r="Y132" s="129">
        <f t="shared" si="36"/>
        <v>1.1399999999999999</v>
      </c>
      <c r="Z132" s="129">
        <f t="shared" si="36"/>
        <v>1.1399999999999999</v>
      </c>
      <c r="AA132" s="129">
        <f t="shared" si="36"/>
        <v>1.1399999999999999</v>
      </c>
      <c r="AB132" s="129">
        <f t="shared" si="36"/>
        <v>1.1399999999999999</v>
      </c>
      <c r="AC132" s="129">
        <f t="shared" si="36"/>
        <v>1.1399999999999999</v>
      </c>
      <c r="AD132" s="129">
        <f t="shared" si="36"/>
        <v>1.1399999999999999</v>
      </c>
      <c r="AE132" s="129">
        <f t="shared" si="36"/>
        <v>1.1399999999999999</v>
      </c>
      <c r="AF132" s="129">
        <f t="shared" si="36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5"/>
        <v>0.82</v>
      </c>
      <c r="D133" s="129">
        <f t="shared" si="35"/>
        <v>0.82</v>
      </c>
      <c r="E133" s="129">
        <f t="shared" si="35"/>
        <v>0.82</v>
      </c>
      <c r="F133" s="129">
        <f t="shared" si="35"/>
        <v>0.82</v>
      </c>
      <c r="G133" s="129">
        <f t="shared" si="35"/>
        <v>0.82</v>
      </c>
      <c r="H133" s="129">
        <f t="shared" si="35"/>
        <v>0.82</v>
      </c>
      <c r="I133" s="129">
        <f t="shared" si="35"/>
        <v>0.82</v>
      </c>
      <c r="J133" s="129">
        <f t="shared" si="35"/>
        <v>0.82</v>
      </c>
      <c r="K133" s="129">
        <f t="shared" si="35"/>
        <v>0.82</v>
      </c>
      <c r="L133" s="129">
        <f t="shared" si="35"/>
        <v>0.82</v>
      </c>
      <c r="M133" s="129">
        <f t="shared" si="35"/>
        <v>0.82</v>
      </c>
      <c r="N133" s="129">
        <f t="shared" si="35"/>
        <v>0.82</v>
      </c>
      <c r="O133" s="129">
        <f t="shared" si="35"/>
        <v>0.82</v>
      </c>
      <c r="P133" s="129">
        <f t="shared" si="35"/>
        <v>0.82</v>
      </c>
      <c r="Q133" s="129">
        <f t="shared" si="35"/>
        <v>0.82</v>
      </c>
      <c r="R133" s="129">
        <f t="shared" si="35"/>
        <v>0.82</v>
      </c>
      <c r="S133" s="129">
        <f t="shared" si="36"/>
        <v>0.82</v>
      </c>
      <c r="T133" s="129">
        <f t="shared" si="36"/>
        <v>0.82</v>
      </c>
      <c r="U133" s="129">
        <f t="shared" si="36"/>
        <v>0.82</v>
      </c>
      <c r="V133" s="129">
        <f t="shared" si="36"/>
        <v>0.82</v>
      </c>
      <c r="W133" s="129">
        <f t="shared" si="36"/>
        <v>0.82</v>
      </c>
      <c r="X133" s="129">
        <f t="shared" si="36"/>
        <v>0.82</v>
      </c>
      <c r="Y133" s="129">
        <f t="shared" si="36"/>
        <v>0.82</v>
      </c>
      <c r="Z133" s="129">
        <f t="shared" si="36"/>
        <v>0.82</v>
      </c>
      <c r="AA133" s="129">
        <f t="shared" si="36"/>
        <v>0.82</v>
      </c>
      <c r="AB133" s="129">
        <f t="shared" si="36"/>
        <v>0.82</v>
      </c>
      <c r="AC133" s="129">
        <f t="shared" si="36"/>
        <v>0.82</v>
      </c>
      <c r="AD133" s="129">
        <f t="shared" si="36"/>
        <v>0.82</v>
      </c>
      <c r="AE133" s="129">
        <f t="shared" si="36"/>
        <v>0.82</v>
      </c>
      <c r="AF133" s="129">
        <f t="shared" si="36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7">B135</f>
        <v>2</v>
      </c>
      <c r="D135" s="129">
        <f t="shared" si="37"/>
        <v>2</v>
      </c>
      <c r="E135" s="129">
        <f t="shared" si="37"/>
        <v>2</v>
      </c>
      <c r="F135" s="129">
        <f t="shared" si="37"/>
        <v>2</v>
      </c>
      <c r="G135" s="129">
        <f t="shared" si="37"/>
        <v>2</v>
      </c>
      <c r="H135" s="129">
        <f t="shared" si="37"/>
        <v>2</v>
      </c>
      <c r="I135" s="129">
        <f t="shared" si="37"/>
        <v>2</v>
      </c>
      <c r="J135" s="129">
        <f t="shared" si="37"/>
        <v>2</v>
      </c>
      <c r="K135" s="129">
        <f t="shared" si="37"/>
        <v>2</v>
      </c>
      <c r="L135" s="129">
        <f t="shared" si="37"/>
        <v>2</v>
      </c>
      <c r="M135" s="129">
        <f t="shared" si="37"/>
        <v>2</v>
      </c>
      <c r="N135" s="129">
        <f t="shared" si="37"/>
        <v>2</v>
      </c>
      <c r="O135" s="129">
        <f t="shared" si="37"/>
        <v>2</v>
      </c>
      <c r="P135" s="129">
        <f t="shared" si="37"/>
        <v>2</v>
      </c>
      <c r="Q135" s="129">
        <f t="shared" si="37"/>
        <v>2</v>
      </c>
      <c r="R135" s="129">
        <f t="shared" si="37"/>
        <v>2</v>
      </c>
      <c r="S135" s="129">
        <f t="shared" ref="S135:AF141" si="38">R135</f>
        <v>2</v>
      </c>
      <c r="T135" s="129">
        <f t="shared" si="38"/>
        <v>2</v>
      </c>
      <c r="U135" s="129">
        <f t="shared" si="38"/>
        <v>2</v>
      </c>
      <c r="V135" s="129">
        <f t="shared" si="38"/>
        <v>2</v>
      </c>
      <c r="W135" s="129">
        <f t="shared" si="38"/>
        <v>2</v>
      </c>
      <c r="X135" s="129">
        <f t="shared" si="38"/>
        <v>2</v>
      </c>
      <c r="Y135" s="129">
        <f t="shared" si="38"/>
        <v>2</v>
      </c>
      <c r="Z135" s="129">
        <f t="shared" si="38"/>
        <v>2</v>
      </c>
      <c r="AA135" s="129">
        <f t="shared" si="38"/>
        <v>2</v>
      </c>
      <c r="AB135" s="129">
        <f t="shared" si="38"/>
        <v>2</v>
      </c>
      <c r="AC135" s="129">
        <f t="shared" si="38"/>
        <v>2</v>
      </c>
      <c r="AD135" s="129">
        <f t="shared" si="38"/>
        <v>2</v>
      </c>
      <c r="AE135" s="129">
        <f t="shared" si="38"/>
        <v>2</v>
      </c>
      <c r="AF135" s="129">
        <f t="shared" si="38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7"/>
        <v>5.61</v>
      </c>
      <c r="D136" s="129">
        <f t="shared" si="37"/>
        <v>5.61</v>
      </c>
      <c r="E136" s="129">
        <f t="shared" si="37"/>
        <v>5.61</v>
      </c>
      <c r="F136" s="129">
        <f t="shared" si="37"/>
        <v>5.61</v>
      </c>
      <c r="G136" s="129">
        <f t="shared" si="37"/>
        <v>5.61</v>
      </c>
      <c r="H136" s="129">
        <f t="shared" si="37"/>
        <v>5.61</v>
      </c>
      <c r="I136" s="129">
        <f t="shared" si="37"/>
        <v>5.61</v>
      </c>
      <c r="J136" s="129">
        <f t="shared" si="37"/>
        <v>5.61</v>
      </c>
      <c r="K136" s="129">
        <f t="shared" si="37"/>
        <v>5.61</v>
      </c>
      <c r="L136" s="129">
        <f t="shared" si="37"/>
        <v>5.61</v>
      </c>
      <c r="M136" s="129">
        <f t="shared" si="37"/>
        <v>5.61</v>
      </c>
      <c r="N136" s="129">
        <f t="shared" si="37"/>
        <v>5.61</v>
      </c>
      <c r="O136" s="129">
        <f t="shared" si="37"/>
        <v>5.61</v>
      </c>
      <c r="P136" s="129">
        <f t="shared" si="37"/>
        <v>5.61</v>
      </c>
      <c r="Q136" s="129">
        <f t="shared" si="37"/>
        <v>5.61</v>
      </c>
      <c r="R136" s="129">
        <f t="shared" si="37"/>
        <v>5.61</v>
      </c>
      <c r="S136" s="129">
        <f t="shared" si="38"/>
        <v>5.61</v>
      </c>
      <c r="T136" s="129">
        <f t="shared" si="38"/>
        <v>5.61</v>
      </c>
      <c r="U136" s="129">
        <f t="shared" si="38"/>
        <v>5.61</v>
      </c>
      <c r="V136" s="129">
        <f t="shared" si="38"/>
        <v>5.61</v>
      </c>
      <c r="W136" s="129">
        <f t="shared" si="38"/>
        <v>5.61</v>
      </c>
      <c r="X136" s="129">
        <f t="shared" si="38"/>
        <v>5.61</v>
      </c>
      <c r="Y136" s="129">
        <f t="shared" si="38"/>
        <v>5.61</v>
      </c>
      <c r="Z136" s="129">
        <f t="shared" si="38"/>
        <v>5.61</v>
      </c>
      <c r="AA136" s="129">
        <f t="shared" si="38"/>
        <v>5.61</v>
      </c>
      <c r="AB136" s="129">
        <f t="shared" si="38"/>
        <v>5.61</v>
      </c>
      <c r="AC136" s="129">
        <f t="shared" si="38"/>
        <v>5.61</v>
      </c>
      <c r="AD136" s="129">
        <f t="shared" si="38"/>
        <v>5.61</v>
      </c>
      <c r="AE136" s="129">
        <f t="shared" si="38"/>
        <v>5.61</v>
      </c>
      <c r="AF136" s="129">
        <f t="shared" si="38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7"/>
        <v>1.25</v>
      </c>
      <c r="D137" s="129">
        <f t="shared" si="37"/>
        <v>1.25</v>
      </c>
      <c r="E137" s="129">
        <f t="shared" si="37"/>
        <v>1.25</v>
      </c>
      <c r="F137" s="129">
        <f t="shared" si="37"/>
        <v>1.25</v>
      </c>
      <c r="G137" s="129">
        <f t="shared" si="37"/>
        <v>1.25</v>
      </c>
      <c r="H137" s="129">
        <f t="shared" si="37"/>
        <v>1.25</v>
      </c>
      <c r="I137" s="129">
        <f t="shared" si="37"/>
        <v>1.25</v>
      </c>
      <c r="J137" s="129">
        <f t="shared" si="37"/>
        <v>1.25</v>
      </c>
      <c r="K137" s="129">
        <f t="shared" si="37"/>
        <v>1.25</v>
      </c>
      <c r="L137" s="129">
        <f t="shared" si="37"/>
        <v>1.25</v>
      </c>
      <c r="M137" s="129">
        <f t="shared" si="37"/>
        <v>1.25</v>
      </c>
      <c r="N137" s="129">
        <f t="shared" si="37"/>
        <v>1.25</v>
      </c>
      <c r="O137" s="129">
        <f t="shared" si="37"/>
        <v>1.25</v>
      </c>
      <c r="P137" s="129">
        <f t="shared" si="37"/>
        <v>1.25</v>
      </c>
      <c r="Q137" s="129">
        <f t="shared" si="37"/>
        <v>1.25</v>
      </c>
      <c r="R137" s="129">
        <f t="shared" si="37"/>
        <v>1.25</v>
      </c>
      <c r="S137" s="129">
        <f t="shared" si="38"/>
        <v>1.25</v>
      </c>
      <c r="T137" s="129">
        <f t="shared" si="38"/>
        <v>1.25</v>
      </c>
      <c r="U137" s="129">
        <f t="shared" si="38"/>
        <v>1.25</v>
      </c>
      <c r="V137" s="129">
        <f t="shared" si="38"/>
        <v>1.25</v>
      </c>
      <c r="W137" s="129">
        <f t="shared" si="38"/>
        <v>1.25</v>
      </c>
      <c r="X137" s="129">
        <f t="shared" si="38"/>
        <v>1.25</v>
      </c>
      <c r="Y137" s="129">
        <f t="shared" si="38"/>
        <v>1.25</v>
      </c>
      <c r="Z137" s="129">
        <f t="shared" si="38"/>
        <v>1.25</v>
      </c>
      <c r="AA137" s="129">
        <f t="shared" si="38"/>
        <v>1.25</v>
      </c>
      <c r="AB137" s="129">
        <f t="shared" si="38"/>
        <v>1.25</v>
      </c>
      <c r="AC137" s="129">
        <f t="shared" si="38"/>
        <v>1.25</v>
      </c>
      <c r="AD137" s="129">
        <f t="shared" si="38"/>
        <v>1.25</v>
      </c>
      <c r="AE137" s="129">
        <f t="shared" si="38"/>
        <v>1.25</v>
      </c>
      <c r="AF137" s="129">
        <f t="shared" si="38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7"/>
        <v>1.25</v>
      </c>
      <c r="D138" s="129">
        <f t="shared" si="37"/>
        <v>1.25</v>
      </c>
      <c r="E138" s="129">
        <f t="shared" si="37"/>
        <v>1.25</v>
      </c>
      <c r="F138" s="129">
        <f t="shared" si="37"/>
        <v>1.25</v>
      </c>
      <c r="G138" s="129">
        <f t="shared" si="37"/>
        <v>1.25</v>
      </c>
      <c r="H138" s="129">
        <f t="shared" si="37"/>
        <v>1.25</v>
      </c>
      <c r="I138" s="129">
        <f t="shared" si="37"/>
        <v>1.25</v>
      </c>
      <c r="J138" s="129">
        <f t="shared" si="37"/>
        <v>1.25</v>
      </c>
      <c r="K138" s="129">
        <f t="shared" si="37"/>
        <v>1.25</v>
      </c>
      <c r="L138" s="129">
        <f t="shared" si="37"/>
        <v>1.25</v>
      </c>
      <c r="M138" s="129">
        <f t="shared" si="37"/>
        <v>1.25</v>
      </c>
      <c r="N138" s="129">
        <f t="shared" si="37"/>
        <v>1.25</v>
      </c>
      <c r="O138" s="129">
        <f t="shared" si="37"/>
        <v>1.25</v>
      </c>
      <c r="P138" s="129">
        <f t="shared" si="37"/>
        <v>1.25</v>
      </c>
      <c r="Q138" s="129">
        <f t="shared" si="37"/>
        <v>1.25</v>
      </c>
      <c r="R138" s="129">
        <f t="shared" si="37"/>
        <v>1.25</v>
      </c>
      <c r="S138" s="129">
        <f t="shared" si="38"/>
        <v>1.25</v>
      </c>
      <c r="T138" s="129">
        <f t="shared" si="38"/>
        <v>1.25</v>
      </c>
      <c r="U138" s="129">
        <f t="shared" si="38"/>
        <v>1.25</v>
      </c>
      <c r="V138" s="129">
        <f t="shared" si="38"/>
        <v>1.25</v>
      </c>
      <c r="W138" s="129">
        <f t="shared" si="38"/>
        <v>1.25</v>
      </c>
      <c r="X138" s="129">
        <f t="shared" si="38"/>
        <v>1.25</v>
      </c>
      <c r="Y138" s="129">
        <f t="shared" si="38"/>
        <v>1.25</v>
      </c>
      <c r="Z138" s="129">
        <f t="shared" si="38"/>
        <v>1.25</v>
      </c>
      <c r="AA138" s="129">
        <f t="shared" si="38"/>
        <v>1.25</v>
      </c>
      <c r="AB138" s="129">
        <f t="shared" si="38"/>
        <v>1.25</v>
      </c>
      <c r="AC138" s="129">
        <f t="shared" si="38"/>
        <v>1.25</v>
      </c>
      <c r="AD138" s="129">
        <f t="shared" si="38"/>
        <v>1.25</v>
      </c>
      <c r="AE138" s="129">
        <f t="shared" si="38"/>
        <v>1.25</v>
      </c>
      <c r="AF138" s="129">
        <f t="shared" si="38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7"/>
        <v>1.46</v>
      </c>
      <c r="D139" s="129">
        <f t="shared" si="37"/>
        <v>1.46</v>
      </c>
      <c r="E139" s="129">
        <f t="shared" si="37"/>
        <v>1.46</v>
      </c>
      <c r="F139" s="129">
        <f t="shared" si="37"/>
        <v>1.46</v>
      </c>
      <c r="G139" s="129">
        <f t="shared" si="37"/>
        <v>1.46</v>
      </c>
      <c r="H139" s="129">
        <f t="shared" si="37"/>
        <v>1.46</v>
      </c>
      <c r="I139" s="129">
        <f t="shared" si="37"/>
        <v>1.46</v>
      </c>
      <c r="J139" s="129">
        <f t="shared" si="37"/>
        <v>1.46</v>
      </c>
      <c r="K139" s="129">
        <f t="shared" si="37"/>
        <v>1.46</v>
      </c>
      <c r="L139" s="129">
        <f t="shared" si="37"/>
        <v>1.46</v>
      </c>
      <c r="M139" s="129">
        <f t="shared" si="37"/>
        <v>1.46</v>
      </c>
      <c r="N139" s="129">
        <f t="shared" si="37"/>
        <v>1.46</v>
      </c>
      <c r="O139" s="129">
        <f t="shared" si="37"/>
        <v>1.46</v>
      </c>
      <c r="P139" s="129">
        <f t="shared" si="37"/>
        <v>1.46</v>
      </c>
      <c r="Q139" s="129">
        <f t="shared" si="37"/>
        <v>1.46</v>
      </c>
      <c r="R139" s="129">
        <f t="shared" si="37"/>
        <v>1.46</v>
      </c>
      <c r="S139" s="129">
        <f t="shared" si="38"/>
        <v>1.46</v>
      </c>
      <c r="T139" s="129">
        <f t="shared" si="38"/>
        <v>1.46</v>
      </c>
      <c r="U139" s="129">
        <f t="shared" si="38"/>
        <v>1.46</v>
      </c>
      <c r="V139" s="129">
        <f t="shared" si="38"/>
        <v>1.46</v>
      </c>
      <c r="W139" s="129">
        <f t="shared" si="38"/>
        <v>1.46</v>
      </c>
      <c r="X139" s="129">
        <f t="shared" si="38"/>
        <v>1.46</v>
      </c>
      <c r="Y139" s="129">
        <f t="shared" si="38"/>
        <v>1.46</v>
      </c>
      <c r="Z139" s="129">
        <f t="shared" si="38"/>
        <v>1.46</v>
      </c>
      <c r="AA139" s="129">
        <f t="shared" si="38"/>
        <v>1.46</v>
      </c>
      <c r="AB139" s="129">
        <f t="shared" si="38"/>
        <v>1.46</v>
      </c>
      <c r="AC139" s="129">
        <f t="shared" si="38"/>
        <v>1.46</v>
      </c>
      <c r="AD139" s="129">
        <f t="shared" si="38"/>
        <v>1.46</v>
      </c>
      <c r="AE139" s="129">
        <f t="shared" si="38"/>
        <v>1.46</v>
      </c>
      <c r="AF139" s="129">
        <f t="shared" si="38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7"/>
        <v>3</v>
      </c>
      <c r="D140" s="129">
        <f t="shared" si="37"/>
        <v>3</v>
      </c>
      <c r="E140" s="129">
        <f t="shared" si="37"/>
        <v>3</v>
      </c>
      <c r="F140" s="129">
        <f t="shared" si="37"/>
        <v>3</v>
      </c>
      <c r="G140" s="129">
        <f t="shared" si="37"/>
        <v>3</v>
      </c>
      <c r="H140" s="129">
        <f t="shared" si="37"/>
        <v>3</v>
      </c>
      <c r="I140" s="129">
        <f t="shared" si="37"/>
        <v>3</v>
      </c>
      <c r="J140" s="129">
        <f t="shared" si="37"/>
        <v>3</v>
      </c>
      <c r="K140" s="129">
        <f t="shared" si="37"/>
        <v>3</v>
      </c>
      <c r="L140" s="129">
        <f t="shared" si="37"/>
        <v>3</v>
      </c>
      <c r="M140" s="129">
        <f t="shared" si="37"/>
        <v>3</v>
      </c>
      <c r="N140" s="129">
        <f t="shared" si="37"/>
        <v>3</v>
      </c>
      <c r="O140" s="129">
        <f t="shared" si="37"/>
        <v>3</v>
      </c>
      <c r="P140" s="129">
        <f t="shared" si="37"/>
        <v>3</v>
      </c>
      <c r="Q140" s="129">
        <f t="shared" si="37"/>
        <v>3</v>
      </c>
      <c r="R140" s="129">
        <f t="shared" si="37"/>
        <v>3</v>
      </c>
      <c r="S140" s="129">
        <f t="shared" si="38"/>
        <v>3</v>
      </c>
      <c r="T140" s="129">
        <f t="shared" si="38"/>
        <v>3</v>
      </c>
      <c r="U140" s="129">
        <f t="shared" si="38"/>
        <v>3</v>
      </c>
      <c r="V140" s="129">
        <f t="shared" si="38"/>
        <v>3</v>
      </c>
      <c r="W140" s="129">
        <f t="shared" si="38"/>
        <v>3</v>
      </c>
      <c r="X140" s="129">
        <f t="shared" si="38"/>
        <v>3</v>
      </c>
      <c r="Y140" s="129">
        <f t="shared" si="38"/>
        <v>3</v>
      </c>
      <c r="Z140" s="129">
        <f t="shared" si="38"/>
        <v>3</v>
      </c>
      <c r="AA140" s="129">
        <f t="shared" si="38"/>
        <v>3</v>
      </c>
      <c r="AB140" s="129">
        <f t="shared" si="38"/>
        <v>3</v>
      </c>
      <c r="AC140" s="129">
        <f t="shared" si="38"/>
        <v>3</v>
      </c>
      <c r="AD140" s="129">
        <f t="shared" si="38"/>
        <v>3</v>
      </c>
      <c r="AE140" s="129">
        <f t="shared" si="38"/>
        <v>3</v>
      </c>
      <c r="AF140" s="129">
        <f t="shared" si="38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7"/>
        <v>3.3</v>
      </c>
      <c r="D141" s="129">
        <f t="shared" si="37"/>
        <v>3.3</v>
      </c>
      <c r="E141" s="129">
        <f t="shared" si="37"/>
        <v>3.3</v>
      </c>
      <c r="F141" s="129">
        <f t="shared" si="37"/>
        <v>3.3</v>
      </c>
      <c r="G141" s="129">
        <f t="shared" si="37"/>
        <v>3.3</v>
      </c>
      <c r="H141" s="129">
        <f t="shared" si="37"/>
        <v>3.3</v>
      </c>
      <c r="I141" s="129">
        <f t="shared" si="37"/>
        <v>3.3</v>
      </c>
      <c r="J141" s="129">
        <f t="shared" si="37"/>
        <v>3.3</v>
      </c>
      <c r="K141" s="129">
        <f t="shared" si="37"/>
        <v>3.3</v>
      </c>
      <c r="L141" s="129">
        <f t="shared" si="37"/>
        <v>3.3</v>
      </c>
      <c r="M141" s="129">
        <f t="shared" si="37"/>
        <v>3.3</v>
      </c>
      <c r="N141" s="129">
        <f t="shared" si="37"/>
        <v>3.3</v>
      </c>
      <c r="O141" s="129">
        <f t="shared" si="37"/>
        <v>3.3</v>
      </c>
      <c r="P141" s="129">
        <f t="shared" si="37"/>
        <v>3.3</v>
      </c>
      <c r="Q141" s="129">
        <f t="shared" si="37"/>
        <v>3.3</v>
      </c>
      <c r="R141" s="129">
        <f t="shared" si="37"/>
        <v>3.3</v>
      </c>
      <c r="S141" s="129">
        <f t="shared" si="38"/>
        <v>3.3</v>
      </c>
      <c r="T141" s="129">
        <f t="shared" si="38"/>
        <v>3.3</v>
      </c>
      <c r="U141" s="129">
        <f t="shared" si="38"/>
        <v>3.3</v>
      </c>
      <c r="V141" s="129">
        <f t="shared" si="38"/>
        <v>3.3</v>
      </c>
      <c r="W141" s="129">
        <f t="shared" si="38"/>
        <v>3.3</v>
      </c>
      <c r="X141" s="129">
        <f t="shared" si="38"/>
        <v>3.3</v>
      </c>
      <c r="Y141" s="129">
        <f t="shared" si="38"/>
        <v>3.3</v>
      </c>
      <c r="Z141" s="129">
        <f t="shared" si="38"/>
        <v>3.3</v>
      </c>
      <c r="AA141" s="129">
        <f t="shared" si="38"/>
        <v>3.3</v>
      </c>
      <c r="AB141" s="129">
        <f t="shared" si="38"/>
        <v>3.3</v>
      </c>
      <c r="AC141" s="129">
        <f t="shared" si="38"/>
        <v>3.3</v>
      </c>
      <c r="AD141" s="129">
        <f t="shared" si="38"/>
        <v>3.3</v>
      </c>
      <c r="AE141" s="129">
        <f t="shared" si="38"/>
        <v>3.3</v>
      </c>
      <c r="AF141" s="129">
        <f t="shared" si="38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39">B143</f>
        <v>1.76</v>
      </c>
      <c r="D143" s="129">
        <f t="shared" si="39"/>
        <v>1.76</v>
      </c>
      <c r="E143" s="129">
        <f t="shared" si="39"/>
        <v>1.76</v>
      </c>
      <c r="F143" s="129">
        <f t="shared" si="39"/>
        <v>1.76</v>
      </c>
      <c r="G143" s="129">
        <f t="shared" si="39"/>
        <v>1.76</v>
      </c>
      <c r="H143" s="129">
        <f t="shared" si="39"/>
        <v>1.76</v>
      </c>
      <c r="I143" s="129">
        <f t="shared" si="39"/>
        <v>1.76</v>
      </c>
      <c r="J143" s="129">
        <f t="shared" si="39"/>
        <v>1.76</v>
      </c>
      <c r="K143" s="129">
        <f t="shared" si="39"/>
        <v>1.76</v>
      </c>
      <c r="L143" s="129">
        <f t="shared" si="39"/>
        <v>1.76</v>
      </c>
      <c r="M143" s="129">
        <f t="shared" si="39"/>
        <v>1.76</v>
      </c>
      <c r="N143" s="129">
        <f t="shared" si="39"/>
        <v>1.76</v>
      </c>
      <c r="O143" s="129">
        <f t="shared" si="39"/>
        <v>1.76</v>
      </c>
      <c r="P143" s="129">
        <f t="shared" si="39"/>
        <v>1.76</v>
      </c>
      <c r="Q143" s="129">
        <f t="shared" si="39"/>
        <v>1.76</v>
      </c>
      <c r="R143" s="129">
        <f t="shared" si="39"/>
        <v>1.76</v>
      </c>
      <c r="S143" s="129">
        <f t="shared" ref="S143:AF144" si="40">R143</f>
        <v>1.76</v>
      </c>
      <c r="T143" s="129">
        <f t="shared" si="40"/>
        <v>1.76</v>
      </c>
      <c r="U143" s="129">
        <f t="shared" si="40"/>
        <v>1.76</v>
      </c>
      <c r="V143" s="129">
        <f t="shared" si="40"/>
        <v>1.76</v>
      </c>
      <c r="W143" s="129">
        <f t="shared" si="40"/>
        <v>1.76</v>
      </c>
      <c r="X143" s="129">
        <f t="shared" si="40"/>
        <v>1.76</v>
      </c>
      <c r="Y143" s="129">
        <f t="shared" si="40"/>
        <v>1.76</v>
      </c>
      <c r="Z143" s="129">
        <f t="shared" si="40"/>
        <v>1.76</v>
      </c>
      <c r="AA143" s="129">
        <f t="shared" si="40"/>
        <v>1.76</v>
      </c>
      <c r="AB143" s="129">
        <f t="shared" si="40"/>
        <v>1.76</v>
      </c>
      <c r="AC143" s="129">
        <f t="shared" si="40"/>
        <v>1.76</v>
      </c>
      <c r="AD143" s="129">
        <f t="shared" si="40"/>
        <v>1.76</v>
      </c>
      <c r="AE143" s="129">
        <f t="shared" si="40"/>
        <v>1.76</v>
      </c>
      <c r="AF143" s="129">
        <f t="shared" si="40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9"/>
        <v>0</v>
      </c>
      <c r="D144" s="129">
        <f t="shared" si="39"/>
        <v>0</v>
      </c>
      <c r="E144" s="129">
        <f t="shared" si="39"/>
        <v>0</v>
      </c>
      <c r="F144" s="129">
        <f t="shared" si="39"/>
        <v>0</v>
      </c>
      <c r="G144" s="129">
        <f t="shared" si="39"/>
        <v>0</v>
      </c>
      <c r="H144" s="129">
        <f t="shared" si="39"/>
        <v>0</v>
      </c>
      <c r="I144" s="129">
        <f t="shared" si="39"/>
        <v>0</v>
      </c>
      <c r="J144" s="129">
        <f t="shared" si="39"/>
        <v>0</v>
      </c>
      <c r="K144" s="129">
        <f t="shared" si="39"/>
        <v>0</v>
      </c>
      <c r="L144" s="129">
        <f t="shared" si="39"/>
        <v>0</v>
      </c>
      <c r="M144" s="129">
        <f t="shared" si="39"/>
        <v>0</v>
      </c>
      <c r="N144" s="129">
        <f t="shared" si="39"/>
        <v>0</v>
      </c>
      <c r="O144" s="129">
        <f t="shared" si="39"/>
        <v>0</v>
      </c>
      <c r="P144" s="129">
        <f t="shared" si="39"/>
        <v>0</v>
      </c>
      <c r="Q144" s="129">
        <f t="shared" si="39"/>
        <v>0</v>
      </c>
      <c r="R144" s="129">
        <f t="shared" si="39"/>
        <v>0</v>
      </c>
      <c r="S144" s="129">
        <f t="shared" si="40"/>
        <v>0</v>
      </c>
      <c r="T144" s="129">
        <f t="shared" si="40"/>
        <v>0</v>
      </c>
      <c r="U144" s="129">
        <f t="shared" si="40"/>
        <v>0</v>
      </c>
      <c r="V144" s="129">
        <f t="shared" si="40"/>
        <v>0</v>
      </c>
      <c r="W144" s="129">
        <f t="shared" si="40"/>
        <v>0</v>
      </c>
      <c r="X144" s="129">
        <f t="shared" si="40"/>
        <v>0</v>
      </c>
      <c r="Y144" s="129">
        <f t="shared" si="40"/>
        <v>0</v>
      </c>
      <c r="Z144" s="129">
        <f t="shared" si="40"/>
        <v>0</v>
      </c>
      <c r="AA144" s="129">
        <f t="shared" si="40"/>
        <v>0</v>
      </c>
      <c r="AB144" s="129">
        <f t="shared" si="40"/>
        <v>0</v>
      </c>
      <c r="AC144" s="129">
        <f t="shared" si="40"/>
        <v>0</v>
      </c>
      <c r="AD144" s="129">
        <f t="shared" si="40"/>
        <v>0</v>
      </c>
      <c r="AE144" s="129">
        <f t="shared" si="40"/>
        <v>0</v>
      </c>
      <c r="AF144" s="129">
        <f t="shared" si="40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41">B146</f>
        <v>0.1</v>
      </c>
      <c r="D146" s="129">
        <f t="shared" si="41"/>
        <v>0.1</v>
      </c>
      <c r="E146" s="129">
        <f t="shared" si="41"/>
        <v>0.1</v>
      </c>
      <c r="F146" s="129">
        <f t="shared" si="41"/>
        <v>0.1</v>
      </c>
      <c r="G146" s="129">
        <f t="shared" si="41"/>
        <v>0.1</v>
      </c>
      <c r="H146" s="129">
        <f t="shared" si="41"/>
        <v>0.1</v>
      </c>
      <c r="I146" s="129">
        <f t="shared" si="41"/>
        <v>0.1</v>
      </c>
      <c r="J146" s="129">
        <f t="shared" si="41"/>
        <v>0.1</v>
      </c>
      <c r="K146" s="129">
        <f t="shared" si="41"/>
        <v>0.1</v>
      </c>
      <c r="L146" s="129">
        <f t="shared" si="41"/>
        <v>0.1</v>
      </c>
      <c r="M146" s="129">
        <f t="shared" si="41"/>
        <v>0.1</v>
      </c>
      <c r="N146" s="129">
        <f t="shared" si="41"/>
        <v>0.1</v>
      </c>
      <c r="O146" s="129">
        <f t="shared" si="41"/>
        <v>0.1</v>
      </c>
      <c r="P146" s="129">
        <f t="shared" si="41"/>
        <v>0.1</v>
      </c>
      <c r="Q146" s="129">
        <f t="shared" si="41"/>
        <v>0.1</v>
      </c>
      <c r="R146" s="129">
        <f t="shared" si="41"/>
        <v>0.1</v>
      </c>
      <c r="S146" s="129">
        <f t="shared" ref="S146:AF149" si="42">R146</f>
        <v>0.1</v>
      </c>
      <c r="T146" s="129">
        <f t="shared" si="42"/>
        <v>0.1</v>
      </c>
      <c r="U146" s="129">
        <f t="shared" si="42"/>
        <v>0.1</v>
      </c>
      <c r="V146" s="129">
        <f t="shared" si="42"/>
        <v>0.1</v>
      </c>
      <c r="W146" s="129">
        <f t="shared" si="42"/>
        <v>0.1</v>
      </c>
      <c r="X146" s="129">
        <f t="shared" si="42"/>
        <v>0.1</v>
      </c>
      <c r="Y146" s="129">
        <f t="shared" si="42"/>
        <v>0.1</v>
      </c>
      <c r="Z146" s="129">
        <f t="shared" si="42"/>
        <v>0.1</v>
      </c>
      <c r="AA146" s="129">
        <f t="shared" si="42"/>
        <v>0.1</v>
      </c>
      <c r="AB146" s="129">
        <f t="shared" si="42"/>
        <v>0.1</v>
      </c>
      <c r="AC146" s="129">
        <f t="shared" si="42"/>
        <v>0.1</v>
      </c>
      <c r="AD146" s="129">
        <f t="shared" si="42"/>
        <v>0.1</v>
      </c>
      <c r="AE146" s="129">
        <f t="shared" si="42"/>
        <v>0.1</v>
      </c>
      <c r="AF146" s="129">
        <f t="shared" si="42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41"/>
        <v>2.0499999999999998</v>
      </c>
      <c r="D147" s="129">
        <f t="shared" si="41"/>
        <v>2.0499999999999998</v>
      </c>
      <c r="E147" s="129">
        <f t="shared" si="41"/>
        <v>2.0499999999999998</v>
      </c>
      <c r="F147" s="129">
        <f t="shared" si="41"/>
        <v>2.0499999999999998</v>
      </c>
      <c r="G147" s="129">
        <f t="shared" si="41"/>
        <v>2.0499999999999998</v>
      </c>
      <c r="H147" s="129">
        <f t="shared" si="41"/>
        <v>2.0499999999999998</v>
      </c>
      <c r="I147" s="129">
        <f t="shared" si="41"/>
        <v>2.0499999999999998</v>
      </c>
      <c r="J147" s="129">
        <f t="shared" si="41"/>
        <v>2.0499999999999998</v>
      </c>
      <c r="K147" s="129">
        <f t="shared" si="41"/>
        <v>2.0499999999999998</v>
      </c>
      <c r="L147" s="129">
        <f t="shared" si="41"/>
        <v>2.0499999999999998</v>
      </c>
      <c r="M147" s="129">
        <f t="shared" si="41"/>
        <v>2.0499999999999998</v>
      </c>
      <c r="N147" s="129">
        <f t="shared" si="41"/>
        <v>2.0499999999999998</v>
      </c>
      <c r="O147" s="129">
        <f t="shared" si="41"/>
        <v>2.0499999999999998</v>
      </c>
      <c r="P147" s="129">
        <f t="shared" si="41"/>
        <v>2.0499999999999998</v>
      </c>
      <c r="Q147" s="129">
        <f t="shared" si="41"/>
        <v>2.0499999999999998</v>
      </c>
      <c r="R147" s="129">
        <f t="shared" si="41"/>
        <v>2.0499999999999998</v>
      </c>
      <c r="S147" s="129">
        <f t="shared" si="42"/>
        <v>2.0499999999999998</v>
      </c>
      <c r="T147" s="129">
        <f t="shared" si="42"/>
        <v>2.0499999999999998</v>
      </c>
      <c r="U147" s="129">
        <f t="shared" si="42"/>
        <v>2.0499999999999998</v>
      </c>
      <c r="V147" s="129">
        <f t="shared" si="42"/>
        <v>2.0499999999999998</v>
      </c>
      <c r="W147" s="129">
        <f t="shared" si="42"/>
        <v>2.0499999999999998</v>
      </c>
      <c r="X147" s="129">
        <f t="shared" si="42"/>
        <v>2.0499999999999998</v>
      </c>
      <c r="Y147" s="129">
        <f t="shared" si="42"/>
        <v>2.0499999999999998</v>
      </c>
      <c r="Z147" s="129">
        <f t="shared" si="42"/>
        <v>2.0499999999999998</v>
      </c>
      <c r="AA147" s="129">
        <f t="shared" si="42"/>
        <v>2.0499999999999998</v>
      </c>
      <c r="AB147" s="129">
        <f t="shared" si="42"/>
        <v>2.0499999999999998</v>
      </c>
      <c r="AC147" s="129">
        <f t="shared" si="42"/>
        <v>2.0499999999999998</v>
      </c>
      <c r="AD147" s="129">
        <f t="shared" si="42"/>
        <v>2.0499999999999998</v>
      </c>
      <c r="AE147" s="129">
        <f t="shared" si="42"/>
        <v>2.0499999999999998</v>
      </c>
      <c r="AF147" s="129">
        <f t="shared" si="42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41"/>
        <v>2.7</v>
      </c>
      <c r="D148" s="129">
        <f t="shared" si="41"/>
        <v>2.7</v>
      </c>
      <c r="E148" s="129">
        <f t="shared" si="41"/>
        <v>2.7</v>
      </c>
      <c r="F148" s="129">
        <f t="shared" si="41"/>
        <v>2.7</v>
      </c>
      <c r="G148" s="129">
        <f t="shared" si="41"/>
        <v>2.7</v>
      </c>
      <c r="H148" s="129">
        <f t="shared" si="41"/>
        <v>2.7</v>
      </c>
      <c r="I148" s="129">
        <f t="shared" si="41"/>
        <v>2.7</v>
      </c>
      <c r="J148" s="129">
        <f t="shared" si="41"/>
        <v>2.7</v>
      </c>
      <c r="K148" s="129">
        <f t="shared" si="41"/>
        <v>2.7</v>
      </c>
      <c r="L148" s="129">
        <f t="shared" si="41"/>
        <v>2.7</v>
      </c>
      <c r="M148" s="129">
        <f t="shared" si="41"/>
        <v>2.7</v>
      </c>
      <c r="N148" s="129">
        <f t="shared" si="41"/>
        <v>2.7</v>
      </c>
      <c r="O148" s="129">
        <f t="shared" si="41"/>
        <v>2.7</v>
      </c>
      <c r="P148" s="129">
        <f t="shared" si="41"/>
        <v>2.7</v>
      </c>
      <c r="Q148" s="129">
        <f t="shared" si="41"/>
        <v>2.7</v>
      </c>
      <c r="R148" s="129">
        <f t="shared" si="41"/>
        <v>2.7</v>
      </c>
      <c r="S148" s="129">
        <f t="shared" si="42"/>
        <v>2.7</v>
      </c>
      <c r="T148" s="129">
        <f t="shared" si="42"/>
        <v>2.7</v>
      </c>
      <c r="U148" s="129">
        <f t="shared" si="42"/>
        <v>2.7</v>
      </c>
      <c r="V148" s="129">
        <f t="shared" si="42"/>
        <v>2.7</v>
      </c>
      <c r="W148" s="129">
        <f t="shared" si="42"/>
        <v>2.7</v>
      </c>
      <c r="X148" s="129">
        <f t="shared" si="42"/>
        <v>2.7</v>
      </c>
      <c r="Y148" s="129">
        <f t="shared" si="42"/>
        <v>2.7</v>
      </c>
      <c r="Z148" s="129">
        <f t="shared" si="42"/>
        <v>2.7</v>
      </c>
      <c r="AA148" s="129">
        <f t="shared" si="42"/>
        <v>2.7</v>
      </c>
      <c r="AB148" s="129">
        <f t="shared" si="42"/>
        <v>2.7</v>
      </c>
      <c r="AC148" s="129">
        <f t="shared" si="42"/>
        <v>2.7</v>
      </c>
      <c r="AD148" s="129">
        <f t="shared" si="42"/>
        <v>2.7</v>
      </c>
      <c r="AE148" s="129">
        <f t="shared" si="42"/>
        <v>2.7</v>
      </c>
      <c r="AF148" s="129">
        <f t="shared" si="42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41"/>
        <v>2.15</v>
      </c>
      <c r="D149" s="129">
        <f t="shared" si="41"/>
        <v>2.15</v>
      </c>
      <c r="E149" s="129">
        <f t="shared" si="41"/>
        <v>2.15</v>
      </c>
      <c r="F149" s="129">
        <f t="shared" si="41"/>
        <v>2.15</v>
      </c>
      <c r="G149" s="129">
        <f t="shared" si="41"/>
        <v>2.15</v>
      </c>
      <c r="H149" s="129">
        <f t="shared" si="41"/>
        <v>2.15</v>
      </c>
      <c r="I149" s="129">
        <f t="shared" si="41"/>
        <v>2.15</v>
      </c>
      <c r="J149" s="129">
        <f t="shared" si="41"/>
        <v>2.15</v>
      </c>
      <c r="K149" s="129">
        <f t="shared" si="41"/>
        <v>2.15</v>
      </c>
      <c r="L149" s="129">
        <f t="shared" si="41"/>
        <v>2.15</v>
      </c>
      <c r="M149" s="129">
        <f t="shared" si="41"/>
        <v>2.15</v>
      </c>
      <c r="N149" s="129">
        <f t="shared" si="41"/>
        <v>2.15</v>
      </c>
      <c r="O149" s="129">
        <f t="shared" si="41"/>
        <v>2.15</v>
      </c>
      <c r="P149" s="129">
        <f t="shared" si="41"/>
        <v>2.15</v>
      </c>
      <c r="Q149" s="129">
        <f t="shared" si="41"/>
        <v>2.15</v>
      </c>
      <c r="R149" s="129">
        <f t="shared" si="41"/>
        <v>2.15</v>
      </c>
      <c r="S149" s="129">
        <f t="shared" si="42"/>
        <v>2.15</v>
      </c>
      <c r="T149" s="129">
        <f t="shared" si="42"/>
        <v>2.15</v>
      </c>
      <c r="U149" s="129">
        <f t="shared" si="42"/>
        <v>2.15</v>
      </c>
      <c r="V149" s="129">
        <f t="shared" si="42"/>
        <v>2.15</v>
      </c>
      <c r="W149" s="129">
        <f t="shared" si="42"/>
        <v>2.15</v>
      </c>
      <c r="X149" s="129">
        <f t="shared" si="42"/>
        <v>2.15</v>
      </c>
      <c r="Y149" s="129">
        <f t="shared" si="42"/>
        <v>2.15</v>
      </c>
      <c r="Z149" s="129">
        <f t="shared" si="42"/>
        <v>2.15</v>
      </c>
      <c r="AA149" s="129">
        <f t="shared" si="42"/>
        <v>2.15</v>
      </c>
      <c r="AB149" s="129">
        <f t="shared" si="42"/>
        <v>2.15</v>
      </c>
      <c r="AC149" s="129">
        <f t="shared" si="42"/>
        <v>2.15</v>
      </c>
      <c r="AD149" s="129">
        <f t="shared" si="42"/>
        <v>2.15</v>
      </c>
      <c r="AE149" s="129">
        <f t="shared" si="42"/>
        <v>2.15</v>
      </c>
      <c r="AF149" s="129">
        <f t="shared" si="42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3">B151</f>
        <v>0.9</v>
      </c>
      <c r="D151" s="129">
        <f t="shared" si="43"/>
        <v>0.9</v>
      </c>
      <c r="E151" s="129">
        <f t="shared" si="43"/>
        <v>0.9</v>
      </c>
      <c r="F151" s="129">
        <f t="shared" si="43"/>
        <v>0.9</v>
      </c>
      <c r="G151" s="129">
        <f t="shared" si="43"/>
        <v>0.9</v>
      </c>
      <c r="H151" s="129">
        <f t="shared" si="43"/>
        <v>0.9</v>
      </c>
      <c r="I151" s="129">
        <f t="shared" si="43"/>
        <v>0.9</v>
      </c>
      <c r="J151" s="129">
        <f t="shared" si="43"/>
        <v>0.9</v>
      </c>
      <c r="K151" s="129">
        <f t="shared" si="43"/>
        <v>0.9</v>
      </c>
      <c r="L151" s="129">
        <f t="shared" si="43"/>
        <v>0.9</v>
      </c>
      <c r="M151" s="129">
        <f t="shared" si="43"/>
        <v>0.9</v>
      </c>
      <c r="N151" s="129">
        <f t="shared" si="43"/>
        <v>0.9</v>
      </c>
      <c r="O151" s="129">
        <f t="shared" si="43"/>
        <v>0.9</v>
      </c>
      <c r="P151" s="129">
        <f t="shared" si="43"/>
        <v>0.9</v>
      </c>
      <c r="Q151" s="129">
        <f t="shared" si="43"/>
        <v>0.9</v>
      </c>
      <c r="R151" s="129">
        <f t="shared" si="43"/>
        <v>0.9</v>
      </c>
      <c r="S151" s="129">
        <f t="shared" ref="R151:AF163" si="44">R151</f>
        <v>0.9</v>
      </c>
      <c r="T151" s="129">
        <f t="shared" si="44"/>
        <v>0.9</v>
      </c>
      <c r="U151" s="129">
        <f t="shared" si="44"/>
        <v>0.9</v>
      </c>
      <c r="V151" s="129">
        <f t="shared" si="44"/>
        <v>0.9</v>
      </c>
      <c r="W151" s="129">
        <f t="shared" si="44"/>
        <v>0.9</v>
      </c>
      <c r="X151" s="129">
        <f t="shared" si="44"/>
        <v>0.9</v>
      </c>
      <c r="Y151" s="129">
        <f t="shared" si="44"/>
        <v>0.9</v>
      </c>
      <c r="Z151" s="129">
        <f t="shared" si="44"/>
        <v>0.9</v>
      </c>
      <c r="AA151" s="129">
        <f t="shared" si="44"/>
        <v>0.9</v>
      </c>
      <c r="AB151" s="129">
        <f t="shared" si="44"/>
        <v>0.9</v>
      </c>
      <c r="AC151" s="129">
        <f t="shared" si="44"/>
        <v>0.9</v>
      </c>
      <c r="AD151" s="129">
        <f t="shared" si="44"/>
        <v>0.9</v>
      </c>
      <c r="AE151" s="129">
        <f t="shared" si="44"/>
        <v>0.9</v>
      </c>
      <c r="AF151" s="129">
        <f t="shared" si="44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3"/>
        <v>1.08</v>
      </c>
      <c r="D152" s="129">
        <f t="shared" si="43"/>
        <v>1.08</v>
      </c>
      <c r="E152" s="129">
        <f t="shared" si="43"/>
        <v>1.08</v>
      </c>
      <c r="F152" s="129">
        <f t="shared" si="43"/>
        <v>1.08</v>
      </c>
      <c r="G152" s="129">
        <f t="shared" si="43"/>
        <v>1.08</v>
      </c>
      <c r="H152" s="129">
        <f t="shared" si="43"/>
        <v>1.08</v>
      </c>
      <c r="I152" s="129">
        <f t="shared" si="43"/>
        <v>1.08</v>
      </c>
      <c r="J152" s="129">
        <f t="shared" si="43"/>
        <v>1.08</v>
      </c>
      <c r="K152" s="129">
        <f t="shared" si="43"/>
        <v>1.08</v>
      </c>
      <c r="L152" s="129">
        <f t="shared" si="43"/>
        <v>1.08</v>
      </c>
      <c r="M152" s="129">
        <f t="shared" si="43"/>
        <v>1.08</v>
      </c>
      <c r="N152" s="129">
        <f t="shared" si="43"/>
        <v>1.08</v>
      </c>
      <c r="O152" s="129">
        <f t="shared" si="43"/>
        <v>1.08</v>
      </c>
      <c r="P152" s="129">
        <f t="shared" si="43"/>
        <v>1.08</v>
      </c>
      <c r="Q152" s="129">
        <f t="shared" si="43"/>
        <v>1.08</v>
      </c>
      <c r="R152" s="129">
        <f t="shared" si="43"/>
        <v>1.08</v>
      </c>
      <c r="S152" s="129">
        <f t="shared" si="44"/>
        <v>1.08</v>
      </c>
      <c r="T152" s="129">
        <f t="shared" si="44"/>
        <v>1.08</v>
      </c>
      <c r="U152" s="129">
        <f t="shared" si="44"/>
        <v>1.08</v>
      </c>
      <c r="V152" s="129">
        <f t="shared" si="44"/>
        <v>1.08</v>
      </c>
      <c r="W152" s="129">
        <f t="shared" si="44"/>
        <v>1.08</v>
      </c>
      <c r="X152" s="129">
        <f t="shared" si="44"/>
        <v>1.08</v>
      </c>
      <c r="Y152" s="129">
        <f t="shared" si="44"/>
        <v>1.08</v>
      </c>
      <c r="Z152" s="129">
        <f t="shared" si="44"/>
        <v>1.08</v>
      </c>
      <c r="AA152" s="129">
        <f t="shared" si="44"/>
        <v>1.08</v>
      </c>
      <c r="AB152" s="129">
        <f t="shared" si="44"/>
        <v>1.08</v>
      </c>
      <c r="AC152" s="129">
        <f t="shared" si="44"/>
        <v>1.08</v>
      </c>
      <c r="AD152" s="129">
        <f t="shared" si="44"/>
        <v>1.08</v>
      </c>
      <c r="AE152" s="129">
        <f t="shared" si="44"/>
        <v>1.08</v>
      </c>
      <c r="AF152" s="129">
        <f t="shared" si="44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3"/>
        <v>2.37</v>
      </c>
      <c r="D153" s="129">
        <f t="shared" si="43"/>
        <v>2.37</v>
      </c>
      <c r="E153" s="129">
        <f t="shared" si="43"/>
        <v>2.37</v>
      </c>
      <c r="F153" s="129">
        <f t="shared" si="43"/>
        <v>2.37</v>
      </c>
      <c r="G153" s="129">
        <f t="shared" si="43"/>
        <v>2.37</v>
      </c>
      <c r="H153" s="129">
        <f t="shared" si="43"/>
        <v>2.37</v>
      </c>
      <c r="I153" s="129">
        <f t="shared" si="43"/>
        <v>2.37</v>
      </c>
      <c r="J153" s="129">
        <f t="shared" si="43"/>
        <v>2.37</v>
      </c>
      <c r="K153" s="129">
        <f t="shared" si="43"/>
        <v>2.37</v>
      </c>
      <c r="L153" s="129">
        <f t="shared" si="43"/>
        <v>2.37</v>
      </c>
      <c r="M153" s="129">
        <f t="shared" si="43"/>
        <v>2.37</v>
      </c>
      <c r="N153" s="129">
        <f t="shared" si="43"/>
        <v>2.37</v>
      </c>
      <c r="O153" s="129">
        <f t="shared" si="43"/>
        <v>2.37</v>
      </c>
      <c r="P153" s="129">
        <f t="shared" si="43"/>
        <v>2.37</v>
      </c>
      <c r="Q153" s="129">
        <f t="shared" si="43"/>
        <v>2.37</v>
      </c>
      <c r="R153" s="129">
        <f t="shared" si="43"/>
        <v>2.37</v>
      </c>
      <c r="S153" s="129">
        <f t="shared" si="44"/>
        <v>2.37</v>
      </c>
      <c r="T153" s="129">
        <f t="shared" si="44"/>
        <v>2.37</v>
      </c>
      <c r="U153" s="129">
        <f t="shared" si="44"/>
        <v>2.37</v>
      </c>
      <c r="V153" s="129">
        <f t="shared" si="44"/>
        <v>2.37</v>
      </c>
      <c r="W153" s="129">
        <f t="shared" si="44"/>
        <v>2.37</v>
      </c>
      <c r="X153" s="129">
        <f t="shared" si="44"/>
        <v>2.37</v>
      </c>
      <c r="Y153" s="129">
        <f t="shared" si="44"/>
        <v>2.37</v>
      </c>
      <c r="Z153" s="129">
        <f t="shared" si="44"/>
        <v>2.37</v>
      </c>
      <c r="AA153" s="129">
        <f t="shared" si="44"/>
        <v>2.37</v>
      </c>
      <c r="AB153" s="129">
        <f t="shared" si="44"/>
        <v>2.37</v>
      </c>
      <c r="AC153" s="129">
        <f t="shared" si="44"/>
        <v>2.37</v>
      </c>
      <c r="AD153" s="129">
        <f t="shared" si="44"/>
        <v>2.37</v>
      </c>
      <c r="AE153" s="129">
        <f t="shared" si="44"/>
        <v>2.37</v>
      </c>
      <c r="AF153" s="129">
        <f t="shared" si="44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3"/>
        <v>1.81</v>
      </c>
      <c r="D154" s="129">
        <f t="shared" si="43"/>
        <v>1.81</v>
      </c>
      <c r="E154" s="129">
        <f t="shared" si="43"/>
        <v>1.81</v>
      </c>
      <c r="F154" s="129">
        <f t="shared" si="43"/>
        <v>1.81</v>
      </c>
      <c r="G154" s="129">
        <f t="shared" si="43"/>
        <v>1.81</v>
      </c>
      <c r="H154" s="129">
        <f t="shared" si="43"/>
        <v>1.81</v>
      </c>
      <c r="I154" s="129">
        <f t="shared" si="43"/>
        <v>1.81</v>
      </c>
      <c r="J154" s="129">
        <f t="shared" si="43"/>
        <v>1.81</v>
      </c>
      <c r="K154" s="129">
        <f t="shared" si="43"/>
        <v>1.81</v>
      </c>
      <c r="L154" s="129">
        <f t="shared" si="43"/>
        <v>1.81</v>
      </c>
      <c r="M154" s="129">
        <f t="shared" si="43"/>
        <v>1.81</v>
      </c>
      <c r="N154" s="129">
        <f t="shared" si="43"/>
        <v>1.81</v>
      </c>
      <c r="O154" s="129">
        <f t="shared" si="43"/>
        <v>1.81</v>
      </c>
      <c r="P154" s="129">
        <f t="shared" si="43"/>
        <v>1.81</v>
      </c>
      <c r="Q154" s="129">
        <f t="shared" si="43"/>
        <v>1.81</v>
      </c>
      <c r="R154" s="129">
        <f t="shared" si="43"/>
        <v>1.81</v>
      </c>
      <c r="S154" s="129">
        <f t="shared" si="44"/>
        <v>1.81</v>
      </c>
      <c r="T154" s="129">
        <f t="shared" si="44"/>
        <v>1.81</v>
      </c>
      <c r="U154" s="129">
        <f t="shared" si="44"/>
        <v>1.81</v>
      </c>
      <c r="V154" s="129">
        <f t="shared" si="44"/>
        <v>1.81</v>
      </c>
      <c r="W154" s="129">
        <f t="shared" si="44"/>
        <v>1.81</v>
      </c>
      <c r="X154" s="129">
        <f t="shared" si="44"/>
        <v>1.81</v>
      </c>
      <c r="Y154" s="129">
        <f t="shared" si="44"/>
        <v>1.81</v>
      </c>
      <c r="Z154" s="129">
        <f t="shared" si="44"/>
        <v>1.81</v>
      </c>
      <c r="AA154" s="129">
        <f t="shared" si="44"/>
        <v>1.81</v>
      </c>
      <c r="AB154" s="129">
        <f t="shared" si="44"/>
        <v>1.81</v>
      </c>
      <c r="AC154" s="129">
        <f t="shared" si="44"/>
        <v>1.81</v>
      </c>
      <c r="AD154" s="129">
        <f t="shared" si="44"/>
        <v>1.81</v>
      </c>
      <c r="AE154" s="129">
        <f t="shared" si="44"/>
        <v>1.81</v>
      </c>
      <c r="AF154" s="129">
        <f t="shared" si="44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3"/>
        <v>1.0900000000000001</v>
      </c>
      <c r="D155" s="129">
        <f t="shared" si="43"/>
        <v>1.0900000000000001</v>
      </c>
      <c r="E155" s="129">
        <f t="shared" si="43"/>
        <v>1.0900000000000001</v>
      </c>
      <c r="F155" s="129">
        <f t="shared" si="43"/>
        <v>1.0900000000000001</v>
      </c>
      <c r="G155" s="129">
        <f t="shared" si="43"/>
        <v>1.0900000000000001</v>
      </c>
      <c r="H155" s="129">
        <f t="shared" si="43"/>
        <v>1.0900000000000001</v>
      </c>
      <c r="I155" s="129">
        <f t="shared" si="43"/>
        <v>1.0900000000000001</v>
      </c>
      <c r="J155" s="129">
        <f t="shared" si="43"/>
        <v>1.0900000000000001</v>
      </c>
      <c r="K155" s="129">
        <f t="shared" si="43"/>
        <v>1.0900000000000001</v>
      </c>
      <c r="L155" s="129">
        <f t="shared" si="43"/>
        <v>1.0900000000000001</v>
      </c>
      <c r="M155" s="129">
        <f t="shared" si="43"/>
        <v>1.0900000000000001</v>
      </c>
      <c r="N155" s="129">
        <f t="shared" si="43"/>
        <v>1.0900000000000001</v>
      </c>
      <c r="O155" s="129">
        <f t="shared" si="43"/>
        <v>1.0900000000000001</v>
      </c>
      <c r="P155" s="129">
        <f t="shared" si="43"/>
        <v>1.0900000000000001</v>
      </c>
      <c r="Q155" s="129">
        <f t="shared" si="43"/>
        <v>1.0900000000000001</v>
      </c>
      <c r="R155" s="129">
        <f t="shared" si="43"/>
        <v>1.0900000000000001</v>
      </c>
      <c r="S155" s="129">
        <f t="shared" si="44"/>
        <v>1.0900000000000001</v>
      </c>
      <c r="T155" s="129">
        <f t="shared" si="44"/>
        <v>1.0900000000000001</v>
      </c>
      <c r="U155" s="129">
        <f t="shared" si="44"/>
        <v>1.0900000000000001</v>
      </c>
      <c r="V155" s="129">
        <f t="shared" si="44"/>
        <v>1.0900000000000001</v>
      </c>
      <c r="W155" s="129">
        <f t="shared" si="44"/>
        <v>1.0900000000000001</v>
      </c>
      <c r="X155" s="129">
        <f t="shared" si="44"/>
        <v>1.0900000000000001</v>
      </c>
      <c r="Y155" s="129">
        <f t="shared" si="44"/>
        <v>1.0900000000000001</v>
      </c>
      <c r="Z155" s="129">
        <f t="shared" si="44"/>
        <v>1.0900000000000001</v>
      </c>
      <c r="AA155" s="129">
        <f t="shared" si="44"/>
        <v>1.0900000000000001</v>
      </c>
      <c r="AB155" s="129">
        <f t="shared" si="44"/>
        <v>1.0900000000000001</v>
      </c>
      <c r="AC155" s="129">
        <f t="shared" si="44"/>
        <v>1.0900000000000001</v>
      </c>
      <c r="AD155" s="129">
        <f t="shared" si="44"/>
        <v>1.0900000000000001</v>
      </c>
      <c r="AE155" s="129">
        <f t="shared" si="44"/>
        <v>1.0900000000000001</v>
      </c>
      <c r="AF155" s="129">
        <f t="shared" si="44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3"/>
        <v>1.58</v>
      </c>
      <c r="D156" s="129">
        <f t="shared" si="43"/>
        <v>1.58</v>
      </c>
      <c r="E156" s="129">
        <f t="shared" si="43"/>
        <v>1.58</v>
      </c>
      <c r="F156" s="129">
        <f t="shared" si="43"/>
        <v>1.58</v>
      </c>
      <c r="G156" s="129">
        <f t="shared" si="43"/>
        <v>1.58</v>
      </c>
      <c r="H156" s="129">
        <f t="shared" si="43"/>
        <v>1.58</v>
      </c>
      <c r="I156" s="129">
        <f t="shared" si="43"/>
        <v>1.58</v>
      </c>
      <c r="J156" s="129">
        <f t="shared" si="43"/>
        <v>1.58</v>
      </c>
      <c r="K156" s="129">
        <f t="shared" si="43"/>
        <v>1.58</v>
      </c>
      <c r="L156" s="129">
        <f t="shared" si="43"/>
        <v>1.58</v>
      </c>
      <c r="M156" s="129">
        <f t="shared" si="43"/>
        <v>1.58</v>
      </c>
      <c r="N156" s="129">
        <f t="shared" si="43"/>
        <v>1.58</v>
      </c>
      <c r="O156" s="129">
        <f t="shared" si="43"/>
        <v>1.58</v>
      </c>
      <c r="P156" s="129">
        <f t="shared" si="43"/>
        <v>1.58</v>
      </c>
      <c r="Q156" s="129">
        <f t="shared" si="43"/>
        <v>1.58</v>
      </c>
      <c r="R156" s="129">
        <f t="shared" si="43"/>
        <v>1.58</v>
      </c>
      <c r="S156" s="129">
        <f t="shared" si="44"/>
        <v>1.58</v>
      </c>
      <c r="T156" s="129">
        <f t="shared" si="44"/>
        <v>1.58</v>
      </c>
      <c r="U156" s="129">
        <f t="shared" si="44"/>
        <v>1.58</v>
      </c>
      <c r="V156" s="129">
        <f t="shared" si="44"/>
        <v>1.58</v>
      </c>
      <c r="W156" s="129">
        <f t="shared" si="44"/>
        <v>1.58</v>
      </c>
      <c r="X156" s="129">
        <f t="shared" si="44"/>
        <v>1.58</v>
      </c>
      <c r="Y156" s="129">
        <f t="shared" si="44"/>
        <v>1.58</v>
      </c>
      <c r="Z156" s="129">
        <f t="shared" si="44"/>
        <v>1.58</v>
      </c>
      <c r="AA156" s="129">
        <f t="shared" si="44"/>
        <v>1.58</v>
      </c>
      <c r="AB156" s="129">
        <f t="shared" si="44"/>
        <v>1.58</v>
      </c>
      <c r="AC156" s="129">
        <f t="shared" si="44"/>
        <v>1.58</v>
      </c>
      <c r="AD156" s="129">
        <f t="shared" si="44"/>
        <v>1.58</v>
      </c>
      <c r="AE156" s="129">
        <f t="shared" si="44"/>
        <v>1.58</v>
      </c>
      <c r="AF156" s="129">
        <f t="shared" si="44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3"/>
        <v>2</v>
      </c>
      <c r="D157" s="129">
        <f t="shared" si="43"/>
        <v>2</v>
      </c>
      <c r="E157" s="129">
        <f t="shared" si="43"/>
        <v>2</v>
      </c>
      <c r="F157" s="129">
        <f t="shared" si="43"/>
        <v>2</v>
      </c>
      <c r="G157" s="129">
        <f t="shared" si="43"/>
        <v>2</v>
      </c>
      <c r="H157" s="129">
        <f t="shared" si="43"/>
        <v>2</v>
      </c>
      <c r="I157" s="129">
        <f t="shared" si="43"/>
        <v>2</v>
      </c>
      <c r="J157" s="129">
        <f t="shared" si="43"/>
        <v>2</v>
      </c>
      <c r="K157" s="129">
        <f t="shared" si="43"/>
        <v>2</v>
      </c>
      <c r="L157" s="129">
        <f t="shared" si="43"/>
        <v>2</v>
      </c>
      <c r="M157" s="129">
        <f t="shared" si="43"/>
        <v>2</v>
      </c>
      <c r="N157" s="129">
        <f t="shared" si="43"/>
        <v>2</v>
      </c>
      <c r="O157" s="129">
        <f t="shared" si="43"/>
        <v>2</v>
      </c>
      <c r="P157" s="129">
        <f t="shared" si="43"/>
        <v>2</v>
      </c>
      <c r="Q157" s="129">
        <f t="shared" si="43"/>
        <v>2</v>
      </c>
      <c r="R157" s="129">
        <f t="shared" si="43"/>
        <v>2</v>
      </c>
      <c r="S157" s="129">
        <f t="shared" si="44"/>
        <v>2</v>
      </c>
      <c r="T157" s="129">
        <f t="shared" si="44"/>
        <v>2</v>
      </c>
      <c r="U157" s="129">
        <f t="shared" si="44"/>
        <v>2</v>
      </c>
      <c r="V157" s="129">
        <f t="shared" si="44"/>
        <v>2</v>
      </c>
      <c r="W157" s="129">
        <f t="shared" si="44"/>
        <v>2</v>
      </c>
      <c r="X157" s="129">
        <f t="shared" si="44"/>
        <v>2</v>
      </c>
      <c r="Y157" s="129">
        <f t="shared" si="44"/>
        <v>2</v>
      </c>
      <c r="Z157" s="129">
        <f t="shared" si="44"/>
        <v>2</v>
      </c>
      <c r="AA157" s="129">
        <f t="shared" si="44"/>
        <v>2</v>
      </c>
      <c r="AB157" s="129">
        <f t="shared" si="44"/>
        <v>2</v>
      </c>
      <c r="AC157" s="129">
        <f t="shared" si="44"/>
        <v>2</v>
      </c>
      <c r="AD157" s="129">
        <f t="shared" si="44"/>
        <v>2</v>
      </c>
      <c r="AE157" s="129">
        <f t="shared" si="44"/>
        <v>2</v>
      </c>
      <c r="AF157" s="129">
        <f t="shared" si="44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3"/>
        <v>0.47</v>
      </c>
      <c r="D158" s="129">
        <f t="shared" si="43"/>
        <v>0.47</v>
      </c>
      <c r="E158" s="129">
        <f t="shared" si="43"/>
        <v>0.47</v>
      </c>
      <c r="F158" s="129">
        <f t="shared" si="43"/>
        <v>0.47</v>
      </c>
      <c r="G158" s="129">
        <f t="shared" si="43"/>
        <v>0.47</v>
      </c>
      <c r="H158" s="129">
        <f t="shared" si="43"/>
        <v>0.47</v>
      </c>
      <c r="I158" s="129">
        <f t="shared" si="43"/>
        <v>0.47</v>
      </c>
      <c r="J158" s="129">
        <f t="shared" si="43"/>
        <v>0.47</v>
      </c>
      <c r="K158" s="129">
        <f t="shared" si="43"/>
        <v>0.47</v>
      </c>
      <c r="L158" s="129">
        <f t="shared" si="43"/>
        <v>0.47</v>
      </c>
      <c r="M158" s="129">
        <f t="shared" si="43"/>
        <v>0.47</v>
      </c>
      <c r="N158" s="129">
        <f t="shared" si="43"/>
        <v>0.47</v>
      </c>
      <c r="O158" s="129">
        <f t="shared" si="43"/>
        <v>0.47</v>
      </c>
      <c r="P158" s="129">
        <f t="shared" si="43"/>
        <v>0.47</v>
      </c>
      <c r="Q158" s="129">
        <f t="shared" si="43"/>
        <v>0.47</v>
      </c>
      <c r="R158" s="129">
        <f t="shared" si="43"/>
        <v>0.47</v>
      </c>
      <c r="S158" s="129">
        <f t="shared" si="44"/>
        <v>0.47</v>
      </c>
      <c r="T158" s="129">
        <f t="shared" si="44"/>
        <v>0.47</v>
      </c>
      <c r="U158" s="129">
        <f t="shared" si="44"/>
        <v>0.47</v>
      </c>
      <c r="V158" s="129">
        <f t="shared" si="44"/>
        <v>0.47</v>
      </c>
      <c r="W158" s="129">
        <f t="shared" si="44"/>
        <v>0.47</v>
      </c>
      <c r="X158" s="129">
        <f t="shared" si="44"/>
        <v>0.47</v>
      </c>
      <c r="Y158" s="129">
        <f t="shared" si="44"/>
        <v>0.47</v>
      </c>
      <c r="Z158" s="129">
        <f t="shared" si="44"/>
        <v>0.47</v>
      </c>
      <c r="AA158" s="129">
        <f t="shared" si="44"/>
        <v>0.47</v>
      </c>
      <c r="AB158" s="129">
        <f t="shared" si="44"/>
        <v>0.47</v>
      </c>
      <c r="AC158" s="129">
        <f t="shared" si="44"/>
        <v>0.47</v>
      </c>
      <c r="AD158" s="129">
        <f t="shared" si="44"/>
        <v>0.47</v>
      </c>
      <c r="AE158" s="129">
        <f t="shared" si="44"/>
        <v>0.47</v>
      </c>
      <c r="AF158" s="129">
        <f t="shared" si="44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3"/>
        <v>0</v>
      </c>
      <c r="D159" s="129">
        <f t="shared" si="43"/>
        <v>0</v>
      </c>
      <c r="E159" s="129">
        <f t="shared" si="43"/>
        <v>0</v>
      </c>
      <c r="F159" s="129">
        <f t="shared" si="43"/>
        <v>0</v>
      </c>
      <c r="G159" s="129">
        <f t="shared" si="43"/>
        <v>0</v>
      </c>
      <c r="H159" s="129">
        <f t="shared" si="43"/>
        <v>0</v>
      </c>
      <c r="I159" s="129">
        <f t="shared" si="43"/>
        <v>0</v>
      </c>
      <c r="J159" s="129">
        <f t="shared" si="43"/>
        <v>0</v>
      </c>
      <c r="K159" s="129">
        <f t="shared" si="43"/>
        <v>0</v>
      </c>
      <c r="L159" s="129">
        <f t="shared" si="43"/>
        <v>0</v>
      </c>
      <c r="M159" s="129">
        <f t="shared" si="43"/>
        <v>0</v>
      </c>
      <c r="N159" s="129">
        <f t="shared" si="43"/>
        <v>0</v>
      </c>
      <c r="O159" s="129">
        <f t="shared" si="43"/>
        <v>0</v>
      </c>
      <c r="P159" s="129">
        <f t="shared" si="43"/>
        <v>0</v>
      </c>
      <c r="Q159" s="129">
        <f t="shared" si="43"/>
        <v>0</v>
      </c>
      <c r="R159" s="129">
        <f t="shared" si="43"/>
        <v>0</v>
      </c>
      <c r="S159" s="129">
        <f t="shared" si="44"/>
        <v>0</v>
      </c>
      <c r="T159" s="129">
        <f t="shared" si="44"/>
        <v>0</v>
      </c>
      <c r="U159" s="129">
        <f t="shared" si="44"/>
        <v>0</v>
      </c>
      <c r="V159" s="129">
        <f t="shared" si="44"/>
        <v>0</v>
      </c>
      <c r="W159" s="129">
        <f t="shared" si="44"/>
        <v>0</v>
      </c>
      <c r="X159" s="129">
        <f t="shared" si="44"/>
        <v>0</v>
      </c>
      <c r="Y159" s="129">
        <f t="shared" si="44"/>
        <v>0</v>
      </c>
      <c r="Z159" s="129">
        <f t="shared" si="44"/>
        <v>0</v>
      </c>
      <c r="AA159" s="129">
        <f t="shared" si="44"/>
        <v>0</v>
      </c>
      <c r="AB159" s="129">
        <f t="shared" si="44"/>
        <v>0</v>
      </c>
      <c r="AC159" s="129">
        <f t="shared" si="44"/>
        <v>0</v>
      </c>
      <c r="AD159" s="129">
        <f t="shared" si="44"/>
        <v>0</v>
      </c>
      <c r="AE159" s="129">
        <f t="shared" si="44"/>
        <v>0</v>
      </c>
      <c r="AF159" s="129">
        <f t="shared" si="44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3"/>
        <v>0</v>
      </c>
      <c r="D160" s="129">
        <f t="shared" si="43"/>
        <v>0</v>
      </c>
      <c r="E160" s="129">
        <f t="shared" si="43"/>
        <v>0</v>
      </c>
      <c r="F160" s="129">
        <f t="shared" si="43"/>
        <v>0</v>
      </c>
      <c r="G160" s="129">
        <f t="shared" si="43"/>
        <v>0</v>
      </c>
      <c r="H160" s="129">
        <f t="shared" si="43"/>
        <v>0</v>
      </c>
      <c r="I160" s="129">
        <f t="shared" si="43"/>
        <v>0</v>
      </c>
      <c r="J160" s="129">
        <f t="shared" si="43"/>
        <v>0</v>
      </c>
      <c r="K160" s="129">
        <f t="shared" si="43"/>
        <v>0</v>
      </c>
      <c r="L160" s="129">
        <f t="shared" si="43"/>
        <v>0</v>
      </c>
      <c r="M160" s="129">
        <f t="shared" si="43"/>
        <v>0</v>
      </c>
      <c r="N160" s="129">
        <f t="shared" si="43"/>
        <v>0</v>
      </c>
      <c r="O160" s="129">
        <f t="shared" si="43"/>
        <v>0</v>
      </c>
      <c r="P160" s="129">
        <f t="shared" si="43"/>
        <v>0</v>
      </c>
      <c r="Q160" s="129">
        <f t="shared" si="43"/>
        <v>0</v>
      </c>
      <c r="R160" s="129">
        <f t="shared" si="44"/>
        <v>0</v>
      </c>
      <c r="S160" s="129">
        <f t="shared" si="44"/>
        <v>0</v>
      </c>
      <c r="T160" s="129">
        <f t="shared" si="44"/>
        <v>0</v>
      </c>
      <c r="U160" s="129">
        <f t="shared" si="44"/>
        <v>0</v>
      </c>
      <c r="V160" s="129">
        <f t="shared" si="44"/>
        <v>0</v>
      </c>
      <c r="W160" s="129">
        <f t="shared" si="44"/>
        <v>0</v>
      </c>
      <c r="X160" s="129">
        <f t="shared" si="44"/>
        <v>0</v>
      </c>
      <c r="Y160" s="129">
        <f t="shared" si="44"/>
        <v>0</v>
      </c>
      <c r="Z160" s="129">
        <f t="shared" si="44"/>
        <v>0</v>
      </c>
      <c r="AA160" s="129">
        <f t="shared" si="44"/>
        <v>0</v>
      </c>
      <c r="AB160" s="129">
        <f t="shared" si="44"/>
        <v>0</v>
      </c>
      <c r="AC160" s="129">
        <f t="shared" si="44"/>
        <v>0</v>
      </c>
      <c r="AD160" s="129">
        <f t="shared" si="44"/>
        <v>0</v>
      </c>
      <c r="AE160" s="129">
        <f t="shared" si="44"/>
        <v>0</v>
      </c>
      <c r="AF160" s="129">
        <f t="shared" si="44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3"/>
        <v>0.8</v>
      </c>
      <c r="D161" s="129">
        <f t="shared" si="43"/>
        <v>0.8</v>
      </c>
      <c r="E161" s="129">
        <f t="shared" si="43"/>
        <v>0.8</v>
      </c>
      <c r="F161" s="129">
        <f t="shared" si="43"/>
        <v>0.8</v>
      </c>
      <c r="G161" s="129">
        <f t="shared" si="43"/>
        <v>0.8</v>
      </c>
      <c r="H161" s="129">
        <f t="shared" si="43"/>
        <v>0.8</v>
      </c>
      <c r="I161" s="129">
        <f t="shared" si="43"/>
        <v>0.8</v>
      </c>
      <c r="J161" s="129">
        <f t="shared" si="43"/>
        <v>0.8</v>
      </c>
      <c r="K161" s="129">
        <f t="shared" si="43"/>
        <v>0.8</v>
      </c>
      <c r="L161" s="129">
        <f t="shared" si="43"/>
        <v>0.8</v>
      </c>
      <c r="M161" s="129">
        <f t="shared" si="43"/>
        <v>0.8</v>
      </c>
      <c r="N161" s="129">
        <f t="shared" si="43"/>
        <v>0.8</v>
      </c>
      <c r="O161" s="129">
        <f t="shared" si="43"/>
        <v>0.8</v>
      </c>
      <c r="P161" s="129">
        <f t="shared" si="43"/>
        <v>0.8</v>
      </c>
      <c r="Q161" s="129">
        <f t="shared" si="43"/>
        <v>0.8</v>
      </c>
      <c r="R161" s="129">
        <f t="shared" si="44"/>
        <v>0.8</v>
      </c>
      <c r="S161" s="129">
        <f t="shared" si="44"/>
        <v>0.8</v>
      </c>
      <c r="T161" s="129">
        <f t="shared" si="44"/>
        <v>0.8</v>
      </c>
      <c r="U161" s="129">
        <f t="shared" si="44"/>
        <v>0.8</v>
      </c>
      <c r="V161" s="129">
        <f t="shared" si="44"/>
        <v>0.8</v>
      </c>
      <c r="W161" s="129">
        <f t="shared" si="44"/>
        <v>0.8</v>
      </c>
      <c r="X161" s="129">
        <f t="shared" si="44"/>
        <v>0.8</v>
      </c>
      <c r="Y161" s="129">
        <f t="shared" si="44"/>
        <v>0.8</v>
      </c>
      <c r="Z161" s="129">
        <f t="shared" si="44"/>
        <v>0.8</v>
      </c>
      <c r="AA161" s="129">
        <f t="shared" si="44"/>
        <v>0.8</v>
      </c>
      <c r="AB161" s="129">
        <f t="shared" si="44"/>
        <v>0.8</v>
      </c>
      <c r="AC161" s="129">
        <f t="shared" si="44"/>
        <v>0.8</v>
      </c>
      <c r="AD161" s="129">
        <f t="shared" si="44"/>
        <v>0.8</v>
      </c>
      <c r="AE161" s="129">
        <f t="shared" si="44"/>
        <v>0.8</v>
      </c>
      <c r="AF161" s="129">
        <f t="shared" si="44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3"/>
        <v>1.5</v>
      </c>
      <c r="D162" s="129">
        <f t="shared" si="43"/>
        <v>1.5</v>
      </c>
      <c r="E162" s="129">
        <f t="shared" si="43"/>
        <v>1.5</v>
      </c>
      <c r="F162" s="129">
        <f t="shared" si="43"/>
        <v>1.5</v>
      </c>
      <c r="G162" s="129">
        <f t="shared" si="43"/>
        <v>1.5</v>
      </c>
      <c r="H162" s="129">
        <f t="shared" si="43"/>
        <v>1.5</v>
      </c>
      <c r="I162" s="129">
        <f t="shared" si="43"/>
        <v>1.5</v>
      </c>
      <c r="J162" s="129">
        <f t="shared" si="43"/>
        <v>1.5</v>
      </c>
      <c r="K162" s="129">
        <f t="shared" si="43"/>
        <v>1.5</v>
      </c>
      <c r="L162" s="129">
        <f t="shared" si="43"/>
        <v>1.5</v>
      </c>
      <c r="M162" s="129">
        <f t="shared" si="43"/>
        <v>1.5</v>
      </c>
      <c r="N162" s="129">
        <f t="shared" si="43"/>
        <v>1.5</v>
      </c>
      <c r="O162" s="129">
        <f t="shared" si="43"/>
        <v>1.5</v>
      </c>
      <c r="P162" s="129">
        <f t="shared" si="43"/>
        <v>1.5</v>
      </c>
      <c r="Q162" s="129">
        <f t="shared" si="43"/>
        <v>1.5</v>
      </c>
      <c r="R162" s="129">
        <f t="shared" si="44"/>
        <v>1.5</v>
      </c>
      <c r="S162" s="129">
        <f t="shared" si="44"/>
        <v>1.5</v>
      </c>
      <c r="T162" s="129">
        <f t="shared" si="44"/>
        <v>1.5</v>
      </c>
      <c r="U162" s="129">
        <f t="shared" si="44"/>
        <v>1.5</v>
      </c>
      <c r="V162" s="129">
        <f t="shared" si="44"/>
        <v>1.5</v>
      </c>
      <c r="W162" s="129">
        <f t="shared" si="44"/>
        <v>1.5</v>
      </c>
      <c r="X162" s="129">
        <f t="shared" si="44"/>
        <v>1.5</v>
      </c>
      <c r="Y162" s="129">
        <f t="shared" si="44"/>
        <v>1.5</v>
      </c>
      <c r="Z162" s="129">
        <f t="shared" si="44"/>
        <v>1.5</v>
      </c>
      <c r="AA162" s="129">
        <f t="shared" si="44"/>
        <v>1.5</v>
      </c>
      <c r="AB162" s="129">
        <f t="shared" si="44"/>
        <v>1.5</v>
      </c>
      <c r="AC162" s="129">
        <f t="shared" si="44"/>
        <v>1.5</v>
      </c>
      <c r="AD162" s="129">
        <f t="shared" si="44"/>
        <v>1.5</v>
      </c>
      <c r="AE162" s="129">
        <f t="shared" si="44"/>
        <v>1.5</v>
      </c>
      <c r="AF162" s="129">
        <f t="shared" si="44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3"/>
        <v>1</v>
      </c>
      <c r="D163" s="129">
        <f t="shared" si="43"/>
        <v>1</v>
      </c>
      <c r="E163" s="129">
        <f t="shared" si="43"/>
        <v>1</v>
      </c>
      <c r="F163" s="129">
        <f t="shared" si="43"/>
        <v>1</v>
      </c>
      <c r="G163" s="129">
        <f t="shared" si="43"/>
        <v>1</v>
      </c>
      <c r="H163" s="129">
        <f t="shared" si="43"/>
        <v>1</v>
      </c>
      <c r="I163" s="129">
        <f t="shared" si="43"/>
        <v>1</v>
      </c>
      <c r="J163" s="129">
        <f t="shared" si="43"/>
        <v>1</v>
      </c>
      <c r="K163" s="129">
        <f t="shared" si="43"/>
        <v>1</v>
      </c>
      <c r="L163" s="129">
        <f t="shared" si="43"/>
        <v>1</v>
      </c>
      <c r="M163" s="129">
        <f t="shared" si="43"/>
        <v>1</v>
      </c>
      <c r="N163" s="129">
        <f t="shared" si="43"/>
        <v>1</v>
      </c>
      <c r="O163" s="129">
        <f t="shared" si="43"/>
        <v>1</v>
      </c>
      <c r="P163" s="129">
        <f t="shared" si="43"/>
        <v>1</v>
      </c>
      <c r="Q163" s="129">
        <f t="shared" si="43"/>
        <v>1</v>
      </c>
      <c r="R163" s="129">
        <f t="shared" si="44"/>
        <v>1</v>
      </c>
      <c r="S163" s="129">
        <f t="shared" si="44"/>
        <v>1</v>
      </c>
      <c r="T163" s="129">
        <f t="shared" si="44"/>
        <v>1</v>
      </c>
      <c r="U163" s="129">
        <f t="shared" si="44"/>
        <v>1</v>
      </c>
      <c r="V163" s="129">
        <f t="shared" si="44"/>
        <v>1</v>
      </c>
      <c r="W163" s="129">
        <f t="shared" si="44"/>
        <v>1</v>
      </c>
      <c r="X163" s="129">
        <f t="shared" si="44"/>
        <v>1</v>
      </c>
      <c r="Y163" s="129">
        <f t="shared" si="44"/>
        <v>1</v>
      </c>
      <c r="Z163" s="129">
        <f t="shared" si="44"/>
        <v>1</v>
      </c>
      <c r="AA163" s="129">
        <f t="shared" si="44"/>
        <v>1</v>
      </c>
      <c r="AB163" s="129">
        <f t="shared" si="44"/>
        <v>1</v>
      </c>
      <c r="AC163" s="129">
        <f t="shared" si="44"/>
        <v>1</v>
      </c>
      <c r="AD163" s="129">
        <f t="shared" si="44"/>
        <v>1</v>
      </c>
      <c r="AE163" s="129">
        <f t="shared" si="44"/>
        <v>1</v>
      </c>
      <c r="AF163" s="129">
        <f t="shared" si="44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5">B165</f>
        <v>1</v>
      </c>
      <c r="D165" s="129">
        <f t="shared" si="45"/>
        <v>1</v>
      </c>
      <c r="E165" s="129">
        <f t="shared" si="45"/>
        <v>1</v>
      </c>
      <c r="F165" s="129">
        <f t="shared" si="45"/>
        <v>1</v>
      </c>
      <c r="G165" s="129">
        <f t="shared" si="45"/>
        <v>1</v>
      </c>
      <c r="H165" s="129">
        <f t="shared" si="45"/>
        <v>1</v>
      </c>
      <c r="I165" s="129">
        <f t="shared" si="45"/>
        <v>1</v>
      </c>
      <c r="J165" s="129">
        <f t="shared" si="45"/>
        <v>1</v>
      </c>
      <c r="K165" s="129">
        <f t="shared" si="45"/>
        <v>1</v>
      </c>
      <c r="L165" s="129">
        <f t="shared" si="45"/>
        <v>1</v>
      </c>
      <c r="M165" s="129">
        <f t="shared" si="45"/>
        <v>1</v>
      </c>
      <c r="N165" s="129">
        <f t="shared" si="45"/>
        <v>1</v>
      </c>
      <c r="O165" s="129">
        <f t="shared" si="45"/>
        <v>1</v>
      </c>
      <c r="P165" s="129">
        <f t="shared" si="45"/>
        <v>1</v>
      </c>
      <c r="Q165" s="129">
        <f t="shared" si="45"/>
        <v>1</v>
      </c>
      <c r="R165" s="129">
        <f t="shared" si="45"/>
        <v>1</v>
      </c>
      <c r="S165" s="129">
        <f t="shared" ref="R165:AF172" si="46">R165</f>
        <v>1</v>
      </c>
      <c r="T165" s="129">
        <f t="shared" si="46"/>
        <v>1</v>
      </c>
      <c r="U165" s="129">
        <f t="shared" si="46"/>
        <v>1</v>
      </c>
      <c r="V165" s="129">
        <f t="shared" si="46"/>
        <v>1</v>
      </c>
      <c r="W165" s="129">
        <f t="shared" si="46"/>
        <v>1</v>
      </c>
      <c r="X165" s="129">
        <f t="shared" si="46"/>
        <v>1</v>
      </c>
      <c r="Y165" s="129">
        <f t="shared" si="46"/>
        <v>1</v>
      </c>
      <c r="Z165" s="129">
        <f t="shared" si="46"/>
        <v>1</v>
      </c>
      <c r="AA165" s="129">
        <f t="shared" si="46"/>
        <v>1</v>
      </c>
      <c r="AB165" s="129">
        <f t="shared" si="46"/>
        <v>1</v>
      </c>
      <c r="AC165" s="129">
        <f t="shared" si="46"/>
        <v>1</v>
      </c>
      <c r="AD165" s="129">
        <f t="shared" si="46"/>
        <v>1</v>
      </c>
      <c r="AE165" s="129">
        <f t="shared" si="46"/>
        <v>1</v>
      </c>
      <c r="AF165" s="129">
        <f t="shared" si="46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5"/>
        <v>0.42</v>
      </c>
      <c r="D166" s="129">
        <f t="shared" si="45"/>
        <v>0.42</v>
      </c>
      <c r="E166" s="129">
        <f t="shared" si="45"/>
        <v>0.42</v>
      </c>
      <c r="F166" s="129">
        <f t="shared" si="45"/>
        <v>0.42</v>
      </c>
      <c r="G166" s="129">
        <f t="shared" si="45"/>
        <v>0.42</v>
      </c>
      <c r="H166" s="129">
        <f t="shared" si="45"/>
        <v>0.42</v>
      </c>
      <c r="I166" s="129">
        <f t="shared" si="45"/>
        <v>0.42</v>
      </c>
      <c r="J166" s="129">
        <f t="shared" si="45"/>
        <v>0.42</v>
      </c>
      <c r="K166" s="129">
        <f t="shared" si="45"/>
        <v>0.42</v>
      </c>
      <c r="L166" s="129">
        <f t="shared" si="45"/>
        <v>0.42</v>
      </c>
      <c r="M166" s="129">
        <f t="shared" si="45"/>
        <v>0.42</v>
      </c>
      <c r="N166" s="129">
        <f t="shared" si="45"/>
        <v>0.42</v>
      </c>
      <c r="O166" s="129">
        <f t="shared" si="45"/>
        <v>0.42</v>
      </c>
      <c r="P166" s="129">
        <f t="shared" si="45"/>
        <v>0.42</v>
      </c>
      <c r="Q166" s="129">
        <f t="shared" si="45"/>
        <v>0.42</v>
      </c>
      <c r="R166" s="129">
        <f t="shared" si="46"/>
        <v>0.42</v>
      </c>
      <c r="S166" s="129">
        <f t="shared" si="46"/>
        <v>0.42</v>
      </c>
      <c r="T166" s="129">
        <f t="shared" si="46"/>
        <v>0.42</v>
      </c>
      <c r="U166" s="129">
        <f t="shared" si="46"/>
        <v>0.42</v>
      </c>
      <c r="V166" s="129">
        <f t="shared" si="46"/>
        <v>0.42</v>
      </c>
      <c r="W166" s="129">
        <f t="shared" si="46"/>
        <v>0.42</v>
      </c>
      <c r="X166" s="129">
        <f t="shared" si="46"/>
        <v>0.42</v>
      </c>
      <c r="Y166" s="129">
        <f t="shared" si="46"/>
        <v>0.42</v>
      </c>
      <c r="Z166" s="129">
        <f t="shared" si="46"/>
        <v>0.42</v>
      </c>
      <c r="AA166" s="129">
        <f t="shared" si="46"/>
        <v>0.42</v>
      </c>
      <c r="AB166" s="129">
        <f t="shared" si="46"/>
        <v>0.42</v>
      </c>
      <c r="AC166" s="129">
        <f t="shared" si="46"/>
        <v>0.42</v>
      </c>
      <c r="AD166" s="129">
        <f t="shared" si="46"/>
        <v>0.42</v>
      </c>
      <c r="AE166" s="129">
        <f t="shared" si="46"/>
        <v>0.42</v>
      </c>
      <c r="AF166" s="129">
        <f t="shared" si="46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5"/>
        <v>0.46</v>
      </c>
      <c r="D167" s="129">
        <f t="shared" si="45"/>
        <v>0.46</v>
      </c>
      <c r="E167" s="129">
        <f t="shared" si="45"/>
        <v>0.46</v>
      </c>
      <c r="F167" s="129">
        <f t="shared" si="45"/>
        <v>0.46</v>
      </c>
      <c r="G167" s="129">
        <f t="shared" si="45"/>
        <v>0.46</v>
      </c>
      <c r="H167" s="129">
        <f t="shared" si="45"/>
        <v>0.46</v>
      </c>
      <c r="I167" s="129">
        <f t="shared" si="45"/>
        <v>0.46</v>
      </c>
      <c r="J167" s="129">
        <f t="shared" si="45"/>
        <v>0.46</v>
      </c>
      <c r="K167" s="129">
        <f t="shared" si="45"/>
        <v>0.46</v>
      </c>
      <c r="L167" s="129">
        <f t="shared" si="45"/>
        <v>0.46</v>
      </c>
      <c r="M167" s="129">
        <f t="shared" si="45"/>
        <v>0.46</v>
      </c>
      <c r="N167" s="129">
        <f t="shared" si="45"/>
        <v>0.46</v>
      </c>
      <c r="O167" s="129">
        <f t="shared" si="45"/>
        <v>0.46</v>
      </c>
      <c r="P167" s="129">
        <f t="shared" si="45"/>
        <v>0.46</v>
      </c>
      <c r="Q167" s="129">
        <f t="shared" si="45"/>
        <v>0.46</v>
      </c>
      <c r="R167" s="129">
        <f t="shared" si="46"/>
        <v>0.46</v>
      </c>
      <c r="S167" s="129">
        <f t="shared" si="46"/>
        <v>0.46</v>
      </c>
      <c r="T167" s="129">
        <f t="shared" si="46"/>
        <v>0.46</v>
      </c>
      <c r="U167" s="129">
        <f t="shared" si="46"/>
        <v>0.46</v>
      </c>
      <c r="V167" s="129">
        <f t="shared" si="46"/>
        <v>0.46</v>
      </c>
      <c r="W167" s="129">
        <f t="shared" si="46"/>
        <v>0.46</v>
      </c>
      <c r="X167" s="129">
        <f t="shared" si="46"/>
        <v>0.46</v>
      </c>
      <c r="Y167" s="129">
        <f t="shared" si="46"/>
        <v>0.46</v>
      </c>
      <c r="Z167" s="129">
        <f t="shared" si="46"/>
        <v>0.46</v>
      </c>
      <c r="AA167" s="129">
        <f t="shared" si="46"/>
        <v>0.46</v>
      </c>
      <c r="AB167" s="129">
        <f t="shared" si="46"/>
        <v>0.46</v>
      </c>
      <c r="AC167" s="129">
        <f t="shared" si="46"/>
        <v>0.46</v>
      </c>
      <c r="AD167" s="129">
        <f t="shared" si="46"/>
        <v>0.46</v>
      </c>
      <c r="AE167" s="129">
        <f t="shared" si="46"/>
        <v>0.46</v>
      </c>
      <c r="AF167" s="129">
        <f t="shared" si="46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5"/>
        <v>0.85</v>
      </c>
      <c r="D168" s="129">
        <f t="shared" si="45"/>
        <v>0.85</v>
      </c>
      <c r="E168" s="129">
        <f t="shared" si="45"/>
        <v>0.85</v>
      </c>
      <c r="F168" s="129">
        <f t="shared" si="45"/>
        <v>0.85</v>
      </c>
      <c r="G168" s="129">
        <f t="shared" si="45"/>
        <v>0.85</v>
      </c>
      <c r="H168" s="129">
        <f t="shared" si="45"/>
        <v>0.85</v>
      </c>
      <c r="I168" s="129">
        <f t="shared" si="45"/>
        <v>0.85</v>
      </c>
      <c r="J168" s="129">
        <f t="shared" si="45"/>
        <v>0.85</v>
      </c>
      <c r="K168" s="129">
        <f t="shared" si="45"/>
        <v>0.85</v>
      </c>
      <c r="L168" s="129">
        <f t="shared" si="45"/>
        <v>0.85</v>
      </c>
      <c r="M168" s="129">
        <f t="shared" si="45"/>
        <v>0.85</v>
      </c>
      <c r="N168" s="129">
        <f t="shared" si="45"/>
        <v>0.85</v>
      </c>
      <c r="O168" s="129">
        <f t="shared" si="45"/>
        <v>0.85</v>
      </c>
      <c r="P168" s="129">
        <f t="shared" si="45"/>
        <v>0.85</v>
      </c>
      <c r="Q168" s="129">
        <f t="shared" si="45"/>
        <v>0.85</v>
      </c>
      <c r="R168" s="129">
        <f t="shared" si="46"/>
        <v>0.85</v>
      </c>
      <c r="S168" s="129">
        <f t="shared" si="46"/>
        <v>0.85</v>
      </c>
      <c r="T168" s="129">
        <f t="shared" si="46"/>
        <v>0.85</v>
      </c>
      <c r="U168" s="129">
        <f t="shared" si="46"/>
        <v>0.85</v>
      </c>
      <c r="V168" s="129">
        <f t="shared" si="46"/>
        <v>0.85</v>
      </c>
      <c r="W168" s="129">
        <f t="shared" si="46"/>
        <v>0.85</v>
      </c>
      <c r="X168" s="129">
        <f t="shared" si="46"/>
        <v>0.85</v>
      </c>
      <c r="Y168" s="129">
        <f t="shared" si="46"/>
        <v>0.85</v>
      </c>
      <c r="Z168" s="129">
        <f t="shared" si="46"/>
        <v>0.85</v>
      </c>
      <c r="AA168" s="129">
        <f t="shared" si="46"/>
        <v>0.85</v>
      </c>
      <c r="AB168" s="129">
        <f t="shared" si="46"/>
        <v>0.85</v>
      </c>
      <c r="AC168" s="129">
        <f t="shared" si="46"/>
        <v>0.85</v>
      </c>
      <c r="AD168" s="129">
        <f t="shared" si="46"/>
        <v>0.85</v>
      </c>
      <c r="AE168" s="129">
        <f t="shared" si="46"/>
        <v>0.85</v>
      </c>
      <c r="AF168" s="129">
        <f t="shared" si="46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5"/>
        <v>0.9</v>
      </c>
      <c r="D169" s="129">
        <f t="shared" si="45"/>
        <v>0.9</v>
      </c>
      <c r="E169" s="129">
        <f t="shared" si="45"/>
        <v>0.9</v>
      </c>
      <c r="F169" s="129">
        <f t="shared" si="45"/>
        <v>0.9</v>
      </c>
      <c r="G169" s="129">
        <f t="shared" si="45"/>
        <v>0.9</v>
      </c>
      <c r="H169" s="129">
        <f t="shared" si="45"/>
        <v>0.9</v>
      </c>
      <c r="I169" s="129">
        <f t="shared" si="45"/>
        <v>0.9</v>
      </c>
      <c r="J169" s="129">
        <f t="shared" si="45"/>
        <v>0.9</v>
      </c>
      <c r="K169" s="129">
        <f t="shared" si="45"/>
        <v>0.9</v>
      </c>
      <c r="L169" s="129">
        <f t="shared" si="45"/>
        <v>0.9</v>
      </c>
      <c r="M169" s="129">
        <f t="shared" si="45"/>
        <v>0.9</v>
      </c>
      <c r="N169" s="129">
        <f t="shared" si="45"/>
        <v>0.9</v>
      </c>
      <c r="O169" s="129">
        <f t="shared" si="45"/>
        <v>0.9</v>
      </c>
      <c r="P169" s="129">
        <f t="shared" si="45"/>
        <v>0.9</v>
      </c>
      <c r="Q169" s="129">
        <f t="shared" si="45"/>
        <v>0.9</v>
      </c>
      <c r="R169" s="129">
        <f t="shared" si="46"/>
        <v>0.9</v>
      </c>
      <c r="S169" s="129">
        <f t="shared" si="46"/>
        <v>0.9</v>
      </c>
      <c r="T169" s="129">
        <f t="shared" si="46"/>
        <v>0.9</v>
      </c>
      <c r="U169" s="129">
        <f t="shared" si="46"/>
        <v>0.9</v>
      </c>
      <c r="V169" s="129">
        <f t="shared" si="46"/>
        <v>0.9</v>
      </c>
      <c r="W169" s="129">
        <f t="shared" si="46"/>
        <v>0.9</v>
      </c>
      <c r="X169" s="129">
        <f t="shared" si="46"/>
        <v>0.9</v>
      </c>
      <c r="Y169" s="129">
        <f t="shared" si="46"/>
        <v>0.9</v>
      </c>
      <c r="Z169" s="129">
        <f t="shared" si="46"/>
        <v>0.9</v>
      </c>
      <c r="AA169" s="129">
        <f t="shared" si="46"/>
        <v>0.9</v>
      </c>
      <c r="AB169" s="129">
        <f t="shared" si="46"/>
        <v>0.9</v>
      </c>
      <c r="AC169" s="129">
        <f t="shared" si="46"/>
        <v>0.9</v>
      </c>
      <c r="AD169" s="129">
        <f t="shared" si="46"/>
        <v>0.9</v>
      </c>
      <c r="AE169" s="129">
        <f t="shared" si="46"/>
        <v>0.9</v>
      </c>
      <c r="AF169" s="129">
        <f t="shared" si="46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5"/>
        <v>0.44</v>
      </c>
      <c r="D170" s="129">
        <f t="shared" si="45"/>
        <v>0.44</v>
      </c>
      <c r="E170" s="129">
        <f t="shared" si="45"/>
        <v>0.44</v>
      </c>
      <c r="F170" s="129">
        <f t="shared" si="45"/>
        <v>0.44</v>
      </c>
      <c r="G170" s="129">
        <f t="shared" si="45"/>
        <v>0.44</v>
      </c>
      <c r="H170" s="129">
        <f t="shared" si="45"/>
        <v>0.44</v>
      </c>
      <c r="I170" s="129">
        <f t="shared" si="45"/>
        <v>0.44</v>
      </c>
      <c r="J170" s="129">
        <f t="shared" si="45"/>
        <v>0.44</v>
      </c>
      <c r="K170" s="129">
        <f t="shared" si="45"/>
        <v>0.44</v>
      </c>
      <c r="L170" s="129">
        <f t="shared" si="45"/>
        <v>0.44</v>
      </c>
      <c r="M170" s="129">
        <f t="shared" si="45"/>
        <v>0.44</v>
      </c>
      <c r="N170" s="129">
        <f t="shared" si="45"/>
        <v>0.44</v>
      </c>
      <c r="O170" s="129">
        <f t="shared" si="45"/>
        <v>0.44</v>
      </c>
      <c r="P170" s="129">
        <f t="shared" si="45"/>
        <v>0.44</v>
      </c>
      <c r="Q170" s="129">
        <f t="shared" si="45"/>
        <v>0.44</v>
      </c>
      <c r="R170" s="129">
        <f t="shared" si="46"/>
        <v>0.44</v>
      </c>
      <c r="S170" s="129">
        <f t="shared" si="46"/>
        <v>0.44</v>
      </c>
      <c r="T170" s="129">
        <f t="shared" si="46"/>
        <v>0.44</v>
      </c>
      <c r="U170" s="129">
        <f t="shared" si="46"/>
        <v>0.44</v>
      </c>
      <c r="V170" s="129">
        <f t="shared" si="46"/>
        <v>0.44</v>
      </c>
      <c r="W170" s="129">
        <f t="shared" si="46"/>
        <v>0.44</v>
      </c>
      <c r="X170" s="129">
        <f t="shared" si="46"/>
        <v>0.44</v>
      </c>
      <c r="Y170" s="129">
        <f t="shared" si="46"/>
        <v>0.44</v>
      </c>
      <c r="Z170" s="129">
        <f t="shared" si="46"/>
        <v>0.44</v>
      </c>
      <c r="AA170" s="129">
        <f t="shared" si="46"/>
        <v>0.44</v>
      </c>
      <c r="AB170" s="129">
        <f t="shared" si="46"/>
        <v>0.44</v>
      </c>
      <c r="AC170" s="129">
        <f t="shared" si="46"/>
        <v>0.44</v>
      </c>
      <c r="AD170" s="129">
        <f t="shared" si="46"/>
        <v>0.44</v>
      </c>
      <c r="AE170" s="129">
        <f t="shared" si="46"/>
        <v>0.44</v>
      </c>
      <c r="AF170" s="129">
        <f t="shared" si="46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5"/>
        <v>2.1</v>
      </c>
      <c r="D171" s="129">
        <f t="shared" si="45"/>
        <v>2.1</v>
      </c>
      <c r="E171" s="129">
        <f t="shared" si="45"/>
        <v>2.1</v>
      </c>
      <c r="F171" s="129">
        <f t="shared" si="45"/>
        <v>2.1</v>
      </c>
      <c r="G171" s="129">
        <f t="shared" si="45"/>
        <v>2.1</v>
      </c>
      <c r="H171" s="129">
        <f t="shared" si="45"/>
        <v>2.1</v>
      </c>
      <c r="I171" s="129">
        <f t="shared" si="45"/>
        <v>2.1</v>
      </c>
      <c r="J171" s="129">
        <f t="shared" si="45"/>
        <v>2.1</v>
      </c>
      <c r="K171" s="129">
        <f t="shared" si="45"/>
        <v>2.1</v>
      </c>
      <c r="L171" s="129">
        <f t="shared" si="45"/>
        <v>2.1</v>
      </c>
      <c r="M171" s="129">
        <f t="shared" si="45"/>
        <v>2.1</v>
      </c>
      <c r="N171" s="129">
        <f t="shared" si="45"/>
        <v>2.1</v>
      </c>
      <c r="O171" s="129">
        <f t="shared" si="45"/>
        <v>2.1</v>
      </c>
      <c r="P171" s="129">
        <f t="shared" si="45"/>
        <v>2.1</v>
      </c>
      <c r="Q171" s="129">
        <f t="shared" si="45"/>
        <v>2.1</v>
      </c>
      <c r="R171" s="129">
        <f t="shared" si="46"/>
        <v>2.1</v>
      </c>
      <c r="S171" s="129">
        <f t="shared" si="46"/>
        <v>2.1</v>
      </c>
      <c r="T171" s="129">
        <f t="shared" si="46"/>
        <v>2.1</v>
      </c>
      <c r="U171" s="129">
        <f t="shared" si="46"/>
        <v>2.1</v>
      </c>
      <c r="V171" s="129">
        <f t="shared" si="46"/>
        <v>2.1</v>
      </c>
      <c r="W171" s="129">
        <f t="shared" si="46"/>
        <v>2.1</v>
      </c>
      <c r="X171" s="129">
        <f t="shared" si="46"/>
        <v>2.1</v>
      </c>
      <c r="Y171" s="129">
        <f t="shared" si="46"/>
        <v>2.1</v>
      </c>
      <c r="Z171" s="129">
        <f t="shared" si="46"/>
        <v>2.1</v>
      </c>
      <c r="AA171" s="129">
        <f t="shared" si="46"/>
        <v>2.1</v>
      </c>
      <c r="AB171" s="129">
        <f t="shared" si="46"/>
        <v>2.1</v>
      </c>
      <c r="AC171" s="129">
        <f t="shared" si="46"/>
        <v>2.1</v>
      </c>
      <c r="AD171" s="129">
        <f t="shared" si="46"/>
        <v>2.1</v>
      </c>
      <c r="AE171" s="129">
        <f t="shared" si="46"/>
        <v>2.1</v>
      </c>
      <c r="AF171" s="129">
        <f t="shared" si="46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5"/>
        <v>0.9</v>
      </c>
      <c r="D172" s="129">
        <f t="shared" si="45"/>
        <v>0.9</v>
      </c>
      <c r="E172" s="129">
        <f t="shared" si="45"/>
        <v>0.9</v>
      </c>
      <c r="F172" s="129">
        <f t="shared" si="45"/>
        <v>0.9</v>
      </c>
      <c r="G172" s="129">
        <f t="shared" si="45"/>
        <v>0.9</v>
      </c>
      <c r="H172" s="129">
        <f t="shared" si="45"/>
        <v>0.9</v>
      </c>
      <c r="I172" s="129">
        <f t="shared" si="45"/>
        <v>0.9</v>
      </c>
      <c r="J172" s="129">
        <f t="shared" si="45"/>
        <v>0.9</v>
      </c>
      <c r="K172" s="129">
        <f t="shared" si="45"/>
        <v>0.9</v>
      </c>
      <c r="L172" s="129">
        <f t="shared" si="45"/>
        <v>0.9</v>
      </c>
      <c r="M172" s="129">
        <f t="shared" si="45"/>
        <v>0.9</v>
      </c>
      <c r="N172" s="129">
        <f t="shared" si="45"/>
        <v>0.9</v>
      </c>
      <c r="O172" s="129">
        <f t="shared" si="45"/>
        <v>0.9</v>
      </c>
      <c r="P172" s="129">
        <f t="shared" si="45"/>
        <v>0.9</v>
      </c>
      <c r="Q172" s="129">
        <f t="shared" si="45"/>
        <v>0.9</v>
      </c>
      <c r="R172" s="129">
        <f t="shared" si="46"/>
        <v>0.9</v>
      </c>
      <c r="S172" s="129">
        <f t="shared" si="46"/>
        <v>0.9</v>
      </c>
      <c r="T172" s="129">
        <f t="shared" si="46"/>
        <v>0.9</v>
      </c>
      <c r="U172" s="129">
        <f t="shared" si="46"/>
        <v>0.9</v>
      </c>
      <c r="V172" s="129">
        <f t="shared" si="46"/>
        <v>0.9</v>
      </c>
      <c r="W172" s="129">
        <f t="shared" si="46"/>
        <v>0.9</v>
      </c>
      <c r="X172" s="129">
        <f t="shared" si="46"/>
        <v>0.9</v>
      </c>
      <c r="Y172" s="129">
        <f t="shared" si="46"/>
        <v>0.9</v>
      </c>
      <c r="Z172" s="129">
        <f t="shared" si="46"/>
        <v>0.9</v>
      </c>
      <c r="AA172" s="129">
        <f t="shared" si="46"/>
        <v>0.9</v>
      </c>
      <c r="AB172" s="129">
        <f t="shared" si="46"/>
        <v>0.9</v>
      </c>
      <c r="AC172" s="129">
        <f t="shared" si="46"/>
        <v>0.9</v>
      </c>
      <c r="AD172" s="129">
        <f t="shared" si="46"/>
        <v>0.9</v>
      </c>
      <c r="AE172" s="129">
        <f t="shared" si="46"/>
        <v>0.9</v>
      </c>
      <c r="AF172" s="129">
        <f t="shared" si="46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7">B174</f>
        <v>0.57999999999999996</v>
      </c>
      <c r="D174" s="129">
        <f t="shared" si="47"/>
        <v>0.57999999999999996</v>
      </c>
      <c r="E174" s="129">
        <f t="shared" si="47"/>
        <v>0.57999999999999996</v>
      </c>
      <c r="F174" s="129">
        <f t="shared" si="47"/>
        <v>0.57999999999999996</v>
      </c>
      <c r="G174" s="129">
        <f t="shared" si="47"/>
        <v>0.57999999999999996</v>
      </c>
      <c r="H174" s="129">
        <f t="shared" si="47"/>
        <v>0.57999999999999996</v>
      </c>
      <c r="I174" s="129">
        <f t="shared" si="47"/>
        <v>0.57999999999999996</v>
      </c>
      <c r="J174" s="129">
        <f t="shared" si="47"/>
        <v>0.57999999999999996</v>
      </c>
      <c r="K174" s="129">
        <f t="shared" si="47"/>
        <v>0.57999999999999996</v>
      </c>
      <c r="L174" s="129">
        <f t="shared" si="47"/>
        <v>0.57999999999999996</v>
      </c>
      <c r="M174" s="129">
        <f t="shared" si="47"/>
        <v>0.57999999999999996</v>
      </c>
      <c r="N174" s="129">
        <f t="shared" si="47"/>
        <v>0.57999999999999996</v>
      </c>
      <c r="O174" s="129">
        <f t="shared" si="47"/>
        <v>0.57999999999999996</v>
      </c>
      <c r="P174" s="129">
        <f t="shared" si="47"/>
        <v>0.57999999999999996</v>
      </c>
      <c r="Q174" s="129">
        <f t="shared" si="47"/>
        <v>0.57999999999999996</v>
      </c>
      <c r="R174" s="129">
        <f t="shared" si="47"/>
        <v>0.57999999999999996</v>
      </c>
      <c r="S174" s="129">
        <f t="shared" ref="R174:AF186" si="48">R174</f>
        <v>0.57999999999999996</v>
      </c>
      <c r="T174" s="129">
        <f t="shared" si="48"/>
        <v>0.57999999999999996</v>
      </c>
      <c r="U174" s="129">
        <f t="shared" si="48"/>
        <v>0.57999999999999996</v>
      </c>
      <c r="V174" s="129">
        <f t="shared" si="48"/>
        <v>0.57999999999999996</v>
      </c>
      <c r="W174" s="129">
        <f t="shared" si="48"/>
        <v>0.57999999999999996</v>
      </c>
      <c r="X174" s="129">
        <f t="shared" si="48"/>
        <v>0.57999999999999996</v>
      </c>
      <c r="Y174" s="129">
        <f t="shared" si="48"/>
        <v>0.57999999999999996</v>
      </c>
      <c r="Z174" s="129">
        <f t="shared" si="48"/>
        <v>0.57999999999999996</v>
      </c>
      <c r="AA174" s="129">
        <f t="shared" si="48"/>
        <v>0.57999999999999996</v>
      </c>
      <c r="AB174" s="129">
        <f t="shared" si="48"/>
        <v>0.57999999999999996</v>
      </c>
      <c r="AC174" s="129">
        <f t="shared" si="48"/>
        <v>0.57999999999999996</v>
      </c>
      <c r="AD174" s="129">
        <f t="shared" si="48"/>
        <v>0.57999999999999996</v>
      </c>
      <c r="AE174" s="129">
        <f t="shared" si="48"/>
        <v>0.57999999999999996</v>
      </c>
      <c r="AF174" s="129">
        <f t="shared" si="48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7"/>
        <v>0.8</v>
      </c>
      <c r="D175" s="129">
        <f t="shared" si="47"/>
        <v>0.8</v>
      </c>
      <c r="E175" s="129">
        <f t="shared" si="47"/>
        <v>0.8</v>
      </c>
      <c r="F175" s="129">
        <f t="shared" si="47"/>
        <v>0.8</v>
      </c>
      <c r="G175" s="129">
        <f t="shared" si="47"/>
        <v>0.8</v>
      </c>
      <c r="H175" s="129">
        <f t="shared" si="47"/>
        <v>0.8</v>
      </c>
      <c r="I175" s="129">
        <f t="shared" si="47"/>
        <v>0.8</v>
      </c>
      <c r="J175" s="129">
        <f t="shared" si="47"/>
        <v>0.8</v>
      </c>
      <c r="K175" s="129">
        <f t="shared" si="47"/>
        <v>0.8</v>
      </c>
      <c r="L175" s="129">
        <f t="shared" si="47"/>
        <v>0.8</v>
      </c>
      <c r="M175" s="129">
        <f t="shared" si="47"/>
        <v>0.8</v>
      </c>
      <c r="N175" s="129">
        <f t="shared" si="47"/>
        <v>0.8</v>
      </c>
      <c r="O175" s="129">
        <f t="shared" si="47"/>
        <v>0.8</v>
      </c>
      <c r="P175" s="129">
        <f t="shared" si="47"/>
        <v>0.8</v>
      </c>
      <c r="Q175" s="129">
        <f t="shared" si="47"/>
        <v>0.8</v>
      </c>
      <c r="R175" s="129">
        <f t="shared" si="47"/>
        <v>0.8</v>
      </c>
      <c r="S175" s="129">
        <f t="shared" si="48"/>
        <v>0.8</v>
      </c>
      <c r="T175" s="129">
        <f t="shared" si="48"/>
        <v>0.8</v>
      </c>
      <c r="U175" s="129">
        <f t="shared" si="48"/>
        <v>0.8</v>
      </c>
      <c r="V175" s="129">
        <f t="shared" si="48"/>
        <v>0.8</v>
      </c>
      <c r="W175" s="129">
        <f t="shared" si="48"/>
        <v>0.8</v>
      </c>
      <c r="X175" s="129">
        <f t="shared" si="48"/>
        <v>0.8</v>
      </c>
      <c r="Y175" s="129">
        <f t="shared" si="48"/>
        <v>0.8</v>
      </c>
      <c r="Z175" s="129">
        <f t="shared" si="48"/>
        <v>0.8</v>
      </c>
      <c r="AA175" s="129">
        <f t="shared" si="48"/>
        <v>0.8</v>
      </c>
      <c r="AB175" s="129">
        <f t="shared" si="48"/>
        <v>0.8</v>
      </c>
      <c r="AC175" s="129">
        <f t="shared" si="48"/>
        <v>0.8</v>
      </c>
      <c r="AD175" s="129">
        <f t="shared" si="48"/>
        <v>0.8</v>
      </c>
      <c r="AE175" s="129">
        <f t="shared" si="48"/>
        <v>0.8</v>
      </c>
      <c r="AF175" s="129">
        <f t="shared" si="48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7"/>
        <v>0</v>
      </c>
      <c r="D176" s="129">
        <f t="shared" si="47"/>
        <v>0</v>
      </c>
      <c r="E176" s="129">
        <f t="shared" si="47"/>
        <v>0</v>
      </c>
      <c r="F176" s="129">
        <f t="shared" si="47"/>
        <v>0</v>
      </c>
      <c r="G176" s="129">
        <f t="shared" si="47"/>
        <v>0</v>
      </c>
      <c r="H176" s="129">
        <f t="shared" si="47"/>
        <v>0</v>
      </c>
      <c r="I176" s="129">
        <f t="shared" si="47"/>
        <v>0</v>
      </c>
      <c r="J176" s="129">
        <f t="shared" si="47"/>
        <v>0</v>
      </c>
      <c r="K176" s="129">
        <f t="shared" si="47"/>
        <v>0</v>
      </c>
      <c r="L176" s="129">
        <f t="shared" si="47"/>
        <v>0</v>
      </c>
      <c r="M176" s="129">
        <f t="shared" si="47"/>
        <v>0</v>
      </c>
      <c r="N176" s="129">
        <f t="shared" si="47"/>
        <v>0</v>
      </c>
      <c r="O176" s="129">
        <f t="shared" si="47"/>
        <v>0</v>
      </c>
      <c r="P176" s="129">
        <f t="shared" si="47"/>
        <v>0</v>
      </c>
      <c r="Q176" s="129">
        <f t="shared" si="47"/>
        <v>0</v>
      </c>
      <c r="R176" s="129">
        <f t="shared" si="47"/>
        <v>0</v>
      </c>
      <c r="S176" s="129">
        <f t="shared" si="48"/>
        <v>0</v>
      </c>
      <c r="T176" s="129">
        <f t="shared" si="48"/>
        <v>0</v>
      </c>
      <c r="U176" s="129">
        <f t="shared" si="48"/>
        <v>0</v>
      </c>
      <c r="V176" s="129">
        <f t="shared" si="48"/>
        <v>0</v>
      </c>
      <c r="W176" s="129">
        <f t="shared" si="48"/>
        <v>0</v>
      </c>
      <c r="X176" s="129">
        <f t="shared" si="48"/>
        <v>0</v>
      </c>
      <c r="Y176" s="129">
        <f t="shared" si="48"/>
        <v>0</v>
      </c>
      <c r="Z176" s="129">
        <f t="shared" si="48"/>
        <v>0</v>
      </c>
      <c r="AA176" s="129">
        <f t="shared" si="48"/>
        <v>0</v>
      </c>
      <c r="AB176" s="129">
        <f t="shared" si="48"/>
        <v>0</v>
      </c>
      <c r="AC176" s="129">
        <f t="shared" si="48"/>
        <v>0</v>
      </c>
      <c r="AD176" s="129">
        <f t="shared" si="48"/>
        <v>0</v>
      </c>
      <c r="AE176" s="129">
        <f t="shared" si="48"/>
        <v>0</v>
      </c>
      <c r="AF176" s="129">
        <f t="shared" si="48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7"/>
        <v>0.6</v>
      </c>
      <c r="D177" s="129">
        <f t="shared" si="47"/>
        <v>0.6</v>
      </c>
      <c r="E177" s="129">
        <f t="shared" si="47"/>
        <v>0.6</v>
      </c>
      <c r="F177" s="129">
        <f t="shared" si="47"/>
        <v>0.6</v>
      </c>
      <c r="G177" s="129">
        <f t="shared" si="47"/>
        <v>0.6</v>
      </c>
      <c r="H177" s="129">
        <f t="shared" si="47"/>
        <v>0.6</v>
      </c>
      <c r="I177" s="129">
        <f t="shared" si="47"/>
        <v>0.6</v>
      </c>
      <c r="J177" s="129">
        <f t="shared" si="47"/>
        <v>0.6</v>
      </c>
      <c r="K177" s="129">
        <f t="shared" si="47"/>
        <v>0.6</v>
      </c>
      <c r="L177" s="129">
        <f t="shared" si="47"/>
        <v>0.6</v>
      </c>
      <c r="M177" s="129">
        <f t="shared" si="47"/>
        <v>0.6</v>
      </c>
      <c r="N177" s="129">
        <f t="shared" si="47"/>
        <v>0.6</v>
      </c>
      <c r="O177" s="129">
        <f t="shared" si="47"/>
        <v>0.6</v>
      </c>
      <c r="P177" s="129">
        <f t="shared" si="47"/>
        <v>0.6</v>
      </c>
      <c r="Q177" s="129">
        <f t="shared" si="47"/>
        <v>0.6</v>
      </c>
      <c r="R177" s="129">
        <f t="shared" si="47"/>
        <v>0.6</v>
      </c>
      <c r="S177" s="129">
        <f t="shared" si="48"/>
        <v>0.6</v>
      </c>
      <c r="T177" s="129">
        <f t="shared" si="48"/>
        <v>0.6</v>
      </c>
      <c r="U177" s="129">
        <f t="shared" si="48"/>
        <v>0.6</v>
      </c>
      <c r="V177" s="129">
        <f t="shared" si="48"/>
        <v>0.6</v>
      </c>
      <c r="W177" s="129">
        <f t="shared" si="48"/>
        <v>0.6</v>
      </c>
      <c r="X177" s="129">
        <f t="shared" si="48"/>
        <v>0.6</v>
      </c>
      <c r="Y177" s="129">
        <f t="shared" si="48"/>
        <v>0.6</v>
      </c>
      <c r="Z177" s="129">
        <f t="shared" si="48"/>
        <v>0.6</v>
      </c>
      <c r="AA177" s="129">
        <f t="shared" si="48"/>
        <v>0.6</v>
      </c>
      <c r="AB177" s="129">
        <f t="shared" si="48"/>
        <v>0.6</v>
      </c>
      <c r="AC177" s="129">
        <f t="shared" si="48"/>
        <v>0.6</v>
      </c>
      <c r="AD177" s="129">
        <f t="shared" si="48"/>
        <v>0.6</v>
      </c>
      <c r="AE177" s="129">
        <f t="shared" si="48"/>
        <v>0.6</v>
      </c>
      <c r="AF177" s="129">
        <f t="shared" si="48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7"/>
        <v>0.6</v>
      </c>
      <c r="D178" s="129">
        <f t="shared" si="47"/>
        <v>0.6</v>
      </c>
      <c r="E178" s="129">
        <f t="shared" si="47"/>
        <v>0.6</v>
      </c>
      <c r="F178" s="129">
        <f t="shared" si="47"/>
        <v>0.6</v>
      </c>
      <c r="G178" s="129">
        <f t="shared" si="47"/>
        <v>0.6</v>
      </c>
      <c r="H178" s="129">
        <f t="shared" si="47"/>
        <v>0.6</v>
      </c>
      <c r="I178" s="129">
        <f t="shared" si="47"/>
        <v>0.6</v>
      </c>
      <c r="J178" s="129">
        <f t="shared" si="47"/>
        <v>0.6</v>
      </c>
      <c r="K178" s="129">
        <f t="shared" si="47"/>
        <v>0.6</v>
      </c>
      <c r="L178" s="129">
        <f t="shared" si="47"/>
        <v>0.6</v>
      </c>
      <c r="M178" s="129">
        <f t="shared" si="47"/>
        <v>0.6</v>
      </c>
      <c r="N178" s="129">
        <f t="shared" si="47"/>
        <v>0.6</v>
      </c>
      <c r="O178" s="129">
        <f t="shared" si="47"/>
        <v>0.6</v>
      </c>
      <c r="P178" s="129">
        <f t="shared" si="47"/>
        <v>0.6</v>
      </c>
      <c r="Q178" s="129">
        <f t="shared" si="47"/>
        <v>0.6</v>
      </c>
      <c r="R178" s="129">
        <f t="shared" si="47"/>
        <v>0.6</v>
      </c>
      <c r="S178" s="129">
        <f t="shared" si="48"/>
        <v>0.6</v>
      </c>
      <c r="T178" s="129">
        <f t="shared" si="48"/>
        <v>0.6</v>
      </c>
      <c r="U178" s="129">
        <f t="shared" si="48"/>
        <v>0.6</v>
      </c>
      <c r="V178" s="129">
        <f t="shared" si="48"/>
        <v>0.6</v>
      </c>
      <c r="W178" s="129">
        <f t="shared" si="48"/>
        <v>0.6</v>
      </c>
      <c r="X178" s="129">
        <f t="shared" si="48"/>
        <v>0.6</v>
      </c>
      <c r="Y178" s="129">
        <f t="shared" si="48"/>
        <v>0.6</v>
      </c>
      <c r="Z178" s="129">
        <f t="shared" si="48"/>
        <v>0.6</v>
      </c>
      <c r="AA178" s="129">
        <f t="shared" si="48"/>
        <v>0.6</v>
      </c>
      <c r="AB178" s="129">
        <f t="shared" si="48"/>
        <v>0.6</v>
      </c>
      <c r="AC178" s="129">
        <f t="shared" si="48"/>
        <v>0.6</v>
      </c>
      <c r="AD178" s="129">
        <f t="shared" si="48"/>
        <v>0.6</v>
      </c>
      <c r="AE178" s="129">
        <f t="shared" si="48"/>
        <v>0.6</v>
      </c>
      <c r="AF178" s="129">
        <f t="shared" si="48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7"/>
        <v>0.35</v>
      </c>
      <c r="D179" s="129">
        <f t="shared" si="47"/>
        <v>0.35</v>
      </c>
      <c r="E179" s="129">
        <f t="shared" si="47"/>
        <v>0.35</v>
      </c>
      <c r="F179" s="129">
        <f t="shared" si="47"/>
        <v>0.35</v>
      </c>
      <c r="G179" s="129">
        <f t="shared" si="47"/>
        <v>0.35</v>
      </c>
      <c r="H179" s="129">
        <f t="shared" si="47"/>
        <v>0.35</v>
      </c>
      <c r="I179" s="129">
        <f t="shared" si="47"/>
        <v>0.35</v>
      </c>
      <c r="J179" s="129">
        <f t="shared" si="47"/>
        <v>0.35</v>
      </c>
      <c r="K179" s="129">
        <f t="shared" si="47"/>
        <v>0.35</v>
      </c>
      <c r="L179" s="129">
        <f t="shared" si="47"/>
        <v>0.35</v>
      </c>
      <c r="M179" s="129">
        <f t="shared" si="47"/>
        <v>0.35</v>
      </c>
      <c r="N179" s="129">
        <f t="shared" si="47"/>
        <v>0.35</v>
      </c>
      <c r="O179" s="129">
        <f t="shared" si="47"/>
        <v>0.35</v>
      </c>
      <c r="P179" s="129">
        <f t="shared" si="47"/>
        <v>0.35</v>
      </c>
      <c r="Q179" s="129">
        <f t="shared" si="47"/>
        <v>0.35</v>
      </c>
      <c r="R179" s="129">
        <f t="shared" si="47"/>
        <v>0.35</v>
      </c>
      <c r="S179" s="129">
        <f t="shared" si="48"/>
        <v>0.35</v>
      </c>
      <c r="T179" s="129">
        <f t="shared" si="48"/>
        <v>0.35</v>
      </c>
      <c r="U179" s="129">
        <f t="shared" si="48"/>
        <v>0.35</v>
      </c>
      <c r="V179" s="129">
        <f t="shared" si="48"/>
        <v>0.35</v>
      </c>
      <c r="W179" s="129">
        <f t="shared" si="48"/>
        <v>0.35</v>
      </c>
      <c r="X179" s="129">
        <f t="shared" si="48"/>
        <v>0.35</v>
      </c>
      <c r="Y179" s="129">
        <f t="shared" si="48"/>
        <v>0.35</v>
      </c>
      <c r="Z179" s="129">
        <f t="shared" si="48"/>
        <v>0.35</v>
      </c>
      <c r="AA179" s="129">
        <f t="shared" si="48"/>
        <v>0.35</v>
      </c>
      <c r="AB179" s="129">
        <f t="shared" si="48"/>
        <v>0.35</v>
      </c>
      <c r="AC179" s="129">
        <f t="shared" si="48"/>
        <v>0.35</v>
      </c>
      <c r="AD179" s="129">
        <f t="shared" si="48"/>
        <v>0.35</v>
      </c>
      <c r="AE179" s="129">
        <f t="shared" si="48"/>
        <v>0.35</v>
      </c>
      <c r="AF179" s="129">
        <f t="shared" si="48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7"/>
        <v>0.28999999999999998</v>
      </c>
      <c r="D180" s="129">
        <f t="shared" si="47"/>
        <v>0.28999999999999998</v>
      </c>
      <c r="E180" s="129">
        <f t="shared" si="47"/>
        <v>0.28999999999999998</v>
      </c>
      <c r="F180" s="129">
        <f t="shared" si="47"/>
        <v>0.28999999999999998</v>
      </c>
      <c r="G180" s="129">
        <f t="shared" si="47"/>
        <v>0.28999999999999998</v>
      </c>
      <c r="H180" s="129">
        <f t="shared" si="47"/>
        <v>0.28999999999999998</v>
      </c>
      <c r="I180" s="129">
        <f t="shared" si="47"/>
        <v>0.28999999999999998</v>
      </c>
      <c r="J180" s="129">
        <f t="shared" si="47"/>
        <v>0.28999999999999998</v>
      </c>
      <c r="K180" s="129">
        <f t="shared" si="47"/>
        <v>0.28999999999999998</v>
      </c>
      <c r="L180" s="129">
        <f t="shared" si="47"/>
        <v>0.28999999999999998</v>
      </c>
      <c r="M180" s="129">
        <f t="shared" si="47"/>
        <v>0.28999999999999998</v>
      </c>
      <c r="N180" s="129">
        <f t="shared" si="47"/>
        <v>0.28999999999999998</v>
      </c>
      <c r="O180" s="129">
        <f t="shared" si="47"/>
        <v>0.28999999999999998</v>
      </c>
      <c r="P180" s="129">
        <f t="shared" si="47"/>
        <v>0.28999999999999998</v>
      </c>
      <c r="Q180" s="129">
        <f t="shared" si="47"/>
        <v>0.28999999999999998</v>
      </c>
      <c r="R180" s="129">
        <f t="shared" si="47"/>
        <v>0.28999999999999998</v>
      </c>
      <c r="S180" s="129">
        <f t="shared" si="48"/>
        <v>0.28999999999999998</v>
      </c>
      <c r="T180" s="129">
        <f t="shared" si="48"/>
        <v>0.28999999999999998</v>
      </c>
      <c r="U180" s="129">
        <f t="shared" si="48"/>
        <v>0.28999999999999998</v>
      </c>
      <c r="V180" s="129">
        <f t="shared" si="48"/>
        <v>0.28999999999999998</v>
      </c>
      <c r="W180" s="129">
        <f t="shared" si="48"/>
        <v>0.28999999999999998</v>
      </c>
      <c r="X180" s="129">
        <f t="shared" si="48"/>
        <v>0.28999999999999998</v>
      </c>
      <c r="Y180" s="129">
        <f t="shared" si="48"/>
        <v>0.28999999999999998</v>
      </c>
      <c r="Z180" s="129">
        <f t="shared" si="48"/>
        <v>0.28999999999999998</v>
      </c>
      <c r="AA180" s="129">
        <f t="shared" si="48"/>
        <v>0.28999999999999998</v>
      </c>
      <c r="AB180" s="129">
        <f t="shared" si="48"/>
        <v>0.28999999999999998</v>
      </c>
      <c r="AC180" s="129">
        <f t="shared" si="48"/>
        <v>0.28999999999999998</v>
      </c>
      <c r="AD180" s="129">
        <f t="shared" si="48"/>
        <v>0.28999999999999998</v>
      </c>
      <c r="AE180" s="129">
        <f t="shared" si="48"/>
        <v>0.28999999999999998</v>
      </c>
      <c r="AF180" s="129">
        <f t="shared" si="48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7"/>
        <v>0.06</v>
      </c>
      <c r="D181" s="129">
        <f t="shared" si="47"/>
        <v>0.06</v>
      </c>
      <c r="E181" s="129">
        <f t="shared" si="47"/>
        <v>0.06</v>
      </c>
      <c r="F181" s="129">
        <f t="shared" si="47"/>
        <v>0.06</v>
      </c>
      <c r="G181" s="129">
        <f t="shared" si="47"/>
        <v>0.06</v>
      </c>
      <c r="H181" s="129">
        <f t="shared" si="47"/>
        <v>0.06</v>
      </c>
      <c r="I181" s="129">
        <f t="shared" si="47"/>
        <v>0.06</v>
      </c>
      <c r="J181" s="129">
        <f t="shared" si="47"/>
        <v>0.06</v>
      </c>
      <c r="K181" s="129">
        <f t="shared" si="47"/>
        <v>0.06</v>
      </c>
      <c r="L181" s="129">
        <f t="shared" si="47"/>
        <v>0.06</v>
      </c>
      <c r="M181" s="129">
        <f t="shared" si="47"/>
        <v>0.06</v>
      </c>
      <c r="N181" s="129">
        <f t="shared" si="47"/>
        <v>0.06</v>
      </c>
      <c r="O181" s="129">
        <f t="shared" si="47"/>
        <v>0.06</v>
      </c>
      <c r="P181" s="129">
        <f t="shared" si="47"/>
        <v>0.06</v>
      </c>
      <c r="Q181" s="129">
        <f t="shared" si="47"/>
        <v>0.06</v>
      </c>
      <c r="R181" s="129">
        <f t="shared" si="47"/>
        <v>0.06</v>
      </c>
      <c r="S181" s="129">
        <f t="shared" si="48"/>
        <v>0.06</v>
      </c>
      <c r="T181" s="129">
        <f t="shared" si="48"/>
        <v>0.06</v>
      </c>
      <c r="U181" s="129">
        <f t="shared" si="48"/>
        <v>0.06</v>
      </c>
      <c r="V181" s="129">
        <f t="shared" si="48"/>
        <v>0.06</v>
      </c>
      <c r="W181" s="129">
        <f t="shared" si="48"/>
        <v>0.06</v>
      </c>
      <c r="X181" s="129">
        <f t="shared" si="48"/>
        <v>0.06</v>
      </c>
      <c r="Y181" s="129">
        <f t="shared" si="48"/>
        <v>0.06</v>
      </c>
      <c r="Z181" s="129">
        <f t="shared" si="48"/>
        <v>0.06</v>
      </c>
      <c r="AA181" s="129">
        <f t="shared" si="48"/>
        <v>0.06</v>
      </c>
      <c r="AB181" s="129">
        <f t="shared" si="48"/>
        <v>0.06</v>
      </c>
      <c r="AC181" s="129">
        <f t="shared" si="48"/>
        <v>0.06</v>
      </c>
      <c r="AD181" s="129">
        <f t="shared" si="48"/>
        <v>0.06</v>
      </c>
      <c r="AE181" s="129">
        <f t="shared" si="48"/>
        <v>0.06</v>
      </c>
      <c r="AF181" s="129">
        <f t="shared" si="48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7"/>
        <v>0.11</v>
      </c>
      <c r="D182" s="129">
        <f t="shared" si="47"/>
        <v>0.11</v>
      </c>
      <c r="E182" s="129">
        <f t="shared" si="47"/>
        <v>0.11</v>
      </c>
      <c r="F182" s="129">
        <f t="shared" si="47"/>
        <v>0.11</v>
      </c>
      <c r="G182" s="129">
        <f t="shared" si="47"/>
        <v>0.11</v>
      </c>
      <c r="H182" s="129">
        <f t="shared" si="47"/>
        <v>0.11</v>
      </c>
      <c r="I182" s="129">
        <f t="shared" si="47"/>
        <v>0.11</v>
      </c>
      <c r="J182" s="129">
        <f t="shared" si="47"/>
        <v>0.11</v>
      </c>
      <c r="K182" s="129">
        <f t="shared" si="47"/>
        <v>0.11</v>
      </c>
      <c r="L182" s="129">
        <f t="shared" si="47"/>
        <v>0.11</v>
      </c>
      <c r="M182" s="129">
        <f t="shared" si="47"/>
        <v>0.11</v>
      </c>
      <c r="N182" s="129">
        <f t="shared" si="47"/>
        <v>0.11</v>
      </c>
      <c r="O182" s="129">
        <f t="shared" si="47"/>
        <v>0.11</v>
      </c>
      <c r="P182" s="129">
        <f t="shared" si="47"/>
        <v>0.11</v>
      </c>
      <c r="Q182" s="129">
        <f t="shared" si="47"/>
        <v>0.11</v>
      </c>
      <c r="R182" s="129">
        <f t="shared" si="47"/>
        <v>0.11</v>
      </c>
      <c r="S182" s="129">
        <f t="shared" si="48"/>
        <v>0.11</v>
      </c>
      <c r="T182" s="129">
        <f t="shared" si="48"/>
        <v>0.11</v>
      </c>
      <c r="U182" s="129">
        <f t="shared" si="48"/>
        <v>0.11</v>
      </c>
      <c r="V182" s="129">
        <f t="shared" si="48"/>
        <v>0.11</v>
      </c>
      <c r="W182" s="129">
        <f t="shared" si="48"/>
        <v>0.11</v>
      </c>
      <c r="X182" s="129">
        <f t="shared" si="48"/>
        <v>0.11</v>
      </c>
      <c r="Y182" s="129">
        <f t="shared" si="48"/>
        <v>0.11</v>
      </c>
      <c r="Z182" s="129">
        <f t="shared" si="48"/>
        <v>0.11</v>
      </c>
      <c r="AA182" s="129">
        <f t="shared" si="48"/>
        <v>0.11</v>
      </c>
      <c r="AB182" s="129">
        <f t="shared" si="48"/>
        <v>0.11</v>
      </c>
      <c r="AC182" s="129">
        <f t="shared" si="48"/>
        <v>0.11</v>
      </c>
      <c r="AD182" s="129">
        <f t="shared" si="48"/>
        <v>0.11</v>
      </c>
      <c r="AE182" s="129">
        <f t="shared" si="48"/>
        <v>0.11</v>
      </c>
      <c r="AF182" s="129">
        <f t="shared" si="48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7"/>
        <v>0.1</v>
      </c>
      <c r="D183" s="129">
        <f t="shared" si="47"/>
        <v>0.1</v>
      </c>
      <c r="E183" s="129">
        <f t="shared" si="47"/>
        <v>0.1</v>
      </c>
      <c r="F183" s="129">
        <f t="shared" si="47"/>
        <v>0.1</v>
      </c>
      <c r="G183" s="129">
        <f t="shared" si="47"/>
        <v>0.1</v>
      </c>
      <c r="H183" s="129">
        <f t="shared" si="47"/>
        <v>0.1</v>
      </c>
      <c r="I183" s="129">
        <f t="shared" si="47"/>
        <v>0.1</v>
      </c>
      <c r="J183" s="129">
        <f t="shared" si="47"/>
        <v>0.1</v>
      </c>
      <c r="K183" s="129">
        <f t="shared" si="47"/>
        <v>0.1</v>
      </c>
      <c r="L183" s="129">
        <f t="shared" si="47"/>
        <v>0.1</v>
      </c>
      <c r="M183" s="129">
        <f t="shared" si="47"/>
        <v>0.1</v>
      </c>
      <c r="N183" s="129">
        <f t="shared" si="47"/>
        <v>0.1</v>
      </c>
      <c r="O183" s="129">
        <f t="shared" si="47"/>
        <v>0.1</v>
      </c>
      <c r="P183" s="129">
        <f t="shared" si="47"/>
        <v>0.1</v>
      </c>
      <c r="Q183" s="129">
        <f t="shared" si="47"/>
        <v>0.1</v>
      </c>
      <c r="R183" s="129">
        <f t="shared" si="48"/>
        <v>0.1</v>
      </c>
      <c r="S183" s="129">
        <f t="shared" si="48"/>
        <v>0.1</v>
      </c>
      <c r="T183" s="129">
        <f t="shared" si="48"/>
        <v>0.1</v>
      </c>
      <c r="U183" s="129">
        <f t="shared" si="48"/>
        <v>0.1</v>
      </c>
      <c r="V183" s="129">
        <f t="shared" si="48"/>
        <v>0.1</v>
      </c>
      <c r="W183" s="129">
        <f t="shared" si="48"/>
        <v>0.1</v>
      </c>
      <c r="X183" s="129">
        <f t="shared" si="48"/>
        <v>0.1</v>
      </c>
      <c r="Y183" s="129">
        <f t="shared" si="48"/>
        <v>0.1</v>
      </c>
      <c r="Z183" s="129">
        <f t="shared" si="48"/>
        <v>0.1</v>
      </c>
      <c r="AA183" s="129">
        <f t="shared" si="48"/>
        <v>0.1</v>
      </c>
      <c r="AB183" s="129">
        <f t="shared" si="48"/>
        <v>0.1</v>
      </c>
      <c r="AC183" s="129">
        <f t="shared" si="48"/>
        <v>0.1</v>
      </c>
      <c r="AD183" s="129">
        <f t="shared" si="48"/>
        <v>0.1</v>
      </c>
      <c r="AE183" s="129">
        <f t="shared" si="48"/>
        <v>0.1</v>
      </c>
      <c r="AF183" s="129">
        <f t="shared" si="48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7"/>
        <v>0.09</v>
      </c>
      <c r="D184" s="129">
        <f t="shared" si="47"/>
        <v>0.09</v>
      </c>
      <c r="E184" s="129">
        <f t="shared" si="47"/>
        <v>0.09</v>
      </c>
      <c r="F184" s="129">
        <f t="shared" si="47"/>
        <v>0.09</v>
      </c>
      <c r="G184" s="129">
        <f t="shared" si="47"/>
        <v>0.09</v>
      </c>
      <c r="H184" s="129">
        <f t="shared" si="47"/>
        <v>0.09</v>
      </c>
      <c r="I184" s="129">
        <f t="shared" si="47"/>
        <v>0.09</v>
      </c>
      <c r="J184" s="129">
        <f t="shared" si="47"/>
        <v>0.09</v>
      </c>
      <c r="K184" s="129">
        <f t="shared" si="47"/>
        <v>0.09</v>
      </c>
      <c r="L184" s="129">
        <f t="shared" si="47"/>
        <v>0.09</v>
      </c>
      <c r="M184" s="129">
        <f t="shared" si="47"/>
        <v>0.09</v>
      </c>
      <c r="N184" s="129">
        <f t="shared" si="47"/>
        <v>0.09</v>
      </c>
      <c r="O184" s="129">
        <f t="shared" si="47"/>
        <v>0.09</v>
      </c>
      <c r="P184" s="129">
        <f t="shared" si="47"/>
        <v>0.09</v>
      </c>
      <c r="Q184" s="129">
        <f t="shared" si="47"/>
        <v>0.09</v>
      </c>
      <c r="R184" s="129">
        <f t="shared" si="48"/>
        <v>0.09</v>
      </c>
      <c r="S184" s="129">
        <f t="shared" si="48"/>
        <v>0.09</v>
      </c>
      <c r="T184" s="129">
        <f t="shared" si="48"/>
        <v>0.09</v>
      </c>
      <c r="U184" s="129">
        <f t="shared" si="48"/>
        <v>0.09</v>
      </c>
      <c r="V184" s="129">
        <f t="shared" si="48"/>
        <v>0.09</v>
      </c>
      <c r="W184" s="129">
        <f t="shared" si="48"/>
        <v>0.09</v>
      </c>
      <c r="X184" s="129">
        <f t="shared" si="48"/>
        <v>0.09</v>
      </c>
      <c r="Y184" s="129">
        <f t="shared" si="48"/>
        <v>0.09</v>
      </c>
      <c r="Z184" s="129">
        <f t="shared" si="48"/>
        <v>0.09</v>
      </c>
      <c r="AA184" s="129">
        <f t="shared" si="48"/>
        <v>0.09</v>
      </c>
      <c r="AB184" s="129">
        <f t="shared" si="48"/>
        <v>0.09</v>
      </c>
      <c r="AC184" s="129">
        <f t="shared" si="48"/>
        <v>0.09</v>
      </c>
      <c r="AD184" s="129">
        <f t="shared" si="48"/>
        <v>0.09</v>
      </c>
      <c r="AE184" s="129">
        <f t="shared" si="48"/>
        <v>0.09</v>
      </c>
      <c r="AF184" s="129">
        <f t="shared" si="48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7"/>
        <v>0.04</v>
      </c>
      <c r="D185" s="129">
        <f t="shared" si="47"/>
        <v>0.04</v>
      </c>
      <c r="E185" s="129">
        <f t="shared" si="47"/>
        <v>0.04</v>
      </c>
      <c r="F185" s="129">
        <f t="shared" si="47"/>
        <v>0.04</v>
      </c>
      <c r="G185" s="129">
        <f t="shared" si="47"/>
        <v>0.04</v>
      </c>
      <c r="H185" s="129">
        <f t="shared" si="47"/>
        <v>0.04</v>
      </c>
      <c r="I185" s="129">
        <f t="shared" si="47"/>
        <v>0.04</v>
      </c>
      <c r="J185" s="129">
        <f t="shared" si="47"/>
        <v>0.04</v>
      </c>
      <c r="K185" s="129">
        <f t="shared" si="47"/>
        <v>0.04</v>
      </c>
      <c r="L185" s="129">
        <f t="shared" si="47"/>
        <v>0.04</v>
      </c>
      <c r="M185" s="129">
        <f t="shared" si="47"/>
        <v>0.04</v>
      </c>
      <c r="N185" s="129">
        <f t="shared" si="47"/>
        <v>0.04</v>
      </c>
      <c r="O185" s="129">
        <f t="shared" si="47"/>
        <v>0.04</v>
      </c>
      <c r="P185" s="129">
        <f t="shared" si="47"/>
        <v>0.04</v>
      </c>
      <c r="Q185" s="129">
        <f t="shared" si="47"/>
        <v>0.04</v>
      </c>
      <c r="R185" s="129">
        <f t="shared" si="48"/>
        <v>0.04</v>
      </c>
      <c r="S185" s="129">
        <f t="shared" si="48"/>
        <v>0.04</v>
      </c>
      <c r="T185" s="129">
        <f t="shared" si="48"/>
        <v>0.04</v>
      </c>
      <c r="U185" s="129">
        <f t="shared" si="48"/>
        <v>0.04</v>
      </c>
      <c r="V185" s="129">
        <f t="shared" si="48"/>
        <v>0.04</v>
      </c>
      <c r="W185" s="129">
        <f t="shared" si="48"/>
        <v>0.04</v>
      </c>
      <c r="X185" s="129">
        <f t="shared" si="48"/>
        <v>0.04</v>
      </c>
      <c r="Y185" s="129">
        <f t="shared" si="48"/>
        <v>0.04</v>
      </c>
      <c r="Z185" s="129">
        <f t="shared" si="48"/>
        <v>0.04</v>
      </c>
      <c r="AA185" s="129">
        <f t="shared" si="48"/>
        <v>0.04</v>
      </c>
      <c r="AB185" s="129">
        <f t="shared" si="48"/>
        <v>0.04</v>
      </c>
      <c r="AC185" s="129">
        <f t="shared" si="48"/>
        <v>0.04</v>
      </c>
      <c r="AD185" s="129">
        <f t="shared" si="48"/>
        <v>0.04</v>
      </c>
      <c r="AE185" s="129">
        <f t="shared" si="48"/>
        <v>0.04</v>
      </c>
      <c r="AF185" s="129">
        <f t="shared" si="48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7"/>
        <v>2.3E-2</v>
      </c>
      <c r="E186" s="129">
        <f t="shared" si="47"/>
        <v>2.3E-2</v>
      </c>
      <c r="F186" s="129">
        <f t="shared" si="47"/>
        <v>2.3E-2</v>
      </c>
      <c r="G186" s="129">
        <f t="shared" si="47"/>
        <v>2.3E-2</v>
      </c>
      <c r="H186" s="129">
        <f t="shared" si="47"/>
        <v>2.3E-2</v>
      </c>
      <c r="I186" s="129">
        <f t="shared" si="47"/>
        <v>2.3E-2</v>
      </c>
      <c r="J186" s="129">
        <f t="shared" si="47"/>
        <v>2.3E-2</v>
      </c>
      <c r="K186" s="129">
        <f t="shared" si="47"/>
        <v>2.3E-2</v>
      </c>
      <c r="L186" s="129">
        <f t="shared" si="47"/>
        <v>2.3E-2</v>
      </c>
      <c r="M186" s="129">
        <f t="shared" si="47"/>
        <v>2.3E-2</v>
      </c>
      <c r="N186" s="129">
        <f t="shared" si="47"/>
        <v>2.3E-2</v>
      </c>
      <c r="O186" s="129">
        <f t="shared" si="47"/>
        <v>2.3E-2</v>
      </c>
      <c r="P186" s="129">
        <f t="shared" si="47"/>
        <v>2.3E-2</v>
      </c>
      <c r="Q186" s="129">
        <f t="shared" si="47"/>
        <v>2.3E-2</v>
      </c>
      <c r="R186" s="129">
        <f t="shared" si="48"/>
        <v>2.3E-2</v>
      </c>
      <c r="S186" s="129">
        <f t="shared" si="48"/>
        <v>2.3E-2</v>
      </c>
      <c r="T186" s="129">
        <f t="shared" si="48"/>
        <v>2.3E-2</v>
      </c>
      <c r="U186" s="129">
        <f t="shared" si="48"/>
        <v>2.3E-2</v>
      </c>
      <c r="V186" s="129">
        <f t="shared" si="48"/>
        <v>2.3E-2</v>
      </c>
      <c r="W186" s="129">
        <f t="shared" si="48"/>
        <v>2.3E-2</v>
      </c>
      <c r="X186" s="129">
        <f t="shared" si="48"/>
        <v>2.3E-2</v>
      </c>
      <c r="Y186" s="129">
        <f t="shared" si="48"/>
        <v>2.3E-2</v>
      </c>
      <c r="Z186" s="129">
        <f t="shared" si="48"/>
        <v>2.3E-2</v>
      </c>
      <c r="AA186" s="129">
        <f t="shared" si="48"/>
        <v>2.3E-2</v>
      </c>
      <c r="AB186" s="129">
        <f t="shared" si="48"/>
        <v>2.3E-2</v>
      </c>
      <c r="AC186" s="129">
        <f t="shared" si="48"/>
        <v>2.3E-2</v>
      </c>
      <c r="AD186" s="129">
        <f t="shared" si="48"/>
        <v>2.3E-2</v>
      </c>
      <c r="AE186" s="129">
        <f t="shared" si="48"/>
        <v>2.3E-2</v>
      </c>
      <c r="AF186" s="129">
        <f t="shared" si="48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9">SUM(B97:B186)</f>
        <v>194.70600000000002</v>
      </c>
      <c r="C187" s="131">
        <f t="shared" si="49"/>
        <v>194.70600000000002</v>
      </c>
      <c r="D187" s="131">
        <f t="shared" si="49"/>
        <v>194.70600000000002</v>
      </c>
      <c r="E187" s="131">
        <f t="shared" si="49"/>
        <v>194.70600000000002</v>
      </c>
      <c r="F187" s="131">
        <f t="shared" si="49"/>
        <v>194.70600000000002</v>
      </c>
      <c r="G187" s="131">
        <f t="shared" si="49"/>
        <v>194.70600000000002</v>
      </c>
      <c r="H187" s="131">
        <f t="shared" si="49"/>
        <v>194.70600000000002</v>
      </c>
      <c r="I187" s="131">
        <f t="shared" si="49"/>
        <v>192.10600000000005</v>
      </c>
      <c r="J187" s="131">
        <f t="shared" si="49"/>
        <v>192.10600000000005</v>
      </c>
      <c r="K187" s="131">
        <f t="shared" si="49"/>
        <v>192.10600000000005</v>
      </c>
      <c r="L187" s="131">
        <f t="shared" si="49"/>
        <v>192.10600000000005</v>
      </c>
      <c r="M187" s="131">
        <f t="shared" si="49"/>
        <v>192.10600000000005</v>
      </c>
      <c r="N187" s="131">
        <f t="shared" si="49"/>
        <v>192.10600000000005</v>
      </c>
      <c r="O187" s="131">
        <f t="shared" si="49"/>
        <v>192.10600000000005</v>
      </c>
      <c r="P187" s="131">
        <f t="shared" si="49"/>
        <v>192.10600000000005</v>
      </c>
      <c r="Q187" s="131">
        <f t="shared" si="49"/>
        <v>192.10600000000005</v>
      </c>
      <c r="R187" s="131">
        <f t="shared" si="49"/>
        <v>192.10600000000005</v>
      </c>
      <c r="S187" s="131">
        <f t="shared" si="49"/>
        <v>192.10600000000005</v>
      </c>
      <c r="T187" s="131">
        <f t="shared" si="49"/>
        <v>192.10600000000005</v>
      </c>
      <c r="U187" s="131">
        <f t="shared" si="49"/>
        <v>192.10600000000005</v>
      </c>
      <c r="V187" s="131">
        <f t="shared" si="49"/>
        <v>192.10600000000005</v>
      </c>
      <c r="W187" s="131">
        <f t="shared" si="49"/>
        <v>192.10600000000005</v>
      </c>
      <c r="X187" s="131">
        <f t="shared" si="49"/>
        <v>192.10600000000005</v>
      </c>
      <c r="Y187" s="131">
        <f t="shared" si="49"/>
        <v>192.10600000000005</v>
      </c>
      <c r="Z187" s="131">
        <f t="shared" si="49"/>
        <v>192.10600000000005</v>
      </c>
      <c r="AA187" s="131">
        <f t="shared" si="49"/>
        <v>192.10600000000005</v>
      </c>
      <c r="AB187" s="131">
        <f t="shared" si="49"/>
        <v>192.10600000000005</v>
      </c>
      <c r="AC187" s="131">
        <f t="shared" si="49"/>
        <v>192.10600000000005</v>
      </c>
      <c r="AD187" s="131">
        <f t="shared" si="49"/>
        <v>192.10600000000005</v>
      </c>
      <c r="AE187" s="131">
        <f t="shared" si="49"/>
        <v>192.10600000000005</v>
      </c>
      <c r="AF187" s="131">
        <f t="shared" si="49"/>
        <v>192.10600000000005</v>
      </c>
      <c r="AG187" s="132">
        <f t="shared" si="49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50">B189</f>
        <v>0.3</v>
      </c>
      <c r="D189" s="133">
        <f t="shared" si="50"/>
        <v>0.3</v>
      </c>
      <c r="E189" s="133">
        <f t="shared" si="50"/>
        <v>0.3</v>
      </c>
      <c r="F189" s="133">
        <f t="shared" si="50"/>
        <v>0.3</v>
      </c>
      <c r="G189" s="133">
        <f t="shared" si="50"/>
        <v>0.3</v>
      </c>
      <c r="H189" s="133">
        <f t="shared" si="50"/>
        <v>0.3</v>
      </c>
      <c r="I189" s="133">
        <f t="shared" si="50"/>
        <v>0.3</v>
      </c>
      <c r="J189" s="133">
        <f t="shared" si="50"/>
        <v>0.3</v>
      </c>
      <c r="K189" s="133">
        <f t="shared" si="50"/>
        <v>0.3</v>
      </c>
      <c r="L189" s="133">
        <f t="shared" si="50"/>
        <v>0.3</v>
      </c>
      <c r="M189" s="133">
        <f t="shared" si="50"/>
        <v>0.3</v>
      </c>
      <c r="N189" s="133">
        <f t="shared" si="50"/>
        <v>0.3</v>
      </c>
      <c r="O189" s="133">
        <f t="shared" si="50"/>
        <v>0.3</v>
      </c>
      <c r="P189" s="133">
        <f t="shared" si="50"/>
        <v>0.3</v>
      </c>
      <c r="Q189" s="133">
        <f t="shared" si="50"/>
        <v>0.3</v>
      </c>
      <c r="R189" s="133">
        <f t="shared" si="50"/>
        <v>0.3</v>
      </c>
      <c r="S189" s="133">
        <f t="shared" ref="S189:AF194" si="51">R189</f>
        <v>0.3</v>
      </c>
      <c r="T189" s="133">
        <f t="shared" si="51"/>
        <v>0.3</v>
      </c>
      <c r="U189" s="133">
        <f t="shared" si="51"/>
        <v>0.3</v>
      </c>
      <c r="V189" s="133">
        <f t="shared" si="51"/>
        <v>0.3</v>
      </c>
      <c r="W189" s="133">
        <f t="shared" si="51"/>
        <v>0.3</v>
      </c>
      <c r="X189" s="133">
        <f t="shared" si="51"/>
        <v>0.3</v>
      </c>
      <c r="Y189" s="133">
        <f t="shared" si="51"/>
        <v>0.3</v>
      </c>
      <c r="Z189" s="133">
        <f t="shared" si="51"/>
        <v>0.3</v>
      </c>
      <c r="AA189" s="133">
        <f t="shared" si="51"/>
        <v>0.3</v>
      </c>
      <c r="AB189" s="133">
        <f t="shared" si="51"/>
        <v>0.3</v>
      </c>
      <c r="AC189" s="133">
        <f t="shared" si="51"/>
        <v>0.3</v>
      </c>
      <c r="AD189" s="133">
        <f t="shared" si="51"/>
        <v>0.3</v>
      </c>
      <c r="AE189" s="133">
        <f t="shared" si="51"/>
        <v>0.3</v>
      </c>
      <c r="AF189" s="133">
        <f t="shared" si="51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50"/>
        <v>0.4</v>
      </c>
      <c r="D190" s="129">
        <f t="shared" si="50"/>
        <v>0.4</v>
      </c>
      <c r="E190" s="129">
        <f t="shared" si="50"/>
        <v>0.4</v>
      </c>
      <c r="F190" s="129">
        <f t="shared" si="50"/>
        <v>0.4</v>
      </c>
      <c r="G190" s="129">
        <f t="shared" si="50"/>
        <v>0.4</v>
      </c>
      <c r="H190" s="129">
        <f t="shared" si="50"/>
        <v>0.4</v>
      </c>
      <c r="I190" s="129">
        <f t="shared" si="50"/>
        <v>0.4</v>
      </c>
      <c r="J190" s="129">
        <f t="shared" si="50"/>
        <v>0.4</v>
      </c>
      <c r="K190" s="129">
        <f t="shared" si="50"/>
        <v>0.4</v>
      </c>
      <c r="L190" s="129">
        <f t="shared" si="50"/>
        <v>0.4</v>
      </c>
      <c r="M190" s="129">
        <f t="shared" si="50"/>
        <v>0.4</v>
      </c>
      <c r="N190" s="129">
        <f t="shared" si="50"/>
        <v>0.4</v>
      </c>
      <c r="O190" s="129">
        <f t="shared" si="50"/>
        <v>0.4</v>
      </c>
      <c r="P190" s="129">
        <f t="shared" si="50"/>
        <v>0.4</v>
      </c>
      <c r="Q190" s="129">
        <f t="shared" si="50"/>
        <v>0.4</v>
      </c>
      <c r="R190" s="129">
        <f t="shared" si="50"/>
        <v>0.4</v>
      </c>
      <c r="S190" s="129">
        <f t="shared" si="51"/>
        <v>0.4</v>
      </c>
      <c r="T190" s="129">
        <f t="shared" si="51"/>
        <v>0.4</v>
      </c>
      <c r="U190" s="129">
        <f t="shared" si="51"/>
        <v>0.4</v>
      </c>
      <c r="V190" s="129">
        <f>U190</f>
        <v>0.4</v>
      </c>
      <c r="W190" s="129">
        <f>V190</f>
        <v>0.4</v>
      </c>
      <c r="X190" s="129">
        <f t="shared" si="51"/>
        <v>0.4</v>
      </c>
      <c r="Y190" s="129">
        <f t="shared" si="51"/>
        <v>0.4</v>
      </c>
      <c r="Z190" s="129">
        <f t="shared" si="51"/>
        <v>0.4</v>
      </c>
      <c r="AA190" s="129">
        <f t="shared" si="51"/>
        <v>0.4</v>
      </c>
      <c r="AB190" s="129">
        <f t="shared" si="51"/>
        <v>0.4</v>
      </c>
      <c r="AC190" s="129">
        <f t="shared" si="51"/>
        <v>0.4</v>
      </c>
      <c r="AD190" s="129">
        <f t="shared" si="51"/>
        <v>0.4</v>
      </c>
      <c r="AE190" s="129">
        <f t="shared" si="51"/>
        <v>0.4</v>
      </c>
      <c r="AF190" s="129">
        <f t="shared" si="51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50"/>
        <v>1.5</v>
      </c>
      <c r="D191" s="129">
        <f t="shared" si="50"/>
        <v>1.5</v>
      </c>
      <c r="E191" s="129">
        <f t="shared" si="50"/>
        <v>1.5</v>
      </c>
      <c r="F191" s="129">
        <f t="shared" si="50"/>
        <v>1.5</v>
      </c>
      <c r="G191" s="129">
        <f t="shared" si="50"/>
        <v>1.5</v>
      </c>
      <c r="H191" s="129">
        <f t="shared" si="50"/>
        <v>1.5</v>
      </c>
      <c r="I191" s="129">
        <f t="shared" si="50"/>
        <v>1.5</v>
      </c>
      <c r="J191" s="129">
        <f t="shared" si="50"/>
        <v>1.5</v>
      </c>
      <c r="K191" s="129">
        <f t="shared" si="50"/>
        <v>1.5</v>
      </c>
      <c r="L191" s="129">
        <f t="shared" si="50"/>
        <v>1.5</v>
      </c>
      <c r="M191" s="129">
        <f t="shared" si="50"/>
        <v>1.5</v>
      </c>
      <c r="N191" s="129">
        <f t="shared" si="50"/>
        <v>1.5</v>
      </c>
      <c r="O191" s="129">
        <f t="shared" si="50"/>
        <v>1.5</v>
      </c>
      <c r="P191" s="129">
        <f t="shared" si="50"/>
        <v>1.5</v>
      </c>
      <c r="Q191" s="129">
        <f t="shared" si="50"/>
        <v>1.5</v>
      </c>
      <c r="R191" s="129">
        <f t="shared" si="50"/>
        <v>1.5</v>
      </c>
      <c r="S191" s="129">
        <f t="shared" si="51"/>
        <v>1.5</v>
      </c>
      <c r="T191" s="129">
        <f t="shared" si="51"/>
        <v>1.5</v>
      </c>
      <c r="U191" s="129">
        <f t="shared" si="51"/>
        <v>1.5</v>
      </c>
      <c r="V191" s="129">
        <f t="shared" si="51"/>
        <v>1.5</v>
      </c>
      <c r="W191" s="129">
        <f t="shared" si="51"/>
        <v>1.5</v>
      </c>
      <c r="X191" s="129">
        <f t="shared" si="51"/>
        <v>1.5</v>
      </c>
      <c r="Y191" s="129">
        <f t="shared" si="51"/>
        <v>1.5</v>
      </c>
      <c r="Z191" s="129">
        <f t="shared" si="51"/>
        <v>1.5</v>
      </c>
      <c r="AA191" s="129">
        <f t="shared" si="51"/>
        <v>1.5</v>
      </c>
      <c r="AB191" s="129">
        <f t="shared" si="51"/>
        <v>1.5</v>
      </c>
      <c r="AC191" s="129">
        <f t="shared" si="51"/>
        <v>1.5</v>
      </c>
      <c r="AD191" s="129">
        <f t="shared" si="51"/>
        <v>1.5</v>
      </c>
      <c r="AE191" s="129">
        <f t="shared" si="51"/>
        <v>1.5</v>
      </c>
      <c r="AF191" s="129">
        <f t="shared" si="51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50"/>
        <v>0.3</v>
      </c>
      <c r="D192" s="129">
        <f t="shared" si="50"/>
        <v>0.3</v>
      </c>
      <c r="E192" s="129">
        <f t="shared" si="50"/>
        <v>0.3</v>
      </c>
      <c r="F192" s="129">
        <f t="shared" si="50"/>
        <v>0.3</v>
      </c>
      <c r="G192" s="129">
        <f t="shared" si="50"/>
        <v>0.3</v>
      </c>
      <c r="H192" s="129">
        <f t="shared" si="50"/>
        <v>0.3</v>
      </c>
      <c r="I192" s="129">
        <f t="shared" si="50"/>
        <v>0.3</v>
      </c>
      <c r="J192" s="129">
        <f t="shared" si="50"/>
        <v>0.3</v>
      </c>
      <c r="K192" s="129">
        <f t="shared" si="50"/>
        <v>0.3</v>
      </c>
      <c r="L192" s="129">
        <f t="shared" si="50"/>
        <v>0.3</v>
      </c>
      <c r="M192" s="129">
        <f t="shared" si="50"/>
        <v>0.3</v>
      </c>
      <c r="N192" s="129">
        <f t="shared" si="50"/>
        <v>0.3</v>
      </c>
      <c r="O192" s="129">
        <f t="shared" si="50"/>
        <v>0.3</v>
      </c>
      <c r="P192" s="129">
        <f t="shared" si="50"/>
        <v>0.3</v>
      </c>
      <c r="Q192" s="129">
        <f t="shared" si="50"/>
        <v>0.3</v>
      </c>
      <c r="R192" s="129">
        <f t="shared" si="50"/>
        <v>0.3</v>
      </c>
      <c r="S192" s="129">
        <f t="shared" si="51"/>
        <v>0.3</v>
      </c>
      <c r="T192" s="129">
        <f t="shared" si="51"/>
        <v>0.3</v>
      </c>
      <c r="U192" s="129">
        <f t="shared" si="51"/>
        <v>0.3</v>
      </c>
      <c r="V192" s="129">
        <f t="shared" si="51"/>
        <v>0.3</v>
      </c>
      <c r="W192" s="129">
        <f t="shared" si="51"/>
        <v>0.3</v>
      </c>
      <c r="X192" s="129">
        <f t="shared" si="51"/>
        <v>0.3</v>
      </c>
      <c r="Y192" s="129">
        <f t="shared" si="51"/>
        <v>0.3</v>
      </c>
      <c r="Z192" s="129">
        <f t="shared" si="51"/>
        <v>0.3</v>
      </c>
      <c r="AA192" s="129">
        <f t="shared" si="51"/>
        <v>0.3</v>
      </c>
      <c r="AB192" s="129">
        <f t="shared" si="51"/>
        <v>0.3</v>
      </c>
      <c r="AC192" s="129">
        <f t="shared" si="51"/>
        <v>0.3</v>
      </c>
      <c r="AD192" s="129">
        <f t="shared" si="51"/>
        <v>0.3</v>
      </c>
      <c r="AE192" s="129">
        <f t="shared" si="51"/>
        <v>0.3</v>
      </c>
      <c r="AF192" s="129">
        <f t="shared" si="51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50"/>
        <v>0.4</v>
      </c>
      <c r="D193" s="129">
        <f t="shared" si="50"/>
        <v>0.4</v>
      </c>
      <c r="E193" s="129">
        <f t="shared" si="50"/>
        <v>0.4</v>
      </c>
      <c r="F193" s="129">
        <f t="shared" si="50"/>
        <v>0.4</v>
      </c>
      <c r="G193" s="129">
        <f t="shared" si="50"/>
        <v>0.4</v>
      </c>
      <c r="H193" s="129">
        <f t="shared" si="50"/>
        <v>0.4</v>
      </c>
      <c r="I193" s="129">
        <f t="shared" si="50"/>
        <v>0.4</v>
      </c>
      <c r="J193" s="129">
        <f t="shared" si="50"/>
        <v>0.4</v>
      </c>
      <c r="K193" s="129">
        <f t="shared" si="50"/>
        <v>0.4</v>
      </c>
      <c r="L193" s="129">
        <f t="shared" si="50"/>
        <v>0.4</v>
      </c>
      <c r="M193" s="129">
        <f t="shared" si="50"/>
        <v>0.4</v>
      </c>
      <c r="N193" s="129">
        <f t="shared" si="50"/>
        <v>0.4</v>
      </c>
      <c r="O193" s="129">
        <f t="shared" si="50"/>
        <v>0.4</v>
      </c>
      <c r="P193" s="129">
        <f t="shared" si="50"/>
        <v>0.4</v>
      </c>
      <c r="Q193" s="129">
        <f t="shared" si="50"/>
        <v>0.4</v>
      </c>
      <c r="R193" s="129">
        <f t="shared" si="50"/>
        <v>0.4</v>
      </c>
      <c r="S193" s="129">
        <f t="shared" si="51"/>
        <v>0.4</v>
      </c>
      <c r="T193" s="129">
        <f t="shared" si="51"/>
        <v>0.4</v>
      </c>
      <c r="U193" s="129">
        <f t="shared" si="51"/>
        <v>0.4</v>
      </c>
      <c r="V193" s="129">
        <f t="shared" si="51"/>
        <v>0.4</v>
      </c>
      <c r="W193" s="129">
        <f t="shared" si="51"/>
        <v>0.4</v>
      </c>
      <c r="X193" s="129">
        <f t="shared" si="51"/>
        <v>0.4</v>
      </c>
      <c r="Y193" s="129">
        <f t="shared" si="51"/>
        <v>0.4</v>
      </c>
      <c r="Z193" s="129">
        <f t="shared" si="51"/>
        <v>0.4</v>
      </c>
      <c r="AA193" s="129">
        <f t="shared" si="51"/>
        <v>0.4</v>
      </c>
      <c r="AB193" s="129">
        <f t="shared" si="51"/>
        <v>0.4</v>
      </c>
      <c r="AC193" s="129">
        <f t="shared" si="51"/>
        <v>0.4</v>
      </c>
      <c r="AD193" s="129">
        <f t="shared" si="51"/>
        <v>0.4</v>
      </c>
      <c r="AE193" s="129">
        <f t="shared" si="51"/>
        <v>0.4</v>
      </c>
      <c r="AF193" s="129">
        <f t="shared" si="51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50"/>
        <v>0.64</v>
      </c>
      <c r="D194" s="136">
        <f t="shared" si="50"/>
        <v>0.64</v>
      </c>
      <c r="E194" s="136">
        <f t="shared" si="50"/>
        <v>0.64</v>
      </c>
      <c r="F194" s="136">
        <f t="shared" si="50"/>
        <v>0.64</v>
      </c>
      <c r="G194" s="136">
        <f t="shared" si="50"/>
        <v>0.64</v>
      </c>
      <c r="H194" s="136">
        <f t="shared" si="50"/>
        <v>0.64</v>
      </c>
      <c r="I194" s="136">
        <f t="shared" si="50"/>
        <v>0.64</v>
      </c>
      <c r="J194" s="136">
        <f t="shared" si="50"/>
        <v>0.64</v>
      </c>
      <c r="K194" s="136">
        <f t="shared" si="50"/>
        <v>0.64</v>
      </c>
      <c r="L194" s="136">
        <f t="shared" si="50"/>
        <v>0.64</v>
      </c>
      <c r="M194" s="136">
        <f t="shared" si="50"/>
        <v>0.64</v>
      </c>
      <c r="N194" s="136">
        <f t="shared" si="50"/>
        <v>0.64</v>
      </c>
      <c r="O194" s="136">
        <f t="shared" si="50"/>
        <v>0.64</v>
      </c>
      <c r="P194" s="136">
        <f t="shared" si="50"/>
        <v>0.64</v>
      </c>
      <c r="Q194" s="136">
        <f t="shared" si="50"/>
        <v>0.64</v>
      </c>
      <c r="R194" s="136">
        <f t="shared" si="50"/>
        <v>0.64</v>
      </c>
      <c r="S194" s="136">
        <f t="shared" si="51"/>
        <v>0.64</v>
      </c>
      <c r="T194" s="136">
        <f t="shared" si="51"/>
        <v>0.64</v>
      </c>
      <c r="U194" s="136">
        <f t="shared" si="51"/>
        <v>0.64</v>
      </c>
      <c r="V194" s="136">
        <f t="shared" si="51"/>
        <v>0.64</v>
      </c>
      <c r="W194" s="136">
        <f t="shared" si="51"/>
        <v>0.64</v>
      </c>
      <c r="X194" s="136">
        <f t="shared" si="51"/>
        <v>0.64</v>
      </c>
      <c r="Y194" s="136">
        <f t="shared" si="51"/>
        <v>0.64</v>
      </c>
      <c r="Z194" s="136">
        <f t="shared" si="51"/>
        <v>0.64</v>
      </c>
      <c r="AA194" s="136">
        <f t="shared" si="51"/>
        <v>0.64</v>
      </c>
      <c r="AB194" s="136">
        <f t="shared" si="51"/>
        <v>0.64</v>
      </c>
      <c r="AC194" s="136">
        <f t="shared" si="51"/>
        <v>0.64</v>
      </c>
      <c r="AD194" s="136">
        <f t="shared" si="51"/>
        <v>0.64</v>
      </c>
      <c r="AE194" s="136">
        <f t="shared" si="51"/>
        <v>0.64</v>
      </c>
      <c r="AF194" s="136">
        <f t="shared" si="51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2">SUM(C189:C194)</f>
        <v>3.54</v>
      </c>
      <c r="D195" s="139">
        <f t="shared" si="52"/>
        <v>3.54</v>
      </c>
      <c r="E195" s="139">
        <f t="shared" si="52"/>
        <v>3.54</v>
      </c>
      <c r="F195" s="139">
        <f t="shared" si="52"/>
        <v>3.54</v>
      </c>
      <c r="G195" s="139">
        <f t="shared" si="52"/>
        <v>3.54</v>
      </c>
      <c r="H195" s="139">
        <f t="shared" si="52"/>
        <v>3.54</v>
      </c>
      <c r="I195" s="139">
        <f t="shared" si="52"/>
        <v>3.54</v>
      </c>
      <c r="J195" s="139">
        <f t="shared" si="52"/>
        <v>3.54</v>
      </c>
      <c r="K195" s="139">
        <f t="shared" si="52"/>
        <v>3.54</v>
      </c>
      <c r="L195" s="139">
        <f>SUM(L189:L194)</f>
        <v>3.54</v>
      </c>
      <c r="M195" s="139">
        <f t="shared" ref="M195:R195" si="53">SUM(M189:M194)</f>
        <v>3.54</v>
      </c>
      <c r="N195" s="139">
        <f t="shared" si="53"/>
        <v>3.54</v>
      </c>
      <c r="O195" s="139">
        <f t="shared" si="53"/>
        <v>3.54</v>
      </c>
      <c r="P195" s="139">
        <f t="shared" si="53"/>
        <v>3.54</v>
      </c>
      <c r="Q195" s="139">
        <f t="shared" si="53"/>
        <v>3.54</v>
      </c>
      <c r="R195" s="139">
        <f t="shared" si="53"/>
        <v>3.54</v>
      </c>
      <c r="S195" s="139">
        <f>SUM(S189:S194)</f>
        <v>3.54</v>
      </c>
      <c r="T195" s="139">
        <f t="shared" ref="T195:AG195" si="54">SUM(T189:T194)</f>
        <v>3.54</v>
      </c>
      <c r="U195" s="139">
        <f t="shared" si="54"/>
        <v>3.54</v>
      </c>
      <c r="V195" s="139">
        <f t="shared" si="54"/>
        <v>3.54</v>
      </c>
      <c r="W195" s="139">
        <f t="shared" si="54"/>
        <v>3.54</v>
      </c>
      <c r="X195" s="139">
        <f t="shared" si="54"/>
        <v>3.54</v>
      </c>
      <c r="Y195" s="139">
        <f t="shared" si="54"/>
        <v>3.54</v>
      </c>
      <c r="Z195" s="139">
        <f t="shared" si="54"/>
        <v>3.54</v>
      </c>
      <c r="AA195" s="139">
        <f t="shared" si="54"/>
        <v>3.54</v>
      </c>
      <c r="AB195" s="139">
        <f t="shared" si="54"/>
        <v>3.54</v>
      </c>
      <c r="AC195" s="139">
        <f t="shared" si="54"/>
        <v>3.54</v>
      </c>
      <c r="AD195" s="139">
        <f t="shared" si="54"/>
        <v>3.54</v>
      </c>
      <c r="AE195" s="139">
        <f t="shared" si="54"/>
        <v>3.54</v>
      </c>
      <c r="AF195" s="139">
        <f t="shared" si="54"/>
        <v>3.54</v>
      </c>
      <c r="AG195" s="140">
        <f t="shared" si="54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1295.04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28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 ca="1">"Pie Chart of Daily Peak Demand(Inclusive of Export) of Nepal ("&amp;A4&amp;" "&amp;B4&amp;")"</f>
        <v>Pie Chart of Daily Peak Demand(Inclusive of Export) of Nepal (Nepali Date: 2078/04/28)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2078/04/28)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5">B72</f>
        <v>1239.3400000000001</v>
      </c>
      <c r="U209" s="163">
        <f t="shared" si="55"/>
        <v>1227.3400000000001</v>
      </c>
      <c r="V209" s="163">
        <f t="shared" si="55"/>
        <v>1193.8400000000001</v>
      </c>
      <c r="W209" s="163">
        <f t="shared" si="55"/>
        <v>1163.8500000000001</v>
      </c>
      <c r="X209" s="163">
        <f t="shared" si="55"/>
        <v>1147.43</v>
      </c>
      <c r="Y209" s="163">
        <f t="shared" si="55"/>
        <v>1130.8400000000001</v>
      </c>
      <c r="Z209" s="163">
        <f t="shared" si="55"/>
        <v>1157.8400000000001</v>
      </c>
      <c r="AA209" s="163">
        <f t="shared" si="55"/>
        <v>1168.1399999999999</v>
      </c>
      <c r="AB209" s="163">
        <f t="shared" si="55"/>
        <v>1198.04</v>
      </c>
      <c r="AC209" s="163">
        <f t="shared" si="55"/>
        <v>1198.04</v>
      </c>
      <c r="AD209" s="163">
        <f t="shared" si="55"/>
        <v>1248.24</v>
      </c>
      <c r="AE209" s="163">
        <f t="shared" si="55"/>
        <v>1295.04</v>
      </c>
      <c r="AF209" s="163">
        <f t="shared" si="55"/>
        <v>1316.08</v>
      </c>
      <c r="AG209" s="163">
        <f t="shared" si="55"/>
        <v>1337.3400000000001</v>
      </c>
      <c r="AH209" s="163">
        <f t="shared" si="55"/>
        <v>1313.74</v>
      </c>
      <c r="AI209" s="163">
        <f t="shared" si="55"/>
        <v>1306.74</v>
      </c>
      <c r="AJ209" s="163">
        <f t="shared" si="55"/>
        <v>1318.68</v>
      </c>
      <c r="AK209" s="163">
        <f t="shared" si="55"/>
        <v>1266.8400000000001</v>
      </c>
      <c r="AL209" s="163">
        <f t="shared" si="55"/>
        <v>1315.8400000000001</v>
      </c>
      <c r="AM209" s="163">
        <f t="shared" si="55"/>
        <v>1242.94</v>
      </c>
      <c r="AN209" s="163">
        <f t="shared" si="55"/>
        <v>1250.25</v>
      </c>
      <c r="AO209" s="163">
        <f t="shared" si="55"/>
        <v>1249.99</v>
      </c>
      <c r="AP209" s="163">
        <f t="shared" si="55"/>
        <v>1275.6000000000001</v>
      </c>
      <c r="AQ209" s="163">
        <f t="shared" si="55"/>
        <v>1352.14</v>
      </c>
      <c r="AR209" s="163">
        <f t="shared" si="55"/>
        <v>1408.7400000000002</v>
      </c>
      <c r="AS209" s="163">
        <f t="shared" si="55"/>
        <v>1395.74</v>
      </c>
      <c r="AT209" s="163">
        <f t="shared" si="55"/>
        <v>1387.16</v>
      </c>
      <c r="AU209" s="163">
        <f t="shared" si="55"/>
        <v>1368.74</v>
      </c>
      <c r="AV209" s="163">
        <f t="shared" si="55"/>
        <v>1279.3400000000001</v>
      </c>
      <c r="AW209" s="163">
        <f t="shared" si="55"/>
        <v>1181.1400000000001</v>
      </c>
      <c r="AX209" s="163">
        <f t="shared" si="55"/>
        <v>1163.29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6">B194</f>
        <v>0.64</v>
      </c>
      <c r="C230" s="166">
        <f t="shared" si="56"/>
        <v>0.64</v>
      </c>
      <c r="D230" s="166">
        <f t="shared" si="56"/>
        <v>0.64</v>
      </c>
      <c r="E230" s="166">
        <f t="shared" si="56"/>
        <v>0.64</v>
      </c>
      <c r="F230" s="166">
        <f t="shared" si="56"/>
        <v>0.64</v>
      </c>
      <c r="G230" s="166">
        <f t="shared" si="56"/>
        <v>0.64</v>
      </c>
      <c r="H230" s="166">
        <f t="shared" si="56"/>
        <v>0.64</v>
      </c>
      <c r="I230" s="166">
        <f t="shared" si="56"/>
        <v>0.64</v>
      </c>
      <c r="J230" s="166">
        <f t="shared" si="56"/>
        <v>0.64</v>
      </c>
      <c r="K230" s="166">
        <f t="shared" si="56"/>
        <v>0.64</v>
      </c>
      <c r="L230" s="166">
        <f t="shared" si="56"/>
        <v>0.64</v>
      </c>
      <c r="M230" s="166">
        <f t="shared" si="56"/>
        <v>0.64</v>
      </c>
      <c r="N230" s="166">
        <f t="shared" si="56"/>
        <v>0.64</v>
      </c>
      <c r="O230" s="166">
        <f t="shared" si="56"/>
        <v>0.64</v>
      </c>
      <c r="P230" s="166">
        <f t="shared" si="56"/>
        <v>0.64</v>
      </c>
      <c r="Q230" s="166">
        <f t="shared" si="56"/>
        <v>0.64</v>
      </c>
      <c r="R230" s="166">
        <f t="shared" si="56"/>
        <v>0.64</v>
      </c>
      <c r="S230" s="166">
        <f t="shared" si="56"/>
        <v>0.64</v>
      </c>
      <c r="T230" s="166">
        <f t="shared" si="56"/>
        <v>0.64</v>
      </c>
      <c r="U230" s="166">
        <f t="shared" si="56"/>
        <v>0.64</v>
      </c>
      <c r="V230" s="166">
        <f t="shared" si="56"/>
        <v>0.64</v>
      </c>
      <c r="W230" s="166">
        <f t="shared" si="56"/>
        <v>0.64</v>
      </c>
      <c r="X230" s="166">
        <f t="shared" si="56"/>
        <v>0.64</v>
      </c>
      <c r="Y230" s="166">
        <f t="shared" si="56"/>
        <v>0.64</v>
      </c>
      <c r="Z230" s="166">
        <f t="shared" si="56"/>
        <v>0.64</v>
      </c>
      <c r="AA230" s="166">
        <f t="shared" si="56"/>
        <v>0.64</v>
      </c>
      <c r="AB230" s="166">
        <f t="shared" si="56"/>
        <v>0.64</v>
      </c>
      <c r="AC230" s="166">
        <f t="shared" si="56"/>
        <v>0.64</v>
      </c>
      <c r="AD230" s="166">
        <f t="shared" si="56"/>
        <v>0.64</v>
      </c>
      <c r="AE230" s="166">
        <f t="shared" si="56"/>
        <v>0.64</v>
      </c>
      <c r="AF230" s="166">
        <f t="shared" si="56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7">IF(C198&lt;100,"",C198-520)</f>
        <v/>
      </c>
      <c r="D231" s="114" t="str">
        <f t="shared" si="57"/>
        <v/>
      </c>
      <c r="E231" s="114" t="str">
        <f t="shared" si="57"/>
        <v/>
      </c>
      <c r="F231" s="114" t="str">
        <f t="shared" si="57"/>
        <v/>
      </c>
      <c r="G231" s="114" t="str">
        <f t="shared" si="57"/>
        <v/>
      </c>
      <c r="H231" s="114" t="str">
        <f t="shared" si="57"/>
        <v/>
      </c>
      <c r="I231" s="114" t="str">
        <f t="shared" si="57"/>
        <v/>
      </c>
      <c r="J231" s="114" t="str">
        <f t="shared" si="57"/>
        <v/>
      </c>
      <c r="K231" s="114" t="str">
        <f t="shared" si="57"/>
        <v/>
      </c>
      <c r="L231" s="114" t="str">
        <f t="shared" si="57"/>
        <v/>
      </c>
      <c r="M231" s="114" t="str">
        <f t="shared" si="57"/>
        <v/>
      </c>
      <c r="N231" s="114" t="str">
        <f t="shared" si="57"/>
        <v/>
      </c>
      <c r="O231" s="114" t="str">
        <f t="shared" si="57"/>
        <v/>
      </c>
      <c r="P231" s="114" t="str">
        <f t="shared" si="57"/>
        <v/>
      </c>
      <c r="Q231" s="114" t="str">
        <f t="shared" si="57"/>
        <v/>
      </c>
      <c r="R231" s="114" t="str">
        <f t="shared" si="57"/>
        <v/>
      </c>
      <c r="S231" s="114" t="str">
        <f t="shared" si="57"/>
        <v/>
      </c>
      <c r="T231" s="114" t="str">
        <f t="shared" si="57"/>
        <v/>
      </c>
      <c r="U231" s="114" t="str">
        <f t="shared" si="57"/>
        <v/>
      </c>
      <c r="V231" s="114" t="str">
        <f t="shared" si="57"/>
        <v/>
      </c>
      <c r="W231" s="114" t="str">
        <f t="shared" si="57"/>
        <v/>
      </c>
      <c r="X231" s="114" t="str">
        <f t="shared" si="57"/>
        <v/>
      </c>
      <c r="Y231" s="114" t="str">
        <f t="shared" si="57"/>
        <v/>
      </c>
      <c r="Z231" s="114" t="str">
        <f t="shared" si="57"/>
        <v/>
      </c>
      <c r="AA231" s="114" t="str">
        <f t="shared" si="57"/>
        <v/>
      </c>
      <c r="AB231" s="114" t="str">
        <f t="shared" si="57"/>
        <v/>
      </c>
      <c r="AC231" s="114" t="str">
        <f t="shared" si="57"/>
        <v/>
      </c>
      <c r="AD231" s="114" t="str">
        <f t="shared" si="57"/>
        <v/>
      </c>
      <c r="AE231" s="114" t="str">
        <f t="shared" si="57"/>
        <v/>
      </c>
      <c r="AF231" s="114" t="str">
        <f t="shared" si="57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8">IF(B199&lt;100,"",B199-620)</f>
        <v/>
      </c>
      <c r="C232" s="114" t="str">
        <f t="shared" si="58"/>
        <v/>
      </c>
      <c r="D232" s="114" t="str">
        <f t="shared" si="58"/>
        <v/>
      </c>
      <c r="E232" s="114" t="str">
        <f t="shared" si="58"/>
        <v/>
      </c>
      <c r="F232" s="114" t="str">
        <f t="shared" si="58"/>
        <v/>
      </c>
      <c r="G232" s="114" t="str">
        <f t="shared" si="58"/>
        <v/>
      </c>
      <c r="H232" s="114" t="str">
        <f t="shared" si="58"/>
        <v/>
      </c>
      <c r="I232" s="114" t="str">
        <f t="shared" si="58"/>
        <v/>
      </c>
      <c r="J232" s="114" t="str">
        <f t="shared" si="58"/>
        <v/>
      </c>
      <c r="K232" s="114" t="str">
        <f t="shared" si="58"/>
        <v/>
      </c>
      <c r="L232" s="114" t="str">
        <f t="shared" si="58"/>
        <v/>
      </c>
      <c r="M232" s="114" t="str">
        <f t="shared" si="58"/>
        <v/>
      </c>
      <c r="N232" s="114" t="str">
        <f t="shared" si="58"/>
        <v/>
      </c>
      <c r="O232" s="114" t="str">
        <f t="shared" si="58"/>
        <v/>
      </c>
      <c r="P232" s="114" t="str">
        <f t="shared" si="58"/>
        <v/>
      </c>
      <c r="Q232" s="114" t="str">
        <f t="shared" si="58"/>
        <v/>
      </c>
      <c r="R232" s="114" t="str">
        <f t="shared" si="58"/>
        <v/>
      </c>
      <c r="S232" s="114" t="str">
        <f t="shared" si="58"/>
        <v/>
      </c>
      <c r="T232" s="114" t="str">
        <f t="shared" si="58"/>
        <v/>
      </c>
      <c r="U232" s="114" t="str">
        <f t="shared" si="58"/>
        <v/>
      </c>
      <c r="V232" s="114" t="str">
        <f t="shared" si="58"/>
        <v/>
      </c>
      <c r="W232" s="114" t="str">
        <f t="shared" si="58"/>
        <v/>
      </c>
      <c r="X232" s="114" t="str">
        <f t="shared" si="58"/>
        <v/>
      </c>
      <c r="Y232" s="114" t="str">
        <f t="shared" si="58"/>
        <v/>
      </c>
      <c r="Z232" s="114" t="str">
        <f t="shared" si="58"/>
        <v/>
      </c>
      <c r="AA232" s="114" t="str">
        <f t="shared" si="58"/>
        <v/>
      </c>
      <c r="AB232" s="114" t="str">
        <f t="shared" si="58"/>
        <v/>
      </c>
      <c r="AC232" s="114" t="str">
        <f t="shared" si="58"/>
        <v/>
      </c>
      <c r="AD232" s="114" t="str">
        <f t="shared" si="58"/>
        <v/>
      </c>
      <c r="AE232" s="114" t="str">
        <f t="shared" si="58"/>
        <v/>
      </c>
      <c r="AF232" s="114" t="str">
        <f t="shared" si="58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9">IF(B200&lt;100,"",B200-330)</f>
        <v/>
      </c>
      <c r="C233" s="114" t="str">
        <f t="shared" si="59"/>
        <v/>
      </c>
      <c r="D233" s="114" t="str">
        <f t="shared" si="59"/>
        <v/>
      </c>
      <c r="E233" s="114" t="str">
        <f t="shared" si="59"/>
        <v/>
      </c>
      <c r="F233" s="114" t="str">
        <f t="shared" si="59"/>
        <v/>
      </c>
      <c r="G233" s="114" t="str">
        <f t="shared" si="59"/>
        <v/>
      </c>
      <c r="H233" s="114" t="str">
        <f t="shared" si="59"/>
        <v/>
      </c>
      <c r="I233" s="114" t="str">
        <f t="shared" si="59"/>
        <v/>
      </c>
      <c r="J233" s="114" t="str">
        <f t="shared" si="59"/>
        <v/>
      </c>
      <c r="K233" s="114" t="str">
        <f t="shared" si="59"/>
        <v/>
      </c>
      <c r="L233" s="114" t="str">
        <f t="shared" si="59"/>
        <v/>
      </c>
      <c r="M233" s="114" t="str">
        <f t="shared" si="59"/>
        <v/>
      </c>
      <c r="N233" s="114" t="str">
        <f t="shared" si="59"/>
        <v/>
      </c>
      <c r="O233" s="114" t="str">
        <f t="shared" si="59"/>
        <v/>
      </c>
      <c r="P233" s="114" t="str">
        <f t="shared" si="59"/>
        <v/>
      </c>
      <c r="Q233" s="114" t="str">
        <f t="shared" si="59"/>
        <v/>
      </c>
      <c r="R233" s="114" t="str">
        <f t="shared" si="59"/>
        <v/>
      </c>
      <c r="S233" s="114" t="str">
        <f t="shared" si="59"/>
        <v/>
      </c>
      <c r="T233" s="114" t="str">
        <f t="shared" si="59"/>
        <v/>
      </c>
      <c r="U233" s="114" t="str">
        <f t="shared" si="59"/>
        <v/>
      </c>
      <c r="V233" s="114" t="str">
        <f t="shared" si="59"/>
        <v/>
      </c>
      <c r="W233" s="114" t="str">
        <f t="shared" si="59"/>
        <v/>
      </c>
      <c r="X233" s="114" t="str">
        <f t="shared" si="59"/>
        <v/>
      </c>
      <c r="Y233" s="114" t="str">
        <f t="shared" si="59"/>
        <v/>
      </c>
      <c r="Z233" s="114" t="str">
        <f t="shared" si="59"/>
        <v/>
      </c>
      <c r="AA233" s="114" t="str">
        <f t="shared" si="59"/>
        <v/>
      </c>
      <c r="AB233" s="114" t="str">
        <f t="shared" si="59"/>
        <v/>
      </c>
      <c r="AC233" s="114" t="str">
        <f t="shared" si="59"/>
        <v/>
      </c>
      <c r="AD233" s="114" t="str">
        <f t="shared" si="59"/>
        <v/>
      </c>
      <c r="AE233" s="114" t="str">
        <f t="shared" si="59"/>
        <v/>
      </c>
      <c r="AF233" s="114" t="str">
        <f t="shared" si="59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60">IF(C201&lt;100,"",C201-1500)</f>
        <v/>
      </c>
      <c r="D234" s="114" t="str">
        <f t="shared" si="60"/>
        <v/>
      </c>
      <c r="E234" s="114" t="str">
        <f t="shared" si="60"/>
        <v/>
      </c>
      <c r="F234" s="114" t="str">
        <f t="shared" si="60"/>
        <v/>
      </c>
      <c r="G234" s="114" t="str">
        <f t="shared" si="60"/>
        <v/>
      </c>
      <c r="H234" s="114" t="str">
        <f t="shared" si="60"/>
        <v/>
      </c>
      <c r="I234" s="114" t="str">
        <f t="shared" si="60"/>
        <v/>
      </c>
      <c r="J234" s="114" t="str">
        <f t="shared" si="60"/>
        <v/>
      </c>
      <c r="K234" s="114" t="str">
        <f t="shared" si="60"/>
        <v/>
      </c>
      <c r="L234" s="114" t="str">
        <f t="shared" si="60"/>
        <v/>
      </c>
      <c r="M234" s="114" t="str">
        <f t="shared" si="60"/>
        <v/>
      </c>
      <c r="N234" s="114" t="str">
        <f t="shared" si="60"/>
        <v/>
      </c>
      <c r="O234" s="114" t="str">
        <f t="shared" si="60"/>
        <v/>
      </c>
      <c r="P234" s="114" t="str">
        <f t="shared" si="60"/>
        <v/>
      </c>
      <c r="Q234" s="114" t="str">
        <f t="shared" si="60"/>
        <v/>
      </c>
      <c r="R234" s="114" t="str">
        <f t="shared" si="60"/>
        <v/>
      </c>
      <c r="S234" s="114" t="str">
        <f t="shared" si="60"/>
        <v/>
      </c>
      <c r="T234" s="114" t="str">
        <f t="shared" si="60"/>
        <v/>
      </c>
      <c r="U234" s="114" t="str">
        <f t="shared" si="60"/>
        <v/>
      </c>
      <c r="V234" s="114" t="str">
        <f t="shared" si="60"/>
        <v/>
      </c>
      <c r="W234" s="114" t="str">
        <f t="shared" si="60"/>
        <v/>
      </c>
      <c r="X234" s="114" t="str">
        <f t="shared" si="60"/>
        <v/>
      </c>
      <c r="Y234" s="114" t="str">
        <f t="shared" si="60"/>
        <v/>
      </c>
      <c r="Z234" s="114" t="str">
        <f t="shared" si="60"/>
        <v/>
      </c>
      <c r="AA234" s="114" t="str">
        <f t="shared" si="60"/>
        <v/>
      </c>
      <c r="AB234" s="114" t="str">
        <f t="shared" si="60"/>
        <v/>
      </c>
      <c r="AC234" s="114" t="str">
        <f t="shared" si="60"/>
        <v/>
      </c>
      <c r="AD234" s="114" t="str">
        <f t="shared" si="60"/>
        <v/>
      </c>
      <c r="AE234" s="114" t="str">
        <f t="shared" si="60"/>
        <v/>
      </c>
      <c r="AF234" s="114" t="str">
        <f t="shared" si="60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0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100" priority="298">
      <formula>S$9&gt;=20/24</formula>
    </cfRule>
    <cfRule type="expression" dxfId="2099" priority="299">
      <formula>AND(S$9&gt;=14/24,S$9&lt;20/24)</formula>
    </cfRule>
    <cfRule type="expression" dxfId="2098" priority="300">
      <formula>AND(S$9&gt;=8/24,S$9&lt;14/24)</formula>
    </cfRule>
    <cfRule type="expression" dxfId="2097" priority="301">
      <formula>S$9&lt;8/24</formula>
    </cfRule>
  </conditionalFormatting>
  <conditionalFormatting sqref="B8:AF10 AA78:AF78 B78:Q78 B53:AF53 B79:AF79 C189:AF195 N40 L34:Q34 M36:N39 AA81:AF88 AA54:AF57 B65:AF69 T208:AX208 T55:T56 W82:Z88 U82:V83 T37:T39 B77:AF77 B54:K58 B60:L64 L55:L58 O36:Q40 M55:R64 M42:S45 R37:T38 R40:T40 B71:AF75 U37:U40 Q11:Z11 V37:Z39 T44:Z45 L50:AF52 N28:AF30">
    <cfRule type="expression" dxfId="2096" priority="294">
      <formula>B$9&gt;=20/24</formula>
    </cfRule>
    <cfRule type="expression" dxfId="2095" priority="295">
      <formula>AND(B$9&gt;=14/24,B$9&lt;20/24)</formula>
    </cfRule>
    <cfRule type="expression" dxfId="2094" priority="296">
      <formula>AND(B$9&gt;=8/24,B$9&lt;14/24)</formula>
    </cfRule>
    <cfRule type="expression" dxfId="2093" priority="297">
      <formula>B$9&lt;8/24</formula>
    </cfRule>
  </conditionalFormatting>
  <conditionalFormatting sqref="B187:AF187">
    <cfRule type="expression" dxfId="2092" priority="290">
      <formula>B$9&gt;=20/24</formula>
    </cfRule>
    <cfRule type="expression" dxfId="2091" priority="291">
      <formula>AND(B$9&gt;=14/24,B$9&lt;20/24)</formula>
    </cfRule>
    <cfRule type="expression" dxfId="2090" priority="292">
      <formula>AND(B$9&gt;=8/24,B$9&lt;14/24)</formula>
    </cfRule>
    <cfRule type="expression" dxfId="2089" priority="293">
      <formula>B$9&lt;8/24</formula>
    </cfRule>
  </conditionalFormatting>
  <conditionalFormatting sqref="AL4:AL6">
    <cfRule type="iconSet" priority="289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2088" priority="285">
      <formula>L$9&gt;=20/24</formula>
    </cfRule>
    <cfRule type="expression" dxfId="2087" priority="286">
      <formula>AND(L$9&gt;=14/24,L$9&lt;20/24)</formula>
    </cfRule>
    <cfRule type="expression" dxfId="2086" priority="287">
      <formula>AND(L$9&gt;=8/24,L$9&lt;14/24)</formula>
    </cfRule>
    <cfRule type="expression" dxfId="2085" priority="288">
      <formula>L$9&lt;8/24</formula>
    </cfRule>
  </conditionalFormatting>
  <conditionalFormatting sqref="M40">
    <cfRule type="expression" dxfId="2084" priority="281">
      <formula>M$9&gt;=20/24</formula>
    </cfRule>
    <cfRule type="expression" dxfId="2083" priority="282">
      <formula>AND(M$9&gt;=14/24,M$9&lt;20/24)</formula>
    </cfRule>
    <cfRule type="expression" dxfId="2082" priority="283">
      <formula>AND(M$9&gt;=8/24,M$9&lt;14/24)</formula>
    </cfRule>
    <cfRule type="expression" dxfId="2081" priority="284">
      <formula>M$9&lt;8/24</formula>
    </cfRule>
  </conditionalFormatting>
  <conditionalFormatting sqref="R36:Z36">
    <cfRule type="expression" dxfId="2080" priority="273">
      <formula>R$9&gt;=20/24</formula>
    </cfRule>
    <cfRule type="expression" dxfId="2079" priority="274">
      <formula>AND(R$9&gt;=14/24,R$9&lt;20/24)</formula>
    </cfRule>
    <cfRule type="expression" dxfId="2078" priority="275">
      <formula>AND(R$9&gt;=8/24,R$9&lt;14/24)</formula>
    </cfRule>
    <cfRule type="expression" dxfId="2077" priority="276">
      <formula>R$9&lt;8/24</formula>
    </cfRule>
  </conditionalFormatting>
  <conditionalFormatting sqref="R54 T54:Z54">
    <cfRule type="expression" dxfId="2076" priority="269">
      <formula>R$9&gt;=20/24</formula>
    </cfRule>
    <cfRule type="expression" dxfId="2075" priority="270">
      <formula>AND(R$9&gt;=14/24,R$9&lt;20/24)</formula>
    </cfRule>
    <cfRule type="expression" dxfId="2074" priority="271">
      <formula>AND(R$9&gt;=8/24,R$9&lt;14/24)</formula>
    </cfRule>
    <cfRule type="expression" dxfId="2073" priority="272">
      <formula>R$9&lt;8/24</formula>
    </cfRule>
  </conditionalFormatting>
  <conditionalFormatting sqref="R78:Z78">
    <cfRule type="expression" dxfId="2072" priority="265">
      <formula>R$9&gt;=20/24</formula>
    </cfRule>
    <cfRule type="expression" dxfId="2071" priority="266">
      <formula>AND(R$9&gt;=14/24,R$9&lt;20/24)</formula>
    </cfRule>
    <cfRule type="expression" dxfId="2070" priority="267">
      <formula>AND(R$9&gt;=8/24,R$9&lt;14/24)</formula>
    </cfRule>
    <cfRule type="expression" dxfId="2069" priority="268">
      <formula>R$9&lt;8/24</formula>
    </cfRule>
  </conditionalFormatting>
  <conditionalFormatting sqref="T81:Z81">
    <cfRule type="expression" dxfId="2068" priority="261">
      <formula>T$9&gt;=20/24</formula>
    </cfRule>
    <cfRule type="expression" dxfId="2067" priority="262">
      <formula>AND(T$9&gt;=14/24,T$9&lt;20/24)</formula>
    </cfRule>
    <cfRule type="expression" dxfId="2066" priority="263">
      <formula>AND(T$9&gt;=8/24,T$9&lt;14/24)</formula>
    </cfRule>
    <cfRule type="expression" dxfId="2065" priority="264">
      <formula>T$9&lt;8/24</formula>
    </cfRule>
  </conditionalFormatting>
  <conditionalFormatting sqref="N32:AF32">
    <cfRule type="expression" dxfId="2064" priority="257">
      <formula>N$9&gt;=20/24</formula>
    </cfRule>
    <cfRule type="expression" dxfId="2063" priority="258">
      <formula>AND(N$9&gt;=14/24,N$9&lt;20/24)</formula>
    </cfRule>
    <cfRule type="expression" dxfId="2062" priority="259">
      <formula>AND(N$9&gt;=8/24,N$9&lt;14/24)</formula>
    </cfRule>
    <cfRule type="expression" dxfId="2061" priority="260">
      <formula>N$9&lt;8/24</formula>
    </cfRule>
  </conditionalFormatting>
  <conditionalFormatting sqref="M46:Z46">
    <cfRule type="expression" dxfId="2060" priority="253">
      <formula>M$9&gt;=20/24</formula>
    </cfRule>
    <cfRule type="expression" dxfId="2059" priority="254">
      <formula>AND(M$9&gt;=14/24,M$9&lt;20/24)</formula>
    </cfRule>
    <cfRule type="expression" dxfId="2058" priority="255">
      <formula>AND(M$9&gt;=8/24,M$9&lt;14/24)</formula>
    </cfRule>
    <cfRule type="expression" dxfId="2057" priority="256">
      <formula>M$9&lt;8/24</formula>
    </cfRule>
  </conditionalFormatting>
  <conditionalFormatting sqref="M47:Z47">
    <cfRule type="expression" dxfId="2056" priority="249">
      <formula>M$9&gt;=20/24</formula>
    </cfRule>
    <cfRule type="expression" dxfId="2055" priority="250">
      <formula>AND(M$9&gt;=14/24,M$9&lt;20/24)</formula>
    </cfRule>
    <cfRule type="expression" dxfId="2054" priority="251">
      <formula>AND(M$9&gt;=8/24,M$9&lt;14/24)</formula>
    </cfRule>
    <cfRule type="expression" dxfId="2053" priority="252">
      <formula>M$9&lt;8/24</formula>
    </cfRule>
  </conditionalFormatting>
  <conditionalFormatting sqref="R34:AD34">
    <cfRule type="expression" dxfId="2052" priority="241">
      <formula>R$9&gt;=20/24</formula>
    </cfRule>
    <cfRule type="expression" dxfId="2051" priority="242">
      <formula>AND(R$9&gt;=14/24,R$9&lt;20/24)</formula>
    </cfRule>
    <cfRule type="expression" dxfId="2050" priority="243">
      <formula>AND(R$9&gt;=8/24,R$9&lt;14/24)</formula>
    </cfRule>
    <cfRule type="expression" dxfId="2049" priority="244">
      <formula>R$9&lt;8/24</formula>
    </cfRule>
  </conditionalFormatting>
  <conditionalFormatting sqref="T40 R39:T39 U39:U40 V40:Z40 T42:Z45">
    <cfRule type="expression" dxfId="2048" priority="233">
      <formula>R$9&gt;=20/24</formula>
    </cfRule>
    <cfRule type="expression" dxfId="2047" priority="234">
      <formula>AND(R$9&gt;=14/24,R$9&lt;20/24)</formula>
    </cfRule>
    <cfRule type="expression" dxfId="2046" priority="235">
      <formula>AND(R$9&gt;=8/24,R$9&lt;14/24)</formula>
    </cfRule>
    <cfRule type="expression" dxfId="2045" priority="236">
      <formula>R$9&lt;8/24</formula>
    </cfRule>
  </conditionalFormatting>
  <conditionalFormatting sqref="T46:Z46">
    <cfRule type="expression" dxfId="2044" priority="229">
      <formula>T$9&gt;=20/24</formula>
    </cfRule>
    <cfRule type="expression" dxfId="2043" priority="230">
      <formula>AND(T$9&gt;=14/24,T$9&lt;20/24)</formula>
    </cfRule>
    <cfRule type="expression" dxfId="2042" priority="231">
      <formula>AND(T$9&gt;=8/24,T$9&lt;14/24)</formula>
    </cfRule>
    <cfRule type="expression" dxfId="2041" priority="232">
      <formula>T$9&lt;8/24</formula>
    </cfRule>
  </conditionalFormatting>
  <conditionalFormatting sqref="T47:Z47">
    <cfRule type="expression" dxfId="2040" priority="225">
      <formula>T$9&gt;=20/24</formula>
    </cfRule>
    <cfRule type="expression" dxfId="2039" priority="226">
      <formula>AND(T$9&gt;=14/24,T$9&lt;20/24)</formula>
    </cfRule>
    <cfRule type="expression" dxfId="2038" priority="227">
      <formula>AND(T$9&gt;=8/24,T$9&lt;14/24)</formula>
    </cfRule>
    <cfRule type="expression" dxfId="2037" priority="228">
      <formula>T$9&lt;8/24</formula>
    </cfRule>
  </conditionalFormatting>
  <conditionalFormatting sqref="V57:Z64 AA58:AF64">
    <cfRule type="expression" dxfId="2036" priority="221">
      <formula>V$9&gt;=20/24</formula>
    </cfRule>
    <cfRule type="expression" dxfId="2035" priority="222">
      <formula>AND(V$9&gt;=14/24,V$9&lt;20/24)</formula>
    </cfRule>
    <cfRule type="expression" dxfId="2034" priority="223">
      <formula>AND(V$9&gt;=8/24,V$9&lt;14/24)</formula>
    </cfRule>
    <cfRule type="expression" dxfId="2033" priority="224">
      <formula>V$9&lt;8/24</formula>
    </cfRule>
  </conditionalFormatting>
  <conditionalFormatting sqref="AA91:AF94">
    <cfRule type="expression" dxfId="2032" priority="217">
      <formula>AA$9&gt;=20/24</formula>
    </cfRule>
    <cfRule type="expression" dxfId="2031" priority="218">
      <formula>AND(AA$9&gt;=14/24,AA$9&lt;20/24)</formula>
    </cfRule>
    <cfRule type="expression" dxfId="2030" priority="219">
      <formula>AND(AA$9&gt;=8/24,AA$9&lt;14/24)</formula>
    </cfRule>
    <cfRule type="expression" dxfId="2029" priority="220">
      <formula>AA$9&lt;8/24</formula>
    </cfRule>
  </conditionalFormatting>
  <conditionalFormatting sqref="B59:L59">
    <cfRule type="expression" dxfId="2028" priority="213">
      <formula>B$9&gt;=20/24</formula>
    </cfRule>
    <cfRule type="expression" dxfId="2027" priority="214">
      <formula>AND(B$9&gt;=14/24,B$9&lt;20/24)</formula>
    </cfRule>
    <cfRule type="expression" dxfId="2026" priority="215">
      <formula>AND(B$9&gt;=8/24,B$9&lt;14/24)</formula>
    </cfRule>
    <cfRule type="expression" dxfId="2025" priority="216">
      <formula>B$9&lt;8/24</formula>
    </cfRule>
  </conditionalFormatting>
  <conditionalFormatting sqref="T91:Z94">
    <cfRule type="expression" dxfId="2024" priority="209">
      <formula>T$9&gt;=20/24</formula>
    </cfRule>
    <cfRule type="expression" dxfId="2023" priority="210">
      <formula>AND(T$9&gt;=14/24,T$9&lt;20/24)</formula>
    </cfRule>
    <cfRule type="expression" dxfId="2022" priority="211">
      <formula>AND(T$9&gt;=8/24,T$9&lt;14/24)</formula>
    </cfRule>
    <cfRule type="expression" dxfId="2021" priority="212">
      <formula>T$9&lt;8/24</formula>
    </cfRule>
  </conditionalFormatting>
  <conditionalFormatting sqref="AG48 B11:K13 B32:K32 B33:AF35 B42:K47 B36:K40 Q11:Z11 B48:AF53 M42:AF47 M36:AF40 AF25 AA11:AF13 AA15:AF24 N32:AF32 N28:AF30 B15:K30">
    <cfRule type="expression" dxfId="2020" priority="208">
      <formula>B11&gt;$AG11</formula>
    </cfRule>
  </conditionalFormatting>
  <conditionalFormatting sqref="A96:A152 A81:A94 A11:A13 A15:A30 A42:A69 A77:A79 A71:A75 A32:A40 A165:A196">
    <cfRule type="expression" dxfId="2019" priority="207">
      <formula>$AH11=0</formula>
    </cfRule>
  </conditionalFormatting>
  <conditionalFormatting sqref="AA95:AF95">
    <cfRule type="expression" dxfId="2018" priority="203">
      <formula>AA$9&gt;=20/24</formula>
    </cfRule>
    <cfRule type="expression" dxfId="2017" priority="204">
      <formula>AND(AA$9&gt;=14/24,AA$9&lt;20/24)</formula>
    </cfRule>
    <cfRule type="expression" dxfId="2016" priority="205">
      <formula>AND(AA$9&gt;=8/24,AA$9&lt;14/24)</formula>
    </cfRule>
    <cfRule type="expression" dxfId="2015" priority="206">
      <formula>AA$9&lt;8/24</formula>
    </cfRule>
  </conditionalFormatting>
  <conditionalFormatting sqref="T95:Z95">
    <cfRule type="expression" dxfId="2014" priority="199">
      <formula>T$9&gt;=20/24</formula>
    </cfRule>
    <cfRule type="expression" dxfId="2013" priority="200">
      <formula>AND(T$9&gt;=14/24,T$9&lt;20/24)</formula>
    </cfRule>
    <cfRule type="expression" dxfId="2012" priority="201">
      <formula>AND(T$9&gt;=8/24,T$9&lt;14/24)</formula>
    </cfRule>
    <cfRule type="expression" dxfId="2011" priority="202">
      <formula>T$9&lt;8/24</formula>
    </cfRule>
  </conditionalFormatting>
  <conditionalFormatting sqref="A95">
    <cfRule type="expression" dxfId="2010" priority="198">
      <formula>$AH95=0</formula>
    </cfRule>
  </conditionalFormatting>
  <conditionalFormatting sqref="C33:AF33">
    <cfRule type="expression" dxfId="2009" priority="194">
      <formula>C$9&gt;=20/24</formula>
    </cfRule>
    <cfRule type="expression" dxfId="2008" priority="195">
      <formula>AND(C$9&gt;=14/24,C$9&lt;20/24)</formula>
    </cfRule>
    <cfRule type="expression" dxfId="2007" priority="196">
      <formula>AND(C$9&gt;=8/24,C$9&lt;14/24)</formula>
    </cfRule>
    <cfRule type="expression" dxfId="2006" priority="197">
      <formula>C$9&lt;8/24</formula>
    </cfRule>
  </conditionalFormatting>
  <conditionalFormatting sqref="R33:AF33">
    <cfRule type="expression" dxfId="2005" priority="190">
      <formula>R$9&gt;=20/24</formula>
    </cfRule>
    <cfRule type="expression" dxfId="2004" priority="191">
      <formula>AND(R$9&gt;=14/24,R$9&lt;20/24)</formula>
    </cfRule>
    <cfRule type="expression" dxfId="2003" priority="192">
      <formula>AND(R$9&gt;=8/24,R$9&lt;14/24)</formula>
    </cfRule>
    <cfRule type="expression" dxfId="2002" priority="193">
      <formula>R$9&lt;8/24</formula>
    </cfRule>
  </conditionalFormatting>
  <conditionalFormatting sqref="B33">
    <cfRule type="expression" dxfId="2001" priority="186">
      <formula>B$9&gt;=20/24</formula>
    </cfRule>
    <cfRule type="expression" dxfId="2000" priority="187">
      <formula>AND(B$9&gt;=14/24,B$9&lt;20/24)</formula>
    </cfRule>
    <cfRule type="expression" dxfId="1999" priority="188">
      <formula>AND(B$9&gt;=8/24,B$9&lt;14/24)</formula>
    </cfRule>
    <cfRule type="expression" dxfId="1998" priority="189">
      <formula>B$9&lt;8/24</formula>
    </cfRule>
  </conditionalFormatting>
  <conditionalFormatting sqref="AL30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N31:AF31">
    <cfRule type="expression" dxfId="1997" priority="169">
      <formula>N$9&gt;=20/24</formula>
    </cfRule>
    <cfRule type="expression" dxfId="1996" priority="170">
      <formula>AND(N$9&gt;=14/24,N$9&lt;20/24)</formula>
    </cfRule>
    <cfRule type="expression" dxfId="1995" priority="171">
      <formula>AND(N$9&gt;=8/24,N$9&lt;14/24)</formula>
    </cfRule>
    <cfRule type="expression" dxfId="1994" priority="172">
      <formula>N$9&lt;8/24</formula>
    </cfRule>
  </conditionalFormatting>
  <conditionalFormatting sqref="B31:K31 N31:AF31">
    <cfRule type="expression" dxfId="1993" priority="164">
      <formula>B31&gt;$AG31</formula>
    </cfRule>
  </conditionalFormatting>
  <conditionalFormatting sqref="A31">
    <cfRule type="expression" dxfId="1992" priority="163">
      <formula>$AH31=0</formula>
    </cfRule>
  </conditionalFormatting>
  <conditionalFormatting sqref="B80:AF80">
    <cfRule type="expression" dxfId="1991" priority="159">
      <formula>B$9&gt;=20/24</formula>
    </cfRule>
    <cfRule type="expression" dxfId="1990" priority="160">
      <formula>AND(B$9&gt;=14/24,B$9&lt;20/24)</formula>
    </cfRule>
    <cfRule type="expression" dxfId="1989" priority="161">
      <formula>AND(B$9&gt;=8/24,B$9&lt;14/24)</formula>
    </cfRule>
    <cfRule type="expression" dxfId="1988" priority="162">
      <formula>B$9&lt;8/24</formula>
    </cfRule>
  </conditionalFormatting>
  <conditionalFormatting sqref="A80">
    <cfRule type="expression" dxfId="1987" priority="158">
      <formula>$AH80=0</formula>
    </cfRule>
  </conditionalFormatting>
  <conditionalFormatting sqref="B14:K14 AA14:AF14">
    <cfRule type="expression" dxfId="1986" priority="145">
      <formula>B14&gt;$AG14</formula>
    </cfRule>
  </conditionalFormatting>
  <conditionalFormatting sqref="A14">
    <cfRule type="expression" dxfId="1985" priority="144">
      <formula>$AH14=0</formula>
    </cfRule>
  </conditionalFormatting>
  <conditionalFormatting sqref="A159:A164">
    <cfRule type="expression" dxfId="1984" priority="143">
      <formula>$AH159=0</formula>
    </cfRule>
  </conditionalFormatting>
  <conditionalFormatting sqref="A153:A158">
    <cfRule type="expression" dxfId="1983" priority="142">
      <formula>$AH153=0</formula>
    </cfRule>
  </conditionalFormatting>
  <conditionalFormatting sqref="N41:S41">
    <cfRule type="expression" dxfId="1982" priority="138">
      <formula>N$9&gt;=20/24</formula>
    </cfRule>
    <cfRule type="expression" dxfId="1981" priority="139">
      <formula>AND(N$9&gt;=14/24,N$9&lt;20/24)</formula>
    </cfRule>
    <cfRule type="expression" dxfId="1980" priority="140">
      <formula>AND(N$9&gt;=8/24,N$9&lt;14/24)</formula>
    </cfRule>
    <cfRule type="expression" dxfId="1979" priority="141">
      <formula>N$9&lt;8/24</formula>
    </cfRule>
  </conditionalFormatting>
  <conditionalFormatting sqref="M41">
    <cfRule type="expression" dxfId="1978" priority="134">
      <formula>M$9&gt;=20/24</formula>
    </cfRule>
    <cfRule type="expression" dxfId="1977" priority="135">
      <formula>AND(M$9&gt;=14/24,M$9&lt;20/24)</formula>
    </cfRule>
    <cfRule type="expression" dxfId="1976" priority="136">
      <formula>AND(M$9&gt;=8/24,M$9&lt;14/24)</formula>
    </cfRule>
    <cfRule type="expression" dxfId="1975" priority="137">
      <formula>M$9&lt;8/24</formula>
    </cfRule>
  </conditionalFormatting>
  <conditionalFormatting sqref="T41:Z41">
    <cfRule type="expression" dxfId="1974" priority="130">
      <formula>T$9&gt;=20/24</formula>
    </cfRule>
    <cfRule type="expression" dxfId="1973" priority="131">
      <formula>AND(T$9&gt;=14/24,T$9&lt;20/24)</formula>
    </cfRule>
    <cfRule type="expression" dxfId="1972" priority="132">
      <formula>AND(T$9&gt;=8/24,T$9&lt;14/24)</formula>
    </cfRule>
    <cfRule type="expression" dxfId="1971" priority="133">
      <formula>T$9&lt;8/24</formula>
    </cfRule>
  </conditionalFormatting>
  <conditionalFormatting sqref="B41:K41 M41:AF41">
    <cfRule type="expression" dxfId="1970" priority="129">
      <formula>B41&gt;$AG41</formula>
    </cfRule>
  </conditionalFormatting>
  <conditionalFormatting sqref="A41">
    <cfRule type="expression" dxfId="1969" priority="128">
      <formula>$AH41=0</formula>
    </cfRule>
  </conditionalFormatting>
  <conditionalFormatting sqref="B76:AF76">
    <cfRule type="expression" dxfId="1968" priority="124">
      <formula>B$9&gt;=20/24</formula>
    </cfRule>
    <cfRule type="expression" dxfId="1967" priority="125">
      <formula>AND(B$9&gt;=14/24,B$9&lt;20/24)</formula>
    </cfRule>
    <cfRule type="expression" dxfId="1966" priority="126">
      <formula>AND(B$9&gt;=8/24,B$9&lt;14/24)</formula>
    </cfRule>
    <cfRule type="expression" dxfId="1965" priority="127">
      <formula>B$9&lt;8/24</formula>
    </cfRule>
  </conditionalFormatting>
  <conditionalFormatting sqref="A76">
    <cfRule type="expression" dxfId="1964" priority="123">
      <formula>$AH76=0</formula>
    </cfRule>
  </conditionalFormatting>
  <conditionalFormatting sqref="B70:AG70">
    <cfRule type="expression" dxfId="1963" priority="119">
      <formula>B$9&gt;=20/24</formula>
    </cfRule>
    <cfRule type="expression" dxfId="1962" priority="120">
      <formula>AND(B$9&gt;=14/24,B$9&lt;20/24)</formula>
    </cfRule>
    <cfRule type="expression" dxfId="1961" priority="121">
      <formula>AND(B$9&gt;=8/24,B$9&lt;14/24)</formula>
    </cfRule>
    <cfRule type="expression" dxfId="1960" priority="122">
      <formula>B$9&lt;8/24</formula>
    </cfRule>
  </conditionalFormatting>
  <conditionalFormatting sqref="A70">
    <cfRule type="expression" dxfId="1959" priority="118">
      <formula>$AH70=0</formula>
    </cfRule>
  </conditionalFormatting>
  <conditionalFormatting sqref="AL31:AL32 AL7:AL29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1958" priority="114">
      <formula>S$9&gt;=20/24</formula>
    </cfRule>
    <cfRule type="expression" dxfId="1957" priority="115">
      <formula>AND(S$9&gt;=14/24,S$9&lt;20/24)</formula>
    </cfRule>
    <cfRule type="expression" dxfId="1956" priority="116">
      <formula>AND(S$9&gt;=8/24,S$9&lt;14/24)</formula>
    </cfRule>
    <cfRule type="expression" dxfId="1955" priority="117">
      <formula>S$9&lt;8/24</formula>
    </cfRule>
  </conditionalFormatting>
  <conditionalFormatting sqref="S54">
    <cfRule type="expression" dxfId="1954" priority="110">
      <formula>S$9&gt;=20/24</formula>
    </cfRule>
    <cfRule type="expression" dxfId="1953" priority="111">
      <formula>AND(S$9&gt;=14/24,S$9&lt;20/24)</formula>
    </cfRule>
    <cfRule type="expression" dxfId="1952" priority="112">
      <formula>AND(S$9&gt;=8/24,S$9&lt;14/24)</formula>
    </cfRule>
    <cfRule type="expression" dxfId="1951" priority="113">
      <formula>S$9&lt;8/24</formula>
    </cfRule>
  </conditionalFormatting>
  <conditionalFormatting sqref="S82:T88 U84:V88">
    <cfRule type="expression" dxfId="1950" priority="102">
      <formula>S$9&gt;=20/24</formula>
    </cfRule>
    <cfRule type="expression" dxfId="1949" priority="103">
      <formula>AND(S$9&gt;=14/24,S$9&lt;20/24)</formula>
    </cfRule>
    <cfRule type="expression" dxfId="1948" priority="104">
      <formula>AND(S$9&gt;=8/24,S$9&lt;14/24)</formula>
    </cfRule>
    <cfRule type="expression" dxfId="1947" priority="105">
      <formula>S$9&lt;8/24</formula>
    </cfRule>
  </conditionalFormatting>
  <conditionalFormatting sqref="S81">
    <cfRule type="expression" dxfId="1946" priority="98">
      <formula>S$9&gt;=20/24</formula>
    </cfRule>
    <cfRule type="expression" dxfId="1945" priority="99">
      <formula>AND(S$9&gt;=14/24,S$9&lt;20/24)</formula>
    </cfRule>
    <cfRule type="expression" dxfId="1944" priority="100">
      <formula>AND(S$9&gt;=8/24,S$9&lt;14/24)</formula>
    </cfRule>
    <cfRule type="expression" dxfId="1943" priority="101">
      <formula>S$9&lt;8/24</formula>
    </cfRule>
  </conditionalFormatting>
  <conditionalFormatting sqref="R82:R88 B81:Q88">
    <cfRule type="expression" dxfId="1942" priority="94">
      <formula>B$9&gt;=20/24</formula>
    </cfRule>
    <cfRule type="expression" dxfId="1941" priority="95">
      <formula>AND(B$9&gt;=14/24,B$9&lt;20/24)</formula>
    </cfRule>
    <cfRule type="expression" dxfId="1940" priority="96">
      <formula>AND(B$9&gt;=8/24,B$9&lt;14/24)</formula>
    </cfRule>
    <cfRule type="expression" dxfId="1939" priority="97">
      <formula>B$9&lt;8/24</formula>
    </cfRule>
  </conditionalFormatting>
  <conditionalFormatting sqref="R81">
    <cfRule type="expression" dxfId="1938" priority="90">
      <formula>R$9&gt;=20/24</formula>
    </cfRule>
    <cfRule type="expression" dxfId="1937" priority="91">
      <formula>AND(R$9&gt;=14/24,R$9&lt;20/24)</formula>
    </cfRule>
    <cfRule type="expression" dxfId="1936" priority="92">
      <formula>AND(R$9&gt;=8/24,R$9&lt;14/24)</formula>
    </cfRule>
    <cfRule type="expression" dxfId="1935" priority="93">
      <formula>R$9&lt;8/24</formula>
    </cfRule>
  </conditionalFormatting>
  <conditionalFormatting sqref="S91:S94">
    <cfRule type="expression" dxfId="1934" priority="86">
      <formula>S$9&gt;=20/24</formula>
    </cfRule>
    <cfRule type="expression" dxfId="1933" priority="87">
      <formula>AND(S$9&gt;=14/24,S$9&lt;20/24)</formula>
    </cfRule>
    <cfRule type="expression" dxfId="1932" priority="88">
      <formula>AND(S$9&gt;=8/24,S$9&lt;14/24)</formula>
    </cfRule>
    <cfRule type="expression" dxfId="1931" priority="89">
      <formula>S$9&lt;8/24</formula>
    </cfRule>
  </conditionalFormatting>
  <conditionalFormatting sqref="S95">
    <cfRule type="expression" dxfId="1930" priority="82">
      <formula>S$9&gt;=20/24</formula>
    </cfRule>
    <cfRule type="expression" dxfId="1929" priority="83">
      <formula>AND(S$9&gt;=14/24,S$9&lt;20/24)</formula>
    </cfRule>
    <cfRule type="expression" dxfId="1928" priority="84">
      <formula>AND(S$9&gt;=8/24,S$9&lt;14/24)</formula>
    </cfRule>
    <cfRule type="expression" dxfId="1927" priority="85">
      <formula>S$9&lt;8/24</formula>
    </cfRule>
  </conditionalFormatting>
  <conditionalFormatting sqref="B91:F94 G92:L94">
    <cfRule type="expression" dxfId="1926" priority="78">
      <formula>B$9&gt;=20/24</formula>
    </cfRule>
    <cfRule type="expression" dxfId="1925" priority="79">
      <formula>AND(B$9&gt;=14/24,B$9&lt;20/24)</formula>
    </cfRule>
    <cfRule type="expression" dxfId="1924" priority="80">
      <formula>AND(B$9&gt;=8/24,B$9&lt;14/24)</formula>
    </cfRule>
    <cfRule type="expression" dxfId="1923" priority="81">
      <formula>B$9&lt;8/24</formula>
    </cfRule>
  </conditionalFormatting>
  <conditionalFormatting sqref="M92:Q94 N91:Q91">
    <cfRule type="expression" dxfId="1922" priority="74">
      <formula>M$9&gt;=20/24</formula>
    </cfRule>
    <cfRule type="expression" dxfId="1921" priority="75">
      <formula>AND(M$9&gt;=14/24,M$9&lt;20/24)</formula>
    </cfRule>
    <cfRule type="expression" dxfId="1920" priority="76">
      <formula>AND(M$9&gt;=8/24,M$9&lt;14/24)</formula>
    </cfRule>
    <cfRule type="expression" dxfId="1919" priority="77">
      <formula>M$9&lt;8/24</formula>
    </cfRule>
  </conditionalFormatting>
  <conditionalFormatting sqref="R91:R94">
    <cfRule type="expression" dxfId="1918" priority="70">
      <formula>R$9&gt;=20/24</formula>
    </cfRule>
    <cfRule type="expression" dxfId="1917" priority="71">
      <formula>AND(R$9&gt;=14/24,R$9&lt;20/24)</formula>
    </cfRule>
    <cfRule type="expression" dxfId="1916" priority="72">
      <formula>AND(R$9&gt;=8/24,R$9&lt;14/24)</formula>
    </cfRule>
    <cfRule type="expression" dxfId="1915" priority="73">
      <formula>R$9&lt;8/24</formula>
    </cfRule>
  </conditionalFormatting>
  <conditionalFormatting sqref="B95:L95">
    <cfRule type="expression" dxfId="1914" priority="66">
      <formula>B$9&gt;=20/24</formula>
    </cfRule>
    <cfRule type="expression" dxfId="1913" priority="67">
      <formula>AND(B$9&gt;=14/24,B$9&lt;20/24)</formula>
    </cfRule>
    <cfRule type="expression" dxfId="1912" priority="68">
      <formula>AND(B$9&gt;=8/24,B$9&lt;14/24)</formula>
    </cfRule>
    <cfRule type="expression" dxfId="1911" priority="69">
      <formula>B$9&lt;8/24</formula>
    </cfRule>
  </conditionalFormatting>
  <conditionalFormatting sqref="M95:Q95">
    <cfRule type="expression" dxfId="1910" priority="62">
      <formula>M$9&gt;=20/24</formula>
    </cfRule>
    <cfRule type="expression" dxfId="1909" priority="63">
      <formula>AND(M$9&gt;=14/24,M$9&lt;20/24)</formula>
    </cfRule>
    <cfRule type="expression" dxfId="1908" priority="64">
      <formula>AND(M$9&gt;=8/24,M$9&lt;14/24)</formula>
    </cfRule>
    <cfRule type="expression" dxfId="1907" priority="65">
      <formula>M$9&lt;8/24</formula>
    </cfRule>
  </conditionalFormatting>
  <conditionalFormatting sqref="R95">
    <cfRule type="expression" dxfId="1906" priority="58">
      <formula>R$9&gt;=20/24</formula>
    </cfRule>
    <cfRule type="expression" dxfId="1905" priority="59">
      <formula>AND(R$9&gt;=14/24,R$9&lt;20/24)</formula>
    </cfRule>
    <cfRule type="expression" dxfId="1904" priority="60">
      <formula>AND(R$9&gt;=8/24,R$9&lt;14/24)</formula>
    </cfRule>
    <cfRule type="expression" dxfId="1903" priority="61">
      <formula>R$9&lt;8/24</formula>
    </cfRule>
  </conditionalFormatting>
  <conditionalFormatting sqref="L91:M91">
    <cfRule type="expression" dxfId="1902" priority="54">
      <formula>L$9&gt;=20/24</formula>
    </cfRule>
    <cfRule type="expression" dxfId="1901" priority="55">
      <formula>AND(L$9&gt;=14/24,L$9&lt;20/24)</formula>
    </cfRule>
    <cfRule type="expression" dxfId="1900" priority="56">
      <formula>AND(L$9&gt;=8/24,L$9&lt;14/24)</formula>
    </cfRule>
    <cfRule type="expression" dxfId="1899" priority="57">
      <formula>L$9&lt;8/24</formula>
    </cfRule>
  </conditionalFormatting>
  <conditionalFormatting sqref="G91:K91">
    <cfRule type="expression" dxfId="1898" priority="50">
      <formula>G$9&gt;=20/24</formula>
    </cfRule>
    <cfRule type="expression" dxfId="1897" priority="51">
      <formula>AND(G$9&gt;=14/24,G$9&lt;20/24)</formula>
    </cfRule>
    <cfRule type="expression" dxfId="1896" priority="52">
      <formula>AND(G$9&gt;=8/24,G$9&lt;14/24)</formula>
    </cfRule>
    <cfRule type="expression" dxfId="1895" priority="53">
      <formula>G$9&lt;8/24</formula>
    </cfRule>
  </conditionalFormatting>
  <conditionalFormatting sqref="S91:T91">
    <cfRule type="expression" dxfId="1894" priority="46">
      <formula>S$9&gt;=20/24</formula>
    </cfRule>
    <cfRule type="expression" dxfId="1893" priority="47">
      <formula>AND(S$9&gt;=14/24,S$9&lt;20/24)</formula>
    </cfRule>
    <cfRule type="expression" dxfId="1892" priority="48">
      <formula>AND(S$9&gt;=8/24,S$9&lt;14/24)</formula>
    </cfRule>
    <cfRule type="expression" dxfId="1891" priority="49">
      <formula>S$9&lt;8/24</formula>
    </cfRule>
  </conditionalFormatting>
  <conditionalFormatting sqref="M91:R91">
    <cfRule type="expression" dxfId="1890" priority="42">
      <formula>M$9&gt;=20/24</formula>
    </cfRule>
    <cfRule type="expression" dxfId="1889" priority="43">
      <formula>AND(M$9&gt;=14/24,M$9&lt;20/24)</formula>
    </cfRule>
    <cfRule type="expression" dxfId="1888" priority="44">
      <formula>AND(M$9&gt;=8/24,M$9&lt;14/24)</formula>
    </cfRule>
    <cfRule type="expression" dxfId="1887" priority="45">
      <formula>M$9&lt;8/24</formula>
    </cfRule>
  </conditionalFormatting>
  <conditionalFormatting sqref="L15:M30 L11:P13 N15:Z27 Q12:Z13 AA25:AE27 AF26:AF27">
    <cfRule type="expression" dxfId="1886" priority="38">
      <formula>L$9&gt;=20/24</formula>
    </cfRule>
    <cfRule type="expression" dxfId="1885" priority="39">
      <formula>AND(L$9&gt;=14/24,L$9&lt;20/24)</formula>
    </cfRule>
    <cfRule type="expression" dxfId="1884" priority="40">
      <formula>AND(L$9&gt;=8/24,L$9&lt;14/24)</formula>
    </cfRule>
    <cfRule type="expression" dxfId="1883" priority="41">
      <formula>L$9&lt;8/24</formula>
    </cfRule>
  </conditionalFormatting>
  <conditionalFormatting sqref="L32:M32">
    <cfRule type="expression" dxfId="1882" priority="34">
      <formula>L$9&gt;=20/24</formula>
    </cfRule>
    <cfRule type="expression" dxfId="1881" priority="35">
      <formula>AND(L$9&gt;=14/24,L$9&lt;20/24)</formula>
    </cfRule>
    <cfRule type="expression" dxfId="1880" priority="36">
      <formula>AND(L$9&gt;=8/24,L$9&lt;14/24)</formula>
    </cfRule>
    <cfRule type="expression" dxfId="1879" priority="37">
      <formula>L$9&lt;8/24</formula>
    </cfRule>
  </conditionalFormatting>
  <conditionalFormatting sqref="L32:M32 L15:M30 L11:P13 N15:Z27 Q12:Z13 AA25:AE27 AF26:AF27">
    <cfRule type="expression" dxfId="1878" priority="33">
      <formula>L11&gt;$AG11</formula>
    </cfRule>
  </conditionalFormatting>
  <conditionalFormatting sqref="L31:M31">
    <cfRule type="expression" dxfId="1877" priority="29">
      <formula>L$9&gt;=20/24</formula>
    </cfRule>
    <cfRule type="expression" dxfId="1876" priority="30">
      <formula>AND(L$9&gt;=14/24,L$9&lt;20/24)</formula>
    </cfRule>
    <cfRule type="expression" dxfId="1875" priority="31">
      <formula>AND(L$9&gt;=8/24,L$9&lt;14/24)</formula>
    </cfRule>
    <cfRule type="expression" dxfId="1874" priority="32">
      <formula>L$9&lt;8/24</formula>
    </cfRule>
  </conditionalFormatting>
  <conditionalFormatting sqref="L31:M31">
    <cfRule type="expression" dxfId="1873" priority="28">
      <formula>L31&gt;$AG31</formula>
    </cfRule>
  </conditionalFormatting>
  <conditionalFormatting sqref="L14:Z14">
    <cfRule type="expression" dxfId="1872" priority="24">
      <formula>L$9&gt;=20/24</formula>
    </cfRule>
    <cfRule type="expression" dxfId="1871" priority="25">
      <formula>AND(L$9&gt;=14/24,L$9&lt;20/24)</formula>
    </cfRule>
    <cfRule type="expression" dxfId="1870" priority="26">
      <formula>AND(L$9&gt;=8/24,L$9&lt;14/24)</formula>
    </cfRule>
    <cfRule type="expression" dxfId="1869" priority="27">
      <formula>L$9&lt;8/24</formula>
    </cfRule>
  </conditionalFormatting>
  <conditionalFormatting sqref="L14:Z14">
    <cfRule type="expression" dxfId="1868" priority="23">
      <formula>L14&gt;$AG14</formula>
    </cfRule>
  </conditionalFormatting>
  <conditionalFormatting sqref="L36:L39 L42:L45">
    <cfRule type="expression" dxfId="1867" priority="19">
      <formula>L$9&gt;=20/24</formula>
    </cfRule>
    <cfRule type="expression" dxfId="1866" priority="20">
      <formula>AND(L$9&gt;=14/24,L$9&lt;20/24)</formula>
    </cfRule>
    <cfRule type="expression" dxfId="1865" priority="21">
      <formula>AND(L$9&gt;=8/24,L$9&lt;14/24)</formula>
    </cfRule>
    <cfRule type="expression" dxfId="1864" priority="22">
      <formula>L$9&lt;8/24</formula>
    </cfRule>
  </conditionalFormatting>
  <conditionalFormatting sqref="L40">
    <cfRule type="expression" dxfId="1863" priority="15">
      <formula>L$9&gt;=20/24</formula>
    </cfRule>
    <cfRule type="expression" dxfId="1862" priority="16">
      <formula>AND(L$9&gt;=14/24,L$9&lt;20/24)</formula>
    </cfRule>
    <cfRule type="expression" dxfId="1861" priority="17">
      <formula>AND(L$9&gt;=8/24,L$9&lt;14/24)</formula>
    </cfRule>
    <cfRule type="expression" dxfId="1860" priority="18">
      <formula>L$9&lt;8/24</formula>
    </cfRule>
  </conditionalFormatting>
  <conditionalFormatting sqref="L46">
    <cfRule type="expression" dxfId="1859" priority="11">
      <formula>L$9&gt;=20/24</formula>
    </cfRule>
    <cfRule type="expression" dxfId="1858" priority="12">
      <formula>AND(L$9&gt;=14/24,L$9&lt;20/24)</formula>
    </cfRule>
    <cfRule type="expression" dxfId="1857" priority="13">
      <formula>AND(L$9&gt;=8/24,L$9&lt;14/24)</formula>
    </cfRule>
    <cfRule type="expression" dxfId="1856" priority="14">
      <formula>L$9&lt;8/24</formula>
    </cfRule>
  </conditionalFormatting>
  <conditionalFormatting sqref="L47">
    <cfRule type="expression" dxfId="1855" priority="7">
      <formula>L$9&gt;=20/24</formula>
    </cfRule>
    <cfRule type="expression" dxfId="1854" priority="8">
      <formula>AND(L$9&gt;=14/24,L$9&lt;20/24)</formula>
    </cfRule>
    <cfRule type="expression" dxfId="1853" priority="9">
      <formula>AND(L$9&gt;=8/24,L$9&lt;14/24)</formula>
    </cfRule>
    <cfRule type="expression" dxfId="1852" priority="10">
      <formula>L$9&lt;8/24</formula>
    </cfRule>
  </conditionalFormatting>
  <conditionalFormatting sqref="L42:L47 L36:L40">
    <cfRule type="expression" dxfId="1851" priority="6">
      <formula>L36&gt;$AG36</formula>
    </cfRule>
  </conditionalFormatting>
  <conditionalFormatting sqref="L41">
    <cfRule type="expression" dxfId="1850" priority="2">
      <formula>L$9&gt;=20/24</formula>
    </cfRule>
    <cfRule type="expression" dxfId="1849" priority="3">
      <formula>AND(L$9&gt;=14/24,L$9&lt;20/24)</formula>
    </cfRule>
    <cfRule type="expression" dxfId="1848" priority="4">
      <formula>AND(L$9&gt;=8/24,L$9&lt;14/24)</formula>
    </cfRule>
    <cfRule type="expression" dxfId="1847" priority="5">
      <formula>L$9&lt;8/24</formula>
    </cfRule>
  </conditionalFormatting>
  <conditionalFormatting sqref="L41">
    <cfRule type="expression" dxfId="1846" priority="1">
      <formula>L41&gt;$AG41</formula>
    </cfRule>
  </conditionalFormatting>
  <conditionalFormatting sqref="S57:U64">
    <cfRule type="expression" dxfId="1845" priority="429">
      <formula>R$9&gt;=20/24</formula>
    </cfRule>
    <cfRule type="expression" dxfId="1844" priority="430">
      <formula>AND(R$9&gt;=14/24,R$9&lt;20/24)</formula>
    </cfRule>
    <cfRule type="expression" dxfId="1843" priority="431">
      <formula>AND(R$9&gt;=8/24,R$9&lt;14/24)</formula>
    </cfRule>
    <cfRule type="expression" dxfId="1842" priority="432">
      <formula>R$9&lt;8/24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A16" sqref="A1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8554687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2078/04/29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-10.7</v>
      </c>
      <c r="C5" s="32">
        <f t="shared" ref="C5:AF5" si="0">C65</f>
        <v>-20</v>
      </c>
      <c r="D5" s="32">
        <f t="shared" si="0"/>
        <v>-18.899999999999999</v>
      </c>
      <c r="E5" s="32">
        <f t="shared" si="0"/>
        <v>-54.2</v>
      </c>
      <c r="F5" s="32">
        <f t="shared" si="0"/>
        <v>-64</v>
      </c>
      <c r="G5" s="32">
        <f t="shared" si="0"/>
        <v>-38.799999999999997</v>
      </c>
      <c r="H5" s="32">
        <f t="shared" si="0"/>
        <v>-20</v>
      </c>
      <c r="I5" s="32">
        <f t="shared" si="0"/>
        <v>-27</v>
      </c>
      <c r="J5" s="32">
        <f t="shared" si="0"/>
        <v>-5.8000000000000007</v>
      </c>
      <c r="K5" s="32">
        <f t="shared" si="0"/>
        <v>-9</v>
      </c>
      <c r="L5" s="32">
        <f t="shared" si="0"/>
        <v>22</v>
      </c>
      <c r="M5" s="32">
        <f t="shared" si="0"/>
        <v>18</v>
      </c>
      <c r="N5" s="32">
        <f t="shared" si="0"/>
        <v>33</v>
      </c>
      <c r="O5" s="32">
        <f t="shared" si="0"/>
        <v>85.96</v>
      </c>
      <c r="P5" s="32">
        <f t="shared" si="0"/>
        <v>104.24000000000001</v>
      </c>
      <c r="Q5" s="32">
        <f t="shared" si="0"/>
        <v>109.83000000000001</v>
      </c>
      <c r="R5" s="32">
        <f t="shared" si="0"/>
        <v>66.3</v>
      </c>
      <c r="S5" s="32">
        <f t="shared" si="0"/>
        <v>82.63</v>
      </c>
      <c r="T5" s="32">
        <f t="shared" si="0"/>
        <v>42.3</v>
      </c>
      <c r="U5" s="32">
        <f t="shared" si="0"/>
        <v>17.350000000000001</v>
      </c>
      <c r="V5" s="32">
        <f t="shared" si="0"/>
        <v>30.7</v>
      </c>
      <c r="W5" s="32">
        <f t="shared" si="0"/>
        <v>0.67999999999999972</v>
      </c>
      <c r="X5" s="32">
        <f t="shared" si="0"/>
        <v>2.2600000000000016</v>
      </c>
      <c r="Y5" s="32">
        <f t="shared" si="0"/>
        <v>89.22999999999999</v>
      </c>
      <c r="Z5" s="32">
        <f t="shared" si="0"/>
        <v>93.710000000000008</v>
      </c>
      <c r="AA5" s="32">
        <f t="shared" si="0"/>
        <v>57.3</v>
      </c>
      <c r="AB5" s="32">
        <f t="shared" si="0"/>
        <v>43</v>
      </c>
      <c r="AC5" s="32">
        <f t="shared" si="0"/>
        <v>32</v>
      </c>
      <c r="AD5" s="32">
        <f t="shared" si="0"/>
        <v>10</v>
      </c>
      <c r="AE5" s="32">
        <f t="shared" si="0"/>
        <v>13</v>
      </c>
      <c r="AF5" s="32">
        <f t="shared" si="0"/>
        <v>14.8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1139MW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Load=970</v>
      </c>
      <c r="B7" s="35">
        <f t="shared" ref="B7:AF7" si="1">B72</f>
        <v>1117.8400000000001</v>
      </c>
      <c r="C7" s="35">
        <f t="shared" si="1"/>
        <v>1094.3399999999999</v>
      </c>
      <c r="D7" s="35">
        <f t="shared" si="1"/>
        <v>1048.04</v>
      </c>
      <c r="E7" s="35">
        <f t="shared" si="1"/>
        <v>989.94</v>
      </c>
      <c r="F7" s="35">
        <f t="shared" si="1"/>
        <v>969.94</v>
      </c>
      <c r="G7" s="35">
        <f t="shared" si="1"/>
        <v>996.44</v>
      </c>
      <c r="H7" s="35">
        <f t="shared" si="1"/>
        <v>1015.24</v>
      </c>
      <c r="I7" s="35">
        <f t="shared" si="1"/>
        <v>1008.24</v>
      </c>
      <c r="J7" s="35">
        <f t="shared" si="1"/>
        <v>1056.3399999999999</v>
      </c>
      <c r="K7" s="35">
        <f t="shared" si="1"/>
        <v>1086.8399999999999</v>
      </c>
      <c r="L7" s="35">
        <f>L72</f>
        <v>1139.04</v>
      </c>
      <c r="M7" s="35">
        <f t="shared" si="1"/>
        <v>1136.74</v>
      </c>
      <c r="N7" s="35">
        <f t="shared" si="1"/>
        <v>1164.6400000000001</v>
      </c>
      <c r="O7" s="35">
        <f t="shared" si="1"/>
        <v>1196.5</v>
      </c>
      <c r="P7" s="35">
        <f t="shared" si="1"/>
        <v>1215.28</v>
      </c>
      <c r="Q7" s="35">
        <f t="shared" si="1"/>
        <v>1265.97</v>
      </c>
      <c r="R7" s="35">
        <f t="shared" si="1"/>
        <v>1213.24</v>
      </c>
      <c r="S7" s="35">
        <f t="shared" si="1"/>
        <v>1217.8699999999999</v>
      </c>
      <c r="T7" s="35">
        <f t="shared" si="1"/>
        <v>1216.54</v>
      </c>
      <c r="U7" s="35">
        <f t="shared" si="1"/>
        <v>1163.19</v>
      </c>
      <c r="V7" s="35">
        <f t="shared" si="1"/>
        <v>1169.8399999999999</v>
      </c>
      <c r="W7" s="35">
        <f t="shared" si="1"/>
        <v>1159.82</v>
      </c>
      <c r="X7" s="35">
        <f t="shared" si="1"/>
        <v>1191.4000000000001</v>
      </c>
      <c r="Y7" s="35">
        <f t="shared" si="1"/>
        <v>1299.97</v>
      </c>
      <c r="Z7" s="35">
        <f t="shared" si="1"/>
        <v>1389.15</v>
      </c>
      <c r="AA7" s="35">
        <f t="shared" si="1"/>
        <v>1350.34</v>
      </c>
      <c r="AB7" s="35">
        <f t="shared" si="1"/>
        <v>1305.6399999999999</v>
      </c>
      <c r="AC7" s="35">
        <f t="shared" si="1"/>
        <v>1267.6399999999999</v>
      </c>
      <c r="AD7" s="35">
        <f t="shared" si="1"/>
        <v>1186.1400000000001</v>
      </c>
      <c r="AE7" s="35">
        <f t="shared" si="1"/>
        <v>1154.24</v>
      </c>
      <c r="AF7" s="35">
        <f t="shared" si="1"/>
        <v>1156.1400000000001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>
        <v>215</v>
      </c>
      <c r="C11" s="47">
        <v>200</v>
      </c>
      <c r="D11" s="47">
        <v>185</v>
      </c>
      <c r="E11" s="47">
        <v>185</v>
      </c>
      <c r="F11" s="47">
        <v>185</v>
      </c>
      <c r="G11" s="47">
        <v>185</v>
      </c>
      <c r="H11" s="47">
        <v>185</v>
      </c>
      <c r="I11" s="47">
        <v>185</v>
      </c>
      <c r="J11" s="47">
        <v>185</v>
      </c>
      <c r="K11" s="47">
        <v>185</v>
      </c>
      <c r="L11" s="48">
        <v>207</v>
      </c>
      <c r="M11" s="48">
        <v>207</v>
      </c>
      <c r="N11" s="48">
        <v>207</v>
      </c>
      <c r="O11" s="48">
        <v>199</v>
      </c>
      <c r="P11" s="48">
        <v>199</v>
      </c>
      <c r="Q11" s="48">
        <v>220</v>
      </c>
      <c r="R11" s="49">
        <v>220</v>
      </c>
      <c r="S11" s="49">
        <v>220</v>
      </c>
      <c r="T11" s="49">
        <v>220</v>
      </c>
      <c r="U11" s="49">
        <v>220</v>
      </c>
      <c r="V11" s="49">
        <v>220</v>
      </c>
      <c r="W11" s="49">
        <v>240</v>
      </c>
      <c r="X11" s="49">
        <v>270</v>
      </c>
      <c r="Y11" s="49">
        <v>270</v>
      </c>
      <c r="Z11" s="49">
        <v>280</v>
      </c>
      <c r="AA11" s="49">
        <v>270</v>
      </c>
      <c r="AB11" s="47">
        <v>265</v>
      </c>
      <c r="AC11" s="47">
        <v>255</v>
      </c>
      <c r="AD11" s="47">
        <v>255</v>
      </c>
      <c r="AE11" s="47">
        <v>220</v>
      </c>
      <c r="AF11" s="47">
        <v>220</v>
      </c>
      <c r="AG11" s="50">
        <v>456</v>
      </c>
      <c r="AH11" s="51">
        <f>MAX(B11:AF11)</f>
        <v>280</v>
      </c>
      <c r="AI11" s="52">
        <f>MIN(B11:AF11)</f>
        <v>185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55">
        <v>45.7</v>
      </c>
      <c r="C14" s="55">
        <v>46.4</v>
      </c>
      <c r="D14" s="55">
        <v>46.4</v>
      </c>
      <c r="E14" s="55">
        <v>46.4</v>
      </c>
      <c r="F14" s="55">
        <v>46.4</v>
      </c>
      <c r="G14" s="55">
        <v>46.4</v>
      </c>
      <c r="H14" s="55">
        <v>46.4</v>
      </c>
      <c r="I14" s="55">
        <v>46.4</v>
      </c>
      <c r="J14" s="55">
        <v>46.4</v>
      </c>
      <c r="K14" s="55">
        <v>45.7</v>
      </c>
      <c r="L14" s="48">
        <v>45.7</v>
      </c>
      <c r="M14" s="48">
        <v>45.7</v>
      </c>
      <c r="N14" s="48">
        <v>45.7</v>
      </c>
      <c r="O14" s="48">
        <v>45.7</v>
      </c>
      <c r="P14" s="48">
        <v>45.8</v>
      </c>
      <c r="Q14" s="48">
        <v>45.8</v>
      </c>
      <c r="R14" s="48">
        <v>45.8</v>
      </c>
      <c r="S14" s="48">
        <v>45.8</v>
      </c>
      <c r="T14" s="48">
        <v>45.8</v>
      </c>
      <c r="U14" s="48">
        <v>45.8</v>
      </c>
      <c r="V14" s="48">
        <v>45.8</v>
      </c>
      <c r="W14" s="48">
        <v>45.8</v>
      </c>
      <c r="X14" s="48">
        <v>45.8</v>
      </c>
      <c r="Y14" s="48">
        <v>45.8</v>
      </c>
      <c r="Z14" s="48">
        <v>45.8</v>
      </c>
      <c r="AA14" s="48">
        <v>45.8</v>
      </c>
      <c r="AB14" s="48">
        <v>45.8</v>
      </c>
      <c r="AC14" s="48">
        <v>45.8</v>
      </c>
      <c r="AD14" s="48">
        <v>45.7</v>
      </c>
      <c r="AE14" s="48">
        <v>45.9</v>
      </c>
      <c r="AF14" s="48">
        <v>45.9</v>
      </c>
      <c r="AG14" s="56">
        <v>50</v>
      </c>
      <c r="AH14" s="51">
        <f t="shared" si="2"/>
        <v>46.4</v>
      </c>
      <c r="AI14" s="52">
        <f t="shared" si="3"/>
        <v>45.7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7">
        <v>26</v>
      </c>
      <c r="C15" s="47">
        <v>26</v>
      </c>
      <c r="D15" s="47">
        <v>26</v>
      </c>
      <c r="E15" s="47">
        <v>26</v>
      </c>
      <c r="F15" s="47">
        <v>26</v>
      </c>
      <c r="G15" s="47">
        <v>26</v>
      </c>
      <c r="H15" s="47">
        <v>26</v>
      </c>
      <c r="I15" s="47">
        <v>26</v>
      </c>
      <c r="J15" s="47">
        <v>26</v>
      </c>
      <c r="K15" s="47">
        <v>26</v>
      </c>
      <c r="L15" s="48">
        <v>26</v>
      </c>
      <c r="M15" s="48">
        <v>26</v>
      </c>
      <c r="N15" s="48">
        <v>40</v>
      </c>
      <c r="O15" s="48">
        <v>26</v>
      </c>
      <c r="P15" s="48">
        <v>26</v>
      </c>
      <c r="Q15" s="48">
        <v>32</v>
      </c>
      <c r="R15" s="48">
        <v>32</v>
      </c>
      <c r="S15" s="48">
        <v>32</v>
      </c>
      <c r="T15" s="48">
        <v>32</v>
      </c>
      <c r="U15" s="48">
        <v>32</v>
      </c>
      <c r="V15" s="48">
        <v>32</v>
      </c>
      <c r="W15" s="48">
        <v>32</v>
      </c>
      <c r="X15" s="48">
        <v>32</v>
      </c>
      <c r="Y15" s="48">
        <v>32</v>
      </c>
      <c r="Z15" s="48">
        <v>32</v>
      </c>
      <c r="AA15" s="48">
        <v>32</v>
      </c>
      <c r="AB15" s="48">
        <v>32</v>
      </c>
      <c r="AC15" s="48">
        <v>32</v>
      </c>
      <c r="AD15" s="48">
        <v>32</v>
      </c>
      <c r="AE15" s="48">
        <v>32</v>
      </c>
      <c r="AF15" s="48">
        <v>32</v>
      </c>
      <c r="AG15" s="168">
        <v>45</v>
      </c>
      <c r="AH15" s="51">
        <f t="shared" si="2"/>
        <v>40</v>
      </c>
      <c r="AI15" s="52">
        <f t="shared" si="3"/>
        <v>26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7">
        <v>25.1</v>
      </c>
      <c r="C18" s="47">
        <v>25.2</v>
      </c>
      <c r="D18" s="47">
        <v>25.2</v>
      </c>
      <c r="E18" s="47">
        <v>25.2</v>
      </c>
      <c r="F18" s="47">
        <v>25.2</v>
      </c>
      <c r="G18" s="47">
        <v>25.2</v>
      </c>
      <c r="H18" s="47">
        <v>25.2</v>
      </c>
      <c r="I18" s="47">
        <v>25.2</v>
      </c>
      <c r="J18" s="47">
        <v>25.2</v>
      </c>
      <c r="K18" s="47">
        <v>25.2</v>
      </c>
      <c r="L18" s="48">
        <v>25.2</v>
      </c>
      <c r="M18" s="48">
        <v>25.2</v>
      </c>
      <c r="N18" s="48">
        <v>25.3</v>
      </c>
      <c r="O18" s="48">
        <v>25.5</v>
      </c>
      <c r="P18" s="48">
        <v>25</v>
      </c>
      <c r="Q18" s="48">
        <v>0</v>
      </c>
      <c r="R18" s="48">
        <v>0</v>
      </c>
      <c r="S18" s="48">
        <v>0</v>
      </c>
      <c r="T18" s="48">
        <v>25.3</v>
      </c>
      <c r="U18" s="48">
        <v>25.3</v>
      </c>
      <c r="V18" s="48">
        <v>25.3</v>
      </c>
      <c r="W18" s="48">
        <v>25.3</v>
      </c>
      <c r="X18" s="48">
        <v>25.3</v>
      </c>
      <c r="Y18" s="48">
        <v>25.3</v>
      </c>
      <c r="Z18" s="48">
        <v>25.3</v>
      </c>
      <c r="AA18" s="48">
        <v>25.3</v>
      </c>
      <c r="AB18" s="48">
        <v>25.3</v>
      </c>
      <c r="AC18" s="48">
        <v>25.3</v>
      </c>
      <c r="AD18" s="48">
        <v>25.1</v>
      </c>
      <c r="AE18" s="48">
        <v>25.2</v>
      </c>
      <c r="AF18" s="48">
        <v>25.1</v>
      </c>
      <c r="AG18" s="168">
        <v>30</v>
      </c>
      <c r="AH18" s="51">
        <f t="shared" si="2"/>
        <v>25.5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0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0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7">
        <v>15</v>
      </c>
      <c r="C25" s="47">
        <v>15</v>
      </c>
      <c r="D25" s="47">
        <v>15</v>
      </c>
      <c r="E25" s="47">
        <v>15</v>
      </c>
      <c r="F25" s="47">
        <v>15</v>
      </c>
      <c r="G25" s="47">
        <v>15</v>
      </c>
      <c r="H25" s="47">
        <v>15</v>
      </c>
      <c r="I25" s="47">
        <v>15</v>
      </c>
      <c r="J25" s="47">
        <v>15</v>
      </c>
      <c r="K25" s="47">
        <v>15</v>
      </c>
      <c r="L25" s="48">
        <v>15</v>
      </c>
      <c r="M25" s="48">
        <v>15</v>
      </c>
      <c r="N25" s="48">
        <v>15</v>
      </c>
      <c r="O25" s="48">
        <v>15</v>
      </c>
      <c r="P25" s="48">
        <v>15</v>
      </c>
      <c r="Q25" s="48">
        <v>15</v>
      </c>
      <c r="R25" s="48">
        <v>15</v>
      </c>
      <c r="S25" s="48">
        <v>15</v>
      </c>
      <c r="T25" s="48">
        <v>15</v>
      </c>
      <c r="U25" s="48">
        <v>15</v>
      </c>
      <c r="V25" s="48">
        <v>15</v>
      </c>
      <c r="W25" s="48">
        <v>15</v>
      </c>
      <c r="X25" s="48">
        <v>15</v>
      </c>
      <c r="Y25" s="48">
        <v>15</v>
      </c>
      <c r="Z25" s="48">
        <v>15</v>
      </c>
      <c r="AA25" s="48">
        <v>15</v>
      </c>
      <c r="AB25" s="48">
        <v>15</v>
      </c>
      <c r="AC25" s="48">
        <v>15</v>
      </c>
      <c r="AD25" s="48">
        <v>15</v>
      </c>
      <c r="AE25" s="48">
        <v>15</v>
      </c>
      <c r="AF25" s="48">
        <v>15</v>
      </c>
      <c r="AG25" s="168">
        <v>23.5</v>
      </c>
      <c r="AH25" s="51">
        <f t="shared" si="2"/>
        <v>15</v>
      </c>
      <c r="AI25" s="52">
        <f t="shared" si="3"/>
        <v>15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8">
        <v>0</v>
      </c>
      <c r="AF26" s="48">
        <v>0</v>
      </c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8">
        <v>0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0</v>
      </c>
      <c r="I28" s="48">
        <v>0</v>
      </c>
      <c r="J28" s="48">
        <v>0</v>
      </c>
      <c r="K28" s="48">
        <v>0</v>
      </c>
      <c r="L28" s="48">
        <v>0</v>
      </c>
      <c r="M28" s="48">
        <v>0</v>
      </c>
      <c r="N28" s="48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8">
        <v>0</v>
      </c>
      <c r="AB28" s="48">
        <v>0</v>
      </c>
      <c r="AC28" s="48">
        <v>0</v>
      </c>
      <c r="AD28" s="48">
        <v>0</v>
      </c>
      <c r="AE28" s="48">
        <v>0</v>
      </c>
      <c r="AF28" s="48">
        <v>0</v>
      </c>
      <c r="AG28" s="168">
        <v>22.1</v>
      </c>
      <c r="AH28" s="51">
        <f t="shared" si="2"/>
        <v>0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48">
        <v>12</v>
      </c>
      <c r="C29" s="48">
        <v>12</v>
      </c>
      <c r="D29" s="48">
        <v>12</v>
      </c>
      <c r="E29" s="48">
        <v>12</v>
      </c>
      <c r="F29" s="48">
        <v>12</v>
      </c>
      <c r="G29" s="48">
        <v>12</v>
      </c>
      <c r="H29" s="48">
        <v>12</v>
      </c>
      <c r="I29" s="48">
        <v>12</v>
      </c>
      <c r="J29" s="48">
        <v>12</v>
      </c>
      <c r="K29" s="48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48">
        <v>0</v>
      </c>
      <c r="C30" s="48">
        <v>0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48">
        <v>4.7</v>
      </c>
      <c r="C31" s="48">
        <v>4.7</v>
      </c>
      <c r="D31" s="48">
        <v>4.7</v>
      </c>
      <c r="E31" s="48">
        <v>4.7</v>
      </c>
      <c r="F31" s="48">
        <v>4.7</v>
      </c>
      <c r="G31" s="48">
        <v>4.7</v>
      </c>
      <c r="H31" s="48">
        <v>4.7</v>
      </c>
      <c r="I31" s="48">
        <v>4.7</v>
      </c>
      <c r="J31" s="48">
        <v>4.7</v>
      </c>
      <c r="K31" s="48">
        <v>4.7</v>
      </c>
      <c r="L31" s="48">
        <v>4.7</v>
      </c>
      <c r="M31" s="48">
        <v>4.7</v>
      </c>
      <c r="N31" s="48">
        <v>4.7</v>
      </c>
      <c r="O31" s="48">
        <v>4.7</v>
      </c>
      <c r="P31" s="48">
        <v>4.7</v>
      </c>
      <c r="Q31" s="48">
        <v>4.7</v>
      </c>
      <c r="R31" s="48">
        <v>4.7</v>
      </c>
      <c r="S31" s="48">
        <v>4.7</v>
      </c>
      <c r="T31" s="48">
        <v>4.7</v>
      </c>
      <c r="U31" s="48">
        <v>4.7</v>
      </c>
      <c r="V31" s="48">
        <v>4.7</v>
      </c>
      <c r="W31" s="48">
        <v>4.7</v>
      </c>
      <c r="X31" s="48">
        <v>4.7</v>
      </c>
      <c r="Y31" s="48">
        <v>4.7</v>
      </c>
      <c r="Z31" s="48">
        <v>4.7</v>
      </c>
      <c r="AA31" s="48">
        <v>4.7</v>
      </c>
      <c r="AB31" s="48">
        <v>4.7</v>
      </c>
      <c r="AC31" s="48">
        <v>4.7</v>
      </c>
      <c r="AD31" s="48">
        <v>4.7</v>
      </c>
      <c r="AE31" s="48">
        <v>4.7</v>
      </c>
      <c r="AF31" s="48">
        <v>4.7</v>
      </c>
      <c r="AG31" s="58">
        <v>20</v>
      </c>
      <c r="AH31" s="51">
        <f t="shared" si="2"/>
        <v>4.7</v>
      </c>
      <c r="AI31" s="52">
        <f t="shared" si="3"/>
        <v>4.7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48">
        <v>0</v>
      </c>
      <c r="C32" s="48">
        <v>0</v>
      </c>
      <c r="D32" s="48">
        <v>0</v>
      </c>
      <c r="E32" s="48">
        <v>0</v>
      </c>
      <c r="F32" s="48">
        <v>0</v>
      </c>
      <c r="G32" s="48">
        <v>0</v>
      </c>
      <c r="H32" s="48">
        <v>0</v>
      </c>
      <c r="I32" s="48">
        <v>0</v>
      </c>
      <c r="J32" s="48">
        <v>0</v>
      </c>
      <c r="K32" s="48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f>73.2+83.7</f>
        <v>156.9</v>
      </c>
      <c r="C34" s="55">
        <f>73.6+83.5</f>
        <v>157.1</v>
      </c>
      <c r="D34" s="55">
        <f>73.6+83.4</f>
        <v>157</v>
      </c>
      <c r="E34" s="55">
        <f>74+84.5</f>
        <v>158.5</v>
      </c>
      <c r="F34" s="55">
        <f>73.5+84.6</f>
        <v>158.1</v>
      </c>
      <c r="G34" s="55">
        <f>73.8+84.5</f>
        <v>158.30000000000001</v>
      </c>
      <c r="H34" s="55">
        <f>73.7+84.3</f>
        <v>158</v>
      </c>
      <c r="I34" s="55">
        <f>73.7+84.3</f>
        <v>158</v>
      </c>
      <c r="J34" s="55">
        <f>73+84</f>
        <v>157</v>
      </c>
      <c r="K34" s="55">
        <f>73.7+84.2</f>
        <v>157.9</v>
      </c>
      <c r="L34" s="64">
        <v>158</v>
      </c>
      <c r="M34" s="64">
        <v>158</v>
      </c>
      <c r="N34" s="64">
        <f>72.8+86.1</f>
        <v>158.89999999999998</v>
      </c>
      <c r="O34" s="64">
        <f>73.1+87.3</f>
        <v>160.39999999999998</v>
      </c>
      <c r="P34" s="64">
        <f>73.4+86.5</f>
        <v>159.9</v>
      </c>
      <c r="Q34" s="64">
        <f>72.9+81.8</f>
        <v>154.69999999999999</v>
      </c>
      <c r="R34" s="64">
        <f>70.7+81.7</f>
        <v>152.4</v>
      </c>
      <c r="S34" s="64">
        <v>154.30000000000001</v>
      </c>
      <c r="T34" s="64">
        <v>154</v>
      </c>
      <c r="U34" s="64">
        <v>152.1</v>
      </c>
      <c r="V34" s="64">
        <v>153</v>
      </c>
      <c r="W34" s="64">
        <v>154</v>
      </c>
      <c r="X34" s="64">
        <v>153</v>
      </c>
      <c r="Y34" s="64">
        <v>152</v>
      </c>
      <c r="Z34" s="64">
        <v>151</v>
      </c>
      <c r="AA34" s="64">
        <v>151</v>
      </c>
      <c r="AB34" s="64">
        <f>80+72</f>
        <v>152</v>
      </c>
      <c r="AC34" s="64">
        <f>80+72</f>
        <v>152</v>
      </c>
      <c r="AD34" s="64">
        <f>73.6+81.9</f>
        <v>155.5</v>
      </c>
      <c r="AE34" s="55">
        <f>73.7+80.3</f>
        <v>154</v>
      </c>
      <c r="AF34" s="55">
        <f>73.6+82.2</f>
        <v>155.80000000000001</v>
      </c>
      <c r="AG34" s="58">
        <v>240</v>
      </c>
      <c r="AH34" s="51">
        <f t="shared" si="2"/>
        <v>160.39999999999998</v>
      </c>
      <c r="AI34" s="52">
        <f t="shared" si="3"/>
        <v>151</v>
      </c>
      <c r="AK34" s="53"/>
    </row>
    <row r="35" spans="1:41" ht="15.75" thickBot="1" x14ac:dyDescent="0.3">
      <c r="A35" s="65" t="s">
        <v>20</v>
      </c>
      <c r="B35" s="66">
        <f>SUM(B11:B33)</f>
        <v>767.7</v>
      </c>
      <c r="C35" s="66">
        <f t="shared" ref="C35:AF35" si="4">SUM(C11:C33)</f>
        <v>753.5</v>
      </c>
      <c r="D35" s="66">
        <f t="shared" si="4"/>
        <v>738.5</v>
      </c>
      <c r="E35" s="66">
        <f t="shared" si="4"/>
        <v>738.5</v>
      </c>
      <c r="F35" s="66">
        <f t="shared" si="4"/>
        <v>738.5</v>
      </c>
      <c r="G35" s="66">
        <f t="shared" si="4"/>
        <v>738.5</v>
      </c>
      <c r="H35" s="66">
        <f t="shared" si="4"/>
        <v>738.5</v>
      </c>
      <c r="I35" s="66">
        <f t="shared" si="4"/>
        <v>738.5</v>
      </c>
      <c r="J35" s="66">
        <f t="shared" si="4"/>
        <v>738.5</v>
      </c>
      <c r="K35" s="66">
        <f t="shared" si="4"/>
        <v>737.8</v>
      </c>
      <c r="L35" s="66">
        <f>SUM(L11:L33)</f>
        <v>759.8</v>
      </c>
      <c r="M35" s="66">
        <f>SUM(M11:M33)</f>
        <v>759.8</v>
      </c>
      <c r="N35" s="66">
        <f t="shared" si="4"/>
        <v>773.90000000000009</v>
      </c>
      <c r="O35" s="66">
        <f t="shared" si="4"/>
        <v>752.1</v>
      </c>
      <c r="P35" s="66">
        <f t="shared" si="4"/>
        <v>751.7</v>
      </c>
      <c r="Q35" s="66">
        <f t="shared" si="4"/>
        <v>753.7</v>
      </c>
      <c r="R35" s="66">
        <f t="shared" si="4"/>
        <v>753.7</v>
      </c>
      <c r="S35" s="66">
        <f t="shared" si="4"/>
        <v>753.7</v>
      </c>
      <c r="T35" s="66">
        <f t="shared" si="4"/>
        <v>779</v>
      </c>
      <c r="U35" s="66">
        <f t="shared" si="4"/>
        <v>779</v>
      </c>
      <c r="V35" s="66">
        <f t="shared" si="4"/>
        <v>779</v>
      </c>
      <c r="W35" s="66">
        <f t="shared" si="4"/>
        <v>799</v>
      </c>
      <c r="X35" s="66">
        <f t="shared" si="4"/>
        <v>829</v>
      </c>
      <c r="Y35" s="66">
        <f t="shared" si="4"/>
        <v>807</v>
      </c>
      <c r="Z35" s="66">
        <f t="shared" si="4"/>
        <v>839</v>
      </c>
      <c r="AA35" s="66">
        <f t="shared" si="4"/>
        <v>829</v>
      </c>
      <c r="AB35" s="66">
        <f t="shared" si="4"/>
        <v>824</v>
      </c>
      <c r="AC35" s="66">
        <f t="shared" si="4"/>
        <v>814</v>
      </c>
      <c r="AD35" s="66">
        <f t="shared" si="4"/>
        <v>813.7</v>
      </c>
      <c r="AE35" s="66">
        <f t="shared" si="4"/>
        <v>779</v>
      </c>
      <c r="AF35" s="66">
        <f t="shared" si="4"/>
        <v>778.90000000000009</v>
      </c>
      <c r="AG35" s="58">
        <f>SUM(AG11:AG34)</f>
        <v>1416.83</v>
      </c>
      <c r="AH35" s="51">
        <f t="shared" si="2"/>
        <v>839</v>
      </c>
      <c r="AI35" s="52">
        <f t="shared" si="3"/>
        <v>737.8</v>
      </c>
      <c r="AK35" s="53"/>
    </row>
    <row r="36" spans="1:41" x14ac:dyDescent="0.25">
      <c r="A36" s="54" t="s">
        <v>21</v>
      </c>
      <c r="B36" s="47">
        <v>138.4</v>
      </c>
      <c r="C36" s="55">
        <v>137.6</v>
      </c>
      <c r="D36" s="55">
        <v>129.9</v>
      </c>
      <c r="E36" s="55">
        <v>116.4</v>
      </c>
      <c r="F36" s="55">
        <v>106.2</v>
      </c>
      <c r="G36" s="55">
        <v>106.4</v>
      </c>
      <c r="H36" s="55">
        <v>106.4</v>
      </c>
      <c r="I36" s="55">
        <v>106.4</v>
      </c>
      <c r="J36" s="55">
        <v>118.7</v>
      </c>
      <c r="K36" s="55">
        <v>138.80000000000001</v>
      </c>
      <c r="L36" s="48">
        <v>138.30000000000001</v>
      </c>
      <c r="M36" s="48">
        <v>139.9</v>
      </c>
      <c r="N36" s="48">
        <v>139.80000000000001</v>
      </c>
      <c r="O36" s="48">
        <v>139.80000000000001</v>
      </c>
      <c r="P36" s="48">
        <v>139.6</v>
      </c>
      <c r="Q36" s="48">
        <v>139.6</v>
      </c>
      <c r="R36" s="48">
        <v>139.1</v>
      </c>
      <c r="S36" s="48">
        <v>139.1</v>
      </c>
      <c r="T36" s="48">
        <v>139.1</v>
      </c>
      <c r="U36" s="48">
        <v>139.1</v>
      </c>
      <c r="V36" s="48">
        <v>139.1</v>
      </c>
      <c r="W36" s="48">
        <v>139.1</v>
      </c>
      <c r="X36" s="48">
        <v>139.1</v>
      </c>
      <c r="Y36" s="48">
        <v>139.1</v>
      </c>
      <c r="Z36" s="48">
        <v>139.1</v>
      </c>
      <c r="AA36" s="48">
        <v>139.1</v>
      </c>
      <c r="AB36" s="48">
        <v>139.1</v>
      </c>
      <c r="AC36" s="48">
        <v>139.1</v>
      </c>
      <c r="AD36" s="47">
        <v>138.6</v>
      </c>
      <c r="AE36" s="47">
        <v>138.80000000000001</v>
      </c>
      <c r="AF36" s="47">
        <v>138</v>
      </c>
      <c r="AG36" s="56">
        <v>144</v>
      </c>
      <c r="AH36" s="51">
        <f t="shared" si="2"/>
        <v>139.9</v>
      </c>
      <c r="AI36" s="52">
        <f t="shared" si="3"/>
        <v>106.2</v>
      </c>
      <c r="AK36" s="53"/>
    </row>
    <row r="37" spans="1:41" x14ac:dyDescent="0.25">
      <c r="A37" s="57" t="s">
        <v>22</v>
      </c>
      <c r="B37" s="55">
        <v>69.900000000000006</v>
      </c>
      <c r="C37" s="55">
        <v>70.099999999999994</v>
      </c>
      <c r="D37" s="55">
        <v>59.6</v>
      </c>
      <c r="E37" s="55">
        <v>50.3</v>
      </c>
      <c r="F37" s="55">
        <v>50.6</v>
      </c>
      <c r="G37" s="55">
        <v>51.5</v>
      </c>
      <c r="H37" s="55">
        <v>51.5</v>
      </c>
      <c r="I37" s="55">
        <v>51.5</v>
      </c>
      <c r="J37" s="55">
        <v>59</v>
      </c>
      <c r="K37" s="55">
        <v>71.2</v>
      </c>
      <c r="L37" s="67">
        <v>70.5</v>
      </c>
      <c r="M37" s="67">
        <v>71</v>
      </c>
      <c r="N37" s="67">
        <v>69.900000000000006</v>
      </c>
      <c r="O37" s="67">
        <v>70.400000000000006</v>
      </c>
      <c r="P37" s="67">
        <v>71.400000000000006</v>
      </c>
      <c r="Q37" s="67">
        <v>71.400000000000006</v>
      </c>
      <c r="R37" s="67">
        <v>72.400000000000006</v>
      </c>
      <c r="S37" s="67">
        <v>72.400000000000006</v>
      </c>
      <c r="T37" s="67">
        <v>72.400000000000006</v>
      </c>
      <c r="U37" s="67">
        <v>72.400000000000006</v>
      </c>
      <c r="V37" s="67">
        <v>72.400000000000006</v>
      </c>
      <c r="W37" s="67">
        <v>72.400000000000006</v>
      </c>
      <c r="X37" s="67">
        <v>72.400000000000006</v>
      </c>
      <c r="Y37" s="67">
        <v>72.400000000000006</v>
      </c>
      <c r="Z37" s="67">
        <v>72.400000000000006</v>
      </c>
      <c r="AA37" s="67">
        <v>72.400000000000006</v>
      </c>
      <c r="AB37" s="67">
        <v>72.400000000000006</v>
      </c>
      <c r="AC37" s="67">
        <v>72.400000000000006</v>
      </c>
      <c r="AD37" s="55">
        <v>70.099999999999994</v>
      </c>
      <c r="AE37" s="47">
        <v>70.3</v>
      </c>
      <c r="AF37" s="55">
        <v>70.599999999999994</v>
      </c>
      <c r="AG37" s="58">
        <v>70</v>
      </c>
      <c r="AH37" s="51">
        <f t="shared" si="2"/>
        <v>72.400000000000006</v>
      </c>
      <c r="AI37" s="52">
        <f t="shared" si="3"/>
        <v>50.3</v>
      </c>
      <c r="AK37" s="53"/>
    </row>
    <row r="38" spans="1:41" x14ac:dyDescent="0.25">
      <c r="A38" s="57" t="s">
        <v>23</v>
      </c>
      <c r="B38" s="55">
        <v>43</v>
      </c>
      <c r="C38" s="55">
        <v>43.8</v>
      </c>
      <c r="D38" s="55">
        <v>34.6</v>
      </c>
      <c r="E38" s="55">
        <v>34.6</v>
      </c>
      <c r="F38" s="55">
        <v>34.299999999999997</v>
      </c>
      <c r="G38" s="55">
        <v>34.5</v>
      </c>
      <c r="H38" s="55">
        <v>34.5</v>
      </c>
      <c r="I38" s="55">
        <v>34.5</v>
      </c>
      <c r="J38" s="55">
        <v>41.6</v>
      </c>
      <c r="K38" s="55">
        <v>43.7</v>
      </c>
      <c r="L38" s="67">
        <v>44</v>
      </c>
      <c r="M38" s="67">
        <v>43.6</v>
      </c>
      <c r="N38" s="67">
        <v>43.6</v>
      </c>
      <c r="O38" s="67">
        <v>43.8</v>
      </c>
      <c r="P38" s="67">
        <v>43.9</v>
      </c>
      <c r="Q38" s="67">
        <v>44</v>
      </c>
      <c r="R38" s="67">
        <v>44.2</v>
      </c>
      <c r="S38" s="67">
        <v>44.2</v>
      </c>
      <c r="T38" s="67">
        <v>44.2</v>
      </c>
      <c r="U38" s="67">
        <v>44.2</v>
      </c>
      <c r="V38" s="67">
        <v>44.2</v>
      </c>
      <c r="W38" s="67">
        <v>44.2</v>
      </c>
      <c r="X38" s="67">
        <v>44.2</v>
      </c>
      <c r="Y38" s="67">
        <v>44.2</v>
      </c>
      <c r="Z38" s="67">
        <v>44.2</v>
      </c>
      <c r="AA38" s="67">
        <v>44.2</v>
      </c>
      <c r="AB38" s="67">
        <v>44.2</v>
      </c>
      <c r="AC38" s="67">
        <v>44.2</v>
      </c>
      <c r="AD38" s="55">
        <v>44.3</v>
      </c>
      <c r="AE38" s="47">
        <v>44.3</v>
      </c>
      <c r="AF38" s="55">
        <v>44.1</v>
      </c>
      <c r="AG38" s="58">
        <v>69</v>
      </c>
      <c r="AH38" s="51">
        <f t="shared" si="2"/>
        <v>44.3</v>
      </c>
      <c r="AI38" s="52">
        <f t="shared" si="3"/>
        <v>34.299999999999997</v>
      </c>
      <c r="AK38" s="53"/>
    </row>
    <row r="39" spans="1:41" x14ac:dyDescent="0.25">
      <c r="A39" s="57" t="s">
        <v>24</v>
      </c>
      <c r="B39" s="55">
        <v>30.2</v>
      </c>
      <c r="C39" s="55">
        <v>30</v>
      </c>
      <c r="D39" s="55">
        <v>25</v>
      </c>
      <c r="E39" s="55">
        <v>25</v>
      </c>
      <c r="F39" s="55">
        <v>25</v>
      </c>
      <c r="G39" s="55">
        <v>25</v>
      </c>
      <c r="H39" s="55">
        <v>25</v>
      </c>
      <c r="I39" s="55">
        <v>25</v>
      </c>
      <c r="J39" s="55">
        <v>25</v>
      </c>
      <c r="K39" s="55">
        <v>25</v>
      </c>
      <c r="L39" s="67">
        <v>25</v>
      </c>
      <c r="M39" s="67">
        <v>25</v>
      </c>
      <c r="N39" s="67">
        <v>25</v>
      </c>
      <c r="O39" s="67">
        <v>25</v>
      </c>
      <c r="P39" s="67">
        <v>25</v>
      </c>
      <c r="Q39" s="67">
        <v>25</v>
      </c>
      <c r="R39" s="67">
        <v>25</v>
      </c>
      <c r="S39" s="67">
        <v>25</v>
      </c>
      <c r="T39" s="67">
        <v>25</v>
      </c>
      <c r="U39" s="67">
        <v>25</v>
      </c>
      <c r="V39" s="67">
        <v>25</v>
      </c>
      <c r="W39" s="67">
        <v>25</v>
      </c>
      <c r="X39" s="67">
        <v>25</v>
      </c>
      <c r="Y39" s="67">
        <v>25</v>
      </c>
      <c r="Z39" s="67">
        <v>25</v>
      </c>
      <c r="AA39" s="67">
        <v>30.5</v>
      </c>
      <c r="AB39" s="67">
        <v>30.5</v>
      </c>
      <c r="AC39" s="67">
        <v>30.5</v>
      </c>
      <c r="AD39" s="55">
        <v>30.1</v>
      </c>
      <c r="AE39" s="55">
        <v>29.5</v>
      </c>
      <c r="AF39" s="55">
        <v>30.5</v>
      </c>
      <c r="AG39" s="58">
        <v>60</v>
      </c>
      <c r="AH39" s="51">
        <f t="shared" si="2"/>
        <v>30.5</v>
      </c>
      <c r="AI39" s="52">
        <f t="shared" si="3"/>
        <v>25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48">
        <v>15</v>
      </c>
      <c r="Z40" s="48">
        <v>15</v>
      </c>
      <c r="AA40" s="48">
        <v>15</v>
      </c>
      <c r="AB40" s="48">
        <v>15</v>
      </c>
      <c r="AC40" s="48">
        <v>15</v>
      </c>
      <c r="AD40" s="55">
        <v>15</v>
      </c>
      <c r="AE40" s="55">
        <v>15</v>
      </c>
      <c r="AF40" s="55">
        <v>15</v>
      </c>
      <c r="AG40" s="58">
        <v>30</v>
      </c>
      <c r="AH40" s="51">
        <f t="shared" si="2"/>
        <v>15</v>
      </c>
      <c r="AI40" s="52">
        <f t="shared" si="3"/>
        <v>15</v>
      </c>
      <c r="AK40" s="53"/>
    </row>
    <row r="41" spans="1:41" x14ac:dyDescent="0.25">
      <c r="A41" s="57" t="s">
        <v>86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55"/>
      <c r="AE41" s="55"/>
      <c r="AF41" s="55"/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55">
        <v>16.899999999999999</v>
      </c>
      <c r="C42" s="68">
        <v>16.899999999999999</v>
      </c>
      <c r="D42" s="68">
        <v>16.899999999999999</v>
      </c>
      <c r="E42" s="68">
        <v>16.899999999999999</v>
      </c>
      <c r="F42" s="68">
        <v>16.899999999999999</v>
      </c>
      <c r="G42" s="68">
        <v>16.899999999999999</v>
      </c>
      <c r="H42" s="68">
        <v>16.899999999999999</v>
      </c>
      <c r="I42" s="68">
        <v>16.899999999999999</v>
      </c>
      <c r="J42" s="68">
        <v>16.899999999999999</v>
      </c>
      <c r="K42" s="68">
        <v>16.899999999999999</v>
      </c>
      <c r="L42" s="48">
        <v>17</v>
      </c>
      <c r="M42" s="48">
        <v>17</v>
      </c>
      <c r="N42" s="48">
        <v>17</v>
      </c>
      <c r="O42" s="48">
        <v>17</v>
      </c>
      <c r="P42" s="48">
        <v>17</v>
      </c>
      <c r="Q42" s="48">
        <v>17</v>
      </c>
      <c r="R42" s="48">
        <v>17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0</v>
      </c>
      <c r="Z42" s="48">
        <v>17</v>
      </c>
      <c r="AA42" s="48">
        <v>17</v>
      </c>
      <c r="AB42" s="48">
        <v>17</v>
      </c>
      <c r="AC42" s="48">
        <v>17</v>
      </c>
      <c r="AD42" s="55">
        <v>16.899999999999999</v>
      </c>
      <c r="AE42" s="55">
        <v>16.899999999999999</v>
      </c>
      <c r="AF42" s="55">
        <v>16.899999999999999</v>
      </c>
      <c r="AG42" s="58">
        <v>24</v>
      </c>
      <c r="AH42" s="51">
        <f t="shared" si="2"/>
        <v>17</v>
      </c>
      <c r="AI42" s="52">
        <f t="shared" si="3"/>
        <v>0</v>
      </c>
      <c r="AK42" s="53"/>
    </row>
    <row r="43" spans="1:41" x14ac:dyDescent="0.25">
      <c r="A43" s="57" t="s">
        <v>27</v>
      </c>
      <c r="B43" s="55">
        <v>3.2</v>
      </c>
      <c r="C43" s="55">
        <v>3.2</v>
      </c>
      <c r="D43" s="55">
        <v>3.2</v>
      </c>
      <c r="E43" s="55">
        <v>3.2</v>
      </c>
      <c r="F43" s="55">
        <v>3.2</v>
      </c>
      <c r="G43" s="55">
        <v>3.2</v>
      </c>
      <c r="H43" s="55">
        <v>3.2</v>
      </c>
      <c r="I43" s="55">
        <v>3.2</v>
      </c>
      <c r="J43" s="55">
        <v>3.2</v>
      </c>
      <c r="K43" s="55">
        <v>3.2</v>
      </c>
      <c r="L43" s="48">
        <v>3.2</v>
      </c>
      <c r="M43" s="48">
        <v>3.2</v>
      </c>
      <c r="N43" s="48">
        <v>3.2</v>
      </c>
      <c r="O43" s="48">
        <v>3.2</v>
      </c>
      <c r="P43" s="48">
        <v>3.2</v>
      </c>
      <c r="Q43" s="48">
        <v>3.2</v>
      </c>
      <c r="R43" s="48">
        <v>3.2</v>
      </c>
      <c r="S43" s="48">
        <v>3.2</v>
      </c>
      <c r="T43" s="48">
        <v>3.2</v>
      </c>
      <c r="U43" s="48">
        <v>3.2</v>
      </c>
      <c r="V43" s="48">
        <v>3.2</v>
      </c>
      <c r="W43" s="48">
        <v>3.2</v>
      </c>
      <c r="X43" s="48">
        <v>3.2</v>
      </c>
      <c r="Y43" s="48">
        <v>3.2</v>
      </c>
      <c r="Z43" s="48">
        <v>3.2</v>
      </c>
      <c r="AA43" s="48">
        <v>3.2</v>
      </c>
      <c r="AB43" s="48">
        <v>3.2</v>
      </c>
      <c r="AC43" s="48">
        <v>3.2</v>
      </c>
      <c r="AD43" s="55">
        <v>3.2</v>
      </c>
      <c r="AE43" s="55">
        <v>3.2</v>
      </c>
      <c r="AF43" s="55">
        <v>3.2</v>
      </c>
      <c r="AG43" s="58">
        <v>15</v>
      </c>
      <c r="AH43" s="51">
        <f t="shared" si="2"/>
        <v>3.2</v>
      </c>
      <c r="AI43" s="52">
        <f t="shared" si="3"/>
        <v>3.2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14</v>
      </c>
      <c r="C44" s="55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48">
        <v>14</v>
      </c>
      <c r="M44" s="48">
        <v>14</v>
      </c>
      <c r="N44" s="48">
        <v>14</v>
      </c>
      <c r="O44" s="48">
        <v>14</v>
      </c>
      <c r="P44" s="48">
        <v>14</v>
      </c>
      <c r="Q44" s="48">
        <v>14</v>
      </c>
      <c r="R44" s="48">
        <v>14</v>
      </c>
      <c r="S44" s="48">
        <v>14</v>
      </c>
      <c r="T44" s="48">
        <v>14</v>
      </c>
      <c r="U44" s="48">
        <v>14</v>
      </c>
      <c r="V44" s="48">
        <v>14</v>
      </c>
      <c r="W44" s="48">
        <v>14</v>
      </c>
      <c r="X44" s="48">
        <v>14</v>
      </c>
      <c r="Y44" s="48">
        <v>14</v>
      </c>
      <c r="Z44" s="48">
        <v>14</v>
      </c>
      <c r="AA44" s="48">
        <v>14</v>
      </c>
      <c r="AB44" s="48">
        <v>14</v>
      </c>
      <c r="AC44" s="48">
        <v>14</v>
      </c>
      <c r="AD44" s="55">
        <v>14</v>
      </c>
      <c r="AE44" s="55">
        <v>14</v>
      </c>
      <c r="AF44" s="55">
        <v>14</v>
      </c>
      <c r="AG44" s="58">
        <v>14.1</v>
      </c>
      <c r="AH44" s="51">
        <f t="shared" si="2"/>
        <v>14</v>
      </c>
      <c r="AI44" s="52">
        <f t="shared" si="3"/>
        <v>14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55">
        <v>14</v>
      </c>
      <c r="C45" s="68">
        <v>14</v>
      </c>
      <c r="D45" s="68">
        <v>14</v>
      </c>
      <c r="E45" s="68">
        <v>14</v>
      </c>
      <c r="F45" s="68">
        <v>14</v>
      </c>
      <c r="G45" s="68">
        <v>14</v>
      </c>
      <c r="H45" s="68">
        <v>14</v>
      </c>
      <c r="I45" s="68">
        <v>14</v>
      </c>
      <c r="J45" s="68">
        <v>14</v>
      </c>
      <c r="K45" s="68">
        <v>14</v>
      </c>
      <c r="L45" s="48">
        <v>14</v>
      </c>
      <c r="M45" s="48">
        <v>14</v>
      </c>
      <c r="N45" s="48">
        <v>14</v>
      </c>
      <c r="O45" s="48">
        <v>14</v>
      </c>
      <c r="P45" s="48">
        <v>14</v>
      </c>
      <c r="Q45" s="48">
        <v>14</v>
      </c>
      <c r="R45" s="48">
        <v>14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48">
        <v>14</v>
      </c>
      <c r="AD45" s="55">
        <v>14</v>
      </c>
      <c r="AE45" s="55">
        <v>14</v>
      </c>
      <c r="AF45" s="55">
        <v>14</v>
      </c>
      <c r="AG45" s="58">
        <v>14</v>
      </c>
      <c r="AH45" s="51">
        <f t="shared" si="2"/>
        <v>14</v>
      </c>
      <c r="AI45" s="52">
        <f t="shared" si="3"/>
        <v>14</v>
      </c>
      <c r="AK45" s="53"/>
    </row>
    <row r="46" spans="1:41" x14ac:dyDescent="0.25">
      <c r="A46" s="57" t="s">
        <v>30</v>
      </c>
      <c r="B46" s="55">
        <v>6.5</v>
      </c>
      <c r="C46" s="55">
        <v>6.5</v>
      </c>
      <c r="D46" s="55">
        <v>6.5</v>
      </c>
      <c r="E46" s="55">
        <v>6.5</v>
      </c>
      <c r="F46" s="55">
        <v>6.5</v>
      </c>
      <c r="G46" s="55">
        <v>6.5</v>
      </c>
      <c r="H46" s="55">
        <v>6.5</v>
      </c>
      <c r="I46" s="55">
        <v>6.5</v>
      </c>
      <c r="J46" s="55">
        <v>6.5</v>
      </c>
      <c r="K46" s="55">
        <v>6.5</v>
      </c>
      <c r="L46" s="48">
        <v>6.5</v>
      </c>
      <c r="M46" s="48">
        <v>6.5</v>
      </c>
      <c r="N46" s="48">
        <v>6.5</v>
      </c>
      <c r="O46" s="48">
        <v>6.5</v>
      </c>
      <c r="P46" s="48">
        <v>6.5</v>
      </c>
      <c r="Q46" s="48">
        <v>6.5</v>
      </c>
      <c r="R46" s="48">
        <v>6.5</v>
      </c>
      <c r="S46" s="48">
        <v>6.5</v>
      </c>
      <c r="T46" s="48">
        <v>6.5</v>
      </c>
      <c r="U46" s="48">
        <v>6.5</v>
      </c>
      <c r="V46" s="48">
        <v>6.5</v>
      </c>
      <c r="W46" s="48">
        <v>6.5</v>
      </c>
      <c r="X46" s="48">
        <v>6.5</v>
      </c>
      <c r="Y46" s="48">
        <v>6.5</v>
      </c>
      <c r="Z46" s="48">
        <v>6.5</v>
      </c>
      <c r="AA46" s="48">
        <v>6.5</v>
      </c>
      <c r="AB46" s="48">
        <v>6.5</v>
      </c>
      <c r="AC46" s="48">
        <v>6.5</v>
      </c>
      <c r="AD46" s="55">
        <v>6.5</v>
      </c>
      <c r="AE46" s="55">
        <v>6.5</v>
      </c>
      <c r="AF46" s="55">
        <v>6.4</v>
      </c>
      <c r="AG46" s="58">
        <v>10.050000000000001</v>
      </c>
      <c r="AH46" s="51">
        <f t="shared" si="2"/>
        <v>6.5</v>
      </c>
      <c r="AI46" s="52">
        <f t="shared" si="3"/>
        <v>6.4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48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>SUM(B36:B48)</f>
        <v>360.84</v>
      </c>
      <c r="C49" s="66">
        <f t="shared" ref="C49:AF49" si="6">SUM(C36:C48)</f>
        <v>360.84</v>
      </c>
      <c r="D49" s="66">
        <f t="shared" si="6"/>
        <v>328.44</v>
      </c>
      <c r="E49" s="66">
        <f t="shared" si="6"/>
        <v>305.64</v>
      </c>
      <c r="F49" s="66">
        <f t="shared" si="6"/>
        <v>295.44000000000005</v>
      </c>
      <c r="G49" s="66">
        <f t="shared" si="6"/>
        <v>296.74</v>
      </c>
      <c r="H49" s="66">
        <f t="shared" si="6"/>
        <v>296.74</v>
      </c>
      <c r="I49" s="66">
        <f t="shared" si="6"/>
        <v>296.74</v>
      </c>
      <c r="J49" s="66">
        <f t="shared" si="6"/>
        <v>323.63999999999993</v>
      </c>
      <c r="K49" s="66">
        <f t="shared" si="6"/>
        <v>358.03999999999996</v>
      </c>
      <c r="L49" s="66">
        <f t="shared" si="6"/>
        <v>357.24</v>
      </c>
      <c r="M49" s="66">
        <f t="shared" si="6"/>
        <v>358.94</v>
      </c>
      <c r="N49" s="66">
        <f t="shared" si="6"/>
        <v>357.74</v>
      </c>
      <c r="O49" s="66">
        <f t="shared" si="6"/>
        <v>358.44</v>
      </c>
      <c r="P49" s="66">
        <f t="shared" si="6"/>
        <v>359.34</v>
      </c>
      <c r="Q49" s="66">
        <f t="shared" si="6"/>
        <v>359.44</v>
      </c>
      <c r="R49" s="66">
        <f t="shared" si="6"/>
        <v>360.14</v>
      </c>
      <c r="S49" s="66">
        <f t="shared" si="6"/>
        <v>360.14</v>
      </c>
      <c r="T49" s="66">
        <f t="shared" si="6"/>
        <v>360.14</v>
      </c>
      <c r="U49" s="66">
        <f t="shared" si="6"/>
        <v>360.14</v>
      </c>
      <c r="V49" s="66">
        <f t="shared" si="6"/>
        <v>360.14</v>
      </c>
      <c r="W49" s="66">
        <f t="shared" si="6"/>
        <v>360.14</v>
      </c>
      <c r="X49" s="66">
        <f t="shared" si="6"/>
        <v>360.14</v>
      </c>
      <c r="Y49" s="66">
        <f t="shared" si="6"/>
        <v>343.14</v>
      </c>
      <c r="Z49" s="66">
        <f t="shared" si="6"/>
        <v>360.14</v>
      </c>
      <c r="AA49" s="66">
        <f t="shared" si="6"/>
        <v>365.64</v>
      </c>
      <c r="AB49" s="66">
        <f t="shared" si="6"/>
        <v>365.64</v>
      </c>
      <c r="AC49" s="66">
        <f t="shared" si="6"/>
        <v>365.64</v>
      </c>
      <c r="AD49" s="66">
        <f t="shared" si="6"/>
        <v>362.44</v>
      </c>
      <c r="AE49" s="66">
        <f t="shared" si="6"/>
        <v>362.24</v>
      </c>
      <c r="AF49" s="66">
        <f t="shared" si="6"/>
        <v>362.43999999999994</v>
      </c>
      <c r="AG49" s="71">
        <f>SUM(AG36:AG48)</f>
        <v>489.91</v>
      </c>
      <c r="AH49" s="51">
        <f t="shared" si="2"/>
        <v>365.64</v>
      </c>
      <c r="AI49" s="52">
        <f t="shared" si="3"/>
        <v>295.44000000000005</v>
      </c>
      <c r="AK49" s="53"/>
    </row>
    <row r="50" spans="1:37" x14ac:dyDescent="0.25">
      <c r="A50" s="54" t="s">
        <v>34</v>
      </c>
      <c r="B50" s="48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55">
        <v>0</v>
      </c>
      <c r="M50" s="55">
        <v>0</v>
      </c>
      <c r="N50" s="72">
        <v>0</v>
      </c>
      <c r="O50" s="72">
        <v>0</v>
      </c>
      <c r="P50" s="48">
        <v>0</v>
      </c>
      <c r="Q50" s="48">
        <v>29.8</v>
      </c>
      <c r="R50" s="48">
        <v>20.100000000000001</v>
      </c>
      <c r="S50" s="48">
        <v>13.9</v>
      </c>
      <c r="T50" s="48">
        <v>19.8</v>
      </c>
      <c r="U50" s="48">
        <v>0</v>
      </c>
      <c r="V50" s="48">
        <v>0</v>
      </c>
      <c r="W50" s="48">
        <v>0</v>
      </c>
      <c r="X50" s="48">
        <v>0</v>
      </c>
      <c r="Y50" s="48">
        <v>40.299999999999997</v>
      </c>
      <c r="Z50" s="48">
        <v>59.7</v>
      </c>
      <c r="AA50" s="48">
        <v>59</v>
      </c>
      <c r="AB50" s="48">
        <v>35</v>
      </c>
      <c r="AC50" s="48">
        <v>30</v>
      </c>
      <c r="AD50" s="48">
        <v>0</v>
      </c>
      <c r="AE50" s="48">
        <v>0</v>
      </c>
      <c r="AF50" s="48">
        <v>0</v>
      </c>
      <c r="AG50" s="56">
        <v>60</v>
      </c>
      <c r="AH50" s="51">
        <f t="shared" si="2"/>
        <v>59.7</v>
      </c>
      <c r="AI50" s="52">
        <f t="shared" si="3"/>
        <v>0</v>
      </c>
      <c r="AK50" s="53"/>
    </row>
    <row r="51" spans="1:37" x14ac:dyDescent="0.25">
      <c r="A51" s="57" t="s">
        <v>35</v>
      </c>
      <c r="B51" s="67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55">
        <v>0</v>
      </c>
      <c r="M51" s="55">
        <v>0</v>
      </c>
      <c r="N51" s="72">
        <v>0</v>
      </c>
      <c r="O51" s="72">
        <v>0</v>
      </c>
      <c r="P51" s="67">
        <v>0</v>
      </c>
      <c r="Q51" s="67">
        <v>9.6999999999999993</v>
      </c>
      <c r="R51" s="48">
        <v>9.5</v>
      </c>
      <c r="S51" s="48">
        <v>5.5</v>
      </c>
      <c r="T51" s="48">
        <v>11.2</v>
      </c>
      <c r="U51" s="67">
        <v>4.9000000000000004</v>
      </c>
      <c r="V51" s="67">
        <v>0</v>
      </c>
      <c r="W51" s="67">
        <v>0</v>
      </c>
      <c r="X51" s="67">
        <v>0</v>
      </c>
      <c r="Y51" s="67">
        <v>14.9</v>
      </c>
      <c r="Z51" s="67">
        <v>26.8</v>
      </c>
      <c r="AA51" s="67">
        <v>28.9</v>
      </c>
      <c r="AB51" s="67">
        <v>28</v>
      </c>
      <c r="AC51" s="67">
        <v>19</v>
      </c>
      <c r="AD51" s="67">
        <v>0</v>
      </c>
      <c r="AE51" s="67">
        <v>0</v>
      </c>
      <c r="AF51" s="67">
        <v>0</v>
      </c>
      <c r="AG51" s="58">
        <v>32</v>
      </c>
      <c r="AH51" s="51">
        <f t="shared" si="2"/>
        <v>28.9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74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73">
        <v>0</v>
      </c>
      <c r="O52" s="73">
        <v>0</v>
      </c>
      <c r="P52" s="74">
        <v>0</v>
      </c>
      <c r="Q52" s="74">
        <v>3.5</v>
      </c>
      <c r="R52" s="48">
        <v>3.5</v>
      </c>
      <c r="S52" s="48">
        <v>2</v>
      </c>
      <c r="T52" s="48">
        <v>4.0999999999999996</v>
      </c>
      <c r="U52" s="74">
        <v>1.8</v>
      </c>
      <c r="V52" s="74">
        <v>0</v>
      </c>
      <c r="W52" s="74">
        <v>0</v>
      </c>
      <c r="X52" s="74">
        <v>0</v>
      </c>
      <c r="Y52" s="74">
        <v>5.4</v>
      </c>
      <c r="Z52" s="74">
        <v>9.8000000000000007</v>
      </c>
      <c r="AA52" s="74">
        <v>10.5</v>
      </c>
      <c r="AB52" s="74">
        <v>10</v>
      </c>
      <c r="AC52" s="74">
        <v>7</v>
      </c>
      <c r="AD52" s="74">
        <v>0</v>
      </c>
      <c r="AE52" s="74">
        <v>0</v>
      </c>
      <c r="AF52" s="74">
        <v>0</v>
      </c>
      <c r="AG52" s="75">
        <v>14</v>
      </c>
      <c r="AH52" s="51">
        <f t="shared" si="2"/>
        <v>10.5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0</v>
      </c>
      <c r="P53" s="66">
        <f t="shared" si="7"/>
        <v>0</v>
      </c>
      <c r="Q53" s="66">
        <f t="shared" si="7"/>
        <v>43</v>
      </c>
      <c r="R53" s="66">
        <f t="shared" si="7"/>
        <v>33.1</v>
      </c>
      <c r="S53" s="66">
        <f t="shared" si="7"/>
        <v>21.4</v>
      </c>
      <c r="T53" s="66">
        <f t="shared" si="7"/>
        <v>35.1</v>
      </c>
      <c r="U53" s="66">
        <f t="shared" si="7"/>
        <v>6.7</v>
      </c>
      <c r="V53" s="66">
        <f t="shared" si="7"/>
        <v>0</v>
      </c>
      <c r="W53" s="66">
        <f t="shared" si="7"/>
        <v>0</v>
      </c>
      <c r="X53" s="66">
        <f t="shared" si="7"/>
        <v>0</v>
      </c>
      <c r="Y53" s="66">
        <f t="shared" si="7"/>
        <v>60.599999999999994</v>
      </c>
      <c r="Z53" s="66">
        <f t="shared" si="7"/>
        <v>96.3</v>
      </c>
      <c r="AA53" s="66">
        <f t="shared" si="7"/>
        <v>98.4</v>
      </c>
      <c r="AB53" s="66">
        <f t="shared" si="7"/>
        <v>73</v>
      </c>
      <c r="AC53" s="66">
        <f t="shared" si="7"/>
        <v>56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98.4</v>
      </c>
      <c r="AI53" s="52">
        <f t="shared" si="3"/>
        <v>0</v>
      </c>
      <c r="AK53" s="53"/>
    </row>
    <row r="54" spans="1:37" x14ac:dyDescent="0.25">
      <c r="A54" s="54" t="s">
        <v>206</v>
      </c>
      <c r="B54" s="48">
        <v>6.3</v>
      </c>
      <c r="C54" s="48">
        <v>6</v>
      </c>
      <c r="D54" s="48">
        <v>0</v>
      </c>
      <c r="E54" s="48">
        <v>0</v>
      </c>
      <c r="F54" s="48">
        <v>0</v>
      </c>
      <c r="G54" s="48">
        <v>0</v>
      </c>
      <c r="H54" s="48">
        <v>0</v>
      </c>
      <c r="I54" s="48">
        <v>0</v>
      </c>
      <c r="J54" s="48">
        <v>0</v>
      </c>
      <c r="K54" s="48">
        <v>0</v>
      </c>
      <c r="L54" s="48">
        <v>0</v>
      </c>
      <c r="M54" s="48">
        <v>0</v>
      </c>
      <c r="N54" s="48">
        <v>0</v>
      </c>
      <c r="O54" s="48">
        <v>18.16</v>
      </c>
      <c r="P54" s="48">
        <v>19.34</v>
      </c>
      <c r="Q54" s="48">
        <v>20.43</v>
      </c>
      <c r="R54" s="48">
        <v>21</v>
      </c>
      <c r="S54" s="48">
        <v>25.93</v>
      </c>
      <c r="T54" s="48">
        <v>25</v>
      </c>
      <c r="U54" s="48">
        <v>19.850000000000001</v>
      </c>
      <c r="V54" s="48">
        <v>17</v>
      </c>
      <c r="W54" s="48">
        <v>19.68</v>
      </c>
      <c r="X54" s="48">
        <v>18.260000000000002</v>
      </c>
      <c r="Y54" s="48">
        <v>27.43</v>
      </c>
      <c r="Z54" s="48">
        <v>35.21</v>
      </c>
      <c r="AA54" s="48">
        <v>25.4</v>
      </c>
      <c r="AB54" s="48">
        <v>30.6</v>
      </c>
      <c r="AC54" s="48">
        <v>27</v>
      </c>
      <c r="AD54" s="48">
        <v>22</v>
      </c>
      <c r="AE54" s="48">
        <v>20</v>
      </c>
      <c r="AF54" s="48">
        <v>16.8</v>
      </c>
      <c r="AG54" s="56"/>
      <c r="AH54" s="51">
        <f t="shared" si="2"/>
        <v>35.21</v>
      </c>
      <c r="AI54" s="52">
        <f t="shared" si="3"/>
        <v>0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67">
        <v>0</v>
      </c>
      <c r="M55" s="67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36.799999999999997</v>
      </c>
      <c r="Z55" s="76">
        <v>36.5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36.799999999999997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-25</v>
      </c>
      <c r="C56" s="67">
        <v>-34</v>
      </c>
      <c r="D56" s="67">
        <v>-26.9</v>
      </c>
      <c r="E56" s="67">
        <v>-62.2</v>
      </c>
      <c r="F56" s="67">
        <v>-72</v>
      </c>
      <c r="G56" s="48">
        <v>-46.8</v>
      </c>
      <c r="H56" s="48">
        <v>-28</v>
      </c>
      <c r="I56" s="48">
        <v>-35</v>
      </c>
      <c r="J56" s="48">
        <v>-13.8</v>
      </c>
      <c r="K56" s="48">
        <v>-17</v>
      </c>
      <c r="L56" s="48">
        <v>14</v>
      </c>
      <c r="M56" s="48">
        <v>10</v>
      </c>
      <c r="N56" s="67">
        <v>25</v>
      </c>
      <c r="O56" s="67">
        <v>59.8</v>
      </c>
      <c r="P56" s="67">
        <v>76.900000000000006</v>
      </c>
      <c r="Q56" s="67">
        <v>81.400000000000006</v>
      </c>
      <c r="R56" s="67">
        <v>45.3</v>
      </c>
      <c r="S56" s="67">
        <v>56.7</v>
      </c>
      <c r="T56" s="67">
        <v>17.3</v>
      </c>
      <c r="U56" s="77">
        <v>-2.5</v>
      </c>
      <c r="V56" s="77">
        <v>13.7</v>
      </c>
      <c r="W56" s="77">
        <v>-19</v>
      </c>
      <c r="X56" s="77">
        <v>-16</v>
      </c>
      <c r="Y56" s="77">
        <v>17</v>
      </c>
      <c r="Z56" s="77">
        <v>2</v>
      </c>
      <c r="AA56" s="67">
        <v>21.9</v>
      </c>
      <c r="AB56" s="67">
        <v>2.4</v>
      </c>
      <c r="AC56" s="67">
        <v>-5</v>
      </c>
      <c r="AD56" s="67">
        <v>-20</v>
      </c>
      <c r="AE56" s="67">
        <v>-15</v>
      </c>
      <c r="AF56" s="67">
        <v>-10</v>
      </c>
      <c r="AG56" s="78"/>
      <c r="AH56" s="51">
        <f t="shared" si="2"/>
        <v>81.400000000000006</v>
      </c>
      <c r="AI56" s="52">
        <f t="shared" si="3"/>
        <v>-72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10</v>
      </c>
      <c r="AA57" s="79">
        <v>0</v>
      </c>
      <c r="AB57" s="79">
        <v>0</v>
      </c>
      <c r="AC57" s="79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10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79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88</v>
      </c>
      <c r="B59" s="80">
        <v>0</v>
      </c>
      <c r="C59" s="67">
        <v>0</v>
      </c>
      <c r="D59" s="79">
        <v>0</v>
      </c>
      <c r="E59" s="79">
        <v>0</v>
      </c>
      <c r="F59" s="79">
        <v>0</v>
      </c>
      <c r="G59" s="79">
        <v>0</v>
      </c>
      <c r="H59" s="79">
        <v>0</v>
      </c>
      <c r="I59" s="79">
        <v>0</v>
      </c>
      <c r="J59" s="79">
        <v>0</v>
      </c>
      <c r="K59" s="79">
        <v>0</v>
      </c>
      <c r="L59" s="79">
        <v>0</v>
      </c>
      <c r="M59" s="79">
        <v>0</v>
      </c>
      <c r="N59" s="80">
        <v>0</v>
      </c>
      <c r="O59" s="80">
        <v>0</v>
      </c>
      <c r="P59" s="80">
        <v>0</v>
      </c>
      <c r="Q59" s="80">
        <v>0</v>
      </c>
      <c r="R59" s="80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89</v>
      </c>
      <c r="B60" s="80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  <c r="L60" s="79">
        <v>0</v>
      </c>
      <c r="M60" s="79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>
        <v>8</v>
      </c>
      <c r="C61" s="79">
        <v>8</v>
      </c>
      <c r="D61" s="79">
        <v>8</v>
      </c>
      <c r="E61" s="79">
        <v>8</v>
      </c>
      <c r="F61" s="79">
        <v>8</v>
      </c>
      <c r="G61" s="79">
        <v>8</v>
      </c>
      <c r="H61" s="79">
        <v>8</v>
      </c>
      <c r="I61" s="79">
        <v>8</v>
      </c>
      <c r="J61" s="79">
        <v>8</v>
      </c>
      <c r="K61" s="79">
        <v>8</v>
      </c>
      <c r="L61" s="79">
        <v>8</v>
      </c>
      <c r="M61" s="79">
        <v>8</v>
      </c>
      <c r="N61" s="79">
        <v>8</v>
      </c>
      <c r="O61" s="79">
        <v>8</v>
      </c>
      <c r="P61" s="79">
        <v>8</v>
      </c>
      <c r="Q61" s="79">
        <v>8</v>
      </c>
      <c r="R61" s="79">
        <v>0</v>
      </c>
      <c r="S61" s="79">
        <v>0</v>
      </c>
      <c r="T61" s="79">
        <v>0</v>
      </c>
      <c r="U61" s="79">
        <v>0</v>
      </c>
      <c r="V61" s="79">
        <v>0</v>
      </c>
      <c r="W61" s="79">
        <v>0</v>
      </c>
      <c r="X61" s="79">
        <v>0</v>
      </c>
      <c r="Y61" s="79">
        <v>8</v>
      </c>
      <c r="Z61" s="79">
        <v>10</v>
      </c>
      <c r="AA61" s="79">
        <v>10</v>
      </c>
      <c r="AB61" s="79">
        <v>10</v>
      </c>
      <c r="AC61" s="79">
        <v>10</v>
      </c>
      <c r="AD61" s="79">
        <v>8</v>
      </c>
      <c r="AE61" s="79">
        <v>8</v>
      </c>
      <c r="AF61" s="79">
        <v>8</v>
      </c>
      <c r="AG61" s="78"/>
      <c r="AH61" s="51">
        <f t="shared" si="2"/>
        <v>10</v>
      </c>
      <c r="AI61" s="52">
        <f t="shared" si="3"/>
        <v>0</v>
      </c>
      <c r="AK61" s="53"/>
    </row>
    <row r="62" spans="1:37" x14ac:dyDescent="0.25">
      <c r="A62" s="57" t="s">
        <v>91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82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82">
        <v>0</v>
      </c>
      <c r="W63" s="82">
        <v>0</v>
      </c>
      <c r="X63" s="82">
        <v>0</v>
      </c>
      <c r="Y63" s="82">
        <v>0</v>
      </c>
      <c r="Z63" s="82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82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79">
        <v>0</v>
      </c>
      <c r="M64" s="79">
        <v>0</v>
      </c>
      <c r="N64" s="82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82">
        <v>0</v>
      </c>
      <c r="W64" s="82">
        <v>0</v>
      </c>
      <c r="X64" s="82">
        <v>0</v>
      </c>
      <c r="Y64" s="82">
        <v>0</v>
      </c>
      <c r="Z64" s="82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>
        <v>500</v>
      </c>
    </row>
    <row r="65" spans="1:88" ht="15.75" thickBot="1" x14ac:dyDescent="0.3">
      <c r="A65" s="65" t="s">
        <v>41</v>
      </c>
      <c r="B65" s="66">
        <f>SUM(B54:B64)</f>
        <v>-10.7</v>
      </c>
      <c r="C65" s="66">
        <f t="shared" ref="C65:AF65" si="8">SUM(C54:C64)</f>
        <v>-20</v>
      </c>
      <c r="D65" s="66">
        <f t="shared" si="8"/>
        <v>-18.899999999999999</v>
      </c>
      <c r="E65" s="66">
        <f t="shared" si="8"/>
        <v>-54.2</v>
      </c>
      <c r="F65" s="66">
        <f t="shared" si="8"/>
        <v>-64</v>
      </c>
      <c r="G65" s="66">
        <f t="shared" si="8"/>
        <v>-38.799999999999997</v>
      </c>
      <c r="H65" s="66">
        <f t="shared" si="8"/>
        <v>-20</v>
      </c>
      <c r="I65" s="66">
        <f t="shared" si="8"/>
        <v>-27</v>
      </c>
      <c r="J65" s="66">
        <f t="shared" si="8"/>
        <v>-5.8000000000000007</v>
      </c>
      <c r="K65" s="66">
        <f t="shared" si="8"/>
        <v>-9</v>
      </c>
      <c r="L65" s="66">
        <f t="shared" si="8"/>
        <v>22</v>
      </c>
      <c r="M65" s="66">
        <f t="shared" si="8"/>
        <v>18</v>
      </c>
      <c r="N65" s="66">
        <f t="shared" si="8"/>
        <v>33</v>
      </c>
      <c r="O65" s="66">
        <f t="shared" si="8"/>
        <v>85.96</v>
      </c>
      <c r="P65" s="66">
        <f t="shared" si="8"/>
        <v>104.24000000000001</v>
      </c>
      <c r="Q65" s="66">
        <f t="shared" si="8"/>
        <v>109.83000000000001</v>
      </c>
      <c r="R65" s="66">
        <f t="shared" si="8"/>
        <v>66.3</v>
      </c>
      <c r="S65" s="66">
        <f t="shared" si="8"/>
        <v>82.63</v>
      </c>
      <c r="T65" s="66">
        <f t="shared" si="8"/>
        <v>42.3</v>
      </c>
      <c r="U65" s="66">
        <f t="shared" si="8"/>
        <v>17.350000000000001</v>
      </c>
      <c r="V65" s="66">
        <f t="shared" si="8"/>
        <v>30.7</v>
      </c>
      <c r="W65" s="66">
        <f t="shared" si="8"/>
        <v>0.67999999999999972</v>
      </c>
      <c r="X65" s="66">
        <f t="shared" si="8"/>
        <v>2.2600000000000016</v>
      </c>
      <c r="Y65" s="66">
        <f t="shared" si="8"/>
        <v>89.22999999999999</v>
      </c>
      <c r="Z65" s="66">
        <f t="shared" si="8"/>
        <v>93.710000000000008</v>
      </c>
      <c r="AA65" s="66">
        <f t="shared" si="8"/>
        <v>57.3</v>
      </c>
      <c r="AB65" s="66">
        <f t="shared" si="8"/>
        <v>43</v>
      </c>
      <c r="AC65" s="66">
        <f t="shared" si="8"/>
        <v>32</v>
      </c>
      <c r="AD65" s="66">
        <f t="shared" si="8"/>
        <v>10</v>
      </c>
      <c r="AE65" s="66">
        <f t="shared" si="8"/>
        <v>13</v>
      </c>
      <c r="AF65" s="66">
        <f t="shared" si="8"/>
        <v>14.8</v>
      </c>
      <c r="AG65" s="71">
        <f>SUM(AG54:AG64)</f>
        <v>0</v>
      </c>
      <c r="AH65" s="51">
        <f t="shared" si="2"/>
        <v>109.83000000000001</v>
      </c>
      <c r="AI65" s="52">
        <f t="shared" si="3"/>
        <v>-64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82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>B65+B53+B49+B35+B69</f>
        <v>1117.8400000000001</v>
      </c>
      <c r="C70" s="88">
        <f t="shared" ref="C70:AG70" si="10">C65+C53+C49+C35+C69</f>
        <v>1094.3399999999999</v>
      </c>
      <c r="D70" s="88">
        <f t="shared" si="10"/>
        <v>1048.04</v>
      </c>
      <c r="E70" s="88">
        <f t="shared" si="10"/>
        <v>989.94</v>
      </c>
      <c r="F70" s="88">
        <f t="shared" si="10"/>
        <v>969.94</v>
      </c>
      <c r="G70" s="88">
        <f t="shared" si="10"/>
        <v>996.44</v>
      </c>
      <c r="H70" s="88">
        <f t="shared" si="10"/>
        <v>1015.24</v>
      </c>
      <c r="I70" s="88">
        <f t="shared" si="10"/>
        <v>1008.24</v>
      </c>
      <c r="J70" s="88">
        <f t="shared" si="10"/>
        <v>1056.3399999999999</v>
      </c>
      <c r="K70" s="88">
        <f t="shared" si="10"/>
        <v>1086.8399999999999</v>
      </c>
      <c r="L70" s="88">
        <f t="shared" si="10"/>
        <v>1139.04</v>
      </c>
      <c r="M70" s="88">
        <f t="shared" si="10"/>
        <v>1136.74</v>
      </c>
      <c r="N70" s="88">
        <f t="shared" si="10"/>
        <v>1164.6400000000001</v>
      </c>
      <c r="O70" s="88">
        <f t="shared" si="10"/>
        <v>1196.5</v>
      </c>
      <c r="P70" s="88">
        <f t="shared" si="10"/>
        <v>1215.28</v>
      </c>
      <c r="Q70" s="88">
        <f t="shared" si="10"/>
        <v>1265.97</v>
      </c>
      <c r="R70" s="88">
        <f t="shared" si="10"/>
        <v>1213.24</v>
      </c>
      <c r="S70" s="88">
        <f t="shared" si="10"/>
        <v>1217.8699999999999</v>
      </c>
      <c r="T70" s="88">
        <f t="shared" si="10"/>
        <v>1216.54</v>
      </c>
      <c r="U70" s="88">
        <f t="shared" si="10"/>
        <v>1163.19</v>
      </c>
      <c r="V70" s="88">
        <f t="shared" si="10"/>
        <v>1169.8399999999999</v>
      </c>
      <c r="W70" s="88">
        <f t="shared" si="10"/>
        <v>1159.82</v>
      </c>
      <c r="X70" s="88">
        <f t="shared" si="10"/>
        <v>1191.4000000000001</v>
      </c>
      <c r="Y70" s="88">
        <f t="shared" si="10"/>
        <v>1299.97</v>
      </c>
      <c r="Z70" s="88">
        <f t="shared" si="10"/>
        <v>1389.15</v>
      </c>
      <c r="AA70" s="88">
        <f t="shared" si="10"/>
        <v>1350.34</v>
      </c>
      <c r="AB70" s="88">
        <f t="shared" si="10"/>
        <v>1305.6399999999999</v>
      </c>
      <c r="AC70" s="88">
        <f t="shared" si="10"/>
        <v>1267.6399999999999</v>
      </c>
      <c r="AD70" s="88">
        <f t="shared" si="10"/>
        <v>1186.1400000000001</v>
      </c>
      <c r="AE70" s="88">
        <f t="shared" si="10"/>
        <v>1154.24</v>
      </c>
      <c r="AF70" s="88">
        <f t="shared" si="10"/>
        <v>1156.1400000000001</v>
      </c>
      <c r="AG70" s="88">
        <f t="shared" si="10"/>
        <v>2068.14</v>
      </c>
      <c r="AH70" s="51">
        <f t="shared" si="2"/>
        <v>1389.15</v>
      </c>
      <c r="AI70" s="52">
        <f t="shared" si="3"/>
        <v>969.94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>B69+B65+B53+B49+B35+B71</f>
        <v>1117.8400000000001</v>
      </c>
      <c r="C72" s="88">
        <f t="shared" ref="C72:AF72" si="11">C69+C65+C53+C49+C35+C71</f>
        <v>1094.3399999999999</v>
      </c>
      <c r="D72" s="88">
        <f t="shared" si="11"/>
        <v>1048.04</v>
      </c>
      <c r="E72" s="88">
        <f t="shared" si="11"/>
        <v>989.94</v>
      </c>
      <c r="F72" s="88">
        <f t="shared" si="11"/>
        <v>969.94</v>
      </c>
      <c r="G72" s="88">
        <f t="shared" si="11"/>
        <v>996.44</v>
      </c>
      <c r="H72" s="88">
        <f t="shared" si="11"/>
        <v>1015.24</v>
      </c>
      <c r="I72" s="88">
        <f t="shared" si="11"/>
        <v>1008.24</v>
      </c>
      <c r="J72" s="88">
        <f t="shared" si="11"/>
        <v>1056.3399999999999</v>
      </c>
      <c r="K72" s="88">
        <f t="shared" si="11"/>
        <v>1086.8399999999999</v>
      </c>
      <c r="L72" s="88">
        <f t="shared" si="11"/>
        <v>1139.04</v>
      </c>
      <c r="M72" s="88">
        <f t="shared" si="11"/>
        <v>1136.74</v>
      </c>
      <c r="N72" s="88">
        <f t="shared" si="11"/>
        <v>1164.6400000000001</v>
      </c>
      <c r="O72" s="88">
        <f t="shared" si="11"/>
        <v>1196.5</v>
      </c>
      <c r="P72" s="88">
        <f t="shared" si="11"/>
        <v>1215.28</v>
      </c>
      <c r="Q72" s="88">
        <f t="shared" si="11"/>
        <v>1265.97</v>
      </c>
      <c r="R72" s="88">
        <f t="shared" si="11"/>
        <v>1213.24</v>
      </c>
      <c r="S72" s="88">
        <f t="shared" si="11"/>
        <v>1217.8699999999999</v>
      </c>
      <c r="T72" s="88">
        <f t="shared" si="11"/>
        <v>1216.54</v>
      </c>
      <c r="U72" s="88">
        <f t="shared" si="11"/>
        <v>1163.19</v>
      </c>
      <c r="V72" s="88">
        <f t="shared" si="11"/>
        <v>1169.8399999999999</v>
      </c>
      <c r="W72" s="88">
        <f t="shared" si="11"/>
        <v>1159.82</v>
      </c>
      <c r="X72" s="88">
        <f t="shared" si="11"/>
        <v>1191.4000000000001</v>
      </c>
      <c r="Y72" s="88">
        <f t="shared" si="11"/>
        <v>1299.97</v>
      </c>
      <c r="Z72" s="88">
        <f t="shared" si="11"/>
        <v>1389.15</v>
      </c>
      <c r="AA72" s="88">
        <f t="shared" si="11"/>
        <v>1350.34</v>
      </c>
      <c r="AB72" s="88">
        <f t="shared" si="11"/>
        <v>1305.6399999999999</v>
      </c>
      <c r="AC72" s="88">
        <f t="shared" si="11"/>
        <v>1267.6399999999999</v>
      </c>
      <c r="AD72" s="88">
        <f t="shared" si="11"/>
        <v>1186.1400000000001</v>
      </c>
      <c r="AE72" s="88">
        <f t="shared" si="11"/>
        <v>1154.24</v>
      </c>
      <c r="AF72" s="88">
        <f t="shared" si="11"/>
        <v>1156.1400000000001</v>
      </c>
      <c r="AG72" s="71">
        <f>AG69+AG65+AG53+AG49+AG35+AG71</f>
        <v>2068.14</v>
      </c>
      <c r="AH72" s="51">
        <f t="shared" si="2"/>
        <v>1389.15</v>
      </c>
      <c r="AI72" s="52">
        <f t="shared" si="3"/>
        <v>969.94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>IF(B57&lt;0,B57*-1,0)</f>
        <v>0</v>
      </c>
      <c r="C73" s="79">
        <f t="shared" ref="C73:Q73" si="12">IF(C57&lt;0,C57*-1,0)</f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>IF(B55&lt;0,B55*-1,0)</f>
        <v>0</v>
      </c>
      <c r="C74" s="79">
        <f t="shared" ref="C74:Q74" si="14">IF(C55&lt;0,C55*-1,0)</f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>IF(B58&lt;0,B58*-1,0)</f>
        <v>0</v>
      </c>
      <c r="C75" s="79">
        <f t="shared" ref="C75:Q75" si="16">IF(C58&lt;0,C58*-1,0)</f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25</v>
      </c>
      <c r="C76" s="79">
        <f t="shared" ref="C76:E77" si="18">IF(C55&lt;0,C55*-1,0)</f>
        <v>0</v>
      </c>
      <c r="D76" s="79">
        <f t="shared" si="18"/>
        <v>0</v>
      </c>
      <c r="E76" s="79">
        <f t="shared" si="18"/>
        <v>0</v>
      </c>
      <c r="F76" s="79">
        <f>IF(F56&lt;0,F56*-1,0)</f>
        <v>72</v>
      </c>
      <c r="G76" s="79">
        <f t="shared" ref="G76:AF76" si="19">IF(G56&lt;0,G56*-1,0)</f>
        <v>46.8</v>
      </c>
      <c r="H76" s="79">
        <f t="shared" si="19"/>
        <v>28</v>
      </c>
      <c r="I76" s="79">
        <f t="shared" si="19"/>
        <v>35</v>
      </c>
      <c r="J76" s="79">
        <f t="shared" si="19"/>
        <v>13.8</v>
      </c>
      <c r="K76" s="79">
        <f t="shared" si="19"/>
        <v>17</v>
      </c>
      <c r="L76" s="79">
        <f t="shared" si="19"/>
        <v>0</v>
      </c>
      <c r="M76" s="79">
        <f t="shared" si="19"/>
        <v>0</v>
      </c>
      <c r="N76" s="79">
        <f t="shared" si="19"/>
        <v>0</v>
      </c>
      <c r="O76" s="79">
        <f t="shared" si="19"/>
        <v>0</v>
      </c>
      <c r="P76" s="79">
        <f t="shared" si="19"/>
        <v>0</v>
      </c>
      <c r="Q76" s="79">
        <f t="shared" si="19"/>
        <v>0</v>
      </c>
      <c r="R76" s="79">
        <f t="shared" si="19"/>
        <v>0</v>
      </c>
      <c r="S76" s="79">
        <f t="shared" si="19"/>
        <v>0</v>
      </c>
      <c r="T76" s="79">
        <f t="shared" si="19"/>
        <v>0</v>
      </c>
      <c r="U76" s="79">
        <f t="shared" si="19"/>
        <v>2.5</v>
      </c>
      <c r="V76" s="79">
        <f t="shared" si="19"/>
        <v>0</v>
      </c>
      <c r="W76" s="79">
        <f t="shared" si="19"/>
        <v>19</v>
      </c>
      <c r="X76" s="79">
        <f t="shared" si="19"/>
        <v>16</v>
      </c>
      <c r="Y76" s="79">
        <f t="shared" si="19"/>
        <v>0</v>
      </c>
      <c r="Z76" s="79">
        <f t="shared" si="19"/>
        <v>0</v>
      </c>
      <c r="AA76" s="79">
        <f t="shared" si="19"/>
        <v>0</v>
      </c>
      <c r="AB76" s="79">
        <f t="shared" si="19"/>
        <v>0</v>
      </c>
      <c r="AC76" s="79">
        <f t="shared" si="19"/>
        <v>5</v>
      </c>
      <c r="AD76" s="79">
        <f t="shared" si="19"/>
        <v>20</v>
      </c>
      <c r="AE76" s="79">
        <f t="shared" si="19"/>
        <v>15</v>
      </c>
      <c r="AF76" s="79">
        <f t="shared" si="19"/>
        <v>10</v>
      </c>
      <c r="AG76" s="89"/>
      <c r="AH76" s="51">
        <f t="shared" ref="AH76:AH88" si="20">MAX(B76:AF76)</f>
        <v>72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f>IF(B54&lt;0,B54*-1,0)</f>
        <v>0</v>
      </c>
      <c r="C77" s="79">
        <f t="shared" si="18"/>
        <v>34</v>
      </c>
      <c r="D77" s="79">
        <f t="shared" si="18"/>
        <v>26.9</v>
      </c>
      <c r="E77" s="79">
        <f t="shared" si="18"/>
        <v>62.2</v>
      </c>
      <c r="F77" s="79">
        <f>IF(F54&lt;0,F54*-1,0)</f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62.2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>SUM(B73:B78)</f>
        <v>25</v>
      </c>
      <c r="C79" s="66">
        <f t="shared" ref="C79:AG79" si="23">SUM(C73:C78)</f>
        <v>34</v>
      </c>
      <c r="D79" s="66">
        <f t="shared" si="23"/>
        <v>26.9</v>
      </c>
      <c r="E79" s="66">
        <f t="shared" si="23"/>
        <v>62.2</v>
      </c>
      <c r="F79" s="66">
        <f t="shared" si="23"/>
        <v>72</v>
      </c>
      <c r="G79" s="66">
        <f t="shared" si="23"/>
        <v>46.8</v>
      </c>
      <c r="H79" s="66">
        <f t="shared" si="23"/>
        <v>28</v>
      </c>
      <c r="I79" s="66">
        <f t="shared" si="23"/>
        <v>35</v>
      </c>
      <c r="J79" s="66">
        <f t="shared" si="23"/>
        <v>13.8</v>
      </c>
      <c r="K79" s="66">
        <f t="shared" si="23"/>
        <v>17</v>
      </c>
      <c r="L79" s="66">
        <f t="shared" si="23"/>
        <v>0</v>
      </c>
      <c r="M79" s="66">
        <f t="shared" si="23"/>
        <v>0</v>
      </c>
      <c r="N79" s="66">
        <f t="shared" si="23"/>
        <v>0</v>
      </c>
      <c r="O79" s="66">
        <f t="shared" si="23"/>
        <v>0</v>
      </c>
      <c r="P79" s="66">
        <f t="shared" si="23"/>
        <v>0</v>
      </c>
      <c r="Q79" s="66">
        <f t="shared" si="23"/>
        <v>0</v>
      </c>
      <c r="R79" s="66">
        <f t="shared" si="23"/>
        <v>0</v>
      </c>
      <c r="S79" s="66">
        <f t="shared" si="23"/>
        <v>0</v>
      </c>
      <c r="T79" s="66">
        <f t="shared" si="23"/>
        <v>0</v>
      </c>
      <c r="U79" s="66">
        <f t="shared" si="23"/>
        <v>2.5</v>
      </c>
      <c r="V79" s="66">
        <f t="shared" si="23"/>
        <v>0</v>
      </c>
      <c r="W79" s="66">
        <f t="shared" si="23"/>
        <v>19</v>
      </c>
      <c r="X79" s="66">
        <f t="shared" si="23"/>
        <v>16</v>
      </c>
      <c r="Y79" s="66">
        <f t="shared" si="23"/>
        <v>0</v>
      </c>
      <c r="Z79" s="66">
        <f t="shared" si="23"/>
        <v>0</v>
      </c>
      <c r="AA79" s="66">
        <f t="shared" si="23"/>
        <v>0</v>
      </c>
      <c r="AB79" s="66">
        <f t="shared" si="23"/>
        <v>0</v>
      </c>
      <c r="AC79" s="66">
        <f t="shared" si="23"/>
        <v>5</v>
      </c>
      <c r="AD79" s="66">
        <f t="shared" si="23"/>
        <v>20</v>
      </c>
      <c r="AE79" s="66">
        <f t="shared" si="23"/>
        <v>15</v>
      </c>
      <c r="AF79" s="66">
        <f t="shared" si="23"/>
        <v>10</v>
      </c>
      <c r="AG79" s="71">
        <f t="shared" si="23"/>
        <v>0</v>
      </c>
      <c r="AH79" s="51">
        <f t="shared" si="20"/>
        <v>72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87</v>
      </c>
      <c r="B80" s="66">
        <f>SUM(B67:B79)</f>
        <v>2285.6800000000003</v>
      </c>
      <c r="C80" s="66">
        <f t="shared" ref="C80:AG80" si="24">SUM(C67:C79)</f>
        <v>2256.6799999999998</v>
      </c>
      <c r="D80" s="66">
        <f t="shared" si="24"/>
        <v>2149.88</v>
      </c>
      <c r="E80" s="66">
        <f t="shared" si="24"/>
        <v>2104.2800000000002</v>
      </c>
      <c r="F80" s="66">
        <f t="shared" si="24"/>
        <v>2083.88</v>
      </c>
      <c r="G80" s="66">
        <f t="shared" si="24"/>
        <v>2086.48</v>
      </c>
      <c r="H80" s="66">
        <f t="shared" si="24"/>
        <v>2086.48</v>
      </c>
      <c r="I80" s="66">
        <f t="shared" si="24"/>
        <v>2086.48</v>
      </c>
      <c r="J80" s="66">
        <f t="shared" si="24"/>
        <v>2140.2800000000002</v>
      </c>
      <c r="K80" s="66">
        <f t="shared" si="24"/>
        <v>2207.6799999999998</v>
      </c>
      <c r="L80" s="66">
        <f t="shared" si="24"/>
        <v>2278.08</v>
      </c>
      <c r="M80" s="66">
        <f t="shared" si="24"/>
        <v>2273.48</v>
      </c>
      <c r="N80" s="66">
        <f t="shared" si="24"/>
        <v>2329.2800000000002</v>
      </c>
      <c r="O80" s="66">
        <f t="shared" si="24"/>
        <v>2393</v>
      </c>
      <c r="P80" s="66">
        <f t="shared" si="24"/>
        <v>2430.56</v>
      </c>
      <c r="Q80" s="66">
        <f t="shared" si="24"/>
        <v>2531.94</v>
      </c>
      <c r="R80" s="66">
        <f t="shared" si="24"/>
        <v>2426.48</v>
      </c>
      <c r="S80" s="66">
        <f t="shared" si="24"/>
        <v>2435.7399999999998</v>
      </c>
      <c r="T80" s="66">
        <f t="shared" si="24"/>
        <v>2433.08</v>
      </c>
      <c r="U80" s="66">
        <f t="shared" si="24"/>
        <v>2331.38</v>
      </c>
      <c r="V80" s="66">
        <f t="shared" si="24"/>
        <v>2339.6799999999998</v>
      </c>
      <c r="W80" s="66">
        <f t="shared" si="24"/>
        <v>2357.64</v>
      </c>
      <c r="X80" s="66">
        <f t="shared" si="24"/>
        <v>2414.8000000000002</v>
      </c>
      <c r="Y80" s="66">
        <f t="shared" si="24"/>
        <v>2599.94</v>
      </c>
      <c r="Z80" s="66">
        <f t="shared" si="24"/>
        <v>2778.3</v>
      </c>
      <c r="AA80" s="66">
        <f t="shared" si="24"/>
        <v>2700.68</v>
      </c>
      <c r="AB80" s="66">
        <f t="shared" si="24"/>
        <v>2611.2799999999997</v>
      </c>
      <c r="AC80" s="66">
        <f t="shared" si="24"/>
        <v>2545.2799999999997</v>
      </c>
      <c r="AD80" s="66">
        <f t="shared" si="24"/>
        <v>2412.2800000000002</v>
      </c>
      <c r="AE80" s="66">
        <f t="shared" si="24"/>
        <v>2338.48</v>
      </c>
      <c r="AF80" s="66">
        <f t="shared" si="24"/>
        <v>2332.2800000000002</v>
      </c>
      <c r="AG80" s="71">
        <f t="shared" si="24"/>
        <v>4208.08</v>
      </c>
      <c r="AH80" s="51">
        <f t="shared" si="20"/>
        <v>2778.3</v>
      </c>
      <c r="AI80" s="52">
        <f t="shared" si="21"/>
        <v>2083.88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2">
        <v>50.03</v>
      </c>
      <c r="C81" s="91">
        <v>50.03</v>
      </c>
      <c r="D81" s="91">
        <v>50.036999999999999</v>
      </c>
      <c r="E81" s="91">
        <v>50.039000000000001</v>
      </c>
      <c r="F81" s="91">
        <v>49.999000000000002</v>
      </c>
      <c r="G81" s="91">
        <v>49.947000000000003</v>
      </c>
      <c r="H81" s="91">
        <v>49.984999999999999</v>
      </c>
      <c r="I81" s="91">
        <v>49.994</v>
      </c>
      <c r="J81" s="91">
        <v>49.993000000000002</v>
      </c>
      <c r="K81" s="91">
        <v>50.012</v>
      </c>
      <c r="L81" s="91">
        <v>50.04</v>
      </c>
      <c r="M81" s="91">
        <v>50</v>
      </c>
      <c r="N81" s="91">
        <v>50.05</v>
      </c>
      <c r="O81" s="91">
        <v>49.96</v>
      </c>
      <c r="P81" s="91">
        <v>49.984000000000002</v>
      </c>
      <c r="Q81" s="91">
        <v>49.95</v>
      </c>
      <c r="R81" s="91">
        <v>50.024999999999999</v>
      </c>
      <c r="S81" s="91">
        <v>50.002000000000002</v>
      </c>
      <c r="T81" s="91">
        <v>49.960999999999999</v>
      </c>
      <c r="U81" s="91">
        <v>49.936</v>
      </c>
      <c r="V81" s="91">
        <v>50.052999999999997</v>
      </c>
      <c r="W81" s="91">
        <v>50.018999999999998</v>
      </c>
      <c r="X81" s="91">
        <v>50.093000000000004</v>
      </c>
      <c r="Y81" s="91">
        <v>49.984999999999999</v>
      </c>
      <c r="Z81" s="91">
        <v>50.033999999999999</v>
      </c>
      <c r="AA81" s="91">
        <v>50.009</v>
      </c>
      <c r="AB81" s="91">
        <v>50.036999999999999</v>
      </c>
      <c r="AC81" s="91">
        <v>50.11</v>
      </c>
      <c r="AD81" s="91">
        <v>49.99</v>
      </c>
      <c r="AE81" s="91">
        <v>49.99</v>
      </c>
      <c r="AF81" s="92">
        <v>50</v>
      </c>
      <c r="AG81" s="93"/>
      <c r="AH81" s="51">
        <f t="shared" si="20"/>
        <v>50.11</v>
      </c>
      <c r="AI81" s="52">
        <f t="shared" si="21"/>
        <v>49.936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96">
        <v>125.3</v>
      </c>
      <c r="C82" s="67">
        <v>126.6</v>
      </c>
      <c r="D82" s="67">
        <v>127.7</v>
      </c>
      <c r="E82" s="67">
        <v>127.7</v>
      </c>
      <c r="F82" s="67">
        <v>128.19999999999999</v>
      </c>
      <c r="G82" s="67">
        <v>126.8</v>
      </c>
      <c r="H82" s="67">
        <v>127.1</v>
      </c>
      <c r="I82" s="67">
        <v>125.4</v>
      </c>
      <c r="J82" s="67">
        <v>124.9</v>
      </c>
      <c r="K82" s="67">
        <v>124.7</v>
      </c>
      <c r="L82" s="67">
        <v>125.8</v>
      </c>
      <c r="M82" s="67">
        <v>124</v>
      </c>
      <c r="N82" s="67">
        <v>123.8</v>
      </c>
      <c r="O82" s="67">
        <v>123.4</v>
      </c>
      <c r="P82" s="67">
        <v>122.9</v>
      </c>
      <c r="Q82" s="67">
        <v>124.6</v>
      </c>
      <c r="R82" s="67">
        <v>124.7</v>
      </c>
      <c r="S82" s="95">
        <v>125.1</v>
      </c>
      <c r="T82" s="95">
        <v>125.8</v>
      </c>
      <c r="U82" s="95">
        <v>126.1</v>
      </c>
      <c r="V82" s="95">
        <v>125.8</v>
      </c>
      <c r="W82" s="95">
        <v>126.4</v>
      </c>
      <c r="X82" s="95">
        <v>126.3</v>
      </c>
      <c r="Y82" s="95">
        <v>125.8</v>
      </c>
      <c r="Z82" s="95">
        <v>125.8</v>
      </c>
      <c r="AA82" s="67">
        <v>126.8</v>
      </c>
      <c r="AB82" s="67">
        <v>127.7</v>
      </c>
      <c r="AC82" s="67">
        <v>126.6</v>
      </c>
      <c r="AD82" s="67">
        <v>125.4</v>
      </c>
      <c r="AE82" s="67">
        <v>124.3</v>
      </c>
      <c r="AF82" s="96">
        <v>125.6</v>
      </c>
      <c r="AG82" s="97"/>
      <c r="AH82" s="51">
        <f t="shared" si="20"/>
        <v>128.19999999999999</v>
      </c>
      <c r="AI82" s="52">
        <f t="shared" si="21"/>
        <v>122.9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96">
        <v>128.6</v>
      </c>
      <c r="C83" s="67">
        <v>129.9</v>
      </c>
      <c r="D83" s="67">
        <v>130.69999999999999</v>
      </c>
      <c r="E83" s="67">
        <v>128.30000000000001</v>
      </c>
      <c r="F83" s="67">
        <v>130.69999999999999</v>
      </c>
      <c r="G83" s="67">
        <v>129.80000000000001</v>
      </c>
      <c r="H83" s="67">
        <v>129.30000000000001</v>
      </c>
      <c r="I83" s="67">
        <v>128.30000000000001</v>
      </c>
      <c r="J83" s="67">
        <v>127.8</v>
      </c>
      <c r="K83" s="67">
        <v>127.5</v>
      </c>
      <c r="L83" s="67">
        <v>127.8</v>
      </c>
      <c r="M83" s="67">
        <v>126.1</v>
      </c>
      <c r="N83" s="67">
        <v>125.4</v>
      </c>
      <c r="O83" s="67">
        <v>125.4</v>
      </c>
      <c r="P83" s="67">
        <v>125</v>
      </c>
      <c r="Q83" s="67">
        <v>126.5</v>
      </c>
      <c r="R83" s="67">
        <v>126.6</v>
      </c>
      <c r="S83" s="95">
        <v>127</v>
      </c>
      <c r="T83" s="95">
        <v>127.6</v>
      </c>
      <c r="U83" s="95">
        <v>128.19999999999999</v>
      </c>
      <c r="V83" s="95">
        <v>128</v>
      </c>
      <c r="W83" s="95">
        <v>128.30000000000001</v>
      </c>
      <c r="X83" s="95">
        <v>128.19999999999999</v>
      </c>
      <c r="Y83" s="95">
        <v>127.8</v>
      </c>
      <c r="Z83" s="95">
        <v>127.8</v>
      </c>
      <c r="AA83" s="67">
        <v>129.30000000000001</v>
      </c>
      <c r="AB83" s="67">
        <v>130.30000000000001</v>
      </c>
      <c r="AC83" s="67">
        <v>129.4</v>
      </c>
      <c r="AD83" s="67">
        <v>128.9</v>
      </c>
      <c r="AE83" s="67">
        <v>128.19999999999999</v>
      </c>
      <c r="AF83" s="96">
        <v>129.6</v>
      </c>
      <c r="AG83" s="97"/>
      <c r="AH83" s="51">
        <f t="shared" si="20"/>
        <v>130.69999999999999</v>
      </c>
      <c r="AI83" s="52">
        <f t="shared" si="21"/>
        <v>125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96">
        <v>128.6</v>
      </c>
      <c r="C84" s="67">
        <v>129.6</v>
      </c>
      <c r="D84" s="67">
        <v>130.30000000000001</v>
      </c>
      <c r="E84" s="67">
        <v>132.1</v>
      </c>
      <c r="F84" s="67">
        <v>128.80000000000001</v>
      </c>
      <c r="G84" s="67">
        <v>128.69999999999999</v>
      </c>
      <c r="H84" s="67">
        <v>131.4</v>
      </c>
      <c r="I84" s="67">
        <v>126.3</v>
      </c>
      <c r="J84" s="67">
        <v>127.7</v>
      </c>
      <c r="K84" s="67">
        <v>125.7</v>
      </c>
      <c r="L84" s="67">
        <v>128.1</v>
      </c>
      <c r="M84" s="67">
        <v>126.9</v>
      </c>
      <c r="N84" s="67">
        <v>125.9</v>
      </c>
      <c r="O84" s="67">
        <v>126.2</v>
      </c>
      <c r="P84" s="67">
        <v>128</v>
      </c>
      <c r="Q84" s="67">
        <v>127.1</v>
      </c>
      <c r="R84" s="67">
        <v>128.19999999999999</v>
      </c>
      <c r="S84" s="67">
        <v>127.7</v>
      </c>
      <c r="T84" s="67">
        <v>126.1</v>
      </c>
      <c r="U84" s="67">
        <v>129.6</v>
      </c>
      <c r="V84" s="67">
        <v>129.30000000000001</v>
      </c>
      <c r="W84" s="95">
        <v>129.5</v>
      </c>
      <c r="X84" s="95">
        <v>127.4</v>
      </c>
      <c r="Y84" s="95">
        <v>127.4</v>
      </c>
      <c r="Z84" s="95">
        <v>127.4</v>
      </c>
      <c r="AA84" s="67">
        <v>127</v>
      </c>
      <c r="AB84" s="67">
        <v>126.7</v>
      </c>
      <c r="AC84" s="67">
        <v>127.1</v>
      </c>
      <c r="AD84" s="67">
        <v>128.80000000000001</v>
      </c>
      <c r="AE84" s="67">
        <v>126.4</v>
      </c>
      <c r="AF84" s="96">
        <v>128.19999999999999</v>
      </c>
      <c r="AG84" s="97"/>
      <c r="AH84" s="51">
        <f t="shared" si="20"/>
        <v>132.1</v>
      </c>
      <c r="AI84" s="52">
        <f t="shared" si="21"/>
        <v>125.7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96">
        <v>131.5</v>
      </c>
      <c r="C85" s="67">
        <v>132.1</v>
      </c>
      <c r="D85" s="67">
        <v>133.69999999999999</v>
      </c>
      <c r="E85" s="67">
        <v>132.5</v>
      </c>
      <c r="F85" s="67">
        <v>132.9</v>
      </c>
      <c r="G85" s="67">
        <v>133.1</v>
      </c>
      <c r="H85" s="67">
        <v>135.5</v>
      </c>
      <c r="I85" s="67">
        <v>130.6</v>
      </c>
      <c r="J85" s="67">
        <v>133.4</v>
      </c>
      <c r="K85" s="67">
        <v>131.30000000000001</v>
      </c>
      <c r="L85" s="67">
        <v>131.6</v>
      </c>
      <c r="M85" s="67">
        <v>129.69999999999999</v>
      </c>
      <c r="N85" s="67">
        <v>129.19999999999999</v>
      </c>
      <c r="O85" s="67">
        <v>129.6</v>
      </c>
      <c r="P85" s="67">
        <v>131.30000000000001</v>
      </c>
      <c r="Q85" s="67">
        <v>130.4</v>
      </c>
      <c r="R85" s="67">
        <v>131.6</v>
      </c>
      <c r="S85" s="67">
        <v>130.19999999999999</v>
      </c>
      <c r="T85" s="67">
        <v>129.69999999999999</v>
      </c>
      <c r="U85" s="67">
        <v>133</v>
      </c>
      <c r="V85" s="67">
        <v>133</v>
      </c>
      <c r="W85" s="95">
        <v>133.1</v>
      </c>
      <c r="X85" s="95">
        <v>130.4</v>
      </c>
      <c r="Y85" s="95">
        <v>130.4</v>
      </c>
      <c r="Z85" s="95">
        <v>130.4</v>
      </c>
      <c r="AA85" s="67">
        <v>131.19999999999999</v>
      </c>
      <c r="AB85" s="67">
        <v>129.80000000000001</v>
      </c>
      <c r="AC85" s="67">
        <v>130.9</v>
      </c>
      <c r="AD85" s="67">
        <v>132.6</v>
      </c>
      <c r="AE85" s="67">
        <v>131.4</v>
      </c>
      <c r="AF85" s="96">
        <v>130.4</v>
      </c>
      <c r="AG85" s="97"/>
      <c r="AH85" s="51">
        <f t="shared" si="20"/>
        <v>135.5</v>
      </c>
      <c r="AI85" s="52">
        <f t="shared" si="21"/>
        <v>129.19999999999999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100">
        <v>131.9</v>
      </c>
      <c r="C86" s="99">
        <v>134.9</v>
      </c>
      <c r="D86" s="99">
        <v>135</v>
      </c>
      <c r="E86" s="99">
        <v>134</v>
      </c>
      <c r="F86" s="99">
        <v>133.5</v>
      </c>
      <c r="G86" s="99">
        <v>131.9</v>
      </c>
      <c r="H86" s="99">
        <v>132.4</v>
      </c>
      <c r="I86" s="99">
        <v>135</v>
      </c>
      <c r="J86" s="99">
        <v>131.69999999999999</v>
      </c>
      <c r="K86" s="99">
        <v>134.5</v>
      </c>
      <c r="L86" s="99">
        <v>134.1</v>
      </c>
      <c r="M86" s="99">
        <v>140</v>
      </c>
      <c r="N86" s="99">
        <v>131.1</v>
      </c>
      <c r="O86" s="99">
        <v>131.4</v>
      </c>
      <c r="P86" s="99">
        <v>133.30000000000001</v>
      </c>
      <c r="Q86" s="99">
        <v>136.4</v>
      </c>
      <c r="R86" s="99">
        <v>129.9</v>
      </c>
      <c r="S86" s="99">
        <v>128.69999999999999</v>
      </c>
      <c r="T86" s="99">
        <v>133.69999999999999</v>
      </c>
      <c r="U86" s="99">
        <v>135.30000000000001</v>
      </c>
      <c r="V86" s="99">
        <v>132.4</v>
      </c>
      <c r="W86" s="95">
        <v>132</v>
      </c>
      <c r="X86" s="95">
        <v>134.4</v>
      </c>
      <c r="Y86" s="95">
        <v>132.30000000000001</v>
      </c>
      <c r="Z86" s="95">
        <v>132.30000000000001</v>
      </c>
      <c r="AA86" s="99">
        <v>131.80000000000001</v>
      </c>
      <c r="AB86" s="99">
        <v>135.69999999999999</v>
      </c>
      <c r="AC86" s="99">
        <v>134</v>
      </c>
      <c r="AD86" s="99">
        <v>136.30000000000001</v>
      </c>
      <c r="AE86" s="99">
        <v>131.1</v>
      </c>
      <c r="AF86" s="100">
        <v>134.19999999999999</v>
      </c>
      <c r="AG86" s="101"/>
      <c r="AH86" s="51">
        <f t="shared" si="20"/>
        <v>140</v>
      </c>
      <c r="AI86" s="52">
        <f t="shared" si="21"/>
        <v>128.69999999999999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96">
        <v>128.80000000000001</v>
      </c>
      <c r="C87" s="67">
        <v>130.6</v>
      </c>
      <c r="D87" s="67">
        <v>131.1</v>
      </c>
      <c r="E87" s="67">
        <v>132</v>
      </c>
      <c r="F87" s="67">
        <v>132</v>
      </c>
      <c r="G87" s="67">
        <v>127.4</v>
      </c>
      <c r="H87" s="67">
        <v>128.19999999999999</v>
      </c>
      <c r="I87" s="67">
        <v>132.5</v>
      </c>
      <c r="J87" s="67">
        <v>127</v>
      </c>
      <c r="K87" s="67">
        <v>130.4</v>
      </c>
      <c r="L87" s="67">
        <v>128.6</v>
      </c>
      <c r="M87" s="67">
        <v>130.5</v>
      </c>
      <c r="N87" s="67">
        <v>131.19999999999999</v>
      </c>
      <c r="O87" s="67">
        <v>128.5</v>
      </c>
      <c r="P87" s="67">
        <v>131.9</v>
      </c>
      <c r="Q87" s="67">
        <v>133.30000000000001</v>
      </c>
      <c r="R87" s="67">
        <v>130.1</v>
      </c>
      <c r="S87" s="67">
        <v>125.8</v>
      </c>
      <c r="T87" s="67">
        <v>132.6</v>
      </c>
      <c r="U87" s="67">
        <v>130.5</v>
      </c>
      <c r="V87" s="67">
        <v>126.6</v>
      </c>
      <c r="W87" s="95">
        <v>125.9</v>
      </c>
      <c r="X87" s="95">
        <v>130</v>
      </c>
      <c r="Y87" s="95">
        <v>130.5</v>
      </c>
      <c r="Z87" s="95">
        <v>130.5</v>
      </c>
      <c r="AA87" s="67">
        <v>128.6</v>
      </c>
      <c r="AB87" s="67">
        <v>131</v>
      </c>
      <c r="AC87" s="67">
        <v>130.4</v>
      </c>
      <c r="AD87" s="67">
        <v>132.30000000000001</v>
      </c>
      <c r="AE87" s="67">
        <v>126.6</v>
      </c>
      <c r="AF87" s="96">
        <v>129.69999999999999</v>
      </c>
      <c r="AG87" s="97"/>
      <c r="AH87" s="51">
        <f t="shared" si="20"/>
        <v>133.30000000000001</v>
      </c>
      <c r="AI87" s="52">
        <f t="shared" si="21"/>
        <v>125.8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3">
        <v>65.8</v>
      </c>
      <c r="C88" s="102">
        <v>66.3</v>
      </c>
      <c r="D88" s="102">
        <v>66.900000000000006</v>
      </c>
      <c r="E88" s="102">
        <v>66.900000000000006</v>
      </c>
      <c r="F88" s="102">
        <v>66.7</v>
      </c>
      <c r="G88" s="102">
        <v>66.099999999999994</v>
      </c>
      <c r="H88" s="102">
        <v>65.900000000000006</v>
      </c>
      <c r="I88" s="102">
        <v>65.400000000000006</v>
      </c>
      <c r="J88" s="102">
        <v>65.099999999999994</v>
      </c>
      <c r="K88" s="102">
        <v>64.8</v>
      </c>
      <c r="L88" s="102">
        <v>65.099999999999994</v>
      </c>
      <c r="M88" s="102">
        <v>64.2</v>
      </c>
      <c r="N88" s="102">
        <v>63.9</v>
      </c>
      <c r="O88" s="102">
        <v>63.9</v>
      </c>
      <c r="P88" s="102">
        <v>63.6</v>
      </c>
      <c r="Q88" s="102">
        <v>64.2</v>
      </c>
      <c r="R88" s="102">
        <v>64.400000000000006</v>
      </c>
      <c r="S88" s="102">
        <v>64.400000000000006</v>
      </c>
      <c r="T88" s="102">
        <v>64.8</v>
      </c>
      <c r="U88" s="102">
        <v>65.099999999999994</v>
      </c>
      <c r="V88" s="102">
        <v>65.2</v>
      </c>
      <c r="W88" s="102">
        <v>65.400000000000006</v>
      </c>
      <c r="X88" s="102">
        <v>65.2</v>
      </c>
      <c r="Y88" s="102">
        <v>64.3</v>
      </c>
      <c r="Z88" s="102">
        <v>64.3</v>
      </c>
      <c r="AA88" s="102">
        <v>65.8</v>
      </c>
      <c r="AB88" s="102">
        <v>66.599999999999994</v>
      </c>
      <c r="AC88" s="102">
        <v>65.900000000000006</v>
      </c>
      <c r="AD88" s="102">
        <v>65.7</v>
      </c>
      <c r="AE88" s="102">
        <v>65.400000000000006</v>
      </c>
      <c r="AF88" s="103">
        <v>66</v>
      </c>
      <c r="AG88" s="104"/>
      <c r="AH88" s="51">
        <f t="shared" si="20"/>
        <v>66.900000000000006</v>
      </c>
      <c r="AI88" s="52">
        <f t="shared" si="21"/>
        <v>63.6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SUM(B11,B12,B14,B17,B20:B21,B39,B41:B42,B44,B46,B91:B94,B98,B104,B110,B119,B121,B133,B140,B143:B144,B151,B153,B155,B159:B161,B163:B165,B170,B176:B177,B179:B181,B189,B194)</f>
        <v>397.43999999999994</v>
      </c>
      <c r="C90" s="109">
        <f t="shared" ref="C90:AF90" si="25">SUM(C11,C12,C14,C17,C20:C21,C39,C41:C42,C44,C46,C91:C94,C98,C104,C110,C119,C121,C133,C140,C143:C144,C151,C153,C155,C159:C161,C163:C165,C170,C176:C177,C179:C181,C189,C194)</f>
        <v>385.14</v>
      </c>
      <c r="D90" s="109">
        <f t="shared" si="25"/>
        <v>368.24</v>
      </c>
      <c r="E90" s="109">
        <f t="shared" si="25"/>
        <v>375.23999999999995</v>
      </c>
      <c r="F90" s="109">
        <f t="shared" si="25"/>
        <v>387.93999999999994</v>
      </c>
      <c r="G90" s="109">
        <f t="shared" si="25"/>
        <v>391.64</v>
      </c>
      <c r="H90" s="109">
        <f t="shared" si="25"/>
        <v>401.73999999999995</v>
      </c>
      <c r="I90" s="109">
        <f t="shared" si="25"/>
        <v>452.34</v>
      </c>
      <c r="J90" s="109">
        <f t="shared" si="25"/>
        <v>430.53999999999996</v>
      </c>
      <c r="K90" s="109">
        <f t="shared" si="25"/>
        <v>437.64</v>
      </c>
      <c r="L90" s="109">
        <f>SUM(L11,L12,L14,L17,L20:L21,L39,L41:L42,L44,L46,L91:L94,L98,L104,L110,L119,L121,L133,L140,L143:L144,L151,L153,L155,L159:L161,L163:L165,L170,L176:L177,L179:L181,L189,L194)</f>
        <v>563.04000000000008</v>
      </c>
      <c r="M90" s="109">
        <f>SUM(M11,M12,M14,M17,M20:M21,M39,M41:M42,M44,M46,M91:M94,M98,M104,M110,M119,M121,M133,M140,M143:M144,M151,M153,M155,M159:M161,M163:M165,M170,M176:M177,M179:M181,M189,M194)</f>
        <v>566.54000000000008</v>
      </c>
      <c r="N90" s="109">
        <f t="shared" si="25"/>
        <v>557.34</v>
      </c>
      <c r="O90" s="109">
        <f t="shared" si="25"/>
        <v>552.94000000000005</v>
      </c>
      <c r="P90" s="109">
        <f t="shared" si="25"/>
        <v>552.44000000000005</v>
      </c>
      <c r="Q90" s="109">
        <f t="shared" si="25"/>
        <v>586.94000000000005</v>
      </c>
      <c r="R90" s="109">
        <f t="shared" si="25"/>
        <v>569.34</v>
      </c>
      <c r="S90" s="109">
        <f t="shared" si="25"/>
        <v>567.04000000000008</v>
      </c>
      <c r="T90" s="109">
        <f t="shared" si="25"/>
        <v>567.14</v>
      </c>
      <c r="U90" s="109">
        <f t="shared" si="25"/>
        <v>552.54000000000008</v>
      </c>
      <c r="V90" s="109">
        <f t="shared" si="25"/>
        <v>545.94000000000005</v>
      </c>
      <c r="W90" s="109">
        <f t="shared" si="25"/>
        <v>568.74000000000012</v>
      </c>
      <c r="X90" s="109">
        <f t="shared" si="25"/>
        <v>625.14</v>
      </c>
      <c r="Y90" s="109">
        <f t="shared" si="25"/>
        <v>623.24</v>
      </c>
      <c r="Z90" s="109">
        <f t="shared" si="25"/>
        <v>659.93999999999994</v>
      </c>
      <c r="AA90" s="109">
        <f t="shared" si="25"/>
        <v>315.44000000000005</v>
      </c>
      <c r="AB90" s="109">
        <f t="shared" si="25"/>
        <v>290.64</v>
      </c>
      <c r="AC90" s="109">
        <f>SUM(AC11,AC12,AC14,AC17,AC20:AC21,AC39,AC41:AC42,AC44,AC46,AC91:AC94,AC98,AC104,AC110,AC119,AC121,AC133,AC140,AC143:AC144,AC151,AC153,AC155,AC159:AC161,AC163:AC165,AC170,AC176:AC177,AC179:AC181,AC189,AC194)</f>
        <v>251.64</v>
      </c>
      <c r="AD90" s="109">
        <f t="shared" si="25"/>
        <v>208.04</v>
      </c>
      <c r="AE90" s="109">
        <f>SUM(AE11,AE12,AE14,AE17,AE20:AE21,AE39,AE41:AE42,AE44,AE46,AE91:AE94,AE98,AE104,AE110,AE119,AE121,AE133,AE140,AE143:AE144,AE151,AE153,AE155,AE159:AE161,AE163:AE165,AE170,AE176:AE177,AE179:AE181,AE189,AE194)</f>
        <v>173.64</v>
      </c>
      <c r="AF90" s="109">
        <f t="shared" si="25"/>
        <v>173.53999999999994</v>
      </c>
      <c r="AG90" s="110"/>
      <c r="AH90" s="51">
        <f>MAX(B90:AF90)</f>
        <v>659.93999999999994</v>
      </c>
      <c r="AI90" s="52">
        <f>MIN(B90:AF90)</f>
        <v>173.53999999999994</v>
      </c>
    </row>
    <row r="91" spans="1:88" x14ac:dyDescent="0.25">
      <c r="A91" s="111" t="s">
        <v>58</v>
      </c>
      <c r="B91" s="113">
        <v>15.4</v>
      </c>
      <c r="C91" s="79">
        <v>20.100000000000001</v>
      </c>
      <c r="D91" s="79">
        <v>15.5</v>
      </c>
      <c r="E91" s="79">
        <v>18.2</v>
      </c>
      <c r="F91" s="112">
        <v>17.899999999999999</v>
      </c>
      <c r="G91" s="112">
        <v>15</v>
      </c>
      <c r="H91" s="112">
        <v>13.4</v>
      </c>
      <c r="I91" s="112">
        <v>17.899999999999999</v>
      </c>
      <c r="J91" s="112">
        <v>26.9</v>
      </c>
      <c r="K91" s="112">
        <v>36.200000000000003</v>
      </c>
      <c r="L91" s="112">
        <v>35.5</v>
      </c>
      <c r="M91" s="112">
        <v>45.4</v>
      </c>
      <c r="N91" s="112">
        <v>34.6</v>
      </c>
      <c r="O91" s="112">
        <v>32.5</v>
      </c>
      <c r="P91" s="112">
        <v>30.2</v>
      </c>
      <c r="Q91" s="112">
        <v>17.899999999999999</v>
      </c>
      <c r="R91" s="112">
        <v>28.6</v>
      </c>
      <c r="S91" s="49">
        <v>24.4</v>
      </c>
      <c r="T91" s="49">
        <v>35.4</v>
      </c>
      <c r="U91" s="112">
        <v>48</v>
      </c>
      <c r="V91" s="112">
        <v>36.700000000000003</v>
      </c>
      <c r="W91" s="112">
        <v>36.1</v>
      </c>
      <c r="X91" s="112">
        <v>33.700000000000003</v>
      </c>
      <c r="Y91" s="112">
        <v>19.399999999999999</v>
      </c>
      <c r="Z91" s="112">
        <v>26.5</v>
      </c>
      <c r="AA91" s="49">
        <v>22.2</v>
      </c>
      <c r="AB91" s="49">
        <v>32</v>
      </c>
      <c r="AC91" s="49">
        <v>24</v>
      </c>
      <c r="AD91" s="49">
        <v>32.299999999999997</v>
      </c>
      <c r="AE91" s="49">
        <v>25.6</v>
      </c>
      <c r="AF91" s="113">
        <v>21.8</v>
      </c>
      <c r="AG91" s="114">
        <v>75</v>
      </c>
      <c r="AH91" s="51">
        <f>IF(ABS(MAX(B91:AF91))&gt;ABS(MIN(B91:AF91)),MAX(B91:AF91),MIN(B91:AF91))</f>
        <v>48</v>
      </c>
      <c r="AI91" s="115">
        <f>INDEX($B$9:$AF$9,1,MATCH(AH91,B91:AF91,0))</f>
        <v>0.70833333333333304</v>
      </c>
    </row>
    <row r="92" spans="1:88" x14ac:dyDescent="0.25">
      <c r="A92" s="116" t="s">
        <v>59</v>
      </c>
      <c r="B92" s="117">
        <f>-39-43.3</f>
        <v>-82.3</v>
      </c>
      <c r="C92" s="80">
        <f>-39.5-44</f>
        <v>-83.5</v>
      </c>
      <c r="D92" s="80">
        <v>-76</v>
      </c>
      <c r="E92" s="80">
        <v>-76</v>
      </c>
      <c r="F92" s="80">
        <v>-63</v>
      </c>
      <c r="G92" s="80">
        <v>-57</v>
      </c>
      <c r="H92" s="80">
        <v>-46</v>
      </c>
      <c r="I92" s="80">
        <v>-2</v>
      </c>
      <c r="J92" s="80">
        <v>-2</v>
      </c>
      <c r="K92" s="80">
        <v>-2.5</v>
      </c>
      <c r="L92" s="80">
        <v>-26.1</v>
      </c>
      <c r="M92" s="80">
        <v>-22.5</v>
      </c>
      <c r="N92" s="80">
        <v>-20</v>
      </c>
      <c r="O92" s="80">
        <v>-20.2</v>
      </c>
      <c r="P92" s="80">
        <v>-22.4</v>
      </c>
      <c r="Q92" s="80">
        <v>-18.600000000000001</v>
      </c>
      <c r="R92" s="80">
        <v>-20.399999999999999</v>
      </c>
      <c r="S92" s="80">
        <v>-25</v>
      </c>
      <c r="T92" s="80">
        <v>-26</v>
      </c>
      <c r="U92" s="80">
        <v>-33</v>
      </c>
      <c r="V92" s="80">
        <v>-37</v>
      </c>
      <c r="W92" s="80">
        <v>-38</v>
      </c>
      <c r="X92" s="80">
        <v>-29</v>
      </c>
      <c r="Y92" s="80">
        <v>-14</v>
      </c>
      <c r="Z92" s="80">
        <v>-16</v>
      </c>
      <c r="AA92" s="67">
        <v>-23</v>
      </c>
      <c r="AB92" s="67">
        <v>-35</v>
      </c>
      <c r="AC92" s="67">
        <v>-51</v>
      </c>
      <c r="AD92" s="67">
        <f>-37.9-42.5</f>
        <v>-80.400000000000006</v>
      </c>
      <c r="AE92" s="67">
        <f>-41.7-46.7</f>
        <v>-88.4</v>
      </c>
      <c r="AF92" s="117">
        <f>-41-45.5</f>
        <v>-86.5</v>
      </c>
      <c r="AG92" s="114">
        <v>240</v>
      </c>
      <c r="AH92" s="51">
        <f>IF(ABS(MAX(B92:AF92))&gt;ABS(MIN(B92:AF92)),MAX(B92:AF92),MIN(B92:AF92))</f>
        <v>-88.4</v>
      </c>
      <c r="AI92" s="115">
        <f>INDEX($B$9:$AF$9,1,MATCH(AH92,B92:AF92,0))</f>
        <v>0.95833333333333304</v>
      </c>
    </row>
    <row r="93" spans="1:88" x14ac:dyDescent="0.25">
      <c r="A93" s="116" t="s">
        <v>60</v>
      </c>
      <c r="B93" s="117">
        <v>-5.8</v>
      </c>
      <c r="C93" s="80">
        <v>-7.1</v>
      </c>
      <c r="D93" s="80">
        <v>-6.9</v>
      </c>
      <c r="E93" s="80">
        <v>-2.6</v>
      </c>
      <c r="F93" s="80">
        <v>-2.6</v>
      </c>
      <c r="G93" s="80">
        <v>-2</v>
      </c>
      <c r="H93" s="80">
        <v>-1.3</v>
      </c>
      <c r="I93" s="80">
        <v>0.8</v>
      </c>
      <c r="J93" s="80">
        <v>-30</v>
      </c>
      <c r="K93" s="80">
        <v>-31</v>
      </c>
      <c r="L93" s="80">
        <v>6.6</v>
      </c>
      <c r="M93" s="80">
        <v>6.6</v>
      </c>
      <c r="N93" s="80">
        <v>13.4</v>
      </c>
      <c r="O93" s="80">
        <v>14.2</v>
      </c>
      <c r="P93" s="80">
        <v>9.9</v>
      </c>
      <c r="Q93" s="80">
        <v>22.1</v>
      </c>
      <c r="R93" s="80">
        <v>18.7</v>
      </c>
      <c r="S93" s="80">
        <v>20.5</v>
      </c>
      <c r="T93" s="80">
        <v>17.100000000000001</v>
      </c>
      <c r="U93" s="80">
        <v>10.5</v>
      </c>
      <c r="V93" s="80">
        <v>10</v>
      </c>
      <c r="W93" s="80">
        <v>12.5</v>
      </c>
      <c r="X93" s="80">
        <v>18.2</v>
      </c>
      <c r="Y93" s="80">
        <v>42.3</v>
      </c>
      <c r="Z93" s="80">
        <v>44.8</v>
      </c>
      <c r="AA93" s="67">
        <v>42.6</v>
      </c>
      <c r="AB93" s="67">
        <v>28</v>
      </c>
      <c r="AC93" s="67">
        <v>21</v>
      </c>
      <c r="AD93" s="67">
        <v>0.5</v>
      </c>
      <c r="AE93" s="67">
        <v>-1</v>
      </c>
      <c r="AF93" s="117">
        <v>-1.9</v>
      </c>
      <c r="AG93" s="114">
        <v>60</v>
      </c>
      <c r="AH93" s="51">
        <f>IF(ABS(MAX(B93:AF93))&gt;ABS(MIN(B93:AF93)),MAX(B93:AF93),MIN(B93:AF93))</f>
        <v>44.8</v>
      </c>
      <c r="AI93" s="115">
        <f>INDEX($B$9:$AF$9,1,MATCH(AH93,B93:AF93,0))</f>
        <v>0.8125</v>
      </c>
    </row>
    <row r="94" spans="1:88" x14ac:dyDescent="0.25">
      <c r="A94" s="118" t="s">
        <v>226</v>
      </c>
      <c r="B94" s="120">
        <v>0</v>
      </c>
      <c r="C94" s="82">
        <v>0</v>
      </c>
      <c r="D94" s="82">
        <v>0</v>
      </c>
      <c r="E94" s="82">
        <v>0</v>
      </c>
      <c r="F94" s="82">
        <v>0</v>
      </c>
      <c r="G94" s="82">
        <v>0</v>
      </c>
      <c r="H94" s="82">
        <v>0</v>
      </c>
      <c r="I94" s="82">
        <v>0</v>
      </c>
      <c r="J94" s="82">
        <v>0</v>
      </c>
      <c r="K94" s="82">
        <v>0</v>
      </c>
      <c r="L94" s="82">
        <v>90</v>
      </c>
      <c r="M94" s="82">
        <v>80</v>
      </c>
      <c r="N94" s="82">
        <v>72.3</v>
      </c>
      <c r="O94" s="82">
        <v>77.400000000000006</v>
      </c>
      <c r="P94" s="82">
        <v>85.6</v>
      </c>
      <c r="Q94" s="82">
        <v>95.4</v>
      </c>
      <c r="R94" s="82">
        <v>72.3</v>
      </c>
      <c r="S94" s="82">
        <v>77</v>
      </c>
      <c r="T94" s="82">
        <v>70.5</v>
      </c>
      <c r="U94" s="82">
        <v>56.9</v>
      </c>
      <c r="V94" s="82">
        <v>66.099999999999994</v>
      </c>
      <c r="W94" s="82">
        <v>68</v>
      </c>
      <c r="X94" s="82">
        <v>82.1</v>
      </c>
      <c r="Y94" s="82">
        <v>94.4</v>
      </c>
      <c r="Z94" s="82">
        <v>74.5</v>
      </c>
      <c r="AA94" s="119">
        <v>-252</v>
      </c>
      <c r="AB94" s="119">
        <v>-255</v>
      </c>
      <c r="AC94" s="119">
        <v>-253</v>
      </c>
      <c r="AD94" s="119">
        <v>-254.4</v>
      </c>
      <c r="AE94" s="119">
        <v>-237.2</v>
      </c>
      <c r="AF94" s="120">
        <v>-235.4</v>
      </c>
      <c r="AG94" s="121">
        <v>120</v>
      </c>
      <c r="AH94" s="51">
        <f>IF(ABS(MAX(B94:AF94))&gt;ABS(MIN(B94:AF94)),MAX(B94:AF94),MIN(B94:AF94))</f>
        <v>-255</v>
      </c>
      <c r="AI94" s="115">
        <f>INDEX($B$9:$AF$9,1,MATCH(AH94,B94:AF94,0))</f>
        <v>0.85416666666666663</v>
      </c>
    </row>
    <row r="95" spans="1:88" ht="15.75" thickBot="1" x14ac:dyDescent="0.3">
      <c r="A95" s="118" t="s">
        <v>62</v>
      </c>
      <c r="B95" s="120">
        <v>41.4</v>
      </c>
      <c r="C95" s="82">
        <v>34</v>
      </c>
      <c r="D95" s="82">
        <v>36.6</v>
      </c>
      <c r="E95" s="82">
        <v>29.3</v>
      </c>
      <c r="F95" s="82">
        <v>28.6</v>
      </c>
      <c r="G95" s="82">
        <v>39.299999999999997</v>
      </c>
      <c r="H95" s="82">
        <v>51</v>
      </c>
      <c r="I95" s="82">
        <v>52</v>
      </c>
      <c r="J95" s="82">
        <v>51.5</v>
      </c>
      <c r="K95" s="82">
        <v>43.9</v>
      </c>
      <c r="L95" s="82">
        <v>47.4</v>
      </c>
      <c r="M95" s="82">
        <v>45.1</v>
      </c>
      <c r="N95" s="82">
        <v>55.5</v>
      </c>
      <c r="O95" s="82">
        <v>63.3</v>
      </c>
      <c r="P95" s="82">
        <v>75.7</v>
      </c>
      <c r="Q95" s="82">
        <v>71.5</v>
      </c>
      <c r="R95" s="82">
        <v>60</v>
      </c>
      <c r="S95" s="82">
        <v>63.1</v>
      </c>
      <c r="T95" s="82">
        <v>55.4</v>
      </c>
      <c r="U95" s="82">
        <v>41</v>
      </c>
      <c r="V95" s="82">
        <v>52.9</v>
      </c>
      <c r="W95" s="82">
        <v>53.1</v>
      </c>
      <c r="X95" s="82">
        <v>58.4</v>
      </c>
      <c r="Y95" s="82">
        <v>67.8</v>
      </c>
      <c r="Z95" s="82">
        <v>48.8</v>
      </c>
      <c r="AA95" s="119">
        <v>44.7</v>
      </c>
      <c r="AB95" s="119">
        <v>29</v>
      </c>
      <c r="AC95" s="119">
        <v>44</v>
      </c>
      <c r="AD95" s="119">
        <v>35.5</v>
      </c>
      <c r="AE95" s="119">
        <v>37.6</v>
      </c>
      <c r="AF95" s="120">
        <v>39.6</v>
      </c>
      <c r="AG95" s="121"/>
      <c r="AH95" s="51">
        <f>IF(ABS(MAX(B95:AF95))&gt;ABS(MIN(B95:AF95)),MAX(B95:AF95),MIN(B95:AF95))</f>
        <v>75.7</v>
      </c>
      <c r="AI95" s="115">
        <f>INDEX($B$9:$AF$9,1,MATCH(AH95,B95:AF95,0))</f>
        <v>0.5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3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ref="S124:AF124" si="34">R124</f>
        <v>1.48</v>
      </c>
      <c r="T124" s="129">
        <f t="shared" si="34"/>
        <v>1.48</v>
      </c>
      <c r="U124" s="129">
        <f t="shared" si="34"/>
        <v>1.48</v>
      </c>
      <c r="V124" s="129">
        <f t="shared" si="34"/>
        <v>1.48</v>
      </c>
      <c r="W124" s="129">
        <f t="shared" si="34"/>
        <v>1.48</v>
      </c>
      <c r="X124" s="129">
        <f t="shared" si="34"/>
        <v>1.48</v>
      </c>
      <c r="Y124" s="129">
        <f t="shared" si="34"/>
        <v>1.48</v>
      </c>
      <c r="Z124" s="129">
        <f t="shared" si="34"/>
        <v>1.48</v>
      </c>
      <c r="AA124" s="129">
        <f t="shared" si="34"/>
        <v>1.48</v>
      </c>
      <c r="AB124" s="129">
        <f t="shared" si="34"/>
        <v>1.48</v>
      </c>
      <c r="AC124" s="129">
        <f t="shared" si="34"/>
        <v>1.48</v>
      </c>
      <c r="AD124" s="129">
        <f t="shared" si="34"/>
        <v>1.48</v>
      </c>
      <c r="AE124" s="129">
        <f t="shared" si="34"/>
        <v>1.48</v>
      </c>
      <c r="AF124" s="129">
        <f t="shared" si="34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5">B126</f>
        <v>2.2000000000000002</v>
      </c>
      <c r="D126" s="129">
        <f t="shared" si="35"/>
        <v>2.2000000000000002</v>
      </c>
      <c r="E126" s="129">
        <f t="shared" si="35"/>
        <v>2.2000000000000002</v>
      </c>
      <c r="F126" s="129">
        <f t="shared" si="35"/>
        <v>2.2000000000000002</v>
      </c>
      <c r="G126" s="129">
        <f t="shared" si="35"/>
        <v>2.2000000000000002</v>
      </c>
      <c r="H126" s="129">
        <f t="shared" si="35"/>
        <v>2.2000000000000002</v>
      </c>
      <c r="I126" s="129">
        <f t="shared" si="35"/>
        <v>2.2000000000000002</v>
      </c>
      <c r="J126" s="129">
        <f t="shared" si="35"/>
        <v>2.2000000000000002</v>
      </c>
      <c r="K126" s="129">
        <f t="shared" si="35"/>
        <v>2.2000000000000002</v>
      </c>
      <c r="L126" s="129">
        <f t="shared" si="35"/>
        <v>2.2000000000000002</v>
      </c>
      <c r="M126" s="129">
        <f t="shared" si="35"/>
        <v>2.2000000000000002</v>
      </c>
      <c r="N126" s="129">
        <f t="shared" si="35"/>
        <v>2.2000000000000002</v>
      </c>
      <c r="O126" s="129">
        <f t="shared" si="35"/>
        <v>2.2000000000000002</v>
      </c>
      <c r="P126" s="129">
        <f t="shared" si="35"/>
        <v>2.2000000000000002</v>
      </c>
      <c r="Q126" s="129">
        <f t="shared" si="35"/>
        <v>2.2000000000000002</v>
      </c>
      <c r="R126" s="129">
        <f t="shared" si="35"/>
        <v>2.2000000000000002</v>
      </c>
      <c r="S126" s="129">
        <f t="shared" ref="S126:AF133" si="36">R126</f>
        <v>2.2000000000000002</v>
      </c>
      <c r="T126" s="129">
        <f t="shared" si="36"/>
        <v>2.2000000000000002</v>
      </c>
      <c r="U126" s="129">
        <f t="shared" si="36"/>
        <v>2.2000000000000002</v>
      </c>
      <c r="V126" s="129">
        <f t="shared" si="36"/>
        <v>2.2000000000000002</v>
      </c>
      <c r="W126" s="129">
        <f t="shared" si="36"/>
        <v>2.2000000000000002</v>
      </c>
      <c r="X126" s="129">
        <f t="shared" si="36"/>
        <v>2.2000000000000002</v>
      </c>
      <c r="Y126" s="129">
        <f t="shared" si="36"/>
        <v>2.2000000000000002</v>
      </c>
      <c r="Z126" s="129">
        <f t="shared" si="36"/>
        <v>2.2000000000000002</v>
      </c>
      <c r="AA126" s="129">
        <f t="shared" si="36"/>
        <v>2.2000000000000002</v>
      </c>
      <c r="AB126" s="129">
        <f t="shared" si="36"/>
        <v>2.2000000000000002</v>
      </c>
      <c r="AC126" s="129">
        <f t="shared" si="36"/>
        <v>2.2000000000000002</v>
      </c>
      <c r="AD126" s="129">
        <f t="shared" si="36"/>
        <v>2.2000000000000002</v>
      </c>
      <c r="AE126" s="129">
        <f t="shared" si="36"/>
        <v>2.2000000000000002</v>
      </c>
      <c r="AF126" s="129">
        <f t="shared" si="36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5"/>
        <v>2</v>
      </c>
      <c r="D127" s="129">
        <f t="shared" si="35"/>
        <v>2</v>
      </c>
      <c r="E127" s="129">
        <f t="shared" si="35"/>
        <v>2</v>
      </c>
      <c r="F127" s="129">
        <f t="shared" si="35"/>
        <v>2</v>
      </c>
      <c r="G127" s="129">
        <f t="shared" si="35"/>
        <v>2</v>
      </c>
      <c r="H127" s="129">
        <f t="shared" si="35"/>
        <v>2</v>
      </c>
      <c r="I127" s="129">
        <f t="shared" si="35"/>
        <v>2</v>
      </c>
      <c r="J127" s="129">
        <f t="shared" si="35"/>
        <v>2</v>
      </c>
      <c r="K127" s="129">
        <f t="shared" si="35"/>
        <v>2</v>
      </c>
      <c r="L127" s="129">
        <f t="shared" si="35"/>
        <v>2</v>
      </c>
      <c r="M127" s="129">
        <f t="shared" si="35"/>
        <v>2</v>
      </c>
      <c r="N127" s="129">
        <f t="shared" si="35"/>
        <v>2</v>
      </c>
      <c r="O127" s="129">
        <f t="shared" si="35"/>
        <v>2</v>
      </c>
      <c r="P127" s="129">
        <f t="shared" si="35"/>
        <v>2</v>
      </c>
      <c r="Q127" s="129">
        <f t="shared" si="35"/>
        <v>2</v>
      </c>
      <c r="R127" s="129">
        <f t="shared" si="35"/>
        <v>2</v>
      </c>
      <c r="S127" s="129">
        <f t="shared" si="36"/>
        <v>2</v>
      </c>
      <c r="T127" s="129">
        <f t="shared" si="36"/>
        <v>2</v>
      </c>
      <c r="U127" s="129">
        <f t="shared" si="36"/>
        <v>2</v>
      </c>
      <c r="V127" s="129">
        <f t="shared" si="36"/>
        <v>2</v>
      </c>
      <c r="W127" s="129">
        <f t="shared" si="36"/>
        <v>2</v>
      </c>
      <c r="X127" s="129">
        <f t="shared" si="36"/>
        <v>2</v>
      </c>
      <c r="Y127" s="129">
        <f t="shared" si="36"/>
        <v>2</v>
      </c>
      <c r="Z127" s="129">
        <f t="shared" si="36"/>
        <v>2</v>
      </c>
      <c r="AA127" s="129">
        <f t="shared" si="36"/>
        <v>2</v>
      </c>
      <c r="AB127" s="129">
        <f t="shared" si="36"/>
        <v>2</v>
      </c>
      <c r="AC127" s="129">
        <f t="shared" si="36"/>
        <v>2</v>
      </c>
      <c r="AD127" s="129">
        <f t="shared" si="36"/>
        <v>2</v>
      </c>
      <c r="AE127" s="129">
        <f t="shared" si="36"/>
        <v>2</v>
      </c>
      <c r="AF127" s="129">
        <f t="shared" si="36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5"/>
        <v>1.25</v>
      </c>
      <c r="D128" s="129">
        <f t="shared" si="35"/>
        <v>1.25</v>
      </c>
      <c r="E128" s="129">
        <f t="shared" si="35"/>
        <v>1.25</v>
      </c>
      <c r="F128" s="129">
        <f t="shared" si="35"/>
        <v>1.25</v>
      </c>
      <c r="G128" s="129">
        <f t="shared" si="35"/>
        <v>1.25</v>
      </c>
      <c r="H128" s="129">
        <f t="shared" si="35"/>
        <v>1.25</v>
      </c>
      <c r="I128" s="129">
        <f t="shared" si="35"/>
        <v>1.25</v>
      </c>
      <c r="J128" s="129">
        <f t="shared" si="35"/>
        <v>1.25</v>
      </c>
      <c r="K128" s="129">
        <f t="shared" si="35"/>
        <v>1.25</v>
      </c>
      <c r="L128" s="129">
        <f t="shared" si="35"/>
        <v>1.25</v>
      </c>
      <c r="M128" s="129">
        <f t="shared" si="35"/>
        <v>1.25</v>
      </c>
      <c r="N128" s="129">
        <f t="shared" si="35"/>
        <v>1.25</v>
      </c>
      <c r="O128" s="129">
        <f t="shared" si="35"/>
        <v>1.25</v>
      </c>
      <c r="P128" s="129">
        <f t="shared" si="35"/>
        <v>1.25</v>
      </c>
      <c r="Q128" s="129">
        <f t="shared" si="35"/>
        <v>1.25</v>
      </c>
      <c r="R128" s="129">
        <f t="shared" si="35"/>
        <v>1.25</v>
      </c>
      <c r="S128" s="129">
        <f t="shared" si="36"/>
        <v>1.25</v>
      </c>
      <c r="T128" s="129">
        <f t="shared" si="36"/>
        <v>1.25</v>
      </c>
      <c r="U128" s="129">
        <f t="shared" si="36"/>
        <v>1.25</v>
      </c>
      <c r="V128" s="129">
        <f t="shared" si="36"/>
        <v>1.25</v>
      </c>
      <c r="W128" s="129">
        <f t="shared" si="36"/>
        <v>1.25</v>
      </c>
      <c r="X128" s="129">
        <f t="shared" si="36"/>
        <v>1.25</v>
      </c>
      <c r="Y128" s="129">
        <f t="shared" si="36"/>
        <v>1.25</v>
      </c>
      <c r="Z128" s="129">
        <f t="shared" si="36"/>
        <v>1.25</v>
      </c>
      <c r="AA128" s="129">
        <f t="shared" si="36"/>
        <v>1.25</v>
      </c>
      <c r="AB128" s="129">
        <f t="shared" si="36"/>
        <v>1.25</v>
      </c>
      <c r="AC128" s="129">
        <f t="shared" si="36"/>
        <v>1.25</v>
      </c>
      <c r="AD128" s="129">
        <f t="shared" si="36"/>
        <v>1.25</v>
      </c>
      <c r="AE128" s="129">
        <f t="shared" si="36"/>
        <v>1.25</v>
      </c>
      <c r="AF128" s="129">
        <f t="shared" si="36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5"/>
        <v>1.1499999999999999</v>
      </c>
      <c r="D129" s="129">
        <f t="shared" si="35"/>
        <v>1.1499999999999999</v>
      </c>
      <c r="E129" s="129">
        <f t="shared" si="35"/>
        <v>1.1499999999999999</v>
      </c>
      <c r="F129" s="129">
        <f t="shared" si="35"/>
        <v>1.1499999999999999</v>
      </c>
      <c r="G129" s="129">
        <f t="shared" si="35"/>
        <v>1.1499999999999999</v>
      </c>
      <c r="H129" s="129">
        <f t="shared" si="35"/>
        <v>1.1499999999999999</v>
      </c>
      <c r="I129" s="129">
        <f t="shared" si="35"/>
        <v>1.1499999999999999</v>
      </c>
      <c r="J129" s="129">
        <f t="shared" si="35"/>
        <v>1.1499999999999999</v>
      </c>
      <c r="K129" s="129">
        <f t="shared" si="35"/>
        <v>1.1499999999999999</v>
      </c>
      <c r="L129" s="129">
        <f t="shared" si="35"/>
        <v>1.1499999999999999</v>
      </c>
      <c r="M129" s="129">
        <f t="shared" si="35"/>
        <v>1.1499999999999999</v>
      </c>
      <c r="N129" s="129">
        <f t="shared" si="35"/>
        <v>1.1499999999999999</v>
      </c>
      <c r="O129" s="129">
        <f t="shared" si="35"/>
        <v>1.1499999999999999</v>
      </c>
      <c r="P129" s="129">
        <f t="shared" si="35"/>
        <v>1.1499999999999999</v>
      </c>
      <c r="Q129" s="129">
        <f t="shared" si="35"/>
        <v>1.1499999999999999</v>
      </c>
      <c r="R129" s="129">
        <f t="shared" si="35"/>
        <v>1.1499999999999999</v>
      </c>
      <c r="S129" s="129">
        <f t="shared" si="36"/>
        <v>1.1499999999999999</v>
      </c>
      <c r="T129" s="129">
        <f t="shared" si="36"/>
        <v>1.1499999999999999</v>
      </c>
      <c r="U129" s="129">
        <f t="shared" si="36"/>
        <v>1.1499999999999999</v>
      </c>
      <c r="V129" s="129">
        <f t="shared" si="36"/>
        <v>1.1499999999999999</v>
      </c>
      <c r="W129" s="129">
        <f t="shared" si="36"/>
        <v>1.1499999999999999</v>
      </c>
      <c r="X129" s="129">
        <f t="shared" si="36"/>
        <v>1.1499999999999999</v>
      </c>
      <c r="Y129" s="129">
        <f t="shared" si="36"/>
        <v>1.1499999999999999</v>
      </c>
      <c r="Z129" s="129">
        <f t="shared" si="36"/>
        <v>1.1499999999999999</v>
      </c>
      <c r="AA129" s="129">
        <f t="shared" si="36"/>
        <v>1.1499999999999999</v>
      </c>
      <c r="AB129" s="129">
        <f t="shared" si="36"/>
        <v>1.1499999999999999</v>
      </c>
      <c r="AC129" s="129">
        <f t="shared" si="36"/>
        <v>1.1499999999999999</v>
      </c>
      <c r="AD129" s="129">
        <f t="shared" si="36"/>
        <v>1.1499999999999999</v>
      </c>
      <c r="AE129" s="129">
        <f t="shared" si="36"/>
        <v>1.1499999999999999</v>
      </c>
      <c r="AF129" s="129">
        <f t="shared" si="36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5"/>
        <v>2.133</v>
      </c>
      <c r="D130" s="129">
        <f t="shared" si="35"/>
        <v>2.133</v>
      </c>
      <c r="E130" s="129">
        <f t="shared" si="35"/>
        <v>2.133</v>
      </c>
      <c r="F130" s="129">
        <f t="shared" si="35"/>
        <v>2.133</v>
      </c>
      <c r="G130" s="129">
        <f t="shared" si="35"/>
        <v>2.133</v>
      </c>
      <c r="H130" s="129">
        <f t="shared" si="35"/>
        <v>2.133</v>
      </c>
      <c r="I130" s="129">
        <f t="shared" si="35"/>
        <v>2.133</v>
      </c>
      <c r="J130" s="129">
        <f t="shared" si="35"/>
        <v>2.133</v>
      </c>
      <c r="K130" s="129">
        <f t="shared" si="35"/>
        <v>2.133</v>
      </c>
      <c r="L130" s="129">
        <f t="shared" si="35"/>
        <v>2.133</v>
      </c>
      <c r="M130" s="129">
        <f t="shared" si="35"/>
        <v>2.133</v>
      </c>
      <c r="N130" s="129">
        <f t="shared" si="35"/>
        <v>2.133</v>
      </c>
      <c r="O130" s="129">
        <f t="shared" si="35"/>
        <v>2.133</v>
      </c>
      <c r="P130" s="129">
        <f t="shared" si="35"/>
        <v>2.133</v>
      </c>
      <c r="Q130" s="129">
        <f t="shared" si="35"/>
        <v>2.133</v>
      </c>
      <c r="R130" s="129">
        <f t="shared" si="35"/>
        <v>2.133</v>
      </c>
      <c r="S130" s="129">
        <f t="shared" si="36"/>
        <v>2.133</v>
      </c>
      <c r="T130" s="129">
        <f t="shared" si="36"/>
        <v>2.133</v>
      </c>
      <c r="U130" s="129">
        <f t="shared" si="36"/>
        <v>2.133</v>
      </c>
      <c r="V130" s="129">
        <f t="shared" si="36"/>
        <v>2.133</v>
      </c>
      <c r="W130" s="129">
        <f t="shared" si="36"/>
        <v>2.133</v>
      </c>
      <c r="X130" s="129">
        <f t="shared" si="36"/>
        <v>2.133</v>
      </c>
      <c r="Y130" s="129">
        <f t="shared" si="36"/>
        <v>2.133</v>
      </c>
      <c r="Z130" s="129">
        <f t="shared" si="36"/>
        <v>2.133</v>
      </c>
      <c r="AA130" s="129">
        <f t="shared" si="36"/>
        <v>2.133</v>
      </c>
      <c r="AB130" s="129">
        <f t="shared" si="36"/>
        <v>2.133</v>
      </c>
      <c r="AC130" s="129">
        <f t="shared" si="36"/>
        <v>2.133</v>
      </c>
      <c r="AD130" s="129">
        <f t="shared" si="36"/>
        <v>2.133</v>
      </c>
      <c r="AE130" s="129">
        <f t="shared" si="36"/>
        <v>2.133</v>
      </c>
      <c r="AF130" s="129">
        <f t="shared" si="36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5"/>
        <v>2.09</v>
      </c>
      <c r="D131" s="129">
        <f t="shared" si="35"/>
        <v>2.09</v>
      </c>
      <c r="E131" s="129">
        <f t="shared" si="35"/>
        <v>2.09</v>
      </c>
      <c r="F131" s="129">
        <f t="shared" si="35"/>
        <v>2.09</v>
      </c>
      <c r="G131" s="129">
        <f t="shared" si="35"/>
        <v>2.09</v>
      </c>
      <c r="H131" s="129">
        <f t="shared" si="35"/>
        <v>2.09</v>
      </c>
      <c r="I131" s="129">
        <f t="shared" si="35"/>
        <v>2.09</v>
      </c>
      <c r="J131" s="129">
        <f t="shared" si="35"/>
        <v>2.09</v>
      </c>
      <c r="K131" s="129">
        <f t="shared" si="35"/>
        <v>2.09</v>
      </c>
      <c r="L131" s="129">
        <f t="shared" si="35"/>
        <v>2.09</v>
      </c>
      <c r="M131" s="129">
        <f t="shared" si="35"/>
        <v>2.09</v>
      </c>
      <c r="N131" s="129">
        <f t="shared" si="35"/>
        <v>2.09</v>
      </c>
      <c r="O131" s="129">
        <f t="shared" si="35"/>
        <v>2.09</v>
      </c>
      <c r="P131" s="129">
        <f t="shared" si="35"/>
        <v>2.09</v>
      </c>
      <c r="Q131" s="129">
        <f t="shared" si="35"/>
        <v>2.09</v>
      </c>
      <c r="R131" s="129">
        <f t="shared" si="35"/>
        <v>2.09</v>
      </c>
      <c r="S131" s="129">
        <f t="shared" si="36"/>
        <v>2.09</v>
      </c>
      <c r="T131" s="129">
        <f t="shared" si="36"/>
        <v>2.09</v>
      </c>
      <c r="U131" s="129">
        <f t="shared" si="36"/>
        <v>2.09</v>
      </c>
      <c r="V131" s="129">
        <f t="shared" si="36"/>
        <v>2.09</v>
      </c>
      <c r="W131" s="129">
        <f t="shared" si="36"/>
        <v>2.09</v>
      </c>
      <c r="X131" s="129">
        <f t="shared" si="36"/>
        <v>2.09</v>
      </c>
      <c r="Y131" s="129">
        <f t="shared" si="36"/>
        <v>2.09</v>
      </c>
      <c r="Z131" s="129">
        <f t="shared" si="36"/>
        <v>2.09</v>
      </c>
      <c r="AA131" s="129">
        <f t="shared" si="36"/>
        <v>2.09</v>
      </c>
      <c r="AB131" s="129">
        <f t="shared" si="36"/>
        <v>2.09</v>
      </c>
      <c r="AC131" s="129">
        <f t="shared" si="36"/>
        <v>2.09</v>
      </c>
      <c r="AD131" s="129">
        <f t="shared" si="36"/>
        <v>2.09</v>
      </c>
      <c r="AE131" s="129">
        <f t="shared" si="36"/>
        <v>2.09</v>
      </c>
      <c r="AF131" s="129">
        <f t="shared" si="36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5"/>
        <v>1.1399999999999999</v>
      </c>
      <c r="D132" s="129">
        <f t="shared" si="35"/>
        <v>1.1399999999999999</v>
      </c>
      <c r="E132" s="129">
        <f t="shared" si="35"/>
        <v>1.1399999999999999</v>
      </c>
      <c r="F132" s="129">
        <f t="shared" si="35"/>
        <v>1.1399999999999999</v>
      </c>
      <c r="G132" s="129">
        <f t="shared" si="35"/>
        <v>1.1399999999999999</v>
      </c>
      <c r="H132" s="129">
        <f t="shared" si="35"/>
        <v>1.1399999999999999</v>
      </c>
      <c r="I132" s="129">
        <f t="shared" si="35"/>
        <v>1.1399999999999999</v>
      </c>
      <c r="J132" s="129">
        <f t="shared" si="35"/>
        <v>1.1399999999999999</v>
      </c>
      <c r="K132" s="129">
        <f t="shared" si="35"/>
        <v>1.1399999999999999</v>
      </c>
      <c r="L132" s="129">
        <f t="shared" si="35"/>
        <v>1.1399999999999999</v>
      </c>
      <c r="M132" s="129">
        <f t="shared" si="35"/>
        <v>1.1399999999999999</v>
      </c>
      <c r="N132" s="129">
        <f t="shared" si="35"/>
        <v>1.1399999999999999</v>
      </c>
      <c r="O132" s="129">
        <f t="shared" si="35"/>
        <v>1.1399999999999999</v>
      </c>
      <c r="P132" s="129">
        <f t="shared" si="35"/>
        <v>1.1399999999999999</v>
      </c>
      <c r="Q132" s="129">
        <f t="shared" si="35"/>
        <v>1.1399999999999999</v>
      </c>
      <c r="R132" s="129">
        <f t="shared" si="35"/>
        <v>1.1399999999999999</v>
      </c>
      <c r="S132" s="129">
        <f t="shared" si="36"/>
        <v>1.1399999999999999</v>
      </c>
      <c r="T132" s="129">
        <f t="shared" si="36"/>
        <v>1.1399999999999999</v>
      </c>
      <c r="U132" s="129">
        <f t="shared" si="36"/>
        <v>1.1399999999999999</v>
      </c>
      <c r="V132" s="129">
        <f t="shared" si="36"/>
        <v>1.1399999999999999</v>
      </c>
      <c r="W132" s="129">
        <f t="shared" si="36"/>
        <v>1.1399999999999999</v>
      </c>
      <c r="X132" s="129">
        <f t="shared" si="36"/>
        <v>1.1399999999999999</v>
      </c>
      <c r="Y132" s="129">
        <f t="shared" si="36"/>
        <v>1.1399999999999999</v>
      </c>
      <c r="Z132" s="129">
        <f t="shared" si="36"/>
        <v>1.1399999999999999</v>
      </c>
      <c r="AA132" s="129">
        <f t="shared" si="36"/>
        <v>1.1399999999999999</v>
      </c>
      <c r="AB132" s="129">
        <f t="shared" si="36"/>
        <v>1.1399999999999999</v>
      </c>
      <c r="AC132" s="129">
        <f t="shared" si="36"/>
        <v>1.1399999999999999</v>
      </c>
      <c r="AD132" s="129">
        <f t="shared" si="36"/>
        <v>1.1399999999999999</v>
      </c>
      <c r="AE132" s="129">
        <f t="shared" si="36"/>
        <v>1.1399999999999999</v>
      </c>
      <c r="AF132" s="129">
        <f t="shared" si="36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5"/>
        <v>0.82</v>
      </c>
      <c r="D133" s="129">
        <f t="shared" si="35"/>
        <v>0.82</v>
      </c>
      <c r="E133" s="129">
        <f t="shared" si="35"/>
        <v>0.82</v>
      </c>
      <c r="F133" s="129">
        <f t="shared" si="35"/>
        <v>0.82</v>
      </c>
      <c r="G133" s="129">
        <f t="shared" si="35"/>
        <v>0.82</v>
      </c>
      <c r="H133" s="129">
        <f t="shared" si="35"/>
        <v>0.82</v>
      </c>
      <c r="I133" s="129">
        <f t="shared" si="35"/>
        <v>0.82</v>
      </c>
      <c r="J133" s="129">
        <f t="shared" si="35"/>
        <v>0.82</v>
      </c>
      <c r="K133" s="129">
        <f t="shared" si="35"/>
        <v>0.82</v>
      </c>
      <c r="L133" s="129">
        <f t="shared" si="35"/>
        <v>0.82</v>
      </c>
      <c r="M133" s="129">
        <f t="shared" si="35"/>
        <v>0.82</v>
      </c>
      <c r="N133" s="129">
        <f t="shared" si="35"/>
        <v>0.82</v>
      </c>
      <c r="O133" s="129">
        <f t="shared" si="35"/>
        <v>0.82</v>
      </c>
      <c r="P133" s="129">
        <f t="shared" si="35"/>
        <v>0.82</v>
      </c>
      <c r="Q133" s="129">
        <f t="shared" si="35"/>
        <v>0.82</v>
      </c>
      <c r="R133" s="129">
        <f t="shared" si="35"/>
        <v>0.82</v>
      </c>
      <c r="S133" s="129">
        <f t="shared" si="36"/>
        <v>0.82</v>
      </c>
      <c r="T133" s="129">
        <f t="shared" si="36"/>
        <v>0.82</v>
      </c>
      <c r="U133" s="129">
        <f t="shared" si="36"/>
        <v>0.82</v>
      </c>
      <c r="V133" s="129">
        <f t="shared" si="36"/>
        <v>0.82</v>
      </c>
      <c r="W133" s="129">
        <f t="shared" si="36"/>
        <v>0.82</v>
      </c>
      <c r="X133" s="129">
        <f t="shared" si="36"/>
        <v>0.82</v>
      </c>
      <c r="Y133" s="129">
        <f t="shared" si="36"/>
        <v>0.82</v>
      </c>
      <c r="Z133" s="129">
        <f t="shared" si="36"/>
        <v>0.82</v>
      </c>
      <c r="AA133" s="129">
        <f t="shared" si="36"/>
        <v>0.82</v>
      </c>
      <c r="AB133" s="129">
        <f t="shared" si="36"/>
        <v>0.82</v>
      </c>
      <c r="AC133" s="129">
        <f t="shared" si="36"/>
        <v>0.82</v>
      </c>
      <c r="AD133" s="129">
        <f t="shared" si="36"/>
        <v>0.82</v>
      </c>
      <c r="AE133" s="129">
        <f t="shared" si="36"/>
        <v>0.82</v>
      </c>
      <c r="AF133" s="129">
        <f t="shared" si="36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7">B135</f>
        <v>2</v>
      </c>
      <c r="D135" s="129">
        <f t="shared" si="37"/>
        <v>2</v>
      </c>
      <c r="E135" s="129">
        <f t="shared" si="37"/>
        <v>2</v>
      </c>
      <c r="F135" s="129">
        <f t="shared" si="37"/>
        <v>2</v>
      </c>
      <c r="G135" s="129">
        <f t="shared" si="37"/>
        <v>2</v>
      </c>
      <c r="H135" s="129">
        <f t="shared" si="37"/>
        <v>2</v>
      </c>
      <c r="I135" s="129">
        <f t="shared" si="37"/>
        <v>2</v>
      </c>
      <c r="J135" s="129">
        <f t="shared" si="37"/>
        <v>2</v>
      </c>
      <c r="K135" s="129">
        <f t="shared" si="37"/>
        <v>2</v>
      </c>
      <c r="L135" s="129">
        <f t="shared" si="37"/>
        <v>2</v>
      </c>
      <c r="M135" s="129">
        <f t="shared" si="37"/>
        <v>2</v>
      </c>
      <c r="N135" s="129">
        <f t="shared" si="37"/>
        <v>2</v>
      </c>
      <c r="O135" s="129">
        <f t="shared" si="37"/>
        <v>2</v>
      </c>
      <c r="P135" s="129">
        <f t="shared" si="37"/>
        <v>2</v>
      </c>
      <c r="Q135" s="129">
        <f t="shared" si="37"/>
        <v>2</v>
      </c>
      <c r="R135" s="129">
        <f t="shared" si="37"/>
        <v>2</v>
      </c>
      <c r="S135" s="129">
        <f t="shared" ref="S135:AF141" si="38">R135</f>
        <v>2</v>
      </c>
      <c r="T135" s="129">
        <f t="shared" si="38"/>
        <v>2</v>
      </c>
      <c r="U135" s="129">
        <f t="shared" si="38"/>
        <v>2</v>
      </c>
      <c r="V135" s="129">
        <f t="shared" si="38"/>
        <v>2</v>
      </c>
      <c r="W135" s="129">
        <f t="shared" si="38"/>
        <v>2</v>
      </c>
      <c r="X135" s="129">
        <f t="shared" si="38"/>
        <v>2</v>
      </c>
      <c r="Y135" s="129">
        <f t="shared" si="38"/>
        <v>2</v>
      </c>
      <c r="Z135" s="129">
        <f t="shared" si="38"/>
        <v>2</v>
      </c>
      <c r="AA135" s="129">
        <f t="shared" si="38"/>
        <v>2</v>
      </c>
      <c r="AB135" s="129">
        <f t="shared" si="38"/>
        <v>2</v>
      </c>
      <c r="AC135" s="129">
        <f t="shared" si="38"/>
        <v>2</v>
      </c>
      <c r="AD135" s="129">
        <f t="shared" si="38"/>
        <v>2</v>
      </c>
      <c r="AE135" s="129">
        <f t="shared" si="38"/>
        <v>2</v>
      </c>
      <c r="AF135" s="129">
        <f t="shared" si="38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7"/>
        <v>5.61</v>
      </c>
      <c r="D136" s="129">
        <f t="shared" si="37"/>
        <v>5.61</v>
      </c>
      <c r="E136" s="129">
        <f t="shared" si="37"/>
        <v>5.61</v>
      </c>
      <c r="F136" s="129">
        <f t="shared" si="37"/>
        <v>5.61</v>
      </c>
      <c r="G136" s="129">
        <f t="shared" si="37"/>
        <v>5.61</v>
      </c>
      <c r="H136" s="129">
        <f t="shared" si="37"/>
        <v>5.61</v>
      </c>
      <c r="I136" s="129">
        <f t="shared" si="37"/>
        <v>5.61</v>
      </c>
      <c r="J136" s="129">
        <f t="shared" si="37"/>
        <v>5.61</v>
      </c>
      <c r="K136" s="129">
        <f t="shared" si="37"/>
        <v>5.61</v>
      </c>
      <c r="L136" s="129">
        <f t="shared" si="37"/>
        <v>5.61</v>
      </c>
      <c r="M136" s="129">
        <f t="shared" si="37"/>
        <v>5.61</v>
      </c>
      <c r="N136" s="129">
        <f t="shared" si="37"/>
        <v>5.61</v>
      </c>
      <c r="O136" s="129">
        <f t="shared" si="37"/>
        <v>5.61</v>
      </c>
      <c r="P136" s="129">
        <f t="shared" si="37"/>
        <v>5.61</v>
      </c>
      <c r="Q136" s="129">
        <f t="shared" si="37"/>
        <v>5.61</v>
      </c>
      <c r="R136" s="129">
        <f t="shared" si="37"/>
        <v>5.61</v>
      </c>
      <c r="S136" s="129">
        <f t="shared" si="38"/>
        <v>5.61</v>
      </c>
      <c r="T136" s="129">
        <f t="shared" si="38"/>
        <v>5.61</v>
      </c>
      <c r="U136" s="129">
        <f t="shared" si="38"/>
        <v>5.61</v>
      </c>
      <c r="V136" s="129">
        <f t="shared" si="38"/>
        <v>5.61</v>
      </c>
      <c r="W136" s="129">
        <f t="shared" si="38"/>
        <v>5.61</v>
      </c>
      <c r="X136" s="129">
        <f t="shared" si="38"/>
        <v>5.61</v>
      </c>
      <c r="Y136" s="129">
        <f t="shared" si="38"/>
        <v>5.61</v>
      </c>
      <c r="Z136" s="129">
        <f t="shared" si="38"/>
        <v>5.61</v>
      </c>
      <c r="AA136" s="129">
        <f t="shared" si="38"/>
        <v>5.61</v>
      </c>
      <c r="AB136" s="129">
        <f t="shared" si="38"/>
        <v>5.61</v>
      </c>
      <c r="AC136" s="129">
        <f t="shared" si="38"/>
        <v>5.61</v>
      </c>
      <c r="AD136" s="129">
        <f t="shared" si="38"/>
        <v>5.61</v>
      </c>
      <c r="AE136" s="129">
        <f t="shared" si="38"/>
        <v>5.61</v>
      </c>
      <c r="AF136" s="129">
        <f t="shared" si="38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7"/>
        <v>1.25</v>
      </c>
      <c r="D137" s="129">
        <f t="shared" si="37"/>
        <v>1.25</v>
      </c>
      <c r="E137" s="129">
        <f t="shared" si="37"/>
        <v>1.25</v>
      </c>
      <c r="F137" s="129">
        <f t="shared" si="37"/>
        <v>1.25</v>
      </c>
      <c r="G137" s="129">
        <f t="shared" si="37"/>
        <v>1.25</v>
      </c>
      <c r="H137" s="129">
        <f t="shared" si="37"/>
        <v>1.25</v>
      </c>
      <c r="I137" s="129">
        <f t="shared" si="37"/>
        <v>1.25</v>
      </c>
      <c r="J137" s="129">
        <f t="shared" si="37"/>
        <v>1.25</v>
      </c>
      <c r="K137" s="129">
        <f t="shared" si="37"/>
        <v>1.25</v>
      </c>
      <c r="L137" s="129">
        <f t="shared" si="37"/>
        <v>1.25</v>
      </c>
      <c r="M137" s="129">
        <f t="shared" si="37"/>
        <v>1.25</v>
      </c>
      <c r="N137" s="129">
        <f t="shared" si="37"/>
        <v>1.25</v>
      </c>
      <c r="O137" s="129">
        <f t="shared" si="37"/>
        <v>1.25</v>
      </c>
      <c r="P137" s="129">
        <f t="shared" si="37"/>
        <v>1.25</v>
      </c>
      <c r="Q137" s="129">
        <f t="shared" si="37"/>
        <v>1.25</v>
      </c>
      <c r="R137" s="129">
        <f t="shared" si="37"/>
        <v>1.25</v>
      </c>
      <c r="S137" s="129">
        <f t="shared" si="38"/>
        <v>1.25</v>
      </c>
      <c r="T137" s="129">
        <f t="shared" si="38"/>
        <v>1.25</v>
      </c>
      <c r="U137" s="129">
        <f t="shared" si="38"/>
        <v>1.25</v>
      </c>
      <c r="V137" s="129">
        <f t="shared" si="38"/>
        <v>1.25</v>
      </c>
      <c r="W137" s="129">
        <f t="shared" si="38"/>
        <v>1.25</v>
      </c>
      <c r="X137" s="129">
        <f t="shared" si="38"/>
        <v>1.25</v>
      </c>
      <c r="Y137" s="129">
        <f t="shared" si="38"/>
        <v>1.25</v>
      </c>
      <c r="Z137" s="129">
        <f t="shared" si="38"/>
        <v>1.25</v>
      </c>
      <c r="AA137" s="129">
        <f t="shared" si="38"/>
        <v>1.25</v>
      </c>
      <c r="AB137" s="129">
        <f t="shared" si="38"/>
        <v>1.25</v>
      </c>
      <c r="AC137" s="129">
        <f t="shared" si="38"/>
        <v>1.25</v>
      </c>
      <c r="AD137" s="129">
        <f t="shared" si="38"/>
        <v>1.25</v>
      </c>
      <c r="AE137" s="129">
        <f t="shared" si="38"/>
        <v>1.25</v>
      </c>
      <c r="AF137" s="129">
        <f t="shared" si="38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7"/>
        <v>1.25</v>
      </c>
      <c r="D138" s="129">
        <f t="shared" si="37"/>
        <v>1.25</v>
      </c>
      <c r="E138" s="129">
        <f t="shared" si="37"/>
        <v>1.25</v>
      </c>
      <c r="F138" s="129">
        <f t="shared" si="37"/>
        <v>1.25</v>
      </c>
      <c r="G138" s="129">
        <f t="shared" si="37"/>
        <v>1.25</v>
      </c>
      <c r="H138" s="129">
        <f t="shared" si="37"/>
        <v>1.25</v>
      </c>
      <c r="I138" s="129">
        <f t="shared" si="37"/>
        <v>1.25</v>
      </c>
      <c r="J138" s="129">
        <f t="shared" si="37"/>
        <v>1.25</v>
      </c>
      <c r="K138" s="129">
        <f t="shared" si="37"/>
        <v>1.25</v>
      </c>
      <c r="L138" s="129">
        <f t="shared" si="37"/>
        <v>1.25</v>
      </c>
      <c r="M138" s="129">
        <f t="shared" si="37"/>
        <v>1.25</v>
      </c>
      <c r="N138" s="129">
        <f t="shared" si="37"/>
        <v>1.25</v>
      </c>
      <c r="O138" s="129">
        <f t="shared" si="37"/>
        <v>1.25</v>
      </c>
      <c r="P138" s="129">
        <f t="shared" si="37"/>
        <v>1.25</v>
      </c>
      <c r="Q138" s="129">
        <f t="shared" si="37"/>
        <v>1.25</v>
      </c>
      <c r="R138" s="129">
        <f t="shared" si="37"/>
        <v>1.25</v>
      </c>
      <c r="S138" s="129">
        <f t="shared" si="38"/>
        <v>1.25</v>
      </c>
      <c r="T138" s="129">
        <f t="shared" si="38"/>
        <v>1.25</v>
      </c>
      <c r="U138" s="129">
        <f t="shared" si="38"/>
        <v>1.25</v>
      </c>
      <c r="V138" s="129">
        <f t="shared" si="38"/>
        <v>1.25</v>
      </c>
      <c r="W138" s="129">
        <f t="shared" si="38"/>
        <v>1.25</v>
      </c>
      <c r="X138" s="129">
        <f t="shared" si="38"/>
        <v>1.25</v>
      </c>
      <c r="Y138" s="129">
        <f t="shared" si="38"/>
        <v>1.25</v>
      </c>
      <c r="Z138" s="129">
        <f t="shared" si="38"/>
        <v>1.25</v>
      </c>
      <c r="AA138" s="129">
        <f t="shared" si="38"/>
        <v>1.25</v>
      </c>
      <c r="AB138" s="129">
        <f t="shared" si="38"/>
        <v>1.25</v>
      </c>
      <c r="AC138" s="129">
        <f t="shared" si="38"/>
        <v>1.25</v>
      </c>
      <c r="AD138" s="129">
        <f t="shared" si="38"/>
        <v>1.25</v>
      </c>
      <c r="AE138" s="129">
        <f t="shared" si="38"/>
        <v>1.25</v>
      </c>
      <c r="AF138" s="129">
        <f t="shared" si="38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7"/>
        <v>1.46</v>
      </c>
      <c r="D139" s="129">
        <f t="shared" si="37"/>
        <v>1.46</v>
      </c>
      <c r="E139" s="129">
        <f t="shared" si="37"/>
        <v>1.46</v>
      </c>
      <c r="F139" s="129">
        <f t="shared" si="37"/>
        <v>1.46</v>
      </c>
      <c r="G139" s="129">
        <f t="shared" si="37"/>
        <v>1.46</v>
      </c>
      <c r="H139" s="129">
        <f t="shared" si="37"/>
        <v>1.46</v>
      </c>
      <c r="I139" s="129">
        <f t="shared" si="37"/>
        <v>1.46</v>
      </c>
      <c r="J139" s="129">
        <f t="shared" si="37"/>
        <v>1.46</v>
      </c>
      <c r="K139" s="129">
        <f t="shared" si="37"/>
        <v>1.46</v>
      </c>
      <c r="L139" s="129">
        <f t="shared" si="37"/>
        <v>1.46</v>
      </c>
      <c r="M139" s="129">
        <f t="shared" si="37"/>
        <v>1.46</v>
      </c>
      <c r="N139" s="129">
        <f t="shared" si="37"/>
        <v>1.46</v>
      </c>
      <c r="O139" s="129">
        <f t="shared" si="37"/>
        <v>1.46</v>
      </c>
      <c r="P139" s="129">
        <f t="shared" si="37"/>
        <v>1.46</v>
      </c>
      <c r="Q139" s="129">
        <f t="shared" si="37"/>
        <v>1.46</v>
      </c>
      <c r="R139" s="129">
        <f t="shared" si="37"/>
        <v>1.46</v>
      </c>
      <c r="S139" s="129">
        <f t="shared" si="38"/>
        <v>1.46</v>
      </c>
      <c r="T139" s="129">
        <f t="shared" si="38"/>
        <v>1.46</v>
      </c>
      <c r="U139" s="129">
        <f t="shared" si="38"/>
        <v>1.46</v>
      </c>
      <c r="V139" s="129">
        <f t="shared" si="38"/>
        <v>1.46</v>
      </c>
      <c r="W139" s="129">
        <f t="shared" si="38"/>
        <v>1.46</v>
      </c>
      <c r="X139" s="129">
        <f t="shared" si="38"/>
        <v>1.46</v>
      </c>
      <c r="Y139" s="129">
        <f t="shared" si="38"/>
        <v>1.46</v>
      </c>
      <c r="Z139" s="129">
        <f t="shared" si="38"/>
        <v>1.46</v>
      </c>
      <c r="AA139" s="129">
        <f t="shared" si="38"/>
        <v>1.46</v>
      </c>
      <c r="AB139" s="129">
        <f t="shared" si="38"/>
        <v>1.46</v>
      </c>
      <c r="AC139" s="129">
        <f t="shared" si="38"/>
        <v>1.46</v>
      </c>
      <c r="AD139" s="129">
        <f t="shared" si="38"/>
        <v>1.46</v>
      </c>
      <c r="AE139" s="129">
        <f t="shared" si="38"/>
        <v>1.46</v>
      </c>
      <c r="AF139" s="129">
        <f t="shared" si="38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7"/>
        <v>3</v>
      </c>
      <c r="D140" s="129">
        <f t="shared" si="37"/>
        <v>3</v>
      </c>
      <c r="E140" s="129">
        <f t="shared" si="37"/>
        <v>3</v>
      </c>
      <c r="F140" s="129">
        <f t="shared" si="37"/>
        <v>3</v>
      </c>
      <c r="G140" s="129">
        <f t="shared" si="37"/>
        <v>3</v>
      </c>
      <c r="H140" s="129">
        <f t="shared" si="37"/>
        <v>3</v>
      </c>
      <c r="I140" s="129">
        <f t="shared" si="37"/>
        <v>3</v>
      </c>
      <c r="J140" s="129">
        <f t="shared" si="37"/>
        <v>3</v>
      </c>
      <c r="K140" s="129">
        <f t="shared" si="37"/>
        <v>3</v>
      </c>
      <c r="L140" s="129">
        <f t="shared" si="37"/>
        <v>3</v>
      </c>
      <c r="M140" s="129">
        <f t="shared" si="37"/>
        <v>3</v>
      </c>
      <c r="N140" s="129">
        <f t="shared" si="37"/>
        <v>3</v>
      </c>
      <c r="O140" s="129">
        <f t="shared" si="37"/>
        <v>3</v>
      </c>
      <c r="P140" s="129">
        <f t="shared" si="37"/>
        <v>3</v>
      </c>
      <c r="Q140" s="129">
        <f t="shared" si="37"/>
        <v>3</v>
      </c>
      <c r="R140" s="129">
        <f t="shared" si="37"/>
        <v>3</v>
      </c>
      <c r="S140" s="129">
        <f t="shared" si="38"/>
        <v>3</v>
      </c>
      <c r="T140" s="129">
        <f t="shared" si="38"/>
        <v>3</v>
      </c>
      <c r="U140" s="129">
        <f t="shared" si="38"/>
        <v>3</v>
      </c>
      <c r="V140" s="129">
        <f t="shared" si="38"/>
        <v>3</v>
      </c>
      <c r="W140" s="129">
        <f t="shared" si="38"/>
        <v>3</v>
      </c>
      <c r="X140" s="129">
        <f t="shared" si="38"/>
        <v>3</v>
      </c>
      <c r="Y140" s="129">
        <f t="shared" si="38"/>
        <v>3</v>
      </c>
      <c r="Z140" s="129">
        <f t="shared" si="38"/>
        <v>3</v>
      </c>
      <c r="AA140" s="129">
        <f t="shared" si="38"/>
        <v>3</v>
      </c>
      <c r="AB140" s="129">
        <f t="shared" si="38"/>
        <v>3</v>
      </c>
      <c r="AC140" s="129">
        <f t="shared" si="38"/>
        <v>3</v>
      </c>
      <c r="AD140" s="129">
        <f t="shared" si="38"/>
        <v>3</v>
      </c>
      <c r="AE140" s="129">
        <f t="shared" si="38"/>
        <v>3</v>
      </c>
      <c r="AF140" s="129">
        <f t="shared" si="38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7"/>
        <v>3.3</v>
      </c>
      <c r="D141" s="129">
        <f t="shared" si="37"/>
        <v>3.3</v>
      </c>
      <c r="E141" s="129">
        <f t="shared" si="37"/>
        <v>3.3</v>
      </c>
      <c r="F141" s="129">
        <f t="shared" si="37"/>
        <v>3.3</v>
      </c>
      <c r="G141" s="129">
        <f t="shared" si="37"/>
        <v>3.3</v>
      </c>
      <c r="H141" s="129">
        <f t="shared" si="37"/>
        <v>3.3</v>
      </c>
      <c r="I141" s="129">
        <f t="shared" si="37"/>
        <v>3.3</v>
      </c>
      <c r="J141" s="129">
        <f t="shared" si="37"/>
        <v>3.3</v>
      </c>
      <c r="K141" s="129">
        <f t="shared" si="37"/>
        <v>3.3</v>
      </c>
      <c r="L141" s="129">
        <f t="shared" si="37"/>
        <v>3.3</v>
      </c>
      <c r="M141" s="129">
        <f t="shared" si="37"/>
        <v>3.3</v>
      </c>
      <c r="N141" s="129">
        <f t="shared" si="37"/>
        <v>3.3</v>
      </c>
      <c r="O141" s="129">
        <f t="shared" si="37"/>
        <v>3.3</v>
      </c>
      <c r="P141" s="129">
        <f t="shared" si="37"/>
        <v>3.3</v>
      </c>
      <c r="Q141" s="129">
        <f t="shared" si="37"/>
        <v>3.3</v>
      </c>
      <c r="R141" s="129">
        <f t="shared" si="37"/>
        <v>3.3</v>
      </c>
      <c r="S141" s="129">
        <f t="shared" si="38"/>
        <v>3.3</v>
      </c>
      <c r="T141" s="129">
        <f t="shared" si="38"/>
        <v>3.3</v>
      </c>
      <c r="U141" s="129">
        <f t="shared" si="38"/>
        <v>3.3</v>
      </c>
      <c r="V141" s="129">
        <f t="shared" si="38"/>
        <v>3.3</v>
      </c>
      <c r="W141" s="129">
        <f t="shared" si="38"/>
        <v>3.3</v>
      </c>
      <c r="X141" s="129">
        <f t="shared" si="38"/>
        <v>3.3</v>
      </c>
      <c r="Y141" s="129">
        <f t="shared" si="38"/>
        <v>3.3</v>
      </c>
      <c r="Z141" s="129">
        <f t="shared" si="38"/>
        <v>3.3</v>
      </c>
      <c r="AA141" s="129">
        <f t="shared" si="38"/>
        <v>3.3</v>
      </c>
      <c r="AB141" s="129">
        <f t="shared" si="38"/>
        <v>3.3</v>
      </c>
      <c r="AC141" s="129">
        <f t="shared" si="38"/>
        <v>3.3</v>
      </c>
      <c r="AD141" s="129">
        <f t="shared" si="38"/>
        <v>3.3</v>
      </c>
      <c r="AE141" s="129">
        <f t="shared" si="38"/>
        <v>3.3</v>
      </c>
      <c r="AF141" s="129">
        <f t="shared" si="38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39">B143</f>
        <v>1.76</v>
      </c>
      <c r="D143" s="129">
        <f t="shared" si="39"/>
        <v>1.76</v>
      </c>
      <c r="E143" s="129">
        <f t="shared" si="39"/>
        <v>1.76</v>
      </c>
      <c r="F143" s="129">
        <f t="shared" si="39"/>
        <v>1.76</v>
      </c>
      <c r="G143" s="129">
        <f t="shared" si="39"/>
        <v>1.76</v>
      </c>
      <c r="H143" s="129">
        <f t="shared" si="39"/>
        <v>1.76</v>
      </c>
      <c r="I143" s="129">
        <f t="shared" si="39"/>
        <v>1.76</v>
      </c>
      <c r="J143" s="129">
        <f t="shared" si="39"/>
        <v>1.76</v>
      </c>
      <c r="K143" s="129">
        <f t="shared" si="39"/>
        <v>1.76</v>
      </c>
      <c r="L143" s="129">
        <f t="shared" si="39"/>
        <v>1.76</v>
      </c>
      <c r="M143" s="129">
        <f t="shared" si="39"/>
        <v>1.76</v>
      </c>
      <c r="N143" s="129">
        <f t="shared" si="39"/>
        <v>1.76</v>
      </c>
      <c r="O143" s="129">
        <f t="shared" si="39"/>
        <v>1.76</v>
      </c>
      <c r="P143" s="129">
        <f t="shared" si="39"/>
        <v>1.76</v>
      </c>
      <c r="Q143" s="129">
        <f t="shared" si="39"/>
        <v>1.76</v>
      </c>
      <c r="R143" s="129">
        <f t="shared" si="39"/>
        <v>1.76</v>
      </c>
      <c r="S143" s="129">
        <f t="shared" ref="S143:AF144" si="40">R143</f>
        <v>1.76</v>
      </c>
      <c r="T143" s="129">
        <f t="shared" si="40"/>
        <v>1.76</v>
      </c>
      <c r="U143" s="129">
        <f t="shared" si="40"/>
        <v>1.76</v>
      </c>
      <c r="V143" s="129">
        <f t="shared" si="40"/>
        <v>1.76</v>
      </c>
      <c r="W143" s="129">
        <f t="shared" si="40"/>
        <v>1.76</v>
      </c>
      <c r="X143" s="129">
        <f t="shared" si="40"/>
        <v>1.76</v>
      </c>
      <c r="Y143" s="129">
        <f t="shared" si="40"/>
        <v>1.76</v>
      </c>
      <c r="Z143" s="129">
        <f t="shared" si="40"/>
        <v>1.76</v>
      </c>
      <c r="AA143" s="129">
        <f t="shared" si="40"/>
        <v>1.76</v>
      </c>
      <c r="AB143" s="129">
        <f t="shared" si="40"/>
        <v>1.76</v>
      </c>
      <c r="AC143" s="129">
        <f t="shared" si="40"/>
        <v>1.76</v>
      </c>
      <c r="AD143" s="129">
        <f t="shared" si="40"/>
        <v>1.76</v>
      </c>
      <c r="AE143" s="129">
        <f t="shared" si="40"/>
        <v>1.76</v>
      </c>
      <c r="AF143" s="129">
        <f t="shared" si="40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9"/>
        <v>0</v>
      </c>
      <c r="D144" s="129">
        <f t="shared" si="39"/>
        <v>0</v>
      </c>
      <c r="E144" s="129">
        <f t="shared" si="39"/>
        <v>0</v>
      </c>
      <c r="F144" s="129">
        <f t="shared" si="39"/>
        <v>0</v>
      </c>
      <c r="G144" s="129">
        <f t="shared" si="39"/>
        <v>0</v>
      </c>
      <c r="H144" s="129">
        <f t="shared" si="39"/>
        <v>0</v>
      </c>
      <c r="I144" s="129">
        <f t="shared" si="39"/>
        <v>0</v>
      </c>
      <c r="J144" s="129">
        <f t="shared" si="39"/>
        <v>0</v>
      </c>
      <c r="K144" s="129">
        <f t="shared" si="39"/>
        <v>0</v>
      </c>
      <c r="L144" s="129">
        <f t="shared" si="39"/>
        <v>0</v>
      </c>
      <c r="M144" s="129">
        <f t="shared" si="39"/>
        <v>0</v>
      </c>
      <c r="N144" s="129">
        <f t="shared" si="39"/>
        <v>0</v>
      </c>
      <c r="O144" s="129">
        <f t="shared" si="39"/>
        <v>0</v>
      </c>
      <c r="P144" s="129">
        <f t="shared" si="39"/>
        <v>0</v>
      </c>
      <c r="Q144" s="129">
        <f t="shared" si="39"/>
        <v>0</v>
      </c>
      <c r="R144" s="129">
        <f t="shared" si="39"/>
        <v>0</v>
      </c>
      <c r="S144" s="129">
        <f t="shared" si="40"/>
        <v>0</v>
      </c>
      <c r="T144" s="129">
        <f t="shared" si="40"/>
        <v>0</v>
      </c>
      <c r="U144" s="129">
        <f t="shared" si="40"/>
        <v>0</v>
      </c>
      <c r="V144" s="129">
        <f t="shared" si="40"/>
        <v>0</v>
      </c>
      <c r="W144" s="129">
        <f t="shared" si="40"/>
        <v>0</v>
      </c>
      <c r="X144" s="129">
        <f t="shared" si="40"/>
        <v>0</v>
      </c>
      <c r="Y144" s="129">
        <f t="shared" si="40"/>
        <v>0</v>
      </c>
      <c r="Z144" s="129">
        <f t="shared" si="40"/>
        <v>0</v>
      </c>
      <c r="AA144" s="129">
        <f t="shared" si="40"/>
        <v>0</v>
      </c>
      <c r="AB144" s="129">
        <f t="shared" si="40"/>
        <v>0</v>
      </c>
      <c r="AC144" s="129">
        <f t="shared" si="40"/>
        <v>0</v>
      </c>
      <c r="AD144" s="129">
        <f t="shared" si="40"/>
        <v>0</v>
      </c>
      <c r="AE144" s="129">
        <f t="shared" si="40"/>
        <v>0</v>
      </c>
      <c r="AF144" s="129">
        <f t="shared" si="40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41">B146</f>
        <v>0.1</v>
      </c>
      <c r="D146" s="129">
        <f t="shared" si="41"/>
        <v>0.1</v>
      </c>
      <c r="E146" s="129">
        <f t="shared" si="41"/>
        <v>0.1</v>
      </c>
      <c r="F146" s="129">
        <f t="shared" si="41"/>
        <v>0.1</v>
      </c>
      <c r="G146" s="129">
        <f t="shared" si="41"/>
        <v>0.1</v>
      </c>
      <c r="H146" s="129">
        <f t="shared" si="41"/>
        <v>0.1</v>
      </c>
      <c r="I146" s="129">
        <f t="shared" si="41"/>
        <v>0.1</v>
      </c>
      <c r="J146" s="129">
        <f t="shared" si="41"/>
        <v>0.1</v>
      </c>
      <c r="K146" s="129">
        <f t="shared" si="41"/>
        <v>0.1</v>
      </c>
      <c r="L146" s="129">
        <f t="shared" si="41"/>
        <v>0.1</v>
      </c>
      <c r="M146" s="129">
        <f t="shared" si="41"/>
        <v>0.1</v>
      </c>
      <c r="N146" s="129">
        <f t="shared" si="41"/>
        <v>0.1</v>
      </c>
      <c r="O146" s="129">
        <f t="shared" si="41"/>
        <v>0.1</v>
      </c>
      <c r="P146" s="129">
        <f t="shared" si="41"/>
        <v>0.1</v>
      </c>
      <c r="Q146" s="129">
        <f t="shared" si="41"/>
        <v>0.1</v>
      </c>
      <c r="R146" s="129">
        <f t="shared" si="41"/>
        <v>0.1</v>
      </c>
      <c r="S146" s="129">
        <f t="shared" ref="S146:AF149" si="42">R146</f>
        <v>0.1</v>
      </c>
      <c r="T146" s="129">
        <f t="shared" si="42"/>
        <v>0.1</v>
      </c>
      <c r="U146" s="129">
        <f t="shared" si="42"/>
        <v>0.1</v>
      </c>
      <c r="V146" s="129">
        <f t="shared" si="42"/>
        <v>0.1</v>
      </c>
      <c r="W146" s="129">
        <f t="shared" si="42"/>
        <v>0.1</v>
      </c>
      <c r="X146" s="129">
        <f t="shared" si="42"/>
        <v>0.1</v>
      </c>
      <c r="Y146" s="129">
        <f t="shared" si="42"/>
        <v>0.1</v>
      </c>
      <c r="Z146" s="129">
        <f t="shared" si="42"/>
        <v>0.1</v>
      </c>
      <c r="AA146" s="129">
        <f t="shared" si="42"/>
        <v>0.1</v>
      </c>
      <c r="AB146" s="129">
        <f t="shared" si="42"/>
        <v>0.1</v>
      </c>
      <c r="AC146" s="129">
        <f t="shared" si="42"/>
        <v>0.1</v>
      </c>
      <c r="AD146" s="129">
        <f t="shared" si="42"/>
        <v>0.1</v>
      </c>
      <c r="AE146" s="129">
        <f t="shared" si="42"/>
        <v>0.1</v>
      </c>
      <c r="AF146" s="129">
        <f t="shared" si="42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41"/>
        <v>2.0499999999999998</v>
      </c>
      <c r="D147" s="129">
        <f t="shared" si="41"/>
        <v>2.0499999999999998</v>
      </c>
      <c r="E147" s="129">
        <f t="shared" si="41"/>
        <v>2.0499999999999998</v>
      </c>
      <c r="F147" s="129">
        <f t="shared" si="41"/>
        <v>2.0499999999999998</v>
      </c>
      <c r="G147" s="129">
        <f t="shared" si="41"/>
        <v>2.0499999999999998</v>
      </c>
      <c r="H147" s="129">
        <f t="shared" si="41"/>
        <v>2.0499999999999998</v>
      </c>
      <c r="I147" s="129">
        <f t="shared" si="41"/>
        <v>2.0499999999999998</v>
      </c>
      <c r="J147" s="129">
        <f t="shared" si="41"/>
        <v>2.0499999999999998</v>
      </c>
      <c r="K147" s="129">
        <f t="shared" si="41"/>
        <v>2.0499999999999998</v>
      </c>
      <c r="L147" s="129">
        <f t="shared" si="41"/>
        <v>2.0499999999999998</v>
      </c>
      <c r="M147" s="129">
        <f t="shared" si="41"/>
        <v>2.0499999999999998</v>
      </c>
      <c r="N147" s="129">
        <f t="shared" si="41"/>
        <v>2.0499999999999998</v>
      </c>
      <c r="O147" s="129">
        <f t="shared" si="41"/>
        <v>2.0499999999999998</v>
      </c>
      <c r="P147" s="129">
        <f t="shared" si="41"/>
        <v>2.0499999999999998</v>
      </c>
      <c r="Q147" s="129">
        <f t="shared" si="41"/>
        <v>2.0499999999999998</v>
      </c>
      <c r="R147" s="129">
        <f t="shared" si="41"/>
        <v>2.0499999999999998</v>
      </c>
      <c r="S147" s="129">
        <f t="shared" si="42"/>
        <v>2.0499999999999998</v>
      </c>
      <c r="T147" s="129">
        <f t="shared" si="42"/>
        <v>2.0499999999999998</v>
      </c>
      <c r="U147" s="129">
        <f t="shared" si="42"/>
        <v>2.0499999999999998</v>
      </c>
      <c r="V147" s="129">
        <f t="shared" si="42"/>
        <v>2.0499999999999998</v>
      </c>
      <c r="W147" s="129">
        <f t="shared" si="42"/>
        <v>2.0499999999999998</v>
      </c>
      <c r="X147" s="129">
        <f t="shared" si="42"/>
        <v>2.0499999999999998</v>
      </c>
      <c r="Y147" s="129">
        <f t="shared" si="42"/>
        <v>2.0499999999999998</v>
      </c>
      <c r="Z147" s="129">
        <f t="shared" si="42"/>
        <v>2.0499999999999998</v>
      </c>
      <c r="AA147" s="129">
        <f t="shared" si="42"/>
        <v>2.0499999999999998</v>
      </c>
      <c r="AB147" s="129">
        <f t="shared" si="42"/>
        <v>2.0499999999999998</v>
      </c>
      <c r="AC147" s="129">
        <f t="shared" si="42"/>
        <v>2.0499999999999998</v>
      </c>
      <c r="AD147" s="129">
        <f t="shared" si="42"/>
        <v>2.0499999999999998</v>
      </c>
      <c r="AE147" s="129">
        <f t="shared" si="42"/>
        <v>2.0499999999999998</v>
      </c>
      <c r="AF147" s="129">
        <f t="shared" si="42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41"/>
        <v>2.7</v>
      </c>
      <c r="D148" s="129">
        <f t="shared" si="41"/>
        <v>2.7</v>
      </c>
      <c r="E148" s="129">
        <f t="shared" si="41"/>
        <v>2.7</v>
      </c>
      <c r="F148" s="129">
        <f t="shared" si="41"/>
        <v>2.7</v>
      </c>
      <c r="G148" s="129">
        <f t="shared" si="41"/>
        <v>2.7</v>
      </c>
      <c r="H148" s="129">
        <f t="shared" si="41"/>
        <v>2.7</v>
      </c>
      <c r="I148" s="129">
        <f t="shared" si="41"/>
        <v>2.7</v>
      </c>
      <c r="J148" s="129">
        <f t="shared" si="41"/>
        <v>2.7</v>
      </c>
      <c r="K148" s="129">
        <f t="shared" si="41"/>
        <v>2.7</v>
      </c>
      <c r="L148" s="129">
        <f t="shared" si="41"/>
        <v>2.7</v>
      </c>
      <c r="M148" s="129">
        <f t="shared" si="41"/>
        <v>2.7</v>
      </c>
      <c r="N148" s="129">
        <f t="shared" si="41"/>
        <v>2.7</v>
      </c>
      <c r="O148" s="129">
        <f t="shared" si="41"/>
        <v>2.7</v>
      </c>
      <c r="P148" s="129">
        <f t="shared" si="41"/>
        <v>2.7</v>
      </c>
      <c r="Q148" s="129">
        <f t="shared" si="41"/>
        <v>2.7</v>
      </c>
      <c r="R148" s="129">
        <f t="shared" si="41"/>
        <v>2.7</v>
      </c>
      <c r="S148" s="129">
        <f t="shared" si="42"/>
        <v>2.7</v>
      </c>
      <c r="T148" s="129">
        <f t="shared" si="42"/>
        <v>2.7</v>
      </c>
      <c r="U148" s="129">
        <f t="shared" si="42"/>
        <v>2.7</v>
      </c>
      <c r="V148" s="129">
        <f t="shared" si="42"/>
        <v>2.7</v>
      </c>
      <c r="W148" s="129">
        <f t="shared" si="42"/>
        <v>2.7</v>
      </c>
      <c r="X148" s="129">
        <f t="shared" si="42"/>
        <v>2.7</v>
      </c>
      <c r="Y148" s="129">
        <f t="shared" si="42"/>
        <v>2.7</v>
      </c>
      <c r="Z148" s="129">
        <f t="shared" si="42"/>
        <v>2.7</v>
      </c>
      <c r="AA148" s="129">
        <f t="shared" si="42"/>
        <v>2.7</v>
      </c>
      <c r="AB148" s="129">
        <f t="shared" si="42"/>
        <v>2.7</v>
      </c>
      <c r="AC148" s="129">
        <f t="shared" si="42"/>
        <v>2.7</v>
      </c>
      <c r="AD148" s="129">
        <f t="shared" si="42"/>
        <v>2.7</v>
      </c>
      <c r="AE148" s="129">
        <f t="shared" si="42"/>
        <v>2.7</v>
      </c>
      <c r="AF148" s="129">
        <f t="shared" si="42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41"/>
        <v>2.15</v>
      </c>
      <c r="D149" s="129">
        <f t="shared" si="41"/>
        <v>2.15</v>
      </c>
      <c r="E149" s="129">
        <f t="shared" si="41"/>
        <v>2.15</v>
      </c>
      <c r="F149" s="129">
        <f t="shared" si="41"/>
        <v>2.15</v>
      </c>
      <c r="G149" s="129">
        <f t="shared" si="41"/>
        <v>2.15</v>
      </c>
      <c r="H149" s="129">
        <f t="shared" si="41"/>
        <v>2.15</v>
      </c>
      <c r="I149" s="129">
        <f t="shared" si="41"/>
        <v>2.15</v>
      </c>
      <c r="J149" s="129">
        <f t="shared" si="41"/>
        <v>2.15</v>
      </c>
      <c r="K149" s="129">
        <f t="shared" si="41"/>
        <v>2.15</v>
      </c>
      <c r="L149" s="129">
        <f t="shared" si="41"/>
        <v>2.15</v>
      </c>
      <c r="M149" s="129">
        <f t="shared" si="41"/>
        <v>2.15</v>
      </c>
      <c r="N149" s="129">
        <f t="shared" si="41"/>
        <v>2.15</v>
      </c>
      <c r="O149" s="129">
        <f t="shared" si="41"/>
        <v>2.15</v>
      </c>
      <c r="P149" s="129">
        <f t="shared" si="41"/>
        <v>2.15</v>
      </c>
      <c r="Q149" s="129">
        <f t="shared" si="41"/>
        <v>2.15</v>
      </c>
      <c r="R149" s="129">
        <f t="shared" si="41"/>
        <v>2.15</v>
      </c>
      <c r="S149" s="129">
        <f t="shared" si="42"/>
        <v>2.15</v>
      </c>
      <c r="T149" s="129">
        <f t="shared" si="42"/>
        <v>2.15</v>
      </c>
      <c r="U149" s="129">
        <f t="shared" si="42"/>
        <v>2.15</v>
      </c>
      <c r="V149" s="129">
        <f t="shared" si="42"/>
        <v>2.15</v>
      </c>
      <c r="W149" s="129">
        <f t="shared" si="42"/>
        <v>2.15</v>
      </c>
      <c r="X149" s="129">
        <f t="shared" si="42"/>
        <v>2.15</v>
      </c>
      <c r="Y149" s="129">
        <f t="shared" si="42"/>
        <v>2.15</v>
      </c>
      <c r="Z149" s="129">
        <f t="shared" si="42"/>
        <v>2.15</v>
      </c>
      <c r="AA149" s="129">
        <f t="shared" si="42"/>
        <v>2.15</v>
      </c>
      <c r="AB149" s="129">
        <f t="shared" si="42"/>
        <v>2.15</v>
      </c>
      <c r="AC149" s="129">
        <f t="shared" si="42"/>
        <v>2.15</v>
      </c>
      <c r="AD149" s="129">
        <f t="shared" si="42"/>
        <v>2.15</v>
      </c>
      <c r="AE149" s="129">
        <f t="shared" si="42"/>
        <v>2.15</v>
      </c>
      <c r="AF149" s="129">
        <f t="shared" si="42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3">B151</f>
        <v>0.9</v>
      </c>
      <c r="D151" s="129">
        <f t="shared" si="43"/>
        <v>0.9</v>
      </c>
      <c r="E151" s="129">
        <f t="shared" si="43"/>
        <v>0.9</v>
      </c>
      <c r="F151" s="129">
        <f t="shared" si="43"/>
        <v>0.9</v>
      </c>
      <c r="G151" s="129">
        <f t="shared" si="43"/>
        <v>0.9</v>
      </c>
      <c r="H151" s="129">
        <f t="shared" si="43"/>
        <v>0.9</v>
      </c>
      <c r="I151" s="129">
        <f t="shared" si="43"/>
        <v>0.9</v>
      </c>
      <c r="J151" s="129">
        <f t="shared" si="43"/>
        <v>0.9</v>
      </c>
      <c r="K151" s="129">
        <f t="shared" si="43"/>
        <v>0.9</v>
      </c>
      <c r="L151" s="129">
        <f t="shared" si="43"/>
        <v>0.9</v>
      </c>
      <c r="M151" s="129">
        <f t="shared" si="43"/>
        <v>0.9</v>
      </c>
      <c r="N151" s="129">
        <f t="shared" si="43"/>
        <v>0.9</v>
      </c>
      <c r="O151" s="129">
        <f t="shared" si="43"/>
        <v>0.9</v>
      </c>
      <c r="P151" s="129">
        <f t="shared" si="43"/>
        <v>0.9</v>
      </c>
      <c r="Q151" s="129">
        <f t="shared" si="43"/>
        <v>0.9</v>
      </c>
      <c r="R151" s="129">
        <f t="shared" si="43"/>
        <v>0.9</v>
      </c>
      <c r="S151" s="129">
        <f t="shared" ref="R151:AF163" si="44">R151</f>
        <v>0.9</v>
      </c>
      <c r="T151" s="129">
        <f t="shared" si="44"/>
        <v>0.9</v>
      </c>
      <c r="U151" s="129">
        <f t="shared" si="44"/>
        <v>0.9</v>
      </c>
      <c r="V151" s="129">
        <f t="shared" si="44"/>
        <v>0.9</v>
      </c>
      <c r="W151" s="129">
        <f t="shared" si="44"/>
        <v>0.9</v>
      </c>
      <c r="X151" s="129">
        <f t="shared" si="44"/>
        <v>0.9</v>
      </c>
      <c r="Y151" s="129">
        <f t="shared" si="44"/>
        <v>0.9</v>
      </c>
      <c r="Z151" s="129">
        <f t="shared" si="44"/>
        <v>0.9</v>
      </c>
      <c r="AA151" s="129">
        <f t="shared" si="44"/>
        <v>0.9</v>
      </c>
      <c r="AB151" s="129">
        <f t="shared" si="44"/>
        <v>0.9</v>
      </c>
      <c r="AC151" s="129">
        <f t="shared" si="44"/>
        <v>0.9</v>
      </c>
      <c r="AD151" s="129">
        <f t="shared" si="44"/>
        <v>0.9</v>
      </c>
      <c r="AE151" s="129">
        <f t="shared" si="44"/>
        <v>0.9</v>
      </c>
      <c r="AF151" s="129">
        <f t="shared" si="44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3"/>
        <v>1.08</v>
      </c>
      <c r="D152" s="129">
        <f t="shared" si="43"/>
        <v>1.08</v>
      </c>
      <c r="E152" s="129">
        <f t="shared" si="43"/>
        <v>1.08</v>
      </c>
      <c r="F152" s="129">
        <f t="shared" si="43"/>
        <v>1.08</v>
      </c>
      <c r="G152" s="129">
        <f t="shared" si="43"/>
        <v>1.08</v>
      </c>
      <c r="H152" s="129">
        <f t="shared" si="43"/>
        <v>1.08</v>
      </c>
      <c r="I152" s="129">
        <f t="shared" si="43"/>
        <v>1.08</v>
      </c>
      <c r="J152" s="129">
        <f t="shared" si="43"/>
        <v>1.08</v>
      </c>
      <c r="K152" s="129">
        <f t="shared" si="43"/>
        <v>1.08</v>
      </c>
      <c r="L152" s="129">
        <f t="shared" si="43"/>
        <v>1.08</v>
      </c>
      <c r="M152" s="129">
        <f t="shared" si="43"/>
        <v>1.08</v>
      </c>
      <c r="N152" s="129">
        <f t="shared" si="43"/>
        <v>1.08</v>
      </c>
      <c r="O152" s="129">
        <f t="shared" si="43"/>
        <v>1.08</v>
      </c>
      <c r="P152" s="129">
        <f t="shared" si="43"/>
        <v>1.08</v>
      </c>
      <c r="Q152" s="129">
        <f t="shared" si="43"/>
        <v>1.08</v>
      </c>
      <c r="R152" s="129">
        <f t="shared" si="43"/>
        <v>1.08</v>
      </c>
      <c r="S152" s="129">
        <f t="shared" si="44"/>
        <v>1.08</v>
      </c>
      <c r="T152" s="129">
        <f t="shared" si="44"/>
        <v>1.08</v>
      </c>
      <c r="U152" s="129">
        <f t="shared" si="44"/>
        <v>1.08</v>
      </c>
      <c r="V152" s="129">
        <f t="shared" si="44"/>
        <v>1.08</v>
      </c>
      <c r="W152" s="129">
        <f t="shared" si="44"/>
        <v>1.08</v>
      </c>
      <c r="X152" s="129">
        <f t="shared" si="44"/>
        <v>1.08</v>
      </c>
      <c r="Y152" s="129">
        <f t="shared" si="44"/>
        <v>1.08</v>
      </c>
      <c r="Z152" s="129">
        <f t="shared" si="44"/>
        <v>1.08</v>
      </c>
      <c r="AA152" s="129">
        <f t="shared" si="44"/>
        <v>1.08</v>
      </c>
      <c r="AB152" s="129">
        <f t="shared" si="44"/>
        <v>1.08</v>
      </c>
      <c r="AC152" s="129">
        <f t="shared" si="44"/>
        <v>1.08</v>
      </c>
      <c r="AD152" s="129">
        <f t="shared" si="44"/>
        <v>1.08</v>
      </c>
      <c r="AE152" s="129">
        <f t="shared" si="44"/>
        <v>1.08</v>
      </c>
      <c r="AF152" s="129">
        <f t="shared" si="44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3"/>
        <v>2.37</v>
      </c>
      <c r="D153" s="129">
        <f t="shared" si="43"/>
        <v>2.37</v>
      </c>
      <c r="E153" s="129">
        <f t="shared" si="43"/>
        <v>2.37</v>
      </c>
      <c r="F153" s="129">
        <f t="shared" si="43"/>
        <v>2.37</v>
      </c>
      <c r="G153" s="129">
        <f t="shared" si="43"/>
        <v>2.37</v>
      </c>
      <c r="H153" s="129">
        <f t="shared" si="43"/>
        <v>2.37</v>
      </c>
      <c r="I153" s="129">
        <f t="shared" si="43"/>
        <v>2.37</v>
      </c>
      <c r="J153" s="129">
        <f t="shared" si="43"/>
        <v>2.37</v>
      </c>
      <c r="K153" s="129">
        <f t="shared" si="43"/>
        <v>2.37</v>
      </c>
      <c r="L153" s="129">
        <f t="shared" si="43"/>
        <v>2.37</v>
      </c>
      <c r="M153" s="129">
        <f t="shared" si="43"/>
        <v>2.37</v>
      </c>
      <c r="N153" s="129">
        <f t="shared" si="43"/>
        <v>2.37</v>
      </c>
      <c r="O153" s="129">
        <f t="shared" si="43"/>
        <v>2.37</v>
      </c>
      <c r="P153" s="129">
        <f t="shared" si="43"/>
        <v>2.37</v>
      </c>
      <c r="Q153" s="129">
        <f t="shared" si="43"/>
        <v>2.37</v>
      </c>
      <c r="R153" s="129">
        <f t="shared" si="43"/>
        <v>2.37</v>
      </c>
      <c r="S153" s="129">
        <f t="shared" si="44"/>
        <v>2.37</v>
      </c>
      <c r="T153" s="129">
        <f t="shared" si="44"/>
        <v>2.37</v>
      </c>
      <c r="U153" s="129">
        <f t="shared" si="44"/>
        <v>2.37</v>
      </c>
      <c r="V153" s="129">
        <f t="shared" si="44"/>
        <v>2.37</v>
      </c>
      <c r="W153" s="129">
        <f t="shared" si="44"/>
        <v>2.37</v>
      </c>
      <c r="X153" s="129">
        <f t="shared" si="44"/>
        <v>2.37</v>
      </c>
      <c r="Y153" s="129">
        <f t="shared" si="44"/>
        <v>2.37</v>
      </c>
      <c r="Z153" s="129">
        <f t="shared" si="44"/>
        <v>2.37</v>
      </c>
      <c r="AA153" s="129">
        <f t="shared" si="44"/>
        <v>2.37</v>
      </c>
      <c r="AB153" s="129">
        <f t="shared" si="44"/>
        <v>2.37</v>
      </c>
      <c r="AC153" s="129">
        <f t="shared" si="44"/>
        <v>2.37</v>
      </c>
      <c r="AD153" s="129">
        <f t="shared" si="44"/>
        <v>2.37</v>
      </c>
      <c r="AE153" s="129">
        <f t="shared" si="44"/>
        <v>2.37</v>
      </c>
      <c r="AF153" s="129">
        <f t="shared" si="44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3"/>
        <v>1.81</v>
      </c>
      <c r="D154" s="129">
        <f t="shared" si="43"/>
        <v>1.81</v>
      </c>
      <c r="E154" s="129">
        <f t="shared" si="43"/>
        <v>1.81</v>
      </c>
      <c r="F154" s="129">
        <f t="shared" si="43"/>
        <v>1.81</v>
      </c>
      <c r="G154" s="129">
        <f t="shared" si="43"/>
        <v>1.81</v>
      </c>
      <c r="H154" s="129">
        <f t="shared" si="43"/>
        <v>1.81</v>
      </c>
      <c r="I154" s="129">
        <f t="shared" si="43"/>
        <v>1.81</v>
      </c>
      <c r="J154" s="129">
        <f t="shared" si="43"/>
        <v>1.81</v>
      </c>
      <c r="K154" s="129">
        <f t="shared" si="43"/>
        <v>1.81</v>
      </c>
      <c r="L154" s="129">
        <f t="shared" si="43"/>
        <v>1.81</v>
      </c>
      <c r="M154" s="129">
        <f t="shared" si="43"/>
        <v>1.81</v>
      </c>
      <c r="N154" s="129">
        <f t="shared" si="43"/>
        <v>1.81</v>
      </c>
      <c r="O154" s="129">
        <f t="shared" si="43"/>
        <v>1.81</v>
      </c>
      <c r="P154" s="129">
        <f t="shared" si="43"/>
        <v>1.81</v>
      </c>
      <c r="Q154" s="129">
        <f t="shared" si="43"/>
        <v>1.81</v>
      </c>
      <c r="R154" s="129">
        <f t="shared" si="43"/>
        <v>1.81</v>
      </c>
      <c r="S154" s="129">
        <f t="shared" si="44"/>
        <v>1.81</v>
      </c>
      <c r="T154" s="129">
        <f t="shared" si="44"/>
        <v>1.81</v>
      </c>
      <c r="U154" s="129">
        <f t="shared" si="44"/>
        <v>1.81</v>
      </c>
      <c r="V154" s="129">
        <f t="shared" si="44"/>
        <v>1.81</v>
      </c>
      <c r="W154" s="129">
        <f t="shared" si="44"/>
        <v>1.81</v>
      </c>
      <c r="X154" s="129">
        <f t="shared" si="44"/>
        <v>1.81</v>
      </c>
      <c r="Y154" s="129">
        <f t="shared" si="44"/>
        <v>1.81</v>
      </c>
      <c r="Z154" s="129">
        <f t="shared" si="44"/>
        <v>1.81</v>
      </c>
      <c r="AA154" s="129">
        <f t="shared" si="44"/>
        <v>1.81</v>
      </c>
      <c r="AB154" s="129">
        <f t="shared" si="44"/>
        <v>1.81</v>
      </c>
      <c r="AC154" s="129">
        <f t="shared" si="44"/>
        <v>1.81</v>
      </c>
      <c r="AD154" s="129">
        <f t="shared" si="44"/>
        <v>1.81</v>
      </c>
      <c r="AE154" s="129">
        <f t="shared" si="44"/>
        <v>1.81</v>
      </c>
      <c r="AF154" s="129">
        <f t="shared" si="44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3"/>
        <v>1.0900000000000001</v>
      </c>
      <c r="D155" s="129">
        <f t="shared" si="43"/>
        <v>1.0900000000000001</v>
      </c>
      <c r="E155" s="129">
        <f t="shared" si="43"/>
        <v>1.0900000000000001</v>
      </c>
      <c r="F155" s="129">
        <f t="shared" si="43"/>
        <v>1.0900000000000001</v>
      </c>
      <c r="G155" s="129">
        <f t="shared" si="43"/>
        <v>1.0900000000000001</v>
      </c>
      <c r="H155" s="129">
        <f t="shared" si="43"/>
        <v>1.0900000000000001</v>
      </c>
      <c r="I155" s="129">
        <f t="shared" si="43"/>
        <v>1.0900000000000001</v>
      </c>
      <c r="J155" s="129">
        <f t="shared" si="43"/>
        <v>1.0900000000000001</v>
      </c>
      <c r="K155" s="129">
        <f t="shared" si="43"/>
        <v>1.0900000000000001</v>
      </c>
      <c r="L155" s="129">
        <f t="shared" si="43"/>
        <v>1.0900000000000001</v>
      </c>
      <c r="M155" s="129">
        <f t="shared" si="43"/>
        <v>1.0900000000000001</v>
      </c>
      <c r="N155" s="129">
        <f t="shared" si="43"/>
        <v>1.0900000000000001</v>
      </c>
      <c r="O155" s="129">
        <f t="shared" si="43"/>
        <v>1.0900000000000001</v>
      </c>
      <c r="P155" s="129">
        <f t="shared" si="43"/>
        <v>1.0900000000000001</v>
      </c>
      <c r="Q155" s="129">
        <f t="shared" si="43"/>
        <v>1.0900000000000001</v>
      </c>
      <c r="R155" s="129">
        <f t="shared" si="43"/>
        <v>1.0900000000000001</v>
      </c>
      <c r="S155" s="129">
        <f t="shared" si="44"/>
        <v>1.0900000000000001</v>
      </c>
      <c r="T155" s="129">
        <f t="shared" si="44"/>
        <v>1.0900000000000001</v>
      </c>
      <c r="U155" s="129">
        <f t="shared" si="44"/>
        <v>1.0900000000000001</v>
      </c>
      <c r="V155" s="129">
        <f t="shared" si="44"/>
        <v>1.0900000000000001</v>
      </c>
      <c r="W155" s="129">
        <f t="shared" si="44"/>
        <v>1.0900000000000001</v>
      </c>
      <c r="X155" s="129">
        <f t="shared" si="44"/>
        <v>1.0900000000000001</v>
      </c>
      <c r="Y155" s="129">
        <f t="shared" si="44"/>
        <v>1.0900000000000001</v>
      </c>
      <c r="Z155" s="129">
        <f t="shared" si="44"/>
        <v>1.0900000000000001</v>
      </c>
      <c r="AA155" s="129">
        <f t="shared" si="44"/>
        <v>1.0900000000000001</v>
      </c>
      <c r="AB155" s="129">
        <f t="shared" si="44"/>
        <v>1.0900000000000001</v>
      </c>
      <c r="AC155" s="129">
        <f t="shared" si="44"/>
        <v>1.0900000000000001</v>
      </c>
      <c r="AD155" s="129">
        <f t="shared" si="44"/>
        <v>1.0900000000000001</v>
      </c>
      <c r="AE155" s="129">
        <f t="shared" si="44"/>
        <v>1.0900000000000001</v>
      </c>
      <c r="AF155" s="129">
        <f t="shared" si="44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3"/>
        <v>1.58</v>
      </c>
      <c r="D156" s="129">
        <f t="shared" si="43"/>
        <v>1.58</v>
      </c>
      <c r="E156" s="129">
        <f t="shared" si="43"/>
        <v>1.58</v>
      </c>
      <c r="F156" s="129">
        <f t="shared" si="43"/>
        <v>1.58</v>
      </c>
      <c r="G156" s="129">
        <f t="shared" si="43"/>
        <v>1.58</v>
      </c>
      <c r="H156" s="129">
        <f t="shared" si="43"/>
        <v>1.58</v>
      </c>
      <c r="I156" s="129">
        <f t="shared" si="43"/>
        <v>1.58</v>
      </c>
      <c r="J156" s="129">
        <f t="shared" si="43"/>
        <v>1.58</v>
      </c>
      <c r="K156" s="129">
        <f t="shared" si="43"/>
        <v>1.58</v>
      </c>
      <c r="L156" s="129">
        <f t="shared" si="43"/>
        <v>1.58</v>
      </c>
      <c r="M156" s="129">
        <f t="shared" si="43"/>
        <v>1.58</v>
      </c>
      <c r="N156" s="129">
        <f t="shared" si="43"/>
        <v>1.58</v>
      </c>
      <c r="O156" s="129">
        <f t="shared" si="43"/>
        <v>1.58</v>
      </c>
      <c r="P156" s="129">
        <f t="shared" si="43"/>
        <v>1.58</v>
      </c>
      <c r="Q156" s="129">
        <f t="shared" si="43"/>
        <v>1.58</v>
      </c>
      <c r="R156" s="129">
        <f t="shared" si="43"/>
        <v>1.58</v>
      </c>
      <c r="S156" s="129">
        <f t="shared" si="44"/>
        <v>1.58</v>
      </c>
      <c r="T156" s="129">
        <f t="shared" si="44"/>
        <v>1.58</v>
      </c>
      <c r="U156" s="129">
        <f t="shared" si="44"/>
        <v>1.58</v>
      </c>
      <c r="V156" s="129">
        <f t="shared" si="44"/>
        <v>1.58</v>
      </c>
      <c r="W156" s="129">
        <f t="shared" si="44"/>
        <v>1.58</v>
      </c>
      <c r="X156" s="129">
        <f t="shared" si="44"/>
        <v>1.58</v>
      </c>
      <c r="Y156" s="129">
        <f t="shared" si="44"/>
        <v>1.58</v>
      </c>
      <c r="Z156" s="129">
        <f t="shared" si="44"/>
        <v>1.58</v>
      </c>
      <c r="AA156" s="129">
        <f t="shared" si="44"/>
        <v>1.58</v>
      </c>
      <c r="AB156" s="129">
        <f t="shared" si="44"/>
        <v>1.58</v>
      </c>
      <c r="AC156" s="129">
        <f t="shared" si="44"/>
        <v>1.58</v>
      </c>
      <c r="AD156" s="129">
        <f t="shared" si="44"/>
        <v>1.58</v>
      </c>
      <c r="AE156" s="129">
        <f t="shared" si="44"/>
        <v>1.58</v>
      </c>
      <c r="AF156" s="129">
        <f t="shared" si="44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3"/>
        <v>2</v>
      </c>
      <c r="D157" s="129">
        <f t="shared" si="43"/>
        <v>2</v>
      </c>
      <c r="E157" s="129">
        <f t="shared" si="43"/>
        <v>2</v>
      </c>
      <c r="F157" s="129">
        <f t="shared" si="43"/>
        <v>2</v>
      </c>
      <c r="G157" s="129">
        <f t="shared" si="43"/>
        <v>2</v>
      </c>
      <c r="H157" s="129">
        <f t="shared" si="43"/>
        <v>2</v>
      </c>
      <c r="I157" s="129">
        <f t="shared" si="43"/>
        <v>2</v>
      </c>
      <c r="J157" s="129">
        <f t="shared" si="43"/>
        <v>2</v>
      </c>
      <c r="K157" s="129">
        <f t="shared" si="43"/>
        <v>2</v>
      </c>
      <c r="L157" s="129">
        <f t="shared" si="43"/>
        <v>2</v>
      </c>
      <c r="M157" s="129">
        <f t="shared" si="43"/>
        <v>2</v>
      </c>
      <c r="N157" s="129">
        <f t="shared" si="43"/>
        <v>2</v>
      </c>
      <c r="O157" s="129">
        <f t="shared" si="43"/>
        <v>2</v>
      </c>
      <c r="P157" s="129">
        <f t="shared" si="43"/>
        <v>2</v>
      </c>
      <c r="Q157" s="129">
        <f t="shared" si="43"/>
        <v>2</v>
      </c>
      <c r="R157" s="129">
        <f t="shared" si="43"/>
        <v>2</v>
      </c>
      <c r="S157" s="129">
        <f t="shared" si="44"/>
        <v>2</v>
      </c>
      <c r="T157" s="129">
        <f t="shared" si="44"/>
        <v>2</v>
      </c>
      <c r="U157" s="129">
        <f t="shared" si="44"/>
        <v>2</v>
      </c>
      <c r="V157" s="129">
        <f t="shared" si="44"/>
        <v>2</v>
      </c>
      <c r="W157" s="129">
        <f t="shared" si="44"/>
        <v>2</v>
      </c>
      <c r="X157" s="129">
        <f t="shared" si="44"/>
        <v>2</v>
      </c>
      <c r="Y157" s="129">
        <f t="shared" si="44"/>
        <v>2</v>
      </c>
      <c r="Z157" s="129">
        <f t="shared" si="44"/>
        <v>2</v>
      </c>
      <c r="AA157" s="129">
        <f t="shared" si="44"/>
        <v>2</v>
      </c>
      <c r="AB157" s="129">
        <f t="shared" si="44"/>
        <v>2</v>
      </c>
      <c r="AC157" s="129">
        <f t="shared" si="44"/>
        <v>2</v>
      </c>
      <c r="AD157" s="129">
        <f t="shared" si="44"/>
        <v>2</v>
      </c>
      <c r="AE157" s="129">
        <f t="shared" si="44"/>
        <v>2</v>
      </c>
      <c r="AF157" s="129">
        <f t="shared" si="44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3"/>
        <v>0.47</v>
      </c>
      <c r="D158" s="129">
        <f t="shared" si="43"/>
        <v>0.47</v>
      </c>
      <c r="E158" s="129">
        <f t="shared" si="43"/>
        <v>0.47</v>
      </c>
      <c r="F158" s="129">
        <f t="shared" si="43"/>
        <v>0.47</v>
      </c>
      <c r="G158" s="129">
        <f t="shared" si="43"/>
        <v>0.47</v>
      </c>
      <c r="H158" s="129">
        <f t="shared" si="43"/>
        <v>0.47</v>
      </c>
      <c r="I158" s="129">
        <f t="shared" si="43"/>
        <v>0.47</v>
      </c>
      <c r="J158" s="129">
        <f t="shared" si="43"/>
        <v>0.47</v>
      </c>
      <c r="K158" s="129">
        <f t="shared" si="43"/>
        <v>0.47</v>
      </c>
      <c r="L158" s="129">
        <f t="shared" si="43"/>
        <v>0.47</v>
      </c>
      <c r="M158" s="129">
        <f t="shared" si="43"/>
        <v>0.47</v>
      </c>
      <c r="N158" s="129">
        <f t="shared" si="43"/>
        <v>0.47</v>
      </c>
      <c r="O158" s="129">
        <f t="shared" si="43"/>
        <v>0.47</v>
      </c>
      <c r="P158" s="129">
        <f t="shared" si="43"/>
        <v>0.47</v>
      </c>
      <c r="Q158" s="129">
        <f t="shared" si="43"/>
        <v>0.47</v>
      </c>
      <c r="R158" s="129">
        <f t="shared" si="43"/>
        <v>0.47</v>
      </c>
      <c r="S158" s="129">
        <f t="shared" si="44"/>
        <v>0.47</v>
      </c>
      <c r="T158" s="129">
        <f t="shared" si="44"/>
        <v>0.47</v>
      </c>
      <c r="U158" s="129">
        <f t="shared" si="44"/>
        <v>0.47</v>
      </c>
      <c r="V158" s="129">
        <f t="shared" si="44"/>
        <v>0.47</v>
      </c>
      <c r="W158" s="129">
        <f t="shared" si="44"/>
        <v>0.47</v>
      </c>
      <c r="X158" s="129">
        <f t="shared" si="44"/>
        <v>0.47</v>
      </c>
      <c r="Y158" s="129">
        <f t="shared" si="44"/>
        <v>0.47</v>
      </c>
      <c r="Z158" s="129">
        <f t="shared" si="44"/>
        <v>0.47</v>
      </c>
      <c r="AA158" s="129">
        <f t="shared" si="44"/>
        <v>0.47</v>
      </c>
      <c r="AB158" s="129">
        <f t="shared" si="44"/>
        <v>0.47</v>
      </c>
      <c r="AC158" s="129">
        <f t="shared" si="44"/>
        <v>0.47</v>
      </c>
      <c r="AD158" s="129">
        <f t="shared" si="44"/>
        <v>0.47</v>
      </c>
      <c r="AE158" s="129">
        <f t="shared" si="44"/>
        <v>0.47</v>
      </c>
      <c r="AF158" s="129">
        <f t="shared" si="44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3"/>
        <v>0</v>
      </c>
      <c r="D159" s="129">
        <f t="shared" si="43"/>
        <v>0</v>
      </c>
      <c r="E159" s="129">
        <f t="shared" si="43"/>
        <v>0</v>
      </c>
      <c r="F159" s="129">
        <f t="shared" si="43"/>
        <v>0</v>
      </c>
      <c r="G159" s="129">
        <f t="shared" si="43"/>
        <v>0</v>
      </c>
      <c r="H159" s="129">
        <f t="shared" si="43"/>
        <v>0</v>
      </c>
      <c r="I159" s="129">
        <f t="shared" si="43"/>
        <v>0</v>
      </c>
      <c r="J159" s="129">
        <f t="shared" si="43"/>
        <v>0</v>
      </c>
      <c r="K159" s="129">
        <f t="shared" si="43"/>
        <v>0</v>
      </c>
      <c r="L159" s="129">
        <f t="shared" si="43"/>
        <v>0</v>
      </c>
      <c r="M159" s="129">
        <f t="shared" si="43"/>
        <v>0</v>
      </c>
      <c r="N159" s="129">
        <f t="shared" si="43"/>
        <v>0</v>
      </c>
      <c r="O159" s="129">
        <f t="shared" si="43"/>
        <v>0</v>
      </c>
      <c r="P159" s="129">
        <f t="shared" si="43"/>
        <v>0</v>
      </c>
      <c r="Q159" s="129">
        <f t="shared" si="43"/>
        <v>0</v>
      </c>
      <c r="R159" s="129">
        <f t="shared" si="43"/>
        <v>0</v>
      </c>
      <c r="S159" s="129">
        <f t="shared" si="44"/>
        <v>0</v>
      </c>
      <c r="T159" s="129">
        <f t="shared" si="44"/>
        <v>0</v>
      </c>
      <c r="U159" s="129">
        <f t="shared" si="44"/>
        <v>0</v>
      </c>
      <c r="V159" s="129">
        <f t="shared" si="44"/>
        <v>0</v>
      </c>
      <c r="W159" s="129">
        <f t="shared" si="44"/>
        <v>0</v>
      </c>
      <c r="X159" s="129">
        <f t="shared" si="44"/>
        <v>0</v>
      </c>
      <c r="Y159" s="129">
        <f t="shared" si="44"/>
        <v>0</v>
      </c>
      <c r="Z159" s="129">
        <f t="shared" si="44"/>
        <v>0</v>
      </c>
      <c r="AA159" s="129">
        <f t="shared" si="44"/>
        <v>0</v>
      </c>
      <c r="AB159" s="129">
        <f t="shared" si="44"/>
        <v>0</v>
      </c>
      <c r="AC159" s="129">
        <f t="shared" si="44"/>
        <v>0</v>
      </c>
      <c r="AD159" s="129">
        <f t="shared" si="44"/>
        <v>0</v>
      </c>
      <c r="AE159" s="129">
        <f t="shared" si="44"/>
        <v>0</v>
      </c>
      <c r="AF159" s="129">
        <f t="shared" si="44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3"/>
        <v>0</v>
      </c>
      <c r="D160" s="129">
        <f t="shared" si="43"/>
        <v>0</v>
      </c>
      <c r="E160" s="129">
        <f t="shared" si="43"/>
        <v>0</v>
      </c>
      <c r="F160" s="129">
        <f t="shared" si="43"/>
        <v>0</v>
      </c>
      <c r="G160" s="129">
        <f t="shared" si="43"/>
        <v>0</v>
      </c>
      <c r="H160" s="129">
        <f t="shared" si="43"/>
        <v>0</v>
      </c>
      <c r="I160" s="129">
        <f t="shared" si="43"/>
        <v>0</v>
      </c>
      <c r="J160" s="129">
        <f t="shared" si="43"/>
        <v>0</v>
      </c>
      <c r="K160" s="129">
        <f t="shared" si="43"/>
        <v>0</v>
      </c>
      <c r="L160" s="129">
        <f t="shared" si="43"/>
        <v>0</v>
      </c>
      <c r="M160" s="129">
        <f t="shared" si="43"/>
        <v>0</v>
      </c>
      <c r="N160" s="129">
        <f t="shared" si="43"/>
        <v>0</v>
      </c>
      <c r="O160" s="129">
        <f t="shared" si="43"/>
        <v>0</v>
      </c>
      <c r="P160" s="129">
        <f t="shared" si="43"/>
        <v>0</v>
      </c>
      <c r="Q160" s="129">
        <f t="shared" si="43"/>
        <v>0</v>
      </c>
      <c r="R160" s="129">
        <f t="shared" si="44"/>
        <v>0</v>
      </c>
      <c r="S160" s="129">
        <f t="shared" si="44"/>
        <v>0</v>
      </c>
      <c r="T160" s="129">
        <f t="shared" si="44"/>
        <v>0</v>
      </c>
      <c r="U160" s="129">
        <f t="shared" si="44"/>
        <v>0</v>
      </c>
      <c r="V160" s="129">
        <f t="shared" si="44"/>
        <v>0</v>
      </c>
      <c r="W160" s="129">
        <f t="shared" si="44"/>
        <v>0</v>
      </c>
      <c r="X160" s="129">
        <f t="shared" si="44"/>
        <v>0</v>
      </c>
      <c r="Y160" s="129">
        <f t="shared" si="44"/>
        <v>0</v>
      </c>
      <c r="Z160" s="129">
        <f t="shared" si="44"/>
        <v>0</v>
      </c>
      <c r="AA160" s="129">
        <f t="shared" si="44"/>
        <v>0</v>
      </c>
      <c r="AB160" s="129">
        <f t="shared" si="44"/>
        <v>0</v>
      </c>
      <c r="AC160" s="129">
        <f t="shared" si="44"/>
        <v>0</v>
      </c>
      <c r="AD160" s="129">
        <f t="shared" si="44"/>
        <v>0</v>
      </c>
      <c r="AE160" s="129">
        <f t="shared" si="44"/>
        <v>0</v>
      </c>
      <c r="AF160" s="129">
        <f t="shared" si="44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3"/>
        <v>0.8</v>
      </c>
      <c r="D161" s="129">
        <f t="shared" si="43"/>
        <v>0.8</v>
      </c>
      <c r="E161" s="129">
        <f t="shared" si="43"/>
        <v>0.8</v>
      </c>
      <c r="F161" s="129">
        <f t="shared" si="43"/>
        <v>0.8</v>
      </c>
      <c r="G161" s="129">
        <f t="shared" si="43"/>
        <v>0.8</v>
      </c>
      <c r="H161" s="129">
        <f t="shared" si="43"/>
        <v>0.8</v>
      </c>
      <c r="I161" s="129">
        <f t="shared" si="43"/>
        <v>0.8</v>
      </c>
      <c r="J161" s="129">
        <f t="shared" si="43"/>
        <v>0.8</v>
      </c>
      <c r="K161" s="129">
        <f t="shared" si="43"/>
        <v>0.8</v>
      </c>
      <c r="L161" s="129">
        <f t="shared" si="43"/>
        <v>0.8</v>
      </c>
      <c r="M161" s="129">
        <f t="shared" si="43"/>
        <v>0.8</v>
      </c>
      <c r="N161" s="129">
        <f t="shared" si="43"/>
        <v>0.8</v>
      </c>
      <c r="O161" s="129">
        <f t="shared" si="43"/>
        <v>0.8</v>
      </c>
      <c r="P161" s="129">
        <f t="shared" si="43"/>
        <v>0.8</v>
      </c>
      <c r="Q161" s="129">
        <f t="shared" si="43"/>
        <v>0.8</v>
      </c>
      <c r="R161" s="129">
        <f t="shared" si="44"/>
        <v>0.8</v>
      </c>
      <c r="S161" s="129">
        <f t="shared" si="44"/>
        <v>0.8</v>
      </c>
      <c r="T161" s="129">
        <f t="shared" si="44"/>
        <v>0.8</v>
      </c>
      <c r="U161" s="129">
        <f t="shared" si="44"/>
        <v>0.8</v>
      </c>
      <c r="V161" s="129">
        <f t="shared" si="44"/>
        <v>0.8</v>
      </c>
      <c r="W161" s="129">
        <f t="shared" si="44"/>
        <v>0.8</v>
      </c>
      <c r="X161" s="129">
        <f t="shared" si="44"/>
        <v>0.8</v>
      </c>
      <c r="Y161" s="129">
        <f t="shared" si="44"/>
        <v>0.8</v>
      </c>
      <c r="Z161" s="129">
        <f t="shared" si="44"/>
        <v>0.8</v>
      </c>
      <c r="AA161" s="129">
        <f t="shared" si="44"/>
        <v>0.8</v>
      </c>
      <c r="AB161" s="129">
        <f t="shared" si="44"/>
        <v>0.8</v>
      </c>
      <c r="AC161" s="129">
        <f t="shared" si="44"/>
        <v>0.8</v>
      </c>
      <c r="AD161" s="129">
        <f t="shared" si="44"/>
        <v>0.8</v>
      </c>
      <c r="AE161" s="129">
        <f t="shared" si="44"/>
        <v>0.8</v>
      </c>
      <c r="AF161" s="129">
        <f t="shared" si="44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3"/>
        <v>1.5</v>
      </c>
      <c r="D162" s="129">
        <f t="shared" si="43"/>
        <v>1.5</v>
      </c>
      <c r="E162" s="129">
        <f t="shared" si="43"/>
        <v>1.5</v>
      </c>
      <c r="F162" s="129">
        <f t="shared" si="43"/>
        <v>1.5</v>
      </c>
      <c r="G162" s="129">
        <f t="shared" si="43"/>
        <v>1.5</v>
      </c>
      <c r="H162" s="129">
        <f t="shared" si="43"/>
        <v>1.5</v>
      </c>
      <c r="I162" s="129">
        <f t="shared" si="43"/>
        <v>1.5</v>
      </c>
      <c r="J162" s="129">
        <f t="shared" si="43"/>
        <v>1.5</v>
      </c>
      <c r="K162" s="129">
        <f t="shared" si="43"/>
        <v>1.5</v>
      </c>
      <c r="L162" s="129">
        <f t="shared" si="43"/>
        <v>1.5</v>
      </c>
      <c r="M162" s="129">
        <f t="shared" si="43"/>
        <v>1.5</v>
      </c>
      <c r="N162" s="129">
        <f t="shared" si="43"/>
        <v>1.5</v>
      </c>
      <c r="O162" s="129">
        <f t="shared" si="43"/>
        <v>1.5</v>
      </c>
      <c r="P162" s="129">
        <f t="shared" si="43"/>
        <v>1.5</v>
      </c>
      <c r="Q162" s="129">
        <f t="shared" si="43"/>
        <v>1.5</v>
      </c>
      <c r="R162" s="129">
        <f t="shared" si="44"/>
        <v>1.5</v>
      </c>
      <c r="S162" s="129">
        <f t="shared" si="44"/>
        <v>1.5</v>
      </c>
      <c r="T162" s="129">
        <f t="shared" si="44"/>
        <v>1.5</v>
      </c>
      <c r="U162" s="129">
        <f t="shared" si="44"/>
        <v>1.5</v>
      </c>
      <c r="V162" s="129">
        <f t="shared" si="44"/>
        <v>1.5</v>
      </c>
      <c r="W162" s="129">
        <f t="shared" si="44"/>
        <v>1.5</v>
      </c>
      <c r="X162" s="129">
        <f t="shared" si="44"/>
        <v>1.5</v>
      </c>
      <c r="Y162" s="129">
        <f t="shared" si="44"/>
        <v>1.5</v>
      </c>
      <c r="Z162" s="129">
        <f t="shared" si="44"/>
        <v>1.5</v>
      </c>
      <c r="AA162" s="129">
        <f t="shared" si="44"/>
        <v>1.5</v>
      </c>
      <c r="AB162" s="129">
        <f t="shared" si="44"/>
        <v>1.5</v>
      </c>
      <c r="AC162" s="129">
        <f t="shared" si="44"/>
        <v>1.5</v>
      </c>
      <c r="AD162" s="129">
        <f t="shared" si="44"/>
        <v>1.5</v>
      </c>
      <c r="AE162" s="129">
        <f t="shared" si="44"/>
        <v>1.5</v>
      </c>
      <c r="AF162" s="129">
        <f t="shared" si="44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3"/>
        <v>1</v>
      </c>
      <c r="D163" s="129">
        <f t="shared" si="43"/>
        <v>1</v>
      </c>
      <c r="E163" s="129">
        <f t="shared" si="43"/>
        <v>1</v>
      </c>
      <c r="F163" s="129">
        <f t="shared" si="43"/>
        <v>1</v>
      </c>
      <c r="G163" s="129">
        <f t="shared" si="43"/>
        <v>1</v>
      </c>
      <c r="H163" s="129">
        <f t="shared" si="43"/>
        <v>1</v>
      </c>
      <c r="I163" s="129">
        <f t="shared" si="43"/>
        <v>1</v>
      </c>
      <c r="J163" s="129">
        <f t="shared" si="43"/>
        <v>1</v>
      </c>
      <c r="K163" s="129">
        <f t="shared" si="43"/>
        <v>1</v>
      </c>
      <c r="L163" s="129">
        <f t="shared" si="43"/>
        <v>1</v>
      </c>
      <c r="M163" s="129">
        <f t="shared" si="43"/>
        <v>1</v>
      </c>
      <c r="N163" s="129">
        <f t="shared" si="43"/>
        <v>1</v>
      </c>
      <c r="O163" s="129">
        <f t="shared" si="43"/>
        <v>1</v>
      </c>
      <c r="P163" s="129">
        <f t="shared" si="43"/>
        <v>1</v>
      </c>
      <c r="Q163" s="129">
        <f t="shared" si="43"/>
        <v>1</v>
      </c>
      <c r="R163" s="129">
        <f t="shared" si="44"/>
        <v>1</v>
      </c>
      <c r="S163" s="129">
        <f t="shared" si="44"/>
        <v>1</v>
      </c>
      <c r="T163" s="129">
        <f t="shared" si="44"/>
        <v>1</v>
      </c>
      <c r="U163" s="129">
        <f t="shared" si="44"/>
        <v>1</v>
      </c>
      <c r="V163" s="129">
        <f t="shared" si="44"/>
        <v>1</v>
      </c>
      <c r="W163" s="129">
        <f t="shared" si="44"/>
        <v>1</v>
      </c>
      <c r="X163" s="129">
        <f t="shared" si="44"/>
        <v>1</v>
      </c>
      <c r="Y163" s="129">
        <f t="shared" si="44"/>
        <v>1</v>
      </c>
      <c r="Z163" s="129">
        <f t="shared" si="44"/>
        <v>1</v>
      </c>
      <c r="AA163" s="129">
        <f t="shared" si="44"/>
        <v>1</v>
      </c>
      <c r="AB163" s="129">
        <f t="shared" si="44"/>
        <v>1</v>
      </c>
      <c r="AC163" s="129">
        <f t="shared" si="44"/>
        <v>1</v>
      </c>
      <c r="AD163" s="129">
        <f t="shared" si="44"/>
        <v>1</v>
      </c>
      <c r="AE163" s="129">
        <f t="shared" si="44"/>
        <v>1</v>
      </c>
      <c r="AF163" s="129">
        <f t="shared" si="44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5">B165</f>
        <v>1</v>
      </c>
      <c r="D165" s="129">
        <f t="shared" si="45"/>
        <v>1</v>
      </c>
      <c r="E165" s="129">
        <f t="shared" si="45"/>
        <v>1</v>
      </c>
      <c r="F165" s="129">
        <f t="shared" si="45"/>
        <v>1</v>
      </c>
      <c r="G165" s="129">
        <f t="shared" si="45"/>
        <v>1</v>
      </c>
      <c r="H165" s="129">
        <f t="shared" si="45"/>
        <v>1</v>
      </c>
      <c r="I165" s="129">
        <f t="shared" si="45"/>
        <v>1</v>
      </c>
      <c r="J165" s="129">
        <f t="shared" si="45"/>
        <v>1</v>
      </c>
      <c r="K165" s="129">
        <f t="shared" si="45"/>
        <v>1</v>
      </c>
      <c r="L165" s="129">
        <f t="shared" si="45"/>
        <v>1</v>
      </c>
      <c r="M165" s="129">
        <f t="shared" si="45"/>
        <v>1</v>
      </c>
      <c r="N165" s="129">
        <f t="shared" si="45"/>
        <v>1</v>
      </c>
      <c r="O165" s="129">
        <f t="shared" si="45"/>
        <v>1</v>
      </c>
      <c r="P165" s="129">
        <f t="shared" si="45"/>
        <v>1</v>
      </c>
      <c r="Q165" s="129">
        <f t="shared" si="45"/>
        <v>1</v>
      </c>
      <c r="R165" s="129">
        <f t="shared" si="45"/>
        <v>1</v>
      </c>
      <c r="S165" s="129">
        <f t="shared" ref="R165:AF172" si="46">R165</f>
        <v>1</v>
      </c>
      <c r="T165" s="129">
        <f t="shared" si="46"/>
        <v>1</v>
      </c>
      <c r="U165" s="129">
        <f t="shared" si="46"/>
        <v>1</v>
      </c>
      <c r="V165" s="129">
        <f t="shared" si="46"/>
        <v>1</v>
      </c>
      <c r="W165" s="129">
        <f t="shared" si="46"/>
        <v>1</v>
      </c>
      <c r="X165" s="129">
        <f t="shared" si="46"/>
        <v>1</v>
      </c>
      <c r="Y165" s="129">
        <f t="shared" si="46"/>
        <v>1</v>
      </c>
      <c r="Z165" s="129">
        <f t="shared" si="46"/>
        <v>1</v>
      </c>
      <c r="AA165" s="129">
        <f t="shared" si="46"/>
        <v>1</v>
      </c>
      <c r="AB165" s="129">
        <f t="shared" si="46"/>
        <v>1</v>
      </c>
      <c r="AC165" s="129">
        <f t="shared" si="46"/>
        <v>1</v>
      </c>
      <c r="AD165" s="129">
        <f t="shared" si="46"/>
        <v>1</v>
      </c>
      <c r="AE165" s="129">
        <f t="shared" si="46"/>
        <v>1</v>
      </c>
      <c r="AF165" s="129">
        <f t="shared" si="46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5"/>
        <v>0.42</v>
      </c>
      <c r="D166" s="129">
        <f t="shared" si="45"/>
        <v>0.42</v>
      </c>
      <c r="E166" s="129">
        <f t="shared" si="45"/>
        <v>0.42</v>
      </c>
      <c r="F166" s="129">
        <f t="shared" si="45"/>
        <v>0.42</v>
      </c>
      <c r="G166" s="129">
        <f t="shared" si="45"/>
        <v>0.42</v>
      </c>
      <c r="H166" s="129">
        <f t="shared" si="45"/>
        <v>0.42</v>
      </c>
      <c r="I166" s="129">
        <f t="shared" si="45"/>
        <v>0.42</v>
      </c>
      <c r="J166" s="129">
        <f t="shared" si="45"/>
        <v>0.42</v>
      </c>
      <c r="K166" s="129">
        <f t="shared" si="45"/>
        <v>0.42</v>
      </c>
      <c r="L166" s="129">
        <f t="shared" si="45"/>
        <v>0.42</v>
      </c>
      <c r="M166" s="129">
        <f t="shared" si="45"/>
        <v>0.42</v>
      </c>
      <c r="N166" s="129">
        <f t="shared" si="45"/>
        <v>0.42</v>
      </c>
      <c r="O166" s="129">
        <f t="shared" si="45"/>
        <v>0.42</v>
      </c>
      <c r="P166" s="129">
        <f t="shared" si="45"/>
        <v>0.42</v>
      </c>
      <c r="Q166" s="129">
        <f t="shared" si="45"/>
        <v>0.42</v>
      </c>
      <c r="R166" s="129">
        <f t="shared" si="46"/>
        <v>0.42</v>
      </c>
      <c r="S166" s="129">
        <f t="shared" si="46"/>
        <v>0.42</v>
      </c>
      <c r="T166" s="129">
        <f t="shared" si="46"/>
        <v>0.42</v>
      </c>
      <c r="U166" s="129">
        <f t="shared" si="46"/>
        <v>0.42</v>
      </c>
      <c r="V166" s="129">
        <f t="shared" si="46"/>
        <v>0.42</v>
      </c>
      <c r="W166" s="129">
        <f t="shared" si="46"/>
        <v>0.42</v>
      </c>
      <c r="X166" s="129">
        <f t="shared" si="46"/>
        <v>0.42</v>
      </c>
      <c r="Y166" s="129">
        <f t="shared" si="46"/>
        <v>0.42</v>
      </c>
      <c r="Z166" s="129">
        <f t="shared" si="46"/>
        <v>0.42</v>
      </c>
      <c r="AA166" s="129">
        <f t="shared" si="46"/>
        <v>0.42</v>
      </c>
      <c r="AB166" s="129">
        <f t="shared" si="46"/>
        <v>0.42</v>
      </c>
      <c r="AC166" s="129">
        <f t="shared" si="46"/>
        <v>0.42</v>
      </c>
      <c r="AD166" s="129">
        <f t="shared" si="46"/>
        <v>0.42</v>
      </c>
      <c r="AE166" s="129">
        <f t="shared" si="46"/>
        <v>0.42</v>
      </c>
      <c r="AF166" s="129">
        <f t="shared" si="46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5"/>
        <v>0.46</v>
      </c>
      <c r="D167" s="129">
        <f t="shared" si="45"/>
        <v>0.46</v>
      </c>
      <c r="E167" s="129">
        <f t="shared" si="45"/>
        <v>0.46</v>
      </c>
      <c r="F167" s="129">
        <f t="shared" si="45"/>
        <v>0.46</v>
      </c>
      <c r="G167" s="129">
        <f t="shared" si="45"/>
        <v>0.46</v>
      </c>
      <c r="H167" s="129">
        <f t="shared" si="45"/>
        <v>0.46</v>
      </c>
      <c r="I167" s="129">
        <f t="shared" si="45"/>
        <v>0.46</v>
      </c>
      <c r="J167" s="129">
        <f t="shared" si="45"/>
        <v>0.46</v>
      </c>
      <c r="K167" s="129">
        <f t="shared" si="45"/>
        <v>0.46</v>
      </c>
      <c r="L167" s="129">
        <f t="shared" si="45"/>
        <v>0.46</v>
      </c>
      <c r="M167" s="129">
        <f t="shared" si="45"/>
        <v>0.46</v>
      </c>
      <c r="N167" s="129">
        <f t="shared" si="45"/>
        <v>0.46</v>
      </c>
      <c r="O167" s="129">
        <f t="shared" si="45"/>
        <v>0.46</v>
      </c>
      <c r="P167" s="129">
        <f t="shared" si="45"/>
        <v>0.46</v>
      </c>
      <c r="Q167" s="129">
        <f t="shared" si="45"/>
        <v>0.46</v>
      </c>
      <c r="R167" s="129">
        <f t="shared" si="46"/>
        <v>0.46</v>
      </c>
      <c r="S167" s="129">
        <f t="shared" si="46"/>
        <v>0.46</v>
      </c>
      <c r="T167" s="129">
        <f t="shared" si="46"/>
        <v>0.46</v>
      </c>
      <c r="U167" s="129">
        <f t="shared" si="46"/>
        <v>0.46</v>
      </c>
      <c r="V167" s="129">
        <f t="shared" si="46"/>
        <v>0.46</v>
      </c>
      <c r="W167" s="129">
        <f t="shared" si="46"/>
        <v>0.46</v>
      </c>
      <c r="X167" s="129">
        <f t="shared" si="46"/>
        <v>0.46</v>
      </c>
      <c r="Y167" s="129">
        <f t="shared" si="46"/>
        <v>0.46</v>
      </c>
      <c r="Z167" s="129">
        <f t="shared" si="46"/>
        <v>0.46</v>
      </c>
      <c r="AA167" s="129">
        <f t="shared" si="46"/>
        <v>0.46</v>
      </c>
      <c r="AB167" s="129">
        <f t="shared" si="46"/>
        <v>0.46</v>
      </c>
      <c r="AC167" s="129">
        <f t="shared" si="46"/>
        <v>0.46</v>
      </c>
      <c r="AD167" s="129">
        <f t="shared" si="46"/>
        <v>0.46</v>
      </c>
      <c r="AE167" s="129">
        <f t="shared" si="46"/>
        <v>0.46</v>
      </c>
      <c r="AF167" s="129">
        <f t="shared" si="46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5"/>
        <v>0.85</v>
      </c>
      <c r="D168" s="129">
        <f t="shared" si="45"/>
        <v>0.85</v>
      </c>
      <c r="E168" s="129">
        <f t="shared" si="45"/>
        <v>0.85</v>
      </c>
      <c r="F168" s="129">
        <f t="shared" si="45"/>
        <v>0.85</v>
      </c>
      <c r="G168" s="129">
        <f t="shared" si="45"/>
        <v>0.85</v>
      </c>
      <c r="H168" s="129">
        <f t="shared" si="45"/>
        <v>0.85</v>
      </c>
      <c r="I168" s="129">
        <f t="shared" si="45"/>
        <v>0.85</v>
      </c>
      <c r="J168" s="129">
        <f t="shared" si="45"/>
        <v>0.85</v>
      </c>
      <c r="K168" s="129">
        <f t="shared" si="45"/>
        <v>0.85</v>
      </c>
      <c r="L168" s="129">
        <f t="shared" si="45"/>
        <v>0.85</v>
      </c>
      <c r="M168" s="129">
        <f t="shared" si="45"/>
        <v>0.85</v>
      </c>
      <c r="N168" s="129">
        <f t="shared" si="45"/>
        <v>0.85</v>
      </c>
      <c r="O168" s="129">
        <f t="shared" si="45"/>
        <v>0.85</v>
      </c>
      <c r="P168" s="129">
        <f t="shared" si="45"/>
        <v>0.85</v>
      </c>
      <c r="Q168" s="129">
        <f t="shared" si="45"/>
        <v>0.85</v>
      </c>
      <c r="R168" s="129">
        <f t="shared" si="46"/>
        <v>0.85</v>
      </c>
      <c r="S168" s="129">
        <f t="shared" si="46"/>
        <v>0.85</v>
      </c>
      <c r="T168" s="129">
        <f t="shared" si="46"/>
        <v>0.85</v>
      </c>
      <c r="U168" s="129">
        <f t="shared" si="46"/>
        <v>0.85</v>
      </c>
      <c r="V168" s="129">
        <f t="shared" si="46"/>
        <v>0.85</v>
      </c>
      <c r="W168" s="129">
        <f t="shared" si="46"/>
        <v>0.85</v>
      </c>
      <c r="X168" s="129">
        <f t="shared" si="46"/>
        <v>0.85</v>
      </c>
      <c r="Y168" s="129">
        <f t="shared" si="46"/>
        <v>0.85</v>
      </c>
      <c r="Z168" s="129">
        <f t="shared" si="46"/>
        <v>0.85</v>
      </c>
      <c r="AA168" s="129">
        <f t="shared" si="46"/>
        <v>0.85</v>
      </c>
      <c r="AB168" s="129">
        <f t="shared" si="46"/>
        <v>0.85</v>
      </c>
      <c r="AC168" s="129">
        <f t="shared" si="46"/>
        <v>0.85</v>
      </c>
      <c r="AD168" s="129">
        <f t="shared" si="46"/>
        <v>0.85</v>
      </c>
      <c r="AE168" s="129">
        <f t="shared" si="46"/>
        <v>0.85</v>
      </c>
      <c r="AF168" s="129">
        <f t="shared" si="46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5"/>
        <v>0.9</v>
      </c>
      <c r="D169" s="129">
        <f t="shared" si="45"/>
        <v>0.9</v>
      </c>
      <c r="E169" s="129">
        <f t="shared" si="45"/>
        <v>0.9</v>
      </c>
      <c r="F169" s="129">
        <f t="shared" si="45"/>
        <v>0.9</v>
      </c>
      <c r="G169" s="129">
        <f t="shared" si="45"/>
        <v>0.9</v>
      </c>
      <c r="H169" s="129">
        <f t="shared" si="45"/>
        <v>0.9</v>
      </c>
      <c r="I169" s="129">
        <f t="shared" si="45"/>
        <v>0.9</v>
      </c>
      <c r="J169" s="129">
        <f t="shared" si="45"/>
        <v>0.9</v>
      </c>
      <c r="K169" s="129">
        <f t="shared" si="45"/>
        <v>0.9</v>
      </c>
      <c r="L169" s="129">
        <f t="shared" si="45"/>
        <v>0.9</v>
      </c>
      <c r="M169" s="129">
        <f t="shared" si="45"/>
        <v>0.9</v>
      </c>
      <c r="N169" s="129">
        <f t="shared" si="45"/>
        <v>0.9</v>
      </c>
      <c r="O169" s="129">
        <f t="shared" si="45"/>
        <v>0.9</v>
      </c>
      <c r="P169" s="129">
        <f t="shared" si="45"/>
        <v>0.9</v>
      </c>
      <c r="Q169" s="129">
        <f t="shared" si="45"/>
        <v>0.9</v>
      </c>
      <c r="R169" s="129">
        <f t="shared" si="46"/>
        <v>0.9</v>
      </c>
      <c r="S169" s="129">
        <f t="shared" si="46"/>
        <v>0.9</v>
      </c>
      <c r="T169" s="129">
        <f t="shared" si="46"/>
        <v>0.9</v>
      </c>
      <c r="U169" s="129">
        <f t="shared" si="46"/>
        <v>0.9</v>
      </c>
      <c r="V169" s="129">
        <f t="shared" si="46"/>
        <v>0.9</v>
      </c>
      <c r="W169" s="129">
        <f t="shared" si="46"/>
        <v>0.9</v>
      </c>
      <c r="X169" s="129">
        <f t="shared" si="46"/>
        <v>0.9</v>
      </c>
      <c r="Y169" s="129">
        <f t="shared" si="46"/>
        <v>0.9</v>
      </c>
      <c r="Z169" s="129">
        <f t="shared" si="46"/>
        <v>0.9</v>
      </c>
      <c r="AA169" s="129">
        <f t="shared" si="46"/>
        <v>0.9</v>
      </c>
      <c r="AB169" s="129">
        <f t="shared" si="46"/>
        <v>0.9</v>
      </c>
      <c r="AC169" s="129">
        <f t="shared" si="46"/>
        <v>0.9</v>
      </c>
      <c r="AD169" s="129">
        <f t="shared" si="46"/>
        <v>0.9</v>
      </c>
      <c r="AE169" s="129">
        <f t="shared" si="46"/>
        <v>0.9</v>
      </c>
      <c r="AF169" s="129">
        <f t="shared" si="46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5"/>
        <v>0.44</v>
      </c>
      <c r="D170" s="129">
        <f t="shared" si="45"/>
        <v>0.44</v>
      </c>
      <c r="E170" s="129">
        <f t="shared" si="45"/>
        <v>0.44</v>
      </c>
      <c r="F170" s="129">
        <f t="shared" si="45"/>
        <v>0.44</v>
      </c>
      <c r="G170" s="129">
        <f t="shared" si="45"/>
        <v>0.44</v>
      </c>
      <c r="H170" s="129">
        <f t="shared" si="45"/>
        <v>0.44</v>
      </c>
      <c r="I170" s="129">
        <f t="shared" si="45"/>
        <v>0.44</v>
      </c>
      <c r="J170" s="129">
        <f t="shared" si="45"/>
        <v>0.44</v>
      </c>
      <c r="K170" s="129">
        <f t="shared" si="45"/>
        <v>0.44</v>
      </c>
      <c r="L170" s="129">
        <f t="shared" si="45"/>
        <v>0.44</v>
      </c>
      <c r="M170" s="129">
        <f t="shared" si="45"/>
        <v>0.44</v>
      </c>
      <c r="N170" s="129">
        <f t="shared" si="45"/>
        <v>0.44</v>
      </c>
      <c r="O170" s="129">
        <f t="shared" si="45"/>
        <v>0.44</v>
      </c>
      <c r="P170" s="129">
        <f t="shared" si="45"/>
        <v>0.44</v>
      </c>
      <c r="Q170" s="129">
        <f t="shared" si="45"/>
        <v>0.44</v>
      </c>
      <c r="R170" s="129">
        <f t="shared" si="46"/>
        <v>0.44</v>
      </c>
      <c r="S170" s="129">
        <f t="shared" si="46"/>
        <v>0.44</v>
      </c>
      <c r="T170" s="129">
        <f t="shared" si="46"/>
        <v>0.44</v>
      </c>
      <c r="U170" s="129">
        <f t="shared" si="46"/>
        <v>0.44</v>
      </c>
      <c r="V170" s="129">
        <f t="shared" si="46"/>
        <v>0.44</v>
      </c>
      <c r="W170" s="129">
        <f t="shared" si="46"/>
        <v>0.44</v>
      </c>
      <c r="X170" s="129">
        <f t="shared" si="46"/>
        <v>0.44</v>
      </c>
      <c r="Y170" s="129">
        <f t="shared" si="46"/>
        <v>0.44</v>
      </c>
      <c r="Z170" s="129">
        <f t="shared" si="46"/>
        <v>0.44</v>
      </c>
      <c r="AA170" s="129">
        <f t="shared" si="46"/>
        <v>0.44</v>
      </c>
      <c r="AB170" s="129">
        <f t="shared" si="46"/>
        <v>0.44</v>
      </c>
      <c r="AC170" s="129">
        <f t="shared" si="46"/>
        <v>0.44</v>
      </c>
      <c r="AD170" s="129">
        <f t="shared" si="46"/>
        <v>0.44</v>
      </c>
      <c r="AE170" s="129">
        <f t="shared" si="46"/>
        <v>0.44</v>
      </c>
      <c r="AF170" s="129">
        <f t="shared" si="46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5"/>
        <v>2.1</v>
      </c>
      <c r="D171" s="129">
        <f t="shared" si="45"/>
        <v>2.1</v>
      </c>
      <c r="E171" s="129">
        <f t="shared" si="45"/>
        <v>2.1</v>
      </c>
      <c r="F171" s="129">
        <f t="shared" si="45"/>
        <v>2.1</v>
      </c>
      <c r="G171" s="129">
        <f t="shared" si="45"/>
        <v>2.1</v>
      </c>
      <c r="H171" s="129">
        <f t="shared" si="45"/>
        <v>2.1</v>
      </c>
      <c r="I171" s="129">
        <f t="shared" si="45"/>
        <v>2.1</v>
      </c>
      <c r="J171" s="129">
        <f t="shared" si="45"/>
        <v>2.1</v>
      </c>
      <c r="K171" s="129">
        <f t="shared" si="45"/>
        <v>2.1</v>
      </c>
      <c r="L171" s="129">
        <f t="shared" si="45"/>
        <v>2.1</v>
      </c>
      <c r="M171" s="129">
        <f t="shared" si="45"/>
        <v>2.1</v>
      </c>
      <c r="N171" s="129">
        <f t="shared" si="45"/>
        <v>2.1</v>
      </c>
      <c r="O171" s="129">
        <f t="shared" si="45"/>
        <v>2.1</v>
      </c>
      <c r="P171" s="129">
        <f t="shared" si="45"/>
        <v>2.1</v>
      </c>
      <c r="Q171" s="129">
        <f t="shared" si="45"/>
        <v>2.1</v>
      </c>
      <c r="R171" s="129">
        <f t="shared" si="46"/>
        <v>2.1</v>
      </c>
      <c r="S171" s="129">
        <f t="shared" si="46"/>
        <v>2.1</v>
      </c>
      <c r="T171" s="129">
        <f t="shared" si="46"/>
        <v>2.1</v>
      </c>
      <c r="U171" s="129">
        <f t="shared" si="46"/>
        <v>2.1</v>
      </c>
      <c r="V171" s="129">
        <f t="shared" si="46"/>
        <v>2.1</v>
      </c>
      <c r="W171" s="129">
        <f t="shared" si="46"/>
        <v>2.1</v>
      </c>
      <c r="X171" s="129">
        <f t="shared" si="46"/>
        <v>2.1</v>
      </c>
      <c r="Y171" s="129">
        <f t="shared" si="46"/>
        <v>2.1</v>
      </c>
      <c r="Z171" s="129">
        <f t="shared" si="46"/>
        <v>2.1</v>
      </c>
      <c r="AA171" s="129">
        <f t="shared" si="46"/>
        <v>2.1</v>
      </c>
      <c r="AB171" s="129">
        <f t="shared" si="46"/>
        <v>2.1</v>
      </c>
      <c r="AC171" s="129">
        <f t="shared" si="46"/>
        <v>2.1</v>
      </c>
      <c r="AD171" s="129">
        <f t="shared" si="46"/>
        <v>2.1</v>
      </c>
      <c r="AE171" s="129">
        <f t="shared" si="46"/>
        <v>2.1</v>
      </c>
      <c r="AF171" s="129">
        <f t="shared" si="46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5"/>
        <v>0.9</v>
      </c>
      <c r="D172" s="129">
        <f t="shared" si="45"/>
        <v>0.9</v>
      </c>
      <c r="E172" s="129">
        <f t="shared" si="45"/>
        <v>0.9</v>
      </c>
      <c r="F172" s="129">
        <f t="shared" si="45"/>
        <v>0.9</v>
      </c>
      <c r="G172" s="129">
        <f t="shared" si="45"/>
        <v>0.9</v>
      </c>
      <c r="H172" s="129">
        <f t="shared" si="45"/>
        <v>0.9</v>
      </c>
      <c r="I172" s="129">
        <f t="shared" si="45"/>
        <v>0.9</v>
      </c>
      <c r="J172" s="129">
        <f t="shared" si="45"/>
        <v>0.9</v>
      </c>
      <c r="K172" s="129">
        <f t="shared" si="45"/>
        <v>0.9</v>
      </c>
      <c r="L172" s="129">
        <f t="shared" si="45"/>
        <v>0.9</v>
      </c>
      <c r="M172" s="129">
        <f t="shared" si="45"/>
        <v>0.9</v>
      </c>
      <c r="N172" s="129">
        <f t="shared" si="45"/>
        <v>0.9</v>
      </c>
      <c r="O172" s="129">
        <f t="shared" si="45"/>
        <v>0.9</v>
      </c>
      <c r="P172" s="129">
        <f t="shared" si="45"/>
        <v>0.9</v>
      </c>
      <c r="Q172" s="129">
        <f t="shared" si="45"/>
        <v>0.9</v>
      </c>
      <c r="R172" s="129">
        <f t="shared" si="46"/>
        <v>0.9</v>
      </c>
      <c r="S172" s="129">
        <f t="shared" si="46"/>
        <v>0.9</v>
      </c>
      <c r="T172" s="129">
        <f t="shared" si="46"/>
        <v>0.9</v>
      </c>
      <c r="U172" s="129">
        <f t="shared" si="46"/>
        <v>0.9</v>
      </c>
      <c r="V172" s="129">
        <f t="shared" si="46"/>
        <v>0.9</v>
      </c>
      <c r="W172" s="129">
        <f t="shared" si="46"/>
        <v>0.9</v>
      </c>
      <c r="X172" s="129">
        <f t="shared" si="46"/>
        <v>0.9</v>
      </c>
      <c r="Y172" s="129">
        <f t="shared" si="46"/>
        <v>0.9</v>
      </c>
      <c r="Z172" s="129">
        <f t="shared" si="46"/>
        <v>0.9</v>
      </c>
      <c r="AA172" s="129">
        <f t="shared" si="46"/>
        <v>0.9</v>
      </c>
      <c r="AB172" s="129">
        <f t="shared" si="46"/>
        <v>0.9</v>
      </c>
      <c r="AC172" s="129">
        <f t="shared" si="46"/>
        <v>0.9</v>
      </c>
      <c r="AD172" s="129">
        <f t="shared" si="46"/>
        <v>0.9</v>
      </c>
      <c r="AE172" s="129">
        <f t="shared" si="46"/>
        <v>0.9</v>
      </c>
      <c r="AF172" s="129">
        <f t="shared" si="46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7">B174</f>
        <v>0.57999999999999996</v>
      </c>
      <c r="D174" s="129">
        <f t="shared" si="47"/>
        <v>0.57999999999999996</v>
      </c>
      <c r="E174" s="129">
        <f t="shared" si="47"/>
        <v>0.57999999999999996</v>
      </c>
      <c r="F174" s="129">
        <f t="shared" si="47"/>
        <v>0.57999999999999996</v>
      </c>
      <c r="G174" s="129">
        <f t="shared" si="47"/>
        <v>0.57999999999999996</v>
      </c>
      <c r="H174" s="129">
        <f t="shared" si="47"/>
        <v>0.57999999999999996</v>
      </c>
      <c r="I174" s="129">
        <f t="shared" si="47"/>
        <v>0.57999999999999996</v>
      </c>
      <c r="J174" s="129">
        <f t="shared" si="47"/>
        <v>0.57999999999999996</v>
      </c>
      <c r="K174" s="129">
        <f t="shared" si="47"/>
        <v>0.57999999999999996</v>
      </c>
      <c r="L174" s="129">
        <f t="shared" si="47"/>
        <v>0.57999999999999996</v>
      </c>
      <c r="M174" s="129">
        <f t="shared" si="47"/>
        <v>0.57999999999999996</v>
      </c>
      <c r="N174" s="129">
        <f t="shared" si="47"/>
        <v>0.57999999999999996</v>
      </c>
      <c r="O174" s="129">
        <f t="shared" si="47"/>
        <v>0.57999999999999996</v>
      </c>
      <c r="P174" s="129">
        <f t="shared" si="47"/>
        <v>0.57999999999999996</v>
      </c>
      <c r="Q174" s="129">
        <f t="shared" si="47"/>
        <v>0.57999999999999996</v>
      </c>
      <c r="R174" s="129">
        <f t="shared" si="47"/>
        <v>0.57999999999999996</v>
      </c>
      <c r="S174" s="129">
        <f t="shared" ref="R174:AF186" si="48">R174</f>
        <v>0.57999999999999996</v>
      </c>
      <c r="T174" s="129">
        <f t="shared" si="48"/>
        <v>0.57999999999999996</v>
      </c>
      <c r="U174" s="129">
        <f t="shared" si="48"/>
        <v>0.57999999999999996</v>
      </c>
      <c r="V174" s="129">
        <f t="shared" si="48"/>
        <v>0.57999999999999996</v>
      </c>
      <c r="W174" s="129">
        <f t="shared" si="48"/>
        <v>0.57999999999999996</v>
      </c>
      <c r="X174" s="129">
        <f t="shared" si="48"/>
        <v>0.57999999999999996</v>
      </c>
      <c r="Y174" s="129">
        <f t="shared" si="48"/>
        <v>0.57999999999999996</v>
      </c>
      <c r="Z174" s="129">
        <f t="shared" si="48"/>
        <v>0.57999999999999996</v>
      </c>
      <c r="AA174" s="129">
        <f t="shared" si="48"/>
        <v>0.57999999999999996</v>
      </c>
      <c r="AB174" s="129">
        <f t="shared" si="48"/>
        <v>0.57999999999999996</v>
      </c>
      <c r="AC174" s="129">
        <f t="shared" si="48"/>
        <v>0.57999999999999996</v>
      </c>
      <c r="AD174" s="129">
        <f t="shared" si="48"/>
        <v>0.57999999999999996</v>
      </c>
      <c r="AE174" s="129">
        <f t="shared" si="48"/>
        <v>0.57999999999999996</v>
      </c>
      <c r="AF174" s="129">
        <f t="shared" si="48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7"/>
        <v>0.8</v>
      </c>
      <c r="D175" s="129">
        <f t="shared" si="47"/>
        <v>0.8</v>
      </c>
      <c r="E175" s="129">
        <f t="shared" si="47"/>
        <v>0.8</v>
      </c>
      <c r="F175" s="129">
        <f t="shared" si="47"/>
        <v>0.8</v>
      </c>
      <c r="G175" s="129">
        <f t="shared" si="47"/>
        <v>0.8</v>
      </c>
      <c r="H175" s="129">
        <f t="shared" si="47"/>
        <v>0.8</v>
      </c>
      <c r="I175" s="129">
        <f t="shared" si="47"/>
        <v>0.8</v>
      </c>
      <c r="J175" s="129">
        <f t="shared" si="47"/>
        <v>0.8</v>
      </c>
      <c r="K175" s="129">
        <f t="shared" si="47"/>
        <v>0.8</v>
      </c>
      <c r="L175" s="129">
        <f t="shared" si="47"/>
        <v>0.8</v>
      </c>
      <c r="M175" s="129">
        <f t="shared" si="47"/>
        <v>0.8</v>
      </c>
      <c r="N175" s="129">
        <f t="shared" si="47"/>
        <v>0.8</v>
      </c>
      <c r="O175" s="129">
        <f t="shared" si="47"/>
        <v>0.8</v>
      </c>
      <c r="P175" s="129">
        <f t="shared" si="47"/>
        <v>0.8</v>
      </c>
      <c r="Q175" s="129">
        <f t="shared" si="47"/>
        <v>0.8</v>
      </c>
      <c r="R175" s="129">
        <f t="shared" si="47"/>
        <v>0.8</v>
      </c>
      <c r="S175" s="129">
        <f t="shared" si="48"/>
        <v>0.8</v>
      </c>
      <c r="T175" s="129">
        <f t="shared" si="48"/>
        <v>0.8</v>
      </c>
      <c r="U175" s="129">
        <f t="shared" si="48"/>
        <v>0.8</v>
      </c>
      <c r="V175" s="129">
        <f t="shared" si="48"/>
        <v>0.8</v>
      </c>
      <c r="W175" s="129">
        <f t="shared" si="48"/>
        <v>0.8</v>
      </c>
      <c r="X175" s="129">
        <f t="shared" si="48"/>
        <v>0.8</v>
      </c>
      <c r="Y175" s="129">
        <f t="shared" si="48"/>
        <v>0.8</v>
      </c>
      <c r="Z175" s="129">
        <f t="shared" si="48"/>
        <v>0.8</v>
      </c>
      <c r="AA175" s="129">
        <f t="shared" si="48"/>
        <v>0.8</v>
      </c>
      <c r="AB175" s="129">
        <f t="shared" si="48"/>
        <v>0.8</v>
      </c>
      <c r="AC175" s="129">
        <f t="shared" si="48"/>
        <v>0.8</v>
      </c>
      <c r="AD175" s="129">
        <f t="shared" si="48"/>
        <v>0.8</v>
      </c>
      <c r="AE175" s="129">
        <f t="shared" si="48"/>
        <v>0.8</v>
      </c>
      <c r="AF175" s="129">
        <f t="shared" si="48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7"/>
        <v>0</v>
      </c>
      <c r="D176" s="129">
        <f t="shared" si="47"/>
        <v>0</v>
      </c>
      <c r="E176" s="129">
        <f t="shared" si="47"/>
        <v>0</v>
      </c>
      <c r="F176" s="129">
        <f t="shared" si="47"/>
        <v>0</v>
      </c>
      <c r="G176" s="129">
        <f t="shared" si="47"/>
        <v>0</v>
      </c>
      <c r="H176" s="129">
        <f t="shared" si="47"/>
        <v>0</v>
      </c>
      <c r="I176" s="129">
        <f t="shared" si="47"/>
        <v>0</v>
      </c>
      <c r="J176" s="129">
        <f t="shared" si="47"/>
        <v>0</v>
      </c>
      <c r="K176" s="129">
        <f t="shared" si="47"/>
        <v>0</v>
      </c>
      <c r="L176" s="129">
        <f t="shared" si="47"/>
        <v>0</v>
      </c>
      <c r="M176" s="129">
        <f t="shared" si="47"/>
        <v>0</v>
      </c>
      <c r="N176" s="129">
        <f t="shared" si="47"/>
        <v>0</v>
      </c>
      <c r="O176" s="129">
        <f t="shared" si="47"/>
        <v>0</v>
      </c>
      <c r="P176" s="129">
        <f t="shared" si="47"/>
        <v>0</v>
      </c>
      <c r="Q176" s="129">
        <f t="shared" si="47"/>
        <v>0</v>
      </c>
      <c r="R176" s="129">
        <f t="shared" si="47"/>
        <v>0</v>
      </c>
      <c r="S176" s="129">
        <f t="shared" si="48"/>
        <v>0</v>
      </c>
      <c r="T176" s="129">
        <f t="shared" si="48"/>
        <v>0</v>
      </c>
      <c r="U176" s="129">
        <f t="shared" si="48"/>
        <v>0</v>
      </c>
      <c r="V176" s="129">
        <f t="shared" si="48"/>
        <v>0</v>
      </c>
      <c r="W176" s="129">
        <f t="shared" si="48"/>
        <v>0</v>
      </c>
      <c r="X176" s="129">
        <f t="shared" si="48"/>
        <v>0</v>
      </c>
      <c r="Y176" s="129">
        <f t="shared" si="48"/>
        <v>0</v>
      </c>
      <c r="Z176" s="129">
        <f t="shared" si="48"/>
        <v>0</v>
      </c>
      <c r="AA176" s="129">
        <f t="shared" si="48"/>
        <v>0</v>
      </c>
      <c r="AB176" s="129">
        <f t="shared" si="48"/>
        <v>0</v>
      </c>
      <c r="AC176" s="129">
        <f t="shared" si="48"/>
        <v>0</v>
      </c>
      <c r="AD176" s="129">
        <f t="shared" si="48"/>
        <v>0</v>
      </c>
      <c r="AE176" s="129">
        <f t="shared" si="48"/>
        <v>0</v>
      </c>
      <c r="AF176" s="129">
        <f t="shared" si="48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7"/>
        <v>0.6</v>
      </c>
      <c r="D177" s="129">
        <f t="shared" si="47"/>
        <v>0.6</v>
      </c>
      <c r="E177" s="129">
        <f t="shared" si="47"/>
        <v>0.6</v>
      </c>
      <c r="F177" s="129">
        <f t="shared" si="47"/>
        <v>0.6</v>
      </c>
      <c r="G177" s="129">
        <f t="shared" si="47"/>
        <v>0.6</v>
      </c>
      <c r="H177" s="129">
        <f t="shared" si="47"/>
        <v>0.6</v>
      </c>
      <c r="I177" s="129">
        <f t="shared" si="47"/>
        <v>0.6</v>
      </c>
      <c r="J177" s="129">
        <f t="shared" si="47"/>
        <v>0.6</v>
      </c>
      <c r="K177" s="129">
        <f t="shared" si="47"/>
        <v>0.6</v>
      </c>
      <c r="L177" s="129">
        <f t="shared" si="47"/>
        <v>0.6</v>
      </c>
      <c r="M177" s="129">
        <f t="shared" si="47"/>
        <v>0.6</v>
      </c>
      <c r="N177" s="129">
        <f t="shared" si="47"/>
        <v>0.6</v>
      </c>
      <c r="O177" s="129">
        <f t="shared" si="47"/>
        <v>0.6</v>
      </c>
      <c r="P177" s="129">
        <f t="shared" si="47"/>
        <v>0.6</v>
      </c>
      <c r="Q177" s="129">
        <f t="shared" si="47"/>
        <v>0.6</v>
      </c>
      <c r="R177" s="129">
        <f t="shared" si="47"/>
        <v>0.6</v>
      </c>
      <c r="S177" s="129">
        <f t="shared" si="48"/>
        <v>0.6</v>
      </c>
      <c r="T177" s="129">
        <f t="shared" si="48"/>
        <v>0.6</v>
      </c>
      <c r="U177" s="129">
        <f t="shared" si="48"/>
        <v>0.6</v>
      </c>
      <c r="V177" s="129">
        <f t="shared" si="48"/>
        <v>0.6</v>
      </c>
      <c r="W177" s="129">
        <f t="shared" si="48"/>
        <v>0.6</v>
      </c>
      <c r="X177" s="129">
        <f t="shared" si="48"/>
        <v>0.6</v>
      </c>
      <c r="Y177" s="129">
        <f t="shared" si="48"/>
        <v>0.6</v>
      </c>
      <c r="Z177" s="129">
        <f t="shared" si="48"/>
        <v>0.6</v>
      </c>
      <c r="AA177" s="129">
        <f t="shared" si="48"/>
        <v>0.6</v>
      </c>
      <c r="AB177" s="129">
        <f t="shared" si="48"/>
        <v>0.6</v>
      </c>
      <c r="AC177" s="129">
        <f t="shared" si="48"/>
        <v>0.6</v>
      </c>
      <c r="AD177" s="129">
        <f t="shared" si="48"/>
        <v>0.6</v>
      </c>
      <c r="AE177" s="129">
        <f t="shared" si="48"/>
        <v>0.6</v>
      </c>
      <c r="AF177" s="129">
        <f t="shared" si="48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7"/>
        <v>0.6</v>
      </c>
      <c r="D178" s="129">
        <f t="shared" si="47"/>
        <v>0.6</v>
      </c>
      <c r="E178" s="129">
        <f t="shared" si="47"/>
        <v>0.6</v>
      </c>
      <c r="F178" s="129">
        <f t="shared" si="47"/>
        <v>0.6</v>
      </c>
      <c r="G178" s="129">
        <f t="shared" si="47"/>
        <v>0.6</v>
      </c>
      <c r="H178" s="129">
        <f t="shared" si="47"/>
        <v>0.6</v>
      </c>
      <c r="I178" s="129">
        <f t="shared" si="47"/>
        <v>0.6</v>
      </c>
      <c r="J178" s="129">
        <f t="shared" si="47"/>
        <v>0.6</v>
      </c>
      <c r="K178" s="129">
        <f t="shared" si="47"/>
        <v>0.6</v>
      </c>
      <c r="L178" s="129">
        <f t="shared" si="47"/>
        <v>0.6</v>
      </c>
      <c r="M178" s="129">
        <f t="shared" si="47"/>
        <v>0.6</v>
      </c>
      <c r="N178" s="129">
        <f t="shared" si="47"/>
        <v>0.6</v>
      </c>
      <c r="O178" s="129">
        <f t="shared" si="47"/>
        <v>0.6</v>
      </c>
      <c r="P178" s="129">
        <f t="shared" si="47"/>
        <v>0.6</v>
      </c>
      <c r="Q178" s="129">
        <f t="shared" si="47"/>
        <v>0.6</v>
      </c>
      <c r="R178" s="129">
        <f t="shared" si="47"/>
        <v>0.6</v>
      </c>
      <c r="S178" s="129">
        <f t="shared" si="48"/>
        <v>0.6</v>
      </c>
      <c r="T178" s="129">
        <f t="shared" si="48"/>
        <v>0.6</v>
      </c>
      <c r="U178" s="129">
        <f t="shared" si="48"/>
        <v>0.6</v>
      </c>
      <c r="V178" s="129">
        <f t="shared" si="48"/>
        <v>0.6</v>
      </c>
      <c r="W178" s="129">
        <f t="shared" si="48"/>
        <v>0.6</v>
      </c>
      <c r="X178" s="129">
        <f t="shared" si="48"/>
        <v>0.6</v>
      </c>
      <c r="Y178" s="129">
        <f t="shared" si="48"/>
        <v>0.6</v>
      </c>
      <c r="Z178" s="129">
        <f t="shared" si="48"/>
        <v>0.6</v>
      </c>
      <c r="AA178" s="129">
        <f t="shared" si="48"/>
        <v>0.6</v>
      </c>
      <c r="AB178" s="129">
        <f t="shared" si="48"/>
        <v>0.6</v>
      </c>
      <c r="AC178" s="129">
        <f t="shared" si="48"/>
        <v>0.6</v>
      </c>
      <c r="AD178" s="129">
        <f t="shared" si="48"/>
        <v>0.6</v>
      </c>
      <c r="AE178" s="129">
        <f t="shared" si="48"/>
        <v>0.6</v>
      </c>
      <c r="AF178" s="129">
        <f t="shared" si="48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7"/>
        <v>0.35</v>
      </c>
      <c r="D179" s="129">
        <f t="shared" si="47"/>
        <v>0.35</v>
      </c>
      <c r="E179" s="129">
        <f t="shared" si="47"/>
        <v>0.35</v>
      </c>
      <c r="F179" s="129">
        <f t="shared" si="47"/>
        <v>0.35</v>
      </c>
      <c r="G179" s="129">
        <f t="shared" si="47"/>
        <v>0.35</v>
      </c>
      <c r="H179" s="129">
        <f t="shared" si="47"/>
        <v>0.35</v>
      </c>
      <c r="I179" s="129">
        <f t="shared" si="47"/>
        <v>0.35</v>
      </c>
      <c r="J179" s="129">
        <f t="shared" si="47"/>
        <v>0.35</v>
      </c>
      <c r="K179" s="129">
        <f t="shared" si="47"/>
        <v>0.35</v>
      </c>
      <c r="L179" s="129">
        <f t="shared" si="47"/>
        <v>0.35</v>
      </c>
      <c r="M179" s="129">
        <f t="shared" si="47"/>
        <v>0.35</v>
      </c>
      <c r="N179" s="129">
        <f t="shared" si="47"/>
        <v>0.35</v>
      </c>
      <c r="O179" s="129">
        <f t="shared" si="47"/>
        <v>0.35</v>
      </c>
      <c r="P179" s="129">
        <f t="shared" si="47"/>
        <v>0.35</v>
      </c>
      <c r="Q179" s="129">
        <f t="shared" si="47"/>
        <v>0.35</v>
      </c>
      <c r="R179" s="129">
        <f t="shared" si="47"/>
        <v>0.35</v>
      </c>
      <c r="S179" s="129">
        <f t="shared" si="48"/>
        <v>0.35</v>
      </c>
      <c r="T179" s="129">
        <f t="shared" si="48"/>
        <v>0.35</v>
      </c>
      <c r="U179" s="129">
        <f t="shared" si="48"/>
        <v>0.35</v>
      </c>
      <c r="V179" s="129">
        <f t="shared" si="48"/>
        <v>0.35</v>
      </c>
      <c r="W179" s="129">
        <f t="shared" si="48"/>
        <v>0.35</v>
      </c>
      <c r="X179" s="129">
        <f t="shared" si="48"/>
        <v>0.35</v>
      </c>
      <c r="Y179" s="129">
        <f t="shared" si="48"/>
        <v>0.35</v>
      </c>
      <c r="Z179" s="129">
        <f t="shared" si="48"/>
        <v>0.35</v>
      </c>
      <c r="AA179" s="129">
        <f t="shared" si="48"/>
        <v>0.35</v>
      </c>
      <c r="AB179" s="129">
        <f t="shared" si="48"/>
        <v>0.35</v>
      </c>
      <c r="AC179" s="129">
        <f t="shared" si="48"/>
        <v>0.35</v>
      </c>
      <c r="AD179" s="129">
        <f t="shared" si="48"/>
        <v>0.35</v>
      </c>
      <c r="AE179" s="129">
        <f t="shared" si="48"/>
        <v>0.35</v>
      </c>
      <c r="AF179" s="129">
        <f t="shared" si="48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7"/>
        <v>0.28999999999999998</v>
      </c>
      <c r="D180" s="129">
        <f t="shared" si="47"/>
        <v>0.28999999999999998</v>
      </c>
      <c r="E180" s="129">
        <f t="shared" si="47"/>
        <v>0.28999999999999998</v>
      </c>
      <c r="F180" s="129">
        <f t="shared" si="47"/>
        <v>0.28999999999999998</v>
      </c>
      <c r="G180" s="129">
        <f t="shared" si="47"/>
        <v>0.28999999999999998</v>
      </c>
      <c r="H180" s="129">
        <f t="shared" si="47"/>
        <v>0.28999999999999998</v>
      </c>
      <c r="I180" s="129">
        <f t="shared" si="47"/>
        <v>0.28999999999999998</v>
      </c>
      <c r="J180" s="129">
        <f t="shared" si="47"/>
        <v>0.28999999999999998</v>
      </c>
      <c r="K180" s="129">
        <f t="shared" si="47"/>
        <v>0.28999999999999998</v>
      </c>
      <c r="L180" s="129">
        <f t="shared" si="47"/>
        <v>0.28999999999999998</v>
      </c>
      <c r="M180" s="129">
        <f t="shared" si="47"/>
        <v>0.28999999999999998</v>
      </c>
      <c r="N180" s="129">
        <f t="shared" si="47"/>
        <v>0.28999999999999998</v>
      </c>
      <c r="O180" s="129">
        <f t="shared" si="47"/>
        <v>0.28999999999999998</v>
      </c>
      <c r="P180" s="129">
        <f t="shared" si="47"/>
        <v>0.28999999999999998</v>
      </c>
      <c r="Q180" s="129">
        <f t="shared" si="47"/>
        <v>0.28999999999999998</v>
      </c>
      <c r="R180" s="129">
        <f t="shared" si="47"/>
        <v>0.28999999999999998</v>
      </c>
      <c r="S180" s="129">
        <f t="shared" si="48"/>
        <v>0.28999999999999998</v>
      </c>
      <c r="T180" s="129">
        <f t="shared" si="48"/>
        <v>0.28999999999999998</v>
      </c>
      <c r="U180" s="129">
        <f t="shared" si="48"/>
        <v>0.28999999999999998</v>
      </c>
      <c r="V180" s="129">
        <f t="shared" si="48"/>
        <v>0.28999999999999998</v>
      </c>
      <c r="W180" s="129">
        <f t="shared" si="48"/>
        <v>0.28999999999999998</v>
      </c>
      <c r="X180" s="129">
        <f t="shared" si="48"/>
        <v>0.28999999999999998</v>
      </c>
      <c r="Y180" s="129">
        <f t="shared" si="48"/>
        <v>0.28999999999999998</v>
      </c>
      <c r="Z180" s="129">
        <f t="shared" si="48"/>
        <v>0.28999999999999998</v>
      </c>
      <c r="AA180" s="129">
        <f t="shared" si="48"/>
        <v>0.28999999999999998</v>
      </c>
      <c r="AB180" s="129">
        <f t="shared" si="48"/>
        <v>0.28999999999999998</v>
      </c>
      <c r="AC180" s="129">
        <f t="shared" si="48"/>
        <v>0.28999999999999998</v>
      </c>
      <c r="AD180" s="129">
        <f t="shared" si="48"/>
        <v>0.28999999999999998</v>
      </c>
      <c r="AE180" s="129">
        <f t="shared" si="48"/>
        <v>0.28999999999999998</v>
      </c>
      <c r="AF180" s="129">
        <f t="shared" si="48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7"/>
        <v>0.06</v>
      </c>
      <c r="D181" s="129">
        <f t="shared" si="47"/>
        <v>0.06</v>
      </c>
      <c r="E181" s="129">
        <f t="shared" si="47"/>
        <v>0.06</v>
      </c>
      <c r="F181" s="129">
        <f t="shared" si="47"/>
        <v>0.06</v>
      </c>
      <c r="G181" s="129">
        <f t="shared" si="47"/>
        <v>0.06</v>
      </c>
      <c r="H181" s="129">
        <f t="shared" si="47"/>
        <v>0.06</v>
      </c>
      <c r="I181" s="129">
        <f t="shared" si="47"/>
        <v>0.06</v>
      </c>
      <c r="J181" s="129">
        <f t="shared" si="47"/>
        <v>0.06</v>
      </c>
      <c r="K181" s="129">
        <f t="shared" si="47"/>
        <v>0.06</v>
      </c>
      <c r="L181" s="129">
        <f t="shared" si="47"/>
        <v>0.06</v>
      </c>
      <c r="M181" s="129">
        <f t="shared" si="47"/>
        <v>0.06</v>
      </c>
      <c r="N181" s="129">
        <f t="shared" si="47"/>
        <v>0.06</v>
      </c>
      <c r="O181" s="129">
        <f t="shared" si="47"/>
        <v>0.06</v>
      </c>
      <c r="P181" s="129">
        <f t="shared" si="47"/>
        <v>0.06</v>
      </c>
      <c r="Q181" s="129">
        <f t="shared" si="47"/>
        <v>0.06</v>
      </c>
      <c r="R181" s="129">
        <f t="shared" si="47"/>
        <v>0.06</v>
      </c>
      <c r="S181" s="129">
        <f t="shared" si="48"/>
        <v>0.06</v>
      </c>
      <c r="T181" s="129">
        <f t="shared" si="48"/>
        <v>0.06</v>
      </c>
      <c r="U181" s="129">
        <f t="shared" si="48"/>
        <v>0.06</v>
      </c>
      <c r="V181" s="129">
        <f t="shared" si="48"/>
        <v>0.06</v>
      </c>
      <c r="W181" s="129">
        <f t="shared" si="48"/>
        <v>0.06</v>
      </c>
      <c r="X181" s="129">
        <f t="shared" si="48"/>
        <v>0.06</v>
      </c>
      <c r="Y181" s="129">
        <f t="shared" si="48"/>
        <v>0.06</v>
      </c>
      <c r="Z181" s="129">
        <f t="shared" si="48"/>
        <v>0.06</v>
      </c>
      <c r="AA181" s="129">
        <f t="shared" si="48"/>
        <v>0.06</v>
      </c>
      <c r="AB181" s="129">
        <f t="shared" si="48"/>
        <v>0.06</v>
      </c>
      <c r="AC181" s="129">
        <f t="shared" si="48"/>
        <v>0.06</v>
      </c>
      <c r="AD181" s="129">
        <f t="shared" si="48"/>
        <v>0.06</v>
      </c>
      <c r="AE181" s="129">
        <f t="shared" si="48"/>
        <v>0.06</v>
      </c>
      <c r="AF181" s="129">
        <f t="shared" si="48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7"/>
        <v>0.11</v>
      </c>
      <c r="D182" s="129">
        <f t="shared" si="47"/>
        <v>0.11</v>
      </c>
      <c r="E182" s="129">
        <f t="shared" si="47"/>
        <v>0.11</v>
      </c>
      <c r="F182" s="129">
        <f t="shared" si="47"/>
        <v>0.11</v>
      </c>
      <c r="G182" s="129">
        <f t="shared" si="47"/>
        <v>0.11</v>
      </c>
      <c r="H182" s="129">
        <f t="shared" si="47"/>
        <v>0.11</v>
      </c>
      <c r="I182" s="129">
        <f t="shared" si="47"/>
        <v>0.11</v>
      </c>
      <c r="J182" s="129">
        <f t="shared" si="47"/>
        <v>0.11</v>
      </c>
      <c r="K182" s="129">
        <f t="shared" si="47"/>
        <v>0.11</v>
      </c>
      <c r="L182" s="129">
        <f t="shared" si="47"/>
        <v>0.11</v>
      </c>
      <c r="M182" s="129">
        <f t="shared" si="47"/>
        <v>0.11</v>
      </c>
      <c r="N182" s="129">
        <f t="shared" si="47"/>
        <v>0.11</v>
      </c>
      <c r="O182" s="129">
        <f t="shared" si="47"/>
        <v>0.11</v>
      </c>
      <c r="P182" s="129">
        <f t="shared" si="47"/>
        <v>0.11</v>
      </c>
      <c r="Q182" s="129">
        <f t="shared" si="47"/>
        <v>0.11</v>
      </c>
      <c r="R182" s="129">
        <f t="shared" si="47"/>
        <v>0.11</v>
      </c>
      <c r="S182" s="129">
        <f t="shared" si="48"/>
        <v>0.11</v>
      </c>
      <c r="T182" s="129">
        <f t="shared" si="48"/>
        <v>0.11</v>
      </c>
      <c r="U182" s="129">
        <f t="shared" si="48"/>
        <v>0.11</v>
      </c>
      <c r="V182" s="129">
        <f t="shared" si="48"/>
        <v>0.11</v>
      </c>
      <c r="W182" s="129">
        <f t="shared" si="48"/>
        <v>0.11</v>
      </c>
      <c r="X182" s="129">
        <f t="shared" si="48"/>
        <v>0.11</v>
      </c>
      <c r="Y182" s="129">
        <f t="shared" si="48"/>
        <v>0.11</v>
      </c>
      <c r="Z182" s="129">
        <f t="shared" si="48"/>
        <v>0.11</v>
      </c>
      <c r="AA182" s="129">
        <f t="shared" si="48"/>
        <v>0.11</v>
      </c>
      <c r="AB182" s="129">
        <f t="shared" si="48"/>
        <v>0.11</v>
      </c>
      <c r="AC182" s="129">
        <f t="shared" si="48"/>
        <v>0.11</v>
      </c>
      <c r="AD182" s="129">
        <f t="shared" si="48"/>
        <v>0.11</v>
      </c>
      <c r="AE182" s="129">
        <f t="shared" si="48"/>
        <v>0.11</v>
      </c>
      <c r="AF182" s="129">
        <f t="shared" si="48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7"/>
        <v>0.1</v>
      </c>
      <c r="D183" s="129">
        <f t="shared" si="47"/>
        <v>0.1</v>
      </c>
      <c r="E183" s="129">
        <f t="shared" si="47"/>
        <v>0.1</v>
      </c>
      <c r="F183" s="129">
        <f t="shared" si="47"/>
        <v>0.1</v>
      </c>
      <c r="G183" s="129">
        <f t="shared" si="47"/>
        <v>0.1</v>
      </c>
      <c r="H183" s="129">
        <f t="shared" si="47"/>
        <v>0.1</v>
      </c>
      <c r="I183" s="129">
        <f t="shared" si="47"/>
        <v>0.1</v>
      </c>
      <c r="J183" s="129">
        <f t="shared" si="47"/>
        <v>0.1</v>
      </c>
      <c r="K183" s="129">
        <f t="shared" si="47"/>
        <v>0.1</v>
      </c>
      <c r="L183" s="129">
        <f t="shared" si="47"/>
        <v>0.1</v>
      </c>
      <c r="M183" s="129">
        <f t="shared" si="47"/>
        <v>0.1</v>
      </c>
      <c r="N183" s="129">
        <f t="shared" si="47"/>
        <v>0.1</v>
      </c>
      <c r="O183" s="129">
        <f t="shared" si="47"/>
        <v>0.1</v>
      </c>
      <c r="P183" s="129">
        <f t="shared" si="47"/>
        <v>0.1</v>
      </c>
      <c r="Q183" s="129">
        <f t="shared" si="47"/>
        <v>0.1</v>
      </c>
      <c r="R183" s="129">
        <f t="shared" si="48"/>
        <v>0.1</v>
      </c>
      <c r="S183" s="129">
        <f t="shared" si="48"/>
        <v>0.1</v>
      </c>
      <c r="T183" s="129">
        <f t="shared" si="48"/>
        <v>0.1</v>
      </c>
      <c r="U183" s="129">
        <f t="shared" si="48"/>
        <v>0.1</v>
      </c>
      <c r="V183" s="129">
        <f t="shared" si="48"/>
        <v>0.1</v>
      </c>
      <c r="W183" s="129">
        <f t="shared" si="48"/>
        <v>0.1</v>
      </c>
      <c r="X183" s="129">
        <f t="shared" si="48"/>
        <v>0.1</v>
      </c>
      <c r="Y183" s="129">
        <f t="shared" si="48"/>
        <v>0.1</v>
      </c>
      <c r="Z183" s="129">
        <f t="shared" si="48"/>
        <v>0.1</v>
      </c>
      <c r="AA183" s="129">
        <f t="shared" si="48"/>
        <v>0.1</v>
      </c>
      <c r="AB183" s="129">
        <f t="shared" si="48"/>
        <v>0.1</v>
      </c>
      <c r="AC183" s="129">
        <f t="shared" si="48"/>
        <v>0.1</v>
      </c>
      <c r="AD183" s="129">
        <f t="shared" si="48"/>
        <v>0.1</v>
      </c>
      <c r="AE183" s="129">
        <f t="shared" si="48"/>
        <v>0.1</v>
      </c>
      <c r="AF183" s="129">
        <f t="shared" si="48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7"/>
        <v>0.09</v>
      </c>
      <c r="D184" s="129">
        <f t="shared" si="47"/>
        <v>0.09</v>
      </c>
      <c r="E184" s="129">
        <f t="shared" si="47"/>
        <v>0.09</v>
      </c>
      <c r="F184" s="129">
        <f t="shared" si="47"/>
        <v>0.09</v>
      </c>
      <c r="G184" s="129">
        <f t="shared" si="47"/>
        <v>0.09</v>
      </c>
      <c r="H184" s="129">
        <f t="shared" si="47"/>
        <v>0.09</v>
      </c>
      <c r="I184" s="129">
        <f t="shared" si="47"/>
        <v>0.09</v>
      </c>
      <c r="J184" s="129">
        <f t="shared" si="47"/>
        <v>0.09</v>
      </c>
      <c r="K184" s="129">
        <f t="shared" si="47"/>
        <v>0.09</v>
      </c>
      <c r="L184" s="129">
        <f t="shared" si="47"/>
        <v>0.09</v>
      </c>
      <c r="M184" s="129">
        <f t="shared" si="47"/>
        <v>0.09</v>
      </c>
      <c r="N184" s="129">
        <f t="shared" si="47"/>
        <v>0.09</v>
      </c>
      <c r="O184" s="129">
        <f t="shared" si="47"/>
        <v>0.09</v>
      </c>
      <c r="P184" s="129">
        <f t="shared" si="47"/>
        <v>0.09</v>
      </c>
      <c r="Q184" s="129">
        <f t="shared" si="47"/>
        <v>0.09</v>
      </c>
      <c r="R184" s="129">
        <f t="shared" si="48"/>
        <v>0.09</v>
      </c>
      <c r="S184" s="129">
        <f t="shared" si="48"/>
        <v>0.09</v>
      </c>
      <c r="T184" s="129">
        <f t="shared" si="48"/>
        <v>0.09</v>
      </c>
      <c r="U184" s="129">
        <f t="shared" si="48"/>
        <v>0.09</v>
      </c>
      <c r="V184" s="129">
        <f t="shared" si="48"/>
        <v>0.09</v>
      </c>
      <c r="W184" s="129">
        <f t="shared" si="48"/>
        <v>0.09</v>
      </c>
      <c r="X184" s="129">
        <f t="shared" si="48"/>
        <v>0.09</v>
      </c>
      <c r="Y184" s="129">
        <f t="shared" si="48"/>
        <v>0.09</v>
      </c>
      <c r="Z184" s="129">
        <f t="shared" si="48"/>
        <v>0.09</v>
      </c>
      <c r="AA184" s="129">
        <f t="shared" si="48"/>
        <v>0.09</v>
      </c>
      <c r="AB184" s="129">
        <f t="shared" si="48"/>
        <v>0.09</v>
      </c>
      <c r="AC184" s="129">
        <f t="shared" si="48"/>
        <v>0.09</v>
      </c>
      <c r="AD184" s="129">
        <f t="shared" si="48"/>
        <v>0.09</v>
      </c>
      <c r="AE184" s="129">
        <f t="shared" si="48"/>
        <v>0.09</v>
      </c>
      <c r="AF184" s="129">
        <f t="shared" si="48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7"/>
        <v>0.04</v>
      </c>
      <c r="D185" s="129">
        <f t="shared" si="47"/>
        <v>0.04</v>
      </c>
      <c r="E185" s="129">
        <f t="shared" si="47"/>
        <v>0.04</v>
      </c>
      <c r="F185" s="129">
        <f t="shared" si="47"/>
        <v>0.04</v>
      </c>
      <c r="G185" s="129">
        <f t="shared" si="47"/>
        <v>0.04</v>
      </c>
      <c r="H185" s="129">
        <f t="shared" si="47"/>
        <v>0.04</v>
      </c>
      <c r="I185" s="129">
        <f t="shared" si="47"/>
        <v>0.04</v>
      </c>
      <c r="J185" s="129">
        <f t="shared" si="47"/>
        <v>0.04</v>
      </c>
      <c r="K185" s="129">
        <f t="shared" si="47"/>
        <v>0.04</v>
      </c>
      <c r="L185" s="129">
        <f t="shared" si="47"/>
        <v>0.04</v>
      </c>
      <c r="M185" s="129">
        <f t="shared" si="47"/>
        <v>0.04</v>
      </c>
      <c r="N185" s="129">
        <f t="shared" si="47"/>
        <v>0.04</v>
      </c>
      <c r="O185" s="129">
        <f t="shared" si="47"/>
        <v>0.04</v>
      </c>
      <c r="P185" s="129">
        <f t="shared" si="47"/>
        <v>0.04</v>
      </c>
      <c r="Q185" s="129">
        <f t="shared" si="47"/>
        <v>0.04</v>
      </c>
      <c r="R185" s="129">
        <f t="shared" si="48"/>
        <v>0.04</v>
      </c>
      <c r="S185" s="129">
        <f t="shared" si="48"/>
        <v>0.04</v>
      </c>
      <c r="T185" s="129">
        <f t="shared" si="48"/>
        <v>0.04</v>
      </c>
      <c r="U185" s="129">
        <f t="shared" si="48"/>
        <v>0.04</v>
      </c>
      <c r="V185" s="129">
        <f t="shared" si="48"/>
        <v>0.04</v>
      </c>
      <c r="W185" s="129">
        <f t="shared" si="48"/>
        <v>0.04</v>
      </c>
      <c r="X185" s="129">
        <f t="shared" si="48"/>
        <v>0.04</v>
      </c>
      <c r="Y185" s="129">
        <f t="shared" si="48"/>
        <v>0.04</v>
      </c>
      <c r="Z185" s="129">
        <f t="shared" si="48"/>
        <v>0.04</v>
      </c>
      <c r="AA185" s="129">
        <f t="shared" si="48"/>
        <v>0.04</v>
      </c>
      <c r="AB185" s="129">
        <f t="shared" si="48"/>
        <v>0.04</v>
      </c>
      <c r="AC185" s="129">
        <f t="shared" si="48"/>
        <v>0.04</v>
      </c>
      <c r="AD185" s="129">
        <f t="shared" si="48"/>
        <v>0.04</v>
      </c>
      <c r="AE185" s="129">
        <f t="shared" si="48"/>
        <v>0.04</v>
      </c>
      <c r="AF185" s="129">
        <f t="shared" si="48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7"/>
        <v>2.3E-2</v>
      </c>
      <c r="E186" s="129">
        <f t="shared" si="47"/>
        <v>2.3E-2</v>
      </c>
      <c r="F186" s="129">
        <f t="shared" si="47"/>
        <v>2.3E-2</v>
      </c>
      <c r="G186" s="129">
        <f t="shared" si="47"/>
        <v>2.3E-2</v>
      </c>
      <c r="H186" s="129">
        <f t="shared" si="47"/>
        <v>2.3E-2</v>
      </c>
      <c r="I186" s="129">
        <f t="shared" si="47"/>
        <v>2.3E-2</v>
      </c>
      <c r="J186" s="129">
        <f t="shared" si="47"/>
        <v>2.3E-2</v>
      </c>
      <c r="K186" s="129">
        <f t="shared" si="47"/>
        <v>2.3E-2</v>
      </c>
      <c r="L186" s="129">
        <f t="shared" si="47"/>
        <v>2.3E-2</v>
      </c>
      <c r="M186" s="129">
        <f t="shared" si="47"/>
        <v>2.3E-2</v>
      </c>
      <c r="N186" s="129">
        <f t="shared" si="47"/>
        <v>2.3E-2</v>
      </c>
      <c r="O186" s="129">
        <f t="shared" si="47"/>
        <v>2.3E-2</v>
      </c>
      <c r="P186" s="129">
        <f t="shared" si="47"/>
        <v>2.3E-2</v>
      </c>
      <c r="Q186" s="129">
        <f t="shared" si="47"/>
        <v>2.3E-2</v>
      </c>
      <c r="R186" s="129">
        <f t="shared" si="48"/>
        <v>2.3E-2</v>
      </c>
      <c r="S186" s="129">
        <f t="shared" si="48"/>
        <v>2.3E-2</v>
      </c>
      <c r="T186" s="129">
        <f t="shared" si="48"/>
        <v>2.3E-2</v>
      </c>
      <c r="U186" s="129">
        <f t="shared" si="48"/>
        <v>2.3E-2</v>
      </c>
      <c r="V186" s="129">
        <f t="shared" si="48"/>
        <v>2.3E-2</v>
      </c>
      <c r="W186" s="129">
        <f t="shared" si="48"/>
        <v>2.3E-2</v>
      </c>
      <c r="X186" s="129">
        <f t="shared" si="48"/>
        <v>2.3E-2</v>
      </c>
      <c r="Y186" s="129">
        <f t="shared" si="48"/>
        <v>2.3E-2</v>
      </c>
      <c r="Z186" s="129">
        <f t="shared" si="48"/>
        <v>2.3E-2</v>
      </c>
      <c r="AA186" s="129">
        <f t="shared" si="48"/>
        <v>2.3E-2</v>
      </c>
      <c r="AB186" s="129">
        <f t="shared" si="48"/>
        <v>2.3E-2</v>
      </c>
      <c r="AC186" s="129">
        <f t="shared" si="48"/>
        <v>2.3E-2</v>
      </c>
      <c r="AD186" s="129">
        <f t="shared" si="48"/>
        <v>2.3E-2</v>
      </c>
      <c r="AE186" s="129">
        <f t="shared" si="48"/>
        <v>2.3E-2</v>
      </c>
      <c r="AF186" s="129">
        <f t="shared" si="48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9">SUM(B97:B186)</f>
        <v>194.70600000000002</v>
      </c>
      <c r="C187" s="131">
        <f t="shared" si="49"/>
        <v>194.70600000000002</v>
      </c>
      <c r="D187" s="131">
        <f t="shared" si="49"/>
        <v>194.70600000000002</v>
      </c>
      <c r="E187" s="131">
        <f t="shared" si="49"/>
        <v>194.70600000000002</v>
      </c>
      <c r="F187" s="131">
        <f t="shared" si="49"/>
        <v>194.70600000000002</v>
      </c>
      <c r="G187" s="131">
        <f t="shared" si="49"/>
        <v>194.70600000000002</v>
      </c>
      <c r="H187" s="131">
        <f t="shared" si="49"/>
        <v>194.70600000000002</v>
      </c>
      <c r="I187" s="131">
        <f t="shared" si="49"/>
        <v>192.10600000000005</v>
      </c>
      <c r="J187" s="131">
        <f t="shared" si="49"/>
        <v>192.10600000000005</v>
      </c>
      <c r="K187" s="131">
        <f t="shared" si="49"/>
        <v>192.10600000000005</v>
      </c>
      <c r="L187" s="131">
        <f t="shared" si="49"/>
        <v>192.10600000000005</v>
      </c>
      <c r="M187" s="131">
        <f t="shared" si="49"/>
        <v>192.10600000000005</v>
      </c>
      <c r="N187" s="131">
        <f t="shared" si="49"/>
        <v>192.10600000000005</v>
      </c>
      <c r="O187" s="131">
        <f t="shared" si="49"/>
        <v>192.10600000000005</v>
      </c>
      <c r="P187" s="131">
        <f t="shared" si="49"/>
        <v>192.10600000000005</v>
      </c>
      <c r="Q187" s="131">
        <f t="shared" si="49"/>
        <v>192.10600000000005</v>
      </c>
      <c r="R187" s="131">
        <f t="shared" si="49"/>
        <v>192.10600000000005</v>
      </c>
      <c r="S187" s="131">
        <f t="shared" si="49"/>
        <v>192.10600000000005</v>
      </c>
      <c r="T187" s="131">
        <f t="shared" si="49"/>
        <v>192.10600000000005</v>
      </c>
      <c r="U187" s="131">
        <f t="shared" si="49"/>
        <v>192.10600000000005</v>
      </c>
      <c r="V187" s="131">
        <f t="shared" si="49"/>
        <v>192.10600000000005</v>
      </c>
      <c r="W187" s="131">
        <f t="shared" si="49"/>
        <v>192.10600000000005</v>
      </c>
      <c r="X187" s="131">
        <f t="shared" si="49"/>
        <v>192.10600000000005</v>
      </c>
      <c r="Y187" s="131">
        <f t="shared" si="49"/>
        <v>192.10600000000005</v>
      </c>
      <c r="Z187" s="131">
        <f t="shared" si="49"/>
        <v>192.10600000000005</v>
      </c>
      <c r="AA187" s="131">
        <f t="shared" si="49"/>
        <v>192.10600000000005</v>
      </c>
      <c r="AB187" s="131">
        <f t="shared" si="49"/>
        <v>192.10600000000005</v>
      </c>
      <c r="AC187" s="131">
        <f t="shared" si="49"/>
        <v>192.10600000000005</v>
      </c>
      <c r="AD187" s="131">
        <f t="shared" si="49"/>
        <v>192.10600000000005</v>
      </c>
      <c r="AE187" s="131">
        <f t="shared" si="49"/>
        <v>192.10600000000005</v>
      </c>
      <c r="AF187" s="131">
        <f t="shared" si="49"/>
        <v>192.10600000000005</v>
      </c>
      <c r="AG187" s="132">
        <f t="shared" si="49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50">B189</f>
        <v>0.3</v>
      </c>
      <c r="D189" s="133">
        <f t="shared" si="50"/>
        <v>0.3</v>
      </c>
      <c r="E189" s="133">
        <f t="shared" si="50"/>
        <v>0.3</v>
      </c>
      <c r="F189" s="133">
        <f t="shared" si="50"/>
        <v>0.3</v>
      </c>
      <c r="G189" s="133">
        <f t="shared" si="50"/>
        <v>0.3</v>
      </c>
      <c r="H189" s="133">
        <f t="shared" si="50"/>
        <v>0.3</v>
      </c>
      <c r="I189" s="133">
        <f t="shared" si="50"/>
        <v>0.3</v>
      </c>
      <c r="J189" s="133">
        <f t="shared" si="50"/>
        <v>0.3</v>
      </c>
      <c r="K189" s="133">
        <f t="shared" si="50"/>
        <v>0.3</v>
      </c>
      <c r="L189" s="133">
        <f t="shared" si="50"/>
        <v>0.3</v>
      </c>
      <c r="M189" s="133">
        <f t="shared" si="50"/>
        <v>0.3</v>
      </c>
      <c r="N189" s="133">
        <f t="shared" si="50"/>
        <v>0.3</v>
      </c>
      <c r="O189" s="133">
        <f t="shared" si="50"/>
        <v>0.3</v>
      </c>
      <c r="P189" s="133">
        <f t="shared" si="50"/>
        <v>0.3</v>
      </c>
      <c r="Q189" s="133">
        <f t="shared" si="50"/>
        <v>0.3</v>
      </c>
      <c r="R189" s="133">
        <f t="shared" si="50"/>
        <v>0.3</v>
      </c>
      <c r="S189" s="133">
        <f t="shared" ref="S189:AF194" si="51">R189</f>
        <v>0.3</v>
      </c>
      <c r="T189" s="133">
        <f t="shared" si="51"/>
        <v>0.3</v>
      </c>
      <c r="U189" s="133">
        <f t="shared" si="51"/>
        <v>0.3</v>
      </c>
      <c r="V189" s="133">
        <f t="shared" si="51"/>
        <v>0.3</v>
      </c>
      <c r="W189" s="133">
        <f t="shared" si="51"/>
        <v>0.3</v>
      </c>
      <c r="X189" s="133">
        <f t="shared" si="51"/>
        <v>0.3</v>
      </c>
      <c r="Y189" s="133">
        <f t="shared" si="51"/>
        <v>0.3</v>
      </c>
      <c r="Z189" s="133">
        <f t="shared" si="51"/>
        <v>0.3</v>
      </c>
      <c r="AA189" s="133">
        <f t="shared" si="51"/>
        <v>0.3</v>
      </c>
      <c r="AB189" s="133">
        <f t="shared" si="51"/>
        <v>0.3</v>
      </c>
      <c r="AC189" s="133">
        <f t="shared" si="51"/>
        <v>0.3</v>
      </c>
      <c r="AD189" s="133">
        <f t="shared" si="51"/>
        <v>0.3</v>
      </c>
      <c r="AE189" s="133">
        <f t="shared" si="51"/>
        <v>0.3</v>
      </c>
      <c r="AF189" s="133">
        <f t="shared" si="51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50"/>
        <v>0.4</v>
      </c>
      <c r="D190" s="129">
        <f t="shared" si="50"/>
        <v>0.4</v>
      </c>
      <c r="E190" s="129">
        <f t="shared" si="50"/>
        <v>0.4</v>
      </c>
      <c r="F190" s="129">
        <f t="shared" si="50"/>
        <v>0.4</v>
      </c>
      <c r="G190" s="129">
        <f t="shared" si="50"/>
        <v>0.4</v>
      </c>
      <c r="H190" s="129">
        <f t="shared" si="50"/>
        <v>0.4</v>
      </c>
      <c r="I190" s="129">
        <f t="shared" si="50"/>
        <v>0.4</v>
      </c>
      <c r="J190" s="129">
        <f t="shared" si="50"/>
        <v>0.4</v>
      </c>
      <c r="K190" s="129">
        <f t="shared" si="50"/>
        <v>0.4</v>
      </c>
      <c r="L190" s="129">
        <f t="shared" si="50"/>
        <v>0.4</v>
      </c>
      <c r="M190" s="129">
        <f t="shared" si="50"/>
        <v>0.4</v>
      </c>
      <c r="N190" s="129">
        <f t="shared" si="50"/>
        <v>0.4</v>
      </c>
      <c r="O190" s="129">
        <f t="shared" si="50"/>
        <v>0.4</v>
      </c>
      <c r="P190" s="129">
        <f t="shared" si="50"/>
        <v>0.4</v>
      </c>
      <c r="Q190" s="129">
        <f t="shared" si="50"/>
        <v>0.4</v>
      </c>
      <c r="R190" s="129">
        <f t="shared" si="50"/>
        <v>0.4</v>
      </c>
      <c r="S190" s="129">
        <f t="shared" si="51"/>
        <v>0.4</v>
      </c>
      <c r="T190" s="129">
        <f t="shared" si="51"/>
        <v>0.4</v>
      </c>
      <c r="U190" s="129">
        <f t="shared" si="51"/>
        <v>0.4</v>
      </c>
      <c r="V190" s="129">
        <f>U190</f>
        <v>0.4</v>
      </c>
      <c r="W190" s="129">
        <f>V190</f>
        <v>0.4</v>
      </c>
      <c r="X190" s="129">
        <f t="shared" si="51"/>
        <v>0.4</v>
      </c>
      <c r="Y190" s="129">
        <f t="shared" si="51"/>
        <v>0.4</v>
      </c>
      <c r="Z190" s="129">
        <f t="shared" si="51"/>
        <v>0.4</v>
      </c>
      <c r="AA190" s="129">
        <f t="shared" si="51"/>
        <v>0.4</v>
      </c>
      <c r="AB190" s="129">
        <f t="shared" si="51"/>
        <v>0.4</v>
      </c>
      <c r="AC190" s="129">
        <f t="shared" si="51"/>
        <v>0.4</v>
      </c>
      <c r="AD190" s="129">
        <f t="shared" si="51"/>
        <v>0.4</v>
      </c>
      <c r="AE190" s="129">
        <f t="shared" si="51"/>
        <v>0.4</v>
      </c>
      <c r="AF190" s="129">
        <f t="shared" si="51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50"/>
        <v>1.5</v>
      </c>
      <c r="D191" s="129">
        <f t="shared" si="50"/>
        <v>1.5</v>
      </c>
      <c r="E191" s="129">
        <f t="shared" si="50"/>
        <v>1.5</v>
      </c>
      <c r="F191" s="129">
        <f t="shared" si="50"/>
        <v>1.5</v>
      </c>
      <c r="G191" s="129">
        <f t="shared" si="50"/>
        <v>1.5</v>
      </c>
      <c r="H191" s="129">
        <f t="shared" si="50"/>
        <v>1.5</v>
      </c>
      <c r="I191" s="129">
        <f t="shared" si="50"/>
        <v>1.5</v>
      </c>
      <c r="J191" s="129">
        <f t="shared" si="50"/>
        <v>1.5</v>
      </c>
      <c r="K191" s="129">
        <f t="shared" si="50"/>
        <v>1.5</v>
      </c>
      <c r="L191" s="129">
        <f t="shared" si="50"/>
        <v>1.5</v>
      </c>
      <c r="M191" s="129">
        <f t="shared" si="50"/>
        <v>1.5</v>
      </c>
      <c r="N191" s="129">
        <f t="shared" si="50"/>
        <v>1.5</v>
      </c>
      <c r="O191" s="129">
        <f t="shared" si="50"/>
        <v>1.5</v>
      </c>
      <c r="P191" s="129">
        <f t="shared" si="50"/>
        <v>1.5</v>
      </c>
      <c r="Q191" s="129">
        <f t="shared" si="50"/>
        <v>1.5</v>
      </c>
      <c r="R191" s="129">
        <f t="shared" si="50"/>
        <v>1.5</v>
      </c>
      <c r="S191" s="129">
        <f t="shared" si="51"/>
        <v>1.5</v>
      </c>
      <c r="T191" s="129">
        <f t="shared" si="51"/>
        <v>1.5</v>
      </c>
      <c r="U191" s="129">
        <f t="shared" si="51"/>
        <v>1.5</v>
      </c>
      <c r="V191" s="129">
        <f t="shared" si="51"/>
        <v>1.5</v>
      </c>
      <c r="W191" s="129">
        <f t="shared" si="51"/>
        <v>1.5</v>
      </c>
      <c r="X191" s="129">
        <f t="shared" si="51"/>
        <v>1.5</v>
      </c>
      <c r="Y191" s="129">
        <f t="shared" si="51"/>
        <v>1.5</v>
      </c>
      <c r="Z191" s="129">
        <f t="shared" si="51"/>
        <v>1.5</v>
      </c>
      <c r="AA191" s="129">
        <f t="shared" si="51"/>
        <v>1.5</v>
      </c>
      <c r="AB191" s="129">
        <f t="shared" si="51"/>
        <v>1.5</v>
      </c>
      <c r="AC191" s="129">
        <f t="shared" si="51"/>
        <v>1.5</v>
      </c>
      <c r="AD191" s="129">
        <f t="shared" si="51"/>
        <v>1.5</v>
      </c>
      <c r="AE191" s="129">
        <f t="shared" si="51"/>
        <v>1.5</v>
      </c>
      <c r="AF191" s="129">
        <f t="shared" si="51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50"/>
        <v>0.3</v>
      </c>
      <c r="D192" s="129">
        <f t="shared" si="50"/>
        <v>0.3</v>
      </c>
      <c r="E192" s="129">
        <f t="shared" si="50"/>
        <v>0.3</v>
      </c>
      <c r="F192" s="129">
        <f t="shared" si="50"/>
        <v>0.3</v>
      </c>
      <c r="G192" s="129">
        <f t="shared" si="50"/>
        <v>0.3</v>
      </c>
      <c r="H192" s="129">
        <f t="shared" si="50"/>
        <v>0.3</v>
      </c>
      <c r="I192" s="129">
        <f t="shared" si="50"/>
        <v>0.3</v>
      </c>
      <c r="J192" s="129">
        <f t="shared" si="50"/>
        <v>0.3</v>
      </c>
      <c r="K192" s="129">
        <f t="shared" si="50"/>
        <v>0.3</v>
      </c>
      <c r="L192" s="129">
        <f t="shared" si="50"/>
        <v>0.3</v>
      </c>
      <c r="M192" s="129">
        <f t="shared" si="50"/>
        <v>0.3</v>
      </c>
      <c r="N192" s="129">
        <f t="shared" si="50"/>
        <v>0.3</v>
      </c>
      <c r="O192" s="129">
        <f t="shared" si="50"/>
        <v>0.3</v>
      </c>
      <c r="P192" s="129">
        <f t="shared" si="50"/>
        <v>0.3</v>
      </c>
      <c r="Q192" s="129">
        <f t="shared" si="50"/>
        <v>0.3</v>
      </c>
      <c r="R192" s="129">
        <f t="shared" si="50"/>
        <v>0.3</v>
      </c>
      <c r="S192" s="129">
        <f t="shared" si="51"/>
        <v>0.3</v>
      </c>
      <c r="T192" s="129">
        <f t="shared" si="51"/>
        <v>0.3</v>
      </c>
      <c r="U192" s="129">
        <f t="shared" si="51"/>
        <v>0.3</v>
      </c>
      <c r="V192" s="129">
        <f t="shared" si="51"/>
        <v>0.3</v>
      </c>
      <c r="W192" s="129">
        <f t="shared" si="51"/>
        <v>0.3</v>
      </c>
      <c r="X192" s="129">
        <f t="shared" si="51"/>
        <v>0.3</v>
      </c>
      <c r="Y192" s="129">
        <f t="shared" si="51"/>
        <v>0.3</v>
      </c>
      <c r="Z192" s="129">
        <f t="shared" si="51"/>
        <v>0.3</v>
      </c>
      <c r="AA192" s="129">
        <f t="shared" si="51"/>
        <v>0.3</v>
      </c>
      <c r="AB192" s="129">
        <f t="shared" si="51"/>
        <v>0.3</v>
      </c>
      <c r="AC192" s="129">
        <f t="shared" si="51"/>
        <v>0.3</v>
      </c>
      <c r="AD192" s="129">
        <f t="shared" si="51"/>
        <v>0.3</v>
      </c>
      <c r="AE192" s="129">
        <f t="shared" si="51"/>
        <v>0.3</v>
      </c>
      <c r="AF192" s="129">
        <f t="shared" si="51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50"/>
        <v>0.4</v>
      </c>
      <c r="D193" s="129">
        <f t="shared" si="50"/>
        <v>0.4</v>
      </c>
      <c r="E193" s="129">
        <f t="shared" si="50"/>
        <v>0.4</v>
      </c>
      <c r="F193" s="129">
        <f t="shared" si="50"/>
        <v>0.4</v>
      </c>
      <c r="G193" s="129">
        <f t="shared" si="50"/>
        <v>0.4</v>
      </c>
      <c r="H193" s="129">
        <f t="shared" si="50"/>
        <v>0.4</v>
      </c>
      <c r="I193" s="129">
        <f t="shared" si="50"/>
        <v>0.4</v>
      </c>
      <c r="J193" s="129">
        <f t="shared" si="50"/>
        <v>0.4</v>
      </c>
      <c r="K193" s="129">
        <f t="shared" si="50"/>
        <v>0.4</v>
      </c>
      <c r="L193" s="129">
        <f t="shared" si="50"/>
        <v>0.4</v>
      </c>
      <c r="M193" s="129">
        <f t="shared" si="50"/>
        <v>0.4</v>
      </c>
      <c r="N193" s="129">
        <f t="shared" si="50"/>
        <v>0.4</v>
      </c>
      <c r="O193" s="129">
        <f t="shared" si="50"/>
        <v>0.4</v>
      </c>
      <c r="P193" s="129">
        <f t="shared" si="50"/>
        <v>0.4</v>
      </c>
      <c r="Q193" s="129">
        <f t="shared" si="50"/>
        <v>0.4</v>
      </c>
      <c r="R193" s="129">
        <f t="shared" si="50"/>
        <v>0.4</v>
      </c>
      <c r="S193" s="129">
        <f t="shared" si="51"/>
        <v>0.4</v>
      </c>
      <c r="T193" s="129">
        <f t="shared" si="51"/>
        <v>0.4</v>
      </c>
      <c r="U193" s="129">
        <f t="shared" si="51"/>
        <v>0.4</v>
      </c>
      <c r="V193" s="129">
        <f t="shared" si="51"/>
        <v>0.4</v>
      </c>
      <c r="W193" s="129">
        <f t="shared" si="51"/>
        <v>0.4</v>
      </c>
      <c r="X193" s="129">
        <f t="shared" si="51"/>
        <v>0.4</v>
      </c>
      <c r="Y193" s="129">
        <f t="shared" si="51"/>
        <v>0.4</v>
      </c>
      <c r="Z193" s="129">
        <f t="shared" si="51"/>
        <v>0.4</v>
      </c>
      <c r="AA193" s="129">
        <f t="shared" si="51"/>
        <v>0.4</v>
      </c>
      <c r="AB193" s="129">
        <f t="shared" si="51"/>
        <v>0.4</v>
      </c>
      <c r="AC193" s="129">
        <f t="shared" si="51"/>
        <v>0.4</v>
      </c>
      <c r="AD193" s="129">
        <f t="shared" si="51"/>
        <v>0.4</v>
      </c>
      <c r="AE193" s="129">
        <f t="shared" si="51"/>
        <v>0.4</v>
      </c>
      <c r="AF193" s="129">
        <f t="shared" si="51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50"/>
        <v>0.64</v>
      </c>
      <c r="D194" s="136">
        <f t="shared" si="50"/>
        <v>0.64</v>
      </c>
      <c r="E194" s="136">
        <f t="shared" si="50"/>
        <v>0.64</v>
      </c>
      <c r="F194" s="136">
        <f t="shared" si="50"/>
        <v>0.64</v>
      </c>
      <c r="G194" s="136">
        <f t="shared" si="50"/>
        <v>0.64</v>
      </c>
      <c r="H194" s="136">
        <f t="shared" si="50"/>
        <v>0.64</v>
      </c>
      <c r="I194" s="136">
        <f t="shared" si="50"/>
        <v>0.64</v>
      </c>
      <c r="J194" s="136">
        <f t="shared" si="50"/>
        <v>0.64</v>
      </c>
      <c r="K194" s="136">
        <f t="shared" si="50"/>
        <v>0.64</v>
      </c>
      <c r="L194" s="136">
        <f t="shared" si="50"/>
        <v>0.64</v>
      </c>
      <c r="M194" s="136">
        <f t="shared" si="50"/>
        <v>0.64</v>
      </c>
      <c r="N194" s="136">
        <f t="shared" si="50"/>
        <v>0.64</v>
      </c>
      <c r="O194" s="136">
        <f t="shared" si="50"/>
        <v>0.64</v>
      </c>
      <c r="P194" s="136">
        <f t="shared" si="50"/>
        <v>0.64</v>
      </c>
      <c r="Q194" s="136">
        <f t="shared" si="50"/>
        <v>0.64</v>
      </c>
      <c r="R194" s="136">
        <f t="shared" si="50"/>
        <v>0.64</v>
      </c>
      <c r="S194" s="136">
        <f t="shared" si="51"/>
        <v>0.64</v>
      </c>
      <c r="T194" s="136">
        <f t="shared" si="51"/>
        <v>0.64</v>
      </c>
      <c r="U194" s="136">
        <f t="shared" si="51"/>
        <v>0.64</v>
      </c>
      <c r="V194" s="136">
        <f t="shared" si="51"/>
        <v>0.64</v>
      </c>
      <c r="W194" s="136">
        <f t="shared" si="51"/>
        <v>0.64</v>
      </c>
      <c r="X194" s="136">
        <f t="shared" si="51"/>
        <v>0.64</v>
      </c>
      <c r="Y194" s="136">
        <f t="shared" si="51"/>
        <v>0.64</v>
      </c>
      <c r="Z194" s="136">
        <f t="shared" si="51"/>
        <v>0.64</v>
      </c>
      <c r="AA194" s="136">
        <f t="shared" si="51"/>
        <v>0.64</v>
      </c>
      <c r="AB194" s="136">
        <f t="shared" si="51"/>
        <v>0.64</v>
      </c>
      <c r="AC194" s="136">
        <f t="shared" si="51"/>
        <v>0.64</v>
      </c>
      <c r="AD194" s="136">
        <f t="shared" si="51"/>
        <v>0.64</v>
      </c>
      <c r="AE194" s="136">
        <f t="shared" si="51"/>
        <v>0.64</v>
      </c>
      <c r="AF194" s="136">
        <f t="shared" si="51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2">SUM(C189:C194)</f>
        <v>3.54</v>
      </c>
      <c r="D195" s="139">
        <f t="shared" si="52"/>
        <v>3.54</v>
      </c>
      <c r="E195" s="139">
        <f t="shared" si="52"/>
        <v>3.54</v>
      </c>
      <c r="F195" s="139">
        <f t="shared" si="52"/>
        <v>3.54</v>
      </c>
      <c r="G195" s="139">
        <f t="shared" si="52"/>
        <v>3.54</v>
      </c>
      <c r="H195" s="139">
        <f t="shared" si="52"/>
        <v>3.54</v>
      </c>
      <c r="I195" s="139">
        <f t="shared" si="52"/>
        <v>3.54</v>
      </c>
      <c r="J195" s="139">
        <f t="shared" si="52"/>
        <v>3.54</v>
      </c>
      <c r="K195" s="139">
        <f t="shared" si="52"/>
        <v>3.54</v>
      </c>
      <c r="L195" s="139">
        <f>SUM(L189:L194)</f>
        <v>3.54</v>
      </c>
      <c r="M195" s="139">
        <f t="shared" ref="M195:R195" si="53">SUM(M189:M194)</f>
        <v>3.54</v>
      </c>
      <c r="N195" s="139">
        <f t="shared" si="53"/>
        <v>3.54</v>
      </c>
      <c r="O195" s="139">
        <f t="shared" si="53"/>
        <v>3.54</v>
      </c>
      <c r="P195" s="139">
        <f t="shared" si="53"/>
        <v>3.54</v>
      </c>
      <c r="Q195" s="139">
        <f t="shared" si="53"/>
        <v>3.54</v>
      </c>
      <c r="R195" s="139">
        <f t="shared" si="53"/>
        <v>3.54</v>
      </c>
      <c r="S195" s="139">
        <f>SUM(S189:S194)</f>
        <v>3.54</v>
      </c>
      <c r="T195" s="139">
        <f t="shared" ref="T195:AG195" si="54">SUM(T189:T194)</f>
        <v>3.54</v>
      </c>
      <c r="U195" s="139">
        <f t="shared" si="54"/>
        <v>3.54</v>
      </c>
      <c r="V195" s="139">
        <f t="shared" si="54"/>
        <v>3.54</v>
      </c>
      <c r="W195" s="139">
        <f t="shared" si="54"/>
        <v>3.54</v>
      </c>
      <c r="X195" s="139">
        <f t="shared" si="54"/>
        <v>3.54</v>
      </c>
      <c r="Y195" s="139">
        <f t="shared" si="54"/>
        <v>3.54</v>
      </c>
      <c r="Z195" s="139">
        <f t="shared" si="54"/>
        <v>3.54</v>
      </c>
      <c r="AA195" s="139">
        <f t="shared" si="54"/>
        <v>3.54</v>
      </c>
      <c r="AB195" s="139">
        <f t="shared" si="54"/>
        <v>3.54</v>
      </c>
      <c r="AC195" s="139">
        <f t="shared" si="54"/>
        <v>3.54</v>
      </c>
      <c r="AD195" s="139">
        <f t="shared" si="54"/>
        <v>3.54</v>
      </c>
      <c r="AE195" s="139">
        <f t="shared" si="54"/>
        <v>3.54</v>
      </c>
      <c r="AF195" s="139">
        <f t="shared" si="54"/>
        <v>3.54</v>
      </c>
      <c r="AG195" s="140">
        <f t="shared" si="54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1139.04</v>
      </c>
      <c r="C204" s="154">
        <f>INDEX(F9:M9,1,MATCH(MAX(F72:M72),F72:M72,0))</f>
        <v>0.33333333333333331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29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 ca="1">"Pie Chart of Daily Peak Demand(Inclusive of Export) of Nepal ("&amp;A4&amp;" "&amp;B4&amp;")"</f>
        <v>Pie Chart of Daily Peak Demand(Inclusive of Export) of Nepal (Nepali Date: 2078/04/29)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2078/04/29)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5">B72</f>
        <v>1117.8400000000001</v>
      </c>
      <c r="U209" s="163">
        <f t="shared" si="55"/>
        <v>1094.3399999999999</v>
      </c>
      <c r="V209" s="163">
        <f t="shared" si="55"/>
        <v>1048.04</v>
      </c>
      <c r="W209" s="163">
        <f t="shared" si="55"/>
        <v>989.94</v>
      </c>
      <c r="X209" s="163">
        <f t="shared" si="55"/>
        <v>969.94</v>
      </c>
      <c r="Y209" s="163">
        <f t="shared" si="55"/>
        <v>996.44</v>
      </c>
      <c r="Z209" s="163">
        <f t="shared" si="55"/>
        <v>1015.24</v>
      </c>
      <c r="AA209" s="163">
        <f t="shared" si="55"/>
        <v>1008.24</v>
      </c>
      <c r="AB209" s="163">
        <f t="shared" si="55"/>
        <v>1056.3399999999999</v>
      </c>
      <c r="AC209" s="163">
        <f t="shared" si="55"/>
        <v>1086.8399999999999</v>
      </c>
      <c r="AD209" s="163">
        <f t="shared" si="55"/>
        <v>1139.04</v>
      </c>
      <c r="AE209" s="163">
        <f t="shared" si="55"/>
        <v>1136.74</v>
      </c>
      <c r="AF209" s="163">
        <f t="shared" si="55"/>
        <v>1164.6400000000001</v>
      </c>
      <c r="AG209" s="163">
        <f t="shared" si="55"/>
        <v>1196.5</v>
      </c>
      <c r="AH209" s="163">
        <f t="shared" si="55"/>
        <v>1215.28</v>
      </c>
      <c r="AI209" s="163">
        <f t="shared" si="55"/>
        <v>1265.97</v>
      </c>
      <c r="AJ209" s="163">
        <f t="shared" si="55"/>
        <v>1213.24</v>
      </c>
      <c r="AK209" s="163">
        <f t="shared" si="55"/>
        <v>1217.8699999999999</v>
      </c>
      <c r="AL209" s="163">
        <f t="shared" si="55"/>
        <v>1216.54</v>
      </c>
      <c r="AM209" s="163">
        <f t="shared" si="55"/>
        <v>1163.19</v>
      </c>
      <c r="AN209" s="163">
        <f t="shared" si="55"/>
        <v>1169.8399999999999</v>
      </c>
      <c r="AO209" s="163">
        <f t="shared" si="55"/>
        <v>1159.82</v>
      </c>
      <c r="AP209" s="163">
        <f t="shared" si="55"/>
        <v>1191.4000000000001</v>
      </c>
      <c r="AQ209" s="163">
        <f t="shared" si="55"/>
        <v>1299.97</v>
      </c>
      <c r="AR209" s="163">
        <f t="shared" si="55"/>
        <v>1389.15</v>
      </c>
      <c r="AS209" s="163">
        <f t="shared" si="55"/>
        <v>1350.34</v>
      </c>
      <c r="AT209" s="163">
        <f t="shared" si="55"/>
        <v>1305.6399999999999</v>
      </c>
      <c r="AU209" s="163">
        <f t="shared" si="55"/>
        <v>1267.6399999999999</v>
      </c>
      <c r="AV209" s="163">
        <f t="shared" si="55"/>
        <v>1186.1400000000001</v>
      </c>
      <c r="AW209" s="163">
        <f t="shared" si="55"/>
        <v>1154.24</v>
      </c>
      <c r="AX209" s="163">
        <f t="shared" si="55"/>
        <v>1156.1400000000001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6">B194</f>
        <v>0.64</v>
      </c>
      <c r="C230" s="166">
        <f t="shared" si="56"/>
        <v>0.64</v>
      </c>
      <c r="D230" s="166">
        <f t="shared" si="56"/>
        <v>0.64</v>
      </c>
      <c r="E230" s="166">
        <f t="shared" si="56"/>
        <v>0.64</v>
      </c>
      <c r="F230" s="166">
        <f t="shared" si="56"/>
        <v>0.64</v>
      </c>
      <c r="G230" s="166">
        <f t="shared" si="56"/>
        <v>0.64</v>
      </c>
      <c r="H230" s="166">
        <f t="shared" si="56"/>
        <v>0.64</v>
      </c>
      <c r="I230" s="166">
        <f t="shared" si="56"/>
        <v>0.64</v>
      </c>
      <c r="J230" s="166">
        <f t="shared" si="56"/>
        <v>0.64</v>
      </c>
      <c r="K230" s="166">
        <f t="shared" si="56"/>
        <v>0.64</v>
      </c>
      <c r="L230" s="166">
        <f t="shared" si="56"/>
        <v>0.64</v>
      </c>
      <c r="M230" s="166">
        <f t="shared" si="56"/>
        <v>0.64</v>
      </c>
      <c r="N230" s="166">
        <f t="shared" si="56"/>
        <v>0.64</v>
      </c>
      <c r="O230" s="166">
        <f t="shared" si="56"/>
        <v>0.64</v>
      </c>
      <c r="P230" s="166">
        <f t="shared" si="56"/>
        <v>0.64</v>
      </c>
      <c r="Q230" s="166">
        <f t="shared" si="56"/>
        <v>0.64</v>
      </c>
      <c r="R230" s="166">
        <f t="shared" si="56"/>
        <v>0.64</v>
      </c>
      <c r="S230" s="166">
        <f t="shared" si="56"/>
        <v>0.64</v>
      </c>
      <c r="T230" s="166">
        <f t="shared" si="56"/>
        <v>0.64</v>
      </c>
      <c r="U230" s="166">
        <f t="shared" si="56"/>
        <v>0.64</v>
      </c>
      <c r="V230" s="166">
        <f t="shared" si="56"/>
        <v>0.64</v>
      </c>
      <c r="W230" s="166">
        <f t="shared" si="56"/>
        <v>0.64</v>
      </c>
      <c r="X230" s="166">
        <f t="shared" si="56"/>
        <v>0.64</v>
      </c>
      <c r="Y230" s="166">
        <f t="shared" si="56"/>
        <v>0.64</v>
      </c>
      <c r="Z230" s="166">
        <f t="shared" si="56"/>
        <v>0.64</v>
      </c>
      <c r="AA230" s="166">
        <f t="shared" si="56"/>
        <v>0.64</v>
      </c>
      <c r="AB230" s="166">
        <f t="shared" si="56"/>
        <v>0.64</v>
      </c>
      <c r="AC230" s="166">
        <f t="shared" si="56"/>
        <v>0.64</v>
      </c>
      <c r="AD230" s="166">
        <f t="shared" si="56"/>
        <v>0.64</v>
      </c>
      <c r="AE230" s="166">
        <f t="shared" si="56"/>
        <v>0.64</v>
      </c>
      <c r="AF230" s="166">
        <f t="shared" si="56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7">IF(C198&lt;100,"",C198-520)</f>
        <v/>
      </c>
      <c r="D231" s="114" t="str">
        <f t="shared" si="57"/>
        <v/>
      </c>
      <c r="E231" s="114" t="str">
        <f t="shared" si="57"/>
        <v/>
      </c>
      <c r="F231" s="114" t="str">
        <f t="shared" si="57"/>
        <v/>
      </c>
      <c r="G231" s="114" t="str">
        <f t="shared" si="57"/>
        <v/>
      </c>
      <c r="H231" s="114" t="str">
        <f t="shared" si="57"/>
        <v/>
      </c>
      <c r="I231" s="114" t="str">
        <f t="shared" si="57"/>
        <v/>
      </c>
      <c r="J231" s="114" t="str">
        <f t="shared" si="57"/>
        <v/>
      </c>
      <c r="K231" s="114" t="str">
        <f t="shared" si="57"/>
        <v/>
      </c>
      <c r="L231" s="114" t="str">
        <f t="shared" si="57"/>
        <v/>
      </c>
      <c r="M231" s="114" t="str">
        <f t="shared" si="57"/>
        <v/>
      </c>
      <c r="N231" s="114" t="str">
        <f t="shared" si="57"/>
        <v/>
      </c>
      <c r="O231" s="114" t="str">
        <f t="shared" si="57"/>
        <v/>
      </c>
      <c r="P231" s="114" t="str">
        <f t="shared" si="57"/>
        <v/>
      </c>
      <c r="Q231" s="114" t="str">
        <f t="shared" si="57"/>
        <v/>
      </c>
      <c r="R231" s="114" t="str">
        <f t="shared" si="57"/>
        <v/>
      </c>
      <c r="S231" s="114" t="str">
        <f t="shared" si="57"/>
        <v/>
      </c>
      <c r="T231" s="114" t="str">
        <f t="shared" si="57"/>
        <v/>
      </c>
      <c r="U231" s="114" t="str">
        <f t="shared" si="57"/>
        <v/>
      </c>
      <c r="V231" s="114" t="str">
        <f t="shared" si="57"/>
        <v/>
      </c>
      <c r="W231" s="114" t="str">
        <f t="shared" si="57"/>
        <v/>
      </c>
      <c r="X231" s="114" t="str">
        <f t="shared" si="57"/>
        <v/>
      </c>
      <c r="Y231" s="114" t="str">
        <f t="shared" si="57"/>
        <v/>
      </c>
      <c r="Z231" s="114" t="str">
        <f t="shared" si="57"/>
        <v/>
      </c>
      <c r="AA231" s="114" t="str">
        <f t="shared" si="57"/>
        <v/>
      </c>
      <c r="AB231" s="114" t="str">
        <f t="shared" si="57"/>
        <v/>
      </c>
      <c r="AC231" s="114" t="str">
        <f t="shared" si="57"/>
        <v/>
      </c>
      <c r="AD231" s="114" t="str">
        <f t="shared" si="57"/>
        <v/>
      </c>
      <c r="AE231" s="114" t="str">
        <f t="shared" si="57"/>
        <v/>
      </c>
      <c r="AF231" s="114" t="str">
        <f t="shared" si="57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8">IF(B199&lt;100,"",B199-620)</f>
        <v/>
      </c>
      <c r="C232" s="114" t="str">
        <f t="shared" si="58"/>
        <v/>
      </c>
      <c r="D232" s="114" t="str">
        <f t="shared" si="58"/>
        <v/>
      </c>
      <c r="E232" s="114" t="str">
        <f t="shared" si="58"/>
        <v/>
      </c>
      <c r="F232" s="114" t="str">
        <f t="shared" si="58"/>
        <v/>
      </c>
      <c r="G232" s="114" t="str">
        <f t="shared" si="58"/>
        <v/>
      </c>
      <c r="H232" s="114" t="str">
        <f t="shared" si="58"/>
        <v/>
      </c>
      <c r="I232" s="114" t="str">
        <f t="shared" si="58"/>
        <v/>
      </c>
      <c r="J232" s="114" t="str">
        <f t="shared" si="58"/>
        <v/>
      </c>
      <c r="K232" s="114" t="str">
        <f t="shared" si="58"/>
        <v/>
      </c>
      <c r="L232" s="114" t="str">
        <f t="shared" si="58"/>
        <v/>
      </c>
      <c r="M232" s="114" t="str">
        <f t="shared" si="58"/>
        <v/>
      </c>
      <c r="N232" s="114" t="str">
        <f t="shared" si="58"/>
        <v/>
      </c>
      <c r="O232" s="114" t="str">
        <f t="shared" si="58"/>
        <v/>
      </c>
      <c r="P232" s="114" t="str">
        <f t="shared" si="58"/>
        <v/>
      </c>
      <c r="Q232" s="114" t="str">
        <f t="shared" si="58"/>
        <v/>
      </c>
      <c r="R232" s="114" t="str">
        <f t="shared" si="58"/>
        <v/>
      </c>
      <c r="S232" s="114" t="str">
        <f t="shared" si="58"/>
        <v/>
      </c>
      <c r="T232" s="114" t="str">
        <f t="shared" si="58"/>
        <v/>
      </c>
      <c r="U232" s="114" t="str">
        <f t="shared" si="58"/>
        <v/>
      </c>
      <c r="V232" s="114" t="str">
        <f t="shared" si="58"/>
        <v/>
      </c>
      <c r="W232" s="114" t="str">
        <f t="shared" si="58"/>
        <v/>
      </c>
      <c r="X232" s="114" t="str">
        <f t="shared" si="58"/>
        <v/>
      </c>
      <c r="Y232" s="114" t="str">
        <f t="shared" si="58"/>
        <v/>
      </c>
      <c r="Z232" s="114" t="str">
        <f t="shared" si="58"/>
        <v/>
      </c>
      <c r="AA232" s="114" t="str">
        <f t="shared" si="58"/>
        <v/>
      </c>
      <c r="AB232" s="114" t="str">
        <f t="shared" si="58"/>
        <v/>
      </c>
      <c r="AC232" s="114" t="str">
        <f t="shared" si="58"/>
        <v/>
      </c>
      <c r="AD232" s="114" t="str">
        <f t="shared" si="58"/>
        <v/>
      </c>
      <c r="AE232" s="114" t="str">
        <f t="shared" si="58"/>
        <v/>
      </c>
      <c r="AF232" s="114" t="str">
        <f t="shared" si="58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9">IF(B200&lt;100,"",B200-330)</f>
        <v/>
      </c>
      <c r="C233" s="114" t="str">
        <f t="shared" si="59"/>
        <v/>
      </c>
      <c r="D233" s="114" t="str">
        <f t="shared" si="59"/>
        <v/>
      </c>
      <c r="E233" s="114" t="str">
        <f t="shared" si="59"/>
        <v/>
      </c>
      <c r="F233" s="114" t="str">
        <f t="shared" si="59"/>
        <v/>
      </c>
      <c r="G233" s="114" t="str">
        <f t="shared" si="59"/>
        <v/>
      </c>
      <c r="H233" s="114" t="str">
        <f t="shared" si="59"/>
        <v/>
      </c>
      <c r="I233" s="114" t="str">
        <f t="shared" si="59"/>
        <v/>
      </c>
      <c r="J233" s="114" t="str">
        <f t="shared" si="59"/>
        <v/>
      </c>
      <c r="K233" s="114" t="str">
        <f t="shared" si="59"/>
        <v/>
      </c>
      <c r="L233" s="114" t="str">
        <f t="shared" si="59"/>
        <v/>
      </c>
      <c r="M233" s="114" t="str">
        <f t="shared" si="59"/>
        <v/>
      </c>
      <c r="N233" s="114" t="str">
        <f t="shared" si="59"/>
        <v/>
      </c>
      <c r="O233" s="114" t="str">
        <f t="shared" si="59"/>
        <v/>
      </c>
      <c r="P233" s="114" t="str">
        <f t="shared" si="59"/>
        <v/>
      </c>
      <c r="Q233" s="114" t="str">
        <f t="shared" si="59"/>
        <v/>
      </c>
      <c r="R233" s="114" t="str">
        <f t="shared" si="59"/>
        <v/>
      </c>
      <c r="S233" s="114" t="str">
        <f t="shared" si="59"/>
        <v/>
      </c>
      <c r="T233" s="114" t="str">
        <f t="shared" si="59"/>
        <v/>
      </c>
      <c r="U233" s="114" t="str">
        <f t="shared" si="59"/>
        <v/>
      </c>
      <c r="V233" s="114" t="str">
        <f t="shared" si="59"/>
        <v/>
      </c>
      <c r="W233" s="114" t="str">
        <f t="shared" si="59"/>
        <v/>
      </c>
      <c r="X233" s="114" t="str">
        <f t="shared" si="59"/>
        <v/>
      </c>
      <c r="Y233" s="114" t="str">
        <f t="shared" si="59"/>
        <v/>
      </c>
      <c r="Z233" s="114" t="str">
        <f t="shared" si="59"/>
        <v/>
      </c>
      <c r="AA233" s="114" t="str">
        <f t="shared" si="59"/>
        <v/>
      </c>
      <c r="AB233" s="114" t="str">
        <f t="shared" si="59"/>
        <v/>
      </c>
      <c r="AC233" s="114" t="str">
        <f t="shared" si="59"/>
        <v/>
      </c>
      <c r="AD233" s="114" t="str">
        <f t="shared" si="59"/>
        <v/>
      </c>
      <c r="AE233" s="114" t="str">
        <f t="shared" si="59"/>
        <v/>
      </c>
      <c r="AF233" s="114" t="str">
        <f t="shared" si="59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60">IF(C201&lt;100,"",C201-1500)</f>
        <v/>
      </c>
      <c r="D234" s="114" t="str">
        <f t="shared" si="60"/>
        <v/>
      </c>
      <c r="E234" s="114" t="str">
        <f t="shared" si="60"/>
        <v/>
      </c>
      <c r="F234" s="114" t="str">
        <f t="shared" si="60"/>
        <v/>
      </c>
      <c r="G234" s="114" t="str">
        <f t="shared" si="60"/>
        <v/>
      </c>
      <c r="H234" s="114" t="str">
        <f t="shared" si="60"/>
        <v/>
      </c>
      <c r="I234" s="114" t="str">
        <f t="shared" si="60"/>
        <v/>
      </c>
      <c r="J234" s="114" t="str">
        <f t="shared" si="60"/>
        <v/>
      </c>
      <c r="K234" s="114" t="str">
        <f t="shared" si="60"/>
        <v/>
      </c>
      <c r="L234" s="114" t="str">
        <f t="shared" si="60"/>
        <v/>
      </c>
      <c r="M234" s="114" t="str">
        <f t="shared" si="60"/>
        <v/>
      </c>
      <c r="N234" s="114" t="str">
        <f t="shared" si="60"/>
        <v/>
      </c>
      <c r="O234" s="114" t="str">
        <f t="shared" si="60"/>
        <v/>
      </c>
      <c r="P234" s="114" t="str">
        <f t="shared" si="60"/>
        <v/>
      </c>
      <c r="Q234" s="114" t="str">
        <f t="shared" si="60"/>
        <v/>
      </c>
      <c r="R234" s="114" t="str">
        <f t="shared" si="60"/>
        <v/>
      </c>
      <c r="S234" s="114" t="str">
        <f t="shared" si="60"/>
        <v/>
      </c>
      <c r="T234" s="114" t="str">
        <f t="shared" si="60"/>
        <v/>
      </c>
      <c r="U234" s="114" t="str">
        <f t="shared" si="60"/>
        <v/>
      </c>
      <c r="V234" s="114" t="str">
        <f t="shared" si="60"/>
        <v/>
      </c>
      <c r="W234" s="114" t="str">
        <f t="shared" si="60"/>
        <v/>
      </c>
      <c r="X234" s="114" t="str">
        <f t="shared" si="60"/>
        <v/>
      </c>
      <c r="Y234" s="114" t="str">
        <f t="shared" si="60"/>
        <v/>
      </c>
      <c r="Z234" s="114" t="str">
        <f t="shared" si="60"/>
        <v/>
      </c>
      <c r="AA234" s="114" t="str">
        <f t="shared" si="60"/>
        <v/>
      </c>
      <c r="AB234" s="114" t="str">
        <f t="shared" si="60"/>
        <v/>
      </c>
      <c r="AC234" s="114" t="str">
        <f t="shared" si="60"/>
        <v/>
      </c>
      <c r="AD234" s="114" t="str">
        <f t="shared" si="60"/>
        <v/>
      </c>
      <c r="AE234" s="114" t="str">
        <f t="shared" si="60"/>
        <v/>
      </c>
      <c r="AF234" s="114" t="str">
        <f t="shared" si="60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8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7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841" priority="375">
      <formula>S$9&gt;=20/24</formula>
    </cfRule>
    <cfRule type="expression" dxfId="1840" priority="376">
      <formula>AND(S$9&gt;=14/24,S$9&lt;20/24)</formula>
    </cfRule>
    <cfRule type="expression" dxfId="1839" priority="377">
      <formula>AND(S$9&gt;=8/24,S$9&lt;14/24)</formula>
    </cfRule>
    <cfRule type="expression" dxfId="1838" priority="378">
      <formula>S$9&lt;8/24</formula>
    </cfRule>
  </conditionalFormatting>
  <conditionalFormatting sqref="B8:AF10 AA78:AF78 C78:Q78 N36:Q36 C53:AF53 C79:AF79 C189:AF195 N34:Q34 N39:Q40 N55:R56 AA81:AF88 C65:AF69 C54:E57 T208:AX208 N42:Q45 C71:AF75 T55:T56 U82:V83 C77:AF77 C58 D58:D60 E58:E61 F54:J61 N57:Q64 L50:AF52 K54:K60 M54:M60 N13:R13 R12 N11:X11 S12:X13 W82:Z88 Y11:AA13 N37:AC38 AA54:AF57 N15:AF25 AB12:AF13 R27:AF28 N27:Q30">
    <cfRule type="expression" dxfId="1837" priority="371">
      <formula>B$9&gt;=20/24</formula>
    </cfRule>
    <cfRule type="expression" dxfId="1836" priority="372">
      <formula>AND(B$9&gt;=14/24,B$9&lt;20/24)</formula>
    </cfRule>
    <cfRule type="expression" dxfId="1835" priority="373">
      <formula>AND(B$9&gt;=8/24,B$9&lt;14/24)</formula>
    </cfRule>
    <cfRule type="expression" dxfId="1834" priority="374">
      <formula>B$9&lt;8/24</formula>
    </cfRule>
  </conditionalFormatting>
  <conditionalFormatting sqref="B187:AF187">
    <cfRule type="expression" dxfId="1833" priority="367">
      <formula>B$9&gt;=20/24</formula>
    </cfRule>
    <cfRule type="expression" dxfId="1832" priority="368">
      <formula>AND(B$9&gt;=14/24,B$9&lt;20/24)</formula>
    </cfRule>
    <cfRule type="expression" dxfId="1831" priority="369">
      <formula>AND(B$9&gt;=8/24,B$9&lt;14/24)</formula>
    </cfRule>
    <cfRule type="expression" dxfId="1830" priority="370">
      <formula>B$9&lt;8/24</formula>
    </cfRule>
  </conditionalFormatting>
  <conditionalFormatting sqref="AL4:AL6">
    <cfRule type="iconSet" priority="366">
      <iconSet iconSet="3TrafficLights2" reverse="1">
        <cfvo type="percent" val="0"/>
        <cfvo type="num" val="1"/>
        <cfvo type="num" val="1"/>
      </iconSet>
    </cfRule>
  </conditionalFormatting>
  <conditionalFormatting sqref="N54:Q54">
    <cfRule type="expression" dxfId="1829" priority="362">
      <formula>N$9&gt;=20/24</formula>
    </cfRule>
    <cfRule type="expression" dxfId="1828" priority="363">
      <formula>AND(N$9&gt;=14/24,N$9&lt;20/24)</formula>
    </cfRule>
    <cfRule type="expression" dxfId="1827" priority="364">
      <formula>AND(N$9&gt;=8/24,N$9&lt;14/24)</formula>
    </cfRule>
    <cfRule type="expression" dxfId="1826" priority="365">
      <formula>N$9&lt;8/24</formula>
    </cfRule>
  </conditionalFormatting>
  <conditionalFormatting sqref="R36:AC36">
    <cfRule type="expression" dxfId="1825" priority="350">
      <formula>R$9&gt;=20/24</formula>
    </cfRule>
    <cfRule type="expression" dxfId="1824" priority="351">
      <formula>AND(R$9&gt;=14/24,R$9&lt;20/24)</formula>
    </cfRule>
    <cfRule type="expression" dxfId="1823" priority="352">
      <formula>AND(R$9&gt;=8/24,R$9&lt;14/24)</formula>
    </cfRule>
    <cfRule type="expression" dxfId="1822" priority="353">
      <formula>R$9&lt;8/24</formula>
    </cfRule>
  </conditionalFormatting>
  <conditionalFormatting sqref="R54 T54:Z54">
    <cfRule type="expression" dxfId="1821" priority="346">
      <formula>R$9&gt;=20/24</formula>
    </cfRule>
    <cfRule type="expression" dxfId="1820" priority="347">
      <formula>AND(R$9&gt;=14/24,R$9&lt;20/24)</formula>
    </cfRule>
    <cfRule type="expression" dxfId="1819" priority="348">
      <formula>AND(R$9&gt;=8/24,R$9&lt;14/24)</formula>
    </cfRule>
    <cfRule type="expression" dxfId="1818" priority="349">
      <formula>R$9&lt;8/24</formula>
    </cfRule>
  </conditionalFormatting>
  <conditionalFormatting sqref="R78:Z78">
    <cfRule type="expression" dxfId="1817" priority="342">
      <formula>R$9&gt;=20/24</formula>
    </cfRule>
    <cfRule type="expression" dxfId="1816" priority="343">
      <formula>AND(R$9&gt;=14/24,R$9&lt;20/24)</formula>
    </cfRule>
    <cfRule type="expression" dxfId="1815" priority="344">
      <formula>AND(R$9&gt;=8/24,R$9&lt;14/24)</formula>
    </cfRule>
    <cfRule type="expression" dxfId="1814" priority="345">
      <formula>R$9&lt;8/24</formula>
    </cfRule>
  </conditionalFormatting>
  <conditionalFormatting sqref="T81:Z81">
    <cfRule type="expression" dxfId="1813" priority="338">
      <formula>T$9&gt;=20/24</formula>
    </cfRule>
    <cfRule type="expression" dxfId="1812" priority="339">
      <formula>AND(T$9&gt;=14/24,T$9&lt;20/24)</formula>
    </cfRule>
    <cfRule type="expression" dxfId="1811" priority="340">
      <formula>AND(T$9&gt;=8/24,T$9&lt;14/24)</formula>
    </cfRule>
    <cfRule type="expression" dxfId="1810" priority="341">
      <formula>T$9&lt;8/24</formula>
    </cfRule>
  </conditionalFormatting>
  <conditionalFormatting sqref="N32:Q32">
    <cfRule type="expression" dxfId="1809" priority="334">
      <formula>N$9&gt;=20/24</formula>
    </cfRule>
    <cfRule type="expression" dxfId="1808" priority="335">
      <formula>AND(N$9&gt;=14/24,N$9&lt;20/24)</formula>
    </cfRule>
    <cfRule type="expression" dxfId="1807" priority="336">
      <formula>AND(N$9&gt;=8/24,N$9&lt;14/24)</formula>
    </cfRule>
    <cfRule type="expression" dxfId="1806" priority="337">
      <formula>N$9&lt;8/24</formula>
    </cfRule>
  </conditionalFormatting>
  <conditionalFormatting sqref="N46:Q46">
    <cfRule type="expression" dxfId="1805" priority="330">
      <formula>N$9&gt;=20/24</formula>
    </cfRule>
    <cfRule type="expression" dxfId="1804" priority="331">
      <formula>AND(N$9&gt;=14/24,N$9&lt;20/24)</formula>
    </cfRule>
    <cfRule type="expression" dxfId="1803" priority="332">
      <formula>AND(N$9&gt;=8/24,N$9&lt;14/24)</formula>
    </cfRule>
    <cfRule type="expression" dxfId="1802" priority="333">
      <formula>N$9&lt;8/24</formula>
    </cfRule>
  </conditionalFormatting>
  <conditionalFormatting sqref="N47:Q47">
    <cfRule type="expression" dxfId="1801" priority="326">
      <formula>N$9&gt;=20/24</formula>
    </cfRule>
    <cfRule type="expression" dxfId="1800" priority="327">
      <formula>AND(N$9&gt;=14/24,N$9&lt;20/24)</formula>
    </cfRule>
    <cfRule type="expression" dxfId="1799" priority="328">
      <formula>AND(N$9&gt;=8/24,N$9&lt;14/24)</formula>
    </cfRule>
    <cfRule type="expression" dxfId="1798" priority="329">
      <formula>N$9&lt;8/24</formula>
    </cfRule>
  </conditionalFormatting>
  <conditionalFormatting sqref="R34:AD34">
    <cfRule type="expression" dxfId="1797" priority="318">
      <formula>R$9&gt;=20/24</formula>
    </cfRule>
    <cfRule type="expression" dxfId="1796" priority="319">
      <formula>AND(R$9&gt;=14/24,R$9&lt;20/24)</formula>
    </cfRule>
    <cfRule type="expression" dxfId="1795" priority="320">
      <formula>AND(R$9&gt;=8/24,R$9&lt;14/24)</formula>
    </cfRule>
    <cfRule type="expression" dxfId="1794" priority="321">
      <formula>R$9&lt;8/24</formula>
    </cfRule>
  </conditionalFormatting>
  <conditionalFormatting sqref="R29:AF30 R32:AF32">
    <cfRule type="expression" dxfId="1793" priority="314">
      <formula>R$9&gt;=20/24</formula>
    </cfRule>
    <cfRule type="expression" dxfId="1792" priority="315">
      <formula>AND(R$9&gt;=14/24,R$9&lt;20/24)</formula>
    </cfRule>
    <cfRule type="expression" dxfId="1791" priority="316">
      <formula>AND(R$9&gt;=8/24,R$9&lt;14/24)</formula>
    </cfRule>
    <cfRule type="expression" dxfId="1790" priority="317">
      <formula>R$9&lt;8/24</formula>
    </cfRule>
  </conditionalFormatting>
  <conditionalFormatting sqref="R39:AC40 R42:AC45">
    <cfRule type="expression" dxfId="1789" priority="310">
      <formula>R$9&gt;=20/24</formula>
    </cfRule>
    <cfRule type="expression" dxfId="1788" priority="311">
      <formula>AND(R$9&gt;=14/24,R$9&lt;20/24)</formula>
    </cfRule>
    <cfRule type="expression" dxfId="1787" priority="312">
      <formula>AND(R$9&gt;=8/24,R$9&lt;14/24)</formula>
    </cfRule>
    <cfRule type="expression" dxfId="1786" priority="313">
      <formula>R$9&lt;8/24</formula>
    </cfRule>
  </conditionalFormatting>
  <conditionalFormatting sqref="R46:AC46">
    <cfRule type="expression" dxfId="1785" priority="306">
      <formula>R$9&gt;=20/24</formula>
    </cfRule>
    <cfRule type="expression" dxfId="1784" priority="307">
      <formula>AND(R$9&gt;=14/24,R$9&lt;20/24)</formula>
    </cfRule>
    <cfRule type="expression" dxfId="1783" priority="308">
      <formula>AND(R$9&gt;=8/24,R$9&lt;14/24)</formula>
    </cfRule>
    <cfRule type="expression" dxfId="1782" priority="309">
      <formula>R$9&lt;8/24</formula>
    </cfRule>
  </conditionalFormatting>
  <conditionalFormatting sqref="R47:AC47">
    <cfRule type="expression" dxfId="1781" priority="302">
      <formula>R$9&gt;=20/24</formula>
    </cfRule>
    <cfRule type="expression" dxfId="1780" priority="303">
      <formula>AND(R$9&gt;=14/24,R$9&lt;20/24)</formula>
    </cfRule>
    <cfRule type="expression" dxfId="1779" priority="304">
      <formula>AND(R$9&gt;=8/24,R$9&lt;14/24)</formula>
    </cfRule>
    <cfRule type="expression" dxfId="1778" priority="305">
      <formula>R$9&lt;8/24</formula>
    </cfRule>
  </conditionalFormatting>
  <conditionalFormatting sqref="R57:Z64 AA58:AF64">
    <cfRule type="expression" dxfId="1777" priority="298">
      <formula>R$9&gt;=20/24</formula>
    </cfRule>
    <cfRule type="expression" dxfId="1776" priority="299">
      <formula>AND(R$9&gt;=14/24,R$9&lt;20/24)</formula>
    </cfRule>
    <cfRule type="expression" dxfId="1775" priority="300">
      <formula>AND(R$9&gt;=8/24,R$9&lt;14/24)</formula>
    </cfRule>
    <cfRule type="expression" dxfId="1774" priority="301">
      <formula>R$9&lt;8/24</formula>
    </cfRule>
  </conditionalFormatting>
  <conditionalFormatting sqref="AA91:AF94">
    <cfRule type="expression" dxfId="1773" priority="294">
      <formula>AA$9&gt;=20/24</formula>
    </cfRule>
    <cfRule type="expression" dxfId="1772" priority="295">
      <formula>AND(AA$9&gt;=14/24,AA$9&lt;20/24)</formula>
    </cfRule>
    <cfRule type="expression" dxfId="1771" priority="296">
      <formula>AND(AA$9&gt;=8/24,AA$9&lt;14/24)</formula>
    </cfRule>
    <cfRule type="expression" dxfId="1770" priority="297">
      <formula>AA$9&lt;8/24</formula>
    </cfRule>
  </conditionalFormatting>
  <conditionalFormatting sqref="C59 K61:K64 M61:M64">
    <cfRule type="expression" dxfId="1769" priority="290">
      <formula>C$9&gt;=20/24</formula>
    </cfRule>
    <cfRule type="expression" dxfId="1768" priority="291">
      <formula>AND(C$9&gt;=14/24,C$9&lt;20/24)</formula>
    </cfRule>
    <cfRule type="expression" dxfId="1767" priority="292">
      <formula>AND(C$9&gt;=8/24,C$9&lt;14/24)</formula>
    </cfRule>
    <cfRule type="expression" dxfId="1766" priority="293">
      <formula>C$9&lt;8/24</formula>
    </cfRule>
  </conditionalFormatting>
  <conditionalFormatting sqref="T91:Z94">
    <cfRule type="expression" dxfId="1765" priority="286">
      <formula>T$9&gt;=20/24</formula>
    </cfRule>
    <cfRule type="expression" dxfId="1764" priority="287">
      <formula>AND(T$9&gt;=14/24,T$9&lt;20/24)</formula>
    </cfRule>
    <cfRule type="expression" dxfId="1763" priority="288">
      <formula>AND(T$9&gt;=8/24,T$9&lt;14/24)</formula>
    </cfRule>
    <cfRule type="expression" dxfId="1762" priority="289">
      <formula>T$9&lt;8/24</formula>
    </cfRule>
  </conditionalFormatting>
  <conditionalFormatting sqref="D11:K12 C33:K34 C35:AF35 C49:AF53 C42:K48 M48:AG48 C36:K40 N13:R13 R12 N11:X11 S12:X13 N42:AF47 N36:AF40 N15:AF25 Y11:AF13 N32:AF34 N27:AF30">
    <cfRule type="expression" dxfId="1761" priority="285">
      <formula>C11&gt;$AG11</formula>
    </cfRule>
  </conditionalFormatting>
  <conditionalFormatting sqref="A96:A152 A81:A94 A11:A13 A15:A30 A42:A69 A77:A79 A71:A75 A32:A40 A165:A196">
    <cfRule type="expression" dxfId="1760" priority="284">
      <formula>$AH11=0</formula>
    </cfRule>
  </conditionalFormatting>
  <conditionalFormatting sqref="AA95:AF95">
    <cfRule type="expression" dxfId="1759" priority="280">
      <formula>AA$9&gt;=20/24</formula>
    </cfRule>
    <cfRule type="expression" dxfId="1758" priority="281">
      <formula>AND(AA$9&gt;=14/24,AA$9&lt;20/24)</formula>
    </cfRule>
    <cfRule type="expression" dxfId="1757" priority="282">
      <formula>AND(AA$9&gt;=8/24,AA$9&lt;14/24)</formula>
    </cfRule>
    <cfRule type="expression" dxfId="1756" priority="283">
      <formula>AA$9&lt;8/24</formula>
    </cfRule>
  </conditionalFormatting>
  <conditionalFormatting sqref="T95:Z95">
    <cfRule type="expression" dxfId="1755" priority="276">
      <formula>T$9&gt;=20/24</formula>
    </cfRule>
    <cfRule type="expression" dxfId="1754" priority="277">
      <formula>AND(T$9&gt;=14/24,T$9&lt;20/24)</formula>
    </cfRule>
    <cfRule type="expression" dxfId="1753" priority="278">
      <formula>AND(T$9&gt;=8/24,T$9&lt;14/24)</formula>
    </cfRule>
    <cfRule type="expression" dxfId="1752" priority="279">
      <formula>T$9&lt;8/24</formula>
    </cfRule>
  </conditionalFormatting>
  <conditionalFormatting sqref="A95">
    <cfRule type="expression" dxfId="1751" priority="275">
      <formula>$AH95=0</formula>
    </cfRule>
  </conditionalFormatting>
  <conditionalFormatting sqref="C33:K33 N33:AF33">
    <cfRule type="expression" dxfId="1750" priority="271">
      <formula>C$9&gt;=20/24</formula>
    </cfRule>
    <cfRule type="expression" dxfId="1749" priority="272">
      <formula>AND(C$9&gt;=14/24,C$9&lt;20/24)</formula>
    </cfRule>
    <cfRule type="expression" dxfId="1748" priority="273">
      <formula>AND(C$9&gt;=8/24,C$9&lt;14/24)</formula>
    </cfRule>
    <cfRule type="expression" dxfId="1747" priority="274">
      <formula>C$9&lt;8/24</formula>
    </cfRule>
  </conditionalFormatting>
  <conditionalFormatting sqref="R33:AF33">
    <cfRule type="expression" dxfId="1746" priority="267">
      <formula>R$9&gt;=20/24</formula>
    </cfRule>
    <cfRule type="expression" dxfId="1745" priority="268">
      <formula>AND(R$9&gt;=14/24,R$9&lt;20/24)</formula>
    </cfRule>
    <cfRule type="expression" dxfId="1744" priority="269">
      <formula>AND(R$9&gt;=8/24,R$9&lt;14/24)</formula>
    </cfRule>
    <cfRule type="expression" dxfId="1743" priority="270">
      <formula>R$9&lt;8/24</formula>
    </cfRule>
  </conditionalFormatting>
  <conditionalFormatting sqref="C60 C61:D61 C62:J64">
    <cfRule type="expression" dxfId="1742" priority="259">
      <formula>C$9&gt;=20/24</formula>
    </cfRule>
    <cfRule type="expression" dxfId="1741" priority="260">
      <formula>AND(C$9&gt;=14/24,C$9&lt;20/24)</formula>
    </cfRule>
    <cfRule type="expression" dxfId="1740" priority="261">
      <formula>AND(C$9&gt;=8/24,C$9&lt;14/24)</formula>
    </cfRule>
    <cfRule type="expression" dxfId="1739" priority="262">
      <formula>C$9&lt;8/24</formula>
    </cfRule>
  </conditionalFormatting>
  <conditionalFormatting sqref="AL30">
    <cfRule type="iconSet" priority="254">
      <iconSet iconSet="3TrafficLights2" reverse="1">
        <cfvo type="percent" val="0"/>
        <cfvo type="num" val="1"/>
        <cfvo type="num" val="1"/>
      </iconSet>
    </cfRule>
  </conditionalFormatting>
  <conditionalFormatting sqref="N31:Q31">
    <cfRule type="expression" dxfId="1738" priority="246">
      <formula>N$9&gt;=20/24</formula>
    </cfRule>
    <cfRule type="expression" dxfId="1737" priority="247">
      <formula>AND(N$9&gt;=14/24,N$9&lt;20/24)</formula>
    </cfRule>
    <cfRule type="expression" dxfId="1736" priority="248">
      <formula>AND(N$9&gt;=8/24,N$9&lt;14/24)</formula>
    </cfRule>
    <cfRule type="expression" dxfId="1735" priority="249">
      <formula>N$9&lt;8/24</formula>
    </cfRule>
  </conditionalFormatting>
  <conditionalFormatting sqref="R31:AF31">
    <cfRule type="expression" dxfId="1734" priority="242">
      <formula>R$9&gt;=20/24</formula>
    </cfRule>
    <cfRule type="expression" dxfId="1733" priority="243">
      <formula>AND(R$9&gt;=14/24,R$9&lt;20/24)</formula>
    </cfRule>
    <cfRule type="expression" dxfId="1732" priority="244">
      <formula>AND(R$9&gt;=8/24,R$9&lt;14/24)</formula>
    </cfRule>
    <cfRule type="expression" dxfId="1731" priority="245">
      <formula>R$9&lt;8/24</formula>
    </cfRule>
  </conditionalFormatting>
  <conditionalFormatting sqref="N31:AF31">
    <cfRule type="expression" dxfId="1730" priority="241">
      <formula>N31&gt;$AG31</formula>
    </cfRule>
  </conditionalFormatting>
  <conditionalFormatting sqref="A31">
    <cfRule type="expression" dxfId="1729" priority="240">
      <formula>$AH31=0</formula>
    </cfRule>
  </conditionalFormatting>
  <conditionalFormatting sqref="C80:AF80">
    <cfRule type="expression" dxfId="1728" priority="236">
      <formula>C$9&gt;=20/24</formula>
    </cfRule>
    <cfRule type="expression" dxfId="1727" priority="237">
      <formula>AND(C$9&gt;=14/24,C$9&lt;20/24)</formula>
    </cfRule>
    <cfRule type="expression" dxfId="1726" priority="238">
      <formula>AND(C$9&gt;=8/24,C$9&lt;14/24)</formula>
    </cfRule>
    <cfRule type="expression" dxfId="1725" priority="239">
      <formula>C$9&lt;8/24</formula>
    </cfRule>
  </conditionalFormatting>
  <conditionalFormatting sqref="A80">
    <cfRule type="expression" dxfId="1724" priority="235">
      <formula>$AH80=0</formula>
    </cfRule>
  </conditionalFormatting>
  <conditionalFormatting sqref="N14:Q14">
    <cfRule type="expression" dxfId="1723" priority="227">
      <formula>N$9&gt;=20/24</formula>
    </cfRule>
    <cfRule type="expression" dxfId="1722" priority="228">
      <formula>AND(N$9&gt;=14/24,N$9&lt;20/24)</formula>
    </cfRule>
    <cfRule type="expression" dxfId="1721" priority="229">
      <formula>AND(N$9&gt;=8/24,N$9&lt;14/24)</formula>
    </cfRule>
    <cfRule type="expression" dxfId="1720" priority="230">
      <formula>N$9&lt;8/24</formula>
    </cfRule>
  </conditionalFormatting>
  <conditionalFormatting sqref="R14:AF14">
    <cfRule type="expression" dxfId="1719" priority="223">
      <formula>R$9&gt;=20/24</formula>
    </cfRule>
    <cfRule type="expression" dxfId="1718" priority="224">
      <formula>AND(R$9&gt;=14/24,R$9&lt;20/24)</formula>
    </cfRule>
    <cfRule type="expression" dxfId="1717" priority="225">
      <formula>AND(R$9&gt;=8/24,R$9&lt;14/24)</formula>
    </cfRule>
    <cfRule type="expression" dxfId="1716" priority="226">
      <formula>R$9&lt;8/24</formula>
    </cfRule>
  </conditionalFormatting>
  <conditionalFormatting sqref="N14:AF14">
    <cfRule type="expression" dxfId="1715" priority="222">
      <formula>N14&gt;$AG14</formula>
    </cfRule>
  </conditionalFormatting>
  <conditionalFormatting sqref="A14">
    <cfRule type="expression" dxfId="1714" priority="221">
      <formula>$AH14=0</formula>
    </cfRule>
  </conditionalFormatting>
  <conditionalFormatting sqref="A159:A164">
    <cfRule type="expression" dxfId="1713" priority="220">
      <formula>$AH159=0</formula>
    </cfRule>
  </conditionalFormatting>
  <conditionalFormatting sqref="A153:A158">
    <cfRule type="expression" dxfId="1712" priority="219">
      <formula>$AH153=0</formula>
    </cfRule>
  </conditionalFormatting>
  <conditionalFormatting sqref="N41:Q41">
    <cfRule type="expression" dxfId="1711" priority="215">
      <formula>N$9&gt;=20/24</formula>
    </cfRule>
    <cfRule type="expression" dxfId="1710" priority="216">
      <formula>AND(N$9&gt;=14/24,N$9&lt;20/24)</formula>
    </cfRule>
    <cfRule type="expression" dxfId="1709" priority="217">
      <formula>AND(N$9&gt;=8/24,N$9&lt;14/24)</formula>
    </cfRule>
    <cfRule type="expression" dxfId="1708" priority="218">
      <formula>N$9&lt;8/24</formula>
    </cfRule>
  </conditionalFormatting>
  <conditionalFormatting sqref="R41:AC41">
    <cfRule type="expression" dxfId="1707" priority="207">
      <formula>R$9&gt;=20/24</formula>
    </cfRule>
    <cfRule type="expression" dxfId="1706" priority="208">
      <formula>AND(R$9&gt;=14/24,R$9&lt;20/24)</formula>
    </cfRule>
    <cfRule type="expression" dxfId="1705" priority="209">
      <formula>AND(R$9&gt;=8/24,R$9&lt;14/24)</formula>
    </cfRule>
    <cfRule type="expression" dxfId="1704" priority="210">
      <formula>R$9&lt;8/24</formula>
    </cfRule>
  </conditionalFormatting>
  <conditionalFormatting sqref="C41:K41 N41:AF41">
    <cfRule type="expression" dxfId="1703" priority="206">
      <formula>C41&gt;$AG41</formula>
    </cfRule>
  </conditionalFormatting>
  <conditionalFormatting sqref="A41">
    <cfRule type="expression" dxfId="1702" priority="205">
      <formula>$AH41=0</formula>
    </cfRule>
  </conditionalFormatting>
  <conditionalFormatting sqref="C76:AF76">
    <cfRule type="expression" dxfId="1701" priority="201">
      <formula>C$9&gt;=20/24</formula>
    </cfRule>
    <cfRule type="expression" dxfId="1700" priority="202">
      <formula>AND(C$9&gt;=14/24,C$9&lt;20/24)</formula>
    </cfRule>
    <cfRule type="expression" dxfId="1699" priority="203">
      <formula>AND(C$9&gt;=8/24,C$9&lt;14/24)</formula>
    </cfRule>
    <cfRule type="expression" dxfId="1698" priority="204">
      <formula>C$9&lt;8/24</formula>
    </cfRule>
  </conditionalFormatting>
  <conditionalFormatting sqref="A76">
    <cfRule type="expression" dxfId="1697" priority="200">
      <formula>$AH76=0</formula>
    </cfRule>
  </conditionalFormatting>
  <conditionalFormatting sqref="C70:AG70">
    <cfRule type="expression" dxfId="1696" priority="196">
      <formula>C$9&gt;=20/24</formula>
    </cfRule>
    <cfRule type="expression" dxfId="1695" priority="197">
      <formula>AND(C$9&gt;=14/24,C$9&lt;20/24)</formula>
    </cfRule>
    <cfRule type="expression" dxfId="1694" priority="198">
      <formula>AND(C$9&gt;=8/24,C$9&lt;14/24)</formula>
    </cfRule>
    <cfRule type="expression" dxfId="1693" priority="199">
      <formula>C$9&lt;8/24</formula>
    </cfRule>
  </conditionalFormatting>
  <conditionalFormatting sqref="A70">
    <cfRule type="expression" dxfId="1692" priority="195">
      <formula>$AH70=0</formula>
    </cfRule>
  </conditionalFormatting>
  <conditionalFormatting sqref="AL31:AL32 AL7:AL29">
    <cfRule type="iconSet" priority="381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1691" priority="191">
      <formula>S$9&gt;=20/24</formula>
    </cfRule>
    <cfRule type="expression" dxfId="1690" priority="192">
      <formula>AND(S$9&gt;=14/24,S$9&lt;20/24)</formula>
    </cfRule>
    <cfRule type="expression" dxfId="1689" priority="193">
      <formula>AND(S$9&gt;=8/24,S$9&lt;14/24)</formula>
    </cfRule>
    <cfRule type="expression" dxfId="1688" priority="194">
      <formula>S$9&lt;8/24</formula>
    </cfRule>
  </conditionalFormatting>
  <conditionalFormatting sqref="S54">
    <cfRule type="expression" dxfId="1687" priority="187">
      <formula>S$9&gt;=20/24</formula>
    </cfRule>
    <cfRule type="expression" dxfId="1686" priority="188">
      <formula>AND(S$9&gt;=14/24,S$9&lt;20/24)</formula>
    </cfRule>
    <cfRule type="expression" dxfId="1685" priority="189">
      <formula>AND(S$9&gt;=8/24,S$9&lt;14/24)</formula>
    </cfRule>
    <cfRule type="expression" dxfId="1684" priority="190">
      <formula>S$9&lt;8/24</formula>
    </cfRule>
  </conditionalFormatting>
  <conditionalFormatting sqref="S82:T88 U84:V88">
    <cfRule type="expression" dxfId="1683" priority="179">
      <formula>S$9&gt;=20/24</formula>
    </cfRule>
    <cfRule type="expression" dxfId="1682" priority="180">
      <formula>AND(S$9&gt;=14/24,S$9&lt;20/24)</formula>
    </cfRule>
    <cfRule type="expression" dxfId="1681" priority="181">
      <formula>AND(S$9&gt;=8/24,S$9&lt;14/24)</formula>
    </cfRule>
    <cfRule type="expression" dxfId="1680" priority="182">
      <formula>S$9&lt;8/24</formula>
    </cfRule>
  </conditionalFormatting>
  <conditionalFormatting sqref="S81">
    <cfRule type="expression" dxfId="1679" priority="175">
      <formula>S$9&gt;=20/24</formula>
    </cfRule>
    <cfRule type="expression" dxfId="1678" priority="176">
      <formula>AND(S$9&gt;=14/24,S$9&lt;20/24)</formula>
    </cfRule>
    <cfRule type="expression" dxfId="1677" priority="177">
      <formula>AND(S$9&gt;=8/24,S$9&lt;14/24)</formula>
    </cfRule>
    <cfRule type="expression" dxfId="1676" priority="178">
      <formula>S$9&lt;8/24</formula>
    </cfRule>
  </conditionalFormatting>
  <conditionalFormatting sqref="R82:R88 C81:Q88">
    <cfRule type="expression" dxfId="1675" priority="171">
      <formula>C$9&gt;=20/24</formula>
    </cfRule>
    <cfRule type="expression" dxfId="1674" priority="172">
      <formula>AND(C$9&gt;=14/24,C$9&lt;20/24)</formula>
    </cfRule>
    <cfRule type="expression" dxfId="1673" priority="173">
      <formula>AND(C$9&gt;=8/24,C$9&lt;14/24)</formula>
    </cfRule>
    <cfRule type="expression" dxfId="1672" priority="174">
      <formula>C$9&lt;8/24</formula>
    </cfRule>
  </conditionalFormatting>
  <conditionalFormatting sqref="R81">
    <cfRule type="expression" dxfId="1671" priority="167">
      <formula>R$9&gt;=20/24</formula>
    </cfRule>
    <cfRule type="expression" dxfId="1670" priority="168">
      <formula>AND(R$9&gt;=14/24,R$9&lt;20/24)</formula>
    </cfRule>
    <cfRule type="expression" dxfId="1669" priority="169">
      <formula>AND(R$9&gt;=8/24,R$9&lt;14/24)</formula>
    </cfRule>
    <cfRule type="expression" dxfId="1668" priority="170">
      <formula>R$9&lt;8/24</formula>
    </cfRule>
  </conditionalFormatting>
  <conditionalFormatting sqref="S91:S94">
    <cfRule type="expression" dxfId="1667" priority="163">
      <formula>S$9&gt;=20/24</formula>
    </cfRule>
    <cfRule type="expression" dxfId="1666" priority="164">
      <formula>AND(S$9&gt;=14/24,S$9&lt;20/24)</formula>
    </cfRule>
    <cfRule type="expression" dxfId="1665" priority="165">
      <formula>AND(S$9&gt;=8/24,S$9&lt;14/24)</formula>
    </cfRule>
    <cfRule type="expression" dxfId="1664" priority="166">
      <formula>S$9&lt;8/24</formula>
    </cfRule>
  </conditionalFormatting>
  <conditionalFormatting sqref="S95">
    <cfRule type="expression" dxfId="1663" priority="159">
      <formula>S$9&gt;=20/24</formula>
    </cfRule>
    <cfRule type="expression" dxfId="1662" priority="160">
      <formula>AND(S$9&gt;=14/24,S$9&lt;20/24)</formula>
    </cfRule>
    <cfRule type="expression" dxfId="1661" priority="161">
      <formula>AND(S$9&gt;=8/24,S$9&lt;14/24)</formula>
    </cfRule>
    <cfRule type="expression" dxfId="1660" priority="162">
      <formula>S$9&lt;8/24</formula>
    </cfRule>
  </conditionalFormatting>
  <conditionalFormatting sqref="C91:E91 C92:K94 M92:M94">
    <cfRule type="expression" dxfId="1659" priority="155">
      <formula>C$9&gt;=20/24</formula>
    </cfRule>
    <cfRule type="expression" dxfId="1658" priority="156">
      <formula>AND(C$9&gt;=14/24,C$9&lt;20/24)</formula>
    </cfRule>
    <cfRule type="expression" dxfId="1657" priority="157">
      <formula>AND(C$9&gt;=8/24,C$9&lt;14/24)</formula>
    </cfRule>
    <cfRule type="expression" dxfId="1656" priority="158">
      <formula>C$9&lt;8/24</formula>
    </cfRule>
  </conditionalFormatting>
  <conditionalFormatting sqref="N91:Q94">
    <cfRule type="expression" dxfId="1655" priority="151">
      <formula>N$9&gt;=20/24</formula>
    </cfRule>
    <cfRule type="expression" dxfId="1654" priority="152">
      <formula>AND(N$9&gt;=14/24,N$9&lt;20/24)</formula>
    </cfRule>
    <cfRule type="expression" dxfId="1653" priority="153">
      <formula>AND(N$9&gt;=8/24,N$9&lt;14/24)</formula>
    </cfRule>
    <cfRule type="expression" dxfId="1652" priority="154">
      <formula>N$9&lt;8/24</formula>
    </cfRule>
  </conditionalFormatting>
  <conditionalFormatting sqref="R91:R94">
    <cfRule type="expression" dxfId="1651" priority="147">
      <formula>R$9&gt;=20/24</formula>
    </cfRule>
    <cfRule type="expression" dxfId="1650" priority="148">
      <formula>AND(R$9&gt;=14/24,R$9&lt;20/24)</formula>
    </cfRule>
    <cfRule type="expression" dxfId="1649" priority="149">
      <formula>AND(R$9&gt;=8/24,R$9&lt;14/24)</formula>
    </cfRule>
    <cfRule type="expression" dxfId="1648" priority="150">
      <formula>R$9&lt;8/24</formula>
    </cfRule>
  </conditionalFormatting>
  <conditionalFormatting sqref="C95:K95 M95">
    <cfRule type="expression" dxfId="1647" priority="143">
      <formula>C$9&gt;=20/24</formula>
    </cfRule>
    <cfRule type="expression" dxfId="1646" priority="144">
      <formula>AND(C$9&gt;=14/24,C$9&lt;20/24)</formula>
    </cfRule>
    <cfRule type="expression" dxfId="1645" priority="145">
      <formula>AND(C$9&gt;=8/24,C$9&lt;14/24)</formula>
    </cfRule>
    <cfRule type="expression" dxfId="1644" priority="146">
      <formula>C$9&lt;8/24</formula>
    </cfRule>
  </conditionalFormatting>
  <conditionalFormatting sqref="N95:Q95">
    <cfRule type="expression" dxfId="1643" priority="139">
      <formula>N$9&gt;=20/24</formula>
    </cfRule>
    <cfRule type="expression" dxfId="1642" priority="140">
      <formula>AND(N$9&gt;=14/24,N$9&lt;20/24)</formula>
    </cfRule>
    <cfRule type="expression" dxfId="1641" priority="141">
      <formula>AND(N$9&gt;=8/24,N$9&lt;14/24)</formula>
    </cfRule>
    <cfRule type="expression" dxfId="1640" priority="142">
      <formula>N$9&lt;8/24</formula>
    </cfRule>
  </conditionalFormatting>
  <conditionalFormatting sqref="R95">
    <cfRule type="expression" dxfId="1639" priority="135">
      <formula>R$9&gt;=20/24</formula>
    </cfRule>
    <cfRule type="expression" dxfId="1638" priority="136">
      <formula>AND(R$9&gt;=14/24,R$9&lt;20/24)</formula>
    </cfRule>
    <cfRule type="expression" dxfId="1637" priority="137">
      <formula>AND(R$9&gt;=8/24,R$9&lt;14/24)</formula>
    </cfRule>
    <cfRule type="expression" dxfId="1636" priority="138">
      <formula>R$9&lt;8/24</formula>
    </cfRule>
  </conditionalFormatting>
  <conditionalFormatting sqref="F91:K91 M91">
    <cfRule type="expression" dxfId="1635" priority="127">
      <formula>F$9&gt;=20/24</formula>
    </cfRule>
    <cfRule type="expression" dxfId="1634" priority="128">
      <formula>AND(F$9&gt;=14/24,F$9&lt;20/24)</formula>
    </cfRule>
    <cfRule type="expression" dxfId="1633" priority="129">
      <formula>AND(F$9&gt;=8/24,F$9&lt;14/24)</formula>
    </cfRule>
    <cfRule type="expression" dxfId="1632" priority="130">
      <formula>F$9&lt;8/24</formula>
    </cfRule>
  </conditionalFormatting>
  <conditionalFormatting sqref="S91:T91">
    <cfRule type="expression" dxfId="1631" priority="123">
      <formula>S$9&gt;=20/24</formula>
    </cfRule>
    <cfRule type="expression" dxfId="1630" priority="124">
      <formula>AND(S$9&gt;=14/24,S$9&lt;20/24)</formula>
    </cfRule>
    <cfRule type="expression" dxfId="1629" priority="125">
      <formula>AND(S$9&gt;=8/24,S$9&lt;14/24)</formula>
    </cfRule>
    <cfRule type="expression" dxfId="1628" priority="126">
      <formula>S$9&lt;8/24</formula>
    </cfRule>
  </conditionalFormatting>
  <conditionalFormatting sqref="N91:R91">
    <cfRule type="expression" dxfId="1627" priority="119">
      <formula>N$9&gt;=20/24</formula>
    </cfRule>
    <cfRule type="expression" dxfId="1626" priority="120">
      <formula>AND(N$9&gt;=14/24,N$9&lt;20/24)</formula>
    </cfRule>
    <cfRule type="expression" dxfId="1625" priority="121">
      <formula>AND(N$9&gt;=8/24,N$9&lt;14/24)</formula>
    </cfRule>
    <cfRule type="expression" dxfId="1624" priority="122">
      <formula>N$9&lt;8/24</formula>
    </cfRule>
  </conditionalFormatting>
  <conditionalFormatting sqref="B81:B88 B65:B69 B77:B79 B71:B75 B50:B57 B28:K30">
    <cfRule type="expression" dxfId="1623" priority="115">
      <formula>B$9&gt;=20/24</formula>
    </cfRule>
    <cfRule type="expression" dxfId="1622" priority="116">
      <formula>AND(B$9&gt;=14/24,B$9&lt;20/24)</formula>
    </cfRule>
    <cfRule type="expression" dxfId="1621" priority="117">
      <formula>AND(B$9&gt;=8/24,B$9&lt;14/24)</formula>
    </cfRule>
    <cfRule type="expression" dxfId="1620" priority="118">
      <formula>B$9&lt;8/24</formula>
    </cfRule>
  </conditionalFormatting>
  <conditionalFormatting sqref="B32:K32">
    <cfRule type="expression" dxfId="1619" priority="111">
      <formula>B$9&gt;=20/24</formula>
    </cfRule>
    <cfRule type="expression" dxfId="1618" priority="112">
      <formula>AND(B$9&gt;=14/24,B$9&lt;20/24)</formula>
    </cfRule>
    <cfRule type="expression" dxfId="1617" priority="113">
      <formula>AND(B$9&gt;=8/24,B$9&lt;14/24)</formula>
    </cfRule>
    <cfRule type="expression" dxfId="1616" priority="114">
      <formula>B$9&lt;8/24</formula>
    </cfRule>
  </conditionalFormatting>
  <conditionalFormatting sqref="B58:B64">
    <cfRule type="expression" dxfId="1615" priority="107">
      <formula>B$9&gt;=20/24</formula>
    </cfRule>
    <cfRule type="expression" dxfId="1614" priority="108">
      <formula>AND(B$9&gt;=14/24,B$9&lt;20/24)</formula>
    </cfRule>
    <cfRule type="expression" dxfId="1613" priority="109">
      <formula>AND(B$9&gt;=8/24,B$9&lt;14/24)</formula>
    </cfRule>
    <cfRule type="expression" dxfId="1612" priority="110">
      <formula>B$9&lt;8/24</formula>
    </cfRule>
  </conditionalFormatting>
  <conditionalFormatting sqref="B91:B94">
    <cfRule type="expression" dxfId="1611" priority="103">
      <formula>B$9&gt;=20/24</formula>
    </cfRule>
    <cfRule type="expression" dxfId="1610" priority="104">
      <formula>AND(B$9&gt;=14/24,B$9&lt;20/24)</formula>
    </cfRule>
    <cfRule type="expression" dxfId="1609" priority="105">
      <formula>AND(B$9&gt;=8/24,B$9&lt;14/24)</formula>
    </cfRule>
    <cfRule type="expression" dxfId="1608" priority="106">
      <formula>B$9&lt;8/24</formula>
    </cfRule>
  </conditionalFormatting>
  <conditionalFormatting sqref="B42:B53 B32:B40 B11:C13 D13:K13 B15:K25 C32:K32 B28:K30">
    <cfRule type="expression" dxfId="1607" priority="102">
      <formula>B11&gt;$AG11</formula>
    </cfRule>
  </conditionalFormatting>
  <conditionalFormatting sqref="B95">
    <cfRule type="expression" dxfId="1606" priority="98">
      <formula>B$9&gt;=20/24</formula>
    </cfRule>
    <cfRule type="expression" dxfId="1605" priority="99">
      <formula>AND(B$9&gt;=14/24,B$9&lt;20/24)</formula>
    </cfRule>
    <cfRule type="expression" dxfId="1604" priority="100">
      <formula>AND(B$9&gt;=8/24,B$9&lt;14/24)</formula>
    </cfRule>
    <cfRule type="expression" dxfId="1603" priority="101">
      <formula>B$9&lt;8/24</formula>
    </cfRule>
  </conditionalFormatting>
  <conditionalFormatting sqref="B33">
    <cfRule type="expression" dxfId="1602" priority="94">
      <formula>B$9&gt;=20/24</formula>
    </cfRule>
    <cfRule type="expression" dxfId="1601" priority="95">
      <formula>AND(B$9&gt;=14/24,B$9&lt;20/24)</formula>
    </cfRule>
    <cfRule type="expression" dxfId="1600" priority="96">
      <formula>AND(B$9&gt;=8/24,B$9&lt;14/24)</formula>
    </cfRule>
    <cfRule type="expression" dxfId="1599" priority="97">
      <formula>B$9&lt;8/24</formula>
    </cfRule>
  </conditionalFormatting>
  <conditionalFormatting sqref="B33">
    <cfRule type="expression" dxfId="1598" priority="90">
      <formula>B$9&gt;=20/24</formula>
    </cfRule>
    <cfRule type="expression" dxfId="1597" priority="91">
      <formula>AND(B$9&gt;=14/24,B$9&lt;20/24)</formula>
    </cfRule>
    <cfRule type="expression" dxfId="1596" priority="92">
      <formula>AND(B$9&gt;=8/24,B$9&lt;14/24)</formula>
    </cfRule>
    <cfRule type="expression" dxfId="1595" priority="93">
      <formula>B$9&lt;8/24</formula>
    </cfRule>
  </conditionalFormatting>
  <conditionalFormatting sqref="B31:K31">
    <cfRule type="expression" dxfId="1594" priority="86">
      <formula>B$9&gt;=20/24</formula>
    </cfRule>
    <cfRule type="expression" dxfId="1593" priority="87">
      <formula>AND(B$9&gt;=14/24,B$9&lt;20/24)</formula>
    </cfRule>
    <cfRule type="expression" dxfId="1592" priority="88">
      <formula>AND(B$9&gt;=8/24,B$9&lt;14/24)</formula>
    </cfRule>
    <cfRule type="expression" dxfId="1591" priority="89">
      <formula>B$9&lt;8/24</formula>
    </cfRule>
  </conditionalFormatting>
  <conditionalFormatting sqref="B31:K31">
    <cfRule type="expression" dxfId="1590" priority="85">
      <formula>B31&gt;$AG31</formula>
    </cfRule>
  </conditionalFormatting>
  <conditionalFormatting sqref="B80">
    <cfRule type="expression" dxfId="1589" priority="81">
      <formula>B$9&gt;=20/24</formula>
    </cfRule>
    <cfRule type="expression" dxfId="1588" priority="82">
      <formula>AND(B$9&gt;=14/24,B$9&lt;20/24)</formula>
    </cfRule>
    <cfRule type="expression" dxfId="1587" priority="83">
      <formula>AND(B$9&gt;=8/24,B$9&lt;14/24)</formula>
    </cfRule>
    <cfRule type="expression" dxfId="1586" priority="84">
      <formula>B$9&lt;8/24</formula>
    </cfRule>
  </conditionalFormatting>
  <conditionalFormatting sqref="B14:K14">
    <cfRule type="expression" dxfId="1585" priority="80">
      <formula>B14&gt;$AG14</formula>
    </cfRule>
  </conditionalFormatting>
  <conditionalFormatting sqref="B41">
    <cfRule type="expression" dxfId="1584" priority="79">
      <formula>B41&gt;$AG41</formula>
    </cfRule>
  </conditionalFormatting>
  <conditionalFormatting sqref="B76">
    <cfRule type="expression" dxfId="1583" priority="75">
      <formula>B$9&gt;=20/24</formula>
    </cfRule>
    <cfRule type="expression" dxfId="1582" priority="76">
      <formula>AND(B$9&gt;=14/24,B$9&lt;20/24)</formula>
    </cfRule>
    <cfRule type="expression" dxfId="1581" priority="77">
      <formula>AND(B$9&gt;=8/24,B$9&lt;14/24)</formula>
    </cfRule>
    <cfRule type="expression" dxfId="1580" priority="78">
      <formula>B$9&lt;8/24</formula>
    </cfRule>
  </conditionalFormatting>
  <conditionalFormatting sqref="B70">
    <cfRule type="expression" dxfId="1579" priority="71">
      <formula>B$9&gt;=20/24</formula>
    </cfRule>
    <cfRule type="expression" dxfId="1578" priority="72">
      <formula>AND(B$9&gt;=14/24,B$9&lt;20/24)</formula>
    </cfRule>
    <cfRule type="expression" dxfId="1577" priority="73">
      <formula>AND(B$9&gt;=8/24,B$9&lt;14/24)</formula>
    </cfRule>
    <cfRule type="expression" dxfId="1576" priority="74">
      <formula>B$9&lt;8/24</formula>
    </cfRule>
  </conditionalFormatting>
  <conditionalFormatting sqref="B27:K27 B26:AF26">
    <cfRule type="expression" dxfId="1575" priority="67">
      <formula>B$9&gt;=20/24</formula>
    </cfRule>
    <cfRule type="expression" dxfId="1574" priority="68">
      <formula>AND(B$9&gt;=14/24,B$9&lt;20/24)</formula>
    </cfRule>
    <cfRule type="expression" dxfId="1573" priority="69">
      <formula>AND(B$9&gt;=8/24,B$9&lt;14/24)</formula>
    </cfRule>
    <cfRule type="expression" dxfId="1572" priority="70">
      <formula>B$9&lt;8/24</formula>
    </cfRule>
  </conditionalFormatting>
  <conditionalFormatting sqref="B27:K27 B26:AF26">
    <cfRule type="expression" dxfId="1571" priority="66">
      <formula>B26&gt;$AG26</formula>
    </cfRule>
  </conditionalFormatting>
  <conditionalFormatting sqref="L36:M39 L42:M45">
    <cfRule type="expression" dxfId="1570" priority="62">
      <formula>L$9&gt;=20/24</formula>
    </cfRule>
    <cfRule type="expression" dxfId="1569" priority="63">
      <formula>AND(L$9&gt;=14/24,L$9&lt;20/24)</formula>
    </cfRule>
    <cfRule type="expression" dxfId="1568" priority="64">
      <formula>AND(L$9&gt;=8/24,L$9&lt;14/24)</formula>
    </cfRule>
    <cfRule type="expression" dxfId="1567" priority="65">
      <formula>L$9&lt;8/24</formula>
    </cfRule>
  </conditionalFormatting>
  <conditionalFormatting sqref="L40:M40">
    <cfRule type="expression" dxfId="1566" priority="58">
      <formula>L$9&gt;=20/24</formula>
    </cfRule>
    <cfRule type="expression" dxfId="1565" priority="59">
      <formula>AND(L$9&gt;=14/24,L$9&lt;20/24)</formula>
    </cfRule>
    <cfRule type="expression" dxfId="1564" priority="60">
      <formula>AND(L$9&gt;=8/24,L$9&lt;14/24)</formula>
    </cfRule>
    <cfRule type="expression" dxfId="1563" priority="61">
      <formula>L$9&lt;8/24</formula>
    </cfRule>
  </conditionalFormatting>
  <conditionalFormatting sqref="L46:M46">
    <cfRule type="expression" dxfId="1562" priority="54">
      <formula>L$9&gt;=20/24</formula>
    </cfRule>
    <cfRule type="expression" dxfId="1561" priority="55">
      <formula>AND(L$9&gt;=14/24,L$9&lt;20/24)</formula>
    </cfRule>
    <cfRule type="expression" dxfId="1560" priority="56">
      <formula>AND(L$9&gt;=8/24,L$9&lt;14/24)</formula>
    </cfRule>
    <cfRule type="expression" dxfId="1559" priority="57">
      <formula>L$9&lt;8/24</formula>
    </cfRule>
  </conditionalFormatting>
  <conditionalFormatting sqref="L47:M47">
    <cfRule type="expression" dxfId="1558" priority="50">
      <formula>L$9&gt;=20/24</formula>
    </cfRule>
    <cfRule type="expression" dxfId="1557" priority="51">
      <formula>AND(L$9&gt;=14/24,L$9&lt;20/24)</formula>
    </cfRule>
    <cfRule type="expression" dxfId="1556" priority="52">
      <formula>AND(L$9&gt;=8/24,L$9&lt;14/24)</formula>
    </cfRule>
    <cfRule type="expression" dxfId="1555" priority="53">
      <formula>L$9&lt;8/24</formula>
    </cfRule>
  </conditionalFormatting>
  <conditionalFormatting sqref="L42:L48 M42:M47 L36:M40">
    <cfRule type="expression" dxfId="1554" priority="49">
      <formula>L36&gt;$AG36</formula>
    </cfRule>
  </conditionalFormatting>
  <conditionalFormatting sqref="L41:M41">
    <cfRule type="expression" dxfId="1553" priority="45">
      <formula>L$9&gt;=20/24</formula>
    </cfRule>
    <cfRule type="expression" dxfId="1552" priority="46">
      <formula>AND(L$9&gt;=14/24,L$9&lt;20/24)</formula>
    </cfRule>
    <cfRule type="expression" dxfId="1551" priority="47">
      <formula>AND(L$9&gt;=8/24,L$9&lt;14/24)</formula>
    </cfRule>
    <cfRule type="expression" dxfId="1550" priority="48">
      <formula>L$9&lt;8/24</formula>
    </cfRule>
  </conditionalFormatting>
  <conditionalFormatting sqref="L41:M41">
    <cfRule type="expression" dxfId="1549" priority="44">
      <formula>L41&gt;$AG41</formula>
    </cfRule>
  </conditionalFormatting>
  <conditionalFormatting sqref="L54:L60">
    <cfRule type="expression" dxfId="1548" priority="40">
      <formula>L$9&gt;=20/24</formula>
    </cfRule>
    <cfRule type="expression" dxfId="1547" priority="41">
      <formula>AND(L$9&gt;=14/24,L$9&lt;20/24)</formula>
    </cfRule>
    <cfRule type="expression" dxfId="1546" priority="42">
      <formula>AND(L$9&gt;=8/24,L$9&lt;14/24)</formula>
    </cfRule>
    <cfRule type="expression" dxfId="1545" priority="43">
      <formula>L$9&lt;8/24</formula>
    </cfRule>
  </conditionalFormatting>
  <conditionalFormatting sqref="L61:L64">
    <cfRule type="expression" dxfId="1544" priority="36">
      <formula>L$9&gt;=20/24</formula>
    </cfRule>
    <cfRule type="expression" dxfId="1543" priority="37">
      <formula>AND(L$9&gt;=14/24,L$9&lt;20/24)</formula>
    </cfRule>
    <cfRule type="expression" dxfId="1542" priority="38">
      <formula>AND(L$9&gt;=8/24,L$9&lt;14/24)</formula>
    </cfRule>
    <cfRule type="expression" dxfId="1541" priority="39">
      <formula>L$9&lt;8/24</formula>
    </cfRule>
  </conditionalFormatting>
  <conditionalFormatting sqref="L92:L94">
    <cfRule type="expression" dxfId="1540" priority="32">
      <formula>L$9&gt;=20/24</formula>
    </cfRule>
    <cfRule type="expression" dxfId="1539" priority="33">
      <formula>AND(L$9&gt;=14/24,L$9&lt;20/24)</formula>
    </cfRule>
    <cfRule type="expression" dxfId="1538" priority="34">
      <formula>AND(L$9&gt;=8/24,L$9&lt;14/24)</formula>
    </cfRule>
    <cfRule type="expression" dxfId="1537" priority="35">
      <formula>L$9&lt;8/24</formula>
    </cfRule>
  </conditionalFormatting>
  <conditionalFormatting sqref="L95">
    <cfRule type="expression" dxfId="1536" priority="28">
      <formula>L$9&gt;=20/24</formula>
    </cfRule>
    <cfRule type="expression" dxfId="1535" priority="29">
      <formula>AND(L$9&gt;=14/24,L$9&lt;20/24)</formula>
    </cfRule>
    <cfRule type="expression" dxfId="1534" priority="30">
      <formula>AND(L$9&gt;=8/24,L$9&lt;14/24)</formula>
    </cfRule>
    <cfRule type="expression" dxfId="1533" priority="31">
      <formula>L$9&lt;8/24</formula>
    </cfRule>
  </conditionalFormatting>
  <conditionalFormatting sqref="L91">
    <cfRule type="expression" dxfId="1532" priority="24">
      <formula>L$9&gt;=20/24</formula>
    </cfRule>
    <cfRule type="expression" dxfId="1531" priority="25">
      <formula>AND(L$9&gt;=14/24,L$9&lt;20/24)</formula>
    </cfRule>
    <cfRule type="expression" dxfId="1530" priority="26">
      <formula>AND(L$9&gt;=8/24,L$9&lt;14/24)</formula>
    </cfRule>
    <cfRule type="expression" dxfId="1529" priority="27">
      <formula>L$9&lt;8/24</formula>
    </cfRule>
  </conditionalFormatting>
  <conditionalFormatting sqref="L34:M34 L15:M25 L11:M13 N12:Q12 L27:M30">
    <cfRule type="expression" dxfId="1528" priority="20">
      <formula>L$9&gt;=20/24</formula>
    </cfRule>
    <cfRule type="expression" dxfId="1527" priority="21">
      <formula>AND(L$9&gt;=14/24,L$9&lt;20/24)</formula>
    </cfRule>
    <cfRule type="expression" dxfId="1526" priority="22">
      <formula>AND(L$9&gt;=8/24,L$9&lt;14/24)</formula>
    </cfRule>
    <cfRule type="expression" dxfId="1525" priority="23">
      <formula>L$9&lt;8/24</formula>
    </cfRule>
  </conditionalFormatting>
  <conditionalFormatting sqref="L32:M32">
    <cfRule type="expression" dxfId="1524" priority="16">
      <formula>L$9&gt;=20/24</formula>
    </cfRule>
    <cfRule type="expression" dxfId="1523" priority="17">
      <formula>AND(L$9&gt;=14/24,L$9&lt;20/24)</formula>
    </cfRule>
    <cfRule type="expression" dxfId="1522" priority="18">
      <formula>AND(L$9&gt;=8/24,L$9&lt;14/24)</formula>
    </cfRule>
    <cfRule type="expression" dxfId="1521" priority="19">
      <formula>L$9&lt;8/24</formula>
    </cfRule>
  </conditionalFormatting>
  <conditionalFormatting sqref="L15:M25 L11:M13 L32:M34 N12:Q12 L27:M30">
    <cfRule type="expression" dxfId="1520" priority="15">
      <formula>L11&gt;$AG11</formula>
    </cfRule>
  </conditionalFormatting>
  <conditionalFormatting sqref="L33:M33">
    <cfRule type="expression" dxfId="1519" priority="11">
      <formula>L$9&gt;=20/24</formula>
    </cfRule>
    <cfRule type="expression" dxfId="1518" priority="12">
      <formula>AND(L$9&gt;=14/24,L$9&lt;20/24)</formula>
    </cfRule>
    <cfRule type="expression" dxfId="1517" priority="13">
      <formula>AND(L$9&gt;=8/24,L$9&lt;14/24)</formula>
    </cfRule>
    <cfRule type="expression" dxfId="1516" priority="14">
      <formula>L$9&lt;8/24</formula>
    </cfRule>
  </conditionalFormatting>
  <conditionalFormatting sqref="L31:M31">
    <cfRule type="expression" dxfId="1515" priority="7">
      <formula>L$9&gt;=20/24</formula>
    </cfRule>
    <cfRule type="expression" dxfId="1514" priority="8">
      <formula>AND(L$9&gt;=14/24,L$9&lt;20/24)</formula>
    </cfRule>
    <cfRule type="expression" dxfId="1513" priority="9">
      <formula>AND(L$9&gt;=8/24,L$9&lt;14/24)</formula>
    </cfRule>
    <cfRule type="expression" dxfId="1512" priority="10">
      <formula>L$9&lt;8/24</formula>
    </cfRule>
  </conditionalFormatting>
  <conditionalFormatting sqref="L31:M31">
    <cfRule type="expression" dxfId="1511" priority="6">
      <formula>L31&gt;$AG31</formula>
    </cfRule>
  </conditionalFormatting>
  <conditionalFormatting sqref="L14:M14">
    <cfRule type="expression" dxfId="1510" priority="2">
      <formula>L$9&gt;=20/24</formula>
    </cfRule>
    <cfRule type="expression" dxfId="1509" priority="3">
      <formula>AND(L$9&gt;=14/24,L$9&lt;20/24)</formula>
    </cfRule>
    <cfRule type="expression" dxfId="1508" priority="4">
      <formula>AND(L$9&gt;=8/24,L$9&lt;14/24)</formula>
    </cfRule>
    <cfRule type="expression" dxfId="1507" priority="5">
      <formula>L$9&lt;8/24</formula>
    </cfRule>
  </conditionalFormatting>
  <conditionalFormatting sqref="L14:M14">
    <cfRule type="expression" dxfId="1506" priority="1">
      <formula>L14&gt;$AG14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AF55" sqref="AF5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2078/04/30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-5.32</v>
      </c>
      <c r="C5" s="32">
        <f t="shared" ref="C5:AF5" si="0">C65</f>
        <v>-18</v>
      </c>
      <c r="D5" s="32">
        <f t="shared" si="0"/>
        <v>-36</v>
      </c>
      <c r="E5" s="32">
        <f t="shared" si="0"/>
        <v>-44</v>
      </c>
      <c r="F5" s="32">
        <f t="shared" si="0"/>
        <v>-30</v>
      </c>
      <c r="G5" s="32">
        <f t="shared" si="0"/>
        <v>-53.2</v>
      </c>
      <c r="H5" s="32">
        <f t="shared" si="0"/>
        <v>-48.7</v>
      </c>
      <c r="I5" s="32">
        <f t="shared" si="0"/>
        <v>-57.599999999999994</v>
      </c>
      <c r="J5" s="32">
        <f t="shared" si="0"/>
        <v>-30.700000000000003</v>
      </c>
      <c r="K5" s="32">
        <f t="shared" si="0"/>
        <v>100</v>
      </c>
      <c r="L5" s="32">
        <f t="shared" si="0"/>
        <v>-14.099999999999998</v>
      </c>
      <c r="M5" s="32">
        <f t="shared" si="0"/>
        <v>-17.100000000000001</v>
      </c>
      <c r="N5" s="32">
        <f t="shared" si="0"/>
        <v>17.100000000000001</v>
      </c>
      <c r="O5" s="32">
        <f t="shared" si="0"/>
        <v>23.16</v>
      </c>
      <c r="P5" s="32">
        <f t="shared" si="0"/>
        <v>82.9</v>
      </c>
      <c r="Q5" s="32">
        <f t="shared" si="0"/>
        <v>127.8</v>
      </c>
      <c r="R5" s="32">
        <f t="shared" si="0"/>
        <v>141.82</v>
      </c>
      <c r="S5" s="32">
        <f t="shared" si="0"/>
        <v>104.94</v>
      </c>
      <c r="T5" s="32">
        <f t="shared" si="0"/>
        <v>117.3</v>
      </c>
      <c r="U5" s="32">
        <f t="shared" si="0"/>
        <v>96.1</v>
      </c>
      <c r="V5" s="32">
        <f t="shared" si="0"/>
        <v>110.8</v>
      </c>
      <c r="W5" s="32">
        <f t="shared" si="0"/>
        <v>4.5</v>
      </c>
      <c r="X5" s="32">
        <f t="shared" si="0"/>
        <v>6.3999999999999986</v>
      </c>
      <c r="Y5" s="32">
        <f t="shared" si="0"/>
        <v>28.799999999999997</v>
      </c>
      <c r="Z5" s="32">
        <f t="shared" si="0"/>
        <v>112</v>
      </c>
      <c r="AA5" s="32">
        <f t="shared" si="0"/>
        <v>114.44</v>
      </c>
      <c r="AB5" s="32">
        <f t="shared" si="0"/>
        <v>112.50999999999999</v>
      </c>
      <c r="AC5" s="32">
        <f t="shared" si="0"/>
        <v>108.65</v>
      </c>
      <c r="AD5" s="32">
        <f t="shared" si="0"/>
        <v>34.07</v>
      </c>
      <c r="AE5" s="32">
        <f t="shared" si="0"/>
        <v>32.9</v>
      </c>
      <c r="AF5" s="32">
        <f t="shared" si="0"/>
        <v>20.77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1159MW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Load=901</v>
      </c>
      <c r="B7" s="35">
        <f t="shared" ref="B7:AF7" si="1">B72</f>
        <v>1109.82</v>
      </c>
      <c r="C7" s="35">
        <f t="shared" si="1"/>
        <v>1059.54</v>
      </c>
      <c r="D7" s="35">
        <f t="shared" si="1"/>
        <v>1028.54</v>
      </c>
      <c r="E7" s="35">
        <f t="shared" si="1"/>
        <v>1010.6399999999999</v>
      </c>
      <c r="F7" s="35">
        <f t="shared" si="1"/>
        <v>995.33999999999992</v>
      </c>
      <c r="G7" s="35">
        <f t="shared" si="1"/>
        <v>962.13999999999987</v>
      </c>
      <c r="H7" s="35">
        <f t="shared" si="1"/>
        <v>970.63999999999987</v>
      </c>
      <c r="I7" s="35">
        <f t="shared" si="1"/>
        <v>961.7399999999999</v>
      </c>
      <c r="J7" s="35">
        <f t="shared" si="1"/>
        <v>983.74</v>
      </c>
      <c r="K7" s="35">
        <f t="shared" si="1"/>
        <v>1158.94</v>
      </c>
      <c r="L7" s="35">
        <f>L72</f>
        <v>1056.4399999999998</v>
      </c>
      <c r="M7" s="35">
        <f t="shared" si="1"/>
        <v>1029.1399999999999</v>
      </c>
      <c r="N7" s="35">
        <f t="shared" si="1"/>
        <v>1038.2400000000002</v>
      </c>
      <c r="O7" s="35">
        <f t="shared" si="1"/>
        <v>1049.3000000000002</v>
      </c>
      <c r="P7" s="35">
        <f t="shared" si="1"/>
        <v>957.74000000000012</v>
      </c>
      <c r="Q7" s="35">
        <f t="shared" si="1"/>
        <v>979.44</v>
      </c>
      <c r="R7" s="35">
        <f t="shared" si="1"/>
        <v>1017.6600000000001</v>
      </c>
      <c r="S7" s="35">
        <f t="shared" si="1"/>
        <v>1013.88</v>
      </c>
      <c r="T7" s="35">
        <f t="shared" si="1"/>
        <v>1028.3399999999999</v>
      </c>
      <c r="U7" s="35">
        <f t="shared" si="1"/>
        <v>1006.64</v>
      </c>
      <c r="V7" s="35">
        <f t="shared" si="1"/>
        <v>1018.3400000000001</v>
      </c>
      <c r="W7" s="35">
        <f t="shared" si="1"/>
        <v>900.6400000000001</v>
      </c>
      <c r="X7" s="35">
        <f t="shared" si="1"/>
        <v>1045.74</v>
      </c>
      <c r="Y7" s="35">
        <f t="shared" si="1"/>
        <v>1150.54</v>
      </c>
      <c r="Z7" s="35">
        <f t="shared" si="1"/>
        <v>1310.3400000000001</v>
      </c>
      <c r="AA7" s="35">
        <f t="shared" si="1"/>
        <v>1305.48</v>
      </c>
      <c r="AB7" s="35">
        <f t="shared" si="1"/>
        <v>1290.45</v>
      </c>
      <c r="AC7" s="35">
        <f t="shared" si="1"/>
        <v>1290.19</v>
      </c>
      <c r="AD7" s="35">
        <f t="shared" si="1"/>
        <v>1188.51</v>
      </c>
      <c r="AE7" s="35">
        <f t="shared" si="1"/>
        <v>1096.74</v>
      </c>
      <c r="AF7" s="35">
        <f t="shared" si="1"/>
        <v>1084.81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>
        <v>200</v>
      </c>
      <c r="C11" s="47">
        <v>180</v>
      </c>
      <c r="D11" s="47">
        <v>167</v>
      </c>
      <c r="E11" s="47">
        <v>167</v>
      </c>
      <c r="F11" s="47">
        <v>167</v>
      </c>
      <c r="G11" s="47">
        <v>167</v>
      </c>
      <c r="H11" s="47">
        <v>167</v>
      </c>
      <c r="I11" s="47">
        <v>167</v>
      </c>
      <c r="J11" s="47">
        <v>167</v>
      </c>
      <c r="K11" s="47">
        <v>167</v>
      </c>
      <c r="L11" s="48">
        <v>181.7</v>
      </c>
      <c r="M11" s="48">
        <v>181.4</v>
      </c>
      <c r="N11" s="48">
        <v>173.5</v>
      </c>
      <c r="O11" s="48">
        <v>173.7</v>
      </c>
      <c r="P11" s="48">
        <v>0</v>
      </c>
      <c r="Q11" s="48">
        <v>0</v>
      </c>
      <c r="R11" s="48">
        <v>0</v>
      </c>
      <c r="S11" s="49">
        <v>0</v>
      </c>
      <c r="T11" s="49">
        <v>0</v>
      </c>
      <c r="U11" s="49">
        <v>0</v>
      </c>
      <c r="V11" s="49">
        <v>0</v>
      </c>
      <c r="W11" s="49">
        <v>0</v>
      </c>
      <c r="X11" s="49">
        <v>140</v>
      </c>
      <c r="Y11" s="49">
        <v>207</v>
      </c>
      <c r="Z11" s="49">
        <v>280</v>
      </c>
      <c r="AA11" s="49">
        <v>290</v>
      </c>
      <c r="AB11" s="49">
        <v>290</v>
      </c>
      <c r="AC11" s="49">
        <v>290</v>
      </c>
      <c r="AD11" s="47">
        <v>240</v>
      </c>
      <c r="AE11" s="47">
        <v>160</v>
      </c>
      <c r="AF11" s="47">
        <v>160</v>
      </c>
      <c r="AG11" s="50">
        <v>456</v>
      </c>
      <c r="AH11" s="51">
        <f>MAX(B11:AF11)</f>
        <v>290</v>
      </c>
      <c r="AI11" s="52">
        <f>MIN(B11:AF11)</f>
        <v>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8">
        <v>60</v>
      </c>
      <c r="C12" s="48">
        <v>60</v>
      </c>
      <c r="D12" s="48">
        <v>60</v>
      </c>
      <c r="E12" s="48">
        <v>60</v>
      </c>
      <c r="F12" s="48">
        <v>60</v>
      </c>
      <c r="G12" s="48">
        <v>60</v>
      </c>
      <c r="H12" s="48">
        <v>60</v>
      </c>
      <c r="I12" s="48">
        <v>60</v>
      </c>
      <c r="J12" s="48">
        <v>60</v>
      </c>
      <c r="K12" s="48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63.3</v>
      </c>
      <c r="Q12" s="48">
        <v>63.4</v>
      </c>
      <c r="R12" s="48">
        <v>63.4</v>
      </c>
      <c r="S12" s="48">
        <v>63.4</v>
      </c>
      <c r="T12" s="48">
        <v>63.4</v>
      </c>
      <c r="U12" s="48">
        <v>63.4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63.4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8">
        <v>0</v>
      </c>
      <c r="C13" s="48">
        <v>0</v>
      </c>
      <c r="D13" s="48">
        <v>0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48">
        <v>45.9</v>
      </c>
      <c r="C14" s="48">
        <v>45.8</v>
      </c>
      <c r="D14" s="48">
        <v>45.8</v>
      </c>
      <c r="E14" s="48">
        <v>45.8</v>
      </c>
      <c r="F14" s="48">
        <v>45.8</v>
      </c>
      <c r="G14" s="48">
        <v>45.8</v>
      </c>
      <c r="H14" s="48">
        <v>45.8</v>
      </c>
      <c r="I14" s="48">
        <v>45.8</v>
      </c>
      <c r="J14" s="48">
        <v>45.8</v>
      </c>
      <c r="K14" s="48">
        <v>45.8</v>
      </c>
      <c r="L14" s="48">
        <v>45.9</v>
      </c>
      <c r="M14" s="48">
        <v>45.9</v>
      </c>
      <c r="N14" s="48">
        <v>45.6</v>
      </c>
      <c r="O14" s="48">
        <v>45.8</v>
      </c>
      <c r="P14" s="48">
        <v>45.7</v>
      </c>
      <c r="Q14" s="48">
        <v>45.8</v>
      </c>
      <c r="R14" s="48">
        <v>45.6</v>
      </c>
      <c r="S14" s="48">
        <v>45.8</v>
      </c>
      <c r="T14" s="48">
        <v>46</v>
      </c>
      <c r="U14" s="48">
        <v>45.3</v>
      </c>
      <c r="V14" s="48">
        <v>46</v>
      </c>
      <c r="W14" s="48">
        <v>46</v>
      </c>
      <c r="X14" s="48">
        <v>46</v>
      </c>
      <c r="Y14" s="48">
        <v>45.3</v>
      </c>
      <c r="Z14" s="48">
        <v>45.3</v>
      </c>
      <c r="AA14" s="48">
        <v>45.3</v>
      </c>
      <c r="AB14" s="48">
        <v>45.3</v>
      </c>
      <c r="AC14" s="48">
        <v>45.3</v>
      </c>
      <c r="AD14" s="48">
        <v>45.3</v>
      </c>
      <c r="AE14" s="48">
        <v>45.3</v>
      </c>
      <c r="AF14" s="48">
        <v>45.3</v>
      </c>
      <c r="AG14" s="56">
        <v>50</v>
      </c>
      <c r="AH14" s="51">
        <f t="shared" si="2"/>
        <v>46</v>
      </c>
      <c r="AI14" s="52">
        <f t="shared" si="3"/>
        <v>45.3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8">
        <v>26</v>
      </c>
      <c r="C15" s="48">
        <v>26</v>
      </c>
      <c r="D15" s="48">
        <v>26</v>
      </c>
      <c r="E15" s="48">
        <v>26</v>
      </c>
      <c r="F15" s="48">
        <v>26</v>
      </c>
      <c r="G15" s="48">
        <v>26</v>
      </c>
      <c r="H15" s="48">
        <v>26</v>
      </c>
      <c r="I15" s="48">
        <v>26</v>
      </c>
      <c r="J15" s="48">
        <v>26</v>
      </c>
      <c r="K15" s="48">
        <v>26</v>
      </c>
      <c r="L15" s="48">
        <v>26</v>
      </c>
      <c r="M15" s="48">
        <v>26</v>
      </c>
      <c r="N15" s="48">
        <v>26</v>
      </c>
      <c r="O15" s="48">
        <v>26</v>
      </c>
      <c r="P15" s="48">
        <v>26</v>
      </c>
      <c r="Q15" s="48">
        <v>26</v>
      </c>
      <c r="R15" s="48">
        <v>26</v>
      </c>
      <c r="S15" s="48">
        <v>26</v>
      </c>
      <c r="T15" s="48">
        <v>26</v>
      </c>
      <c r="U15" s="48">
        <v>26</v>
      </c>
      <c r="V15" s="48">
        <v>26</v>
      </c>
      <c r="W15" s="48">
        <v>26</v>
      </c>
      <c r="X15" s="48">
        <v>26</v>
      </c>
      <c r="Y15" s="48">
        <v>26</v>
      </c>
      <c r="Z15" s="48">
        <v>28</v>
      </c>
      <c r="AA15" s="48">
        <v>28</v>
      </c>
      <c r="AB15" s="48">
        <v>28</v>
      </c>
      <c r="AC15" s="48">
        <v>28</v>
      </c>
      <c r="AD15" s="48">
        <v>28</v>
      </c>
      <c r="AE15" s="48">
        <v>24</v>
      </c>
      <c r="AF15" s="48">
        <v>24</v>
      </c>
      <c r="AG15" s="168">
        <v>45</v>
      </c>
      <c r="AH15" s="51">
        <f t="shared" si="2"/>
        <v>28</v>
      </c>
      <c r="AI15" s="52">
        <f t="shared" si="3"/>
        <v>24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8">
        <v>25</v>
      </c>
      <c r="C16" s="48">
        <v>25</v>
      </c>
      <c r="D16" s="48">
        <v>25</v>
      </c>
      <c r="E16" s="48">
        <v>25</v>
      </c>
      <c r="F16" s="48">
        <v>25</v>
      </c>
      <c r="G16" s="48">
        <v>25</v>
      </c>
      <c r="H16" s="48">
        <v>25</v>
      </c>
      <c r="I16" s="48">
        <v>25</v>
      </c>
      <c r="J16" s="48">
        <v>25</v>
      </c>
      <c r="K16" s="48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8">
        <v>25</v>
      </c>
      <c r="C17" s="48">
        <v>25</v>
      </c>
      <c r="D17" s="48">
        <v>25</v>
      </c>
      <c r="E17" s="48">
        <v>25</v>
      </c>
      <c r="F17" s="48">
        <v>25</v>
      </c>
      <c r="G17" s="48">
        <v>25</v>
      </c>
      <c r="H17" s="48">
        <v>25</v>
      </c>
      <c r="I17" s="48">
        <v>25</v>
      </c>
      <c r="J17" s="48">
        <v>25</v>
      </c>
      <c r="K17" s="48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8">
        <v>25.3</v>
      </c>
      <c r="C18" s="48">
        <v>25.2</v>
      </c>
      <c r="D18" s="48">
        <v>25.2</v>
      </c>
      <c r="E18" s="48">
        <v>25.2</v>
      </c>
      <c r="F18" s="48">
        <v>25.2</v>
      </c>
      <c r="G18" s="48">
        <v>25.2</v>
      </c>
      <c r="H18" s="48">
        <v>25.2</v>
      </c>
      <c r="I18" s="48">
        <v>25.2</v>
      </c>
      <c r="J18" s="48">
        <v>25.2</v>
      </c>
      <c r="K18" s="48">
        <v>25.2</v>
      </c>
      <c r="L18" s="48">
        <v>25.2</v>
      </c>
      <c r="M18" s="48">
        <v>25.2</v>
      </c>
      <c r="N18" s="48">
        <v>25.2</v>
      </c>
      <c r="O18" s="48">
        <v>25.2</v>
      </c>
      <c r="P18" s="48">
        <v>25.2</v>
      </c>
      <c r="Q18" s="48">
        <v>25.2</v>
      </c>
      <c r="R18" s="48">
        <v>25.2</v>
      </c>
      <c r="S18" s="48">
        <v>25.2</v>
      </c>
      <c r="T18" s="48">
        <v>25.2</v>
      </c>
      <c r="U18" s="48">
        <v>25.2</v>
      </c>
      <c r="V18" s="48">
        <v>25.2</v>
      </c>
      <c r="W18" s="48">
        <v>25.2</v>
      </c>
      <c r="X18" s="48">
        <v>25.2</v>
      </c>
      <c r="Y18" s="48">
        <v>25.2</v>
      </c>
      <c r="Z18" s="48">
        <v>25.2</v>
      </c>
      <c r="AA18" s="48">
        <v>0</v>
      </c>
      <c r="AB18" s="48">
        <v>0</v>
      </c>
      <c r="AC18" s="48">
        <v>0</v>
      </c>
      <c r="AD18" s="48">
        <v>25</v>
      </c>
      <c r="AE18" s="48">
        <v>25</v>
      </c>
      <c r="AF18" s="48">
        <v>25</v>
      </c>
      <c r="AG18" s="168">
        <v>30</v>
      </c>
      <c r="AH18" s="51">
        <f t="shared" si="2"/>
        <v>25.3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8">
        <v>6.2</v>
      </c>
      <c r="C19" s="48">
        <v>6.2</v>
      </c>
      <c r="D19" s="48">
        <v>6.2</v>
      </c>
      <c r="E19" s="48">
        <v>6.2</v>
      </c>
      <c r="F19" s="48">
        <v>6.2</v>
      </c>
      <c r="G19" s="48">
        <v>6.2</v>
      </c>
      <c r="H19" s="48">
        <v>6.2</v>
      </c>
      <c r="I19" s="48">
        <v>6.2</v>
      </c>
      <c r="J19" s="48">
        <v>6.2</v>
      </c>
      <c r="K19" s="48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8">
        <v>0</v>
      </c>
      <c r="C20" s="48">
        <v>0</v>
      </c>
      <c r="D20" s="48">
        <v>0</v>
      </c>
      <c r="E20" s="48">
        <v>0</v>
      </c>
      <c r="F20" s="48">
        <v>0</v>
      </c>
      <c r="G20" s="48">
        <v>0</v>
      </c>
      <c r="H20" s="48">
        <v>0</v>
      </c>
      <c r="I20" s="48">
        <v>0</v>
      </c>
      <c r="J20" s="48">
        <v>0</v>
      </c>
      <c r="K20" s="48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8">
        <v>22</v>
      </c>
      <c r="C21" s="48">
        <v>22</v>
      </c>
      <c r="D21" s="48">
        <v>22</v>
      </c>
      <c r="E21" s="48">
        <v>22</v>
      </c>
      <c r="F21" s="48">
        <v>22</v>
      </c>
      <c r="G21" s="48">
        <v>22</v>
      </c>
      <c r="H21" s="48">
        <v>22</v>
      </c>
      <c r="I21" s="48">
        <v>22</v>
      </c>
      <c r="J21" s="48">
        <v>22</v>
      </c>
      <c r="K21" s="48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8">
        <v>22</v>
      </c>
      <c r="C22" s="48">
        <v>22</v>
      </c>
      <c r="D22" s="48">
        <v>22</v>
      </c>
      <c r="E22" s="48">
        <v>22</v>
      </c>
      <c r="F22" s="48">
        <v>22</v>
      </c>
      <c r="G22" s="48">
        <v>22</v>
      </c>
      <c r="H22" s="48">
        <v>22</v>
      </c>
      <c r="I22" s="48">
        <v>22</v>
      </c>
      <c r="J22" s="48">
        <v>22</v>
      </c>
      <c r="K22" s="48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8">
        <v>22</v>
      </c>
      <c r="C23" s="48">
        <v>22</v>
      </c>
      <c r="D23" s="48">
        <v>22</v>
      </c>
      <c r="E23" s="48">
        <v>22</v>
      </c>
      <c r="F23" s="48">
        <v>22</v>
      </c>
      <c r="G23" s="48">
        <v>22</v>
      </c>
      <c r="H23" s="48">
        <v>22</v>
      </c>
      <c r="I23" s="48">
        <v>22</v>
      </c>
      <c r="J23" s="48">
        <v>22</v>
      </c>
      <c r="K23" s="48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8">
        <v>22</v>
      </c>
      <c r="C24" s="48">
        <v>22</v>
      </c>
      <c r="D24" s="48">
        <v>22</v>
      </c>
      <c r="E24" s="48">
        <v>22</v>
      </c>
      <c r="F24" s="48">
        <v>22</v>
      </c>
      <c r="G24" s="48">
        <v>22</v>
      </c>
      <c r="H24" s="48">
        <v>22</v>
      </c>
      <c r="I24" s="48">
        <v>22</v>
      </c>
      <c r="J24" s="48">
        <v>22</v>
      </c>
      <c r="K24" s="48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8">
        <v>15</v>
      </c>
      <c r="C25" s="48">
        <v>15</v>
      </c>
      <c r="D25" s="48">
        <v>15</v>
      </c>
      <c r="E25" s="48">
        <v>15</v>
      </c>
      <c r="F25" s="48">
        <v>15</v>
      </c>
      <c r="G25" s="48">
        <v>15</v>
      </c>
      <c r="H25" s="48">
        <v>15</v>
      </c>
      <c r="I25" s="48">
        <v>15</v>
      </c>
      <c r="J25" s="48">
        <v>15</v>
      </c>
      <c r="K25" s="48">
        <v>15</v>
      </c>
      <c r="L25" s="48">
        <v>15</v>
      </c>
      <c r="M25" s="48">
        <v>15</v>
      </c>
      <c r="N25" s="48">
        <v>15</v>
      </c>
      <c r="O25" s="48">
        <v>15</v>
      </c>
      <c r="P25" s="48">
        <v>15</v>
      </c>
      <c r="Q25" s="48">
        <v>15</v>
      </c>
      <c r="R25" s="48">
        <v>15</v>
      </c>
      <c r="S25" s="48">
        <v>15</v>
      </c>
      <c r="T25" s="48">
        <v>15</v>
      </c>
      <c r="U25" s="48">
        <v>15</v>
      </c>
      <c r="V25" s="48">
        <v>15</v>
      </c>
      <c r="W25" s="48">
        <v>15</v>
      </c>
      <c r="X25" s="48">
        <v>15</v>
      </c>
      <c r="Y25" s="48">
        <v>15</v>
      </c>
      <c r="Z25" s="48">
        <v>15</v>
      </c>
      <c r="AA25" s="48">
        <v>15</v>
      </c>
      <c r="AB25" s="48">
        <v>15</v>
      </c>
      <c r="AC25" s="48">
        <v>15</v>
      </c>
      <c r="AD25" s="48">
        <v>15</v>
      </c>
      <c r="AE25" s="48">
        <v>15</v>
      </c>
      <c r="AF25" s="48">
        <v>15</v>
      </c>
      <c r="AG25" s="168">
        <v>23.5</v>
      </c>
      <c r="AH25" s="51">
        <f t="shared" si="2"/>
        <v>15</v>
      </c>
      <c r="AI25" s="52">
        <f t="shared" si="3"/>
        <v>15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6</v>
      </c>
      <c r="Z26" s="48">
        <v>6</v>
      </c>
      <c r="AA26" s="48">
        <v>13.1</v>
      </c>
      <c r="AB26" s="48">
        <v>0</v>
      </c>
      <c r="AC26" s="48">
        <v>0</v>
      </c>
      <c r="AD26" s="48">
        <v>0</v>
      </c>
      <c r="AE26" s="48">
        <v>11</v>
      </c>
      <c r="AF26" s="48">
        <v>11</v>
      </c>
      <c r="AG26" s="168">
        <v>22.2</v>
      </c>
      <c r="AH26" s="51">
        <f t="shared" si="2"/>
        <v>13.1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8">
        <v>0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0</v>
      </c>
      <c r="I28" s="48">
        <v>0</v>
      </c>
      <c r="J28" s="48">
        <v>0</v>
      </c>
      <c r="K28" s="48">
        <v>0</v>
      </c>
      <c r="L28" s="48">
        <v>0</v>
      </c>
      <c r="M28" s="48">
        <v>0</v>
      </c>
      <c r="N28" s="48">
        <v>0</v>
      </c>
      <c r="O28" s="48">
        <v>4</v>
      </c>
      <c r="P28" s="48">
        <v>4</v>
      </c>
      <c r="Q28" s="48">
        <v>4</v>
      </c>
      <c r="R28" s="48">
        <v>4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8">
        <v>0</v>
      </c>
      <c r="AB28" s="48">
        <v>0</v>
      </c>
      <c r="AC28" s="48">
        <v>0</v>
      </c>
      <c r="AD28" s="48">
        <v>0</v>
      </c>
      <c r="AE28" s="48">
        <v>0</v>
      </c>
      <c r="AF28" s="48">
        <v>0</v>
      </c>
      <c r="AG28" s="168">
        <v>22.1</v>
      </c>
      <c r="AH28" s="51">
        <f t="shared" si="2"/>
        <v>4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48">
        <v>12</v>
      </c>
      <c r="C29" s="48">
        <v>12</v>
      </c>
      <c r="D29" s="48">
        <v>12</v>
      </c>
      <c r="E29" s="48">
        <v>12</v>
      </c>
      <c r="F29" s="48">
        <v>12</v>
      </c>
      <c r="G29" s="48">
        <v>12</v>
      </c>
      <c r="H29" s="48">
        <v>12</v>
      </c>
      <c r="I29" s="48">
        <v>12</v>
      </c>
      <c r="J29" s="48">
        <v>12</v>
      </c>
      <c r="K29" s="48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48">
        <v>0</v>
      </c>
      <c r="C30" s="48">
        <v>0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48">
        <v>4.7</v>
      </c>
      <c r="C31" s="48">
        <v>4.7</v>
      </c>
      <c r="D31" s="48">
        <v>4.7</v>
      </c>
      <c r="E31" s="48">
        <v>4.7</v>
      </c>
      <c r="F31" s="48">
        <v>4.7</v>
      </c>
      <c r="G31" s="48">
        <v>4.7</v>
      </c>
      <c r="H31" s="48">
        <v>4.7</v>
      </c>
      <c r="I31" s="48">
        <v>4.7</v>
      </c>
      <c r="J31" s="48">
        <v>4.7</v>
      </c>
      <c r="K31" s="48">
        <v>4.7</v>
      </c>
      <c r="L31" s="48">
        <v>4.7</v>
      </c>
      <c r="M31" s="48">
        <v>4.7</v>
      </c>
      <c r="N31" s="48">
        <v>4.7</v>
      </c>
      <c r="O31" s="48">
        <v>4.8</v>
      </c>
      <c r="P31" s="48">
        <v>4.8</v>
      </c>
      <c r="Q31" s="48">
        <v>4.8</v>
      </c>
      <c r="R31" s="48">
        <v>4.8</v>
      </c>
      <c r="S31" s="48">
        <v>4.8</v>
      </c>
      <c r="T31" s="48">
        <v>4.8</v>
      </c>
      <c r="U31" s="48">
        <v>4.8</v>
      </c>
      <c r="V31" s="48">
        <v>4.8</v>
      </c>
      <c r="W31" s="48">
        <v>4.8</v>
      </c>
      <c r="X31" s="48">
        <v>4.8</v>
      </c>
      <c r="Y31" s="48">
        <v>4.8</v>
      </c>
      <c r="Z31" s="48">
        <v>4.8</v>
      </c>
      <c r="AA31" s="48">
        <v>4.8</v>
      </c>
      <c r="AB31" s="48">
        <v>4.8</v>
      </c>
      <c r="AC31" s="48">
        <v>4.8</v>
      </c>
      <c r="AD31" s="48">
        <v>4.8</v>
      </c>
      <c r="AE31" s="48">
        <v>4.8</v>
      </c>
      <c r="AF31" s="48">
        <v>4.8</v>
      </c>
      <c r="AG31" s="58">
        <v>20</v>
      </c>
      <c r="AH31" s="51">
        <f t="shared" si="2"/>
        <v>4.8</v>
      </c>
      <c r="AI31" s="52">
        <f t="shared" si="3"/>
        <v>4.7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48">
        <v>0</v>
      </c>
      <c r="C32" s="48">
        <v>0</v>
      </c>
      <c r="D32" s="48">
        <v>0</v>
      </c>
      <c r="E32" s="48">
        <v>0</v>
      </c>
      <c r="F32" s="48">
        <v>0</v>
      </c>
      <c r="G32" s="48">
        <v>0</v>
      </c>
      <c r="H32" s="48">
        <v>0</v>
      </c>
      <c r="I32" s="48">
        <v>0</v>
      </c>
      <c r="J32" s="48">
        <v>0</v>
      </c>
      <c r="K32" s="48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f>73.5+82.2</f>
        <v>155.69999999999999</v>
      </c>
      <c r="C34" s="55">
        <f>73.8+82</f>
        <v>155.80000000000001</v>
      </c>
      <c r="D34" s="55">
        <f>82+74</f>
        <v>156</v>
      </c>
      <c r="E34" s="55">
        <f>82+74</f>
        <v>156</v>
      </c>
      <c r="F34" s="55">
        <f>82+73.5</f>
        <v>155.5</v>
      </c>
      <c r="G34" s="55">
        <f>82+73.5</f>
        <v>155.5</v>
      </c>
      <c r="H34" s="55">
        <v>152.5</v>
      </c>
      <c r="I34" s="55">
        <f>77+73.5</f>
        <v>150.5</v>
      </c>
      <c r="J34" s="55">
        <f>70+74</f>
        <v>144</v>
      </c>
      <c r="K34" s="55">
        <v>142</v>
      </c>
      <c r="L34" s="64">
        <v>143</v>
      </c>
      <c r="M34" s="64">
        <v>142</v>
      </c>
      <c r="N34" s="64">
        <v>138</v>
      </c>
      <c r="O34" s="64">
        <v>139</v>
      </c>
      <c r="P34" s="64">
        <v>139</v>
      </c>
      <c r="Q34" s="64">
        <v>138.4</v>
      </c>
      <c r="R34" s="64">
        <v>139.19999999999999</v>
      </c>
      <c r="S34" s="64">
        <v>145</v>
      </c>
      <c r="T34" s="64">
        <v>146</v>
      </c>
      <c r="U34" s="64">
        <v>149</v>
      </c>
      <c r="V34" s="64">
        <v>151</v>
      </c>
      <c r="W34" s="64">
        <v>151</v>
      </c>
      <c r="X34" s="64">
        <v>139</v>
      </c>
      <c r="Y34" s="64">
        <v>143</v>
      </c>
      <c r="Z34" s="64">
        <v>143</v>
      </c>
      <c r="AA34" s="64">
        <v>150</v>
      </c>
      <c r="AB34" s="64">
        <v>151</v>
      </c>
      <c r="AC34" s="64">
        <v>152</v>
      </c>
      <c r="AD34" s="64">
        <v>152</v>
      </c>
      <c r="AE34" s="55">
        <v>154</v>
      </c>
      <c r="AF34" s="55">
        <v>153</v>
      </c>
      <c r="AG34" s="58">
        <v>240</v>
      </c>
      <c r="AH34" s="51">
        <f t="shared" si="2"/>
        <v>156</v>
      </c>
      <c r="AI34" s="52">
        <f t="shared" si="3"/>
        <v>138</v>
      </c>
      <c r="AK34" s="53"/>
    </row>
    <row r="35" spans="1:41" ht="15.75" thickBot="1" x14ac:dyDescent="0.3">
      <c r="A35" s="65" t="s">
        <v>20</v>
      </c>
      <c r="B35" s="66">
        <f>SUM(B11:B33)</f>
        <v>753.1</v>
      </c>
      <c r="C35" s="66">
        <f t="shared" ref="C35:AF35" si="4">SUM(C11:C33)</f>
        <v>732.9</v>
      </c>
      <c r="D35" s="66">
        <f t="shared" si="4"/>
        <v>719.9</v>
      </c>
      <c r="E35" s="66">
        <f t="shared" si="4"/>
        <v>719.9</v>
      </c>
      <c r="F35" s="66">
        <f t="shared" si="4"/>
        <v>719.9</v>
      </c>
      <c r="G35" s="66">
        <f t="shared" si="4"/>
        <v>719.9</v>
      </c>
      <c r="H35" s="66">
        <f t="shared" si="4"/>
        <v>719.9</v>
      </c>
      <c r="I35" s="66">
        <f t="shared" si="4"/>
        <v>719.9</v>
      </c>
      <c r="J35" s="66">
        <f t="shared" si="4"/>
        <v>719.9</v>
      </c>
      <c r="K35" s="66">
        <f t="shared" si="4"/>
        <v>719.9</v>
      </c>
      <c r="L35" s="66">
        <f t="shared" si="4"/>
        <v>734.69999999999993</v>
      </c>
      <c r="M35" s="66">
        <f t="shared" si="4"/>
        <v>734.4</v>
      </c>
      <c r="N35" s="66">
        <f t="shared" si="4"/>
        <v>726.2</v>
      </c>
      <c r="O35" s="66">
        <f>SUM(O11:O33)</f>
        <v>730.7</v>
      </c>
      <c r="P35" s="66">
        <f>SUM(P11:P33)</f>
        <v>560.20000000000005</v>
      </c>
      <c r="Q35" s="66">
        <f t="shared" si="4"/>
        <v>560.4</v>
      </c>
      <c r="R35" s="66">
        <f t="shared" si="4"/>
        <v>560.20000000000005</v>
      </c>
      <c r="S35" s="66">
        <f t="shared" si="4"/>
        <v>556.4</v>
      </c>
      <c r="T35" s="66">
        <f t="shared" si="4"/>
        <v>556.59999999999991</v>
      </c>
      <c r="U35" s="66">
        <f t="shared" si="4"/>
        <v>555.9</v>
      </c>
      <c r="V35" s="66">
        <f t="shared" si="4"/>
        <v>553.20000000000005</v>
      </c>
      <c r="W35" s="66">
        <f t="shared" si="4"/>
        <v>553.20000000000005</v>
      </c>
      <c r="X35" s="66">
        <f t="shared" si="4"/>
        <v>693.2</v>
      </c>
      <c r="Y35" s="66">
        <f t="shared" si="4"/>
        <v>765.5</v>
      </c>
      <c r="Z35" s="66">
        <f t="shared" si="4"/>
        <v>840.5</v>
      </c>
      <c r="AA35" s="66">
        <f t="shared" si="4"/>
        <v>832.4</v>
      </c>
      <c r="AB35" s="66">
        <f t="shared" si="4"/>
        <v>819.3</v>
      </c>
      <c r="AC35" s="66">
        <f t="shared" si="4"/>
        <v>819.3</v>
      </c>
      <c r="AD35" s="66">
        <f t="shared" si="4"/>
        <v>794.3</v>
      </c>
      <c r="AE35" s="66">
        <f t="shared" si="4"/>
        <v>721.3</v>
      </c>
      <c r="AF35" s="66">
        <f t="shared" si="4"/>
        <v>721.3</v>
      </c>
      <c r="AG35" s="58">
        <f>SUM(AG11:AG34)</f>
        <v>1416.83</v>
      </c>
      <c r="AH35" s="51">
        <f t="shared" si="2"/>
        <v>840.5</v>
      </c>
      <c r="AI35" s="52">
        <f t="shared" si="3"/>
        <v>553.20000000000005</v>
      </c>
      <c r="AK35" s="53"/>
    </row>
    <row r="36" spans="1:41" x14ac:dyDescent="0.25">
      <c r="A36" s="54" t="s">
        <v>21</v>
      </c>
      <c r="B36" s="47">
        <v>137.30000000000001</v>
      </c>
      <c r="C36" s="55">
        <v>120.9</v>
      </c>
      <c r="D36" s="55">
        <v>120.9</v>
      </c>
      <c r="E36" s="55">
        <v>111</v>
      </c>
      <c r="F36" s="55">
        <v>111</v>
      </c>
      <c r="G36" s="55">
        <v>111</v>
      </c>
      <c r="H36" s="55">
        <v>111</v>
      </c>
      <c r="I36" s="55">
        <v>111</v>
      </c>
      <c r="J36" s="55">
        <v>111</v>
      </c>
      <c r="K36" s="55">
        <v>130</v>
      </c>
      <c r="L36" s="48">
        <v>128.5</v>
      </c>
      <c r="M36" s="48">
        <v>121.1</v>
      </c>
      <c r="N36" s="48">
        <v>101.4</v>
      </c>
      <c r="O36" s="48">
        <v>101.4</v>
      </c>
      <c r="P36" s="48">
        <v>100.4</v>
      </c>
      <c r="Q36" s="48">
        <v>110</v>
      </c>
      <c r="R36" s="48">
        <v>131.1</v>
      </c>
      <c r="S36" s="48">
        <v>137</v>
      </c>
      <c r="T36" s="48">
        <v>137.69999999999999</v>
      </c>
      <c r="U36" s="48">
        <v>137.9</v>
      </c>
      <c r="V36" s="48">
        <v>138.19999999999999</v>
      </c>
      <c r="W36" s="48">
        <v>126.6</v>
      </c>
      <c r="X36" s="48">
        <v>131.6</v>
      </c>
      <c r="Y36" s="48">
        <v>140.30000000000001</v>
      </c>
      <c r="Z36" s="48">
        <v>141.19999999999999</v>
      </c>
      <c r="AA36" s="47">
        <v>141.4</v>
      </c>
      <c r="AB36" s="47">
        <v>141.4</v>
      </c>
      <c r="AC36" s="47">
        <v>140</v>
      </c>
      <c r="AD36" s="47">
        <v>138.80000000000001</v>
      </c>
      <c r="AE36" s="47">
        <v>130.9</v>
      </c>
      <c r="AF36" s="47">
        <v>130.30000000000001</v>
      </c>
      <c r="AG36" s="56">
        <v>144</v>
      </c>
      <c r="AH36" s="51">
        <f t="shared" si="2"/>
        <v>141.4</v>
      </c>
      <c r="AI36" s="52">
        <f t="shared" si="3"/>
        <v>100.4</v>
      </c>
      <c r="AK36" s="53"/>
    </row>
    <row r="37" spans="1:41" x14ac:dyDescent="0.25">
      <c r="A37" s="57" t="s">
        <v>22</v>
      </c>
      <c r="B37" s="55">
        <v>70.599999999999994</v>
      </c>
      <c r="C37" s="55">
        <v>70.2</v>
      </c>
      <c r="D37" s="55">
        <v>70.2</v>
      </c>
      <c r="E37" s="55">
        <v>70.2</v>
      </c>
      <c r="F37" s="55">
        <v>51</v>
      </c>
      <c r="G37" s="55">
        <v>46</v>
      </c>
      <c r="H37" s="55">
        <v>50</v>
      </c>
      <c r="I37" s="55">
        <v>50</v>
      </c>
      <c r="J37" s="55">
        <v>50</v>
      </c>
      <c r="K37" s="55">
        <v>65</v>
      </c>
      <c r="L37" s="67">
        <v>58.1</v>
      </c>
      <c r="M37" s="67">
        <v>50.6</v>
      </c>
      <c r="N37" s="67">
        <v>50.2</v>
      </c>
      <c r="O37" s="67">
        <v>50.2</v>
      </c>
      <c r="P37" s="67">
        <v>71.400000000000006</v>
      </c>
      <c r="Q37" s="67">
        <v>71.7</v>
      </c>
      <c r="R37" s="67">
        <v>70.900000000000006</v>
      </c>
      <c r="S37" s="67">
        <v>71.5</v>
      </c>
      <c r="T37" s="67">
        <v>72.2</v>
      </c>
      <c r="U37" s="67">
        <v>72.2</v>
      </c>
      <c r="V37" s="67">
        <v>71.8</v>
      </c>
      <c r="W37" s="67">
        <v>72.400000000000006</v>
      </c>
      <c r="X37" s="67">
        <v>71.7</v>
      </c>
      <c r="Y37" s="67">
        <v>71.8</v>
      </c>
      <c r="Z37" s="67">
        <v>72.5</v>
      </c>
      <c r="AA37" s="55">
        <v>71.2</v>
      </c>
      <c r="AB37" s="55">
        <v>71.2</v>
      </c>
      <c r="AC37" s="55">
        <v>70.3</v>
      </c>
      <c r="AD37" s="55">
        <v>69.7</v>
      </c>
      <c r="AE37" s="55">
        <v>59.9</v>
      </c>
      <c r="AF37" s="55">
        <v>60.9</v>
      </c>
      <c r="AG37" s="58">
        <v>70</v>
      </c>
      <c r="AH37" s="51">
        <f t="shared" si="2"/>
        <v>72.5</v>
      </c>
      <c r="AI37" s="52">
        <f t="shared" si="3"/>
        <v>46</v>
      </c>
      <c r="AK37" s="53"/>
    </row>
    <row r="38" spans="1:41" x14ac:dyDescent="0.25">
      <c r="A38" s="57" t="s">
        <v>23</v>
      </c>
      <c r="B38" s="55">
        <v>44.4</v>
      </c>
      <c r="C38" s="55">
        <v>44.1</v>
      </c>
      <c r="D38" s="55">
        <v>44.1</v>
      </c>
      <c r="E38" s="55">
        <v>44.1</v>
      </c>
      <c r="F38" s="55">
        <v>34</v>
      </c>
      <c r="G38" s="55">
        <v>34</v>
      </c>
      <c r="H38" s="55">
        <v>34</v>
      </c>
      <c r="I38" s="55">
        <v>34</v>
      </c>
      <c r="J38" s="55">
        <v>34</v>
      </c>
      <c r="K38" s="55">
        <v>44.5</v>
      </c>
      <c r="L38" s="67">
        <v>44.9</v>
      </c>
      <c r="M38" s="67">
        <v>36.299999999999997</v>
      </c>
      <c r="N38" s="67">
        <v>39.5</v>
      </c>
      <c r="O38" s="67">
        <v>39.5</v>
      </c>
      <c r="P38" s="67">
        <v>44.8</v>
      </c>
      <c r="Q38" s="67">
        <v>44.3</v>
      </c>
      <c r="R38" s="67">
        <v>43.9</v>
      </c>
      <c r="S38" s="67">
        <v>44.2</v>
      </c>
      <c r="T38" s="67">
        <v>44.7</v>
      </c>
      <c r="U38" s="67">
        <v>44.7</v>
      </c>
      <c r="V38" s="67">
        <v>44.5</v>
      </c>
      <c r="W38" s="67">
        <v>44.1</v>
      </c>
      <c r="X38" s="67">
        <v>43</v>
      </c>
      <c r="Y38" s="67">
        <v>45</v>
      </c>
      <c r="Z38" s="67">
        <v>45</v>
      </c>
      <c r="AA38" s="55">
        <v>45</v>
      </c>
      <c r="AB38" s="55">
        <v>45</v>
      </c>
      <c r="AC38" s="55">
        <v>44.4</v>
      </c>
      <c r="AD38" s="55">
        <v>44.1</v>
      </c>
      <c r="AE38" s="55">
        <v>44.2</v>
      </c>
      <c r="AF38" s="55">
        <v>44</v>
      </c>
      <c r="AG38" s="58">
        <v>69</v>
      </c>
      <c r="AH38" s="51">
        <f t="shared" si="2"/>
        <v>45</v>
      </c>
      <c r="AI38" s="52">
        <f t="shared" si="3"/>
        <v>34</v>
      </c>
      <c r="AK38" s="53"/>
    </row>
    <row r="39" spans="1:41" x14ac:dyDescent="0.25">
      <c r="A39" s="57" t="s">
        <v>24</v>
      </c>
      <c r="B39" s="55">
        <v>30.5</v>
      </c>
      <c r="C39" s="55">
        <v>30.2</v>
      </c>
      <c r="D39" s="55">
        <v>30.2</v>
      </c>
      <c r="E39" s="55">
        <v>30.2</v>
      </c>
      <c r="F39" s="55">
        <v>30.2</v>
      </c>
      <c r="G39" s="55">
        <v>30.2</v>
      </c>
      <c r="H39" s="55">
        <v>30.2</v>
      </c>
      <c r="I39" s="55">
        <v>30.2</v>
      </c>
      <c r="J39" s="55">
        <v>30.2</v>
      </c>
      <c r="K39" s="55">
        <v>30.2</v>
      </c>
      <c r="L39" s="67">
        <v>30.5</v>
      </c>
      <c r="M39" s="67">
        <v>30</v>
      </c>
      <c r="N39" s="67">
        <v>30</v>
      </c>
      <c r="O39" s="67">
        <v>30</v>
      </c>
      <c r="P39" s="67">
        <v>30</v>
      </c>
      <c r="Q39" s="67">
        <v>0</v>
      </c>
      <c r="R39" s="67">
        <v>0</v>
      </c>
      <c r="S39" s="67">
        <v>28.8</v>
      </c>
      <c r="T39" s="67">
        <v>28.8</v>
      </c>
      <c r="U39" s="67">
        <v>28.8</v>
      </c>
      <c r="V39" s="67">
        <v>28.8</v>
      </c>
      <c r="W39" s="67">
        <v>28.8</v>
      </c>
      <c r="X39" s="67">
        <v>28.8</v>
      </c>
      <c r="Y39" s="67">
        <v>28.1</v>
      </c>
      <c r="Z39" s="67">
        <v>28.1</v>
      </c>
      <c r="AA39" s="55">
        <v>30</v>
      </c>
      <c r="AB39" s="55">
        <v>30</v>
      </c>
      <c r="AC39" s="55">
        <v>30</v>
      </c>
      <c r="AD39" s="55">
        <v>30</v>
      </c>
      <c r="AE39" s="55">
        <v>30</v>
      </c>
      <c r="AF39" s="55">
        <v>30</v>
      </c>
      <c r="AG39" s="58">
        <v>60</v>
      </c>
      <c r="AH39" s="51">
        <f t="shared" si="2"/>
        <v>30.5</v>
      </c>
      <c r="AI39" s="52">
        <f t="shared" si="3"/>
        <v>0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10</v>
      </c>
      <c r="H40" s="55">
        <v>10</v>
      </c>
      <c r="I40" s="55">
        <v>10</v>
      </c>
      <c r="J40" s="55">
        <v>10</v>
      </c>
      <c r="K40" s="55">
        <v>10</v>
      </c>
      <c r="L40" s="48">
        <v>14.5</v>
      </c>
      <c r="M40" s="48">
        <v>14.5</v>
      </c>
      <c r="N40" s="48">
        <v>14.5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48">
        <v>15</v>
      </c>
      <c r="Z40" s="48">
        <v>15</v>
      </c>
      <c r="AA40" s="55">
        <v>15</v>
      </c>
      <c r="AB40" s="55">
        <v>15</v>
      </c>
      <c r="AC40" s="55">
        <v>15</v>
      </c>
      <c r="AD40" s="55">
        <v>15</v>
      </c>
      <c r="AE40" s="55">
        <v>15</v>
      </c>
      <c r="AF40" s="55">
        <v>15</v>
      </c>
      <c r="AG40" s="58">
        <v>30</v>
      </c>
      <c r="AH40" s="51">
        <f t="shared" si="2"/>
        <v>15</v>
      </c>
      <c r="AI40" s="52">
        <f t="shared" si="3"/>
        <v>10</v>
      </c>
      <c r="AK40" s="53">
        <f>560+354</f>
        <v>914</v>
      </c>
    </row>
    <row r="41" spans="1:41" x14ac:dyDescent="0.25">
      <c r="A41" s="57" t="s">
        <v>86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55"/>
      <c r="AB41" s="55"/>
      <c r="AC41" s="55"/>
      <c r="AD41" s="55"/>
      <c r="AE41" s="55"/>
      <c r="AF41" s="55"/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55">
        <v>16.899999999999999</v>
      </c>
      <c r="C42" s="68">
        <v>16.899999999999999</v>
      </c>
      <c r="D42" s="68">
        <v>16.899999999999999</v>
      </c>
      <c r="E42" s="68">
        <v>16.899999999999999</v>
      </c>
      <c r="F42" s="68">
        <v>16.899999999999999</v>
      </c>
      <c r="G42" s="68">
        <v>16.899999999999999</v>
      </c>
      <c r="H42" s="68">
        <v>16.899999999999999</v>
      </c>
      <c r="I42" s="68">
        <v>16.899999999999999</v>
      </c>
      <c r="J42" s="68">
        <v>12</v>
      </c>
      <c r="K42" s="68">
        <v>12</v>
      </c>
      <c r="L42" s="48">
        <v>12</v>
      </c>
      <c r="M42" s="48">
        <v>12</v>
      </c>
      <c r="N42" s="48">
        <v>12.5</v>
      </c>
      <c r="O42" s="48">
        <v>12.5</v>
      </c>
      <c r="P42" s="48">
        <v>12.5</v>
      </c>
      <c r="Q42" s="48">
        <v>12.5</v>
      </c>
      <c r="R42" s="48">
        <v>17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48">
        <v>17</v>
      </c>
      <c r="AB42" s="48">
        <v>17</v>
      </c>
      <c r="AC42" s="48">
        <v>17</v>
      </c>
      <c r="AD42" s="48">
        <v>17</v>
      </c>
      <c r="AE42" s="48">
        <v>17</v>
      </c>
      <c r="AF42" s="55">
        <v>17</v>
      </c>
      <c r="AG42" s="58">
        <v>24</v>
      </c>
      <c r="AH42" s="51">
        <f t="shared" si="2"/>
        <v>17</v>
      </c>
      <c r="AI42" s="52">
        <f t="shared" si="3"/>
        <v>12</v>
      </c>
      <c r="AK42" s="53"/>
    </row>
    <row r="43" spans="1:41" x14ac:dyDescent="0.25">
      <c r="A43" s="57" t="s">
        <v>27</v>
      </c>
      <c r="B43" s="55">
        <v>3.2</v>
      </c>
      <c r="C43" s="55">
        <v>3.2</v>
      </c>
      <c r="D43" s="55">
        <v>3.2</v>
      </c>
      <c r="E43" s="55">
        <v>3.2</v>
      </c>
      <c r="F43" s="55">
        <v>3.2</v>
      </c>
      <c r="G43" s="55">
        <v>3.2</v>
      </c>
      <c r="H43" s="55">
        <v>3.2</v>
      </c>
      <c r="I43" s="55">
        <v>3.2</v>
      </c>
      <c r="J43" s="55">
        <v>3.2</v>
      </c>
      <c r="K43" s="55">
        <v>3.2</v>
      </c>
      <c r="L43" s="48">
        <v>3.2</v>
      </c>
      <c r="M43" s="48">
        <v>3.2</v>
      </c>
      <c r="N43" s="48">
        <v>2.8</v>
      </c>
      <c r="O43" s="48">
        <v>2.8</v>
      </c>
      <c r="P43" s="48">
        <v>2.8</v>
      </c>
      <c r="Q43" s="48">
        <v>0</v>
      </c>
      <c r="R43" s="48">
        <v>0</v>
      </c>
      <c r="S43" s="48">
        <v>3.2</v>
      </c>
      <c r="T43" s="48">
        <v>3.2</v>
      </c>
      <c r="U43" s="48">
        <v>3.2</v>
      </c>
      <c r="V43" s="48">
        <v>3.2</v>
      </c>
      <c r="W43" s="48">
        <v>3.2</v>
      </c>
      <c r="X43" s="48">
        <v>3.2</v>
      </c>
      <c r="Y43" s="48">
        <v>3.2</v>
      </c>
      <c r="Z43" s="48">
        <v>3.2</v>
      </c>
      <c r="AA43" s="48">
        <v>3.2</v>
      </c>
      <c r="AB43" s="48">
        <v>3.2</v>
      </c>
      <c r="AC43" s="48">
        <v>3.2</v>
      </c>
      <c r="AD43" s="48">
        <v>3.2</v>
      </c>
      <c r="AE43" s="48">
        <v>3.2</v>
      </c>
      <c r="AF43" s="55">
        <v>3.2</v>
      </c>
      <c r="AG43" s="58">
        <v>15</v>
      </c>
      <c r="AH43" s="51">
        <f t="shared" si="2"/>
        <v>3.2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14</v>
      </c>
      <c r="C44" s="55">
        <v>14</v>
      </c>
      <c r="D44" s="55">
        <v>14</v>
      </c>
      <c r="E44" s="55">
        <v>14</v>
      </c>
      <c r="F44" s="55">
        <v>14</v>
      </c>
      <c r="G44" s="55">
        <v>14</v>
      </c>
      <c r="H44" s="55">
        <v>14</v>
      </c>
      <c r="I44" s="55">
        <v>14</v>
      </c>
      <c r="J44" s="55">
        <v>14</v>
      </c>
      <c r="K44" s="55">
        <v>14</v>
      </c>
      <c r="L44" s="48">
        <v>14</v>
      </c>
      <c r="M44" s="48">
        <v>14</v>
      </c>
      <c r="N44" s="48">
        <v>14</v>
      </c>
      <c r="O44" s="48">
        <v>14</v>
      </c>
      <c r="P44" s="48">
        <v>14</v>
      </c>
      <c r="Q44" s="48">
        <v>14</v>
      </c>
      <c r="R44" s="48">
        <v>14</v>
      </c>
      <c r="S44" s="48">
        <v>12.1</v>
      </c>
      <c r="T44" s="48">
        <v>12.1</v>
      </c>
      <c r="U44" s="48">
        <v>12.1</v>
      </c>
      <c r="V44" s="48">
        <v>12.1</v>
      </c>
      <c r="W44" s="48">
        <v>12.1</v>
      </c>
      <c r="X44" s="48">
        <v>12.1</v>
      </c>
      <c r="Y44" s="48">
        <v>12.1</v>
      </c>
      <c r="Z44" s="48">
        <v>12.1</v>
      </c>
      <c r="AA44" s="48">
        <v>12.1</v>
      </c>
      <c r="AB44" s="48">
        <v>12.1</v>
      </c>
      <c r="AC44" s="48">
        <v>12.1</v>
      </c>
      <c r="AD44" s="48">
        <v>12.1</v>
      </c>
      <c r="AE44" s="48">
        <v>12.1</v>
      </c>
      <c r="AF44" s="48">
        <v>12.1</v>
      </c>
      <c r="AG44" s="58">
        <v>14.1</v>
      </c>
      <c r="AH44" s="51">
        <f t="shared" si="2"/>
        <v>14</v>
      </c>
      <c r="AI44" s="52">
        <f t="shared" si="3"/>
        <v>12.1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55">
        <v>14</v>
      </c>
      <c r="C45" s="68">
        <v>14</v>
      </c>
      <c r="D45" s="68">
        <v>14</v>
      </c>
      <c r="E45" s="68">
        <v>14</v>
      </c>
      <c r="F45" s="68">
        <v>14</v>
      </c>
      <c r="G45" s="68">
        <v>14</v>
      </c>
      <c r="H45" s="68">
        <v>14</v>
      </c>
      <c r="I45" s="68">
        <v>14</v>
      </c>
      <c r="J45" s="68">
        <v>14</v>
      </c>
      <c r="K45" s="68">
        <v>14</v>
      </c>
      <c r="L45" s="48">
        <v>14</v>
      </c>
      <c r="M45" s="48">
        <v>14</v>
      </c>
      <c r="N45" s="48">
        <v>14</v>
      </c>
      <c r="O45" s="48">
        <v>14</v>
      </c>
      <c r="P45" s="48">
        <v>14</v>
      </c>
      <c r="Q45" s="48">
        <v>14</v>
      </c>
      <c r="R45" s="48">
        <v>14</v>
      </c>
      <c r="S45" s="48">
        <v>14</v>
      </c>
      <c r="T45" s="48">
        <v>14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48">
        <v>14</v>
      </c>
      <c r="AD45" s="48">
        <v>14</v>
      </c>
      <c r="AE45" s="48">
        <v>14</v>
      </c>
      <c r="AF45" s="48">
        <v>14</v>
      </c>
      <c r="AG45" s="58">
        <v>14</v>
      </c>
      <c r="AH45" s="51">
        <f t="shared" si="2"/>
        <v>14</v>
      </c>
      <c r="AI45" s="52">
        <f t="shared" si="3"/>
        <v>14</v>
      </c>
      <c r="AK45" s="53"/>
    </row>
    <row r="46" spans="1:41" x14ac:dyDescent="0.25">
      <c r="A46" s="57" t="s">
        <v>30</v>
      </c>
      <c r="B46" s="55">
        <v>6.4</v>
      </c>
      <c r="C46" s="55">
        <v>6.4</v>
      </c>
      <c r="D46" s="55">
        <v>6.4</v>
      </c>
      <c r="E46" s="55">
        <v>6.4</v>
      </c>
      <c r="F46" s="55">
        <v>6.4</v>
      </c>
      <c r="G46" s="55">
        <v>6.4</v>
      </c>
      <c r="H46" s="55">
        <v>6.4</v>
      </c>
      <c r="I46" s="55">
        <v>6.4</v>
      </c>
      <c r="J46" s="55">
        <v>6.4</v>
      </c>
      <c r="K46" s="55">
        <v>6.4</v>
      </c>
      <c r="L46" s="48">
        <v>6.4</v>
      </c>
      <c r="M46" s="48">
        <v>6.4</v>
      </c>
      <c r="N46" s="48">
        <v>6.3</v>
      </c>
      <c r="O46" s="48">
        <v>6.3</v>
      </c>
      <c r="P46" s="48">
        <v>0</v>
      </c>
      <c r="Q46" s="48">
        <v>0</v>
      </c>
      <c r="R46" s="48">
        <v>0</v>
      </c>
      <c r="S46" s="48">
        <v>0</v>
      </c>
      <c r="T46" s="48">
        <v>0</v>
      </c>
      <c r="U46" s="48">
        <v>0</v>
      </c>
      <c r="V46" s="48">
        <v>0</v>
      </c>
      <c r="W46" s="48">
        <v>0</v>
      </c>
      <c r="X46" s="48">
        <v>0</v>
      </c>
      <c r="Y46" s="48">
        <v>0</v>
      </c>
      <c r="Z46" s="48">
        <v>0</v>
      </c>
      <c r="AA46" s="48">
        <v>0</v>
      </c>
      <c r="AB46" s="48">
        <v>0</v>
      </c>
      <c r="AC46" s="55">
        <v>6.5</v>
      </c>
      <c r="AD46" s="55">
        <v>6.5</v>
      </c>
      <c r="AE46" s="55">
        <v>6.5</v>
      </c>
      <c r="AF46" s="55">
        <v>6.5</v>
      </c>
      <c r="AG46" s="58">
        <v>10.050000000000001</v>
      </c>
      <c r="AH46" s="51">
        <f t="shared" si="2"/>
        <v>6.5</v>
      </c>
      <c r="AI46" s="52">
        <f t="shared" si="3"/>
        <v>0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55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ref="U48:Z48" si="6">U195</f>
        <v>3.54</v>
      </c>
      <c r="V48" s="70">
        <f t="shared" si="6"/>
        <v>3.54</v>
      </c>
      <c r="W48" s="70">
        <f t="shared" si="6"/>
        <v>3.54</v>
      </c>
      <c r="X48" s="70">
        <f t="shared" si="6"/>
        <v>3.54</v>
      </c>
      <c r="Y48" s="70">
        <f t="shared" si="6"/>
        <v>3.54</v>
      </c>
      <c r="Z48" s="70">
        <f t="shared" si="6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>SUM(B36:B48)</f>
        <v>362.03999999999996</v>
      </c>
      <c r="C49" s="66">
        <f t="shared" ref="C49:AF49" si="7">SUM(C36:C48)</f>
        <v>344.64</v>
      </c>
      <c r="D49" s="66">
        <f t="shared" si="7"/>
        <v>344.64</v>
      </c>
      <c r="E49" s="66">
        <f t="shared" si="7"/>
        <v>334.73999999999995</v>
      </c>
      <c r="F49" s="66">
        <f t="shared" si="7"/>
        <v>305.43999999999994</v>
      </c>
      <c r="G49" s="66">
        <f t="shared" si="7"/>
        <v>295.43999999999994</v>
      </c>
      <c r="H49" s="66">
        <f t="shared" si="7"/>
        <v>299.43999999999994</v>
      </c>
      <c r="I49" s="66">
        <f t="shared" si="7"/>
        <v>299.43999999999994</v>
      </c>
      <c r="J49" s="66">
        <f t="shared" si="7"/>
        <v>294.53999999999996</v>
      </c>
      <c r="K49" s="66">
        <f t="shared" si="7"/>
        <v>339.03999999999996</v>
      </c>
      <c r="L49" s="66">
        <f t="shared" si="7"/>
        <v>335.84</v>
      </c>
      <c r="M49" s="66">
        <f t="shared" si="7"/>
        <v>311.83999999999997</v>
      </c>
      <c r="N49" s="66">
        <f t="shared" si="7"/>
        <v>294.94000000000005</v>
      </c>
      <c r="O49" s="66">
        <f t="shared" si="7"/>
        <v>295.44000000000005</v>
      </c>
      <c r="P49" s="66">
        <f>SUM(P36:P48)</f>
        <v>314.64000000000004</v>
      </c>
      <c r="Q49" s="66">
        <f t="shared" si="7"/>
        <v>291.24</v>
      </c>
      <c r="R49" s="66">
        <f t="shared" si="7"/>
        <v>315.64</v>
      </c>
      <c r="S49" s="66">
        <f t="shared" si="7"/>
        <v>352.54</v>
      </c>
      <c r="T49" s="66">
        <f t="shared" si="7"/>
        <v>354.44</v>
      </c>
      <c r="U49" s="66">
        <f t="shared" si="7"/>
        <v>354.64000000000004</v>
      </c>
      <c r="V49" s="66">
        <f t="shared" si="7"/>
        <v>354.34000000000003</v>
      </c>
      <c r="W49" s="66">
        <f t="shared" si="7"/>
        <v>342.94</v>
      </c>
      <c r="X49" s="66">
        <f t="shared" si="7"/>
        <v>346.14000000000004</v>
      </c>
      <c r="Y49" s="66">
        <f t="shared" si="7"/>
        <v>356.24000000000007</v>
      </c>
      <c r="Z49" s="66">
        <f t="shared" si="7"/>
        <v>357.84000000000003</v>
      </c>
      <c r="AA49" s="66">
        <f t="shared" si="7"/>
        <v>358.64000000000004</v>
      </c>
      <c r="AB49" s="66">
        <f t="shared" si="7"/>
        <v>358.64000000000004</v>
      </c>
      <c r="AC49" s="66">
        <f t="shared" si="7"/>
        <v>362.24000000000007</v>
      </c>
      <c r="AD49" s="66">
        <f t="shared" si="7"/>
        <v>360.14000000000004</v>
      </c>
      <c r="AE49" s="66">
        <f t="shared" si="7"/>
        <v>342.54</v>
      </c>
      <c r="AF49" s="66">
        <f t="shared" si="7"/>
        <v>342.74000000000007</v>
      </c>
      <c r="AG49" s="71">
        <f>SUM(AG36:AG48)</f>
        <v>489.91</v>
      </c>
      <c r="AH49" s="51">
        <f t="shared" si="2"/>
        <v>362.24000000000007</v>
      </c>
      <c r="AI49" s="52">
        <f t="shared" si="3"/>
        <v>291.24</v>
      </c>
      <c r="AK49" s="53"/>
    </row>
    <row r="50" spans="1:37" x14ac:dyDescent="0.25">
      <c r="A50" s="54" t="s">
        <v>34</v>
      </c>
      <c r="B50" s="48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72">
        <v>0</v>
      </c>
      <c r="M50" s="72">
        <v>0</v>
      </c>
      <c r="N50" s="72">
        <v>0</v>
      </c>
      <c r="O50" s="72">
        <v>0</v>
      </c>
      <c r="P50" s="48">
        <v>0</v>
      </c>
      <c r="Q50" s="48">
        <v>0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0</v>
      </c>
      <c r="X50" s="48">
        <v>0</v>
      </c>
      <c r="Y50" s="48">
        <v>0</v>
      </c>
      <c r="Z50" s="48">
        <v>0</v>
      </c>
      <c r="AA50" s="48">
        <v>0</v>
      </c>
      <c r="AB50" s="48">
        <v>0</v>
      </c>
      <c r="AC50" s="48">
        <v>0</v>
      </c>
      <c r="AD50" s="48">
        <v>0</v>
      </c>
      <c r="AE50" s="48">
        <v>0</v>
      </c>
      <c r="AF50" s="48">
        <v>0</v>
      </c>
      <c r="AG50" s="56">
        <v>60</v>
      </c>
      <c r="AH50" s="51">
        <f t="shared" si="2"/>
        <v>0</v>
      </c>
      <c r="AI50" s="52">
        <f t="shared" si="3"/>
        <v>0</v>
      </c>
      <c r="AK50" s="53"/>
    </row>
    <row r="51" spans="1:37" x14ac:dyDescent="0.25">
      <c r="A51" s="57" t="s">
        <v>35</v>
      </c>
      <c r="B51" s="67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72">
        <v>0</v>
      </c>
      <c r="M51" s="72">
        <v>0</v>
      </c>
      <c r="N51" s="72">
        <v>0</v>
      </c>
      <c r="O51" s="72">
        <v>0</v>
      </c>
      <c r="P51" s="67">
        <v>0</v>
      </c>
      <c r="Q51" s="67">
        <v>0</v>
      </c>
      <c r="R51" s="48">
        <v>0</v>
      </c>
      <c r="S51" s="48">
        <v>0</v>
      </c>
      <c r="T51" s="48">
        <v>0</v>
      </c>
      <c r="U51" s="48">
        <v>0</v>
      </c>
      <c r="V51" s="48">
        <v>0</v>
      </c>
      <c r="W51" s="48">
        <v>0</v>
      </c>
      <c r="X51" s="48">
        <v>0</v>
      </c>
      <c r="Y51" s="48">
        <v>0</v>
      </c>
      <c r="Z51" s="48">
        <v>0</v>
      </c>
      <c r="AA51" s="67">
        <v>0</v>
      </c>
      <c r="AB51" s="67">
        <v>0</v>
      </c>
      <c r="AC51" s="67">
        <v>0</v>
      </c>
      <c r="AD51" s="67">
        <v>0</v>
      </c>
      <c r="AE51" s="67">
        <v>0</v>
      </c>
      <c r="AF51" s="67">
        <v>0</v>
      </c>
      <c r="AG51" s="58">
        <v>32</v>
      </c>
      <c r="AH51" s="51">
        <f t="shared" si="2"/>
        <v>0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74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73">
        <v>0</v>
      </c>
      <c r="M52" s="73">
        <v>0</v>
      </c>
      <c r="N52" s="73">
        <v>0</v>
      </c>
      <c r="O52" s="73">
        <v>0</v>
      </c>
      <c r="P52" s="74">
        <v>0</v>
      </c>
      <c r="Q52" s="74">
        <v>0</v>
      </c>
      <c r="R52" s="48">
        <v>0</v>
      </c>
      <c r="S52" s="48">
        <v>0</v>
      </c>
      <c r="T52" s="48">
        <v>0</v>
      </c>
      <c r="U52" s="48">
        <v>0</v>
      </c>
      <c r="V52" s="48">
        <v>0</v>
      </c>
      <c r="W52" s="48">
        <v>0</v>
      </c>
      <c r="X52" s="48">
        <v>0</v>
      </c>
      <c r="Y52" s="48">
        <v>0</v>
      </c>
      <c r="Z52" s="48">
        <v>0</v>
      </c>
      <c r="AA52" s="74">
        <v>0</v>
      </c>
      <c r="AB52" s="74">
        <v>0</v>
      </c>
      <c r="AC52" s="74">
        <v>0</v>
      </c>
      <c r="AD52" s="74">
        <v>0</v>
      </c>
      <c r="AE52" s="74">
        <v>0</v>
      </c>
      <c r="AF52" s="74">
        <v>0</v>
      </c>
      <c r="AG52" s="75">
        <v>14</v>
      </c>
      <c r="AH52" s="51">
        <f t="shared" si="2"/>
        <v>0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8">SUM(C50:C52)</f>
        <v>0</v>
      </c>
      <c r="D53" s="66">
        <f t="shared" si="8"/>
        <v>0</v>
      </c>
      <c r="E53" s="66">
        <f t="shared" si="8"/>
        <v>0</v>
      </c>
      <c r="F53" s="66">
        <f t="shared" si="8"/>
        <v>0</v>
      </c>
      <c r="G53" s="66">
        <f t="shared" si="8"/>
        <v>0</v>
      </c>
      <c r="H53" s="66">
        <f t="shared" si="8"/>
        <v>0</v>
      </c>
      <c r="I53" s="66">
        <f t="shared" si="8"/>
        <v>0</v>
      </c>
      <c r="J53" s="66">
        <f t="shared" si="8"/>
        <v>0</v>
      </c>
      <c r="K53" s="66">
        <f t="shared" si="8"/>
        <v>0</v>
      </c>
      <c r="L53" s="66">
        <f t="shared" si="8"/>
        <v>0</v>
      </c>
      <c r="M53" s="66">
        <f t="shared" si="8"/>
        <v>0</v>
      </c>
      <c r="N53" s="66">
        <f t="shared" si="8"/>
        <v>0</v>
      </c>
      <c r="O53" s="66">
        <f t="shared" si="8"/>
        <v>0</v>
      </c>
      <c r="P53" s="66">
        <f t="shared" si="8"/>
        <v>0</v>
      </c>
      <c r="Q53" s="66">
        <f t="shared" si="8"/>
        <v>0</v>
      </c>
      <c r="R53" s="66">
        <f t="shared" si="8"/>
        <v>0</v>
      </c>
      <c r="S53" s="66">
        <f t="shared" si="8"/>
        <v>0</v>
      </c>
      <c r="T53" s="66">
        <f t="shared" si="8"/>
        <v>0</v>
      </c>
      <c r="U53" s="66">
        <f t="shared" si="8"/>
        <v>0</v>
      </c>
      <c r="V53" s="66">
        <f t="shared" si="8"/>
        <v>0</v>
      </c>
      <c r="W53" s="66">
        <f t="shared" si="8"/>
        <v>0</v>
      </c>
      <c r="X53" s="66">
        <f t="shared" si="8"/>
        <v>0</v>
      </c>
      <c r="Y53" s="66">
        <f t="shared" si="8"/>
        <v>0</v>
      </c>
      <c r="Z53" s="66">
        <f t="shared" si="8"/>
        <v>0</v>
      </c>
      <c r="AA53" s="66">
        <f t="shared" si="8"/>
        <v>0</v>
      </c>
      <c r="AB53" s="66">
        <f t="shared" si="8"/>
        <v>0</v>
      </c>
      <c r="AC53" s="66">
        <f t="shared" si="8"/>
        <v>0</v>
      </c>
      <c r="AD53" s="66">
        <f t="shared" si="8"/>
        <v>0</v>
      </c>
      <c r="AE53" s="66">
        <f t="shared" si="8"/>
        <v>0</v>
      </c>
      <c r="AF53" s="66">
        <f t="shared" si="8"/>
        <v>0</v>
      </c>
      <c r="AG53" s="71">
        <f>SUM(AG50:AG52)</f>
        <v>106</v>
      </c>
      <c r="AH53" s="51">
        <f t="shared" si="2"/>
        <v>0</v>
      </c>
      <c r="AI53" s="52">
        <f t="shared" si="3"/>
        <v>0</v>
      </c>
      <c r="AK53" s="53"/>
    </row>
    <row r="54" spans="1:37" x14ac:dyDescent="0.25">
      <c r="A54" s="54" t="s">
        <v>206</v>
      </c>
      <c r="B54" s="48">
        <v>11.68</v>
      </c>
      <c r="C54" s="48">
        <v>9</v>
      </c>
      <c r="D54" s="48">
        <v>6</v>
      </c>
      <c r="E54" s="48">
        <v>2</v>
      </c>
      <c r="F54" s="48">
        <v>2</v>
      </c>
      <c r="G54" s="48">
        <v>3.8</v>
      </c>
      <c r="H54" s="48">
        <v>4.3</v>
      </c>
      <c r="I54" s="48">
        <v>4.4000000000000004</v>
      </c>
      <c r="J54" s="48">
        <v>5.3</v>
      </c>
      <c r="K54" s="48">
        <v>12</v>
      </c>
      <c r="L54" s="48">
        <v>7.8</v>
      </c>
      <c r="M54" s="48">
        <v>3.2</v>
      </c>
      <c r="N54" s="48">
        <v>1</v>
      </c>
      <c r="O54" s="48">
        <v>2.16</v>
      </c>
      <c r="P54" s="48">
        <v>2.9</v>
      </c>
      <c r="Q54" s="48">
        <v>6.8</v>
      </c>
      <c r="R54" s="48">
        <v>9.32</v>
      </c>
      <c r="S54" s="48">
        <v>16.64</v>
      </c>
      <c r="T54" s="48">
        <v>9</v>
      </c>
      <c r="U54" s="48">
        <v>15</v>
      </c>
      <c r="V54" s="48">
        <v>16</v>
      </c>
      <c r="W54" s="48">
        <v>30</v>
      </c>
      <c r="X54" s="48">
        <v>15</v>
      </c>
      <c r="Y54" s="48">
        <v>16.2</v>
      </c>
      <c r="Z54" s="48">
        <v>21</v>
      </c>
      <c r="AA54" s="48">
        <v>30.14</v>
      </c>
      <c r="AB54" s="48">
        <v>30.21</v>
      </c>
      <c r="AC54" s="48">
        <v>29.45</v>
      </c>
      <c r="AD54" s="48">
        <v>28.07</v>
      </c>
      <c r="AE54" s="48">
        <v>23.9</v>
      </c>
      <c r="AF54" s="48">
        <v>22.77</v>
      </c>
      <c r="AG54" s="56"/>
      <c r="AH54" s="51">
        <f t="shared" si="2"/>
        <v>30.21</v>
      </c>
      <c r="AI54" s="52">
        <f t="shared" si="3"/>
        <v>1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75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50.4</v>
      </c>
      <c r="U55" s="48">
        <v>41.2</v>
      </c>
      <c r="V55" s="48">
        <v>41.4</v>
      </c>
      <c r="W55" s="48">
        <v>0</v>
      </c>
      <c r="X55" s="48">
        <v>0</v>
      </c>
      <c r="Y55" s="48">
        <v>0</v>
      </c>
      <c r="Z55" s="48">
        <v>0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75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-25</v>
      </c>
      <c r="C56" s="67">
        <v>-40</v>
      </c>
      <c r="D56" s="67">
        <v>-55</v>
      </c>
      <c r="E56" s="67">
        <v>-59</v>
      </c>
      <c r="F56" s="67">
        <v>-45</v>
      </c>
      <c r="G56" s="48">
        <v>-70</v>
      </c>
      <c r="H56" s="48">
        <v>-66</v>
      </c>
      <c r="I56" s="48">
        <v>-75</v>
      </c>
      <c r="J56" s="48">
        <v>-49</v>
      </c>
      <c r="K56" s="48">
        <v>0</v>
      </c>
      <c r="L56" s="67">
        <v>-26.9</v>
      </c>
      <c r="M56" s="67">
        <v>-20.3</v>
      </c>
      <c r="N56" s="67">
        <v>16.100000000000001</v>
      </c>
      <c r="O56" s="67">
        <v>21</v>
      </c>
      <c r="P56" s="67">
        <v>80</v>
      </c>
      <c r="Q56" s="67">
        <v>121</v>
      </c>
      <c r="R56" s="67">
        <v>132.5</v>
      </c>
      <c r="S56" s="67">
        <v>88.3</v>
      </c>
      <c r="T56" s="67">
        <v>-1.6</v>
      </c>
      <c r="U56" s="67">
        <v>-1.6</v>
      </c>
      <c r="V56" s="67">
        <v>5</v>
      </c>
      <c r="W56" s="67">
        <v>-25.5</v>
      </c>
      <c r="X56" s="67">
        <v>-16.600000000000001</v>
      </c>
      <c r="Y56" s="67">
        <v>4.5999999999999996</v>
      </c>
      <c r="Z56" s="67">
        <v>23</v>
      </c>
      <c r="AA56" s="67">
        <v>17</v>
      </c>
      <c r="AB56" s="67">
        <v>11</v>
      </c>
      <c r="AC56" s="67">
        <v>6</v>
      </c>
      <c r="AD56" s="67">
        <v>-2</v>
      </c>
      <c r="AE56" s="67">
        <v>1</v>
      </c>
      <c r="AF56" s="67">
        <v>-10</v>
      </c>
      <c r="AG56" s="78"/>
      <c r="AH56" s="51">
        <f t="shared" si="2"/>
        <v>132.5</v>
      </c>
      <c r="AI56" s="52">
        <f t="shared" si="3"/>
        <v>-75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67">
        <v>0</v>
      </c>
      <c r="M57" s="67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0</v>
      </c>
      <c r="AA57" s="79">
        <v>0</v>
      </c>
      <c r="AB57" s="79">
        <v>0</v>
      </c>
      <c r="AC57" s="79">
        <v>0</v>
      </c>
      <c r="AD57" s="79">
        <v>0</v>
      </c>
      <c r="AE57" s="79">
        <v>0</v>
      </c>
      <c r="AF57" s="79">
        <v>0</v>
      </c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67">
        <v>0</v>
      </c>
      <c r="T58" s="48">
        <v>54.5</v>
      </c>
      <c r="U58" s="48">
        <v>41.5</v>
      </c>
      <c r="V58" s="48">
        <v>48.4</v>
      </c>
      <c r="W58" s="48">
        <v>0</v>
      </c>
      <c r="X58" s="48">
        <v>0</v>
      </c>
      <c r="Y58" s="48">
        <v>0</v>
      </c>
      <c r="Z58" s="48">
        <v>60</v>
      </c>
      <c r="AA58" s="48">
        <v>59.3</v>
      </c>
      <c r="AB58" s="48">
        <v>63.3</v>
      </c>
      <c r="AC58" s="48">
        <v>65.2</v>
      </c>
      <c r="AD58" s="48">
        <v>0</v>
      </c>
      <c r="AE58" s="48">
        <v>0</v>
      </c>
      <c r="AF58" s="48">
        <v>0</v>
      </c>
      <c r="AG58" s="78"/>
      <c r="AH58" s="51">
        <f t="shared" si="2"/>
        <v>65.2</v>
      </c>
      <c r="AI58" s="52">
        <f t="shared" si="3"/>
        <v>0</v>
      </c>
      <c r="AK58" s="53"/>
    </row>
    <row r="59" spans="1:37" x14ac:dyDescent="0.25">
      <c r="A59" s="57" t="s">
        <v>88</v>
      </c>
      <c r="B59" s="80">
        <v>0</v>
      </c>
      <c r="C59" s="67">
        <v>5</v>
      </c>
      <c r="D59" s="67">
        <v>5</v>
      </c>
      <c r="E59" s="67">
        <v>5</v>
      </c>
      <c r="F59" s="67">
        <v>5</v>
      </c>
      <c r="G59" s="67">
        <v>5</v>
      </c>
      <c r="H59" s="67">
        <v>5</v>
      </c>
      <c r="I59" s="67">
        <v>5</v>
      </c>
      <c r="J59" s="67">
        <v>5</v>
      </c>
      <c r="K59" s="67">
        <v>5</v>
      </c>
      <c r="L59" s="67">
        <v>5</v>
      </c>
      <c r="M59" s="67">
        <v>0</v>
      </c>
      <c r="N59" s="67">
        <v>0</v>
      </c>
      <c r="O59" s="67">
        <v>0</v>
      </c>
      <c r="P59" s="67">
        <v>0</v>
      </c>
      <c r="Q59" s="67">
        <v>0</v>
      </c>
      <c r="R59" s="67">
        <v>0</v>
      </c>
      <c r="S59" s="67">
        <v>0</v>
      </c>
      <c r="T59" s="80">
        <v>5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5</v>
      </c>
      <c r="AI59" s="52">
        <f t="shared" si="3"/>
        <v>0</v>
      </c>
      <c r="AK59" s="53"/>
    </row>
    <row r="60" spans="1:37" x14ac:dyDescent="0.25">
      <c r="A60" s="57" t="s">
        <v>89</v>
      </c>
      <c r="B60" s="80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  <c r="L60" s="48">
        <v>0</v>
      </c>
      <c r="M60" s="48">
        <v>0</v>
      </c>
      <c r="N60" s="48">
        <v>0</v>
      </c>
      <c r="O60" s="48">
        <v>0</v>
      </c>
      <c r="P60" s="48">
        <v>0</v>
      </c>
      <c r="Q60" s="48">
        <v>0</v>
      </c>
      <c r="R60" s="48">
        <v>0</v>
      </c>
      <c r="S60" s="67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>
        <v>8</v>
      </c>
      <c r="C61" s="79">
        <v>8</v>
      </c>
      <c r="D61" s="79">
        <v>8</v>
      </c>
      <c r="E61" s="79">
        <v>8</v>
      </c>
      <c r="F61" s="79">
        <v>8</v>
      </c>
      <c r="G61" s="79">
        <v>8</v>
      </c>
      <c r="H61" s="79">
        <v>8</v>
      </c>
      <c r="I61" s="79">
        <v>8</v>
      </c>
      <c r="J61" s="79">
        <v>8</v>
      </c>
      <c r="K61" s="79">
        <v>8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67">
        <v>0</v>
      </c>
      <c r="T61" s="80">
        <v>0</v>
      </c>
      <c r="U61" s="80">
        <v>0</v>
      </c>
      <c r="V61" s="80">
        <v>0</v>
      </c>
      <c r="W61" s="80">
        <v>0</v>
      </c>
      <c r="X61" s="80">
        <v>8</v>
      </c>
      <c r="Y61" s="80">
        <v>8</v>
      </c>
      <c r="Z61" s="80">
        <v>8</v>
      </c>
      <c r="AA61" s="80">
        <v>8</v>
      </c>
      <c r="AB61" s="80">
        <v>8</v>
      </c>
      <c r="AC61" s="80">
        <v>8</v>
      </c>
      <c r="AD61" s="80">
        <v>8</v>
      </c>
      <c r="AE61" s="80">
        <v>8</v>
      </c>
      <c r="AF61" s="80">
        <v>8</v>
      </c>
      <c r="AG61" s="78"/>
      <c r="AH61" s="51">
        <f t="shared" si="2"/>
        <v>8</v>
      </c>
      <c r="AI61" s="52">
        <f t="shared" si="3"/>
        <v>0</v>
      </c>
      <c r="AK61" s="53"/>
    </row>
    <row r="62" spans="1:37" x14ac:dyDescent="0.25">
      <c r="A62" s="57" t="s">
        <v>91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67">
        <v>0</v>
      </c>
      <c r="T62" s="80">
        <v>0</v>
      </c>
      <c r="U62" s="80">
        <v>0</v>
      </c>
      <c r="V62" s="80">
        <v>0</v>
      </c>
      <c r="W62" s="80">
        <v>0</v>
      </c>
      <c r="X62" s="80">
        <v>0</v>
      </c>
      <c r="Y62" s="80">
        <v>0</v>
      </c>
      <c r="Z62" s="80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82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67">
        <v>0</v>
      </c>
      <c r="M63" s="67">
        <v>0</v>
      </c>
      <c r="N63" s="67">
        <v>0</v>
      </c>
      <c r="O63" s="67">
        <v>0</v>
      </c>
      <c r="P63" s="67">
        <v>0</v>
      </c>
      <c r="Q63" s="67">
        <v>0</v>
      </c>
      <c r="R63" s="67">
        <v>0</v>
      </c>
      <c r="S63" s="67">
        <v>0</v>
      </c>
      <c r="T63" s="80">
        <v>0</v>
      </c>
      <c r="U63" s="80">
        <v>0</v>
      </c>
      <c r="V63" s="80">
        <v>0</v>
      </c>
      <c r="W63" s="80">
        <v>0</v>
      </c>
      <c r="X63" s="80">
        <v>0</v>
      </c>
      <c r="Y63" s="80">
        <v>0</v>
      </c>
      <c r="Z63" s="80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82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48">
        <v>0</v>
      </c>
      <c r="R64" s="48">
        <v>0</v>
      </c>
      <c r="S64" s="67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-5.32</v>
      </c>
      <c r="C65" s="66">
        <f t="shared" ref="C65:AF65" si="9">SUM(C54:C64)</f>
        <v>-18</v>
      </c>
      <c r="D65" s="66">
        <f t="shared" si="9"/>
        <v>-36</v>
      </c>
      <c r="E65" s="66">
        <f t="shared" si="9"/>
        <v>-44</v>
      </c>
      <c r="F65" s="66">
        <f t="shared" si="9"/>
        <v>-30</v>
      </c>
      <c r="G65" s="66">
        <f t="shared" si="9"/>
        <v>-53.2</v>
      </c>
      <c r="H65" s="66">
        <f t="shared" si="9"/>
        <v>-48.7</v>
      </c>
      <c r="I65" s="66">
        <f t="shared" si="9"/>
        <v>-57.599999999999994</v>
      </c>
      <c r="J65" s="66">
        <f t="shared" si="9"/>
        <v>-30.700000000000003</v>
      </c>
      <c r="K65" s="66">
        <f t="shared" si="9"/>
        <v>100</v>
      </c>
      <c r="L65" s="66">
        <f t="shared" si="9"/>
        <v>-14.099999999999998</v>
      </c>
      <c r="M65" s="66">
        <f t="shared" si="9"/>
        <v>-17.100000000000001</v>
      </c>
      <c r="N65" s="66">
        <f t="shared" si="9"/>
        <v>17.100000000000001</v>
      </c>
      <c r="O65" s="66">
        <f t="shared" si="9"/>
        <v>23.16</v>
      </c>
      <c r="P65" s="66">
        <f t="shared" si="9"/>
        <v>82.9</v>
      </c>
      <c r="Q65" s="66">
        <f t="shared" si="9"/>
        <v>127.8</v>
      </c>
      <c r="R65" s="66">
        <f t="shared" si="9"/>
        <v>141.82</v>
      </c>
      <c r="S65" s="66">
        <f t="shared" si="9"/>
        <v>104.94</v>
      </c>
      <c r="T65" s="66">
        <f>SUM(T54:T64)</f>
        <v>117.3</v>
      </c>
      <c r="U65" s="66">
        <f>SUM(U54:U64)</f>
        <v>96.1</v>
      </c>
      <c r="V65" s="66">
        <f t="shared" si="9"/>
        <v>110.8</v>
      </c>
      <c r="W65" s="66">
        <f t="shared" si="9"/>
        <v>4.5</v>
      </c>
      <c r="X65" s="66">
        <f t="shared" si="9"/>
        <v>6.3999999999999986</v>
      </c>
      <c r="Y65" s="66">
        <f t="shared" si="9"/>
        <v>28.799999999999997</v>
      </c>
      <c r="Z65" s="66">
        <f t="shared" si="9"/>
        <v>112</v>
      </c>
      <c r="AA65" s="66">
        <f t="shared" si="9"/>
        <v>114.44</v>
      </c>
      <c r="AB65" s="66">
        <f t="shared" si="9"/>
        <v>112.50999999999999</v>
      </c>
      <c r="AC65" s="66">
        <f t="shared" si="9"/>
        <v>108.65</v>
      </c>
      <c r="AD65" s="66">
        <f t="shared" si="9"/>
        <v>34.07</v>
      </c>
      <c r="AE65" s="66">
        <f t="shared" si="9"/>
        <v>32.9</v>
      </c>
      <c r="AF65" s="66">
        <f t="shared" si="9"/>
        <v>20.77</v>
      </c>
      <c r="AG65" s="71">
        <f>SUM(AG54:AG64)</f>
        <v>0</v>
      </c>
      <c r="AH65" s="51">
        <f t="shared" si="2"/>
        <v>141.82</v>
      </c>
      <c r="AI65" s="52">
        <f t="shared" si="3"/>
        <v>-57.599999999999994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82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f>SUM(B66:B68)</f>
        <v>0</v>
      </c>
      <c r="C69" s="66">
        <f t="shared" ref="C69:AF69" si="10">SUM(C66:C68)</f>
        <v>0</v>
      </c>
      <c r="D69" s="66">
        <f t="shared" si="10"/>
        <v>0</v>
      </c>
      <c r="E69" s="66">
        <f t="shared" si="10"/>
        <v>0</v>
      </c>
      <c r="F69" s="66">
        <f t="shared" si="10"/>
        <v>0</v>
      </c>
      <c r="G69" s="66">
        <f t="shared" si="10"/>
        <v>0</v>
      </c>
      <c r="H69" s="66">
        <f t="shared" si="10"/>
        <v>0</v>
      </c>
      <c r="I69" s="66">
        <f t="shared" si="10"/>
        <v>0</v>
      </c>
      <c r="J69" s="66">
        <f t="shared" si="10"/>
        <v>0</v>
      </c>
      <c r="K69" s="66">
        <f t="shared" si="10"/>
        <v>0</v>
      </c>
      <c r="L69" s="66">
        <f t="shared" si="10"/>
        <v>0</v>
      </c>
      <c r="M69" s="66">
        <f t="shared" si="10"/>
        <v>0</v>
      </c>
      <c r="N69" s="66">
        <f t="shared" si="10"/>
        <v>0</v>
      </c>
      <c r="O69" s="66">
        <f t="shared" si="10"/>
        <v>0</v>
      </c>
      <c r="P69" s="66">
        <f t="shared" si="10"/>
        <v>0</v>
      </c>
      <c r="Q69" s="66">
        <f t="shared" si="10"/>
        <v>0</v>
      </c>
      <c r="R69" s="66">
        <f t="shared" si="10"/>
        <v>0</v>
      </c>
      <c r="S69" s="66">
        <f t="shared" si="10"/>
        <v>0</v>
      </c>
      <c r="T69" s="66">
        <f t="shared" si="10"/>
        <v>0</v>
      </c>
      <c r="U69" s="66">
        <f t="shared" si="10"/>
        <v>0</v>
      </c>
      <c r="V69" s="66">
        <f t="shared" si="10"/>
        <v>0</v>
      </c>
      <c r="W69" s="66">
        <f t="shared" si="10"/>
        <v>0</v>
      </c>
      <c r="X69" s="66">
        <f t="shared" si="10"/>
        <v>0</v>
      </c>
      <c r="Y69" s="66">
        <f t="shared" si="10"/>
        <v>0</v>
      </c>
      <c r="Z69" s="66">
        <f t="shared" si="10"/>
        <v>0</v>
      </c>
      <c r="AA69" s="66">
        <f t="shared" si="10"/>
        <v>0</v>
      </c>
      <c r="AB69" s="66">
        <f t="shared" si="10"/>
        <v>0</v>
      </c>
      <c r="AC69" s="66">
        <f t="shared" si="10"/>
        <v>0</v>
      </c>
      <c r="AD69" s="66">
        <f t="shared" si="10"/>
        <v>0</v>
      </c>
      <c r="AE69" s="66">
        <f t="shared" si="10"/>
        <v>0</v>
      </c>
      <c r="AF69" s="66">
        <f t="shared" si="10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>B65+B53+B49+B35+B69</f>
        <v>1109.82</v>
      </c>
      <c r="C70" s="88">
        <f t="shared" ref="C70:AG70" si="11">C65+C53+C49+C35+C69</f>
        <v>1059.54</v>
      </c>
      <c r="D70" s="88">
        <f t="shared" si="11"/>
        <v>1028.54</v>
      </c>
      <c r="E70" s="88">
        <f t="shared" si="11"/>
        <v>1010.6399999999999</v>
      </c>
      <c r="F70" s="88">
        <f t="shared" si="11"/>
        <v>995.33999999999992</v>
      </c>
      <c r="G70" s="88">
        <f t="shared" si="11"/>
        <v>962.13999999999987</v>
      </c>
      <c r="H70" s="88">
        <f t="shared" si="11"/>
        <v>970.63999999999987</v>
      </c>
      <c r="I70" s="88">
        <f t="shared" si="11"/>
        <v>961.7399999999999</v>
      </c>
      <c r="J70" s="88">
        <f t="shared" si="11"/>
        <v>983.74</v>
      </c>
      <c r="K70" s="88">
        <f t="shared" si="11"/>
        <v>1158.94</v>
      </c>
      <c r="L70" s="88">
        <f t="shared" si="11"/>
        <v>1056.4399999999998</v>
      </c>
      <c r="M70" s="88">
        <f t="shared" si="11"/>
        <v>1029.1399999999999</v>
      </c>
      <c r="N70" s="88">
        <f t="shared" si="11"/>
        <v>1038.2400000000002</v>
      </c>
      <c r="O70" s="88">
        <f t="shared" si="11"/>
        <v>1049.3000000000002</v>
      </c>
      <c r="P70" s="88">
        <f t="shared" si="11"/>
        <v>957.74000000000012</v>
      </c>
      <c r="Q70" s="88">
        <f t="shared" si="11"/>
        <v>979.44</v>
      </c>
      <c r="R70" s="88">
        <f t="shared" si="11"/>
        <v>1017.6600000000001</v>
      </c>
      <c r="S70" s="88">
        <f t="shared" si="11"/>
        <v>1013.88</v>
      </c>
      <c r="T70" s="88">
        <f t="shared" si="11"/>
        <v>1028.3399999999999</v>
      </c>
      <c r="U70" s="88">
        <f t="shared" si="11"/>
        <v>1006.64</v>
      </c>
      <c r="V70" s="88">
        <f t="shared" si="11"/>
        <v>1018.3400000000001</v>
      </c>
      <c r="W70" s="88">
        <f t="shared" si="11"/>
        <v>900.6400000000001</v>
      </c>
      <c r="X70" s="88">
        <f t="shared" si="11"/>
        <v>1045.74</v>
      </c>
      <c r="Y70" s="88">
        <f t="shared" si="11"/>
        <v>1150.54</v>
      </c>
      <c r="Z70" s="88">
        <f t="shared" si="11"/>
        <v>1310.3400000000001</v>
      </c>
      <c r="AA70" s="88">
        <f t="shared" si="11"/>
        <v>1305.48</v>
      </c>
      <c r="AB70" s="88">
        <f t="shared" si="11"/>
        <v>1290.45</v>
      </c>
      <c r="AC70" s="88">
        <f t="shared" si="11"/>
        <v>1290.19</v>
      </c>
      <c r="AD70" s="88">
        <f t="shared" si="11"/>
        <v>1188.51</v>
      </c>
      <c r="AE70" s="88">
        <f t="shared" si="11"/>
        <v>1096.74</v>
      </c>
      <c r="AF70" s="88">
        <f t="shared" si="11"/>
        <v>1084.81</v>
      </c>
      <c r="AG70" s="88">
        <f t="shared" si="11"/>
        <v>2068.14</v>
      </c>
      <c r="AH70" s="51">
        <f t="shared" si="2"/>
        <v>1310.3400000000001</v>
      </c>
      <c r="AI70" s="52">
        <f t="shared" si="3"/>
        <v>900.6400000000001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>B69+B65+B53+B49+B35+B71</f>
        <v>1109.82</v>
      </c>
      <c r="C72" s="88">
        <f t="shared" ref="C72:AF72" si="12">C69+C65+C53+C49+C35+C71</f>
        <v>1059.54</v>
      </c>
      <c r="D72" s="88">
        <f t="shared" si="12"/>
        <v>1028.54</v>
      </c>
      <c r="E72" s="88">
        <f t="shared" si="12"/>
        <v>1010.6399999999999</v>
      </c>
      <c r="F72" s="88">
        <f t="shared" si="12"/>
        <v>995.33999999999992</v>
      </c>
      <c r="G72" s="88">
        <f t="shared" si="12"/>
        <v>962.13999999999987</v>
      </c>
      <c r="H72" s="88">
        <f t="shared" si="12"/>
        <v>970.63999999999987</v>
      </c>
      <c r="I72" s="88">
        <f t="shared" si="12"/>
        <v>961.7399999999999</v>
      </c>
      <c r="J72" s="88">
        <f t="shared" si="12"/>
        <v>983.74</v>
      </c>
      <c r="K72" s="88">
        <f t="shared" si="12"/>
        <v>1158.94</v>
      </c>
      <c r="L72" s="88">
        <f t="shared" si="12"/>
        <v>1056.4399999999998</v>
      </c>
      <c r="M72" s="88">
        <f t="shared" si="12"/>
        <v>1029.1399999999999</v>
      </c>
      <c r="N72" s="88">
        <f t="shared" si="12"/>
        <v>1038.2400000000002</v>
      </c>
      <c r="O72" s="88">
        <f t="shared" si="12"/>
        <v>1049.3000000000002</v>
      </c>
      <c r="P72" s="88">
        <f t="shared" si="12"/>
        <v>957.74000000000012</v>
      </c>
      <c r="Q72" s="88">
        <f t="shared" si="12"/>
        <v>979.44</v>
      </c>
      <c r="R72" s="88">
        <f t="shared" si="12"/>
        <v>1017.6600000000001</v>
      </c>
      <c r="S72" s="88">
        <f t="shared" si="12"/>
        <v>1013.88</v>
      </c>
      <c r="T72" s="88">
        <f t="shared" si="12"/>
        <v>1028.3399999999999</v>
      </c>
      <c r="U72" s="88">
        <f t="shared" si="12"/>
        <v>1006.64</v>
      </c>
      <c r="V72" s="88">
        <f t="shared" si="12"/>
        <v>1018.3400000000001</v>
      </c>
      <c r="W72" s="88">
        <f t="shared" si="12"/>
        <v>900.6400000000001</v>
      </c>
      <c r="X72" s="88">
        <f t="shared" si="12"/>
        <v>1045.74</v>
      </c>
      <c r="Y72" s="88">
        <f t="shared" si="12"/>
        <v>1150.54</v>
      </c>
      <c r="Z72" s="88">
        <f t="shared" si="12"/>
        <v>1310.3400000000001</v>
      </c>
      <c r="AA72" s="88">
        <f t="shared" si="12"/>
        <v>1305.48</v>
      </c>
      <c r="AB72" s="88">
        <f t="shared" si="12"/>
        <v>1290.45</v>
      </c>
      <c r="AC72" s="88">
        <f t="shared" si="12"/>
        <v>1290.19</v>
      </c>
      <c r="AD72" s="88">
        <f t="shared" si="12"/>
        <v>1188.51</v>
      </c>
      <c r="AE72" s="88">
        <f t="shared" si="12"/>
        <v>1096.74</v>
      </c>
      <c r="AF72" s="88">
        <f t="shared" si="12"/>
        <v>1084.81</v>
      </c>
      <c r="AG72" s="71">
        <f>AG69+AG65+AG53+AG49+AG35+AG71</f>
        <v>2068.14</v>
      </c>
      <c r="AH72" s="51">
        <f t="shared" si="2"/>
        <v>1310.3400000000001</v>
      </c>
      <c r="AI72" s="52">
        <f t="shared" si="3"/>
        <v>900.6400000000001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>IF(B57&lt;0,B57*-1,0)</f>
        <v>0</v>
      </c>
      <c r="C73" s="79">
        <f t="shared" ref="C73:Q73" si="13">IF(C57&lt;0,C57*-1,0)</f>
        <v>0</v>
      </c>
      <c r="D73" s="79">
        <f t="shared" si="13"/>
        <v>0</v>
      </c>
      <c r="E73" s="79">
        <f t="shared" si="13"/>
        <v>0</v>
      </c>
      <c r="F73" s="79">
        <f t="shared" si="13"/>
        <v>0</v>
      </c>
      <c r="G73" s="79">
        <f t="shared" si="13"/>
        <v>0</v>
      </c>
      <c r="H73" s="79">
        <f t="shared" si="13"/>
        <v>0</v>
      </c>
      <c r="I73" s="79">
        <f t="shared" si="13"/>
        <v>0</v>
      </c>
      <c r="J73" s="79">
        <f t="shared" si="13"/>
        <v>0</v>
      </c>
      <c r="K73" s="79">
        <f t="shared" si="13"/>
        <v>0</v>
      </c>
      <c r="L73" s="79">
        <f t="shared" si="13"/>
        <v>0</v>
      </c>
      <c r="M73" s="79">
        <f t="shared" si="13"/>
        <v>0</v>
      </c>
      <c r="N73" s="79">
        <f t="shared" si="13"/>
        <v>0</v>
      </c>
      <c r="O73" s="79">
        <f t="shared" si="13"/>
        <v>0</v>
      </c>
      <c r="P73" s="79">
        <f t="shared" si="13"/>
        <v>0</v>
      </c>
      <c r="Q73" s="79">
        <f t="shared" si="13"/>
        <v>0</v>
      </c>
      <c r="R73" s="79">
        <f>IF(R57&lt;0,R57*-1,0)</f>
        <v>0</v>
      </c>
      <c r="S73" s="79">
        <f t="shared" ref="S73:AF73" si="14">IF(S57&lt;0,S57*-1,0)</f>
        <v>0</v>
      </c>
      <c r="T73" s="79">
        <f>IF(T57&lt;0,T57*-1,0)</f>
        <v>0</v>
      </c>
      <c r="U73" s="79">
        <f>IF(U57&lt;0,U57*-1,0)</f>
        <v>0</v>
      </c>
      <c r="V73" s="79">
        <f t="shared" si="14"/>
        <v>0</v>
      </c>
      <c r="W73" s="79">
        <f t="shared" si="14"/>
        <v>0</v>
      </c>
      <c r="X73" s="79">
        <f t="shared" si="14"/>
        <v>0</v>
      </c>
      <c r="Y73" s="79">
        <f>IF(Y57&lt;0,Y57*-1,0)</f>
        <v>0</v>
      </c>
      <c r="Z73" s="79">
        <f t="shared" si="14"/>
        <v>0</v>
      </c>
      <c r="AA73" s="79">
        <f t="shared" si="14"/>
        <v>0</v>
      </c>
      <c r="AB73" s="79">
        <f t="shared" si="14"/>
        <v>0</v>
      </c>
      <c r="AC73" s="79">
        <f t="shared" si="14"/>
        <v>0</v>
      </c>
      <c r="AD73" s="79">
        <f t="shared" si="14"/>
        <v>0</v>
      </c>
      <c r="AE73" s="79">
        <f t="shared" si="14"/>
        <v>0</v>
      </c>
      <c r="AF73" s="79">
        <f t="shared" si="14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>IF(B55&lt;0,B55*-1,0)</f>
        <v>0</v>
      </c>
      <c r="C74" s="79">
        <f t="shared" ref="C74:Q74" si="15">IF(C55&lt;0,C55*-1,0)</f>
        <v>0</v>
      </c>
      <c r="D74" s="79">
        <f t="shared" si="15"/>
        <v>0</v>
      </c>
      <c r="E74" s="79">
        <f t="shared" si="15"/>
        <v>0</v>
      </c>
      <c r="F74" s="79">
        <f t="shared" si="15"/>
        <v>0</v>
      </c>
      <c r="G74" s="79">
        <f t="shared" si="15"/>
        <v>0</v>
      </c>
      <c r="H74" s="79">
        <f t="shared" si="15"/>
        <v>0</v>
      </c>
      <c r="I74" s="79">
        <f t="shared" si="15"/>
        <v>0</v>
      </c>
      <c r="J74" s="79">
        <f t="shared" si="15"/>
        <v>0</v>
      </c>
      <c r="K74" s="79">
        <f t="shared" si="15"/>
        <v>0</v>
      </c>
      <c r="L74" s="79">
        <f t="shared" si="15"/>
        <v>0</v>
      </c>
      <c r="M74" s="79">
        <f t="shared" si="15"/>
        <v>0</v>
      </c>
      <c r="N74" s="79">
        <f t="shared" si="15"/>
        <v>0</v>
      </c>
      <c r="O74" s="79">
        <f t="shared" si="15"/>
        <v>0</v>
      </c>
      <c r="P74" s="79">
        <f t="shared" si="15"/>
        <v>0</v>
      </c>
      <c r="Q74" s="79">
        <f t="shared" si="15"/>
        <v>0</v>
      </c>
      <c r="R74" s="79">
        <f>IF(R55&lt;0,R55*-1,0)</f>
        <v>0</v>
      </c>
      <c r="S74" s="79">
        <f t="shared" ref="S74:AF74" si="16">IF(S55&lt;0,S55*-1,0)</f>
        <v>0</v>
      </c>
      <c r="T74" s="79">
        <f>IF(T55&lt;0,T55*-1,0)</f>
        <v>0</v>
      </c>
      <c r="U74" s="79">
        <f>IF(U55&lt;0,U55*-1,0)</f>
        <v>0</v>
      </c>
      <c r="V74" s="79">
        <f t="shared" si="16"/>
        <v>0</v>
      </c>
      <c r="W74" s="79">
        <f t="shared" si="16"/>
        <v>0</v>
      </c>
      <c r="X74" s="79">
        <f t="shared" si="16"/>
        <v>0</v>
      </c>
      <c r="Y74" s="79">
        <f>IF(Y55&lt;0,Y55*-1,0)</f>
        <v>0</v>
      </c>
      <c r="Z74" s="79">
        <f t="shared" si="16"/>
        <v>0</v>
      </c>
      <c r="AA74" s="79">
        <f t="shared" si="16"/>
        <v>0</v>
      </c>
      <c r="AB74" s="79">
        <f t="shared" si="16"/>
        <v>0</v>
      </c>
      <c r="AC74" s="79">
        <f t="shared" si="16"/>
        <v>0</v>
      </c>
      <c r="AD74" s="79">
        <f t="shared" si="16"/>
        <v>0</v>
      </c>
      <c r="AE74" s="79">
        <f t="shared" si="16"/>
        <v>0</v>
      </c>
      <c r="AF74" s="79">
        <f t="shared" si="16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>IF(B58&lt;0,B58*-1,0)</f>
        <v>0</v>
      </c>
      <c r="C75" s="79">
        <f t="shared" ref="C75:Q75" si="17">IF(C58&lt;0,C58*-1,0)</f>
        <v>0</v>
      </c>
      <c r="D75" s="79">
        <f t="shared" si="17"/>
        <v>0</v>
      </c>
      <c r="E75" s="79">
        <f t="shared" si="17"/>
        <v>0</v>
      </c>
      <c r="F75" s="79">
        <f t="shared" si="17"/>
        <v>0</v>
      </c>
      <c r="G75" s="79">
        <f t="shared" si="17"/>
        <v>0</v>
      </c>
      <c r="H75" s="79">
        <f t="shared" si="17"/>
        <v>0</v>
      </c>
      <c r="I75" s="79">
        <f t="shared" si="17"/>
        <v>0</v>
      </c>
      <c r="J75" s="79">
        <f t="shared" si="17"/>
        <v>0</v>
      </c>
      <c r="K75" s="79">
        <f t="shared" si="17"/>
        <v>0</v>
      </c>
      <c r="L75" s="79">
        <f t="shared" si="17"/>
        <v>0</v>
      </c>
      <c r="M75" s="79">
        <f t="shared" si="17"/>
        <v>0</v>
      </c>
      <c r="N75" s="79">
        <f t="shared" si="17"/>
        <v>0</v>
      </c>
      <c r="O75" s="79">
        <f t="shared" si="17"/>
        <v>0</v>
      </c>
      <c r="P75" s="79">
        <f t="shared" si="17"/>
        <v>0</v>
      </c>
      <c r="Q75" s="79">
        <f t="shared" si="17"/>
        <v>0</v>
      </c>
      <c r="R75" s="79">
        <f>IF(R58&lt;0,R58*-1,0)</f>
        <v>0</v>
      </c>
      <c r="S75" s="79">
        <f t="shared" ref="S75:AF75" si="18">IF(S58&lt;0,S58*-1,0)</f>
        <v>0</v>
      </c>
      <c r="T75" s="79">
        <f>IF(T58&lt;0,T58*-1,0)</f>
        <v>0</v>
      </c>
      <c r="U75" s="79">
        <f>IF(U58&lt;0,U58*-1,0)</f>
        <v>0</v>
      </c>
      <c r="V75" s="79">
        <f t="shared" si="18"/>
        <v>0</v>
      </c>
      <c r="W75" s="79">
        <f t="shared" si="18"/>
        <v>0</v>
      </c>
      <c r="X75" s="79">
        <f t="shared" si="18"/>
        <v>0</v>
      </c>
      <c r="Y75" s="79">
        <f>IF(Y58&lt;0,Y58*-1,0)</f>
        <v>0</v>
      </c>
      <c r="Z75" s="79">
        <f t="shared" si="18"/>
        <v>0</v>
      </c>
      <c r="AA75" s="79">
        <f t="shared" si="18"/>
        <v>0</v>
      </c>
      <c r="AB75" s="79">
        <f t="shared" si="18"/>
        <v>0</v>
      </c>
      <c r="AC75" s="79">
        <f t="shared" si="18"/>
        <v>0</v>
      </c>
      <c r="AD75" s="79">
        <f t="shared" si="18"/>
        <v>0</v>
      </c>
      <c r="AE75" s="79">
        <f t="shared" si="18"/>
        <v>0</v>
      </c>
      <c r="AF75" s="79">
        <f t="shared" si="18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25</v>
      </c>
      <c r="C76" s="79">
        <f t="shared" ref="C76:E77" si="19">IF(C55&lt;0,C55*-1,0)</f>
        <v>0</v>
      </c>
      <c r="D76" s="79">
        <f t="shared" si="19"/>
        <v>0</v>
      </c>
      <c r="E76" s="79">
        <f t="shared" si="19"/>
        <v>0</v>
      </c>
      <c r="F76" s="79">
        <f>IF(F56&lt;0,F56*-1,0)</f>
        <v>45</v>
      </c>
      <c r="G76" s="79">
        <f t="shared" ref="G76:AF76" si="20">IF(G56&lt;0,G56*-1,0)</f>
        <v>70</v>
      </c>
      <c r="H76" s="79">
        <f t="shared" si="20"/>
        <v>66</v>
      </c>
      <c r="I76" s="79">
        <f t="shared" si="20"/>
        <v>75</v>
      </c>
      <c r="J76" s="79">
        <f t="shared" si="20"/>
        <v>49</v>
      </c>
      <c r="K76" s="79">
        <f t="shared" si="20"/>
        <v>0</v>
      </c>
      <c r="L76" s="79">
        <f t="shared" si="20"/>
        <v>26.9</v>
      </c>
      <c r="M76" s="79">
        <f t="shared" si="20"/>
        <v>20.3</v>
      </c>
      <c r="N76" s="79">
        <f t="shared" si="20"/>
        <v>0</v>
      </c>
      <c r="O76" s="79">
        <f t="shared" si="20"/>
        <v>0</v>
      </c>
      <c r="P76" s="79">
        <f t="shared" si="20"/>
        <v>0</v>
      </c>
      <c r="Q76" s="79">
        <f t="shared" si="20"/>
        <v>0</v>
      </c>
      <c r="R76" s="79">
        <f t="shared" si="20"/>
        <v>0</v>
      </c>
      <c r="S76" s="79">
        <f t="shared" si="20"/>
        <v>0</v>
      </c>
      <c r="T76" s="79">
        <f>IF(T56&lt;0,T56*-1,0)</f>
        <v>1.6</v>
      </c>
      <c r="U76" s="79">
        <f>IF(U56&lt;0,U56*-1,0)</f>
        <v>1.6</v>
      </c>
      <c r="V76" s="79">
        <f t="shared" si="20"/>
        <v>0</v>
      </c>
      <c r="W76" s="79">
        <f t="shared" si="20"/>
        <v>25.5</v>
      </c>
      <c r="X76" s="79">
        <f t="shared" si="20"/>
        <v>16.600000000000001</v>
      </c>
      <c r="Y76" s="79">
        <f>IF(Y56&lt;0,Y56*-1,0)</f>
        <v>0</v>
      </c>
      <c r="Z76" s="79">
        <f t="shared" si="20"/>
        <v>0</v>
      </c>
      <c r="AA76" s="79">
        <f t="shared" si="20"/>
        <v>0</v>
      </c>
      <c r="AB76" s="79">
        <f t="shared" si="20"/>
        <v>0</v>
      </c>
      <c r="AC76" s="79">
        <f t="shared" si="20"/>
        <v>0</v>
      </c>
      <c r="AD76" s="79">
        <f t="shared" si="20"/>
        <v>2</v>
      </c>
      <c r="AE76" s="79">
        <f t="shared" si="20"/>
        <v>0</v>
      </c>
      <c r="AF76" s="79">
        <f t="shared" si="20"/>
        <v>10</v>
      </c>
      <c r="AG76" s="89"/>
      <c r="AH76" s="51">
        <f t="shared" ref="AH76:AH88" si="21">MAX(B76:AF76)</f>
        <v>75</v>
      </c>
      <c r="AI76" s="52">
        <f t="shared" ref="AI76:AI88" si="22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f>IF(B54&lt;0,B54*-1,0)</f>
        <v>0</v>
      </c>
      <c r="C77" s="79">
        <f t="shared" si="19"/>
        <v>40</v>
      </c>
      <c r="D77" s="79">
        <f t="shared" si="19"/>
        <v>55</v>
      </c>
      <c r="E77" s="79">
        <f t="shared" si="19"/>
        <v>59</v>
      </c>
      <c r="F77" s="79">
        <f>IF(F54&lt;0,F54*-1,0)</f>
        <v>0</v>
      </c>
      <c r="G77" s="79">
        <f t="shared" ref="G77:AF77" si="23">IF(G54&lt;0,G54*-1,0)</f>
        <v>0</v>
      </c>
      <c r="H77" s="79">
        <f t="shared" si="23"/>
        <v>0</v>
      </c>
      <c r="I77" s="79">
        <f t="shared" si="23"/>
        <v>0</v>
      </c>
      <c r="J77" s="79">
        <f t="shared" si="23"/>
        <v>0</v>
      </c>
      <c r="K77" s="79">
        <f t="shared" si="23"/>
        <v>0</v>
      </c>
      <c r="L77" s="79">
        <f t="shared" si="23"/>
        <v>0</v>
      </c>
      <c r="M77" s="79">
        <f t="shared" si="23"/>
        <v>0</v>
      </c>
      <c r="N77" s="79">
        <f t="shared" si="23"/>
        <v>0</v>
      </c>
      <c r="O77" s="79">
        <f t="shared" si="23"/>
        <v>0</v>
      </c>
      <c r="P77" s="79">
        <f t="shared" si="23"/>
        <v>0</v>
      </c>
      <c r="Q77" s="79">
        <f t="shared" si="23"/>
        <v>0</v>
      </c>
      <c r="R77" s="79">
        <f t="shared" si="23"/>
        <v>0</v>
      </c>
      <c r="S77" s="79">
        <f t="shared" si="23"/>
        <v>0</v>
      </c>
      <c r="T77" s="79">
        <f>IF(T54&lt;0,T54*-1,0)</f>
        <v>0</v>
      </c>
      <c r="U77" s="79">
        <f>IF(U54&lt;0,U54*-1,0)</f>
        <v>0</v>
      </c>
      <c r="V77" s="79">
        <f t="shared" si="23"/>
        <v>0</v>
      </c>
      <c r="W77" s="79">
        <f t="shared" si="23"/>
        <v>0</v>
      </c>
      <c r="X77" s="79">
        <f t="shared" si="23"/>
        <v>0</v>
      </c>
      <c r="Y77" s="79">
        <f>IF(Y54&lt;0,Y54*-1,0)</f>
        <v>0</v>
      </c>
      <c r="Z77" s="79">
        <f t="shared" si="23"/>
        <v>0</v>
      </c>
      <c r="AA77" s="79">
        <f t="shared" si="23"/>
        <v>0</v>
      </c>
      <c r="AB77" s="79">
        <f t="shared" si="23"/>
        <v>0</v>
      </c>
      <c r="AC77" s="79">
        <f t="shared" si="23"/>
        <v>0</v>
      </c>
      <c r="AD77" s="79">
        <f t="shared" si="23"/>
        <v>0</v>
      </c>
      <c r="AE77" s="79">
        <f t="shared" si="23"/>
        <v>0</v>
      </c>
      <c r="AF77" s="79">
        <f t="shared" si="23"/>
        <v>0</v>
      </c>
      <c r="AG77" s="89"/>
      <c r="AH77" s="51">
        <f t="shared" si="21"/>
        <v>59</v>
      </c>
      <c r="AI77" s="52">
        <f t="shared" si="22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1"/>
        <v>0</v>
      </c>
      <c r="AI78" s="52">
        <f t="shared" si="22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>SUM(B73:B78)</f>
        <v>25</v>
      </c>
      <c r="C79" s="66">
        <f t="shared" ref="C79:AG79" si="24">SUM(C73:C78)</f>
        <v>40</v>
      </c>
      <c r="D79" s="66">
        <f t="shared" si="24"/>
        <v>55</v>
      </c>
      <c r="E79" s="66">
        <f t="shared" si="24"/>
        <v>59</v>
      </c>
      <c r="F79" s="66">
        <f t="shared" si="24"/>
        <v>45</v>
      </c>
      <c r="G79" s="66">
        <f t="shared" si="24"/>
        <v>70</v>
      </c>
      <c r="H79" s="66">
        <f t="shared" si="24"/>
        <v>66</v>
      </c>
      <c r="I79" s="66">
        <f t="shared" si="24"/>
        <v>75</v>
      </c>
      <c r="J79" s="66">
        <f t="shared" si="24"/>
        <v>49</v>
      </c>
      <c r="K79" s="66">
        <f t="shared" si="24"/>
        <v>0</v>
      </c>
      <c r="L79" s="66">
        <f t="shared" si="24"/>
        <v>26.9</v>
      </c>
      <c r="M79" s="66">
        <f t="shared" si="24"/>
        <v>20.3</v>
      </c>
      <c r="N79" s="66">
        <f t="shared" si="24"/>
        <v>0</v>
      </c>
      <c r="O79" s="66">
        <f t="shared" si="24"/>
        <v>0</v>
      </c>
      <c r="P79" s="66">
        <f t="shared" si="24"/>
        <v>0</v>
      </c>
      <c r="Q79" s="66">
        <f t="shared" si="24"/>
        <v>0</v>
      </c>
      <c r="R79" s="66">
        <f t="shared" si="24"/>
        <v>0</v>
      </c>
      <c r="S79" s="66">
        <f t="shared" si="24"/>
        <v>0</v>
      </c>
      <c r="T79" s="66">
        <f t="shared" si="24"/>
        <v>1.6</v>
      </c>
      <c r="U79" s="66">
        <f t="shared" si="24"/>
        <v>1.6</v>
      </c>
      <c r="V79" s="66">
        <f t="shared" si="24"/>
        <v>0</v>
      </c>
      <c r="W79" s="66">
        <f t="shared" si="24"/>
        <v>25.5</v>
      </c>
      <c r="X79" s="66">
        <f t="shared" si="24"/>
        <v>16.600000000000001</v>
      </c>
      <c r="Y79" s="66">
        <f t="shared" si="24"/>
        <v>0</v>
      </c>
      <c r="Z79" s="66">
        <f t="shared" si="24"/>
        <v>0</v>
      </c>
      <c r="AA79" s="66">
        <f t="shared" si="24"/>
        <v>0</v>
      </c>
      <c r="AB79" s="66">
        <f t="shared" si="24"/>
        <v>0</v>
      </c>
      <c r="AC79" s="66">
        <f t="shared" si="24"/>
        <v>0</v>
      </c>
      <c r="AD79" s="66">
        <f t="shared" si="24"/>
        <v>2</v>
      </c>
      <c r="AE79" s="66">
        <f t="shared" si="24"/>
        <v>0</v>
      </c>
      <c r="AF79" s="66">
        <f t="shared" si="24"/>
        <v>10</v>
      </c>
      <c r="AG79" s="71">
        <f t="shared" si="24"/>
        <v>0</v>
      </c>
      <c r="AH79" s="51">
        <f t="shared" si="21"/>
        <v>75</v>
      </c>
      <c r="AI79" s="52">
        <f t="shared" si="22"/>
        <v>0</v>
      </c>
      <c r="AK79" s="53"/>
    </row>
    <row r="80" spans="1:88" s="1" customFormat="1" ht="15.75" thickBot="1" x14ac:dyDescent="0.3">
      <c r="A80" s="65" t="s">
        <v>87</v>
      </c>
      <c r="B80" s="66">
        <f>SUM(B67:B79)</f>
        <v>2269.64</v>
      </c>
      <c r="C80" s="66">
        <f t="shared" ref="C80:AG80" si="25">SUM(C67:C79)</f>
        <v>2199.08</v>
      </c>
      <c r="D80" s="66">
        <f t="shared" si="25"/>
        <v>2167.08</v>
      </c>
      <c r="E80" s="66">
        <f t="shared" si="25"/>
        <v>2139.2799999999997</v>
      </c>
      <c r="F80" s="66">
        <f t="shared" si="25"/>
        <v>2080.6799999999998</v>
      </c>
      <c r="G80" s="66">
        <f t="shared" si="25"/>
        <v>2064.2799999999997</v>
      </c>
      <c r="H80" s="66">
        <f t="shared" si="25"/>
        <v>2073.2799999999997</v>
      </c>
      <c r="I80" s="66">
        <f t="shared" si="25"/>
        <v>2073.4799999999996</v>
      </c>
      <c r="J80" s="66">
        <f t="shared" si="25"/>
        <v>2065.48</v>
      </c>
      <c r="K80" s="66">
        <f t="shared" si="25"/>
        <v>2317.88</v>
      </c>
      <c r="L80" s="66">
        <f t="shared" si="25"/>
        <v>2166.6799999999998</v>
      </c>
      <c r="M80" s="66">
        <f t="shared" si="25"/>
        <v>2098.88</v>
      </c>
      <c r="N80" s="66">
        <f t="shared" si="25"/>
        <v>2076.4800000000005</v>
      </c>
      <c r="O80" s="66">
        <f t="shared" si="25"/>
        <v>2098.6000000000004</v>
      </c>
      <c r="P80" s="66">
        <f t="shared" si="25"/>
        <v>1915.4800000000002</v>
      </c>
      <c r="Q80" s="66">
        <f t="shared" si="25"/>
        <v>1958.88</v>
      </c>
      <c r="R80" s="66">
        <f t="shared" si="25"/>
        <v>2035.3200000000002</v>
      </c>
      <c r="S80" s="66">
        <f t="shared" si="25"/>
        <v>2027.76</v>
      </c>
      <c r="T80" s="66">
        <f t="shared" si="25"/>
        <v>2059.8799999999997</v>
      </c>
      <c r="U80" s="66">
        <f t="shared" si="25"/>
        <v>2016.4799999999998</v>
      </c>
      <c r="V80" s="66">
        <f t="shared" si="25"/>
        <v>2036.6800000000003</v>
      </c>
      <c r="W80" s="66">
        <f t="shared" si="25"/>
        <v>1852.2800000000002</v>
      </c>
      <c r="X80" s="66">
        <f t="shared" si="25"/>
        <v>2124.6799999999998</v>
      </c>
      <c r="Y80" s="66">
        <f t="shared" si="25"/>
        <v>2301.08</v>
      </c>
      <c r="Z80" s="66">
        <f t="shared" si="25"/>
        <v>2620.6800000000003</v>
      </c>
      <c r="AA80" s="66">
        <f t="shared" si="25"/>
        <v>2610.96</v>
      </c>
      <c r="AB80" s="66">
        <f t="shared" si="25"/>
        <v>2580.9</v>
      </c>
      <c r="AC80" s="66">
        <f t="shared" si="25"/>
        <v>2580.38</v>
      </c>
      <c r="AD80" s="66">
        <f t="shared" si="25"/>
        <v>2381.02</v>
      </c>
      <c r="AE80" s="66">
        <f t="shared" si="25"/>
        <v>2193.48</v>
      </c>
      <c r="AF80" s="66">
        <f t="shared" si="25"/>
        <v>2189.62</v>
      </c>
      <c r="AG80" s="71">
        <f t="shared" si="25"/>
        <v>4208.08</v>
      </c>
      <c r="AH80" s="51">
        <f t="shared" si="21"/>
        <v>2620.6800000000003</v>
      </c>
      <c r="AI80" s="52">
        <f t="shared" si="22"/>
        <v>1852.2800000000002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2">
        <v>50.02</v>
      </c>
      <c r="C81" s="91">
        <v>50.03</v>
      </c>
      <c r="D81" s="91">
        <v>50.031999999999996</v>
      </c>
      <c r="E81" s="91">
        <v>50.042999999999999</v>
      </c>
      <c r="F81" s="91">
        <v>50.040999999999997</v>
      </c>
      <c r="G81" s="91">
        <v>50.058999999999997</v>
      </c>
      <c r="H81" s="91">
        <v>50.030999999999999</v>
      </c>
      <c r="I81" s="91">
        <v>50.045999999999999</v>
      </c>
      <c r="J81" s="91">
        <v>50.054000000000002</v>
      </c>
      <c r="K81" s="91">
        <v>50.072000000000003</v>
      </c>
      <c r="L81" s="91">
        <v>50.134</v>
      </c>
      <c r="M81" s="91">
        <v>50.1</v>
      </c>
      <c r="N81" s="91">
        <v>50.143999999999998</v>
      </c>
      <c r="O81" s="91">
        <v>50.024000000000001</v>
      </c>
      <c r="P81" s="91">
        <v>49.838999999999999</v>
      </c>
      <c r="Q81" s="91">
        <v>49.963999999999999</v>
      </c>
      <c r="R81" s="91">
        <v>50.034999999999997</v>
      </c>
      <c r="S81" s="91">
        <v>50</v>
      </c>
      <c r="T81" s="91">
        <v>49.95</v>
      </c>
      <c r="U81" s="91">
        <v>50.03</v>
      </c>
      <c r="V81" s="91">
        <v>50</v>
      </c>
      <c r="W81" s="91">
        <v>49.98</v>
      </c>
      <c r="X81" s="91">
        <v>50.05</v>
      </c>
      <c r="Y81" s="91">
        <v>49.99</v>
      </c>
      <c r="Z81" s="91">
        <v>49.97</v>
      </c>
      <c r="AA81" s="91">
        <v>49.966999999999999</v>
      </c>
      <c r="AB81" s="91">
        <v>50.043999999999997</v>
      </c>
      <c r="AC81" s="91">
        <v>50.031999999999996</v>
      </c>
      <c r="AD81" s="91">
        <v>50.064999999999998</v>
      </c>
      <c r="AE81" s="91">
        <v>50.014000000000003</v>
      </c>
      <c r="AF81" s="92">
        <v>49.941000000000003</v>
      </c>
      <c r="AG81" s="93"/>
      <c r="AH81" s="51">
        <f t="shared" si="21"/>
        <v>50.143999999999998</v>
      </c>
      <c r="AI81" s="52">
        <f t="shared" si="22"/>
        <v>49.838999999999999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96">
        <v>126.3</v>
      </c>
      <c r="C82" s="67">
        <v>126.7</v>
      </c>
      <c r="D82" s="67">
        <v>127.8</v>
      </c>
      <c r="E82" s="67">
        <v>127.8</v>
      </c>
      <c r="F82" s="67">
        <v>128.5</v>
      </c>
      <c r="G82" s="67">
        <v>128.80000000000001</v>
      </c>
      <c r="H82" s="67">
        <v>128.80000000000001</v>
      </c>
      <c r="I82" s="67">
        <v>128.80000000000001</v>
      </c>
      <c r="J82" s="67">
        <v>127.1</v>
      </c>
      <c r="K82" s="67">
        <v>125.7</v>
      </c>
      <c r="L82" s="67">
        <v>126.1</v>
      </c>
      <c r="M82" s="67">
        <v>126.3</v>
      </c>
      <c r="N82" s="67">
        <v>125.2</v>
      </c>
      <c r="O82" s="67">
        <v>125.2</v>
      </c>
      <c r="P82" s="67">
        <v>123.6</v>
      </c>
      <c r="Q82" s="67">
        <v>124.5</v>
      </c>
      <c r="R82" s="67">
        <v>123.7</v>
      </c>
      <c r="S82" s="67">
        <v>126</v>
      </c>
      <c r="T82" s="67">
        <v>125.2</v>
      </c>
      <c r="U82" s="67">
        <v>125.9</v>
      </c>
      <c r="V82" s="67">
        <v>127.7</v>
      </c>
      <c r="W82" s="67">
        <v>125.8</v>
      </c>
      <c r="X82" s="67">
        <v>125.5</v>
      </c>
      <c r="Y82" s="67">
        <v>124.2</v>
      </c>
      <c r="Z82" s="67">
        <v>123.7</v>
      </c>
      <c r="AA82" s="67">
        <v>125.7</v>
      </c>
      <c r="AB82" s="67">
        <v>125.4</v>
      </c>
      <c r="AC82" s="67">
        <v>126.6</v>
      </c>
      <c r="AD82" s="67">
        <v>127.2</v>
      </c>
      <c r="AE82" s="67">
        <v>127.5</v>
      </c>
      <c r="AF82" s="96">
        <v>126.8</v>
      </c>
      <c r="AG82" s="97"/>
      <c r="AH82" s="51">
        <f t="shared" si="21"/>
        <v>128.80000000000001</v>
      </c>
      <c r="AI82" s="52">
        <f t="shared" si="22"/>
        <v>123.6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96">
        <v>130.4</v>
      </c>
      <c r="C83" s="67">
        <v>130.6</v>
      </c>
      <c r="D83" s="67">
        <v>131.30000000000001</v>
      </c>
      <c r="E83" s="67">
        <v>131.30000000000001</v>
      </c>
      <c r="F83" s="67">
        <v>131.6</v>
      </c>
      <c r="G83" s="67">
        <v>131.4</v>
      </c>
      <c r="H83" s="67">
        <v>131.4</v>
      </c>
      <c r="I83" s="67">
        <v>131</v>
      </c>
      <c r="J83" s="67">
        <v>129.69999999999999</v>
      </c>
      <c r="K83" s="67">
        <v>128.69999999999999</v>
      </c>
      <c r="L83" s="67">
        <v>128.69999999999999</v>
      </c>
      <c r="M83" s="67">
        <v>128.6</v>
      </c>
      <c r="N83" s="67">
        <v>127.9</v>
      </c>
      <c r="O83" s="67">
        <v>128.69999999999999</v>
      </c>
      <c r="P83" s="67">
        <v>126.8</v>
      </c>
      <c r="Q83" s="67">
        <v>127.4</v>
      </c>
      <c r="R83" s="67">
        <v>126.8</v>
      </c>
      <c r="S83" s="67">
        <v>128.69999999999999</v>
      </c>
      <c r="T83" s="67">
        <v>128.19999999999999</v>
      </c>
      <c r="U83" s="67">
        <v>128.69999999999999</v>
      </c>
      <c r="V83" s="67">
        <v>130.19999999999999</v>
      </c>
      <c r="W83" s="67">
        <v>128.9</v>
      </c>
      <c r="X83" s="67">
        <v>128.30000000000001</v>
      </c>
      <c r="Y83" s="67">
        <v>126.8</v>
      </c>
      <c r="Z83" s="67">
        <v>126</v>
      </c>
      <c r="AA83" s="67">
        <v>128.19999999999999</v>
      </c>
      <c r="AB83" s="67">
        <v>128.1</v>
      </c>
      <c r="AC83" s="67">
        <v>129.30000000000001</v>
      </c>
      <c r="AD83" s="67">
        <v>130.4</v>
      </c>
      <c r="AE83" s="67">
        <v>131.1</v>
      </c>
      <c r="AF83" s="96">
        <v>130.30000000000001</v>
      </c>
      <c r="AG83" s="97"/>
      <c r="AH83" s="51">
        <f t="shared" si="21"/>
        <v>131.6</v>
      </c>
      <c r="AI83" s="52">
        <f t="shared" si="22"/>
        <v>126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96">
        <v>127.6</v>
      </c>
      <c r="C84" s="67">
        <v>128.19999999999999</v>
      </c>
      <c r="D84" s="67">
        <v>129.4</v>
      </c>
      <c r="E84" s="67">
        <v>129.4</v>
      </c>
      <c r="F84" s="67">
        <v>128.9</v>
      </c>
      <c r="G84" s="67">
        <v>130.5</v>
      </c>
      <c r="H84" s="67">
        <v>130.5</v>
      </c>
      <c r="I84" s="67">
        <v>130.30000000000001</v>
      </c>
      <c r="J84" s="67">
        <v>128.69999999999999</v>
      </c>
      <c r="K84" s="67">
        <v>128.80000000000001</v>
      </c>
      <c r="L84" s="67">
        <v>127.8</v>
      </c>
      <c r="M84" s="67">
        <v>128</v>
      </c>
      <c r="N84" s="67">
        <v>126.7</v>
      </c>
      <c r="O84" s="67">
        <v>127.9</v>
      </c>
      <c r="P84" s="67">
        <v>126.4</v>
      </c>
      <c r="Q84" s="67">
        <v>128.69999999999999</v>
      </c>
      <c r="R84" s="67">
        <v>128.4</v>
      </c>
      <c r="S84" s="67">
        <v>128.30000000000001</v>
      </c>
      <c r="T84" s="67">
        <v>130.4</v>
      </c>
      <c r="U84" s="67">
        <v>131.4</v>
      </c>
      <c r="V84" s="67">
        <v>131.4</v>
      </c>
      <c r="W84" s="67">
        <v>129.1</v>
      </c>
      <c r="X84" s="67">
        <v>129.69999999999999</v>
      </c>
      <c r="Y84" s="67">
        <v>127.8</v>
      </c>
      <c r="Z84" s="67">
        <v>127.2</v>
      </c>
      <c r="AA84" s="67">
        <v>127.6</v>
      </c>
      <c r="AB84" s="67">
        <v>127.5</v>
      </c>
      <c r="AC84" s="67">
        <v>127.9</v>
      </c>
      <c r="AD84" s="67">
        <v>128.6</v>
      </c>
      <c r="AE84" s="67">
        <v>127.2</v>
      </c>
      <c r="AF84" s="96">
        <v>127.5</v>
      </c>
      <c r="AG84" s="97"/>
      <c r="AH84" s="51">
        <f t="shared" si="21"/>
        <v>131.4</v>
      </c>
      <c r="AI84" s="52">
        <f t="shared" si="22"/>
        <v>126.4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96">
        <v>130.4</v>
      </c>
      <c r="C85" s="67">
        <v>130.69999999999999</v>
      </c>
      <c r="D85" s="67">
        <v>132.80000000000001</v>
      </c>
      <c r="E85" s="67">
        <v>132.80000000000001</v>
      </c>
      <c r="F85" s="67">
        <v>133.1</v>
      </c>
      <c r="G85" s="67">
        <v>134.19999999999999</v>
      </c>
      <c r="H85" s="67">
        <v>134.19999999999999</v>
      </c>
      <c r="I85" s="67">
        <v>133.80000000000001</v>
      </c>
      <c r="J85" s="67">
        <v>132.80000000000001</v>
      </c>
      <c r="K85" s="67">
        <v>130.69999999999999</v>
      </c>
      <c r="L85" s="67">
        <v>130.6</v>
      </c>
      <c r="M85" s="67">
        <v>131.9</v>
      </c>
      <c r="N85" s="67">
        <v>130.4</v>
      </c>
      <c r="O85" s="67">
        <v>131.5</v>
      </c>
      <c r="P85" s="67">
        <v>129.80000000000001</v>
      </c>
      <c r="Q85" s="67">
        <v>131.5</v>
      </c>
      <c r="R85" s="67">
        <v>131.19999999999999</v>
      </c>
      <c r="S85" s="67">
        <v>131.19999999999999</v>
      </c>
      <c r="T85" s="67">
        <v>132.4</v>
      </c>
      <c r="U85" s="67">
        <v>133.30000000000001</v>
      </c>
      <c r="V85" s="67">
        <v>133.30000000000001</v>
      </c>
      <c r="W85" s="67">
        <v>131.5</v>
      </c>
      <c r="X85" s="67">
        <v>132.1</v>
      </c>
      <c r="Y85" s="67">
        <v>129.80000000000001</v>
      </c>
      <c r="Z85" s="67">
        <v>129</v>
      </c>
      <c r="AA85" s="67">
        <v>130.1</v>
      </c>
      <c r="AB85" s="67">
        <v>131.6</v>
      </c>
      <c r="AC85" s="67">
        <v>132.4</v>
      </c>
      <c r="AD85" s="67">
        <v>131.19999999999999</v>
      </c>
      <c r="AE85" s="67">
        <v>130.19999999999999</v>
      </c>
      <c r="AF85" s="96">
        <v>130.19999999999999</v>
      </c>
      <c r="AG85" s="97"/>
      <c r="AH85" s="51">
        <f t="shared" si="21"/>
        <v>134.19999999999999</v>
      </c>
      <c r="AI85" s="52">
        <f t="shared" si="22"/>
        <v>129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100">
        <v>135.30000000000001</v>
      </c>
      <c r="C86" s="99">
        <v>131.69999999999999</v>
      </c>
      <c r="D86" s="99">
        <v>133.30000000000001</v>
      </c>
      <c r="E86" s="99">
        <v>133.30000000000001</v>
      </c>
      <c r="F86" s="99">
        <v>133.19999999999999</v>
      </c>
      <c r="G86" s="99">
        <v>131.80000000000001</v>
      </c>
      <c r="H86" s="99">
        <v>131.80000000000001</v>
      </c>
      <c r="I86" s="99">
        <v>132.4</v>
      </c>
      <c r="J86" s="99">
        <v>130.69999999999999</v>
      </c>
      <c r="K86" s="99">
        <v>131.4</v>
      </c>
      <c r="L86" s="99">
        <v>134.6</v>
      </c>
      <c r="M86" s="99">
        <v>134.69999999999999</v>
      </c>
      <c r="N86" s="99">
        <v>131.1</v>
      </c>
      <c r="O86" s="99">
        <v>132.5</v>
      </c>
      <c r="P86" s="99">
        <v>130.6</v>
      </c>
      <c r="Q86" s="99">
        <v>133.80000000000001</v>
      </c>
      <c r="R86" s="99">
        <v>131.1</v>
      </c>
      <c r="S86" s="99">
        <v>133.30000000000001</v>
      </c>
      <c r="T86" s="99">
        <v>133.80000000000001</v>
      </c>
      <c r="U86" s="99">
        <v>134.19999999999999</v>
      </c>
      <c r="V86" s="99">
        <v>134.19999999999999</v>
      </c>
      <c r="W86" s="99">
        <v>130.6</v>
      </c>
      <c r="X86" s="99">
        <v>130.9</v>
      </c>
      <c r="Y86" s="99">
        <v>133.9</v>
      </c>
      <c r="Z86" s="99">
        <v>131.30000000000001</v>
      </c>
      <c r="AA86" s="99">
        <v>134.69999999999999</v>
      </c>
      <c r="AB86" s="99">
        <v>130.5</v>
      </c>
      <c r="AC86" s="99">
        <v>135.9</v>
      </c>
      <c r="AD86" s="99">
        <v>136.69999999999999</v>
      </c>
      <c r="AE86" s="99">
        <v>135.80000000000001</v>
      </c>
      <c r="AF86" s="100">
        <v>132.4</v>
      </c>
      <c r="AG86" s="101"/>
      <c r="AH86" s="51">
        <f t="shared" si="21"/>
        <v>136.69999999999999</v>
      </c>
      <c r="AI86" s="52">
        <f t="shared" si="22"/>
        <v>130.5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96">
        <v>132.6</v>
      </c>
      <c r="C87" s="67">
        <v>127.9</v>
      </c>
      <c r="D87" s="67">
        <v>131.9</v>
      </c>
      <c r="E87" s="67">
        <v>131.9</v>
      </c>
      <c r="F87" s="67">
        <v>133.19999999999999</v>
      </c>
      <c r="G87" s="67">
        <v>132.30000000000001</v>
      </c>
      <c r="H87" s="67">
        <v>132.30000000000001</v>
      </c>
      <c r="I87" s="67">
        <v>133.9</v>
      </c>
      <c r="J87" s="67">
        <v>131</v>
      </c>
      <c r="K87" s="67">
        <v>129.80000000000001</v>
      </c>
      <c r="L87" s="67">
        <v>135</v>
      </c>
      <c r="M87" s="67">
        <v>134.5</v>
      </c>
      <c r="N87" s="67">
        <v>126.8</v>
      </c>
      <c r="O87" s="67">
        <v>130.5</v>
      </c>
      <c r="P87" s="67">
        <v>125.7</v>
      </c>
      <c r="Q87" s="67">
        <v>130.5</v>
      </c>
      <c r="R87" s="67">
        <v>126.9</v>
      </c>
      <c r="S87" s="67">
        <v>133.5</v>
      </c>
      <c r="T87" s="67">
        <v>136</v>
      </c>
      <c r="U87" s="67">
        <v>134</v>
      </c>
      <c r="V87" s="67">
        <v>134</v>
      </c>
      <c r="W87" s="67">
        <v>126.5</v>
      </c>
      <c r="X87" s="67">
        <v>134.1</v>
      </c>
      <c r="Y87" s="67">
        <v>135.69999999999999</v>
      </c>
      <c r="Z87" s="67">
        <v>134.9</v>
      </c>
      <c r="AA87" s="67">
        <v>132.69999999999999</v>
      </c>
      <c r="AB87" s="67">
        <v>126.8</v>
      </c>
      <c r="AC87" s="67">
        <v>132.30000000000001</v>
      </c>
      <c r="AD87" s="67">
        <v>131.30000000000001</v>
      </c>
      <c r="AE87" s="67">
        <v>131.4</v>
      </c>
      <c r="AF87" s="96">
        <v>131.5</v>
      </c>
      <c r="AG87" s="97"/>
      <c r="AH87" s="51">
        <f t="shared" si="21"/>
        <v>136</v>
      </c>
      <c r="AI87" s="52">
        <f t="shared" si="22"/>
        <v>125.7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3">
        <v>66.5</v>
      </c>
      <c r="C88" s="102">
        <v>66.599999999999994</v>
      </c>
      <c r="D88" s="102">
        <v>67.099999999999994</v>
      </c>
      <c r="E88" s="102">
        <v>67.099999999999994</v>
      </c>
      <c r="F88" s="102">
        <v>67.2</v>
      </c>
      <c r="G88" s="102">
        <v>67</v>
      </c>
      <c r="H88" s="102">
        <v>67</v>
      </c>
      <c r="I88" s="102">
        <v>66.7</v>
      </c>
      <c r="J88" s="102">
        <v>66</v>
      </c>
      <c r="K88" s="102">
        <v>65.5</v>
      </c>
      <c r="L88" s="102">
        <v>65.5</v>
      </c>
      <c r="M88" s="102">
        <v>65.400000000000006</v>
      </c>
      <c r="N88" s="102">
        <v>65.099999999999994</v>
      </c>
      <c r="O88" s="102">
        <v>65.400000000000006</v>
      </c>
      <c r="P88" s="102">
        <v>64.599999999999994</v>
      </c>
      <c r="Q88" s="102">
        <v>65</v>
      </c>
      <c r="R88" s="102">
        <v>64.7</v>
      </c>
      <c r="S88" s="102">
        <v>65.7</v>
      </c>
      <c r="T88" s="102">
        <v>65.5</v>
      </c>
      <c r="U88" s="102">
        <v>65.7</v>
      </c>
      <c r="V88" s="102">
        <v>65.7</v>
      </c>
      <c r="W88" s="102">
        <v>65.8</v>
      </c>
      <c r="X88" s="102">
        <v>65.400000000000006</v>
      </c>
      <c r="Y88" s="102">
        <v>64.7</v>
      </c>
      <c r="Z88" s="102">
        <v>64.3</v>
      </c>
      <c r="AA88" s="102">
        <v>65.5</v>
      </c>
      <c r="AB88" s="102">
        <v>65.5</v>
      </c>
      <c r="AC88" s="102">
        <v>66.3</v>
      </c>
      <c r="AD88" s="102">
        <v>66.5</v>
      </c>
      <c r="AE88" s="102">
        <v>66.900000000000006</v>
      </c>
      <c r="AF88" s="103">
        <v>66.400000000000006</v>
      </c>
      <c r="AG88" s="104"/>
      <c r="AH88" s="51">
        <f t="shared" si="21"/>
        <v>67.2</v>
      </c>
      <c r="AI88" s="52">
        <f t="shared" si="22"/>
        <v>64.3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 t="shared" ref="B90:Q90" si="26">SUM(B11,B12,B14,B17,B20:B21,B39,B41:B42,B44,B46,B91:B94,B98,B104,B110,B119,B121,B133,B140,B143:B144,B151,B153,B155,B159:B161,B163:B165,B170,B176:B177,B179:B181,B189,B194)</f>
        <v>160.23999999999992</v>
      </c>
      <c r="C90" s="109">
        <f t="shared" si="26"/>
        <v>150.93999999999994</v>
      </c>
      <c r="D90" s="109">
        <f t="shared" si="26"/>
        <v>146.33999999999992</v>
      </c>
      <c r="E90" s="109">
        <f t="shared" si="26"/>
        <v>149.43999999999994</v>
      </c>
      <c r="F90" s="109">
        <f t="shared" si="26"/>
        <v>164.13999999999993</v>
      </c>
      <c r="G90" s="109">
        <f t="shared" si="26"/>
        <v>185.63999999999993</v>
      </c>
      <c r="H90" s="109">
        <f t="shared" si="26"/>
        <v>194.13999999999993</v>
      </c>
      <c r="I90" s="109">
        <f t="shared" si="26"/>
        <v>212.53999999999991</v>
      </c>
      <c r="J90" s="109">
        <f t="shared" si="26"/>
        <v>212.73999999999995</v>
      </c>
      <c r="K90" s="109">
        <f t="shared" si="26"/>
        <v>331.74</v>
      </c>
      <c r="L90" s="109">
        <f t="shared" si="26"/>
        <v>273.14</v>
      </c>
      <c r="M90" s="109">
        <f t="shared" si="26"/>
        <v>283.83999999999997</v>
      </c>
      <c r="N90" s="109">
        <f t="shared" si="26"/>
        <v>259.04000000000008</v>
      </c>
      <c r="O90" s="109">
        <f t="shared" si="26"/>
        <v>264.74000000000007</v>
      </c>
      <c r="P90" s="109">
        <f t="shared" si="26"/>
        <v>209.64</v>
      </c>
      <c r="Q90" s="109">
        <f t="shared" si="26"/>
        <v>217.63999999999996</v>
      </c>
      <c r="R90" s="109">
        <f>SUM(R14,R17,R20:R21,R39,R41:R42,R44,R46,R91:R94,R98,R104,R110,R119,R121,R133,R140,R143:R144,R151,R153,R155,R159:R161,R163:R165,R170,R176:R177,R179:R181,R189,R194)</f>
        <v>221.43999999999997</v>
      </c>
      <c r="S90" s="109">
        <f t="shared" ref="S90:AF90" si="27">SUM(S14,S17,S20:S21,S39,S41:S42,S44,S46,S91:S94,S98,S104,S110,S119,S121,S133,S140,S143:S144,S151,S153,S155,S159:S161,S163:S165,S170,S176:S177,S179:S181,S189,S194)</f>
        <v>224.03999999999996</v>
      </c>
      <c r="T90" s="109">
        <f t="shared" si="27"/>
        <v>258.34000000000009</v>
      </c>
      <c r="U90" s="109">
        <f t="shared" si="27"/>
        <v>228.73999999999998</v>
      </c>
      <c r="V90" s="109">
        <f t="shared" si="27"/>
        <v>226.83999999999995</v>
      </c>
      <c r="W90" s="109">
        <f t="shared" si="27"/>
        <v>235.03999999999996</v>
      </c>
      <c r="X90" s="109">
        <f t="shared" si="27"/>
        <v>259.6400000000001</v>
      </c>
      <c r="Y90" s="109">
        <f t="shared" si="27"/>
        <v>297.84000000000003</v>
      </c>
      <c r="Z90" s="109">
        <f t="shared" si="27"/>
        <v>326.04000000000002</v>
      </c>
      <c r="AA90" s="109">
        <f t="shared" si="27"/>
        <v>295.14000000000004</v>
      </c>
      <c r="AB90" s="109">
        <f t="shared" si="27"/>
        <v>279.64</v>
      </c>
      <c r="AC90" s="109">
        <f t="shared" si="27"/>
        <v>256.44</v>
      </c>
      <c r="AD90" s="109">
        <f t="shared" si="27"/>
        <v>207.93999999999997</v>
      </c>
      <c r="AE90" s="109">
        <f t="shared" si="27"/>
        <v>167.33999999999997</v>
      </c>
      <c r="AF90" s="109">
        <f t="shared" si="27"/>
        <v>147.63999999999999</v>
      </c>
      <c r="AG90" s="110"/>
      <c r="AH90" s="51">
        <f>MAX(B90:AF90)</f>
        <v>331.74</v>
      </c>
      <c r="AI90" s="52">
        <f>MIN(B90:AF90)</f>
        <v>146.33999999999992</v>
      </c>
    </row>
    <row r="91" spans="1:88" x14ac:dyDescent="0.25">
      <c r="A91" s="111" t="s">
        <v>58</v>
      </c>
      <c r="B91" s="113">
        <v>25.5</v>
      </c>
      <c r="C91" s="79">
        <v>32.1</v>
      </c>
      <c r="D91" s="79">
        <v>33.700000000000003</v>
      </c>
      <c r="E91" s="79">
        <v>30</v>
      </c>
      <c r="F91" s="112">
        <v>18</v>
      </c>
      <c r="G91" s="112">
        <v>19</v>
      </c>
      <c r="H91" s="112">
        <v>21.7</v>
      </c>
      <c r="I91" s="112">
        <v>24</v>
      </c>
      <c r="J91" s="112">
        <v>20</v>
      </c>
      <c r="K91" s="112">
        <v>47</v>
      </c>
      <c r="L91" s="49">
        <v>38.799999999999997</v>
      </c>
      <c r="M91" s="49">
        <v>42.2</v>
      </c>
      <c r="N91" s="49">
        <v>23.9</v>
      </c>
      <c r="O91" s="49">
        <v>29.6</v>
      </c>
      <c r="P91" s="49">
        <v>36</v>
      </c>
      <c r="Q91" s="49">
        <v>39.1</v>
      </c>
      <c r="R91" s="49">
        <v>43.9</v>
      </c>
      <c r="S91" s="49">
        <v>42.1</v>
      </c>
      <c r="T91" s="49">
        <v>48.8</v>
      </c>
      <c r="U91" s="49">
        <v>45.5</v>
      </c>
      <c r="V91" s="49">
        <v>46.8</v>
      </c>
      <c r="W91" s="49">
        <v>39</v>
      </c>
      <c r="X91" s="49">
        <v>45</v>
      </c>
      <c r="Y91" s="49">
        <v>30.8</v>
      </c>
      <c r="Z91" s="112">
        <v>23.3</v>
      </c>
      <c r="AA91" s="49">
        <v>14.1</v>
      </c>
      <c r="AB91" s="49">
        <v>12.4</v>
      </c>
      <c r="AC91" s="49">
        <v>-0.7</v>
      </c>
      <c r="AD91" s="49">
        <v>22.6</v>
      </c>
      <c r="AE91" s="49">
        <v>25.7</v>
      </c>
      <c r="AF91" s="113">
        <v>26.4</v>
      </c>
      <c r="AG91" s="114">
        <v>75</v>
      </c>
      <c r="AH91" s="51">
        <f>IF(ABS(MAX(B91:AF91))&gt;ABS(MIN(B91:AF91)),MAX(B91:AF91),MIN(B91:AF91))</f>
        <v>48.8</v>
      </c>
      <c r="AI91" s="115">
        <f>INDEX($B$9:$AF$9,1,MATCH(AH91,B91:AF91,0))</f>
        <v>0.66666666666666696</v>
      </c>
    </row>
    <row r="92" spans="1:88" x14ac:dyDescent="0.25">
      <c r="A92" s="116" t="s">
        <v>59</v>
      </c>
      <c r="B92" s="117">
        <f>-43.1-47.6</f>
        <v>-90.7</v>
      </c>
      <c r="C92" s="80">
        <f>-43.8-48.5</f>
        <v>-92.3</v>
      </c>
      <c r="D92" s="80">
        <v>-93</v>
      </c>
      <c r="E92" s="80">
        <v>-90</v>
      </c>
      <c r="F92" s="80">
        <v>-78</v>
      </c>
      <c r="G92" s="80">
        <v>-64</v>
      </c>
      <c r="H92" s="80">
        <v>-61</v>
      </c>
      <c r="I92" s="80">
        <v>-51</v>
      </c>
      <c r="J92" s="80">
        <v>-43</v>
      </c>
      <c r="K92" s="80">
        <v>42</v>
      </c>
      <c r="L92" s="80">
        <v>-30</v>
      </c>
      <c r="M92" s="80">
        <v>-25</v>
      </c>
      <c r="N92" s="80">
        <v>-31</v>
      </c>
      <c r="O92" s="80">
        <v>-30.5</v>
      </c>
      <c r="P92" s="80">
        <v>-78</v>
      </c>
      <c r="Q92" s="80">
        <v>-49</v>
      </c>
      <c r="R92" s="80">
        <v>-53</v>
      </c>
      <c r="S92" s="80">
        <f>-34.5-38.4</f>
        <v>-72.900000000000006</v>
      </c>
      <c r="T92" s="80">
        <f>-36-39.8</f>
        <v>-75.8</v>
      </c>
      <c r="U92" s="80">
        <f>-33-37.8</f>
        <v>-70.8</v>
      </c>
      <c r="V92" s="80">
        <f>-21.4-23.9</f>
        <v>-45.3</v>
      </c>
      <c r="W92" s="80">
        <f>-18.6-21</f>
        <v>-39.6</v>
      </c>
      <c r="X92" s="80">
        <f>-16.4-18.8</f>
        <v>-35.200000000000003</v>
      </c>
      <c r="Y92" s="80">
        <f>-9-11.3</f>
        <v>-20.3</v>
      </c>
      <c r="Z92" s="80">
        <v>7.5</v>
      </c>
      <c r="AA92" s="67">
        <v>-15</v>
      </c>
      <c r="AB92" s="67">
        <v>-24</v>
      </c>
      <c r="AC92" s="67">
        <v>-30</v>
      </c>
      <c r="AD92" s="67">
        <v>-66</v>
      </c>
      <c r="AE92" s="67">
        <v>-80</v>
      </c>
      <c r="AF92" s="117">
        <v>-90</v>
      </c>
      <c r="AG92" s="114">
        <v>240</v>
      </c>
      <c r="AH92" s="51">
        <f>IF(ABS(MAX(B92:AF92))&gt;ABS(MIN(B92:AF92)),MAX(B92:AF92),MIN(B92:AF92))</f>
        <v>-93</v>
      </c>
      <c r="AI92" s="115">
        <f>INDEX($B$9:$AF$9,1,MATCH(AH92,B92:AF92,0))</f>
        <v>0.125</v>
      </c>
    </row>
    <row r="93" spans="1:88" x14ac:dyDescent="0.25">
      <c r="A93" s="116" t="s">
        <v>60</v>
      </c>
      <c r="B93" s="117">
        <v>-3</v>
      </c>
      <c r="C93" s="80">
        <v>-4.3</v>
      </c>
      <c r="D93" s="80">
        <v>-3.3</v>
      </c>
      <c r="E93" s="80">
        <v>-2.7</v>
      </c>
      <c r="F93" s="80">
        <v>0</v>
      </c>
      <c r="G93" s="80">
        <v>2.5</v>
      </c>
      <c r="H93" s="80">
        <v>4.3</v>
      </c>
      <c r="I93" s="80">
        <v>7.4</v>
      </c>
      <c r="J93" s="80">
        <v>9.5</v>
      </c>
      <c r="K93" s="80">
        <v>10.5</v>
      </c>
      <c r="L93" s="80">
        <v>13.7</v>
      </c>
      <c r="M93" s="80">
        <v>16.5</v>
      </c>
      <c r="N93" s="80">
        <v>16</v>
      </c>
      <c r="O93" s="80">
        <v>14.5</v>
      </c>
      <c r="P93" s="80">
        <v>4.3</v>
      </c>
      <c r="Q93" s="80">
        <v>10</v>
      </c>
      <c r="R93" s="80">
        <v>8.6999999999999993</v>
      </c>
      <c r="S93" s="80">
        <v>5.9</v>
      </c>
      <c r="T93" s="80">
        <v>6.2</v>
      </c>
      <c r="U93" s="80">
        <v>5.6</v>
      </c>
      <c r="V93" s="80">
        <v>9.1999999999999993</v>
      </c>
      <c r="W93" s="80">
        <v>9.6999999999999993</v>
      </c>
      <c r="X93" s="80">
        <v>11.9</v>
      </c>
      <c r="Y93" s="80">
        <v>16.3</v>
      </c>
      <c r="Z93" s="80">
        <v>17.600000000000001</v>
      </c>
      <c r="AA93" s="67">
        <v>16.5</v>
      </c>
      <c r="AB93" s="67">
        <v>13.6</v>
      </c>
      <c r="AC93" s="67">
        <v>13</v>
      </c>
      <c r="AD93" s="67">
        <v>3.7</v>
      </c>
      <c r="AE93" s="67">
        <v>0.1</v>
      </c>
      <c r="AF93" s="117">
        <v>-1.7</v>
      </c>
      <c r="AG93" s="114">
        <v>60</v>
      </c>
      <c r="AH93" s="51">
        <f>IF(ABS(MAX(B93:AF93))&gt;ABS(MIN(B93:AF93)),MAX(B93:AF93),MIN(B93:AF93))</f>
        <v>17.600000000000001</v>
      </c>
      <c r="AI93" s="115">
        <f>INDEX($B$9:$AF$9,1,MATCH(AH93,B93:AF93,0))</f>
        <v>0.8125</v>
      </c>
    </row>
    <row r="94" spans="1:88" x14ac:dyDescent="0.25">
      <c r="A94" s="118" t="s">
        <v>226</v>
      </c>
      <c r="B94" s="120">
        <v>-227.1</v>
      </c>
      <c r="C94" s="82">
        <v>-219.7</v>
      </c>
      <c r="D94" s="82">
        <v>-213.2</v>
      </c>
      <c r="E94" s="82">
        <v>-210</v>
      </c>
      <c r="F94" s="82">
        <v>-198</v>
      </c>
      <c r="G94" s="82">
        <v>-194</v>
      </c>
      <c r="H94" s="82">
        <v>-193</v>
      </c>
      <c r="I94" s="82">
        <v>-190</v>
      </c>
      <c r="J94" s="82">
        <v>-191</v>
      </c>
      <c r="K94" s="82">
        <v>-185</v>
      </c>
      <c r="L94" s="82">
        <v>-181.7</v>
      </c>
      <c r="M94" s="82">
        <v>-181.4</v>
      </c>
      <c r="N94" s="82">
        <v>-173.6</v>
      </c>
      <c r="O94" s="82">
        <v>-173</v>
      </c>
      <c r="P94" s="82">
        <v>0</v>
      </c>
      <c r="Q94" s="82">
        <v>0</v>
      </c>
      <c r="R94" s="82">
        <v>63.4</v>
      </c>
      <c r="S94" s="82">
        <v>63.4</v>
      </c>
      <c r="T94" s="82">
        <v>93.4</v>
      </c>
      <c r="U94" s="82">
        <v>63.4</v>
      </c>
      <c r="V94" s="82">
        <v>30.4</v>
      </c>
      <c r="W94" s="82">
        <v>40.200000000000003</v>
      </c>
      <c r="X94" s="82">
        <v>52.2</v>
      </c>
      <c r="Y94" s="82">
        <v>86.7</v>
      </c>
      <c r="Z94" s="82">
        <v>93.3</v>
      </c>
      <c r="AA94" s="119">
        <v>93.3</v>
      </c>
      <c r="AB94" s="119">
        <v>91.4</v>
      </c>
      <c r="AC94" s="119">
        <v>81.400000000000006</v>
      </c>
      <c r="AD94" s="119">
        <v>54.9</v>
      </c>
      <c r="AE94" s="119">
        <v>28.8</v>
      </c>
      <c r="AF94" s="120">
        <v>20.2</v>
      </c>
      <c r="AG94" s="121">
        <v>120</v>
      </c>
      <c r="AH94" s="51">
        <f>IF(ABS(MAX(B94:AF94))&gt;ABS(MIN(B94:AF94)),MAX(B94:AF94),MIN(B94:AF94))</f>
        <v>-227.1</v>
      </c>
      <c r="AI94" s="115">
        <f>INDEX($B$9:$AF$9,1,MATCH(AH94,B94:AF94,0))</f>
        <v>4.1666666666666664E-2</v>
      </c>
    </row>
    <row r="95" spans="1:88" ht="15.75" thickBot="1" x14ac:dyDescent="0.3">
      <c r="A95" s="118" t="s">
        <v>62</v>
      </c>
      <c r="B95" s="120">
        <v>32.799999999999997</v>
      </c>
      <c r="C95" s="82">
        <v>21.5</v>
      </c>
      <c r="D95" s="82">
        <v>22</v>
      </c>
      <c r="E95" s="82">
        <v>27</v>
      </c>
      <c r="F95" s="82">
        <v>36</v>
      </c>
      <c r="G95" s="82">
        <v>34</v>
      </c>
      <c r="H95" s="82">
        <v>34.4</v>
      </c>
      <c r="I95" s="82">
        <v>32</v>
      </c>
      <c r="J95" s="82">
        <v>27.3</v>
      </c>
      <c r="K95" s="82">
        <v>26</v>
      </c>
      <c r="L95" s="82">
        <v>37.5</v>
      </c>
      <c r="M95" s="82">
        <v>25.5</v>
      </c>
      <c r="N95" s="82">
        <v>38.5</v>
      </c>
      <c r="O95" s="82">
        <v>31.8</v>
      </c>
      <c r="P95" s="82">
        <v>2.4</v>
      </c>
      <c r="Q95" s="82">
        <v>19.100000000000001</v>
      </c>
      <c r="R95" s="82">
        <v>20</v>
      </c>
      <c r="S95" s="82">
        <v>5.3</v>
      </c>
      <c r="T95" s="82">
        <v>21.3</v>
      </c>
      <c r="U95" s="82">
        <v>15.2</v>
      </c>
      <c r="V95" s="82">
        <v>15.2</v>
      </c>
      <c r="W95" s="82">
        <v>32.6</v>
      </c>
      <c r="X95" s="82">
        <v>37.9</v>
      </c>
      <c r="Y95" s="82">
        <v>58.1</v>
      </c>
      <c r="Z95" s="82">
        <v>55</v>
      </c>
      <c r="AA95" s="119">
        <v>57.7</v>
      </c>
      <c r="AB95" s="119">
        <v>56</v>
      </c>
      <c r="AC95" s="119">
        <v>50</v>
      </c>
      <c r="AD95" s="119">
        <v>44</v>
      </c>
      <c r="AE95" s="119">
        <v>31.1</v>
      </c>
      <c r="AF95" s="120">
        <v>26.9</v>
      </c>
      <c r="AG95" s="121"/>
      <c r="AH95" s="51">
        <f>IF(ABS(MAX(B95:AF95))&gt;ABS(MIN(B95:AF95)),MAX(B95:AF95),MIN(B95:AF95))</f>
        <v>58.1</v>
      </c>
      <c r="AI95" s="115">
        <f>INDEX($B$9:$AF$9,1,MATCH(AH95,B95:AF95,0))</f>
        <v>0.79166666666666663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8">B97</f>
        <v>9.9</v>
      </c>
      <c r="D97" s="127">
        <f t="shared" si="28"/>
        <v>9.9</v>
      </c>
      <c r="E97" s="127">
        <f t="shared" si="28"/>
        <v>9.9</v>
      </c>
      <c r="F97" s="127">
        <f t="shared" si="28"/>
        <v>9.9</v>
      </c>
      <c r="G97" s="127">
        <f t="shared" si="28"/>
        <v>9.9</v>
      </c>
      <c r="H97" s="127">
        <f t="shared" si="28"/>
        <v>9.9</v>
      </c>
      <c r="I97" s="127">
        <f t="shared" si="28"/>
        <v>9.9</v>
      </c>
      <c r="J97" s="127">
        <f t="shared" si="28"/>
        <v>9.9</v>
      </c>
      <c r="K97" s="127">
        <f t="shared" si="28"/>
        <v>9.9</v>
      </c>
      <c r="L97" s="127">
        <f t="shared" si="28"/>
        <v>9.9</v>
      </c>
      <c r="M97" s="127">
        <f t="shared" si="28"/>
        <v>9.9</v>
      </c>
      <c r="N97" s="127">
        <f t="shared" si="28"/>
        <v>9.9</v>
      </c>
      <c r="O97" s="127">
        <f t="shared" si="28"/>
        <v>9.9</v>
      </c>
      <c r="P97" s="127">
        <f t="shared" si="28"/>
        <v>9.9</v>
      </c>
      <c r="Q97" s="127">
        <f t="shared" si="28"/>
        <v>9.9</v>
      </c>
      <c r="R97" s="127">
        <f t="shared" si="28"/>
        <v>9.9</v>
      </c>
      <c r="S97" s="127">
        <f t="shared" ref="S97:AF102" si="29">R97</f>
        <v>9.9</v>
      </c>
      <c r="T97" s="127">
        <f t="shared" si="29"/>
        <v>9.9</v>
      </c>
      <c r="U97" s="127">
        <f t="shared" si="29"/>
        <v>9.9</v>
      </c>
      <c r="V97" s="127">
        <f t="shared" si="29"/>
        <v>9.9</v>
      </c>
      <c r="W97" s="127">
        <f t="shared" si="29"/>
        <v>9.9</v>
      </c>
      <c r="X97" s="127">
        <f t="shared" si="29"/>
        <v>9.9</v>
      </c>
      <c r="Y97" s="127">
        <f t="shared" si="29"/>
        <v>9.9</v>
      </c>
      <c r="Z97" s="127">
        <f t="shared" si="29"/>
        <v>9.9</v>
      </c>
      <c r="AA97" s="127">
        <f t="shared" si="29"/>
        <v>9.9</v>
      </c>
      <c r="AB97" s="127">
        <f t="shared" si="29"/>
        <v>9.9</v>
      </c>
      <c r="AC97" s="127">
        <f t="shared" si="29"/>
        <v>9.9</v>
      </c>
      <c r="AD97" s="127">
        <f t="shared" si="29"/>
        <v>9.9</v>
      </c>
      <c r="AE97" s="127">
        <f t="shared" si="29"/>
        <v>9.9</v>
      </c>
      <c r="AF97" s="127">
        <f t="shared" si="29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8"/>
        <v>9.6</v>
      </c>
      <c r="D98" s="129">
        <f t="shared" si="28"/>
        <v>9.6</v>
      </c>
      <c r="E98" s="129">
        <f t="shared" si="28"/>
        <v>9.6</v>
      </c>
      <c r="F98" s="129">
        <f t="shared" si="28"/>
        <v>9.6</v>
      </c>
      <c r="G98" s="129">
        <f t="shared" si="28"/>
        <v>9.6</v>
      </c>
      <c r="H98" s="129">
        <f t="shared" si="28"/>
        <v>9.6</v>
      </c>
      <c r="I98" s="129">
        <f t="shared" si="28"/>
        <v>9.6</v>
      </c>
      <c r="J98" s="129">
        <f t="shared" si="28"/>
        <v>9.6</v>
      </c>
      <c r="K98" s="129">
        <f t="shared" si="28"/>
        <v>9.6</v>
      </c>
      <c r="L98" s="129">
        <f t="shared" si="28"/>
        <v>9.6</v>
      </c>
      <c r="M98" s="129">
        <f t="shared" si="28"/>
        <v>9.6</v>
      </c>
      <c r="N98" s="129">
        <f t="shared" si="28"/>
        <v>9.6</v>
      </c>
      <c r="O98" s="129">
        <f t="shared" si="28"/>
        <v>9.6</v>
      </c>
      <c r="P98" s="129">
        <f t="shared" si="28"/>
        <v>9.6</v>
      </c>
      <c r="Q98" s="129">
        <f t="shared" si="28"/>
        <v>9.6</v>
      </c>
      <c r="R98" s="129">
        <f t="shared" si="28"/>
        <v>9.6</v>
      </c>
      <c r="S98" s="129">
        <f t="shared" si="29"/>
        <v>9.6</v>
      </c>
      <c r="T98" s="129">
        <f t="shared" si="29"/>
        <v>9.6</v>
      </c>
      <c r="U98" s="129">
        <f t="shared" si="29"/>
        <v>9.6</v>
      </c>
      <c r="V98" s="129">
        <f t="shared" si="29"/>
        <v>9.6</v>
      </c>
      <c r="W98" s="129">
        <f t="shared" si="29"/>
        <v>9.6</v>
      </c>
      <c r="X98" s="129">
        <f t="shared" si="29"/>
        <v>9.6</v>
      </c>
      <c r="Y98" s="129">
        <f t="shared" si="29"/>
        <v>9.6</v>
      </c>
      <c r="Z98" s="129">
        <f t="shared" si="29"/>
        <v>9.6</v>
      </c>
      <c r="AA98" s="129">
        <f t="shared" si="29"/>
        <v>9.6</v>
      </c>
      <c r="AB98" s="129">
        <f t="shared" si="29"/>
        <v>9.6</v>
      </c>
      <c r="AC98" s="129">
        <f t="shared" si="29"/>
        <v>9.6</v>
      </c>
      <c r="AD98" s="129">
        <f t="shared" si="29"/>
        <v>9.6</v>
      </c>
      <c r="AE98" s="129">
        <f t="shared" si="29"/>
        <v>9.6</v>
      </c>
      <c r="AF98" s="129">
        <f t="shared" si="29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8"/>
        <v>9.98</v>
      </c>
      <c r="D99" s="129">
        <f t="shared" si="28"/>
        <v>9.98</v>
      </c>
      <c r="E99" s="129">
        <f t="shared" si="28"/>
        <v>9.98</v>
      </c>
      <c r="F99" s="129">
        <f t="shared" si="28"/>
        <v>9.98</v>
      </c>
      <c r="G99" s="129">
        <f t="shared" si="28"/>
        <v>9.98</v>
      </c>
      <c r="H99" s="129">
        <f t="shared" si="28"/>
        <v>9.98</v>
      </c>
      <c r="I99" s="129">
        <f t="shared" si="28"/>
        <v>9.98</v>
      </c>
      <c r="J99" s="129">
        <f t="shared" si="28"/>
        <v>9.98</v>
      </c>
      <c r="K99" s="129">
        <f t="shared" si="28"/>
        <v>9.98</v>
      </c>
      <c r="L99" s="129">
        <f t="shared" si="28"/>
        <v>9.98</v>
      </c>
      <c r="M99" s="129">
        <f t="shared" si="28"/>
        <v>9.98</v>
      </c>
      <c r="N99" s="129">
        <f t="shared" si="28"/>
        <v>9.98</v>
      </c>
      <c r="O99" s="129">
        <f t="shared" si="28"/>
        <v>9.98</v>
      </c>
      <c r="P99" s="129">
        <f t="shared" si="28"/>
        <v>9.98</v>
      </c>
      <c r="Q99" s="129">
        <f t="shared" si="28"/>
        <v>9.98</v>
      </c>
      <c r="R99" s="129">
        <f t="shared" si="28"/>
        <v>9.98</v>
      </c>
      <c r="S99" s="129">
        <f t="shared" si="29"/>
        <v>9.98</v>
      </c>
      <c r="T99" s="129">
        <f t="shared" si="29"/>
        <v>9.98</v>
      </c>
      <c r="U99" s="129">
        <f t="shared" si="29"/>
        <v>9.98</v>
      </c>
      <c r="V99" s="129">
        <f t="shared" si="29"/>
        <v>9.98</v>
      </c>
      <c r="W99" s="129">
        <f t="shared" si="29"/>
        <v>9.98</v>
      </c>
      <c r="X99" s="129">
        <f t="shared" si="29"/>
        <v>9.98</v>
      </c>
      <c r="Y99" s="129">
        <f t="shared" si="29"/>
        <v>9.98</v>
      </c>
      <c r="Z99" s="129">
        <f t="shared" si="29"/>
        <v>9.98</v>
      </c>
      <c r="AA99" s="129">
        <f t="shared" si="29"/>
        <v>9.98</v>
      </c>
      <c r="AB99" s="129">
        <f t="shared" si="29"/>
        <v>9.98</v>
      </c>
      <c r="AC99" s="129">
        <f t="shared" si="29"/>
        <v>9.98</v>
      </c>
      <c r="AD99" s="129">
        <f t="shared" si="29"/>
        <v>9.98</v>
      </c>
      <c r="AE99" s="129">
        <f t="shared" si="29"/>
        <v>9.98</v>
      </c>
      <c r="AF99" s="129">
        <f t="shared" si="29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8"/>
        <v>9.1</v>
      </c>
      <c r="D100" s="129">
        <f t="shared" si="28"/>
        <v>9.1</v>
      </c>
      <c r="E100" s="129">
        <f t="shared" si="28"/>
        <v>9.1</v>
      </c>
      <c r="F100" s="129">
        <f t="shared" si="28"/>
        <v>9.1</v>
      </c>
      <c r="G100" s="129">
        <f t="shared" si="28"/>
        <v>9.1</v>
      </c>
      <c r="H100" s="129">
        <f t="shared" si="28"/>
        <v>9.1</v>
      </c>
      <c r="I100" s="129">
        <f t="shared" si="28"/>
        <v>9.1</v>
      </c>
      <c r="J100" s="129">
        <f t="shared" si="28"/>
        <v>9.1</v>
      </c>
      <c r="K100" s="129">
        <f t="shared" si="28"/>
        <v>9.1</v>
      </c>
      <c r="L100" s="129">
        <f t="shared" si="28"/>
        <v>9.1</v>
      </c>
      <c r="M100" s="129">
        <f t="shared" si="28"/>
        <v>9.1</v>
      </c>
      <c r="N100" s="129">
        <f t="shared" si="28"/>
        <v>9.1</v>
      </c>
      <c r="O100" s="129">
        <f t="shared" si="28"/>
        <v>9.1</v>
      </c>
      <c r="P100" s="129">
        <f t="shared" si="28"/>
        <v>9.1</v>
      </c>
      <c r="Q100" s="129">
        <f t="shared" si="28"/>
        <v>9.1</v>
      </c>
      <c r="R100" s="129">
        <f t="shared" si="28"/>
        <v>9.1</v>
      </c>
      <c r="S100" s="129">
        <f t="shared" si="29"/>
        <v>9.1</v>
      </c>
      <c r="T100" s="129">
        <f t="shared" si="29"/>
        <v>9.1</v>
      </c>
      <c r="U100" s="129">
        <f t="shared" si="29"/>
        <v>9.1</v>
      </c>
      <c r="V100" s="129">
        <f t="shared" si="29"/>
        <v>9.1</v>
      </c>
      <c r="W100" s="129">
        <f t="shared" si="29"/>
        <v>9.1</v>
      </c>
      <c r="X100" s="129">
        <f t="shared" si="29"/>
        <v>9.1</v>
      </c>
      <c r="Y100" s="129">
        <f t="shared" si="29"/>
        <v>9.1</v>
      </c>
      <c r="Z100" s="129">
        <f t="shared" si="29"/>
        <v>9.1</v>
      </c>
      <c r="AA100" s="129">
        <f t="shared" si="29"/>
        <v>9.1</v>
      </c>
      <c r="AB100" s="129">
        <f t="shared" si="29"/>
        <v>9.1</v>
      </c>
      <c r="AC100" s="129">
        <f t="shared" si="29"/>
        <v>9.1</v>
      </c>
      <c r="AD100" s="129">
        <f t="shared" si="29"/>
        <v>9.1</v>
      </c>
      <c r="AE100" s="129">
        <f t="shared" si="29"/>
        <v>9.1</v>
      </c>
      <c r="AF100" s="129">
        <f t="shared" si="29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8"/>
        <v>9.18</v>
      </c>
      <c r="D101" s="129">
        <f t="shared" si="28"/>
        <v>9.18</v>
      </c>
      <c r="E101" s="129">
        <f t="shared" si="28"/>
        <v>9.18</v>
      </c>
      <c r="F101" s="129">
        <f t="shared" si="28"/>
        <v>9.18</v>
      </c>
      <c r="G101" s="129">
        <f t="shared" si="28"/>
        <v>9.18</v>
      </c>
      <c r="H101" s="129">
        <f t="shared" si="28"/>
        <v>9.18</v>
      </c>
      <c r="I101" s="129">
        <f t="shared" si="28"/>
        <v>9.18</v>
      </c>
      <c r="J101" s="129">
        <f t="shared" si="28"/>
        <v>9.18</v>
      </c>
      <c r="K101" s="129">
        <f t="shared" si="28"/>
        <v>9.18</v>
      </c>
      <c r="L101" s="129">
        <f t="shared" si="28"/>
        <v>9.18</v>
      </c>
      <c r="M101" s="129">
        <f t="shared" si="28"/>
        <v>9.18</v>
      </c>
      <c r="N101" s="129">
        <f t="shared" si="28"/>
        <v>9.18</v>
      </c>
      <c r="O101" s="129">
        <f t="shared" si="28"/>
        <v>9.18</v>
      </c>
      <c r="P101" s="129">
        <f t="shared" si="28"/>
        <v>9.18</v>
      </c>
      <c r="Q101" s="129">
        <f t="shared" si="28"/>
        <v>9.18</v>
      </c>
      <c r="R101" s="129">
        <f t="shared" si="28"/>
        <v>9.18</v>
      </c>
      <c r="S101" s="129">
        <f t="shared" si="29"/>
        <v>9.18</v>
      </c>
      <c r="T101" s="129">
        <f t="shared" si="29"/>
        <v>9.18</v>
      </c>
      <c r="U101" s="129">
        <f t="shared" si="29"/>
        <v>9.18</v>
      </c>
      <c r="V101" s="129">
        <f t="shared" si="29"/>
        <v>9.18</v>
      </c>
      <c r="W101" s="129">
        <f t="shared" si="29"/>
        <v>9.18</v>
      </c>
      <c r="X101" s="129">
        <f t="shared" si="29"/>
        <v>9.18</v>
      </c>
      <c r="Y101" s="129">
        <f t="shared" si="29"/>
        <v>9.18</v>
      </c>
      <c r="Z101" s="129">
        <f t="shared" si="29"/>
        <v>9.18</v>
      </c>
      <c r="AA101" s="129">
        <f t="shared" si="29"/>
        <v>9.18</v>
      </c>
      <c r="AB101" s="129">
        <f t="shared" si="29"/>
        <v>9.18</v>
      </c>
      <c r="AC101" s="129">
        <f t="shared" si="29"/>
        <v>9.18</v>
      </c>
      <c r="AD101" s="129">
        <f t="shared" si="29"/>
        <v>9.18</v>
      </c>
      <c r="AE101" s="129">
        <f t="shared" si="29"/>
        <v>9.18</v>
      </c>
      <c r="AF101" s="129">
        <f t="shared" si="29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8"/>
        <v>7</v>
      </c>
      <c r="D102" s="129">
        <f t="shared" si="28"/>
        <v>7</v>
      </c>
      <c r="E102" s="129">
        <f t="shared" si="28"/>
        <v>7</v>
      </c>
      <c r="F102" s="129">
        <f t="shared" si="28"/>
        <v>7</v>
      </c>
      <c r="G102" s="129">
        <f t="shared" si="28"/>
        <v>7</v>
      </c>
      <c r="H102" s="129">
        <f t="shared" si="28"/>
        <v>7</v>
      </c>
      <c r="I102" s="129">
        <f t="shared" si="28"/>
        <v>7</v>
      </c>
      <c r="J102" s="129">
        <f t="shared" si="28"/>
        <v>7</v>
      </c>
      <c r="K102" s="129">
        <f t="shared" si="28"/>
        <v>7</v>
      </c>
      <c r="L102" s="129">
        <f t="shared" si="28"/>
        <v>7</v>
      </c>
      <c r="M102" s="129">
        <f t="shared" si="28"/>
        <v>7</v>
      </c>
      <c r="N102" s="129">
        <f t="shared" si="28"/>
        <v>7</v>
      </c>
      <c r="O102" s="129">
        <f t="shared" si="28"/>
        <v>7</v>
      </c>
      <c r="P102" s="129">
        <f t="shared" si="28"/>
        <v>7</v>
      </c>
      <c r="Q102" s="129">
        <f t="shared" si="28"/>
        <v>7</v>
      </c>
      <c r="R102" s="129">
        <f t="shared" si="28"/>
        <v>7</v>
      </c>
      <c r="S102" s="129">
        <f t="shared" si="29"/>
        <v>7</v>
      </c>
      <c r="T102" s="129">
        <f t="shared" si="29"/>
        <v>7</v>
      </c>
      <c r="U102" s="129">
        <f t="shared" si="29"/>
        <v>7</v>
      </c>
      <c r="V102" s="129">
        <f t="shared" si="29"/>
        <v>7</v>
      </c>
      <c r="W102" s="129">
        <f t="shared" si="29"/>
        <v>7</v>
      </c>
      <c r="X102" s="129">
        <f t="shared" si="29"/>
        <v>7</v>
      </c>
      <c r="Y102" s="129">
        <f t="shared" si="29"/>
        <v>7</v>
      </c>
      <c r="Z102" s="129">
        <f t="shared" si="29"/>
        <v>7</v>
      </c>
      <c r="AA102" s="129">
        <f t="shared" si="29"/>
        <v>7</v>
      </c>
      <c r="AB102" s="129">
        <f t="shared" si="29"/>
        <v>7</v>
      </c>
      <c r="AC102" s="129">
        <f t="shared" si="29"/>
        <v>7</v>
      </c>
      <c r="AD102" s="129">
        <f t="shared" si="29"/>
        <v>7</v>
      </c>
      <c r="AE102" s="129">
        <f t="shared" si="29"/>
        <v>7</v>
      </c>
      <c r="AF102" s="129">
        <f t="shared" si="29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30">B104</f>
        <v>2.25</v>
      </c>
      <c r="D104" s="129">
        <f t="shared" si="30"/>
        <v>2.25</v>
      </c>
      <c r="E104" s="129">
        <f t="shared" si="30"/>
        <v>2.25</v>
      </c>
      <c r="F104" s="129">
        <f t="shared" si="30"/>
        <v>2.25</v>
      </c>
      <c r="G104" s="129">
        <f t="shared" si="30"/>
        <v>2.25</v>
      </c>
      <c r="H104" s="129">
        <f t="shared" si="30"/>
        <v>2.25</v>
      </c>
      <c r="I104" s="129">
        <f t="shared" si="30"/>
        <v>2.25</v>
      </c>
      <c r="J104" s="129">
        <f t="shared" si="30"/>
        <v>2.25</v>
      </c>
      <c r="K104" s="129">
        <f t="shared" si="30"/>
        <v>2.25</v>
      </c>
      <c r="L104" s="129">
        <f t="shared" si="30"/>
        <v>2.25</v>
      </c>
      <c r="M104" s="129">
        <f t="shared" si="30"/>
        <v>2.25</v>
      </c>
      <c r="N104" s="129">
        <f t="shared" si="30"/>
        <v>2.25</v>
      </c>
      <c r="O104" s="129">
        <f t="shared" si="30"/>
        <v>2.25</v>
      </c>
      <c r="P104" s="129">
        <f t="shared" si="30"/>
        <v>2.25</v>
      </c>
      <c r="Q104" s="129">
        <f t="shared" si="30"/>
        <v>2.25</v>
      </c>
      <c r="R104" s="129">
        <f t="shared" si="30"/>
        <v>2.25</v>
      </c>
      <c r="S104" s="129">
        <f t="shared" ref="S104:AF105" si="31">R104</f>
        <v>2.25</v>
      </c>
      <c r="T104" s="129">
        <f t="shared" si="31"/>
        <v>2.25</v>
      </c>
      <c r="U104" s="129">
        <f t="shared" si="31"/>
        <v>2.25</v>
      </c>
      <c r="V104" s="129">
        <f t="shared" si="31"/>
        <v>2.25</v>
      </c>
      <c r="W104" s="129">
        <f t="shared" si="31"/>
        <v>2.25</v>
      </c>
      <c r="X104" s="129">
        <f t="shared" si="31"/>
        <v>2.25</v>
      </c>
      <c r="Y104" s="129">
        <f t="shared" si="31"/>
        <v>2.25</v>
      </c>
      <c r="Z104" s="129">
        <f t="shared" si="31"/>
        <v>2.25</v>
      </c>
      <c r="AA104" s="129">
        <f t="shared" si="31"/>
        <v>2.25</v>
      </c>
      <c r="AB104" s="129">
        <f t="shared" si="31"/>
        <v>2.25</v>
      </c>
      <c r="AC104" s="129">
        <f t="shared" si="31"/>
        <v>2.25</v>
      </c>
      <c r="AD104" s="129">
        <f t="shared" si="31"/>
        <v>2.25</v>
      </c>
      <c r="AE104" s="129">
        <f t="shared" si="31"/>
        <v>2.25</v>
      </c>
      <c r="AF104" s="129">
        <f t="shared" si="31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30"/>
        <v>1.64</v>
      </c>
      <c r="D105" s="129">
        <f t="shared" si="30"/>
        <v>1.64</v>
      </c>
      <c r="E105" s="129">
        <f t="shared" si="30"/>
        <v>1.64</v>
      </c>
      <c r="F105" s="129">
        <f t="shared" si="30"/>
        <v>1.64</v>
      </c>
      <c r="G105" s="129">
        <f t="shared" si="30"/>
        <v>1.64</v>
      </c>
      <c r="H105" s="129">
        <f t="shared" si="30"/>
        <v>1.64</v>
      </c>
      <c r="I105" s="129">
        <f t="shared" si="30"/>
        <v>1.64</v>
      </c>
      <c r="J105" s="129">
        <f t="shared" si="30"/>
        <v>1.64</v>
      </c>
      <c r="K105" s="129">
        <f t="shared" si="30"/>
        <v>1.64</v>
      </c>
      <c r="L105" s="129">
        <f t="shared" si="30"/>
        <v>1.64</v>
      </c>
      <c r="M105" s="129">
        <f t="shared" si="30"/>
        <v>1.64</v>
      </c>
      <c r="N105" s="129">
        <f t="shared" si="30"/>
        <v>1.64</v>
      </c>
      <c r="O105" s="129">
        <f t="shared" si="30"/>
        <v>1.64</v>
      </c>
      <c r="P105" s="129">
        <f t="shared" si="30"/>
        <v>1.64</v>
      </c>
      <c r="Q105" s="129">
        <f t="shared" si="30"/>
        <v>1.64</v>
      </c>
      <c r="R105" s="129">
        <f t="shared" si="30"/>
        <v>1.64</v>
      </c>
      <c r="S105" s="129">
        <f t="shared" si="31"/>
        <v>1.64</v>
      </c>
      <c r="T105" s="129">
        <f t="shared" si="31"/>
        <v>1.64</v>
      </c>
      <c r="U105" s="129">
        <f t="shared" si="31"/>
        <v>1.64</v>
      </c>
      <c r="V105" s="129">
        <f t="shared" si="31"/>
        <v>1.64</v>
      </c>
      <c r="W105" s="129">
        <f t="shared" si="31"/>
        <v>1.64</v>
      </c>
      <c r="X105" s="129">
        <f t="shared" si="31"/>
        <v>1.64</v>
      </c>
      <c r="Y105" s="129">
        <f t="shared" si="31"/>
        <v>1.64</v>
      </c>
      <c r="Z105" s="129">
        <f t="shared" si="31"/>
        <v>1.64</v>
      </c>
      <c r="AA105" s="129">
        <f t="shared" si="31"/>
        <v>1.64</v>
      </c>
      <c r="AB105" s="129">
        <f t="shared" si="31"/>
        <v>1.64</v>
      </c>
      <c r="AC105" s="129">
        <f t="shared" si="31"/>
        <v>1.64</v>
      </c>
      <c r="AD105" s="129">
        <f t="shared" si="31"/>
        <v>1.64</v>
      </c>
      <c r="AE105" s="129">
        <f t="shared" si="31"/>
        <v>1.64</v>
      </c>
      <c r="AF105" s="129">
        <f t="shared" si="31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32">B107</f>
        <v>1.62</v>
      </c>
      <c r="D107" s="129">
        <f t="shared" si="32"/>
        <v>1.62</v>
      </c>
      <c r="E107" s="129">
        <f t="shared" si="32"/>
        <v>1.62</v>
      </c>
      <c r="F107" s="129">
        <f t="shared" si="32"/>
        <v>1.62</v>
      </c>
      <c r="G107" s="129">
        <f t="shared" si="32"/>
        <v>1.62</v>
      </c>
      <c r="H107" s="129">
        <f t="shared" si="32"/>
        <v>1.62</v>
      </c>
      <c r="I107" s="129">
        <f t="shared" si="32"/>
        <v>1.62</v>
      </c>
      <c r="J107" s="129">
        <f t="shared" si="32"/>
        <v>1.62</v>
      </c>
      <c r="K107" s="129">
        <f t="shared" si="32"/>
        <v>1.62</v>
      </c>
      <c r="L107" s="129">
        <f t="shared" si="32"/>
        <v>1.62</v>
      </c>
      <c r="M107" s="129">
        <f t="shared" si="32"/>
        <v>1.62</v>
      </c>
      <c r="N107" s="129">
        <f t="shared" si="32"/>
        <v>1.62</v>
      </c>
      <c r="O107" s="129">
        <f t="shared" si="32"/>
        <v>1.62</v>
      </c>
      <c r="P107" s="129">
        <f t="shared" si="32"/>
        <v>1.62</v>
      </c>
      <c r="Q107" s="129">
        <f t="shared" si="32"/>
        <v>1.62</v>
      </c>
      <c r="R107" s="129">
        <f t="shared" si="32"/>
        <v>1.62</v>
      </c>
      <c r="S107" s="129">
        <f t="shared" ref="S107:AF122" si="33">R107</f>
        <v>1.62</v>
      </c>
      <c r="T107" s="129">
        <f t="shared" si="33"/>
        <v>1.62</v>
      </c>
      <c r="U107" s="129">
        <f t="shared" si="33"/>
        <v>1.62</v>
      </c>
      <c r="V107" s="129">
        <f t="shared" si="33"/>
        <v>1.62</v>
      </c>
      <c r="W107" s="129">
        <f t="shared" si="33"/>
        <v>1.62</v>
      </c>
      <c r="X107" s="129">
        <f t="shared" si="33"/>
        <v>1.62</v>
      </c>
      <c r="Y107" s="129">
        <f t="shared" si="33"/>
        <v>1.62</v>
      </c>
      <c r="Z107" s="129">
        <f t="shared" si="33"/>
        <v>1.62</v>
      </c>
      <c r="AA107" s="129">
        <f t="shared" si="33"/>
        <v>1.62</v>
      </c>
      <c r="AB107" s="129">
        <f t="shared" si="33"/>
        <v>1.62</v>
      </c>
      <c r="AC107" s="129">
        <f t="shared" si="33"/>
        <v>1.62</v>
      </c>
      <c r="AD107" s="129">
        <f t="shared" si="33"/>
        <v>1.62</v>
      </c>
      <c r="AE107" s="129">
        <f t="shared" si="33"/>
        <v>1.62</v>
      </c>
      <c r="AF107" s="129">
        <f t="shared" si="33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32"/>
        <v>8.36</v>
      </c>
      <c r="D108" s="129">
        <f t="shared" si="32"/>
        <v>8.36</v>
      </c>
      <c r="E108" s="129">
        <f t="shared" si="32"/>
        <v>8.36</v>
      </c>
      <c r="F108" s="129">
        <f t="shared" si="32"/>
        <v>8.36</v>
      </c>
      <c r="G108" s="129">
        <f t="shared" si="32"/>
        <v>8.36</v>
      </c>
      <c r="H108" s="129">
        <f t="shared" si="32"/>
        <v>8.36</v>
      </c>
      <c r="I108" s="129">
        <f t="shared" si="32"/>
        <v>8.36</v>
      </c>
      <c r="J108" s="129">
        <f t="shared" si="32"/>
        <v>8.36</v>
      </c>
      <c r="K108" s="129">
        <f t="shared" si="32"/>
        <v>8.36</v>
      </c>
      <c r="L108" s="129">
        <f t="shared" si="32"/>
        <v>8.36</v>
      </c>
      <c r="M108" s="129">
        <f t="shared" si="32"/>
        <v>8.36</v>
      </c>
      <c r="N108" s="129">
        <f t="shared" si="32"/>
        <v>8.36</v>
      </c>
      <c r="O108" s="129">
        <f t="shared" si="32"/>
        <v>8.36</v>
      </c>
      <c r="P108" s="129">
        <f t="shared" si="32"/>
        <v>8.36</v>
      </c>
      <c r="Q108" s="129">
        <f t="shared" si="32"/>
        <v>8.36</v>
      </c>
      <c r="R108" s="129">
        <f t="shared" si="32"/>
        <v>8.36</v>
      </c>
      <c r="S108" s="129">
        <f t="shared" si="33"/>
        <v>8.36</v>
      </c>
      <c r="T108" s="129">
        <f t="shared" si="33"/>
        <v>8.36</v>
      </c>
      <c r="U108" s="129">
        <f t="shared" si="33"/>
        <v>8.36</v>
      </c>
      <c r="V108" s="129">
        <f t="shared" si="33"/>
        <v>8.36</v>
      </c>
      <c r="W108" s="129">
        <f t="shared" si="33"/>
        <v>8.36</v>
      </c>
      <c r="X108" s="129">
        <f t="shared" si="33"/>
        <v>8.36</v>
      </c>
      <c r="Y108" s="129">
        <f t="shared" si="33"/>
        <v>8.36</v>
      </c>
      <c r="Z108" s="129">
        <f t="shared" si="33"/>
        <v>8.36</v>
      </c>
      <c r="AA108" s="129">
        <f t="shared" si="33"/>
        <v>8.36</v>
      </c>
      <c r="AB108" s="129">
        <f t="shared" si="33"/>
        <v>8.36</v>
      </c>
      <c r="AC108" s="129">
        <f t="shared" si="33"/>
        <v>8.36</v>
      </c>
      <c r="AD108" s="129">
        <f t="shared" si="33"/>
        <v>8.36</v>
      </c>
      <c r="AE108" s="129">
        <f t="shared" si="33"/>
        <v>8.36</v>
      </c>
      <c r="AF108" s="129">
        <f t="shared" si="33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32"/>
        <v>8</v>
      </c>
      <c r="D109" s="129">
        <f t="shared" si="32"/>
        <v>8</v>
      </c>
      <c r="E109" s="129">
        <f t="shared" si="32"/>
        <v>8</v>
      </c>
      <c r="F109" s="129">
        <f t="shared" si="32"/>
        <v>8</v>
      </c>
      <c r="G109" s="129">
        <f t="shared" si="32"/>
        <v>8</v>
      </c>
      <c r="H109" s="129">
        <f t="shared" si="32"/>
        <v>8</v>
      </c>
      <c r="I109" s="129">
        <v>5.4</v>
      </c>
      <c r="J109" s="129">
        <f t="shared" si="32"/>
        <v>5.4</v>
      </c>
      <c r="K109" s="129">
        <f t="shared" si="32"/>
        <v>5.4</v>
      </c>
      <c r="L109" s="129">
        <f t="shared" si="32"/>
        <v>5.4</v>
      </c>
      <c r="M109" s="129">
        <f t="shared" si="32"/>
        <v>5.4</v>
      </c>
      <c r="N109" s="129">
        <f t="shared" si="32"/>
        <v>5.4</v>
      </c>
      <c r="O109" s="129">
        <f t="shared" si="32"/>
        <v>5.4</v>
      </c>
      <c r="P109" s="129">
        <f t="shared" si="32"/>
        <v>5.4</v>
      </c>
      <c r="Q109" s="129">
        <f t="shared" si="32"/>
        <v>5.4</v>
      </c>
      <c r="R109" s="129">
        <f t="shared" si="32"/>
        <v>5.4</v>
      </c>
      <c r="S109" s="129">
        <f t="shared" si="33"/>
        <v>5.4</v>
      </c>
      <c r="T109" s="129">
        <f t="shared" si="33"/>
        <v>5.4</v>
      </c>
      <c r="U109" s="129">
        <f t="shared" si="33"/>
        <v>5.4</v>
      </c>
      <c r="V109" s="129">
        <f t="shared" si="33"/>
        <v>5.4</v>
      </c>
      <c r="W109" s="129">
        <f t="shared" si="33"/>
        <v>5.4</v>
      </c>
      <c r="X109" s="129">
        <f t="shared" si="33"/>
        <v>5.4</v>
      </c>
      <c r="Y109" s="129">
        <f t="shared" si="33"/>
        <v>5.4</v>
      </c>
      <c r="Z109" s="129">
        <f t="shared" si="33"/>
        <v>5.4</v>
      </c>
      <c r="AA109" s="129">
        <f t="shared" si="33"/>
        <v>5.4</v>
      </c>
      <c r="AB109" s="129">
        <f t="shared" si="33"/>
        <v>5.4</v>
      </c>
      <c r="AC109" s="129">
        <f t="shared" si="33"/>
        <v>5.4</v>
      </c>
      <c r="AD109" s="129">
        <f t="shared" si="33"/>
        <v>5.4</v>
      </c>
      <c r="AE109" s="129">
        <f t="shared" si="33"/>
        <v>5.4</v>
      </c>
      <c r="AF109" s="129">
        <f t="shared" si="33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32"/>
        <v>6.57</v>
      </c>
      <c r="D110" s="129">
        <f t="shared" si="32"/>
        <v>6.57</v>
      </c>
      <c r="E110" s="129">
        <f t="shared" si="32"/>
        <v>6.57</v>
      </c>
      <c r="F110" s="129">
        <f t="shared" si="32"/>
        <v>6.57</v>
      </c>
      <c r="G110" s="129">
        <f t="shared" si="32"/>
        <v>6.57</v>
      </c>
      <c r="H110" s="129">
        <f t="shared" si="32"/>
        <v>6.57</v>
      </c>
      <c r="I110" s="129">
        <f t="shared" si="32"/>
        <v>6.57</v>
      </c>
      <c r="J110" s="129">
        <f t="shared" si="32"/>
        <v>6.57</v>
      </c>
      <c r="K110" s="129">
        <f t="shared" si="32"/>
        <v>6.57</v>
      </c>
      <c r="L110" s="129">
        <f t="shared" si="32"/>
        <v>6.57</v>
      </c>
      <c r="M110" s="129">
        <f t="shared" si="32"/>
        <v>6.57</v>
      </c>
      <c r="N110" s="129">
        <f t="shared" si="32"/>
        <v>6.57</v>
      </c>
      <c r="O110" s="129">
        <f t="shared" si="32"/>
        <v>6.57</v>
      </c>
      <c r="P110" s="129">
        <f t="shared" si="32"/>
        <v>6.57</v>
      </c>
      <c r="Q110" s="129">
        <f t="shared" si="32"/>
        <v>6.57</v>
      </c>
      <c r="R110" s="129">
        <f t="shared" si="32"/>
        <v>6.57</v>
      </c>
      <c r="S110" s="129">
        <f t="shared" si="33"/>
        <v>6.57</v>
      </c>
      <c r="T110" s="129">
        <f t="shared" si="33"/>
        <v>6.57</v>
      </c>
      <c r="U110" s="129">
        <f t="shared" si="33"/>
        <v>6.57</v>
      </c>
      <c r="V110" s="129">
        <f t="shared" si="33"/>
        <v>6.57</v>
      </c>
      <c r="W110" s="129">
        <f t="shared" si="33"/>
        <v>6.57</v>
      </c>
      <c r="X110" s="129">
        <f t="shared" si="33"/>
        <v>6.57</v>
      </c>
      <c r="Y110" s="129">
        <f t="shared" si="33"/>
        <v>6.57</v>
      </c>
      <c r="Z110" s="129">
        <f t="shared" si="33"/>
        <v>6.57</v>
      </c>
      <c r="AA110" s="129">
        <f t="shared" si="33"/>
        <v>6.57</v>
      </c>
      <c r="AB110" s="129">
        <f t="shared" si="33"/>
        <v>6.57</v>
      </c>
      <c r="AC110" s="129">
        <f t="shared" si="33"/>
        <v>6.57</v>
      </c>
      <c r="AD110" s="129">
        <f t="shared" si="33"/>
        <v>6.57</v>
      </c>
      <c r="AE110" s="129">
        <f t="shared" si="33"/>
        <v>6.57</v>
      </c>
      <c r="AF110" s="129">
        <f t="shared" si="33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32"/>
        <v>3.43</v>
      </c>
      <c r="D111" s="129">
        <f t="shared" si="32"/>
        <v>3.43</v>
      </c>
      <c r="E111" s="129">
        <f t="shared" si="32"/>
        <v>3.43</v>
      </c>
      <c r="F111" s="129">
        <f t="shared" si="32"/>
        <v>3.43</v>
      </c>
      <c r="G111" s="129">
        <f t="shared" si="32"/>
        <v>3.43</v>
      </c>
      <c r="H111" s="129">
        <f t="shared" si="32"/>
        <v>3.43</v>
      </c>
      <c r="I111" s="129">
        <f t="shared" si="32"/>
        <v>3.43</v>
      </c>
      <c r="J111" s="129">
        <f t="shared" si="32"/>
        <v>3.43</v>
      </c>
      <c r="K111" s="129">
        <f t="shared" si="32"/>
        <v>3.43</v>
      </c>
      <c r="L111" s="129">
        <f t="shared" si="32"/>
        <v>3.43</v>
      </c>
      <c r="M111" s="129">
        <f t="shared" si="32"/>
        <v>3.43</v>
      </c>
      <c r="N111" s="129">
        <f t="shared" si="32"/>
        <v>3.43</v>
      </c>
      <c r="O111" s="129">
        <f t="shared" si="32"/>
        <v>3.43</v>
      </c>
      <c r="P111" s="129">
        <f t="shared" si="32"/>
        <v>3.43</v>
      </c>
      <c r="Q111" s="129">
        <f t="shared" si="32"/>
        <v>3.43</v>
      </c>
      <c r="R111" s="129">
        <f t="shared" si="32"/>
        <v>3.43</v>
      </c>
      <c r="S111" s="129">
        <f t="shared" si="33"/>
        <v>3.43</v>
      </c>
      <c r="T111" s="129">
        <f t="shared" si="33"/>
        <v>3.43</v>
      </c>
      <c r="U111" s="129">
        <f t="shared" si="33"/>
        <v>3.43</v>
      </c>
      <c r="V111" s="129">
        <f t="shared" si="33"/>
        <v>3.43</v>
      </c>
      <c r="W111" s="129">
        <f t="shared" si="33"/>
        <v>3.43</v>
      </c>
      <c r="X111" s="129">
        <f t="shared" si="33"/>
        <v>3.43</v>
      </c>
      <c r="Y111" s="129">
        <f t="shared" si="33"/>
        <v>3.43</v>
      </c>
      <c r="Z111" s="129">
        <f t="shared" si="33"/>
        <v>3.43</v>
      </c>
      <c r="AA111" s="129">
        <f t="shared" si="33"/>
        <v>3.43</v>
      </c>
      <c r="AB111" s="129">
        <f t="shared" si="33"/>
        <v>3.43</v>
      </c>
      <c r="AC111" s="129">
        <f t="shared" si="33"/>
        <v>3.43</v>
      </c>
      <c r="AD111" s="129">
        <f t="shared" si="33"/>
        <v>3.43</v>
      </c>
      <c r="AE111" s="129">
        <f t="shared" si="33"/>
        <v>3.43</v>
      </c>
      <c r="AF111" s="129">
        <f t="shared" si="33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32"/>
        <v>2.96</v>
      </c>
      <c r="D112" s="129">
        <f t="shared" si="32"/>
        <v>2.96</v>
      </c>
      <c r="E112" s="129">
        <f t="shared" si="32"/>
        <v>2.96</v>
      </c>
      <c r="F112" s="129">
        <f t="shared" si="32"/>
        <v>2.96</v>
      </c>
      <c r="G112" s="129">
        <f t="shared" si="32"/>
        <v>2.96</v>
      </c>
      <c r="H112" s="129">
        <f t="shared" si="32"/>
        <v>2.96</v>
      </c>
      <c r="I112" s="129">
        <f t="shared" si="32"/>
        <v>2.96</v>
      </c>
      <c r="J112" s="129">
        <f t="shared" si="32"/>
        <v>2.96</v>
      </c>
      <c r="K112" s="129">
        <f t="shared" si="32"/>
        <v>2.96</v>
      </c>
      <c r="L112" s="129">
        <f t="shared" si="32"/>
        <v>2.96</v>
      </c>
      <c r="M112" s="129">
        <f t="shared" si="32"/>
        <v>2.96</v>
      </c>
      <c r="N112" s="129">
        <f t="shared" si="32"/>
        <v>2.96</v>
      </c>
      <c r="O112" s="129">
        <f t="shared" si="32"/>
        <v>2.96</v>
      </c>
      <c r="P112" s="129">
        <f t="shared" si="32"/>
        <v>2.96</v>
      </c>
      <c r="Q112" s="129">
        <f t="shared" si="32"/>
        <v>2.96</v>
      </c>
      <c r="R112" s="129">
        <f t="shared" si="32"/>
        <v>2.96</v>
      </c>
      <c r="S112" s="129">
        <f t="shared" si="33"/>
        <v>2.96</v>
      </c>
      <c r="T112" s="129">
        <f t="shared" si="33"/>
        <v>2.96</v>
      </c>
      <c r="U112" s="129">
        <f t="shared" si="33"/>
        <v>2.96</v>
      </c>
      <c r="V112" s="129">
        <f t="shared" si="33"/>
        <v>2.96</v>
      </c>
      <c r="W112" s="129">
        <f t="shared" si="33"/>
        <v>2.96</v>
      </c>
      <c r="X112" s="129">
        <f t="shared" si="33"/>
        <v>2.96</v>
      </c>
      <c r="Y112" s="129">
        <f t="shared" si="33"/>
        <v>2.96</v>
      </c>
      <c r="Z112" s="129">
        <f t="shared" si="33"/>
        <v>2.96</v>
      </c>
      <c r="AA112" s="129">
        <f t="shared" si="33"/>
        <v>2.96</v>
      </c>
      <c r="AB112" s="129">
        <f t="shared" si="33"/>
        <v>2.96</v>
      </c>
      <c r="AC112" s="129">
        <f t="shared" si="33"/>
        <v>2.96</v>
      </c>
      <c r="AD112" s="129">
        <f t="shared" si="33"/>
        <v>2.96</v>
      </c>
      <c r="AE112" s="129">
        <f t="shared" si="33"/>
        <v>2.96</v>
      </c>
      <c r="AF112" s="129">
        <f t="shared" si="33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32"/>
        <v>8</v>
      </c>
      <c r="D113" s="129">
        <f t="shared" si="32"/>
        <v>8</v>
      </c>
      <c r="E113" s="129">
        <f t="shared" si="32"/>
        <v>8</v>
      </c>
      <c r="F113" s="129">
        <f t="shared" si="32"/>
        <v>8</v>
      </c>
      <c r="G113" s="129">
        <f t="shared" si="32"/>
        <v>8</v>
      </c>
      <c r="H113" s="129">
        <f t="shared" si="32"/>
        <v>8</v>
      </c>
      <c r="I113" s="129">
        <f t="shared" si="32"/>
        <v>8</v>
      </c>
      <c r="J113" s="129">
        <f t="shared" si="32"/>
        <v>8</v>
      </c>
      <c r="K113" s="129">
        <f t="shared" si="32"/>
        <v>8</v>
      </c>
      <c r="L113" s="129">
        <f t="shared" si="32"/>
        <v>8</v>
      </c>
      <c r="M113" s="129">
        <f t="shared" si="32"/>
        <v>8</v>
      </c>
      <c r="N113" s="129">
        <f t="shared" si="32"/>
        <v>8</v>
      </c>
      <c r="O113" s="129">
        <f t="shared" si="32"/>
        <v>8</v>
      </c>
      <c r="P113" s="129">
        <f t="shared" si="32"/>
        <v>8</v>
      </c>
      <c r="Q113" s="129">
        <f t="shared" si="32"/>
        <v>8</v>
      </c>
      <c r="R113" s="129">
        <f t="shared" si="32"/>
        <v>8</v>
      </c>
      <c r="S113" s="129">
        <f t="shared" si="33"/>
        <v>8</v>
      </c>
      <c r="T113" s="129">
        <f t="shared" si="33"/>
        <v>8</v>
      </c>
      <c r="U113" s="129">
        <f t="shared" si="33"/>
        <v>8</v>
      </c>
      <c r="V113" s="129">
        <f t="shared" si="33"/>
        <v>8</v>
      </c>
      <c r="W113" s="129">
        <f t="shared" si="33"/>
        <v>8</v>
      </c>
      <c r="X113" s="129">
        <f t="shared" si="33"/>
        <v>8</v>
      </c>
      <c r="Y113" s="129">
        <f t="shared" si="33"/>
        <v>8</v>
      </c>
      <c r="Z113" s="129">
        <f t="shared" si="33"/>
        <v>8</v>
      </c>
      <c r="AA113" s="129">
        <f t="shared" si="33"/>
        <v>8</v>
      </c>
      <c r="AB113" s="129">
        <f t="shared" si="33"/>
        <v>8</v>
      </c>
      <c r="AC113" s="129">
        <f t="shared" si="33"/>
        <v>8</v>
      </c>
      <c r="AD113" s="129">
        <f t="shared" si="33"/>
        <v>8</v>
      </c>
      <c r="AE113" s="129">
        <f t="shared" si="33"/>
        <v>8</v>
      </c>
      <c r="AF113" s="129">
        <f t="shared" si="33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32"/>
        <v>7</v>
      </c>
      <c r="E114" s="129">
        <f t="shared" si="32"/>
        <v>7</v>
      </c>
      <c r="F114" s="129">
        <f t="shared" si="32"/>
        <v>7</v>
      </c>
      <c r="G114" s="129">
        <f t="shared" si="32"/>
        <v>7</v>
      </c>
      <c r="H114" s="129">
        <f t="shared" si="32"/>
        <v>7</v>
      </c>
      <c r="I114" s="129">
        <f t="shared" si="32"/>
        <v>7</v>
      </c>
      <c r="J114" s="129">
        <f t="shared" si="32"/>
        <v>7</v>
      </c>
      <c r="K114" s="129">
        <f t="shared" si="32"/>
        <v>7</v>
      </c>
      <c r="L114" s="129">
        <f t="shared" si="32"/>
        <v>7</v>
      </c>
      <c r="M114" s="129">
        <f t="shared" si="32"/>
        <v>7</v>
      </c>
      <c r="N114" s="129">
        <f t="shared" si="32"/>
        <v>7</v>
      </c>
      <c r="O114" s="129">
        <f t="shared" si="32"/>
        <v>7</v>
      </c>
      <c r="P114" s="129">
        <f t="shared" si="32"/>
        <v>7</v>
      </c>
      <c r="Q114" s="129">
        <f t="shared" si="32"/>
        <v>7</v>
      </c>
      <c r="R114" s="129">
        <f t="shared" si="32"/>
        <v>7</v>
      </c>
      <c r="S114" s="129">
        <f t="shared" si="33"/>
        <v>7</v>
      </c>
      <c r="T114" s="129">
        <f t="shared" si="33"/>
        <v>7</v>
      </c>
      <c r="U114" s="129">
        <f t="shared" si="33"/>
        <v>7</v>
      </c>
      <c r="V114" s="129">
        <f t="shared" si="33"/>
        <v>7</v>
      </c>
      <c r="W114" s="129">
        <f t="shared" si="33"/>
        <v>7</v>
      </c>
      <c r="X114" s="129">
        <f t="shared" si="33"/>
        <v>7</v>
      </c>
      <c r="Y114" s="129">
        <f t="shared" si="33"/>
        <v>7</v>
      </c>
      <c r="Z114" s="129">
        <f t="shared" si="33"/>
        <v>7</v>
      </c>
      <c r="AA114" s="129">
        <f t="shared" si="33"/>
        <v>7</v>
      </c>
      <c r="AB114" s="129">
        <f t="shared" si="33"/>
        <v>7</v>
      </c>
      <c r="AC114" s="129">
        <f t="shared" si="33"/>
        <v>7</v>
      </c>
      <c r="AD114" s="129">
        <f t="shared" si="33"/>
        <v>7</v>
      </c>
      <c r="AE114" s="129">
        <f t="shared" si="33"/>
        <v>7</v>
      </c>
      <c r="AF114" s="129">
        <f t="shared" si="33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4">B115</f>
        <v>3.47</v>
      </c>
      <c r="D115" s="129">
        <f t="shared" si="34"/>
        <v>3.47</v>
      </c>
      <c r="E115" s="129">
        <f t="shared" si="34"/>
        <v>3.47</v>
      </c>
      <c r="F115" s="129">
        <f t="shared" si="34"/>
        <v>3.47</v>
      </c>
      <c r="G115" s="129">
        <f t="shared" si="34"/>
        <v>3.47</v>
      </c>
      <c r="H115" s="129">
        <f t="shared" si="34"/>
        <v>3.47</v>
      </c>
      <c r="I115" s="129">
        <f t="shared" si="34"/>
        <v>3.47</v>
      </c>
      <c r="J115" s="129">
        <f t="shared" si="34"/>
        <v>3.47</v>
      </c>
      <c r="K115" s="129">
        <f t="shared" si="34"/>
        <v>3.47</v>
      </c>
      <c r="L115" s="129">
        <f t="shared" si="34"/>
        <v>3.47</v>
      </c>
      <c r="M115" s="129">
        <f t="shared" si="34"/>
        <v>3.47</v>
      </c>
      <c r="N115" s="129">
        <f t="shared" si="34"/>
        <v>3.47</v>
      </c>
      <c r="O115" s="129">
        <f t="shared" si="34"/>
        <v>3.47</v>
      </c>
      <c r="P115" s="129">
        <f t="shared" si="34"/>
        <v>3.47</v>
      </c>
      <c r="Q115" s="129">
        <f t="shared" si="34"/>
        <v>3.47</v>
      </c>
      <c r="R115" s="129">
        <f t="shared" si="34"/>
        <v>3.47</v>
      </c>
      <c r="S115" s="129">
        <f t="shared" si="33"/>
        <v>3.47</v>
      </c>
      <c r="T115" s="129">
        <f t="shared" si="33"/>
        <v>3.47</v>
      </c>
      <c r="U115" s="129">
        <f t="shared" si="33"/>
        <v>3.47</v>
      </c>
      <c r="V115" s="129">
        <f t="shared" si="33"/>
        <v>3.47</v>
      </c>
      <c r="W115" s="129">
        <f t="shared" si="33"/>
        <v>3.47</v>
      </c>
      <c r="X115" s="129">
        <f t="shared" si="33"/>
        <v>3.47</v>
      </c>
      <c r="Y115" s="129">
        <f t="shared" si="33"/>
        <v>3.47</v>
      </c>
      <c r="Z115" s="129">
        <f t="shared" si="33"/>
        <v>3.47</v>
      </c>
      <c r="AA115" s="129">
        <f t="shared" si="33"/>
        <v>3.47</v>
      </c>
      <c r="AB115" s="129">
        <f t="shared" si="33"/>
        <v>3.47</v>
      </c>
      <c r="AC115" s="129">
        <f t="shared" si="33"/>
        <v>3.47</v>
      </c>
      <c r="AD115" s="129">
        <f t="shared" si="33"/>
        <v>3.47</v>
      </c>
      <c r="AE115" s="129">
        <f t="shared" si="33"/>
        <v>3.47</v>
      </c>
      <c r="AF115" s="129">
        <f t="shared" si="33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4"/>
        <v>2.1</v>
      </c>
      <c r="D116" s="129">
        <f t="shared" si="34"/>
        <v>2.1</v>
      </c>
      <c r="E116" s="129">
        <f t="shared" si="34"/>
        <v>2.1</v>
      </c>
      <c r="F116" s="129">
        <f t="shared" si="34"/>
        <v>2.1</v>
      </c>
      <c r="G116" s="129">
        <f t="shared" si="34"/>
        <v>2.1</v>
      </c>
      <c r="H116" s="129">
        <f t="shared" si="34"/>
        <v>2.1</v>
      </c>
      <c r="I116" s="129">
        <f t="shared" si="34"/>
        <v>2.1</v>
      </c>
      <c r="J116" s="129">
        <f t="shared" si="34"/>
        <v>2.1</v>
      </c>
      <c r="K116" s="129">
        <f t="shared" si="34"/>
        <v>2.1</v>
      </c>
      <c r="L116" s="129">
        <f t="shared" si="34"/>
        <v>2.1</v>
      </c>
      <c r="M116" s="129">
        <f t="shared" si="34"/>
        <v>2.1</v>
      </c>
      <c r="N116" s="129">
        <f t="shared" si="34"/>
        <v>2.1</v>
      </c>
      <c r="O116" s="129">
        <f t="shared" si="34"/>
        <v>2.1</v>
      </c>
      <c r="P116" s="129">
        <f t="shared" si="34"/>
        <v>2.1</v>
      </c>
      <c r="Q116" s="129">
        <f t="shared" si="34"/>
        <v>2.1</v>
      </c>
      <c r="R116" s="129">
        <f t="shared" si="34"/>
        <v>2.1</v>
      </c>
      <c r="S116" s="129">
        <f t="shared" si="33"/>
        <v>2.1</v>
      </c>
      <c r="T116" s="129">
        <f t="shared" si="33"/>
        <v>2.1</v>
      </c>
      <c r="U116" s="129">
        <f t="shared" si="33"/>
        <v>2.1</v>
      </c>
      <c r="V116" s="129">
        <f t="shared" si="33"/>
        <v>2.1</v>
      </c>
      <c r="W116" s="129">
        <f t="shared" si="33"/>
        <v>2.1</v>
      </c>
      <c r="X116" s="129">
        <f t="shared" si="33"/>
        <v>2.1</v>
      </c>
      <c r="Y116" s="129">
        <f t="shared" si="33"/>
        <v>2.1</v>
      </c>
      <c r="Z116" s="129">
        <f t="shared" si="33"/>
        <v>2.1</v>
      </c>
      <c r="AA116" s="129">
        <f t="shared" si="33"/>
        <v>2.1</v>
      </c>
      <c r="AB116" s="129">
        <f t="shared" si="33"/>
        <v>2.1</v>
      </c>
      <c r="AC116" s="129">
        <f t="shared" si="33"/>
        <v>2.1</v>
      </c>
      <c r="AD116" s="129">
        <f t="shared" si="33"/>
        <v>2.1</v>
      </c>
      <c r="AE116" s="129">
        <f t="shared" si="33"/>
        <v>2.1</v>
      </c>
      <c r="AF116" s="129">
        <f t="shared" si="33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4"/>
        <v>9.3000000000000007</v>
      </c>
      <c r="D117" s="129">
        <f t="shared" si="34"/>
        <v>9.3000000000000007</v>
      </c>
      <c r="E117" s="129">
        <f t="shared" si="34"/>
        <v>9.3000000000000007</v>
      </c>
      <c r="F117" s="129">
        <f t="shared" si="34"/>
        <v>9.3000000000000007</v>
      </c>
      <c r="G117" s="129">
        <f t="shared" si="34"/>
        <v>9.3000000000000007</v>
      </c>
      <c r="H117" s="129">
        <f t="shared" si="34"/>
        <v>9.3000000000000007</v>
      </c>
      <c r="I117" s="129">
        <f t="shared" si="34"/>
        <v>9.3000000000000007</v>
      </c>
      <c r="J117" s="129">
        <f t="shared" si="34"/>
        <v>9.3000000000000007</v>
      </c>
      <c r="K117" s="129">
        <f t="shared" si="34"/>
        <v>9.3000000000000007</v>
      </c>
      <c r="L117" s="129">
        <f t="shared" si="34"/>
        <v>9.3000000000000007</v>
      </c>
      <c r="M117" s="129">
        <f t="shared" si="34"/>
        <v>9.3000000000000007</v>
      </c>
      <c r="N117" s="129">
        <f t="shared" si="34"/>
        <v>9.3000000000000007</v>
      </c>
      <c r="O117" s="129">
        <f t="shared" si="34"/>
        <v>9.3000000000000007</v>
      </c>
      <c r="P117" s="129">
        <f t="shared" si="34"/>
        <v>9.3000000000000007</v>
      </c>
      <c r="Q117" s="129">
        <f t="shared" si="34"/>
        <v>9.3000000000000007</v>
      </c>
      <c r="R117" s="129">
        <f t="shared" si="34"/>
        <v>9.3000000000000007</v>
      </c>
      <c r="S117" s="129">
        <f t="shared" si="33"/>
        <v>9.3000000000000007</v>
      </c>
      <c r="T117" s="129">
        <f t="shared" si="33"/>
        <v>9.3000000000000007</v>
      </c>
      <c r="U117" s="129">
        <f t="shared" si="33"/>
        <v>9.3000000000000007</v>
      </c>
      <c r="V117" s="129">
        <f t="shared" si="33"/>
        <v>9.3000000000000007</v>
      </c>
      <c r="W117" s="129">
        <f t="shared" si="33"/>
        <v>9.3000000000000007</v>
      </c>
      <c r="X117" s="129">
        <f t="shared" si="33"/>
        <v>9.3000000000000007</v>
      </c>
      <c r="Y117" s="129">
        <f t="shared" si="33"/>
        <v>9.3000000000000007</v>
      </c>
      <c r="Z117" s="129">
        <f t="shared" si="33"/>
        <v>9.3000000000000007</v>
      </c>
      <c r="AA117" s="129">
        <f t="shared" si="33"/>
        <v>9.3000000000000007</v>
      </c>
      <c r="AB117" s="129">
        <f t="shared" si="33"/>
        <v>9.3000000000000007</v>
      </c>
      <c r="AC117" s="129">
        <f t="shared" si="33"/>
        <v>9.3000000000000007</v>
      </c>
      <c r="AD117" s="129">
        <f t="shared" si="33"/>
        <v>9.3000000000000007</v>
      </c>
      <c r="AE117" s="129">
        <f t="shared" si="33"/>
        <v>9.3000000000000007</v>
      </c>
      <c r="AF117" s="129">
        <f t="shared" si="33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4"/>
        <v>0</v>
      </c>
      <c r="D118" s="129">
        <f t="shared" si="34"/>
        <v>0</v>
      </c>
      <c r="E118" s="129">
        <f t="shared" si="34"/>
        <v>0</v>
      </c>
      <c r="F118" s="129">
        <f t="shared" si="34"/>
        <v>0</v>
      </c>
      <c r="G118" s="129">
        <f t="shared" si="34"/>
        <v>0</v>
      </c>
      <c r="H118" s="129">
        <f t="shared" si="34"/>
        <v>0</v>
      </c>
      <c r="I118" s="129">
        <f t="shared" si="34"/>
        <v>0</v>
      </c>
      <c r="J118" s="129">
        <f t="shared" si="34"/>
        <v>0</v>
      </c>
      <c r="K118" s="129">
        <f t="shared" si="34"/>
        <v>0</v>
      </c>
      <c r="L118" s="129">
        <f t="shared" si="34"/>
        <v>0</v>
      </c>
      <c r="M118" s="129">
        <f t="shared" si="34"/>
        <v>0</v>
      </c>
      <c r="N118" s="129">
        <f t="shared" si="34"/>
        <v>0</v>
      </c>
      <c r="O118" s="129">
        <f t="shared" si="34"/>
        <v>0</v>
      </c>
      <c r="P118" s="129">
        <f t="shared" si="34"/>
        <v>0</v>
      </c>
      <c r="Q118" s="129">
        <f t="shared" si="34"/>
        <v>0</v>
      </c>
      <c r="R118" s="129">
        <f t="shared" si="34"/>
        <v>0</v>
      </c>
      <c r="S118" s="129">
        <f t="shared" si="33"/>
        <v>0</v>
      </c>
      <c r="T118" s="129">
        <f t="shared" si="33"/>
        <v>0</v>
      </c>
      <c r="U118" s="129">
        <f t="shared" si="33"/>
        <v>0</v>
      </c>
      <c r="V118" s="129">
        <f t="shared" si="33"/>
        <v>0</v>
      </c>
      <c r="W118" s="129">
        <f t="shared" si="33"/>
        <v>0</v>
      </c>
      <c r="X118" s="129">
        <f t="shared" si="33"/>
        <v>0</v>
      </c>
      <c r="Y118" s="129">
        <f t="shared" si="33"/>
        <v>0</v>
      </c>
      <c r="Z118" s="129">
        <f t="shared" si="33"/>
        <v>0</v>
      </c>
      <c r="AA118" s="129">
        <f t="shared" si="33"/>
        <v>0</v>
      </c>
      <c r="AB118" s="129">
        <f t="shared" si="33"/>
        <v>0</v>
      </c>
      <c r="AC118" s="129">
        <f t="shared" si="33"/>
        <v>0</v>
      </c>
      <c r="AD118" s="129">
        <f t="shared" si="33"/>
        <v>0</v>
      </c>
      <c r="AE118" s="129">
        <f t="shared" si="33"/>
        <v>0</v>
      </c>
      <c r="AF118" s="129">
        <f t="shared" si="33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4"/>
        <v>0</v>
      </c>
      <c r="D119" s="129">
        <f t="shared" si="34"/>
        <v>0</v>
      </c>
      <c r="E119" s="129">
        <f t="shared" si="34"/>
        <v>0</v>
      </c>
      <c r="F119" s="129">
        <f t="shared" si="34"/>
        <v>0</v>
      </c>
      <c r="G119" s="129">
        <f t="shared" si="34"/>
        <v>0</v>
      </c>
      <c r="H119" s="129">
        <f t="shared" si="34"/>
        <v>0</v>
      </c>
      <c r="I119" s="129">
        <f t="shared" si="34"/>
        <v>0</v>
      </c>
      <c r="J119" s="129">
        <f t="shared" si="34"/>
        <v>0</v>
      </c>
      <c r="K119" s="129">
        <f t="shared" si="34"/>
        <v>0</v>
      </c>
      <c r="L119" s="129">
        <f t="shared" si="34"/>
        <v>0</v>
      </c>
      <c r="M119" s="129">
        <f t="shared" si="34"/>
        <v>0</v>
      </c>
      <c r="N119" s="129">
        <f t="shared" si="34"/>
        <v>0</v>
      </c>
      <c r="O119" s="129">
        <f t="shared" si="34"/>
        <v>0</v>
      </c>
      <c r="P119" s="129">
        <f t="shared" si="34"/>
        <v>0</v>
      </c>
      <c r="Q119" s="129">
        <f t="shared" si="34"/>
        <v>0</v>
      </c>
      <c r="R119" s="129">
        <f t="shared" si="34"/>
        <v>0</v>
      </c>
      <c r="S119" s="129">
        <f t="shared" si="33"/>
        <v>0</v>
      </c>
      <c r="T119" s="129">
        <f t="shared" si="33"/>
        <v>0</v>
      </c>
      <c r="U119" s="129">
        <f t="shared" si="33"/>
        <v>0</v>
      </c>
      <c r="V119" s="129">
        <f t="shared" si="33"/>
        <v>0</v>
      </c>
      <c r="W119" s="129">
        <f t="shared" si="33"/>
        <v>0</v>
      </c>
      <c r="X119" s="129">
        <f t="shared" si="33"/>
        <v>0</v>
      </c>
      <c r="Y119" s="129">
        <f t="shared" si="33"/>
        <v>0</v>
      </c>
      <c r="Z119" s="129">
        <f t="shared" si="33"/>
        <v>0</v>
      </c>
      <c r="AA119" s="129">
        <f t="shared" si="33"/>
        <v>0</v>
      </c>
      <c r="AB119" s="129">
        <f t="shared" si="33"/>
        <v>0</v>
      </c>
      <c r="AC119" s="129">
        <f t="shared" si="33"/>
        <v>0</v>
      </c>
      <c r="AD119" s="129">
        <f t="shared" si="33"/>
        <v>0</v>
      </c>
      <c r="AE119" s="129">
        <f t="shared" si="33"/>
        <v>0</v>
      </c>
      <c r="AF119" s="129">
        <f t="shared" si="33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4"/>
        <v>5</v>
      </c>
      <c r="D120" s="129">
        <f t="shared" si="34"/>
        <v>5</v>
      </c>
      <c r="E120" s="129">
        <f t="shared" si="34"/>
        <v>5</v>
      </c>
      <c r="F120" s="129">
        <f t="shared" si="34"/>
        <v>5</v>
      </c>
      <c r="G120" s="129">
        <f t="shared" si="34"/>
        <v>5</v>
      </c>
      <c r="H120" s="129">
        <f t="shared" si="34"/>
        <v>5</v>
      </c>
      <c r="I120" s="129">
        <f t="shared" si="34"/>
        <v>5</v>
      </c>
      <c r="J120" s="129">
        <f t="shared" si="34"/>
        <v>5</v>
      </c>
      <c r="K120" s="129">
        <f t="shared" si="34"/>
        <v>5</v>
      </c>
      <c r="L120" s="129">
        <f t="shared" si="34"/>
        <v>5</v>
      </c>
      <c r="M120" s="129">
        <f t="shared" si="34"/>
        <v>5</v>
      </c>
      <c r="N120" s="129">
        <f t="shared" si="34"/>
        <v>5</v>
      </c>
      <c r="O120" s="129">
        <f t="shared" si="34"/>
        <v>5</v>
      </c>
      <c r="P120" s="129">
        <f t="shared" si="34"/>
        <v>5</v>
      </c>
      <c r="Q120" s="129">
        <f t="shared" si="34"/>
        <v>5</v>
      </c>
      <c r="R120" s="129">
        <f t="shared" si="34"/>
        <v>5</v>
      </c>
      <c r="S120" s="129">
        <f t="shared" si="33"/>
        <v>5</v>
      </c>
      <c r="T120" s="129">
        <f t="shared" si="33"/>
        <v>5</v>
      </c>
      <c r="U120" s="129">
        <f t="shared" si="33"/>
        <v>5</v>
      </c>
      <c r="V120" s="129">
        <f t="shared" si="33"/>
        <v>5</v>
      </c>
      <c r="W120" s="129">
        <f t="shared" si="33"/>
        <v>5</v>
      </c>
      <c r="X120" s="129">
        <f t="shared" si="33"/>
        <v>5</v>
      </c>
      <c r="Y120" s="129">
        <f t="shared" si="33"/>
        <v>5</v>
      </c>
      <c r="Z120" s="129">
        <f t="shared" si="33"/>
        <v>5</v>
      </c>
      <c r="AA120" s="129">
        <f t="shared" si="33"/>
        <v>5</v>
      </c>
      <c r="AB120" s="129">
        <f t="shared" si="33"/>
        <v>5</v>
      </c>
      <c r="AC120" s="129">
        <f t="shared" si="33"/>
        <v>5</v>
      </c>
      <c r="AD120" s="129">
        <f t="shared" si="33"/>
        <v>5</v>
      </c>
      <c r="AE120" s="129">
        <f t="shared" si="33"/>
        <v>5</v>
      </c>
      <c r="AF120" s="129">
        <f t="shared" si="33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4"/>
        <v>1</v>
      </c>
      <c r="D121" s="129">
        <f t="shared" si="34"/>
        <v>1</v>
      </c>
      <c r="E121" s="129">
        <f t="shared" si="34"/>
        <v>1</v>
      </c>
      <c r="F121" s="129">
        <f t="shared" si="34"/>
        <v>1</v>
      </c>
      <c r="G121" s="129">
        <f t="shared" si="34"/>
        <v>1</v>
      </c>
      <c r="H121" s="129">
        <f t="shared" si="34"/>
        <v>1</v>
      </c>
      <c r="I121" s="129">
        <f t="shared" si="34"/>
        <v>1</v>
      </c>
      <c r="J121" s="129">
        <f t="shared" si="34"/>
        <v>1</v>
      </c>
      <c r="K121" s="129">
        <f t="shared" si="34"/>
        <v>1</v>
      </c>
      <c r="L121" s="129">
        <f t="shared" si="34"/>
        <v>1</v>
      </c>
      <c r="M121" s="129">
        <f t="shared" si="34"/>
        <v>1</v>
      </c>
      <c r="N121" s="129">
        <f t="shared" si="34"/>
        <v>1</v>
      </c>
      <c r="O121" s="129">
        <f t="shared" si="34"/>
        <v>1</v>
      </c>
      <c r="P121" s="129">
        <f t="shared" si="34"/>
        <v>1</v>
      </c>
      <c r="Q121" s="129">
        <f t="shared" si="34"/>
        <v>1</v>
      </c>
      <c r="R121" s="129">
        <f t="shared" si="34"/>
        <v>1</v>
      </c>
      <c r="S121" s="129">
        <f t="shared" si="33"/>
        <v>1</v>
      </c>
      <c r="T121" s="129">
        <f t="shared" si="33"/>
        <v>1</v>
      </c>
      <c r="U121" s="129">
        <f t="shared" si="33"/>
        <v>1</v>
      </c>
      <c r="V121" s="129">
        <f t="shared" si="33"/>
        <v>1</v>
      </c>
      <c r="W121" s="129">
        <f t="shared" si="33"/>
        <v>1</v>
      </c>
      <c r="X121" s="129">
        <f t="shared" si="33"/>
        <v>1</v>
      </c>
      <c r="Y121" s="129">
        <f t="shared" si="33"/>
        <v>1</v>
      </c>
      <c r="Z121" s="129">
        <f t="shared" si="33"/>
        <v>1</v>
      </c>
      <c r="AA121" s="129">
        <f t="shared" si="33"/>
        <v>1</v>
      </c>
      <c r="AB121" s="129">
        <f t="shared" si="33"/>
        <v>1</v>
      </c>
      <c r="AC121" s="129">
        <f t="shared" si="33"/>
        <v>1</v>
      </c>
      <c r="AD121" s="129">
        <f t="shared" si="33"/>
        <v>1</v>
      </c>
      <c r="AE121" s="129">
        <f t="shared" si="33"/>
        <v>1</v>
      </c>
      <c r="AF121" s="129">
        <f t="shared" si="33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4"/>
        <v>1.58</v>
      </c>
      <c r="D122" s="129">
        <f t="shared" si="34"/>
        <v>1.58</v>
      </c>
      <c r="E122" s="129">
        <f t="shared" si="34"/>
        <v>1.58</v>
      </c>
      <c r="F122" s="129">
        <f t="shared" si="34"/>
        <v>1.58</v>
      </c>
      <c r="G122" s="129">
        <f t="shared" si="34"/>
        <v>1.58</v>
      </c>
      <c r="H122" s="129">
        <f t="shared" si="34"/>
        <v>1.58</v>
      </c>
      <c r="I122" s="129">
        <f t="shared" si="34"/>
        <v>1.58</v>
      </c>
      <c r="J122" s="129">
        <f t="shared" si="34"/>
        <v>1.58</v>
      </c>
      <c r="K122" s="129">
        <f t="shared" si="34"/>
        <v>1.58</v>
      </c>
      <c r="L122" s="129">
        <f t="shared" si="34"/>
        <v>1.58</v>
      </c>
      <c r="M122" s="129">
        <f t="shared" si="34"/>
        <v>1.58</v>
      </c>
      <c r="N122" s="129">
        <f t="shared" si="34"/>
        <v>1.58</v>
      </c>
      <c r="O122" s="129">
        <f t="shared" si="34"/>
        <v>1.58</v>
      </c>
      <c r="P122" s="129">
        <f t="shared" si="34"/>
        <v>1.58</v>
      </c>
      <c r="Q122" s="129">
        <f t="shared" si="34"/>
        <v>1.58</v>
      </c>
      <c r="R122" s="129">
        <f t="shared" si="34"/>
        <v>1.58</v>
      </c>
      <c r="S122" s="129">
        <f t="shared" si="33"/>
        <v>1.58</v>
      </c>
      <c r="T122" s="129">
        <f t="shared" si="33"/>
        <v>1.58</v>
      </c>
      <c r="U122" s="129">
        <f t="shared" si="33"/>
        <v>1.58</v>
      </c>
      <c r="V122" s="129">
        <f t="shared" si="33"/>
        <v>1.58</v>
      </c>
      <c r="W122" s="129">
        <f t="shared" si="33"/>
        <v>1.58</v>
      </c>
      <c r="X122" s="129">
        <f t="shared" si="33"/>
        <v>1.58</v>
      </c>
      <c r="Y122" s="129">
        <f t="shared" si="33"/>
        <v>1.58</v>
      </c>
      <c r="Z122" s="129">
        <f t="shared" si="33"/>
        <v>1.58</v>
      </c>
      <c r="AA122" s="129">
        <f t="shared" si="33"/>
        <v>1.58</v>
      </c>
      <c r="AB122" s="129">
        <f t="shared" si="33"/>
        <v>1.58</v>
      </c>
      <c r="AC122" s="129">
        <f t="shared" si="33"/>
        <v>1.58</v>
      </c>
      <c r="AD122" s="129">
        <f t="shared" si="33"/>
        <v>1.58</v>
      </c>
      <c r="AE122" s="129">
        <f t="shared" si="33"/>
        <v>1.58</v>
      </c>
      <c r="AF122" s="129">
        <f t="shared" si="33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4"/>
        <v>1.46</v>
      </c>
      <c r="D123" s="129">
        <f t="shared" si="34"/>
        <v>1.46</v>
      </c>
      <c r="E123" s="129">
        <f t="shared" si="34"/>
        <v>1.46</v>
      </c>
      <c r="F123" s="129">
        <f t="shared" si="34"/>
        <v>1.46</v>
      </c>
      <c r="G123" s="129">
        <f t="shared" si="34"/>
        <v>1.46</v>
      </c>
      <c r="H123" s="129">
        <f t="shared" si="34"/>
        <v>1.46</v>
      </c>
      <c r="I123" s="129">
        <f t="shared" si="34"/>
        <v>1.46</v>
      </c>
      <c r="J123" s="129">
        <f t="shared" si="34"/>
        <v>1.46</v>
      </c>
      <c r="K123" s="129">
        <f t="shared" si="34"/>
        <v>1.46</v>
      </c>
      <c r="L123" s="129">
        <f t="shared" si="34"/>
        <v>1.46</v>
      </c>
      <c r="M123" s="129">
        <f t="shared" si="34"/>
        <v>1.46</v>
      </c>
      <c r="N123" s="129">
        <f t="shared" si="34"/>
        <v>1.46</v>
      </c>
      <c r="O123" s="129">
        <f t="shared" si="34"/>
        <v>1.46</v>
      </c>
      <c r="P123" s="129">
        <f t="shared" si="34"/>
        <v>1.46</v>
      </c>
      <c r="Q123" s="129">
        <f t="shared" si="34"/>
        <v>1.46</v>
      </c>
      <c r="R123" s="129">
        <f t="shared" si="34"/>
        <v>1.46</v>
      </c>
      <c r="S123" s="129">
        <f t="shared" ref="S123:AF123" si="35">R123</f>
        <v>1.46</v>
      </c>
      <c r="T123" s="129">
        <f t="shared" si="35"/>
        <v>1.46</v>
      </c>
      <c r="U123" s="129">
        <f t="shared" si="35"/>
        <v>1.46</v>
      </c>
      <c r="V123" s="129">
        <f t="shared" si="35"/>
        <v>1.46</v>
      </c>
      <c r="W123" s="129">
        <f t="shared" si="35"/>
        <v>1.46</v>
      </c>
      <c r="X123" s="129">
        <f t="shared" si="35"/>
        <v>1.46</v>
      </c>
      <c r="Y123" s="129">
        <f t="shared" si="35"/>
        <v>1.46</v>
      </c>
      <c r="Z123" s="129">
        <f t="shared" si="35"/>
        <v>1.46</v>
      </c>
      <c r="AA123" s="129">
        <f t="shared" si="35"/>
        <v>1.46</v>
      </c>
      <c r="AB123" s="129">
        <f t="shared" si="35"/>
        <v>1.46</v>
      </c>
      <c r="AC123" s="129">
        <f t="shared" si="35"/>
        <v>1.46</v>
      </c>
      <c r="AD123" s="129">
        <f t="shared" si="35"/>
        <v>1.46</v>
      </c>
      <c r="AE123" s="129">
        <f t="shared" si="35"/>
        <v>1.46</v>
      </c>
      <c r="AF123" s="129">
        <f t="shared" si="35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4"/>
        <v>1.48</v>
      </c>
      <c r="D124" s="129">
        <f t="shared" si="34"/>
        <v>1.48</v>
      </c>
      <c r="E124" s="129">
        <f t="shared" si="34"/>
        <v>1.48</v>
      </c>
      <c r="F124" s="129">
        <f t="shared" si="34"/>
        <v>1.48</v>
      </c>
      <c r="G124" s="129">
        <f t="shared" si="34"/>
        <v>1.48</v>
      </c>
      <c r="H124" s="129">
        <f t="shared" si="34"/>
        <v>1.48</v>
      </c>
      <c r="I124" s="129">
        <f t="shared" si="34"/>
        <v>1.48</v>
      </c>
      <c r="J124" s="129">
        <f t="shared" si="34"/>
        <v>1.48</v>
      </c>
      <c r="K124" s="129">
        <f t="shared" si="34"/>
        <v>1.48</v>
      </c>
      <c r="L124" s="129">
        <f t="shared" si="34"/>
        <v>1.48</v>
      </c>
      <c r="M124" s="129">
        <f t="shared" si="34"/>
        <v>1.48</v>
      </c>
      <c r="N124" s="129">
        <f t="shared" si="34"/>
        <v>1.48</v>
      </c>
      <c r="O124" s="129">
        <f t="shared" si="34"/>
        <v>1.48</v>
      </c>
      <c r="P124" s="129">
        <f t="shared" si="34"/>
        <v>1.48</v>
      </c>
      <c r="Q124" s="129">
        <f t="shared" si="34"/>
        <v>1.48</v>
      </c>
      <c r="R124" s="129">
        <f t="shared" si="34"/>
        <v>1.48</v>
      </c>
      <c r="S124" s="129">
        <f t="shared" ref="S124:AF124" si="36">R124</f>
        <v>1.48</v>
      </c>
      <c r="T124" s="129">
        <f t="shared" si="36"/>
        <v>1.48</v>
      </c>
      <c r="U124" s="129">
        <f t="shared" si="36"/>
        <v>1.48</v>
      </c>
      <c r="V124" s="129">
        <f t="shared" si="36"/>
        <v>1.48</v>
      </c>
      <c r="W124" s="129">
        <f t="shared" si="36"/>
        <v>1.48</v>
      </c>
      <c r="X124" s="129">
        <f t="shared" si="36"/>
        <v>1.48</v>
      </c>
      <c r="Y124" s="129">
        <f t="shared" si="36"/>
        <v>1.48</v>
      </c>
      <c r="Z124" s="129">
        <f t="shared" si="36"/>
        <v>1.48</v>
      </c>
      <c r="AA124" s="129">
        <f t="shared" si="36"/>
        <v>1.48</v>
      </c>
      <c r="AB124" s="129">
        <f t="shared" si="36"/>
        <v>1.48</v>
      </c>
      <c r="AC124" s="129">
        <f t="shared" si="36"/>
        <v>1.48</v>
      </c>
      <c r="AD124" s="129">
        <f t="shared" si="36"/>
        <v>1.48</v>
      </c>
      <c r="AE124" s="129">
        <f t="shared" si="36"/>
        <v>1.48</v>
      </c>
      <c r="AF124" s="129">
        <f t="shared" si="36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7">B126</f>
        <v>2.2000000000000002</v>
      </c>
      <c r="D126" s="129">
        <f t="shared" si="37"/>
        <v>2.2000000000000002</v>
      </c>
      <c r="E126" s="129">
        <f t="shared" si="37"/>
        <v>2.2000000000000002</v>
      </c>
      <c r="F126" s="129">
        <f t="shared" si="37"/>
        <v>2.2000000000000002</v>
      </c>
      <c r="G126" s="129">
        <f t="shared" si="37"/>
        <v>2.2000000000000002</v>
      </c>
      <c r="H126" s="129">
        <f t="shared" si="37"/>
        <v>2.2000000000000002</v>
      </c>
      <c r="I126" s="129">
        <f t="shared" si="37"/>
        <v>2.2000000000000002</v>
      </c>
      <c r="J126" s="129">
        <f t="shared" si="37"/>
        <v>2.2000000000000002</v>
      </c>
      <c r="K126" s="129">
        <f t="shared" si="37"/>
        <v>2.2000000000000002</v>
      </c>
      <c r="L126" s="129">
        <f t="shared" si="37"/>
        <v>2.2000000000000002</v>
      </c>
      <c r="M126" s="129">
        <f t="shared" si="37"/>
        <v>2.2000000000000002</v>
      </c>
      <c r="N126" s="129">
        <f t="shared" si="37"/>
        <v>2.2000000000000002</v>
      </c>
      <c r="O126" s="129">
        <f t="shared" si="37"/>
        <v>2.2000000000000002</v>
      </c>
      <c r="P126" s="129">
        <f t="shared" si="37"/>
        <v>2.2000000000000002</v>
      </c>
      <c r="Q126" s="129">
        <f t="shared" si="37"/>
        <v>2.2000000000000002</v>
      </c>
      <c r="R126" s="129">
        <f t="shared" si="37"/>
        <v>2.2000000000000002</v>
      </c>
      <c r="S126" s="129">
        <f t="shared" ref="S126:AF133" si="38">R126</f>
        <v>2.2000000000000002</v>
      </c>
      <c r="T126" s="129">
        <f t="shared" si="38"/>
        <v>2.2000000000000002</v>
      </c>
      <c r="U126" s="129">
        <f t="shared" si="38"/>
        <v>2.2000000000000002</v>
      </c>
      <c r="V126" s="129">
        <f t="shared" si="38"/>
        <v>2.2000000000000002</v>
      </c>
      <c r="W126" s="129">
        <f t="shared" si="38"/>
        <v>2.2000000000000002</v>
      </c>
      <c r="X126" s="129">
        <f t="shared" si="38"/>
        <v>2.2000000000000002</v>
      </c>
      <c r="Y126" s="129">
        <f t="shared" si="38"/>
        <v>2.2000000000000002</v>
      </c>
      <c r="Z126" s="129">
        <f t="shared" si="38"/>
        <v>2.2000000000000002</v>
      </c>
      <c r="AA126" s="129">
        <f t="shared" si="38"/>
        <v>2.2000000000000002</v>
      </c>
      <c r="AB126" s="129">
        <f t="shared" si="38"/>
        <v>2.2000000000000002</v>
      </c>
      <c r="AC126" s="129">
        <f t="shared" si="38"/>
        <v>2.2000000000000002</v>
      </c>
      <c r="AD126" s="129">
        <f t="shared" si="38"/>
        <v>2.2000000000000002</v>
      </c>
      <c r="AE126" s="129">
        <f t="shared" si="38"/>
        <v>2.2000000000000002</v>
      </c>
      <c r="AF126" s="129">
        <f t="shared" si="38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7"/>
        <v>2</v>
      </c>
      <c r="D127" s="129">
        <f t="shared" si="37"/>
        <v>2</v>
      </c>
      <c r="E127" s="129">
        <f t="shared" si="37"/>
        <v>2</v>
      </c>
      <c r="F127" s="129">
        <f t="shared" si="37"/>
        <v>2</v>
      </c>
      <c r="G127" s="129">
        <f t="shared" si="37"/>
        <v>2</v>
      </c>
      <c r="H127" s="129">
        <f t="shared" si="37"/>
        <v>2</v>
      </c>
      <c r="I127" s="129">
        <f t="shared" si="37"/>
        <v>2</v>
      </c>
      <c r="J127" s="129">
        <f t="shared" si="37"/>
        <v>2</v>
      </c>
      <c r="K127" s="129">
        <f t="shared" si="37"/>
        <v>2</v>
      </c>
      <c r="L127" s="129">
        <f t="shared" si="37"/>
        <v>2</v>
      </c>
      <c r="M127" s="129">
        <f t="shared" si="37"/>
        <v>2</v>
      </c>
      <c r="N127" s="129">
        <f t="shared" si="37"/>
        <v>2</v>
      </c>
      <c r="O127" s="129">
        <f t="shared" si="37"/>
        <v>2</v>
      </c>
      <c r="P127" s="129">
        <f t="shared" si="37"/>
        <v>2</v>
      </c>
      <c r="Q127" s="129">
        <f t="shared" si="37"/>
        <v>2</v>
      </c>
      <c r="R127" s="129">
        <f t="shared" si="37"/>
        <v>2</v>
      </c>
      <c r="S127" s="129">
        <f t="shared" si="38"/>
        <v>2</v>
      </c>
      <c r="T127" s="129">
        <f t="shared" si="38"/>
        <v>2</v>
      </c>
      <c r="U127" s="129">
        <f t="shared" si="38"/>
        <v>2</v>
      </c>
      <c r="V127" s="129">
        <f t="shared" si="38"/>
        <v>2</v>
      </c>
      <c r="W127" s="129">
        <f t="shared" si="38"/>
        <v>2</v>
      </c>
      <c r="X127" s="129">
        <f t="shared" si="38"/>
        <v>2</v>
      </c>
      <c r="Y127" s="129">
        <f t="shared" si="38"/>
        <v>2</v>
      </c>
      <c r="Z127" s="129">
        <f t="shared" si="38"/>
        <v>2</v>
      </c>
      <c r="AA127" s="129">
        <f t="shared" si="38"/>
        <v>2</v>
      </c>
      <c r="AB127" s="129">
        <f t="shared" si="38"/>
        <v>2</v>
      </c>
      <c r="AC127" s="129">
        <f t="shared" si="38"/>
        <v>2</v>
      </c>
      <c r="AD127" s="129">
        <f t="shared" si="38"/>
        <v>2</v>
      </c>
      <c r="AE127" s="129">
        <f t="shared" si="38"/>
        <v>2</v>
      </c>
      <c r="AF127" s="129">
        <f t="shared" si="38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7"/>
        <v>1.25</v>
      </c>
      <c r="D128" s="129">
        <f t="shared" si="37"/>
        <v>1.25</v>
      </c>
      <c r="E128" s="129">
        <f t="shared" si="37"/>
        <v>1.25</v>
      </c>
      <c r="F128" s="129">
        <f t="shared" si="37"/>
        <v>1.25</v>
      </c>
      <c r="G128" s="129">
        <f t="shared" si="37"/>
        <v>1.25</v>
      </c>
      <c r="H128" s="129">
        <f t="shared" si="37"/>
        <v>1.25</v>
      </c>
      <c r="I128" s="129">
        <f t="shared" si="37"/>
        <v>1.25</v>
      </c>
      <c r="J128" s="129">
        <f t="shared" si="37"/>
        <v>1.25</v>
      </c>
      <c r="K128" s="129">
        <f t="shared" si="37"/>
        <v>1.25</v>
      </c>
      <c r="L128" s="129">
        <f t="shared" si="37"/>
        <v>1.25</v>
      </c>
      <c r="M128" s="129">
        <f t="shared" si="37"/>
        <v>1.25</v>
      </c>
      <c r="N128" s="129">
        <f t="shared" si="37"/>
        <v>1.25</v>
      </c>
      <c r="O128" s="129">
        <f t="shared" si="37"/>
        <v>1.25</v>
      </c>
      <c r="P128" s="129">
        <f t="shared" si="37"/>
        <v>1.25</v>
      </c>
      <c r="Q128" s="129">
        <f t="shared" si="37"/>
        <v>1.25</v>
      </c>
      <c r="R128" s="129">
        <f t="shared" si="37"/>
        <v>1.25</v>
      </c>
      <c r="S128" s="129">
        <f t="shared" si="38"/>
        <v>1.25</v>
      </c>
      <c r="T128" s="129">
        <f t="shared" si="38"/>
        <v>1.25</v>
      </c>
      <c r="U128" s="129">
        <f t="shared" si="38"/>
        <v>1.25</v>
      </c>
      <c r="V128" s="129">
        <f t="shared" si="38"/>
        <v>1.25</v>
      </c>
      <c r="W128" s="129">
        <f t="shared" si="38"/>
        <v>1.25</v>
      </c>
      <c r="X128" s="129">
        <f t="shared" si="38"/>
        <v>1.25</v>
      </c>
      <c r="Y128" s="129">
        <f t="shared" si="38"/>
        <v>1.25</v>
      </c>
      <c r="Z128" s="129">
        <f t="shared" si="38"/>
        <v>1.25</v>
      </c>
      <c r="AA128" s="129">
        <f t="shared" si="38"/>
        <v>1.25</v>
      </c>
      <c r="AB128" s="129">
        <f t="shared" si="38"/>
        <v>1.25</v>
      </c>
      <c r="AC128" s="129">
        <f t="shared" si="38"/>
        <v>1.25</v>
      </c>
      <c r="AD128" s="129">
        <f t="shared" si="38"/>
        <v>1.25</v>
      </c>
      <c r="AE128" s="129">
        <f t="shared" si="38"/>
        <v>1.25</v>
      </c>
      <c r="AF128" s="129">
        <f t="shared" si="38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7"/>
        <v>1.1499999999999999</v>
      </c>
      <c r="D129" s="129">
        <f t="shared" si="37"/>
        <v>1.1499999999999999</v>
      </c>
      <c r="E129" s="129">
        <f t="shared" si="37"/>
        <v>1.1499999999999999</v>
      </c>
      <c r="F129" s="129">
        <f t="shared" si="37"/>
        <v>1.1499999999999999</v>
      </c>
      <c r="G129" s="129">
        <f t="shared" si="37"/>
        <v>1.1499999999999999</v>
      </c>
      <c r="H129" s="129">
        <f t="shared" si="37"/>
        <v>1.1499999999999999</v>
      </c>
      <c r="I129" s="129">
        <f t="shared" si="37"/>
        <v>1.1499999999999999</v>
      </c>
      <c r="J129" s="129">
        <f t="shared" si="37"/>
        <v>1.1499999999999999</v>
      </c>
      <c r="K129" s="129">
        <f t="shared" si="37"/>
        <v>1.1499999999999999</v>
      </c>
      <c r="L129" s="129">
        <f t="shared" si="37"/>
        <v>1.1499999999999999</v>
      </c>
      <c r="M129" s="129">
        <f t="shared" si="37"/>
        <v>1.1499999999999999</v>
      </c>
      <c r="N129" s="129">
        <f t="shared" si="37"/>
        <v>1.1499999999999999</v>
      </c>
      <c r="O129" s="129">
        <f t="shared" si="37"/>
        <v>1.1499999999999999</v>
      </c>
      <c r="P129" s="129">
        <f t="shared" si="37"/>
        <v>1.1499999999999999</v>
      </c>
      <c r="Q129" s="129">
        <f t="shared" si="37"/>
        <v>1.1499999999999999</v>
      </c>
      <c r="R129" s="129">
        <f t="shared" si="37"/>
        <v>1.1499999999999999</v>
      </c>
      <c r="S129" s="129">
        <f t="shared" si="38"/>
        <v>1.1499999999999999</v>
      </c>
      <c r="T129" s="129">
        <f t="shared" si="38"/>
        <v>1.1499999999999999</v>
      </c>
      <c r="U129" s="129">
        <f t="shared" si="38"/>
        <v>1.1499999999999999</v>
      </c>
      <c r="V129" s="129">
        <f t="shared" si="38"/>
        <v>1.1499999999999999</v>
      </c>
      <c r="W129" s="129">
        <f t="shared" si="38"/>
        <v>1.1499999999999999</v>
      </c>
      <c r="X129" s="129">
        <f t="shared" si="38"/>
        <v>1.1499999999999999</v>
      </c>
      <c r="Y129" s="129">
        <f t="shared" si="38"/>
        <v>1.1499999999999999</v>
      </c>
      <c r="Z129" s="129">
        <f t="shared" si="38"/>
        <v>1.1499999999999999</v>
      </c>
      <c r="AA129" s="129">
        <f t="shared" si="38"/>
        <v>1.1499999999999999</v>
      </c>
      <c r="AB129" s="129">
        <f t="shared" si="38"/>
        <v>1.1499999999999999</v>
      </c>
      <c r="AC129" s="129">
        <f t="shared" si="38"/>
        <v>1.1499999999999999</v>
      </c>
      <c r="AD129" s="129">
        <f t="shared" si="38"/>
        <v>1.1499999999999999</v>
      </c>
      <c r="AE129" s="129">
        <f t="shared" si="38"/>
        <v>1.1499999999999999</v>
      </c>
      <c r="AF129" s="129">
        <f t="shared" si="38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7"/>
        <v>2.133</v>
      </c>
      <c r="D130" s="129">
        <f t="shared" si="37"/>
        <v>2.133</v>
      </c>
      <c r="E130" s="129">
        <f t="shared" si="37"/>
        <v>2.133</v>
      </c>
      <c r="F130" s="129">
        <f t="shared" si="37"/>
        <v>2.133</v>
      </c>
      <c r="G130" s="129">
        <f t="shared" si="37"/>
        <v>2.133</v>
      </c>
      <c r="H130" s="129">
        <f t="shared" si="37"/>
        <v>2.133</v>
      </c>
      <c r="I130" s="129">
        <f t="shared" si="37"/>
        <v>2.133</v>
      </c>
      <c r="J130" s="129">
        <f t="shared" si="37"/>
        <v>2.133</v>
      </c>
      <c r="K130" s="129">
        <f t="shared" si="37"/>
        <v>2.133</v>
      </c>
      <c r="L130" s="129">
        <f t="shared" si="37"/>
        <v>2.133</v>
      </c>
      <c r="M130" s="129">
        <f t="shared" si="37"/>
        <v>2.133</v>
      </c>
      <c r="N130" s="129">
        <f t="shared" si="37"/>
        <v>2.133</v>
      </c>
      <c r="O130" s="129">
        <f t="shared" si="37"/>
        <v>2.133</v>
      </c>
      <c r="P130" s="129">
        <f t="shared" si="37"/>
        <v>2.133</v>
      </c>
      <c r="Q130" s="129">
        <f t="shared" si="37"/>
        <v>2.133</v>
      </c>
      <c r="R130" s="129">
        <f t="shared" si="37"/>
        <v>2.133</v>
      </c>
      <c r="S130" s="129">
        <f t="shared" si="38"/>
        <v>2.133</v>
      </c>
      <c r="T130" s="129">
        <f t="shared" si="38"/>
        <v>2.133</v>
      </c>
      <c r="U130" s="129">
        <f t="shared" si="38"/>
        <v>2.133</v>
      </c>
      <c r="V130" s="129">
        <f t="shared" si="38"/>
        <v>2.133</v>
      </c>
      <c r="W130" s="129">
        <f t="shared" si="38"/>
        <v>2.133</v>
      </c>
      <c r="X130" s="129">
        <f t="shared" si="38"/>
        <v>2.133</v>
      </c>
      <c r="Y130" s="129">
        <f t="shared" si="38"/>
        <v>2.133</v>
      </c>
      <c r="Z130" s="129">
        <f t="shared" si="38"/>
        <v>2.133</v>
      </c>
      <c r="AA130" s="129">
        <f t="shared" si="38"/>
        <v>2.133</v>
      </c>
      <c r="AB130" s="129">
        <f t="shared" si="38"/>
        <v>2.133</v>
      </c>
      <c r="AC130" s="129">
        <f t="shared" si="38"/>
        <v>2.133</v>
      </c>
      <c r="AD130" s="129">
        <f t="shared" si="38"/>
        <v>2.133</v>
      </c>
      <c r="AE130" s="129">
        <f t="shared" si="38"/>
        <v>2.133</v>
      </c>
      <c r="AF130" s="129">
        <f t="shared" si="38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7"/>
        <v>2.09</v>
      </c>
      <c r="D131" s="129">
        <f t="shared" si="37"/>
        <v>2.09</v>
      </c>
      <c r="E131" s="129">
        <f t="shared" si="37"/>
        <v>2.09</v>
      </c>
      <c r="F131" s="129">
        <f t="shared" si="37"/>
        <v>2.09</v>
      </c>
      <c r="G131" s="129">
        <f t="shared" si="37"/>
        <v>2.09</v>
      </c>
      <c r="H131" s="129">
        <f t="shared" si="37"/>
        <v>2.09</v>
      </c>
      <c r="I131" s="129">
        <f t="shared" si="37"/>
        <v>2.09</v>
      </c>
      <c r="J131" s="129">
        <f t="shared" si="37"/>
        <v>2.09</v>
      </c>
      <c r="K131" s="129">
        <f t="shared" si="37"/>
        <v>2.09</v>
      </c>
      <c r="L131" s="129">
        <f t="shared" si="37"/>
        <v>2.09</v>
      </c>
      <c r="M131" s="129">
        <f t="shared" si="37"/>
        <v>2.09</v>
      </c>
      <c r="N131" s="129">
        <f t="shared" si="37"/>
        <v>2.09</v>
      </c>
      <c r="O131" s="129">
        <f t="shared" si="37"/>
        <v>2.09</v>
      </c>
      <c r="P131" s="129">
        <f t="shared" si="37"/>
        <v>2.09</v>
      </c>
      <c r="Q131" s="129">
        <f t="shared" si="37"/>
        <v>2.09</v>
      </c>
      <c r="R131" s="129">
        <f t="shared" si="37"/>
        <v>2.09</v>
      </c>
      <c r="S131" s="129">
        <f t="shared" si="38"/>
        <v>2.09</v>
      </c>
      <c r="T131" s="129">
        <f t="shared" si="38"/>
        <v>2.09</v>
      </c>
      <c r="U131" s="129">
        <f t="shared" si="38"/>
        <v>2.09</v>
      </c>
      <c r="V131" s="129">
        <f t="shared" si="38"/>
        <v>2.09</v>
      </c>
      <c r="W131" s="129">
        <f t="shared" si="38"/>
        <v>2.09</v>
      </c>
      <c r="X131" s="129">
        <f t="shared" si="38"/>
        <v>2.09</v>
      </c>
      <c r="Y131" s="129">
        <f t="shared" si="38"/>
        <v>2.09</v>
      </c>
      <c r="Z131" s="129">
        <f t="shared" si="38"/>
        <v>2.09</v>
      </c>
      <c r="AA131" s="129">
        <f t="shared" si="38"/>
        <v>2.09</v>
      </c>
      <c r="AB131" s="129">
        <f t="shared" si="38"/>
        <v>2.09</v>
      </c>
      <c r="AC131" s="129">
        <f t="shared" si="38"/>
        <v>2.09</v>
      </c>
      <c r="AD131" s="129">
        <f t="shared" si="38"/>
        <v>2.09</v>
      </c>
      <c r="AE131" s="129">
        <f t="shared" si="38"/>
        <v>2.09</v>
      </c>
      <c r="AF131" s="129">
        <f t="shared" si="38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7"/>
        <v>1.1399999999999999</v>
      </c>
      <c r="D132" s="129">
        <f t="shared" si="37"/>
        <v>1.1399999999999999</v>
      </c>
      <c r="E132" s="129">
        <f t="shared" si="37"/>
        <v>1.1399999999999999</v>
      </c>
      <c r="F132" s="129">
        <f t="shared" si="37"/>
        <v>1.1399999999999999</v>
      </c>
      <c r="G132" s="129">
        <f t="shared" si="37"/>
        <v>1.1399999999999999</v>
      </c>
      <c r="H132" s="129">
        <f t="shared" si="37"/>
        <v>1.1399999999999999</v>
      </c>
      <c r="I132" s="129">
        <f t="shared" si="37"/>
        <v>1.1399999999999999</v>
      </c>
      <c r="J132" s="129">
        <f t="shared" si="37"/>
        <v>1.1399999999999999</v>
      </c>
      <c r="K132" s="129">
        <f t="shared" si="37"/>
        <v>1.1399999999999999</v>
      </c>
      <c r="L132" s="129">
        <f t="shared" si="37"/>
        <v>1.1399999999999999</v>
      </c>
      <c r="M132" s="129">
        <f t="shared" si="37"/>
        <v>1.1399999999999999</v>
      </c>
      <c r="N132" s="129">
        <f t="shared" si="37"/>
        <v>1.1399999999999999</v>
      </c>
      <c r="O132" s="129">
        <f t="shared" si="37"/>
        <v>1.1399999999999999</v>
      </c>
      <c r="P132" s="129">
        <f t="shared" si="37"/>
        <v>1.1399999999999999</v>
      </c>
      <c r="Q132" s="129">
        <f t="shared" si="37"/>
        <v>1.1399999999999999</v>
      </c>
      <c r="R132" s="129">
        <f t="shared" si="37"/>
        <v>1.1399999999999999</v>
      </c>
      <c r="S132" s="129">
        <f t="shared" si="38"/>
        <v>1.1399999999999999</v>
      </c>
      <c r="T132" s="129">
        <f t="shared" si="38"/>
        <v>1.1399999999999999</v>
      </c>
      <c r="U132" s="129">
        <f t="shared" si="38"/>
        <v>1.1399999999999999</v>
      </c>
      <c r="V132" s="129">
        <f t="shared" si="38"/>
        <v>1.1399999999999999</v>
      </c>
      <c r="W132" s="129">
        <f t="shared" si="38"/>
        <v>1.1399999999999999</v>
      </c>
      <c r="X132" s="129">
        <f t="shared" si="38"/>
        <v>1.1399999999999999</v>
      </c>
      <c r="Y132" s="129">
        <f t="shared" si="38"/>
        <v>1.1399999999999999</v>
      </c>
      <c r="Z132" s="129">
        <f t="shared" si="38"/>
        <v>1.1399999999999999</v>
      </c>
      <c r="AA132" s="129">
        <f t="shared" si="38"/>
        <v>1.1399999999999999</v>
      </c>
      <c r="AB132" s="129">
        <f t="shared" si="38"/>
        <v>1.1399999999999999</v>
      </c>
      <c r="AC132" s="129">
        <f t="shared" si="38"/>
        <v>1.1399999999999999</v>
      </c>
      <c r="AD132" s="129">
        <f t="shared" si="38"/>
        <v>1.1399999999999999</v>
      </c>
      <c r="AE132" s="129">
        <f t="shared" si="38"/>
        <v>1.1399999999999999</v>
      </c>
      <c r="AF132" s="129">
        <f t="shared" si="38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7"/>
        <v>0.82</v>
      </c>
      <c r="D133" s="129">
        <f t="shared" si="37"/>
        <v>0.82</v>
      </c>
      <c r="E133" s="129">
        <f t="shared" si="37"/>
        <v>0.82</v>
      </c>
      <c r="F133" s="129">
        <f t="shared" si="37"/>
        <v>0.82</v>
      </c>
      <c r="G133" s="129">
        <f t="shared" si="37"/>
        <v>0.82</v>
      </c>
      <c r="H133" s="129">
        <f t="shared" si="37"/>
        <v>0.82</v>
      </c>
      <c r="I133" s="129">
        <f t="shared" si="37"/>
        <v>0.82</v>
      </c>
      <c r="J133" s="129">
        <f t="shared" si="37"/>
        <v>0.82</v>
      </c>
      <c r="K133" s="129">
        <f t="shared" si="37"/>
        <v>0.82</v>
      </c>
      <c r="L133" s="129">
        <f t="shared" si="37"/>
        <v>0.82</v>
      </c>
      <c r="M133" s="129">
        <f t="shared" si="37"/>
        <v>0.82</v>
      </c>
      <c r="N133" s="129">
        <f t="shared" si="37"/>
        <v>0.82</v>
      </c>
      <c r="O133" s="129">
        <f t="shared" si="37"/>
        <v>0.82</v>
      </c>
      <c r="P133" s="129">
        <f t="shared" si="37"/>
        <v>0.82</v>
      </c>
      <c r="Q133" s="129">
        <f t="shared" si="37"/>
        <v>0.82</v>
      </c>
      <c r="R133" s="129">
        <f t="shared" si="37"/>
        <v>0.82</v>
      </c>
      <c r="S133" s="129">
        <f t="shared" si="38"/>
        <v>0.82</v>
      </c>
      <c r="T133" s="129">
        <f t="shared" si="38"/>
        <v>0.82</v>
      </c>
      <c r="U133" s="129">
        <f t="shared" si="38"/>
        <v>0.82</v>
      </c>
      <c r="V133" s="129">
        <f t="shared" si="38"/>
        <v>0.82</v>
      </c>
      <c r="W133" s="129">
        <f t="shared" si="38"/>
        <v>0.82</v>
      </c>
      <c r="X133" s="129">
        <f t="shared" si="38"/>
        <v>0.82</v>
      </c>
      <c r="Y133" s="129">
        <f t="shared" si="38"/>
        <v>0.82</v>
      </c>
      <c r="Z133" s="129">
        <f t="shared" si="38"/>
        <v>0.82</v>
      </c>
      <c r="AA133" s="129">
        <f t="shared" si="38"/>
        <v>0.82</v>
      </c>
      <c r="AB133" s="129">
        <f t="shared" si="38"/>
        <v>0.82</v>
      </c>
      <c r="AC133" s="129">
        <f t="shared" si="38"/>
        <v>0.82</v>
      </c>
      <c r="AD133" s="129">
        <f t="shared" si="38"/>
        <v>0.82</v>
      </c>
      <c r="AE133" s="129">
        <f t="shared" si="38"/>
        <v>0.82</v>
      </c>
      <c r="AF133" s="129">
        <f t="shared" si="38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9">B135</f>
        <v>2</v>
      </c>
      <c r="D135" s="129">
        <f t="shared" si="39"/>
        <v>2</v>
      </c>
      <c r="E135" s="129">
        <f t="shared" si="39"/>
        <v>2</v>
      </c>
      <c r="F135" s="129">
        <f t="shared" si="39"/>
        <v>2</v>
      </c>
      <c r="G135" s="129">
        <f t="shared" si="39"/>
        <v>2</v>
      </c>
      <c r="H135" s="129">
        <f t="shared" si="39"/>
        <v>2</v>
      </c>
      <c r="I135" s="129">
        <f t="shared" si="39"/>
        <v>2</v>
      </c>
      <c r="J135" s="129">
        <f t="shared" si="39"/>
        <v>2</v>
      </c>
      <c r="K135" s="129">
        <f t="shared" si="39"/>
        <v>2</v>
      </c>
      <c r="L135" s="129">
        <f t="shared" si="39"/>
        <v>2</v>
      </c>
      <c r="M135" s="129">
        <f t="shared" si="39"/>
        <v>2</v>
      </c>
      <c r="N135" s="129">
        <f t="shared" si="39"/>
        <v>2</v>
      </c>
      <c r="O135" s="129">
        <f t="shared" si="39"/>
        <v>2</v>
      </c>
      <c r="P135" s="129">
        <f t="shared" si="39"/>
        <v>2</v>
      </c>
      <c r="Q135" s="129">
        <f t="shared" si="39"/>
        <v>2</v>
      </c>
      <c r="R135" s="129">
        <f t="shared" si="39"/>
        <v>2</v>
      </c>
      <c r="S135" s="129">
        <f t="shared" ref="S135:AF141" si="40">R135</f>
        <v>2</v>
      </c>
      <c r="T135" s="129">
        <f t="shared" si="40"/>
        <v>2</v>
      </c>
      <c r="U135" s="129">
        <f t="shared" si="40"/>
        <v>2</v>
      </c>
      <c r="V135" s="129">
        <f t="shared" si="40"/>
        <v>2</v>
      </c>
      <c r="W135" s="129">
        <f t="shared" si="40"/>
        <v>2</v>
      </c>
      <c r="X135" s="129">
        <f t="shared" si="40"/>
        <v>2</v>
      </c>
      <c r="Y135" s="129">
        <f t="shared" si="40"/>
        <v>2</v>
      </c>
      <c r="Z135" s="129">
        <f t="shared" si="40"/>
        <v>2</v>
      </c>
      <c r="AA135" s="129">
        <f t="shared" si="40"/>
        <v>2</v>
      </c>
      <c r="AB135" s="129">
        <f t="shared" si="40"/>
        <v>2</v>
      </c>
      <c r="AC135" s="129">
        <f t="shared" si="40"/>
        <v>2</v>
      </c>
      <c r="AD135" s="129">
        <f t="shared" si="40"/>
        <v>2</v>
      </c>
      <c r="AE135" s="129">
        <f t="shared" si="40"/>
        <v>2</v>
      </c>
      <c r="AF135" s="129">
        <f t="shared" si="40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9"/>
        <v>5.61</v>
      </c>
      <c r="D136" s="129">
        <f t="shared" si="39"/>
        <v>5.61</v>
      </c>
      <c r="E136" s="129">
        <f t="shared" si="39"/>
        <v>5.61</v>
      </c>
      <c r="F136" s="129">
        <f t="shared" si="39"/>
        <v>5.61</v>
      </c>
      <c r="G136" s="129">
        <f t="shared" si="39"/>
        <v>5.61</v>
      </c>
      <c r="H136" s="129">
        <f t="shared" si="39"/>
        <v>5.61</v>
      </c>
      <c r="I136" s="129">
        <f t="shared" si="39"/>
        <v>5.61</v>
      </c>
      <c r="J136" s="129">
        <f t="shared" si="39"/>
        <v>5.61</v>
      </c>
      <c r="K136" s="129">
        <f t="shared" si="39"/>
        <v>5.61</v>
      </c>
      <c r="L136" s="129">
        <f t="shared" si="39"/>
        <v>5.61</v>
      </c>
      <c r="M136" s="129">
        <f t="shared" si="39"/>
        <v>5.61</v>
      </c>
      <c r="N136" s="129">
        <f t="shared" si="39"/>
        <v>5.61</v>
      </c>
      <c r="O136" s="129">
        <f t="shared" si="39"/>
        <v>5.61</v>
      </c>
      <c r="P136" s="129">
        <f t="shared" si="39"/>
        <v>5.61</v>
      </c>
      <c r="Q136" s="129">
        <f t="shared" si="39"/>
        <v>5.61</v>
      </c>
      <c r="R136" s="129">
        <f t="shared" si="39"/>
        <v>5.61</v>
      </c>
      <c r="S136" s="129">
        <f t="shared" si="40"/>
        <v>5.61</v>
      </c>
      <c r="T136" s="129">
        <f t="shared" si="40"/>
        <v>5.61</v>
      </c>
      <c r="U136" s="129">
        <f t="shared" si="40"/>
        <v>5.61</v>
      </c>
      <c r="V136" s="129">
        <f t="shared" si="40"/>
        <v>5.61</v>
      </c>
      <c r="W136" s="129">
        <f t="shared" si="40"/>
        <v>5.61</v>
      </c>
      <c r="X136" s="129">
        <f t="shared" si="40"/>
        <v>5.61</v>
      </c>
      <c r="Y136" s="129">
        <f t="shared" si="40"/>
        <v>5.61</v>
      </c>
      <c r="Z136" s="129">
        <f t="shared" si="40"/>
        <v>5.61</v>
      </c>
      <c r="AA136" s="129">
        <f t="shared" si="40"/>
        <v>5.61</v>
      </c>
      <c r="AB136" s="129">
        <f t="shared" si="40"/>
        <v>5.61</v>
      </c>
      <c r="AC136" s="129">
        <f t="shared" si="40"/>
        <v>5.61</v>
      </c>
      <c r="AD136" s="129">
        <f t="shared" si="40"/>
        <v>5.61</v>
      </c>
      <c r="AE136" s="129">
        <f t="shared" si="40"/>
        <v>5.61</v>
      </c>
      <c r="AF136" s="129">
        <f t="shared" si="40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9"/>
        <v>1.25</v>
      </c>
      <c r="D137" s="129">
        <f t="shared" si="39"/>
        <v>1.25</v>
      </c>
      <c r="E137" s="129">
        <f t="shared" si="39"/>
        <v>1.25</v>
      </c>
      <c r="F137" s="129">
        <f t="shared" si="39"/>
        <v>1.25</v>
      </c>
      <c r="G137" s="129">
        <f t="shared" si="39"/>
        <v>1.25</v>
      </c>
      <c r="H137" s="129">
        <f t="shared" si="39"/>
        <v>1.25</v>
      </c>
      <c r="I137" s="129">
        <f t="shared" si="39"/>
        <v>1.25</v>
      </c>
      <c r="J137" s="129">
        <f t="shared" si="39"/>
        <v>1.25</v>
      </c>
      <c r="K137" s="129">
        <f t="shared" si="39"/>
        <v>1.25</v>
      </c>
      <c r="L137" s="129">
        <f t="shared" si="39"/>
        <v>1.25</v>
      </c>
      <c r="M137" s="129">
        <f t="shared" si="39"/>
        <v>1.25</v>
      </c>
      <c r="N137" s="129">
        <f t="shared" si="39"/>
        <v>1.25</v>
      </c>
      <c r="O137" s="129">
        <f t="shared" si="39"/>
        <v>1.25</v>
      </c>
      <c r="P137" s="129">
        <f t="shared" si="39"/>
        <v>1.25</v>
      </c>
      <c r="Q137" s="129">
        <f t="shared" si="39"/>
        <v>1.25</v>
      </c>
      <c r="R137" s="129">
        <f t="shared" si="39"/>
        <v>1.25</v>
      </c>
      <c r="S137" s="129">
        <f t="shared" si="40"/>
        <v>1.25</v>
      </c>
      <c r="T137" s="129">
        <f t="shared" si="40"/>
        <v>1.25</v>
      </c>
      <c r="U137" s="129">
        <f t="shared" si="40"/>
        <v>1.25</v>
      </c>
      <c r="V137" s="129">
        <f t="shared" si="40"/>
        <v>1.25</v>
      </c>
      <c r="W137" s="129">
        <f t="shared" si="40"/>
        <v>1.25</v>
      </c>
      <c r="X137" s="129">
        <f t="shared" si="40"/>
        <v>1.25</v>
      </c>
      <c r="Y137" s="129">
        <f t="shared" si="40"/>
        <v>1.25</v>
      </c>
      <c r="Z137" s="129">
        <f t="shared" si="40"/>
        <v>1.25</v>
      </c>
      <c r="AA137" s="129">
        <f t="shared" si="40"/>
        <v>1.25</v>
      </c>
      <c r="AB137" s="129">
        <f t="shared" si="40"/>
        <v>1.25</v>
      </c>
      <c r="AC137" s="129">
        <f t="shared" si="40"/>
        <v>1.25</v>
      </c>
      <c r="AD137" s="129">
        <f t="shared" si="40"/>
        <v>1.25</v>
      </c>
      <c r="AE137" s="129">
        <f t="shared" si="40"/>
        <v>1.25</v>
      </c>
      <c r="AF137" s="129">
        <f t="shared" si="40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9"/>
        <v>1.25</v>
      </c>
      <c r="D138" s="129">
        <f t="shared" si="39"/>
        <v>1.25</v>
      </c>
      <c r="E138" s="129">
        <f t="shared" si="39"/>
        <v>1.25</v>
      </c>
      <c r="F138" s="129">
        <f t="shared" si="39"/>
        <v>1.25</v>
      </c>
      <c r="G138" s="129">
        <f t="shared" si="39"/>
        <v>1.25</v>
      </c>
      <c r="H138" s="129">
        <f t="shared" si="39"/>
        <v>1.25</v>
      </c>
      <c r="I138" s="129">
        <f t="shared" si="39"/>
        <v>1.25</v>
      </c>
      <c r="J138" s="129">
        <f t="shared" si="39"/>
        <v>1.25</v>
      </c>
      <c r="K138" s="129">
        <f t="shared" si="39"/>
        <v>1.25</v>
      </c>
      <c r="L138" s="129">
        <f t="shared" si="39"/>
        <v>1.25</v>
      </c>
      <c r="M138" s="129">
        <f t="shared" si="39"/>
        <v>1.25</v>
      </c>
      <c r="N138" s="129">
        <f t="shared" si="39"/>
        <v>1.25</v>
      </c>
      <c r="O138" s="129">
        <f t="shared" si="39"/>
        <v>1.25</v>
      </c>
      <c r="P138" s="129">
        <f t="shared" si="39"/>
        <v>1.25</v>
      </c>
      <c r="Q138" s="129">
        <f t="shared" si="39"/>
        <v>1.25</v>
      </c>
      <c r="R138" s="129">
        <f t="shared" si="39"/>
        <v>1.25</v>
      </c>
      <c r="S138" s="129">
        <f t="shared" si="40"/>
        <v>1.25</v>
      </c>
      <c r="T138" s="129">
        <f t="shared" si="40"/>
        <v>1.25</v>
      </c>
      <c r="U138" s="129">
        <f t="shared" si="40"/>
        <v>1.25</v>
      </c>
      <c r="V138" s="129">
        <f t="shared" si="40"/>
        <v>1.25</v>
      </c>
      <c r="W138" s="129">
        <f t="shared" si="40"/>
        <v>1.25</v>
      </c>
      <c r="X138" s="129">
        <f t="shared" si="40"/>
        <v>1.25</v>
      </c>
      <c r="Y138" s="129">
        <f t="shared" si="40"/>
        <v>1.25</v>
      </c>
      <c r="Z138" s="129">
        <f t="shared" si="40"/>
        <v>1.25</v>
      </c>
      <c r="AA138" s="129">
        <f t="shared" si="40"/>
        <v>1.25</v>
      </c>
      <c r="AB138" s="129">
        <f t="shared" si="40"/>
        <v>1.25</v>
      </c>
      <c r="AC138" s="129">
        <f t="shared" si="40"/>
        <v>1.25</v>
      </c>
      <c r="AD138" s="129">
        <f t="shared" si="40"/>
        <v>1.25</v>
      </c>
      <c r="AE138" s="129">
        <f t="shared" si="40"/>
        <v>1.25</v>
      </c>
      <c r="AF138" s="129">
        <f t="shared" si="40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9"/>
        <v>1.46</v>
      </c>
      <c r="D139" s="129">
        <f t="shared" si="39"/>
        <v>1.46</v>
      </c>
      <c r="E139" s="129">
        <f t="shared" si="39"/>
        <v>1.46</v>
      </c>
      <c r="F139" s="129">
        <f t="shared" si="39"/>
        <v>1.46</v>
      </c>
      <c r="G139" s="129">
        <f t="shared" si="39"/>
        <v>1.46</v>
      </c>
      <c r="H139" s="129">
        <f t="shared" si="39"/>
        <v>1.46</v>
      </c>
      <c r="I139" s="129">
        <f t="shared" si="39"/>
        <v>1.46</v>
      </c>
      <c r="J139" s="129">
        <f t="shared" si="39"/>
        <v>1.46</v>
      </c>
      <c r="K139" s="129">
        <f t="shared" si="39"/>
        <v>1.46</v>
      </c>
      <c r="L139" s="129">
        <f t="shared" si="39"/>
        <v>1.46</v>
      </c>
      <c r="M139" s="129">
        <f t="shared" si="39"/>
        <v>1.46</v>
      </c>
      <c r="N139" s="129">
        <f t="shared" si="39"/>
        <v>1.46</v>
      </c>
      <c r="O139" s="129">
        <f t="shared" si="39"/>
        <v>1.46</v>
      </c>
      <c r="P139" s="129">
        <f t="shared" si="39"/>
        <v>1.46</v>
      </c>
      <c r="Q139" s="129">
        <f t="shared" si="39"/>
        <v>1.46</v>
      </c>
      <c r="R139" s="129">
        <f t="shared" si="39"/>
        <v>1.46</v>
      </c>
      <c r="S139" s="129">
        <f t="shared" si="40"/>
        <v>1.46</v>
      </c>
      <c r="T139" s="129">
        <f t="shared" si="40"/>
        <v>1.46</v>
      </c>
      <c r="U139" s="129">
        <f t="shared" si="40"/>
        <v>1.46</v>
      </c>
      <c r="V139" s="129">
        <f t="shared" si="40"/>
        <v>1.46</v>
      </c>
      <c r="W139" s="129">
        <f t="shared" si="40"/>
        <v>1.46</v>
      </c>
      <c r="X139" s="129">
        <f t="shared" si="40"/>
        <v>1.46</v>
      </c>
      <c r="Y139" s="129">
        <f t="shared" si="40"/>
        <v>1.46</v>
      </c>
      <c r="Z139" s="129">
        <f t="shared" si="40"/>
        <v>1.46</v>
      </c>
      <c r="AA139" s="129">
        <f t="shared" si="40"/>
        <v>1.46</v>
      </c>
      <c r="AB139" s="129">
        <f t="shared" si="40"/>
        <v>1.46</v>
      </c>
      <c r="AC139" s="129">
        <f t="shared" si="40"/>
        <v>1.46</v>
      </c>
      <c r="AD139" s="129">
        <f t="shared" si="40"/>
        <v>1.46</v>
      </c>
      <c r="AE139" s="129">
        <f t="shared" si="40"/>
        <v>1.46</v>
      </c>
      <c r="AF139" s="129">
        <f t="shared" si="40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9"/>
        <v>3</v>
      </c>
      <c r="D140" s="129">
        <f t="shared" si="39"/>
        <v>3</v>
      </c>
      <c r="E140" s="129">
        <f t="shared" si="39"/>
        <v>3</v>
      </c>
      <c r="F140" s="129">
        <f t="shared" si="39"/>
        <v>3</v>
      </c>
      <c r="G140" s="129">
        <f t="shared" si="39"/>
        <v>3</v>
      </c>
      <c r="H140" s="129">
        <f t="shared" si="39"/>
        <v>3</v>
      </c>
      <c r="I140" s="129">
        <f t="shared" si="39"/>
        <v>3</v>
      </c>
      <c r="J140" s="129">
        <f t="shared" si="39"/>
        <v>3</v>
      </c>
      <c r="K140" s="129">
        <f t="shared" si="39"/>
        <v>3</v>
      </c>
      <c r="L140" s="129">
        <f t="shared" si="39"/>
        <v>3</v>
      </c>
      <c r="M140" s="129">
        <f t="shared" si="39"/>
        <v>3</v>
      </c>
      <c r="N140" s="129">
        <f t="shared" si="39"/>
        <v>3</v>
      </c>
      <c r="O140" s="129">
        <f t="shared" si="39"/>
        <v>3</v>
      </c>
      <c r="P140" s="129">
        <f t="shared" si="39"/>
        <v>3</v>
      </c>
      <c r="Q140" s="129">
        <f t="shared" si="39"/>
        <v>3</v>
      </c>
      <c r="R140" s="129">
        <f t="shared" si="39"/>
        <v>3</v>
      </c>
      <c r="S140" s="129">
        <f t="shared" si="40"/>
        <v>3</v>
      </c>
      <c r="T140" s="129">
        <f t="shared" si="40"/>
        <v>3</v>
      </c>
      <c r="U140" s="129">
        <f t="shared" si="40"/>
        <v>3</v>
      </c>
      <c r="V140" s="129">
        <f t="shared" si="40"/>
        <v>3</v>
      </c>
      <c r="W140" s="129">
        <f t="shared" si="40"/>
        <v>3</v>
      </c>
      <c r="X140" s="129">
        <f t="shared" si="40"/>
        <v>3</v>
      </c>
      <c r="Y140" s="129">
        <f t="shared" si="40"/>
        <v>3</v>
      </c>
      <c r="Z140" s="129">
        <f t="shared" si="40"/>
        <v>3</v>
      </c>
      <c r="AA140" s="129">
        <f t="shared" si="40"/>
        <v>3</v>
      </c>
      <c r="AB140" s="129">
        <f t="shared" si="40"/>
        <v>3</v>
      </c>
      <c r="AC140" s="129">
        <f t="shared" si="40"/>
        <v>3</v>
      </c>
      <c r="AD140" s="129">
        <f t="shared" si="40"/>
        <v>3</v>
      </c>
      <c r="AE140" s="129">
        <f t="shared" si="40"/>
        <v>3</v>
      </c>
      <c r="AF140" s="129">
        <f t="shared" si="40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9"/>
        <v>3.3</v>
      </c>
      <c r="D141" s="129">
        <f t="shared" si="39"/>
        <v>3.3</v>
      </c>
      <c r="E141" s="129">
        <f t="shared" si="39"/>
        <v>3.3</v>
      </c>
      <c r="F141" s="129">
        <f t="shared" si="39"/>
        <v>3.3</v>
      </c>
      <c r="G141" s="129">
        <f t="shared" si="39"/>
        <v>3.3</v>
      </c>
      <c r="H141" s="129">
        <f t="shared" si="39"/>
        <v>3.3</v>
      </c>
      <c r="I141" s="129">
        <f t="shared" si="39"/>
        <v>3.3</v>
      </c>
      <c r="J141" s="129">
        <f t="shared" si="39"/>
        <v>3.3</v>
      </c>
      <c r="K141" s="129">
        <f t="shared" si="39"/>
        <v>3.3</v>
      </c>
      <c r="L141" s="129">
        <f t="shared" si="39"/>
        <v>3.3</v>
      </c>
      <c r="M141" s="129">
        <f t="shared" si="39"/>
        <v>3.3</v>
      </c>
      <c r="N141" s="129">
        <f t="shared" si="39"/>
        <v>3.3</v>
      </c>
      <c r="O141" s="129">
        <f t="shared" si="39"/>
        <v>3.3</v>
      </c>
      <c r="P141" s="129">
        <f t="shared" si="39"/>
        <v>3.3</v>
      </c>
      <c r="Q141" s="129">
        <f t="shared" si="39"/>
        <v>3.3</v>
      </c>
      <c r="R141" s="129">
        <f t="shared" si="39"/>
        <v>3.3</v>
      </c>
      <c r="S141" s="129">
        <f t="shared" si="40"/>
        <v>3.3</v>
      </c>
      <c r="T141" s="129">
        <f t="shared" si="40"/>
        <v>3.3</v>
      </c>
      <c r="U141" s="129">
        <f t="shared" si="40"/>
        <v>3.3</v>
      </c>
      <c r="V141" s="129">
        <f t="shared" si="40"/>
        <v>3.3</v>
      </c>
      <c r="W141" s="129">
        <f t="shared" si="40"/>
        <v>3.3</v>
      </c>
      <c r="X141" s="129">
        <f t="shared" si="40"/>
        <v>3.3</v>
      </c>
      <c r="Y141" s="129">
        <f t="shared" si="40"/>
        <v>3.3</v>
      </c>
      <c r="Z141" s="129">
        <f t="shared" si="40"/>
        <v>3.3</v>
      </c>
      <c r="AA141" s="129">
        <f t="shared" si="40"/>
        <v>3.3</v>
      </c>
      <c r="AB141" s="129">
        <f t="shared" si="40"/>
        <v>3.3</v>
      </c>
      <c r="AC141" s="129">
        <f t="shared" si="40"/>
        <v>3.3</v>
      </c>
      <c r="AD141" s="129">
        <f t="shared" si="40"/>
        <v>3.3</v>
      </c>
      <c r="AE141" s="129">
        <f t="shared" si="40"/>
        <v>3.3</v>
      </c>
      <c r="AF141" s="129">
        <f t="shared" si="40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41">B143</f>
        <v>1.76</v>
      </c>
      <c r="D143" s="129">
        <f t="shared" si="41"/>
        <v>1.76</v>
      </c>
      <c r="E143" s="129">
        <f t="shared" si="41"/>
        <v>1.76</v>
      </c>
      <c r="F143" s="129">
        <f t="shared" si="41"/>
        <v>1.76</v>
      </c>
      <c r="G143" s="129">
        <f t="shared" si="41"/>
        <v>1.76</v>
      </c>
      <c r="H143" s="129">
        <f t="shared" si="41"/>
        <v>1.76</v>
      </c>
      <c r="I143" s="129">
        <f t="shared" si="41"/>
        <v>1.76</v>
      </c>
      <c r="J143" s="129">
        <f t="shared" si="41"/>
        <v>1.76</v>
      </c>
      <c r="K143" s="129">
        <f t="shared" si="41"/>
        <v>1.76</v>
      </c>
      <c r="L143" s="129">
        <f t="shared" si="41"/>
        <v>1.76</v>
      </c>
      <c r="M143" s="129">
        <f t="shared" si="41"/>
        <v>1.76</v>
      </c>
      <c r="N143" s="129">
        <f t="shared" si="41"/>
        <v>1.76</v>
      </c>
      <c r="O143" s="129">
        <f t="shared" si="41"/>
        <v>1.76</v>
      </c>
      <c r="P143" s="129">
        <f t="shared" si="41"/>
        <v>1.76</v>
      </c>
      <c r="Q143" s="129">
        <f t="shared" si="41"/>
        <v>1.76</v>
      </c>
      <c r="R143" s="129">
        <f t="shared" si="41"/>
        <v>1.76</v>
      </c>
      <c r="S143" s="129">
        <f t="shared" ref="S143:AF144" si="42">R143</f>
        <v>1.76</v>
      </c>
      <c r="T143" s="129">
        <f t="shared" si="42"/>
        <v>1.76</v>
      </c>
      <c r="U143" s="129">
        <f t="shared" si="42"/>
        <v>1.76</v>
      </c>
      <c r="V143" s="129">
        <f t="shared" si="42"/>
        <v>1.76</v>
      </c>
      <c r="W143" s="129">
        <f t="shared" si="42"/>
        <v>1.76</v>
      </c>
      <c r="X143" s="129">
        <f t="shared" si="42"/>
        <v>1.76</v>
      </c>
      <c r="Y143" s="129">
        <f t="shared" si="42"/>
        <v>1.76</v>
      </c>
      <c r="Z143" s="129">
        <f t="shared" si="42"/>
        <v>1.76</v>
      </c>
      <c r="AA143" s="129">
        <f t="shared" si="42"/>
        <v>1.76</v>
      </c>
      <c r="AB143" s="129">
        <f t="shared" si="42"/>
        <v>1.76</v>
      </c>
      <c r="AC143" s="129">
        <f t="shared" si="42"/>
        <v>1.76</v>
      </c>
      <c r="AD143" s="129">
        <f t="shared" si="42"/>
        <v>1.76</v>
      </c>
      <c r="AE143" s="129">
        <f t="shared" si="42"/>
        <v>1.76</v>
      </c>
      <c r="AF143" s="129">
        <f t="shared" si="42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41"/>
        <v>0</v>
      </c>
      <c r="D144" s="129">
        <f t="shared" si="41"/>
        <v>0</v>
      </c>
      <c r="E144" s="129">
        <f t="shared" si="41"/>
        <v>0</v>
      </c>
      <c r="F144" s="129">
        <f t="shared" si="41"/>
        <v>0</v>
      </c>
      <c r="G144" s="129">
        <f t="shared" si="41"/>
        <v>0</v>
      </c>
      <c r="H144" s="129">
        <f t="shared" si="41"/>
        <v>0</v>
      </c>
      <c r="I144" s="129">
        <f t="shared" si="41"/>
        <v>0</v>
      </c>
      <c r="J144" s="129">
        <f t="shared" si="41"/>
        <v>0</v>
      </c>
      <c r="K144" s="129">
        <f t="shared" si="41"/>
        <v>0</v>
      </c>
      <c r="L144" s="129">
        <f t="shared" si="41"/>
        <v>0</v>
      </c>
      <c r="M144" s="129">
        <f t="shared" si="41"/>
        <v>0</v>
      </c>
      <c r="N144" s="129">
        <f t="shared" si="41"/>
        <v>0</v>
      </c>
      <c r="O144" s="129">
        <f t="shared" si="41"/>
        <v>0</v>
      </c>
      <c r="P144" s="129">
        <f t="shared" si="41"/>
        <v>0</v>
      </c>
      <c r="Q144" s="129">
        <f t="shared" si="41"/>
        <v>0</v>
      </c>
      <c r="R144" s="129">
        <f t="shared" si="41"/>
        <v>0</v>
      </c>
      <c r="S144" s="129">
        <f t="shared" si="42"/>
        <v>0</v>
      </c>
      <c r="T144" s="129">
        <f t="shared" si="42"/>
        <v>0</v>
      </c>
      <c r="U144" s="129">
        <f t="shared" si="42"/>
        <v>0</v>
      </c>
      <c r="V144" s="129">
        <f t="shared" si="42"/>
        <v>0</v>
      </c>
      <c r="W144" s="129">
        <f t="shared" si="42"/>
        <v>0</v>
      </c>
      <c r="X144" s="129">
        <f t="shared" si="42"/>
        <v>0</v>
      </c>
      <c r="Y144" s="129">
        <f t="shared" si="42"/>
        <v>0</v>
      </c>
      <c r="Z144" s="129">
        <f t="shared" si="42"/>
        <v>0</v>
      </c>
      <c r="AA144" s="129">
        <f t="shared" si="42"/>
        <v>0</v>
      </c>
      <c r="AB144" s="129">
        <f t="shared" si="42"/>
        <v>0</v>
      </c>
      <c r="AC144" s="129">
        <f t="shared" si="42"/>
        <v>0</v>
      </c>
      <c r="AD144" s="129">
        <f t="shared" si="42"/>
        <v>0</v>
      </c>
      <c r="AE144" s="129">
        <f t="shared" si="42"/>
        <v>0</v>
      </c>
      <c r="AF144" s="129">
        <f t="shared" si="42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43">B146</f>
        <v>0.1</v>
      </c>
      <c r="D146" s="129">
        <f t="shared" si="43"/>
        <v>0.1</v>
      </c>
      <c r="E146" s="129">
        <f t="shared" si="43"/>
        <v>0.1</v>
      </c>
      <c r="F146" s="129">
        <f t="shared" si="43"/>
        <v>0.1</v>
      </c>
      <c r="G146" s="129">
        <f t="shared" si="43"/>
        <v>0.1</v>
      </c>
      <c r="H146" s="129">
        <f t="shared" si="43"/>
        <v>0.1</v>
      </c>
      <c r="I146" s="129">
        <f t="shared" si="43"/>
        <v>0.1</v>
      </c>
      <c r="J146" s="129">
        <f t="shared" si="43"/>
        <v>0.1</v>
      </c>
      <c r="K146" s="129">
        <f t="shared" si="43"/>
        <v>0.1</v>
      </c>
      <c r="L146" s="129">
        <f t="shared" si="43"/>
        <v>0.1</v>
      </c>
      <c r="M146" s="129">
        <f t="shared" si="43"/>
        <v>0.1</v>
      </c>
      <c r="N146" s="129">
        <f t="shared" si="43"/>
        <v>0.1</v>
      </c>
      <c r="O146" s="129">
        <f t="shared" si="43"/>
        <v>0.1</v>
      </c>
      <c r="P146" s="129">
        <f t="shared" si="43"/>
        <v>0.1</v>
      </c>
      <c r="Q146" s="129">
        <f t="shared" si="43"/>
        <v>0.1</v>
      </c>
      <c r="R146" s="129">
        <f t="shared" si="43"/>
        <v>0.1</v>
      </c>
      <c r="S146" s="129">
        <f t="shared" ref="S146:AF149" si="44">R146</f>
        <v>0.1</v>
      </c>
      <c r="T146" s="129">
        <f t="shared" si="44"/>
        <v>0.1</v>
      </c>
      <c r="U146" s="129">
        <f t="shared" si="44"/>
        <v>0.1</v>
      </c>
      <c r="V146" s="129">
        <f t="shared" si="44"/>
        <v>0.1</v>
      </c>
      <c r="W146" s="129">
        <f t="shared" si="44"/>
        <v>0.1</v>
      </c>
      <c r="X146" s="129">
        <f t="shared" si="44"/>
        <v>0.1</v>
      </c>
      <c r="Y146" s="129">
        <f t="shared" si="44"/>
        <v>0.1</v>
      </c>
      <c r="Z146" s="129">
        <f t="shared" si="44"/>
        <v>0.1</v>
      </c>
      <c r="AA146" s="129">
        <f t="shared" si="44"/>
        <v>0.1</v>
      </c>
      <c r="AB146" s="129">
        <f t="shared" si="44"/>
        <v>0.1</v>
      </c>
      <c r="AC146" s="129">
        <f t="shared" si="44"/>
        <v>0.1</v>
      </c>
      <c r="AD146" s="129">
        <f t="shared" si="44"/>
        <v>0.1</v>
      </c>
      <c r="AE146" s="129">
        <f t="shared" si="44"/>
        <v>0.1</v>
      </c>
      <c r="AF146" s="129">
        <f t="shared" si="44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43"/>
        <v>2.0499999999999998</v>
      </c>
      <c r="D147" s="129">
        <f t="shared" si="43"/>
        <v>2.0499999999999998</v>
      </c>
      <c r="E147" s="129">
        <f t="shared" si="43"/>
        <v>2.0499999999999998</v>
      </c>
      <c r="F147" s="129">
        <f t="shared" si="43"/>
        <v>2.0499999999999998</v>
      </c>
      <c r="G147" s="129">
        <f t="shared" si="43"/>
        <v>2.0499999999999998</v>
      </c>
      <c r="H147" s="129">
        <f t="shared" si="43"/>
        <v>2.0499999999999998</v>
      </c>
      <c r="I147" s="129">
        <f t="shared" si="43"/>
        <v>2.0499999999999998</v>
      </c>
      <c r="J147" s="129">
        <f t="shared" si="43"/>
        <v>2.0499999999999998</v>
      </c>
      <c r="K147" s="129">
        <f t="shared" si="43"/>
        <v>2.0499999999999998</v>
      </c>
      <c r="L147" s="129">
        <f t="shared" si="43"/>
        <v>2.0499999999999998</v>
      </c>
      <c r="M147" s="129">
        <f t="shared" si="43"/>
        <v>2.0499999999999998</v>
      </c>
      <c r="N147" s="129">
        <f t="shared" si="43"/>
        <v>2.0499999999999998</v>
      </c>
      <c r="O147" s="129">
        <f t="shared" si="43"/>
        <v>2.0499999999999998</v>
      </c>
      <c r="P147" s="129">
        <f t="shared" si="43"/>
        <v>2.0499999999999998</v>
      </c>
      <c r="Q147" s="129">
        <f t="shared" si="43"/>
        <v>2.0499999999999998</v>
      </c>
      <c r="R147" s="129">
        <f t="shared" si="43"/>
        <v>2.0499999999999998</v>
      </c>
      <c r="S147" s="129">
        <f t="shared" si="44"/>
        <v>2.0499999999999998</v>
      </c>
      <c r="T147" s="129">
        <f t="shared" si="44"/>
        <v>2.0499999999999998</v>
      </c>
      <c r="U147" s="129">
        <f t="shared" si="44"/>
        <v>2.0499999999999998</v>
      </c>
      <c r="V147" s="129">
        <f t="shared" si="44"/>
        <v>2.0499999999999998</v>
      </c>
      <c r="W147" s="129">
        <f t="shared" si="44"/>
        <v>2.0499999999999998</v>
      </c>
      <c r="X147" s="129">
        <f t="shared" si="44"/>
        <v>2.0499999999999998</v>
      </c>
      <c r="Y147" s="129">
        <f t="shared" si="44"/>
        <v>2.0499999999999998</v>
      </c>
      <c r="Z147" s="129">
        <f t="shared" si="44"/>
        <v>2.0499999999999998</v>
      </c>
      <c r="AA147" s="129">
        <f t="shared" si="44"/>
        <v>2.0499999999999998</v>
      </c>
      <c r="AB147" s="129">
        <f t="shared" si="44"/>
        <v>2.0499999999999998</v>
      </c>
      <c r="AC147" s="129">
        <f t="shared" si="44"/>
        <v>2.0499999999999998</v>
      </c>
      <c r="AD147" s="129">
        <f t="shared" si="44"/>
        <v>2.0499999999999998</v>
      </c>
      <c r="AE147" s="129">
        <f t="shared" si="44"/>
        <v>2.0499999999999998</v>
      </c>
      <c r="AF147" s="129">
        <f t="shared" si="44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43"/>
        <v>2.7</v>
      </c>
      <c r="D148" s="129">
        <f t="shared" si="43"/>
        <v>2.7</v>
      </c>
      <c r="E148" s="129">
        <f t="shared" si="43"/>
        <v>2.7</v>
      </c>
      <c r="F148" s="129">
        <f t="shared" si="43"/>
        <v>2.7</v>
      </c>
      <c r="G148" s="129">
        <f t="shared" si="43"/>
        <v>2.7</v>
      </c>
      <c r="H148" s="129">
        <f t="shared" si="43"/>
        <v>2.7</v>
      </c>
      <c r="I148" s="129">
        <f t="shared" si="43"/>
        <v>2.7</v>
      </c>
      <c r="J148" s="129">
        <f t="shared" si="43"/>
        <v>2.7</v>
      </c>
      <c r="K148" s="129">
        <f t="shared" si="43"/>
        <v>2.7</v>
      </c>
      <c r="L148" s="129">
        <f t="shared" si="43"/>
        <v>2.7</v>
      </c>
      <c r="M148" s="129">
        <f t="shared" si="43"/>
        <v>2.7</v>
      </c>
      <c r="N148" s="129">
        <f t="shared" si="43"/>
        <v>2.7</v>
      </c>
      <c r="O148" s="129">
        <f t="shared" si="43"/>
        <v>2.7</v>
      </c>
      <c r="P148" s="129">
        <f t="shared" si="43"/>
        <v>2.7</v>
      </c>
      <c r="Q148" s="129">
        <f t="shared" si="43"/>
        <v>2.7</v>
      </c>
      <c r="R148" s="129">
        <f t="shared" si="43"/>
        <v>2.7</v>
      </c>
      <c r="S148" s="129">
        <f t="shared" si="44"/>
        <v>2.7</v>
      </c>
      <c r="T148" s="129">
        <f t="shared" si="44"/>
        <v>2.7</v>
      </c>
      <c r="U148" s="129">
        <f t="shared" si="44"/>
        <v>2.7</v>
      </c>
      <c r="V148" s="129">
        <f t="shared" si="44"/>
        <v>2.7</v>
      </c>
      <c r="W148" s="129">
        <f t="shared" si="44"/>
        <v>2.7</v>
      </c>
      <c r="X148" s="129">
        <f t="shared" si="44"/>
        <v>2.7</v>
      </c>
      <c r="Y148" s="129">
        <f t="shared" si="44"/>
        <v>2.7</v>
      </c>
      <c r="Z148" s="129">
        <f t="shared" si="44"/>
        <v>2.7</v>
      </c>
      <c r="AA148" s="129">
        <f t="shared" si="44"/>
        <v>2.7</v>
      </c>
      <c r="AB148" s="129">
        <f t="shared" si="44"/>
        <v>2.7</v>
      </c>
      <c r="AC148" s="129">
        <f t="shared" si="44"/>
        <v>2.7</v>
      </c>
      <c r="AD148" s="129">
        <f t="shared" si="44"/>
        <v>2.7</v>
      </c>
      <c r="AE148" s="129">
        <f t="shared" si="44"/>
        <v>2.7</v>
      </c>
      <c r="AF148" s="129">
        <f t="shared" si="44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43"/>
        <v>2.15</v>
      </c>
      <c r="D149" s="129">
        <f t="shared" si="43"/>
        <v>2.15</v>
      </c>
      <c r="E149" s="129">
        <f t="shared" si="43"/>
        <v>2.15</v>
      </c>
      <c r="F149" s="129">
        <f t="shared" si="43"/>
        <v>2.15</v>
      </c>
      <c r="G149" s="129">
        <f t="shared" si="43"/>
        <v>2.15</v>
      </c>
      <c r="H149" s="129">
        <f t="shared" si="43"/>
        <v>2.15</v>
      </c>
      <c r="I149" s="129">
        <f t="shared" si="43"/>
        <v>2.15</v>
      </c>
      <c r="J149" s="129">
        <f t="shared" si="43"/>
        <v>2.15</v>
      </c>
      <c r="K149" s="129">
        <f t="shared" si="43"/>
        <v>2.15</v>
      </c>
      <c r="L149" s="129">
        <f t="shared" si="43"/>
        <v>2.15</v>
      </c>
      <c r="M149" s="129">
        <f t="shared" si="43"/>
        <v>2.15</v>
      </c>
      <c r="N149" s="129">
        <f t="shared" si="43"/>
        <v>2.15</v>
      </c>
      <c r="O149" s="129">
        <f t="shared" si="43"/>
        <v>2.15</v>
      </c>
      <c r="P149" s="129">
        <f t="shared" si="43"/>
        <v>2.15</v>
      </c>
      <c r="Q149" s="129">
        <f t="shared" si="43"/>
        <v>2.15</v>
      </c>
      <c r="R149" s="129">
        <f t="shared" si="43"/>
        <v>2.15</v>
      </c>
      <c r="S149" s="129">
        <f t="shared" si="44"/>
        <v>2.15</v>
      </c>
      <c r="T149" s="129">
        <f t="shared" si="44"/>
        <v>2.15</v>
      </c>
      <c r="U149" s="129">
        <f t="shared" si="44"/>
        <v>2.15</v>
      </c>
      <c r="V149" s="129">
        <f t="shared" si="44"/>
        <v>2.15</v>
      </c>
      <c r="W149" s="129">
        <f t="shared" si="44"/>
        <v>2.15</v>
      </c>
      <c r="X149" s="129">
        <f t="shared" si="44"/>
        <v>2.15</v>
      </c>
      <c r="Y149" s="129">
        <f t="shared" si="44"/>
        <v>2.15</v>
      </c>
      <c r="Z149" s="129">
        <f t="shared" si="44"/>
        <v>2.15</v>
      </c>
      <c r="AA149" s="129">
        <f t="shared" si="44"/>
        <v>2.15</v>
      </c>
      <c r="AB149" s="129">
        <f t="shared" si="44"/>
        <v>2.15</v>
      </c>
      <c r="AC149" s="129">
        <f t="shared" si="44"/>
        <v>2.15</v>
      </c>
      <c r="AD149" s="129">
        <f t="shared" si="44"/>
        <v>2.15</v>
      </c>
      <c r="AE149" s="129">
        <f t="shared" si="44"/>
        <v>2.15</v>
      </c>
      <c r="AF149" s="129">
        <f t="shared" si="44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5">B151</f>
        <v>0.9</v>
      </c>
      <c r="D151" s="129">
        <f t="shared" si="45"/>
        <v>0.9</v>
      </c>
      <c r="E151" s="129">
        <f t="shared" si="45"/>
        <v>0.9</v>
      </c>
      <c r="F151" s="129">
        <f t="shared" si="45"/>
        <v>0.9</v>
      </c>
      <c r="G151" s="129">
        <f t="shared" si="45"/>
        <v>0.9</v>
      </c>
      <c r="H151" s="129">
        <f t="shared" si="45"/>
        <v>0.9</v>
      </c>
      <c r="I151" s="129">
        <f t="shared" si="45"/>
        <v>0.9</v>
      </c>
      <c r="J151" s="129">
        <f t="shared" si="45"/>
        <v>0.9</v>
      </c>
      <c r="K151" s="129">
        <f t="shared" si="45"/>
        <v>0.9</v>
      </c>
      <c r="L151" s="129">
        <f t="shared" si="45"/>
        <v>0.9</v>
      </c>
      <c r="M151" s="129">
        <f t="shared" si="45"/>
        <v>0.9</v>
      </c>
      <c r="N151" s="129">
        <f t="shared" si="45"/>
        <v>0.9</v>
      </c>
      <c r="O151" s="129">
        <f t="shared" si="45"/>
        <v>0.9</v>
      </c>
      <c r="P151" s="129">
        <f t="shared" si="45"/>
        <v>0.9</v>
      </c>
      <c r="Q151" s="129">
        <f t="shared" si="45"/>
        <v>0.9</v>
      </c>
      <c r="R151" s="129">
        <f t="shared" si="45"/>
        <v>0.9</v>
      </c>
      <c r="S151" s="129">
        <f t="shared" ref="R151:AF163" si="46">R151</f>
        <v>0.9</v>
      </c>
      <c r="T151" s="129">
        <f t="shared" si="46"/>
        <v>0.9</v>
      </c>
      <c r="U151" s="129">
        <f t="shared" si="46"/>
        <v>0.9</v>
      </c>
      <c r="V151" s="129">
        <f t="shared" si="46"/>
        <v>0.9</v>
      </c>
      <c r="W151" s="129">
        <f t="shared" si="46"/>
        <v>0.9</v>
      </c>
      <c r="X151" s="129">
        <f t="shared" si="46"/>
        <v>0.9</v>
      </c>
      <c r="Y151" s="129">
        <f t="shared" si="46"/>
        <v>0.9</v>
      </c>
      <c r="Z151" s="129">
        <f t="shared" si="46"/>
        <v>0.9</v>
      </c>
      <c r="AA151" s="129">
        <f t="shared" si="46"/>
        <v>0.9</v>
      </c>
      <c r="AB151" s="129">
        <f t="shared" si="46"/>
        <v>0.9</v>
      </c>
      <c r="AC151" s="129">
        <f t="shared" si="46"/>
        <v>0.9</v>
      </c>
      <c r="AD151" s="129">
        <f t="shared" si="46"/>
        <v>0.9</v>
      </c>
      <c r="AE151" s="129">
        <f t="shared" si="46"/>
        <v>0.9</v>
      </c>
      <c r="AF151" s="129">
        <f t="shared" si="46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5"/>
        <v>1.08</v>
      </c>
      <c r="D152" s="129">
        <f t="shared" si="45"/>
        <v>1.08</v>
      </c>
      <c r="E152" s="129">
        <f t="shared" si="45"/>
        <v>1.08</v>
      </c>
      <c r="F152" s="129">
        <f t="shared" si="45"/>
        <v>1.08</v>
      </c>
      <c r="G152" s="129">
        <f t="shared" si="45"/>
        <v>1.08</v>
      </c>
      <c r="H152" s="129">
        <f t="shared" si="45"/>
        <v>1.08</v>
      </c>
      <c r="I152" s="129">
        <f t="shared" si="45"/>
        <v>1.08</v>
      </c>
      <c r="J152" s="129">
        <f t="shared" si="45"/>
        <v>1.08</v>
      </c>
      <c r="K152" s="129">
        <f t="shared" si="45"/>
        <v>1.08</v>
      </c>
      <c r="L152" s="129">
        <f t="shared" si="45"/>
        <v>1.08</v>
      </c>
      <c r="M152" s="129">
        <f t="shared" si="45"/>
        <v>1.08</v>
      </c>
      <c r="N152" s="129">
        <f t="shared" si="45"/>
        <v>1.08</v>
      </c>
      <c r="O152" s="129">
        <f t="shared" si="45"/>
        <v>1.08</v>
      </c>
      <c r="P152" s="129">
        <f t="shared" si="45"/>
        <v>1.08</v>
      </c>
      <c r="Q152" s="129">
        <f t="shared" si="45"/>
        <v>1.08</v>
      </c>
      <c r="R152" s="129">
        <f t="shared" si="45"/>
        <v>1.08</v>
      </c>
      <c r="S152" s="129">
        <f t="shared" si="46"/>
        <v>1.08</v>
      </c>
      <c r="T152" s="129">
        <f t="shared" si="46"/>
        <v>1.08</v>
      </c>
      <c r="U152" s="129">
        <f t="shared" si="46"/>
        <v>1.08</v>
      </c>
      <c r="V152" s="129">
        <f t="shared" si="46"/>
        <v>1.08</v>
      </c>
      <c r="W152" s="129">
        <f t="shared" si="46"/>
        <v>1.08</v>
      </c>
      <c r="X152" s="129">
        <f t="shared" si="46"/>
        <v>1.08</v>
      </c>
      <c r="Y152" s="129">
        <f t="shared" si="46"/>
        <v>1.08</v>
      </c>
      <c r="Z152" s="129">
        <f t="shared" si="46"/>
        <v>1.08</v>
      </c>
      <c r="AA152" s="129">
        <f t="shared" si="46"/>
        <v>1.08</v>
      </c>
      <c r="AB152" s="129">
        <f t="shared" si="46"/>
        <v>1.08</v>
      </c>
      <c r="AC152" s="129">
        <f t="shared" si="46"/>
        <v>1.08</v>
      </c>
      <c r="AD152" s="129">
        <f t="shared" si="46"/>
        <v>1.08</v>
      </c>
      <c r="AE152" s="129">
        <f t="shared" si="46"/>
        <v>1.08</v>
      </c>
      <c r="AF152" s="129">
        <f t="shared" si="46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5"/>
        <v>2.37</v>
      </c>
      <c r="D153" s="129">
        <f t="shared" si="45"/>
        <v>2.37</v>
      </c>
      <c r="E153" s="129">
        <f t="shared" si="45"/>
        <v>2.37</v>
      </c>
      <c r="F153" s="129">
        <f t="shared" si="45"/>
        <v>2.37</v>
      </c>
      <c r="G153" s="129">
        <f t="shared" si="45"/>
        <v>2.37</v>
      </c>
      <c r="H153" s="129">
        <f t="shared" si="45"/>
        <v>2.37</v>
      </c>
      <c r="I153" s="129">
        <f t="shared" si="45"/>
        <v>2.37</v>
      </c>
      <c r="J153" s="129">
        <f t="shared" si="45"/>
        <v>2.37</v>
      </c>
      <c r="K153" s="129">
        <f t="shared" si="45"/>
        <v>2.37</v>
      </c>
      <c r="L153" s="129">
        <f t="shared" si="45"/>
        <v>2.37</v>
      </c>
      <c r="M153" s="129">
        <f t="shared" si="45"/>
        <v>2.37</v>
      </c>
      <c r="N153" s="129">
        <f t="shared" si="45"/>
        <v>2.37</v>
      </c>
      <c r="O153" s="129">
        <f t="shared" si="45"/>
        <v>2.37</v>
      </c>
      <c r="P153" s="129">
        <f t="shared" si="45"/>
        <v>2.37</v>
      </c>
      <c r="Q153" s="129">
        <f t="shared" si="45"/>
        <v>2.37</v>
      </c>
      <c r="R153" s="129">
        <f t="shared" si="45"/>
        <v>2.37</v>
      </c>
      <c r="S153" s="129">
        <f t="shared" si="46"/>
        <v>2.37</v>
      </c>
      <c r="T153" s="129">
        <f t="shared" si="46"/>
        <v>2.37</v>
      </c>
      <c r="U153" s="129">
        <f t="shared" si="46"/>
        <v>2.37</v>
      </c>
      <c r="V153" s="129">
        <f t="shared" si="46"/>
        <v>2.37</v>
      </c>
      <c r="W153" s="129">
        <f t="shared" si="46"/>
        <v>2.37</v>
      </c>
      <c r="X153" s="129">
        <f t="shared" si="46"/>
        <v>2.37</v>
      </c>
      <c r="Y153" s="129">
        <f t="shared" si="46"/>
        <v>2.37</v>
      </c>
      <c r="Z153" s="129">
        <f t="shared" si="46"/>
        <v>2.37</v>
      </c>
      <c r="AA153" s="129">
        <f t="shared" si="46"/>
        <v>2.37</v>
      </c>
      <c r="AB153" s="129">
        <f t="shared" si="46"/>
        <v>2.37</v>
      </c>
      <c r="AC153" s="129">
        <f t="shared" si="46"/>
        <v>2.37</v>
      </c>
      <c r="AD153" s="129">
        <f t="shared" si="46"/>
        <v>2.37</v>
      </c>
      <c r="AE153" s="129">
        <f t="shared" si="46"/>
        <v>2.37</v>
      </c>
      <c r="AF153" s="129">
        <f t="shared" si="46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5"/>
        <v>1.81</v>
      </c>
      <c r="D154" s="129">
        <f t="shared" si="45"/>
        <v>1.81</v>
      </c>
      <c r="E154" s="129">
        <f t="shared" si="45"/>
        <v>1.81</v>
      </c>
      <c r="F154" s="129">
        <f t="shared" si="45"/>
        <v>1.81</v>
      </c>
      <c r="G154" s="129">
        <f t="shared" si="45"/>
        <v>1.81</v>
      </c>
      <c r="H154" s="129">
        <f t="shared" si="45"/>
        <v>1.81</v>
      </c>
      <c r="I154" s="129">
        <f t="shared" si="45"/>
        <v>1.81</v>
      </c>
      <c r="J154" s="129">
        <f t="shared" si="45"/>
        <v>1.81</v>
      </c>
      <c r="K154" s="129">
        <f t="shared" si="45"/>
        <v>1.81</v>
      </c>
      <c r="L154" s="129">
        <f t="shared" si="45"/>
        <v>1.81</v>
      </c>
      <c r="M154" s="129">
        <f t="shared" si="45"/>
        <v>1.81</v>
      </c>
      <c r="N154" s="129">
        <f t="shared" si="45"/>
        <v>1.81</v>
      </c>
      <c r="O154" s="129">
        <f t="shared" si="45"/>
        <v>1.81</v>
      </c>
      <c r="P154" s="129">
        <f t="shared" si="45"/>
        <v>1.81</v>
      </c>
      <c r="Q154" s="129">
        <f t="shared" si="45"/>
        <v>1.81</v>
      </c>
      <c r="R154" s="129">
        <f t="shared" si="45"/>
        <v>1.81</v>
      </c>
      <c r="S154" s="129">
        <f t="shared" si="46"/>
        <v>1.81</v>
      </c>
      <c r="T154" s="129">
        <f t="shared" si="46"/>
        <v>1.81</v>
      </c>
      <c r="U154" s="129">
        <f t="shared" si="46"/>
        <v>1.81</v>
      </c>
      <c r="V154" s="129">
        <f t="shared" si="46"/>
        <v>1.81</v>
      </c>
      <c r="W154" s="129">
        <f t="shared" si="46"/>
        <v>1.81</v>
      </c>
      <c r="X154" s="129">
        <f t="shared" si="46"/>
        <v>1.81</v>
      </c>
      <c r="Y154" s="129">
        <f t="shared" si="46"/>
        <v>1.81</v>
      </c>
      <c r="Z154" s="129">
        <f t="shared" si="46"/>
        <v>1.81</v>
      </c>
      <c r="AA154" s="129">
        <f t="shared" si="46"/>
        <v>1.81</v>
      </c>
      <c r="AB154" s="129">
        <f t="shared" si="46"/>
        <v>1.81</v>
      </c>
      <c r="AC154" s="129">
        <f t="shared" si="46"/>
        <v>1.81</v>
      </c>
      <c r="AD154" s="129">
        <f t="shared" si="46"/>
        <v>1.81</v>
      </c>
      <c r="AE154" s="129">
        <f t="shared" si="46"/>
        <v>1.81</v>
      </c>
      <c r="AF154" s="129">
        <f t="shared" si="46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5"/>
        <v>1.0900000000000001</v>
      </c>
      <c r="D155" s="129">
        <f t="shared" si="45"/>
        <v>1.0900000000000001</v>
      </c>
      <c r="E155" s="129">
        <f t="shared" si="45"/>
        <v>1.0900000000000001</v>
      </c>
      <c r="F155" s="129">
        <f t="shared" si="45"/>
        <v>1.0900000000000001</v>
      </c>
      <c r="G155" s="129">
        <f t="shared" si="45"/>
        <v>1.0900000000000001</v>
      </c>
      <c r="H155" s="129">
        <f t="shared" si="45"/>
        <v>1.0900000000000001</v>
      </c>
      <c r="I155" s="129">
        <f t="shared" si="45"/>
        <v>1.0900000000000001</v>
      </c>
      <c r="J155" s="129">
        <f t="shared" si="45"/>
        <v>1.0900000000000001</v>
      </c>
      <c r="K155" s="129">
        <f t="shared" si="45"/>
        <v>1.0900000000000001</v>
      </c>
      <c r="L155" s="129">
        <f t="shared" si="45"/>
        <v>1.0900000000000001</v>
      </c>
      <c r="M155" s="129">
        <f t="shared" si="45"/>
        <v>1.0900000000000001</v>
      </c>
      <c r="N155" s="129">
        <f t="shared" si="45"/>
        <v>1.0900000000000001</v>
      </c>
      <c r="O155" s="129">
        <f t="shared" si="45"/>
        <v>1.0900000000000001</v>
      </c>
      <c r="P155" s="129">
        <f t="shared" si="45"/>
        <v>1.0900000000000001</v>
      </c>
      <c r="Q155" s="129">
        <f t="shared" si="45"/>
        <v>1.0900000000000001</v>
      </c>
      <c r="R155" s="129">
        <f t="shared" si="45"/>
        <v>1.0900000000000001</v>
      </c>
      <c r="S155" s="129">
        <f t="shared" si="46"/>
        <v>1.0900000000000001</v>
      </c>
      <c r="T155" s="129">
        <f t="shared" si="46"/>
        <v>1.0900000000000001</v>
      </c>
      <c r="U155" s="129">
        <f t="shared" si="46"/>
        <v>1.0900000000000001</v>
      </c>
      <c r="V155" s="129">
        <f t="shared" si="46"/>
        <v>1.0900000000000001</v>
      </c>
      <c r="W155" s="129">
        <f t="shared" si="46"/>
        <v>1.0900000000000001</v>
      </c>
      <c r="X155" s="129">
        <f t="shared" si="46"/>
        <v>1.0900000000000001</v>
      </c>
      <c r="Y155" s="129">
        <f t="shared" si="46"/>
        <v>1.0900000000000001</v>
      </c>
      <c r="Z155" s="129">
        <f t="shared" si="46"/>
        <v>1.0900000000000001</v>
      </c>
      <c r="AA155" s="129">
        <f t="shared" si="46"/>
        <v>1.0900000000000001</v>
      </c>
      <c r="AB155" s="129">
        <f t="shared" si="46"/>
        <v>1.0900000000000001</v>
      </c>
      <c r="AC155" s="129">
        <f t="shared" si="46"/>
        <v>1.0900000000000001</v>
      </c>
      <c r="AD155" s="129">
        <f t="shared" si="46"/>
        <v>1.0900000000000001</v>
      </c>
      <c r="AE155" s="129">
        <f t="shared" si="46"/>
        <v>1.0900000000000001</v>
      </c>
      <c r="AF155" s="129">
        <f t="shared" si="46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5"/>
        <v>1.58</v>
      </c>
      <c r="D156" s="129">
        <f t="shared" si="45"/>
        <v>1.58</v>
      </c>
      <c r="E156" s="129">
        <f t="shared" si="45"/>
        <v>1.58</v>
      </c>
      <c r="F156" s="129">
        <f t="shared" si="45"/>
        <v>1.58</v>
      </c>
      <c r="G156" s="129">
        <f t="shared" si="45"/>
        <v>1.58</v>
      </c>
      <c r="H156" s="129">
        <f t="shared" si="45"/>
        <v>1.58</v>
      </c>
      <c r="I156" s="129">
        <f t="shared" si="45"/>
        <v>1.58</v>
      </c>
      <c r="J156" s="129">
        <f t="shared" si="45"/>
        <v>1.58</v>
      </c>
      <c r="K156" s="129">
        <f t="shared" si="45"/>
        <v>1.58</v>
      </c>
      <c r="L156" s="129">
        <f t="shared" si="45"/>
        <v>1.58</v>
      </c>
      <c r="M156" s="129">
        <f t="shared" si="45"/>
        <v>1.58</v>
      </c>
      <c r="N156" s="129">
        <f t="shared" si="45"/>
        <v>1.58</v>
      </c>
      <c r="O156" s="129">
        <f t="shared" si="45"/>
        <v>1.58</v>
      </c>
      <c r="P156" s="129">
        <f t="shared" si="45"/>
        <v>1.58</v>
      </c>
      <c r="Q156" s="129">
        <f t="shared" si="45"/>
        <v>1.58</v>
      </c>
      <c r="R156" s="129">
        <f t="shared" si="45"/>
        <v>1.58</v>
      </c>
      <c r="S156" s="129">
        <f t="shared" si="46"/>
        <v>1.58</v>
      </c>
      <c r="T156" s="129">
        <f t="shared" si="46"/>
        <v>1.58</v>
      </c>
      <c r="U156" s="129">
        <f t="shared" si="46"/>
        <v>1.58</v>
      </c>
      <c r="V156" s="129">
        <f t="shared" si="46"/>
        <v>1.58</v>
      </c>
      <c r="W156" s="129">
        <f t="shared" si="46"/>
        <v>1.58</v>
      </c>
      <c r="X156" s="129">
        <f t="shared" si="46"/>
        <v>1.58</v>
      </c>
      <c r="Y156" s="129">
        <f t="shared" si="46"/>
        <v>1.58</v>
      </c>
      <c r="Z156" s="129">
        <f t="shared" si="46"/>
        <v>1.58</v>
      </c>
      <c r="AA156" s="129">
        <f t="shared" si="46"/>
        <v>1.58</v>
      </c>
      <c r="AB156" s="129">
        <f t="shared" si="46"/>
        <v>1.58</v>
      </c>
      <c r="AC156" s="129">
        <f t="shared" si="46"/>
        <v>1.58</v>
      </c>
      <c r="AD156" s="129">
        <f t="shared" si="46"/>
        <v>1.58</v>
      </c>
      <c r="AE156" s="129">
        <f t="shared" si="46"/>
        <v>1.58</v>
      </c>
      <c r="AF156" s="129">
        <f t="shared" si="46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5"/>
        <v>2</v>
      </c>
      <c r="D157" s="129">
        <f t="shared" si="45"/>
        <v>2</v>
      </c>
      <c r="E157" s="129">
        <f t="shared" si="45"/>
        <v>2</v>
      </c>
      <c r="F157" s="129">
        <f t="shared" si="45"/>
        <v>2</v>
      </c>
      <c r="G157" s="129">
        <f t="shared" si="45"/>
        <v>2</v>
      </c>
      <c r="H157" s="129">
        <f t="shared" si="45"/>
        <v>2</v>
      </c>
      <c r="I157" s="129">
        <f t="shared" si="45"/>
        <v>2</v>
      </c>
      <c r="J157" s="129">
        <f t="shared" si="45"/>
        <v>2</v>
      </c>
      <c r="K157" s="129">
        <f t="shared" si="45"/>
        <v>2</v>
      </c>
      <c r="L157" s="129">
        <f t="shared" si="45"/>
        <v>2</v>
      </c>
      <c r="M157" s="129">
        <f t="shared" si="45"/>
        <v>2</v>
      </c>
      <c r="N157" s="129">
        <f t="shared" si="45"/>
        <v>2</v>
      </c>
      <c r="O157" s="129">
        <f t="shared" si="45"/>
        <v>2</v>
      </c>
      <c r="P157" s="129">
        <f t="shared" si="45"/>
        <v>2</v>
      </c>
      <c r="Q157" s="129">
        <f t="shared" si="45"/>
        <v>2</v>
      </c>
      <c r="R157" s="129">
        <f t="shared" si="45"/>
        <v>2</v>
      </c>
      <c r="S157" s="129">
        <f t="shared" si="46"/>
        <v>2</v>
      </c>
      <c r="T157" s="129">
        <f t="shared" si="46"/>
        <v>2</v>
      </c>
      <c r="U157" s="129">
        <f t="shared" si="46"/>
        <v>2</v>
      </c>
      <c r="V157" s="129">
        <f t="shared" si="46"/>
        <v>2</v>
      </c>
      <c r="W157" s="129">
        <f t="shared" si="46"/>
        <v>2</v>
      </c>
      <c r="X157" s="129">
        <f t="shared" si="46"/>
        <v>2</v>
      </c>
      <c r="Y157" s="129">
        <f t="shared" si="46"/>
        <v>2</v>
      </c>
      <c r="Z157" s="129">
        <f t="shared" si="46"/>
        <v>2</v>
      </c>
      <c r="AA157" s="129">
        <f t="shared" si="46"/>
        <v>2</v>
      </c>
      <c r="AB157" s="129">
        <f t="shared" si="46"/>
        <v>2</v>
      </c>
      <c r="AC157" s="129">
        <f t="shared" si="46"/>
        <v>2</v>
      </c>
      <c r="AD157" s="129">
        <f t="shared" si="46"/>
        <v>2</v>
      </c>
      <c r="AE157" s="129">
        <f t="shared" si="46"/>
        <v>2</v>
      </c>
      <c r="AF157" s="129">
        <f t="shared" si="46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5"/>
        <v>0.47</v>
      </c>
      <c r="D158" s="129">
        <f t="shared" si="45"/>
        <v>0.47</v>
      </c>
      <c r="E158" s="129">
        <f t="shared" si="45"/>
        <v>0.47</v>
      </c>
      <c r="F158" s="129">
        <f t="shared" si="45"/>
        <v>0.47</v>
      </c>
      <c r="G158" s="129">
        <f t="shared" si="45"/>
        <v>0.47</v>
      </c>
      <c r="H158" s="129">
        <f t="shared" si="45"/>
        <v>0.47</v>
      </c>
      <c r="I158" s="129">
        <f t="shared" si="45"/>
        <v>0.47</v>
      </c>
      <c r="J158" s="129">
        <f t="shared" si="45"/>
        <v>0.47</v>
      </c>
      <c r="K158" s="129">
        <f t="shared" si="45"/>
        <v>0.47</v>
      </c>
      <c r="L158" s="129">
        <f t="shared" si="45"/>
        <v>0.47</v>
      </c>
      <c r="M158" s="129">
        <f t="shared" si="45"/>
        <v>0.47</v>
      </c>
      <c r="N158" s="129">
        <f t="shared" si="45"/>
        <v>0.47</v>
      </c>
      <c r="O158" s="129">
        <f t="shared" si="45"/>
        <v>0.47</v>
      </c>
      <c r="P158" s="129">
        <f t="shared" si="45"/>
        <v>0.47</v>
      </c>
      <c r="Q158" s="129">
        <f t="shared" si="45"/>
        <v>0.47</v>
      </c>
      <c r="R158" s="129">
        <f t="shared" si="45"/>
        <v>0.47</v>
      </c>
      <c r="S158" s="129">
        <f t="shared" si="46"/>
        <v>0.47</v>
      </c>
      <c r="T158" s="129">
        <f t="shared" si="46"/>
        <v>0.47</v>
      </c>
      <c r="U158" s="129">
        <f t="shared" si="46"/>
        <v>0.47</v>
      </c>
      <c r="V158" s="129">
        <f t="shared" si="46"/>
        <v>0.47</v>
      </c>
      <c r="W158" s="129">
        <f t="shared" si="46"/>
        <v>0.47</v>
      </c>
      <c r="X158" s="129">
        <f t="shared" si="46"/>
        <v>0.47</v>
      </c>
      <c r="Y158" s="129">
        <f t="shared" si="46"/>
        <v>0.47</v>
      </c>
      <c r="Z158" s="129">
        <f t="shared" si="46"/>
        <v>0.47</v>
      </c>
      <c r="AA158" s="129">
        <f t="shared" si="46"/>
        <v>0.47</v>
      </c>
      <c r="AB158" s="129">
        <f t="shared" si="46"/>
        <v>0.47</v>
      </c>
      <c r="AC158" s="129">
        <f t="shared" si="46"/>
        <v>0.47</v>
      </c>
      <c r="AD158" s="129">
        <f t="shared" si="46"/>
        <v>0.47</v>
      </c>
      <c r="AE158" s="129">
        <f t="shared" si="46"/>
        <v>0.47</v>
      </c>
      <c r="AF158" s="129">
        <f t="shared" si="46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5"/>
        <v>0</v>
      </c>
      <c r="D159" s="129">
        <f t="shared" si="45"/>
        <v>0</v>
      </c>
      <c r="E159" s="129">
        <f t="shared" si="45"/>
        <v>0</v>
      </c>
      <c r="F159" s="129">
        <f t="shared" si="45"/>
        <v>0</v>
      </c>
      <c r="G159" s="129">
        <f t="shared" si="45"/>
        <v>0</v>
      </c>
      <c r="H159" s="129">
        <f t="shared" si="45"/>
        <v>0</v>
      </c>
      <c r="I159" s="129">
        <f t="shared" si="45"/>
        <v>0</v>
      </c>
      <c r="J159" s="129">
        <f t="shared" si="45"/>
        <v>0</v>
      </c>
      <c r="K159" s="129">
        <f t="shared" si="45"/>
        <v>0</v>
      </c>
      <c r="L159" s="129">
        <f t="shared" si="45"/>
        <v>0</v>
      </c>
      <c r="M159" s="129">
        <f t="shared" si="45"/>
        <v>0</v>
      </c>
      <c r="N159" s="129">
        <f t="shared" si="45"/>
        <v>0</v>
      </c>
      <c r="O159" s="129">
        <f t="shared" si="45"/>
        <v>0</v>
      </c>
      <c r="P159" s="129">
        <f t="shared" si="45"/>
        <v>0</v>
      </c>
      <c r="Q159" s="129">
        <f t="shared" si="45"/>
        <v>0</v>
      </c>
      <c r="R159" s="129">
        <f t="shared" si="45"/>
        <v>0</v>
      </c>
      <c r="S159" s="129">
        <f t="shared" si="46"/>
        <v>0</v>
      </c>
      <c r="T159" s="129">
        <f t="shared" si="46"/>
        <v>0</v>
      </c>
      <c r="U159" s="129">
        <f t="shared" si="46"/>
        <v>0</v>
      </c>
      <c r="V159" s="129">
        <f t="shared" si="46"/>
        <v>0</v>
      </c>
      <c r="W159" s="129">
        <f t="shared" si="46"/>
        <v>0</v>
      </c>
      <c r="X159" s="129">
        <f t="shared" si="46"/>
        <v>0</v>
      </c>
      <c r="Y159" s="129">
        <f t="shared" si="46"/>
        <v>0</v>
      </c>
      <c r="Z159" s="129">
        <f t="shared" si="46"/>
        <v>0</v>
      </c>
      <c r="AA159" s="129">
        <f t="shared" si="46"/>
        <v>0</v>
      </c>
      <c r="AB159" s="129">
        <f t="shared" si="46"/>
        <v>0</v>
      </c>
      <c r="AC159" s="129">
        <f t="shared" si="46"/>
        <v>0</v>
      </c>
      <c r="AD159" s="129">
        <f t="shared" si="46"/>
        <v>0</v>
      </c>
      <c r="AE159" s="129">
        <f t="shared" si="46"/>
        <v>0</v>
      </c>
      <c r="AF159" s="129">
        <f t="shared" si="46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5"/>
        <v>0</v>
      </c>
      <c r="D160" s="129">
        <f t="shared" si="45"/>
        <v>0</v>
      </c>
      <c r="E160" s="129">
        <f t="shared" si="45"/>
        <v>0</v>
      </c>
      <c r="F160" s="129">
        <f t="shared" si="45"/>
        <v>0</v>
      </c>
      <c r="G160" s="129">
        <f t="shared" si="45"/>
        <v>0</v>
      </c>
      <c r="H160" s="129">
        <f t="shared" si="45"/>
        <v>0</v>
      </c>
      <c r="I160" s="129">
        <f t="shared" si="45"/>
        <v>0</v>
      </c>
      <c r="J160" s="129">
        <f t="shared" si="45"/>
        <v>0</v>
      </c>
      <c r="K160" s="129">
        <f t="shared" si="45"/>
        <v>0</v>
      </c>
      <c r="L160" s="129">
        <f t="shared" si="45"/>
        <v>0</v>
      </c>
      <c r="M160" s="129">
        <f t="shared" si="45"/>
        <v>0</v>
      </c>
      <c r="N160" s="129">
        <f t="shared" si="45"/>
        <v>0</v>
      </c>
      <c r="O160" s="129">
        <f t="shared" si="45"/>
        <v>0</v>
      </c>
      <c r="P160" s="129">
        <f t="shared" si="45"/>
        <v>0</v>
      </c>
      <c r="Q160" s="129">
        <f t="shared" si="45"/>
        <v>0</v>
      </c>
      <c r="R160" s="129">
        <f t="shared" si="46"/>
        <v>0</v>
      </c>
      <c r="S160" s="129">
        <f t="shared" si="46"/>
        <v>0</v>
      </c>
      <c r="T160" s="129">
        <f t="shared" si="46"/>
        <v>0</v>
      </c>
      <c r="U160" s="129">
        <f t="shared" si="46"/>
        <v>0</v>
      </c>
      <c r="V160" s="129">
        <f t="shared" si="46"/>
        <v>0</v>
      </c>
      <c r="W160" s="129">
        <f t="shared" si="46"/>
        <v>0</v>
      </c>
      <c r="X160" s="129">
        <f t="shared" si="46"/>
        <v>0</v>
      </c>
      <c r="Y160" s="129">
        <f t="shared" si="46"/>
        <v>0</v>
      </c>
      <c r="Z160" s="129">
        <f t="shared" si="46"/>
        <v>0</v>
      </c>
      <c r="AA160" s="129">
        <f t="shared" si="46"/>
        <v>0</v>
      </c>
      <c r="AB160" s="129">
        <f t="shared" si="46"/>
        <v>0</v>
      </c>
      <c r="AC160" s="129">
        <f t="shared" si="46"/>
        <v>0</v>
      </c>
      <c r="AD160" s="129">
        <f t="shared" si="46"/>
        <v>0</v>
      </c>
      <c r="AE160" s="129">
        <f t="shared" si="46"/>
        <v>0</v>
      </c>
      <c r="AF160" s="129">
        <f t="shared" si="46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5"/>
        <v>0.8</v>
      </c>
      <c r="D161" s="129">
        <f t="shared" si="45"/>
        <v>0.8</v>
      </c>
      <c r="E161" s="129">
        <f t="shared" si="45"/>
        <v>0.8</v>
      </c>
      <c r="F161" s="129">
        <f t="shared" si="45"/>
        <v>0.8</v>
      </c>
      <c r="G161" s="129">
        <f t="shared" si="45"/>
        <v>0.8</v>
      </c>
      <c r="H161" s="129">
        <f t="shared" si="45"/>
        <v>0.8</v>
      </c>
      <c r="I161" s="129">
        <f t="shared" si="45"/>
        <v>0.8</v>
      </c>
      <c r="J161" s="129">
        <f t="shared" si="45"/>
        <v>0.8</v>
      </c>
      <c r="K161" s="129">
        <f t="shared" si="45"/>
        <v>0.8</v>
      </c>
      <c r="L161" s="129">
        <f t="shared" si="45"/>
        <v>0.8</v>
      </c>
      <c r="M161" s="129">
        <f t="shared" si="45"/>
        <v>0.8</v>
      </c>
      <c r="N161" s="129">
        <f t="shared" si="45"/>
        <v>0.8</v>
      </c>
      <c r="O161" s="129">
        <f t="shared" si="45"/>
        <v>0.8</v>
      </c>
      <c r="P161" s="129">
        <f t="shared" si="45"/>
        <v>0.8</v>
      </c>
      <c r="Q161" s="129">
        <f t="shared" si="45"/>
        <v>0.8</v>
      </c>
      <c r="R161" s="129">
        <f t="shared" si="46"/>
        <v>0.8</v>
      </c>
      <c r="S161" s="129">
        <f t="shared" si="46"/>
        <v>0.8</v>
      </c>
      <c r="T161" s="129">
        <f t="shared" si="46"/>
        <v>0.8</v>
      </c>
      <c r="U161" s="129">
        <f t="shared" si="46"/>
        <v>0.8</v>
      </c>
      <c r="V161" s="129">
        <f t="shared" si="46"/>
        <v>0.8</v>
      </c>
      <c r="W161" s="129">
        <f t="shared" si="46"/>
        <v>0.8</v>
      </c>
      <c r="X161" s="129">
        <f t="shared" si="46"/>
        <v>0.8</v>
      </c>
      <c r="Y161" s="129">
        <f t="shared" si="46"/>
        <v>0.8</v>
      </c>
      <c r="Z161" s="129">
        <f t="shared" si="46"/>
        <v>0.8</v>
      </c>
      <c r="AA161" s="129">
        <f t="shared" si="46"/>
        <v>0.8</v>
      </c>
      <c r="AB161" s="129">
        <f t="shared" si="46"/>
        <v>0.8</v>
      </c>
      <c r="AC161" s="129">
        <f t="shared" si="46"/>
        <v>0.8</v>
      </c>
      <c r="AD161" s="129">
        <f t="shared" si="46"/>
        <v>0.8</v>
      </c>
      <c r="AE161" s="129">
        <f t="shared" si="46"/>
        <v>0.8</v>
      </c>
      <c r="AF161" s="129">
        <f t="shared" si="46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5"/>
        <v>1.5</v>
      </c>
      <c r="D162" s="129">
        <f t="shared" si="45"/>
        <v>1.5</v>
      </c>
      <c r="E162" s="129">
        <f t="shared" si="45"/>
        <v>1.5</v>
      </c>
      <c r="F162" s="129">
        <f t="shared" si="45"/>
        <v>1.5</v>
      </c>
      <c r="G162" s="129">
        <f t="shared" si="45"/>
        <v>1.5</v>
      </c>
      <c r="H162" s="129">
        <f t="shared" si="45"/>
        <v>1.5</v>
      </c>
      <c r="I162" s="129">
        <f t="shared" si="45"/>
        <v>1.5</v>
      </c>
      <c r="J162" s="129">
        <f t="shared" si="45"/>
        <v>1.5</v>
      </c>
      <c r="K162" s="129">
        <f t="shared" si="45"/>
        <v>1.5</v>
      </c>
      <c r="L162" s="129">
        <f t="shared" si="45"/>
        <v>1.5</v>
      </c>
      <c r="M162" s="129">
        <f t="shared" si="45"/>
        <v>1.5</v>
      </c>
      <c r="N162" s="129">
        <f t="shared" si="45"/>
        <v>1.5</v>
      </c>
      <c r="O162" s="129">
        <f t="shared" si="45"/>
        <v>1.5</v>
      </c>
      <c r="P162" s="129">
        <f t="shared" si="45"/>
        <v>1.5</v>
      </c>
      <c r="Q162" s="129">
        <f t="shared" si="45"/>
        <v>1.5</v>
      </c>
      <c r="R162" s="129">
        <f t="shared" si="46"/>
        <v>1.5</v>
      </c>
      <c r="S162" s="129">
        <f t="shared" si="46"/>
        <v>1.5</v>
      </c>
      <c r="T162" s="129">
        <f t="shared" si="46"/>
        <v>1.5</v>
      </c>
      <c r="U162" s="129">
        <f t="shared" si="46"/>
        <v>1.5</v>
      </c>
      <c r="V162" s="129">
        <f t="shared" si="46"/>
        <v>1.5</v>
      </c>
      <c r="W162" s="129">
        <f t="shared" si="46"/>
        <v>1.5</v>
      </c>
      <c r="X162" s="129">
        <f t="shared" si="46"/>
        <v>1.5</v>
      </c>
      <c r="Y162" s="129">
        <f t="shared" si="46"/>
        <v>1.5</v>
      </c>
      <c r="Z162" s="129">
        <f t="shared" si="46"/>
        <v>1.5</v>
      </c>
      <c r="AA162" s="129">
        <f t="shared" si="46"/>
        <v>1.5</v>
      </c>
      <c r="AB162" s="129">
        <f t="shared" si="46"/>
        <v>1.5</v>
      </c>
      <c r="AC162" s="129">
        <f t="shared" si="46"/>
        <v>1.5</v>
      </c>
      <c r="AD162" s="129">
        <f t="shared" si="46"/>
        <v>1.5</v>
      </c>
      <c r="AE162" s="129">
        <f t="shared" si="46"/>
        <v>1.5</v>
      </c>
      <c r="AF162" s="129">
        <f t="shared" si="46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5"/>
        <v>1</v>
      </c>
      <c r="D163" s="129">
        <f t="shared" si="45"/>
        <v>1</v>
      </c>
      <c r="E163" s="129">
        <f t="shared" si="45"/>
        <v>1</v>
      </c>
      <c r="F163" s="129">
        <f t="shared" si="45"/>
        <v>1</v>
      </c>
      <c r="G163" s="129">
        <f t="shared" si="45"/>
        <v>1</v>
      </c>
      <c r="H163" s="129">
        <f t="shared" si="45"/>
        <v>1</v>
      </c>
      <c r="I163" s="129">
        <f t="shared" si="45"/>
        <v>1</v>
      </c>
      <c r="J163" s="129">
        <f t="shared" si="45"/>
        <v>1</v>
      </c>
      <c r="K163" s="129">
        <f t="shared" si="45"/>
        <v>1</v>
      </c>
      <c r="L163" s="129">
        <f t="shared" si="45"/>
        <v>1</v>
      </c>
      <c r="M163" s="129">
        <f t="shared" si="45"/>
        <v>1</v>
      </c>
      <c r="N163" s="129">
        <f t="shared" si="45"/>
        <v>1</v>
      </c>
      <c r="O163" s="129">
        <f t="shared" si="45"/>
        <v>1</v>
      </c>
      <c r="P163" s="129">
        <f t="shared" si="45"/>
        <v>1</v>
      </c>
      <c r="Q163" s="129">
        <f t="shared" si="45"/>
        <v>1</v>
      </c>
      <c r="R163" s="129">
        <f t="shared" si="46"/>
        <v>1</v>
      </c>
      <c r="S163" s="129">
        <f t="shared" si="46"/>
        <v>1</v>
      </c>
      <c r="T163" s="129">
        <f t="shared" si="46"/>
        <v>1</v>
      </c>
      <c r="U163" s="129">
        <f t="shared" si="46"/>
        <v>1</v>
      </c>
      <c r="V163" s="129">
        <f t="shared" si="46"/>
        <v>1</v>
      </c>
      <c r="W163" s="129">
        <f t="shared" si="46"/>
        <v>1</v>
      </c>
      <c r="X163" s="129">
        <f t="shared" si="46"/>
        <v>1</v>
      </c>
      <c r="Y163" s="129">
        <f t="shared" si="46"/>
        <v>1</v>
      </c>
      <c r="Z163" s="129">
        <f t="shared" si="46"/>
        <v>1</v>
      </c>
      <c r="AA163" s="129">
        <f t="shared" si="46"/>
        <v>1</v>
      </c>
      <c r="AB163" s="129">
        <f t="shared" si="46"/>
        <v>1</v>
      </c>
      <c r="AC163" s="129">
        <f t="shared" si="46"/>
        <v>1</v>
      </c>
      <c r="AD163" s="129">
        <f t="shared" si="46"/>
        <v>1</v>
      </c>
      <c r="AE163" s="129">
        <f t="shared" si="46"/>
        <v>1</v>
      </c>
      <c r="AF163" s="129">
        <f t="shared" si="46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7">B165</f>
        <v>1</v>
      </c>
      <c r="D165" s="129">
        <f t="shared" si="47"/>
        <v>1</v>
      </c>
      <c r="E165" s="129">
        <f t="shared" si="47"/>
        <v>1</v>
      </c>
      <c r="F165" s="129">
        <f t="shared" si="47"/>
        <v>1</v>
      </c>
      <c r="G165" s="129">
        <f t="shared" si="47"/>
        <v>1</v>
      </c>
      <c r="H165" s="129">
        <f t="shared" si="47"/>
        <v>1</v>
      </c>
      <c r="I165" s="129">
        <f t="shared" si="47"/>
        <v>1</v>
      </c>
      <c r="J165" s="129">
        <f t="shared" si="47"/>
        <v>1</v>
      </c>
      <c r="K165" s="129">
        <f t="shared" si="47"/>
        <v>1</v>
      </c>
      <c r="L165" s="129">
        <f t="shared" si="47"/>
        <v>1</v>
      </c>
      <c r="M165" s="129">
        <f t="shared" si="47"/>
        <v>1</v>
      </c>
      <c r="N165" s="129">
        <f t="shared" si="47"/>
        <v>1</v>
      </c>
      <c r="O165" s="129">
        <f t="shared" si="47"/>
        <v>1</v>
      </c>
      <c r="P165" s="129">
        <f t="shared" si="47"/>
        <v>1</v>
      </c>
      <c r="Q165" s="129">
        <f t="shared" si="47"/>
        <v>1</v>
      </c>
      <c r="R165" s="129">
        <f t="shared" si="47"/>
        <v>1</v>
      </c>
      <c r="S165" s="129">
        <f t="shared" ref="R165:AF172" si="48">R165</f>
        <v>1</v>
      </c>
      <c r="T165" s="129">
        <f t="shared" si="48"/>
        <v>1</v>
      </c>
      <c r="U165" s="129">
        <f t="shared" si="48"/>
        <v>1</v>
      </c>
      <c r="V165" s="129">
        <f t="shared" si="48"/>
        <v>1</v>
      </c>
      <c r="W165" s="129">
        <f t="shared" si="48"/>
        <v>1</v>
      </c>
      <c r="X165" s="129">
        <f t="shared" si="48"/>
        <v>1</v>
      </c>
      <c r="Y165" s="129">
        <f t="shared" si="48"/>
        <v>1</v>
      </c>
      <c r="Z165" s="129">
        <f t="shared" si="48"/>
        <v>1</v>
      </c>
      <c r="AA165" s="129">
        <f t="shared" si="48"/>
        <v>1</v>
      </c>
      <c r="AB165" s="129">
        <f t="shared" si="48"/>
        <v>1</v>
      </c>
      <c r="AC165" s="129">
        <f t="shared" si="48"/>
        <v>1</v>
      </c>
      <c r="AD165" s="129">
        <f t="shared" si="48"/>
        <v>1</v>
      </c>
      <c r="AE165" s="129">
        <f t="shared" si="48"/>
        <v>1</v>
      </c>
      <c r="AF165" s="129">
        <f t="shared" si="48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7"/>
        <v>0.42</v>
      </c>
      <c r="D166" s="129">
        <f t="shared" si="47"/>
        <v>0.42</v>
      </c>
      <c r="E166" s="129">
        <f t="shared" si="47"/>
        <v>0.42</v>
      </c>
      <c r="F166" s="129">
        <f t="shared" si="47"/>
        <v>0.42</v>
      </c>
      <c r="G166" s="129">
        <f t="shared" si="47"/>
        <v>0.42</v>
      </c>
      <c r="H166" s="129">
        <f t="shared" si="47"/>
        <v>0.42</v>
      </c>
      <c r="I166" s="129">
        <f t="shared" si="47"/>
        <v>0.42</v>
      </c>
      <c r="J166" s="129">
        <f t="shared" si="47"/>
        <v>0.42</v>
      </c>
      <c r="K166" s="129">
        <f t="shared" si="47"/>
        <v>0.42</v>
      </c>
      <c r="L166" s="129">
        <f t="shared" si="47"/>
        <v>0.42</v>
      </c>
      <c r="M166" s="129">
        <f t="shared" si="47"/>
        <v>0.42</v>
      </c>
      <c r="N166" s="129">
        <f t="shared" si="47"/>
        <v>0.42</v>
      </c>
      <c r="O166" s="129">
        <f t="shared" si="47"/>
        <v>0.42</v>
      </c>
      <c r="P166" s="129">
        <f t="shared" si="47"/>
        <v>0.42</v>
      </c>
      <c r="Q166" s="129">
        <f t="shared" si="47"/>
        <v>0.42</v>
      </c>
      <c r="R166" s="129">
        <f t="shared" si="48"/>
        <v>0.42</v>
      </c>
      <c r="S166" s="129">
        <f t="shared" si="48"/>
        <v>0.42</v>
      </c>
      <c r="T166" s="129">
        <f t="shared" si="48"/>
        <v>0.42</v>
      </c>
      <c r="U166" s="129">
        <f t="shared" si="48"/>
        <v>0.42</v>
      </c>
      <c r="V166" s="129">
        <f t="shared" si="48"/>
        <v>0.42</v>
      </c>
      <c r="W166" s="129">
        <f t="shared" si="48"/>
        <v>0.42</v>
      </c>
      <c r="X166" s="129">
        <f t="shared" si="48"/>
        <v>0.42</v>
      </c>
      <c r="Y166" s="129">
        <f t="shared" si="48"/>
        <v>0.42</v>
      </c>
      <c r="Z166" s="129">
        <f t="shared" si="48"/>
        <v>0.42</v>
      </c>
      <c r="AA166" s="129">
        <f t="shared" si="48"/>
        <v>0.42</v>
      </c>
      <c r="AB166" s="129">
        <f t="shared" si="48"/>
        <v>0.42</v>
      </c>
      <c r="AC166" s="129">
        <f t="shared" si="48"/>
        <v>0.42</v>
      </c>
      <c r="AD166" s="129">
        <f t="shared" si="48"/>
        <v>0.42</v>
      </c>
      <c r="AE166" s="129">
        <f t="shared" si="48"/>
        <v>0.42</v>
      </c>
      <c r="AF166" s="129">
        <f t="shared" si="48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7"/>
        <v>0.46</v>
      </c>
      <c r="D167" s="129">
        <f t="shared" si="47"/>
        <v>0.46</v>
      </c>
      <c r="E167" s="129">
        <f t="shared" si="47"/>
        <v>0.46</v>
      </c>
      <c r="F167" s="129">
        <f t="shared" si="47"/>
        <v>0.46</v>
      </c>
      <c r="G167" s="129">
        <f t="shared" si="47"/>
        <v>0.46</v>
      </c>
      <c r="H167" s="129">
        <f t="shared" si="47"/>
        <v>0.46</v>
      </c>
      <c r="I167" s="129">
        <f t="shared" si="47"/>
        <v>0.46</v>
      </c>
      <c r="J167" s="129">
        <f t="shared" si="47"/>
        <v>0.46</v>
      </c>
      <c r="K167" s="129">
        <f t="shared" si="47"/>
        <v>0.46</v>
      </c>
      <c r="L167" s="129">
        <f t="shared" si="47"/>
        <v>0.46</v>
      </c>
      <c r="M167" s="129">
        <f t="shared" si="47"/>
        <v>0.46</v>
      </c>
      <c r="N167" s="129">
        <f t="shared" si="47"/>
        <v>0.46</v>
      </c>
      <c r="O167" s="129">
        <f t="shared" si="47"/>
        <v>0.46</v>
      </c>
      <c r="P167" s="129">
        <f t="shared" si="47"/>
        <v>0.46</v>
      </c>
      <c r="Q167" s="129">
        <f t="shared" si="47"/>
        <v>0.46</v>
      </c>
      <c r="R167" s="129">
        <f t="shared" si="48"/>
        <v>0.46</v>
      </c>
      <c r="S167" s="129">
        <f t="shared" si="48"/>
        <v>0.46</v>
      </c>
      <c r="T167" s="129">
        <f t="shared" si="48"/>
        <v>0.46</v>
      </c>
      <c r="U167" s="129">
        <f t="shared" si="48"/>
        <v>0.46</v>
      </c>
      <c r="V167" s="129">
        <f t="shared" si="48"/>
        <v>0.46</v>
      </c>
      <c r="W167" s="129">
        <f t="shared" si="48"/>
        <v>0.46</v>
      </c>
      <c r="X167" s="129">
        <f t="shared" si="48"/>
        <v>0.46</v>
      </c>
      <c r="Y167" s="129">
        <f t="shared" si="48"/>
        <v>0.46</v>
      </c>
      <c r="Z167" s="129">
        <f t="shared" si="48"/>
        <v>0.46</v>
      </c>
      <c r="AA167" s="129">
        <f t="shared" si="48"/>
        <v>0.46</v>
      </c>
      <c r="AB167" s="129">
        <f t="shared" si="48"/>
        <v>0.46</v>
      </c>
      <c r="AC167" s="129">
        <f t="shared" si="48"/>
        <v>0.46</v>
      </c>
      <c r="AD167" s="129">
        <f t="shared" si="48"/>
        <v>0.46</v>
      </c>
      <c r="AE167" s="129">
        <f t="shared" si="48"/>
        <v>0.46</v>
      </c>
      <c r="AF167" s="129">
        <f t="shared" si="48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7"/>
        <v>0.85</v>
      </c>
      <c r="D168" s="129">
        <f t="shared" si="47"/>
        <v>0.85</v>
      </c>
      <c r="E168" s="129">
        <f t="shared" si="47"/>
        <v>0.85</v>
      </c>
      <c r="F168" s="129">
        <f t="shared" si="47"/>
        <v>0.85</v>
      </c>
      <c r="G168" s="129">
        <f t="shared" si="47"/>
        <v>0.85</v>
      </c>
      <c r="H168" s="129">
        <f t="shared" si="47"/>
        <v>0.85</v>
      </c>
      <c r="I168" s="129">
        <f t="shared" si="47"/>
        <v>0.85</v>
      </c>
      <c r="J168" s="129">
        <f t="shared" si="47"/>
        <v>0.85</v>
      </c>
      <c r="K168" s="129">
        <f t="shared" si="47"/>
        <v>0.85</v>
      </c>
      <c r="L168" s="129">
        <f t="shared" si="47"/>
        <v>0.85</v>
      </c>
      <c r="M168" s="129">
        <f t="shared" si="47"/>
        <v>0.85</v>
      </c>
      <c r="N168" s="129">
        <f t="shared" si="47"/>
        <v>0.85</v>
      </c>
      <c r="O168" s="129">
        <f t="shared" si="47"/>
        <v>0.85</v>
      </c>
      <c r="P168" s="129">
        <f t="shared" si="47"/>
        <v>0.85</v>
      </c>
      <c r="Q168" s="129">
        <f t="shared" si="47"/>
        <v>0.85</v>
      </c>
      <c r="R168" s="129">
        <f t="shared" si="48"/>
        <v>0.85</v>
      </c>
      <c r="S168" s="129">
        <f t="shared" si="48"/>
        <v>0.85</v>
      </c>
      <c r="T168" s="129">
        <f t="shared" si="48"/>
        <v>0.85</v>
      </c>
      <c r="U168" s="129">
        <f t="shared" si="48"/>
        <v>0.85</v>
      </c>
      <c r="V168" s="129">
        <f t="shared" si="48"/>
        <v>0.85</v>
      </c>
      <c r="W168" s="129">
        <f t="shared" si="48"/>
        <v>0.85</v>
      </c>
      <c r="X168" s="129">
        <f t="shared" si="48"/>
        <v>0.85</v>
      </c>
      <c r="Y168" s="129">
        <f t="shared" si="48"/>
        <v>0.85</v>
      </c>
      <c r="Z168" s="129">
        <f t="shared" si="48"/>
        <v>0.85</v>
      </c>
      <c r="AA168" s="129">
        <f t="shared" si="48"/>
        <v>0.85</v>
      </c>
      <c r="AB168" s="129">
        <f t="shared" si="48"/>
        <v>0.85</v>
      </c>
      <c r="AC168" s="129">
        <f t="shared" si="48"/>
        <v>0.85</v>
      </c>
      <c r="AD168" s="129">
        <f t="shared" si="48"/>
        <v>0.85</v>
      </c>
      <c r="AE168" s="129">
        <f t="shared" si="48"/>
        <v>0.85</v>
      </c>
      <c r="AF168" s="129">
        <f t="shared" si="48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7"/>
        <v>0.9</v>
      </c>
      <c r="D169" s="129">
        <f t="shared" si="47"/>
        <v>0.9</v>
      </c>
      <c r="E169" s="129">
        <f t="shared" si="47"/>
        <v>0.9</v>
      </c>
      <c r="F169" s="129">
        <f t="shared" si="47"/>
        <v>0.9</v>
      </c>
      <c r="G169" s="129">
        <f t="shared" si="47"/>
        <v>0.9</v>
      </c>
      <c r="H169" s="129">
        <f t="shared" si="47"/>
        <v>0.9</v>
      </c>
      <c r="I169" s="129">
        <f t="shared" si="47"/>
        <v>0.9</v>
      </c>
      <c r="J169" s="129">
        <f t="shared" si="47"/>
        <v>0.9</v>
      </c>
      <c r="K169" s="129">
        <f t="shared" si="47"/>
        <v>0.9</v>
      </c>
      <c r="L169" s="129">
        <f t="shared" si="47"/>
        <v>0.9</v>
      </c>
      <c r="M169" s="129">
        <f t="shared" si="47"/>
        <v>0.9</v>
      </c>
      <c r="N169" s="129">
        <f t="shared" si="47"/>
        <v>0.9</v>
      </c>
      <c r="O169" s="129">
        <f t="shared" si="47"/>
        <v>0.9</v>
      </c>
      <c r="P169" s="129">
        <f t="shared" si="47"/>
        <v>0.9</v>
      </c>
      <c r="Q169" s="129">
        <f t="shared" si="47"/>
        <v>0.9</v>
      </c>
      <c r="R169" s="129">
        <f t="shared" si="48"/>
        <v>0.9</v>
      </c>
      <c r="S169" s="129">
        <f t="shared" si="48"/>
        <v>0.9</v>
      </c>
      <c r="T169" s="129">
        <f t="shared" si="48"/>
        <v>0.9</v>
      </c>
      <c r="U169" s="129">
        <f t="shared" si="48"/>
        <v>0.9</v>
      </c>
      <c r="V169" s="129">
        <f t="shared" si="48"/>
        <v>0.9</v>
      </c>
      <c r="W169" s="129">
        <f t="shared" si="48"/>
        <v>0.9</v>
      </c>
      <c r="X169" s="129">
        <f t="shared" si="48"/>
        <v>0.9</v>
      </c>
      <c r="Y169" s="129">
        <f t="shared" si="48"/>
        <v>0.9</v>
      </c>
      <c r="Z169" s="129">
        <f t="shared" si="48"/>
        <v>0.9</v>
      </c>
      <c r="AA169" s="129">
        <f t="shared" si="48"/>
        <v>0.9</v>
      </c>
      <c r="AB169" s="129">
        <f t="shared" si="48"/>
        <v>0.9</v>
      </c>
      <c r="AC169" s="129">
        <f t="shared" si="48"/>
        <v>0.9</v>
      </c>
      <c r="AD169" s="129">
        <f t="shared" si="48"/>
        <v>0.9</v>
      </c>
      <c r="AE169" s="129">
        <f t="shared" si="48"/>
        <v>0.9</v>
      </c>
      <c r="AF169" s="129">
        <f t="shared" si="48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7"/>
        <v>0.44</v>
      </c>
      <c r="D170" s="129">
        <f t="shared" si="47"/>
        <v>0.44</v>
      </c>
      <c r="E170" s="129">
        <f t="shared" si="47"/>
        <v>0.44</v>
      </c>
      <c r="F170" s="129">
        <f t="shared" si="47"/>
        <v>0.44</v>
      </c>
      <c r="G170" s="129">
        <f t="shared" si="47"/>
        <v>0.44</v>
      </c>
      <c r="H170" s="129">
        <f t="shared" si="47"/>
        <v>0.44</v>
      </c>
      <c r="I170" s="129">
        <f t="shared" si="47"/>
        <v>0.44</v>
      </c>
      <c r="J170" s="129">
        <f t="shared" si="47"/>
        <v>0.44</v>
      </c>
      <c r="K170" s="129">
        <f t="shared" si="47"/>
        <v>0.44</v>
      </c>
      <c r="L170" s="129">
        <f t="shared" si="47"/>
        <v>0.44</v>
      </c>
      <c r="M170" s="129">
        <f t="shared" si="47"/>
        <v>0.44</v>
      </c>
      <c r="N170" s="129">
        <f t="shared" si="47"/>
        <v>0.44</v>
      </c>
      <c r="O170" s="129">
        <f t="shared" si="47"/>
        <v>0.44</v>
      </c>
      <c r="P170" s="129">
        <f t="shared" si="47"/>
        <v>0.44</v>
      </c>
      <c r="Q170" s="129">
        <f t="shared" si="47"/>
        <v>0.44</v>
      </c>
      <c r="R170" s="129">
        <f t="shared" si="48"/>
        <v>0.44</v>
      </c>
      <c r="S170" s="129">
        <f t="shared" si="48"/>
        <v>0.44</v>
      </c>
      <c r="T170" s="129">
        <f t="shared" si="48"/>
        <v>0.44</v>
      </c>
      <c r="U170" s="129">
        <f t="shared" si="48"/>
        <v>0.44</v>
      </c>
      <c r="V170" s="129">
        <f t="shared" si="48"/>
        <v>0.44</v>
      </c>
      <c r="W170" s="129">
        <f t="shared" si="48"/>
        <v>0.44</v>
      </c>
      <c r="X170" s="129">
        <f t="shared" si="48"/>
        <v>0.44</v>
      </c>
      <c r="Y170" s="129">
        <f t="shared" si="48"/>
        <v>0.44</v>
      </c>
      <c r="Z170" s="129">
        <f t="shared" si="48"/>
        <v>0.44</v>
      </c>
      <c r="AA170" s="129">
        <f t="shared" si="48"/>
        <v>0.44</v>
      </c>
      <c r="AB170" s="129">
        <f t="shared" si="48"/>
        <v>0.44</v>
      </c>
      <c r="AC170" s="129">
        <f t="shared" si="48"/>
        <v>0.44</v>
      </c>
      <c r="AD170" s="129">
        <f t="shared" si="48"/>
        <v>0.44</v>
      </c>
      <c r="AE170" s="129">
        <f t="shared" si="48"/>
        <v>0.44</v>
      </c>
      <c r="AF170" s="129">
        <f t="shared" si="48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7"/>
        <v>2.1</v>
      </c>
      <c r="D171" s="129">
        <f t="shared" si="47"/>
        <v>2.1</v>
      </c>
      <c r="E171" s="129">
        <f t="shared" si="47"/>
        <v>2.1</v>
      </c>
      <c r="F171" s="129">
        <f t="shared" si="47"/>
        <v>2.1</v>
      </c>
      <c r="G171" s="129">
        <f t="shared" si="47"/>
        <v>2.1</v>
      </c>
      <c r="H171" s="129">
        <f t="shared" si="47"/>
        <v>2.1</v>
      </c>
      <c r="I171" s="129">
        <f t="shared" si="47"/>
        <v>2.1</v>
      </c>
      <c r="J171" s="129">
        <f t="shared" si="47"/>
        <v>2.1</v>
      </c>
      <c r="K171" s="129">
        <f t="shared" si="47"/>
        <v>2.1</v>
      </c>
      <c r="L171" s="129">
        <f t="shared" si="47"/>
        <v>2.1</v>
      </c>
      <c r="M171" s="129">
        <f t="shared" si="47"/>
        <v>2.1</v>
      </c>
      <c r="N171" s="129">
        <f t="shared" si="47"/>
        <v>2.1</v>
      </c>
      <c r="O171" s="129">
        <f t="shared" si="47"/>
        <v>2.1</v>
      </c>
      <c r="P171" s="129">
        <f t="shared" si="47"/>
        <v>2.1</v>
      </c>
      <c r="Q171" s="129">
        <f t="shared" si="47"/>
        <v>2.1</v>
      </c>
      <c r="R171" s="129">
        <f t="shared" si="48"/>
        <v>2.1</v>
      </c>
      <c r="S171" s="129">
        <f t="shared" si="48"/>
        <v>2.1</v>
      </c>
      <c r="T171" s="129">
        <f t="shared" si="48"/>
        <v>2.1</v>
      </c>
      <c r="U171" s="129">
        <f t="shared" si="48"/>
        <v>2.1</v>
      </c>
      <c r="V171" s="129">
        <f t="shared" si="48"/>
        <v>2.1</v>
      </c>
      <c r="W171" s="129">
        <f t="shared" si="48"/>
        <v>2.1</v>
      </c>
      <c r="X171" s="129">
        <f t="shared" si="48"/>
        <v>2.1</v>
      </c>
      <c r="Y171" s="129">
        <f t="shared" si="48"/>
        <v>2.1</v>
      </c>
      <c r="Z171" s="129">
        <f t="shared" si="48"/>
        <v>2.1</v>
      </c>
      <c r="AA171" s="129">
        <f t="shared" si="48"/>
        <v>2.1</v>
      </c>
      <c r="AB171" s="129">
        <f t="shared" si="48"/>
        <v>2.1</v>
      </c>
      <c r="AC171" s="129">
        <f t="shared" si="48"/>
        <v>2.1</v>
      </c>
      <c r="AD171" s="129">
        <f t="shared" si="48"/>
        <v>2.1</v>
      </c>
      <c r="AE171" s="129">
        <f t="shared" si="48"/>
        <v>2.1</v>
      </c>
      <c r="AF171" s="129">
        <f t="shared" si="48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7"/>
        <v>0.9</v>
      </c>
      <c r="D172" s="129">
        <f t="shared" si="47"/>
        <v>0.9</v>
      </c>
      <c r="E172" s="129">
        <f t="shared" si="47"/>
        <v>0.9</v>
      </c>
      <c r="F172" s="129">
        <f t="shared" si="47"/>
        <v>0.9</v>
      </c>
      <c r="G172" s="129">
        <f t="shared" si="47"/>
        <v>0.9</v>
      </c>
      <c r="H172" s="129">
        <f t="shared" si="47"/>
        <v>0.9</v>
      </c>
      <c r="I172" s="129">
        <f t="shared" si="47"/>
        <v>0.9</v>
      </c>
      <c r="J172" s="129">
        <f t="shared" si="47"/>
        <v>0.9</v>
      </c>
      <c r="K172" s="129">
        <f t="shared" si="47"/>
        <v>0.9</v>
      </c>
      <c r="L172" s="129">
        <f t="shared" si="47"/>
        <v>0.9</v>
      </c>
      <c r="M172" s="129">
        <f t="shared" si="47"/>
        <v>0.9</v>
      </c>
      <c r="N172" s="129">
        <f t="shared" si="47"/>
        <v>0.9</v>
      </c>
      <c r="O172" s="129">
        <f t="shared" si="47"/>
        <v>0.9</v>
      </c>
      <c r="P172" s="129">
        <f t="shared" si="47"/>
        <v>0.9</v>
      </c>
      <c r="Q172" s="129">
        <f t="shared" si="47"/>
        <v>0.9</v>
      </c>
      <c r="R172" s="129">
        <f t="shared" si="48"/>
        <v>0.9</v>
      </c>
      <c r="S172" s="129">
        <f t="shared" si="48"/>
        <v>0.9</v>
      </c>
      <c r="T172" s="129">
        <f t="shared" si="48"/>
        <v>0.9</v>
      </c>
      <c r="U172" s="129">
        <f t="shared" si="48"/>
        <v>0.9</v>
      </c>
      <c r="V172" s="129">
        <f t="shared" si="48"/>
        <v>0.9</v>
      </c>
      <c r="W172" s="129">
        <f t="shared" si="48"/>
        <v>0.9</v>
      </c>
      <c r="X172" s="129">
        <f t="shared" si="48"/>
        <v>0.9</v>
      </c>
      <c r="Y172" s="129">
        <f t="shared" si="48"/>
        <v>0.9</v>
      </c>
      <c r="Z172" s="129">
        <f t="shared" si="48"/>
        <v>0.9</v>
      </c>
      <c r="AA172" s="129">
        <f t="shared" si="48"/>
        <v>0.9</v>
      </c>
      <c r="AB172" s="129">
        <f t="shared" si="48"/>
        <v>0.9</v>
      </c>
      <c r="AC172" s="129">
        <f t="shared" si="48"/>
        <v>0.9</v>
      </c>
      <c r="AD172" s="129">
        <f t="shared" si="48"/>
        <v>0.9</v>
      </c>
      <c r="AE172" s="129">
        <f t="shared" si="48"/>
        <v>0.9</v>
      </c>
      <c r="AF172" s="129">
        <f t="shared" si="48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9">B174</f>
        <v>0.57999999999999996</v>
      </c>
      <c r="D174" s="129">
        <f t="shared" si="49"/>
        <v>0.57999999999999996</v>
      </c>
      <c r="E174" s="129">
        <f t="shared" si="49"/>
        <v>0.57999999999999996</v>
      </c>
      <c r="F174" s="129">
        <f t="shared" si="49"/>
        <v>0.57999999999999996</v>
      </c>
      <c r="G174" s="129">
        <f t="shared" si="49"/>
        <v>0.57999999999999996</v>
      </c>
      <c r="H174" s="129">
        <f t="shared" si="49"/>
        <v>0.57999999999999996</v>
      </c>
      <c r="I174" s="129">
        <f t="shared" si="49"/>
        <v>0.57999999999999996</v>
      </c>
      <c r="J174" s="129">
        <f t="shared" si="49"/>
        <v>0.57999999999999996</v>
      </c>
      <c r="K174" s="129">
        <f t="shared" si="49"/>
        <v>0.57999999999999996</v>
      </c>
      <c r="L174" s="129">
        <f t="shared" si="49"/>
        <v>0.57999999999999996</v>
      </c>
      <c r="M174" s="129">
        <f t="shared" si="49"/>
        <v>0.57999999999999996</v>
      </c>
      <c r="N174" s="129">
        <f t="shared" si="49"/>
        <v>0.57999999999999996</v>
      </c>
      <c r="O174" s="129">
        <f t="shared" si="49"/>
        <v>0.57999999999999996</v>
      </c>
      <c r="P174" s="129">
        <f t="shared" si="49"/>
        <v>0.57999999999999996</v>
      </c>
      <c r="Q174" s="129">
        <f t="shared" si="49"/>
        <v>0.57999999999999996</v>
      </c>
      <c r="R174" s="129">
        <f t="shared" si="49"/>
        <v>0.57999999999999996</v>
      </c>
      <c r="S174" s="129">
        <f t="shared" ref="R174:AF186" si="50">R174</f>
        <v>0.57999999999999996</v>
      </c>
      <c r="T174" s="129">
        <f t="shared" si="50"/>
        <v>0.57999999999999996</v>
      </c>
      <c r="U174" s="129">
        <f t="shared" si="50"/>
        <v>0.57999999999999996</v>
      </c>
      <c r="V174" s="129">
        <f t="shared" si="50"/>
        <v>0.57999999999999996</v>
      </c>
      <c r="W174" s="129">
        <f t="shared" si="50"/>
        <v>0.57999999999999996</v>
      </c>
      <c r="X174" s="129">
        <f t="shared" si="50"/>
        <v>0.57999999999999996</v>
      </c>
      <c r="Y174" s="129">
        <f t="shared" si="50"/>
        <v>0.57999999999999996</v>
      </c>
      <c r="Z174" s="129">
        <f t="shared" si="50"/>
        <v>0.57999999999999996</v>
      </c>
      <c r="AA174" s="129">
        <f t="shared" si="50"/>
        <v>0.57999999999999996</v>
      </c>
      <c r="AB174" s="129">
        <f t="shared" si="50"/>
        <v>0.57999999999999996</v>
      </c>
      <c r="AC174" s="129">
        <f t="shared" si="50"/>
        <v>0.57999999999999996</v>
      </c>
      <c r="AD174" s="129">
        <f t="shared" si="50"/>
        <v>0.57999999999999996</v>
      </c>
      <c r="AE174" s="129">
        <f t="shared" si="50"/>
        <v>0.57999999999999996</v>
      </c>
      <c r="AF174" s="129">
        <f t="shared" si="50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9"/>
        <v>0.8</v>
      </c>
      <c r="D175" s="129">
        <f t="shared" si="49"/>
        <v>0.8</v>
      </c>
      <c r="E175" s="129">
        <f t="shared" si="49"/>
        <v>0.8</v>
      </c>
      <c r="F175" s="129">
        <f t="shared" si="49"/>
        <v>0.8</v>
      </c>
      <c r="G175" s="129">
        <f t="shared" si="49"/>
        <v>0.8</v>
      </c>
      <c r="H175" s="129">
        <f t="shared" si="49"/>
        <v>0.8</v>
      </c>
      <c r="I175" s="129">
        <f t="shared" si="49"/>
        <v>0.8</v>
      </c>
      <c r="J175" s="129">
        <f t="shared" si="49"/>
        <v>0.8</v>
      </c>
      <c r="K175" s="129">
        <f t="shared" si="49"/>
        <v>0.8</v>
      </c>
      <c r="L175" s="129">
        <f t="shared" si="49"/>
        <v>0.8</v>
      </c>
      <c r="M175" s="129">
        <f t="shared" si="49"/>
        <v>0.8</v>
      </c>
      <c r="N175" s="129">
        <f t="shared" si="49"/>
        <v>0.8</v>
      </c>
      <c r="O175" s="129">
        <f t="shared" si="49"/>
        <v>0.8</v>
      </c>
      <c r="P175" s="129">
        <f t="shared" si="49"/>
        <v>0.8</v>
      </c>
      <c r="Q175" s="129">
        <f t="shared" si="49"/>
        <v>0.8</v>
      </c>
      <c r="R175" s="129">
        <f t="shared" si="49"/>
        <v>0.8</v>
      </c>
      <c r="S175" s="129">
        <f t="shared" si="50"/>
        <v>0.8</v>
      </c>
      <c r="T175" s="129">
        <f t="shared" si="50"/>
        <v>0.8</v>
      </c>
      <c r="U175" s="129">
        <f t="shared" si="50"/>
        <v>0.8</v>
      </c>
      <c r="V175" s="129">
        <f t="shared" si="50"/>
        <v>0.8</v>
      </c>
      <c r="W175" s="129">
        <f t="shared" si="50"/>
        <v>0.8</v>
      </c>
      <c r="X175" s="129">
        <f t="shared" si="50"/>
        <v>0.8</v>
      </c>
      <c r="Y175" s="129">
        <f t="shared" si="50"/>
        <v>0.8</v>
      </c>
      <c r="Z175" s="129">
        <f t="shared" si="50"/>
        <v>0.8</v>
      </c>
      <c r="AA175" s="129">
        <f t="shared" si="50"/>
        <v>0.8</v>
      </c>
      <c r="AB175" s="129">
        <f t="shared" si="50"/>
        <v>0.8</v>
      </c>
      <c r="AC175" s="129">
        <f t="shared" si="50"/>
        <v>0.8</v>
      </c>
      <c r="AD175" s="129">
        <f t="shared" si="50"/>
        <v>0.8</v>
      </c>
      <c r="AE175" s="129">
        <f t="shared" si="50"/>
        <v>0.8</v>
      </c>
      <c r="AF175" s="129">
        <f t="shared" si="50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9"/>
        <v>0</v>
      </c>
      <c r="D176" s="129">
        <f t="shared" si="49"/>
        <v>0</v>
      </c>
      <c r="E176" s="129">
        <f t="shared" si="49"/>
        <v>0</v>
      </c>
      <c r="F176" s="129">
        <f t="shared" si="49"/>
        <v>0</v>
      </c>
      <c r="G176" s="129">
        <f t="shared" si="49"/>
        <v>0</v>
      </c>
      <c r="H176" s="129">
        <f t="shared" si="49"/>
        <v>0</v>
      </c>
      <c r="I176" s="129">
        <f t="shared" si="49"/>
        <v>0</v>
      </c>
      <c r="J176" s="129">
        <f t="shared" si="49"/>
        <v>0</v>
      </c>
      <c r="K176" s="129">
        <f t="shared" si="49"/>
        <v>0</v>
      </c>
      <c r="L176" s="129">
        <f t="shared" si="49"/>
        <v>0</v>
      </c>
      <c r="M176" s="129">
        <f t="shared" si="49"/>
        <v>0</v>
      </c>
      <c r="N176" s="129">
        <f t="shared" si="49"/>
        <v>0</v>
      </c>
      <c r="O176" s="129">
        <f t="shared" si="49"/>
        <v>0</v>
      </c>
      <c r="P176" s="129">
        <f t="shared" si="49"/>
        <v>0</v>
      </c>
      <c r="Q176" s="129">
        <f t="shared" si="49"/>
        <v>0</v>
      </c>
      <c r="R176" s="129">
        <f t="shared" si="49"/>
        <v>0</v>
      </c>
      <c r="S176" s="129">
        <f t="shared" si="50"/>
        <v>0</v>
      </c>
      <c r="T176" s="129">
        <f t="shared" si="50"/>
        <v>0</v>
      </c>
      <c r="U176" s="129">
        <f t="shared" si="50"/>
        <v>0</v>
      </c>
      <c r="V176" s="129">
        <f t="shared" si="50"/>
        <v>0</v>
      </c>
      <c r="W176" s="129">
        <f t="shared" si="50"/>
        <v>0</v>
      </c>
      <c r="X176" s="129">
        <f t="shared" si="50"/>
        <v>0</v>
      </c>
      <c r="Y176" s="129">
        <f t="shared" si="50"/>
        <v>0</v>
      </c>
      <c r="Z176" s="129">
        <f t="shared" si="50"/>
        <v>0</v>
      </c>
      <c r="AA176" s="129">
        <f t="shared" si="50"/>
        <v>0</v>
      </c>
      <c r="AB176" s="129">
        <f t="shared" si="50"/>
        <v>0</v>
      </c>
      <c r="AC176" s="129">
        <f t="shared" si="50"/>
        <v>0</v>
      </c>
      <c r="AD176" s="129">
        <f t="shared" si="50"/>
        <v>0</v>
      </c>
      <c r="AE176" s="129">
        <f t="shared" si="50"/>
        <v>0</v>
      </c>
      <c r="AF176" s="129">
        <f t="shared" si="50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9"/>
        <v>0.6</v>
      </c>
      <c r="D177" s="129">
        <f t="shared" si="49"/>
        <v>0.6</v>
      </c>
      <c r="E177" s="129">
        <f t="shared" si="49"/>
        <v>0.6</v>
      </c>
      <c r="F177" s="129">
        <f t="shared" si="49"/>
        <v>0.6</v>
      </c>
      <c r="G177" s="129">
        <f t="shared" si="49"/>
        <v>0.6</v>
      </c>
      <c r="H177" s="129">
        <f t="shared" si="49"/>
        <v>0.6</v>
      </c>
      <c r="I177" s="129">
        <f t="shared" si="49"/>
        <v>0.6</v>
      </c>
      <c r="J177" s="129">
        <f t="shared" si="49"/>
        <v>0.6</v>
      </c>
      <c r="K177" s="129">
        <f t="shared" si="49"/>
        <v>0.6</v>
      </c>
      <c r="L177" s="129">
        <f t="shared" si="49"/>
        <v>0.6</v>
      </c>
      <c r="M177" s="129">
        <f t="shared" si="49"/>
        <v>0.6</v>
      </c>
      <c r="N177" s="129">
        <f t="shared" si="49"/>
        <v>0.6</v>
      </c>
      <c r="O177" s="129">
        <f t="shared" si="49"/>
        <v>0.6</v>
      </c>
      <c r="P177" s="129">
        <f t="shared" si="49"/>
        <v>0.6</v>
      </c>
      <c r="Q177" s="129">
        <f t="shared" si="49"/>
        <v>0.6</v>
      </c>
      <c r="R177" s="129">
        <f t="shared" si="49"/>
        <v>0.6</v>
      </c>
      <c r="S177" s="129">
        <f t="shared" si="50"/>
        <v>0.6</v>
      </c>
      <c r="T177" s="129">
        <f t="shared" si="50"/>
        <v>0.6</v>
      </c>
      <c r="U177" s="129">
        <f t="shared" si="50"/>
        <v>0.6</v>
      </c>
      <c r="V177" s="129">
        <f t="shared" si="50"/>
        <v>0.6</v>
      </c>
      <c r="W177" s="129">
        <f t="shared" si="50"/>
        <v>0.6</v>
      </c>
      <c r="X177" s="129">
        <f t="shared" si="50"/>
        <v>0.6</v>
      </c>
      <c r="Y177" s="129">
        <f t="shared" si="50"/>
        <v>0.6</v>
      </c>
      <c r="Z177" s="129">
        <f t="shared" si="50"/>
        <v>0.6</v>
      </c>
      <c r="AA177" s="129">
        <f t="shared" si="50"/>
        <v>0.6</v>
      </c>
      <c r="AB177" s="129">
        <f t="shared" si="50"/>
        <v>0.6</v>
      </c>
      <c r="AC177" s="129">
        <f t="shared" si="50"/>
        <v>0.6</v>
      </c>
      <c r="AD177" s="129">
        <f t="shared" si="50"/>
        <v>0.6</v>
      </c>
      <c r="AE177" s="129">
        <f t="shared" si="50"/>
        <v>0.6</v>
      </c>
      <c r="AF177" s="129">
        <f t="shared" si="50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9"/>
        <v>0.6</v>
      </c>
      <c r="D178" s="129">
        <f t="shared" si="49"/>
        <v>0.6</v>
      </c>
      <c r="E178" s="129">
        <f t="shared" si="49"/>
        <v>0.6</v>
      </c>
      <c r="F178" s="129">
        <f t="shared" si="49"/>
        <v>0.6</v>
      </c>
      <c r="G178" s="129">
        <f t="shared" si="49"/>
        <v>0.6</v>
      </c>
      <c r="H178" s="129">
        <f t="shared" si="49"/>
        <v>0.6</v>
      </c>
      <c r="I178" s="129">
        <f t="shared" si="49"/>
        <v>0.6</v>
      </c>
      <c r="J178" s="129">
        <f t="shared" si="49"/>
        <v>0.6</v>
      </c>
      <c r="K178" s="129">
        <f t="shared" si="49"/>
        <v>0.6</v>
      </c>
      <c r="L178" s="129">
        <f t="shared" si="49"/>
        <v>0.6</v>
      </c>
      <c r="M178" s="129">
        <f t="shared" si="49"/>
        <v>0.6</v>
      </c>
      <c r="N178" s="129">
        <f t="shared" si="49"/>
        <v>0.6</v>
      </c>
      <c r="O178" s="129">
        <f t="shared" si="49"/>
        <v>0.6</v>
      </c>
      <c r="P178" s="129">
        <f t="shared" si="49"/>
        <v>0.6</v>
      </c>
      <c r="Q178" s="129">
        <f t="shared" si="49"/>
        <v>0.6</v>
      </c>
      <c r="R178" s="129">
        <f t="shared" si="49"/>
        <v>0.6</v>
      </c>
      <c r="S178" s="129">
        <f t="shared" si="50"/>
        <v>0.6</v>
      </c>
      <c r="T178" s="129">
        <f t="shared" si="50"/>
        <v>0.6</v>
      </c>
      <c r="U178" s="129">
        <f t="shared" si="50"/>
        <v>0.6</v>
      </c>
      <c r="V178" s="129">
        <f t="shared" si="50"/>
        <v>0.6</v>
      </c>
      <c r="W178" s="129">
        <f t="shared" si="50"/>
        <v>0.6</v>
      </c>
      <c r="X178" s="129">
        <f t="shared" si="50"/>
        <v>0.6</v>
      </c>
      <c r="Y178" s="129">
        <f t="shared" si="50"/>
        <v>0.6</v>
      </c>
      <c r="Z178" s="129">
        <f t="shared" si="50"/>
        <v>0.6</v>
      </c>
      <c r="AA178" s="129">
        <f t="shared" si="50"/>
        <v>0.6</v>
      </c>
      <c r="AB178" s="129">
        <f t="shared" si="50"/>
        <v>0.6</v>
      </c>
      <c r="AC178" s="129">
        <f t="shared" si="50"/>
        <v>0.6</v>
      </c>
      <c r="AD178" s="129">
        <f t="shared" si="50"/>
        <v>0.6</v>
      </c>
      <c r="AE178" s="129">
        <f t="shared" si="50"/>
        <v>0.6</v>
      </c>
      <c r="AF178" s="129">
        <f t="shared" si="50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9"/>
        <v>0.35</v>
      </c>
      <c r="D179" s="129">
        <f t="shared" si="49"/>
        <v>0.35</v>
      </c>
      <c r="E179" s="129">
        <f t="shared" si="49"/>
        <v>0.35</v>
      </c>
      <c r="F179" s="129">
        <f t="shared" si="49"/>
        <v>0.35</v>
      </c>
      <c r="G179" s="129">
        <f t="shared" si="49"/>
        <v>0.35</v>
      </c>
      <c r="H179" s="129">
        <f t="shared" si="49"/>
        <v>0.35</v>
      </c>
      <c r="I179" s="129">
        <f t="shared" si="49"/>
        <v>0.35</v>
      </c>
      <c r="J179" s="129">
        <f t="shared" si="49"/>
        <v>0.35</v>
      </c>
      <c r="K179" s="129">
        <f t="shared" si="49"/>
        <v>0.35</v>
      </c>
      <c r="L179" s="129">
        <f t="shared" si="49"/>
        <v>0.35</v>
      </c>
      <c r="M179" s="129">
        <f t="shared" si="49"/>
        <v>0.35</v>
      </c>
      <c r="N179" s="129">
        <f t="shared" si="49"/>
        <v>0.35</v>
      </c>
      <c r="O179" s="129">
        <f t="shared" si="49"/>
        <v>0.35</v>
      </c>
      <c r="P179" s="129">
        <f t="shared" si="49"/>
        <v>0.35</v>
      </c>
      <c r="Q179" s="129">
        <f t="shared" si="49"/>
        <v>0.35</v>
      </c>
      <c r="R179" s="129">
        <f t="shared" si="49"/>
        <v>0.35</v>
      </c>
      <c r="S179" s="129">
        <f t="shared" si="50"/>
        <v>0.35</v>
      </c>
      <c r="T179" s="129">
        <f t="shared" si="50"/>
        <v>0.35</v>
      </c>
      <c r="U179" s="129">
        <f t="shared" si="50"/>
        <v>0.35</v>
      </c>
      <c r="V179" s="129">
        <f t="shared" si="50"/>
        <v>0.35</v>
      </c>
      <c r="W179" s="129">
        <f t="shared" si="50"/>
        <v>0.35</v>
      </c>
      <c r="X179" s="129">
        <f t="shared" si="50"/>
        <v>0.35</v>
      </c>
      <c r="Y179" s="129">
        <f t="shared" si="50"/>
        <v>0.35</v>
      </c>
      <c r="Z179" s="129">
        <f t="shared" si="50"/>
        <v>0.35</v>
      </c>
      <c r="AA179" s="129">
        <f t="shared" si="50"/>
        <v>0.35</v>
      </c>
      <c r="AB179" s="129">
        <f t="shared" si="50"/>
        <v>0.35</v>
      </c>
      <c r="AC179" s="129">
        <f t="shared" si="50"/>
        <v>0.35</v>
      </c>
      <c r="AD179" s="129">
        <f t="shared" si="50"/>
        <v>0.35</v>
      </c>
      <c r="AE179" s="129">
        <f t="shared" si="50"/>
        <v>0.35</v>
      </c>
      <c r="AF179" s="129">
        <f t="shared" si="50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9"/>
        <v>0.28999999999999998</v>
      </c>
      <c r="D180" s="129">
        <f t="shared" si="49"/>
        <v>0.28999999999999998</v>
      </c>
      <c r="E180" s="129">
        <f t="shared" si="49"/>
        <v>0.28999999999999998</v>
      </c>
      <c r="F180" s="129">
        <f t="shared" si="49"/>
        <v>0.28999999999999998</v>
      </c>
      <c r="G180" s="129">
        <f t="shared" si="49"/>
        <v>0.28999999999999998</v>
      </c>
      <c r="H180" s="129">
        <f t="shared" si="49"/>
        <v>0.28999999999999998</v>
      </c>
      <c r="I180" s="129">
        <f t="shared" si="49"/>
        <v>0.28999999999999998</v>
      </c>
      <c r="J180" s="129">
        <f t="shared" si="49"/>
        <v>0.28999999999999998</v>
      </c>
      <c r="K180" s="129">
        <f t="shared" si="49"/>
        <v>0.28999999999999998</v>
      </c>
      <c r="L180" s="129">
        <f t="shared" si="49"/>
        <v>0.28999999999999998</v>
      </c>
      <c r="M180" s="129">
        <f t="shared" si="49"/>
        <v>0.28999999999999998</v>
      </c>
      <c r="N180" s="129">
        <f t="shared" si="49"/>
        <v>0.28999999999999998</v>
      </c>
      <c r="O180" s="129">
        <f t="shared" si="49"/>
        <v>0.28999999999999998</v>
      </c>
      <c r="P180" s="129">
        <f t="shared" si="49"/>
        <v>0.28999999999999998</v>
      </c>
      <c r="Q180" s="129">
        <f t="shared" si="49"/>
        <v>0.28999999999999998</v>
      </c>
      <c r="R180" s="129">
        <f t="shared" si="49"/>
        <v>0.28999999999999998</v>
      </c>
      <c r="S180" s="129">
        <f t="shared" si="50"/>
        <v>0.28999999999999998</v>
      </c>
      <c r="T180" s="129">
        <f t="shared" si="50"/>
        <v>0.28999999999999998</v>
      </c>
      <c r="U180" s="129">
        <f t="shared" si="50"/>
        <v>0.28999999999999998</v>
      </c>
      <c r="V180" s="129">
        <f t="shared" si="50"/>
        <v>0.28999999999999998</v>
      </c>
      <c r="W180" s="129">
        <f t="shared" si="50"/>
        <v>0.28999999999999998</v>
      </c>
      <c r="X180" s="129">
        <f t="shared" si="50"/>
        <v>0.28999999999999998</v>
      </c>
      <c r="Y180" s="129">
        <f t="shared" si="50"/>
        <v>0.28999999999999998</v>
      </c>
      <c r="Z180" s="129">
        <f t="shared" si="50"/>
        <v>0.28999999999999998</v>
      </c>
      <c r="AA180" s="129">
        <f t="shared" si="50"/>
        <v>0.28999999999999998</v>
      </c>
      <c r="AB180" s="129">
        <f t="shared" si="50"/>
        <v>0.28999999999999998</v>
      </c>
      <c r="AC180" s="129">
        <f t="shared" si="50"/>
        <v>0.28999999999999998</v>
      </c>
      <c r="AD180" s="129">
        <f t="shared" si="50"/>
        <v>0.28999999999999998</v>
      </c>
      <c r="AE180" s="129">
        <f t="shared" si="50"/>
        <v>0.28999999999999998</v>
      </c>
      <c r="AF180" s="129">
        <f t="shared" si="50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9"/>
        <v>0.06</v>
      </c>
      <c r="D181" s="129">
        <f t="shared" si="49"/>
        <v>0.06</v>
      </c>
      <c r="E181" s="129">
        <f t="shared" si="49"/>
        <v>0.06</v>
      </c>
      <c r="F181" s="129">
        <f t="shared" si="49"/>
        <v>0.06</v>
      </c>
      <c r="G181" s="129">
        <f t="shared" si="49"/>
        <v>0.06</v>
      </c>
      <c r="H181" s="129">
        <f t="shared" si="49"/>
        <v>0.06</v>
      </c>
      <c r="I181" s="129">
        <f t="shared" si="49"/>
        <v>0.06</v>
      </c>
      <c r="J181" s="129">
        <f t="shared" si="49"/>
        <v>0.06</v>
      </c>
      <c r="K181" s="129">
        <f t="shared" si="49"/>
        <v>0.06</v>
      </c>
      <c r="L181" s="129">
        <f t="shared" si="49"/>
        <v>0.06</v>
      </c>
      <c r="M181" s="129">
        <f t="shared" si="49"/>
        <v>0.06</v>
      </c>
      <c r="N181" s="129">
        <f t="shared" si="49"/>
        <v>0.06</v>
      </c>
      <c r="O181" s="129">
        <f t="shared" si="49"/>
        <v>0.06</v>
      </c>
      <c r="P181" s="129">
        <f t="shared" si="49"/>
        <v>0.06</v>
      </c>
      <c r="Q181" s="129">
        <f t="shared" si="49"/>
        <v>0.06</v>
      </c>
      <c r="R181" s="129">
        <f t="shared" si="49"/>
        <v>0.06</v>
      </c>
      <c r="S181" s="129">
        <f t="shared" si="50"/>
        <v>0.06</v>
      </c>
      <c r="T181" s="129">
        <f t="shared" si="50"/>
        <v>0.06</v>
      </c>
      <c r="U181" s="129">
        <f t="shared" si="50"/>
        <v>0.06</v>
      </c>
      <c r="V181" s="129">
        <f t="shared" si="50"/>
        <v>0.06</v>
      </c>
      <c r="W181" s="129">
        <f t="shared" si="50"/>
        <v>0.06</v>
      </c>
      <c r="X181" s="129">
        <f t="shared" si="50"/>
        <v>0.06</v>
      </c>
      <c r="Y181" s="129">
        <f t="shared" si="50"/>
        <v>0.06</v>
      </c>
      <c r="Z181" s="129">
        <f t="shared" si="50"/>
        <v>0.06</v>
      </c>
      <c r="AA181" s="129">
        <f t="shared" si="50"/>
        <v>0.06</v>
      </c>
      <c r="AB181" s="129">
        <f t="shared" si="50"/>
        <v>0.06</v>
      </c>
      <c r="AC181" s="129">
        <f t="shared" si="50"/>
        <v>0.06</v>
      </c>
      <c r="AD181" s="129">
        <f t="shared" si="50"/>
        <v>0.06</v>
      </c>
      <c r="AE181" s="129">
        <f t="shared" si="50"/>
        <v>0.06</v>
      </c>
      <c r="AF181" s="129">
        <f t="shared" si="50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9"/>
        <v>0.11</v>
      </c>
      <c r="D182" s="129">
        <f t="shared" si="49"/>
        <v>0.11</v>
      </c>
      <c r="E182" s="129">
        <f t="shared" si="49"/>
        <v>0.11</v>
      </c>
      <c r="F182" s="129">
        <f t="shared" si="49"/>
        <v>0.11</v>
      </c>
      <c r="G182" s="129">
        <f t="shared" si="49"/>
        <v>0.11</v>
      </c>
      <c r="H182" s="129">
        <f t="shared" si="49"/>
        <v>0.11</v>
      </c>
      <c r="I182" s="129">
        <f t="shared" si="49"/>
        <v>0.11</v>
      </c>
      <c r="J182" s="129">
        <f t="shared" si="49"/>
        <v>0.11</v>
      </c>
      <c r="K182" s="129">
        <f t="shared" si="49"/>
        <v>0.11</v>
      </c>
      <c r="L182" s="129">
        <f t="shared" si="49"/>
        <v>0.11</v>
      </c>
      <c r="M182" s="129">
        <f t="shared" si="49"/>
        <v>0.11</v>
      </c>
      <c r="N182" s="129">
        <f t="shared" si="49"/>
        <v>0.11</v>
      </c>
      <c r="O182" s="129">
        <f t="shared" si="49"/>
        <v>0.11</v>
      </c>
      <c r="P182" s="129">
        <f t="shared" si="49"/>
        <v>0.11</v>
      </c>
      <c r="Q182" s="129">
        <f t="shared" si="49"/>
        <v>0.11</v>
      </c>
      <c r="R182" s="129">
        <f t="shared" si="49"/>
        <v>0.11</v>
      </c>
      <c r="S182" s="129">
        <f t="shared" si="50"/>
        <v>0.11</v>
      </c>
      <c r="T182" s="129">
        <f t="shared" si="50"/>
        <v>0.11</v>
      </c>
      <c r="U182" s="129">
        <f t="shared" si="50"/>
        <v>0.11</v>
      </c>
      <c r="V182" s="129">
        <f t="shared" si="50"/>
        <v>0.11</v>
      </c>
      <c r="W182" s="129">
        <f t="shared" si="50"/>
        <v>0.11</v>
      </c>
      <c r="X182" s="129">
        <f t="shared" si="50"/>
        <v>0.11</v>
      </c>
      <c r="Y182" s="129">
        <f t="shared" si="50"/>
        <v>0.11</v>
      </c>
      <c r="Z182" s="129">
        <f t="shared" si="50"/>
        <v>0.11</v>
      </c>
      <c r="AA182" s="129">
        <f t="shared" si="50"/>
        <v>0.11</v>
      </c>
      <c r="AB182" s="129">
        <f t="shared" si="50"/>
        <v>0.11</v>
      </c>
      <c r="AC182" s="129">
        <f t="shared" si="50"/>
        <v>0.11</v>
      </c>
      <c r="AD182" s="129">
        <f t="shared" si="50"/>
        <v>0.11</v>
      </c>
      <c r="AE182" s="129">
        <f t="shared" si="50"/>
        <v>0.11</v>
      </c>
      <c r="AF182" s="129">
        <f t="shared" si="50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9"/>
        <v>0.1</v>
      </c>
      <c r="D183" s="129">
        <f t="shared" si="49"/>
        <v>0.1</v>
      </c>
      <c r="E183" s="129">
        <f t="shared" si="49"/>
        <v>0.1</v>
      </c>
      <c r="F183" s="129">
        <f t="shared" si="49"/>
        <v>0.1</v>
      </c>
      <c r="G183" s="129">
        <f t="shared" si="49"/>
        <v>0.1</v>
      </c>
      <c r="H183" s="129">
        <f t="shared" si="49"/>
        <v>0.1</v>
      </c>
      <c r="I183" s="129">
        <f t="shared" si="49"/>
        <v>0.1</v>
      </c>
      <c r="J183" s="129">
        <f t="shared" si="49"/>
        <v>0.1</v>
      </c>
      <c r="K183" s="129">
        <f t="shared" si="49"/>
        <v>0.1</v>
      </c>
      <c r="L183" s="129">
        <f t="shared" si="49"/>
        <v>0.1</v>
      </c>
      <c r="M183" s="129">
        <f t="shared" si="49"/>
        <v>0.1</v>
      </c>
      <c r="N183" s="129">
        <f t="shared" si="49"/>
        <v>0.1</v>
      </c>
      <c r="O183" s="129">
        <f t="shared" si="49"/>
        <v>0.1</v>
      </c>
      <c r="P183" s="129">
        <f t="shared" si="49"/>
        <v>0.1</v>
      </c>
      <c r="Q183" s="129">
        <f t="shared" si="49"/>
        <v>0.1</v>
      </c>
      <c r="R183" s="129">
        <f t="shared" si="50"/>
        <v>0.1</v>
      </c>
      <c r="S183" s="129">
        <f t="shared" si="50"/>
        <v>0.1</v>
      </c>
      <c r="T183" s="129">
        <f t="shared" si="50"/>
        <v>0.1</v>
      </c>
      <c r="U183" s="129">
        <f t="shared" si="50"/>
        <v>0.1</v>
      </c>
      <c r="V183" s="129">
        <f t="shared" si="50"/>
        <v>0.1</v>
      </c>
      <c r="W183" s="129">
        <f t="shared" si="50"/>
        <v>0.1</v>
      </c>
      <c r="X183" s="129">
        <f t="shared" si="50"/>
        <v>0.1</v>
      </c>
      <c r="Y183" s="129">
        <f t="shared" si="50"/>
        <v>0.1</v>
      </c>
      <c r="Z183" s="129">
        <f t="shared" si="50"/>
        <v>0.1</v>
      </c>
      <c r="AA183" s="129">
        <f t="shared" si="50"/>
        <v>0.1</v>
      </c>
      <c r="AB183" s="129">
        <f t="shared" si="50"/>
        <v>0.1</v>
      </c>
      <c r="AC183" s="129">
        <f t="shared" si="50"/>
        <v>0.1</v>
      </c>
      <c r="AD183" s="129">
        <f t="shared" si="50"/>
        <v>0.1</v>
      </c>
      <c r="AE183" s="129">
        <f t="shared" si="50"/>
        <v>0.1</v>
      </c>
      <c r="AF183" s="129">
        <f t="shared" si="50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9"/>
        <v>0.09</v>
      </c>
      <c r="D184" s="129">
        <f t="shared" si="49"/>
        <v>0.09</v>
      </c>
      <c r="E184" s="129">
        <f t="shared" si="49"/>
        <v>0.09</v>
      </c>
      <c r="F184" s="129">
        <f t="shared" si="49"/>
        <v>0.09</v>
      </c>
      <c r="G184" s="129">
        <f t="shared" si="49"/>
        <v>0.09</v>
      </c>
      <c r="H184" s="129">
        <f t="shared" si="49"/>
        <v>0.09</v>
      </c>
      <c r="I184" s="129">
        <f t="shared" si="49"/>
        <v>0.09</v>
      </c>
      <c r="J184" s="129">
        <f t="shared" si="49"/>
        <v>0.09</v>
      </c>
      <c r="K184" s="129">
        <f t="shared" si="49"/>
        <v>0.09</v>
      </c>
      <c r="L184" s="129">
        <f t="shared" si="49"/>
        <v>0.09</v>
      </c>
      <c r="M184" s="129">
        <f t="shared" si="49"/>
        <v>0.09</v>
      </c>
      <c r="N184" s="129">
        <f t="shared" si="49"/>
        <v>0.09</v>
      </c>
      <c r="O184" s="129">
        <f t="shared" si="49"/>
        <v>0.09</v>
      </c>
      <c r="P184" s="129">
        <f t="shared" si="49"/>
        <v>0.09</v>
      </c>
      <c r="Q184" s="129">
        <f t="shared" si="49"/>
        <v>0.09</v>
      </c>
      <c r="R184" s="129">
        <f t="shared" si="50"/>
        <v>0.09</v>
      </c>
      <c r="S184" s="129">
        <f t="shared" si="50"/>
        <v>0.09</v>
      </c>
      <c r="T184" s="129">
        <f t="shared" si="50"/>
        <v>0.09</v>
      </c>
      <c r="U184" s="129">
        <f t="shared" si="50"/>
        <v>0.09</v>
      </c>
      <c r="V184" s="129">
        <f t="shared" si="50"/>
        <v>0.09</v>
      </c>
      <c r="W184" s="129">
        <f t="shared" si="50"/>
        <v>0.09</v>
      </c>
      <c r="X184" s="129">
        <f t="shared" si="50"/>
        <v>0.09</v>
      </c>
      <c r="Y184" s="129">
        <f t="shared" si="50"/>
        <v>0.09</v>
      </c>
      <c r="Z184" s="129">
        <f t="shared" si="50"/>
        <v>0.09</v>
      </c>
      <c r="AA184" s="129">
        <f t="shared" si="50"/>
        <v>0.09</v>
      </c>
      <c r="AB184" s="129">
        <f t="shared" si="50"/>
        <v>0.09</v>
      </c>
      <c r="AC184" s="129">
        <f t="shared" si="50"/>
        <v>0.09</v>
      </c>
      <c r="AD184" s="129">
        <f t="shared" si="50"/>
        <v>0.09</v>
      </c>
      <c r="AE184" s="129">
        <f t="shared" si="50"/>
        <v>0.09</v>
      </c>
      <c r="AF184" s="129">
        <f t="shared" si="50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9"/>
        <v>0.04</v>
      </c>
      <c r="D185" s="129">
        <f t="shared" si="49"/>
        <v>0.04</v>
      </c>
      <c r="E185" s="129">
        <f t="shared" si="49"/>
        <v>0.04</v>
      </c>
      <c r="F185" s="129">
        <f t="shared" si="49"/>
        <v>0.04</v>
      </c>
      <c r="G185" s="129">
        <f t="shared" si="49"/>
        <v>0.04</v>
      </c>
      <c r="H185" s="129">
        <f t="shared" si="49"/>
        <v>0.04</v>
      </c>
      <c r="I185" s="129">
        <f t="shared" si="49"/>
        <v>0.04</v>
      </c>
      <c r="J185" s="129">
        <f t="shared" si="49"/>
        <v>0.04</v>
      </c>
      <c r="K185" s="129">
        <f t="shared" si="49"/>
        <v>0.04</v>
      </c>
      <c r="L185" s="129">
        <f t="shared" si="49"/>
        <v>0.04</v>
      </c>
      <c r="M185" s="129">
        <f t="shared" si="49"/>
        <v>0.04</v>
      </c>
      <c r="N185" s="129">
        <f t="shared" si="49"/>
        <v>0.04</v>
      </c>
      <c r="O185" s="129">
        <f t="shared" si="49"/>
        <v>0.04</v>
      </c>
      <c r="P185" s="129">
        <f t="shared" si="49"/>
        <v>0.04</v>
      </c>
      <c r="Q185" s="129">
        <f t="shared" si="49"/>
        <v>0.04</v>
      </c>
      <c r="R185" s="129">
        <f t="shared" si="50"/>
        <v>0.04</v>
      </c>
      <c r="S185" s="129">
        <f t="shared" si="50"/>
        <v>0.04</v>
      </c>
      <c r="T185" s="129">
        <f t="shared" si="50"/>
        <v>0.04</v>
      </c>
      <c r="U185" s="129">
        <f t="shared" si="50"/>
        <v>0.04</v>
      </c>
      <c r="V185" s="129">
        <f t="shared" si="50"/>
        <v>0.04</v>
      </c>
      <c r="W185" s="129">
        <f t="shared" si="50"/>
        <v>0.04</v>
      </c>
      <c r="X185" s="129">
        <f t="shared" si="50"/>
        <v>0.04</v>
      </c>
      <c r="Y185" s="129">
        <f t="shared" si="50"/>
        <v>0.04</v>
      </c>
      <c r="Z185" s="129">
        <f t="shared" si="50"/>
        <v>0.04</v>
      </c>
      <c r="AA185" s="129">
        <f t="shared" si="50"/>
        <v>0.04</v>
      </c>
      <c r="AB185" s="129">
        <f t="shared" si="50"/>
        <v>0.04</v>
      </c>
      <c r="AC185" s="129">
        <f t="shared" si="50"/>
        <v>0.04</v>
      </c>
      <c r="AD185" s="129">
        <f t="shared" si="50"/>
        <v>0.04</v>
      </c>
      <c r="AE185" s="129">
        <f t="shared" si="50"/>
        <v>0.04</v>
      </c>
      <c r="AF185" s="129">
        <f t="shared" si="50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9"/>
        <v>2.3E-2</v>
      </c>
      <c r="E186" s="129">
        <f t="shared" si="49"/>
        <v>2.3E-2</v>
      </c>
      <c r="F186" s="129">
        <f t="shared" si="49"/>
        <v>2.3E-2</v>
      </c>
      <c r="G186" s="129">
        <f t="shared" si="49"/>
        <v>2.3E-2</v>
      </c>
      <c r="H186" s="129">
        <f t="shared" si="49"/>
        <v>2.3E-2</v>
      </c>
      <c r="I186" s="129">
        <f t="shared" si="49"/>
        <v>2.3E-2</v>
      </c>
      <c r="J186" s="129">
        <f t="shared" si="49"/>
        <v>2.3E-2</v>
      </c>
      <c r="K186" s="129">
        <f t="shared" si="49"/>
        <v>2.3E-2</v>
      </c>
      <c r="L186" s="129">
        <f t="shared" si="49"/>
        <v>2.3E-2</v>
      </c>
      <c r="M186" s="129">
        <f t="shared" si="49"/>
        <v>2.3E-2</v>
      </c>
      <c r="N186" s="129">
        <f t="shared" si="49"/>
        <v>2.3E-2</v>
      </c>
      <c r="O186" s="129">
        <f t="shared" si="49"/>
        <v>2.3E-2</v>
      </c>
      <c r="P186" s="129">
        <f t="shared" si="49"/>
        <v>2.3E-2</v>
      </c>
      <c r="Q186" s="129">
        <f t="shared" si="49"/>
        <v>2.3E-2</v>
      </c>
      <c r="R186" s="129">
        <f t="shared" si="50"/>
        <v>2.3E-2</v>
      </c>
      <c r="S186" s="129">
        <f t="shared" si="50"/>
        <v>2.3E-2</v>
      </c>
      <c r="T186" s="129">
        <f t="shared" si="50"/>
        <v>2.3E-2</v>
      </c>
      <c r="U186" s="129">
        <f t="shared" si="50"/>
        <v>2.3E-2</v>
      </c>
      <c r="V186" s="129">
        <f t="shared" si="50"/>
        <v>2.3E-2</v>
      </c>
      <c r="W186" s="129">
        <f t="shared" si="50"/>
        <v>2.3E-2</v>
      </c>
      <c r="X186" s="129">
        <f t="shared" si="50"/>
        <v>2.3E-2</v>
      </c>
      <c r="Y186" s="129">
        <f t="shared" si="50"/>
        <v>2.3E-2</v>
      </c>
      <c r="Z186" s="129">
        <f t="shared" si="50"/>
        <v>2.3E-2</v>
      </c>
      <c r="AA186" s="129">
        <f t="shared" si="50"/>
        <v>2.3E-2</v>
      </c>
      <c r="AB186" s="129">
        <f t="shared" si="50"/>
        <v>2.3E-2</v>
      </c>
      <c r="AC186" s="129">
        <f t="shared" si="50"/>
        <v>2.3E-2</v>
      </c>
      <c r="AD186" s="129">
        <f t="shared" si="50"/>
        <v>2.3E-2</v>
      </c>
      <c r="AE186" s="129">
        <f t="shared" si="50"/>
        <v>2.3E-2</v>
      </c>
      <c r="AF186" s="129">
        <f t="shared" si="50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51">SUM(B97:B186)</f>
        <v>194.70600000000002</v>
      </c>
      <c r="C187" s="131">
        <f t="shared" si="51"/>
        <v>194.70600000000002</v>
      </c>
      <c r="D187" s="131">
        <f t="shared" si="51"/>
        <v>194.70600000000002</v>
      </c>
      <c r="E187" s="131">
        <f t="shared" si="51"/>
        <v>194.70600000000002</v>
      </c>
      <c r="F187" s="131">
        <f t="shared" si="51"/>
        <v>194.70600000000002</v>
      </c>
      <c r="G187" s="131">
        <f t="shared" si="51"/>
        <v>194.70600000000002</v>
      </c>
      <c r="H187" s="131">
        <f t="shared" si="51"/>
        <v>194.70600000000002</v>
      </c>
      <c r="I187" s="131">
        <f t="shared" si="51"/>
        <v>192.10600000000005</v>
      </c>
      <c r="J187" s="131">
        <f t="shared" si="51"/>
        <v>192.10600000000005</v>
      </c>
      <c r="K187" s="131">
        <f t="shared" si="51"/>
        <v>192.10600000000005</v>
      </c>
      <c r="L187" s="131">
        <f t="shared" si="51"/>
        <v>192.10600000000005</v>
      </c>
      <c r="M187" s="131">
        <f t="shared" si="51"/>
        <v>192.10600000000005</v>
      </c>
      <c r="N187" s="131">
        <f t="shared" si="51"/>
        <v>192.10600000000005</v>
      </c>
      <c r="O187" s="131">
        <f t="shared" si="51"/>
        <v>192.10600000000005</v>
      </c>
      <c r="P187" s="131">
        <f t="shared" si="51"/>
        <v>192.10600000000005</v>
      </c>
      <c r="Q187" s="131">
        <f t="shared" si="51"/>
        <v>192.10600000000005</v>
      </c>
      <c r="R187" s="131">
        <f t="shared" si="51"/>
        <v>192.10600000000005</v>
      </c>
      <c r="S187" s="131">
        <f t="shared" si="51"/>
        <v>192.10600000000005</v>
      </c>
      <c r="T187" s="131">
        <f t="shared" si="51"/>
        <v>192.10600000000005</v>
      </c>
      <c r="U187" s="131">
        <f t="shared" si="51"/>
        <v>192.10600000000005</v>
      </c>
      <c r="V187" s="131">
        <f t="shared" si="51"/>
        <v>192.10600000000005</v>
      </c>
      <c r="W187" s="131">
        <f t="shared" si="51"/>
        <v>192.10600000000005</v>
      </c>
      <c r="X187" s="131">
        <f t="shared" si="51"/>
        <v>192.10600000000005</v>
      </c>
      <c r="Y187" s="131">
        <f t="shared" si="51"/>
        <v>192.10600000000005</v>
      </c>
      <c r="Z187" s="131">
        <f t="shared" si="51"/>
        <v>192.10600000000005</v>
      </c>
      <c r="AA187" s="131">
        <f t="shared" si="51"/>
        <v>192.10600000000005</v>
      </c>
      <c r="AB187" s="131">
        <f t="shared" si="51"/>
        <v>192.10600000000005</v>
      </c>
      <c r="AC187" s="131">
        <f t="shared" si="51"/>
        <v>192.10600000000005</v>
      </c>
      <c r="AD187" s="131">
        <f t="shared" si="51"/>
        <v>192.10600000000005</v>
      </c>
      <c r="AE187" s="131">
        <f t="shared" si="51"/>
        <v>192.10600000000005</v>
      </c>
      <c r="AF187" s="131">
        <f t="shared" si="51"/>
        <v>192.10600000000005</v>
      </c>
      <c r="AG187" s="132">
        <f t="shared" si="51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52">B189</f>
        <v>0.3</v>
      </c>
      <c r="D189" s="133">
        <f t="shared" si="52"/>
        <v>0.3</v>
      </c>
      <c r="E189" s="133">
        <f t="shared" si="52"/>
        <v>0.3</v>
      </c>
      <c r="F189" s="133">
        <f t="shared" si="52"/>
        <v>0.3</v>
      </c>
      <c r="G189" s="133">
        <f t="shared" si="52"/>
        <v>0.3</v>
      </c>
      <c r="H189" s="133">
        <f t="shared" si="52"/>
        <v>0.3</v>
      </c>
      <c r="I189" s="133">
        <f t="shared" si="52"/>
        <v>0.3</v>
      </c>
      <c r="J189" s="133">
        <f t="shared" si="52"/>
        <v>0.3</v>
      </c>
      <c r="K189" s="133">
        <f t="shared" si="52"/>
        <v>0.3</v>
      </c>
      <c r="L189" s="133">
        <f t="shared" si="52"/>
        <v>0.3</v>
      </c>
      <c r="M189" s="133">
        <f t="shared" si="52"/>
        <v>0.3</v>
      </c>
      <c r="N189" s="133">
        <f t="shared" si="52"/>
        <v>0.3</v>
      </c>
      <c r="O189" s="133">
        <f t="shared" si="52"/>
        <v>0.3</v>
      </c>
      <c r="P189" s="133">
        <f t="shared" si="52"/>
        <v>0.3</v>
      </c>
      <c r="Q189" s="133">
        <f t="shared" si="52"/>
        <v>0.3</v>
      </c>
      <c r="R189" s="133">
        <f t="shared" si="52"/>
        <v>0.3</v>
      </c>
      <c r="S189" s="133">
        <f t="shared" ref="S189:AF194" si="53">R189</f>
        <v>0.3</v>
      </c>
      <c r="T189" s="133">
        <f t="shared" si="53"/>
        <v>0.3</v>
      </c>
      <c r="U189" s="133">
        <f t="shared" si="53"/>
        <v>0.3</v>
      </c>
      <c r="V189" s="133">
        <f t="shared" si="53"/>
        <v>0.3</v>
      </c>
      <c r="W189" s="133">
        <f t="shared" si="53"/>
        <v>0.3</v>
      </c>
      <c r="X189" s="133">
        <f t="shared" si="53"/>
        <v>0.3</v>
      </c>
      <c r="Y189" s="133">
        <f t="shared" si="53"/>
        <v>0.3</v>
      </c>
      <c r="Z189" s="133">
        <f t="shared" si="53"/>
        <v>0.3</v>
      </c>
      <c r="AA189" s="133">
        <f t="shared" si="53"/>
        <v>0.3</v>
      </c>
      <c r="AB189" s="133">
        <f t="shared" si="53"/>
        <v>0.3</v>
      </c>
      <c r="AC189" s="133">
        <f t="shared" si="53"/>
        <v>0.3</v>
      </c>
      <c r="AD189" s="133">
        <f t="shared" si="53"/>
        <v>0.3</v>
      </c>
      <c r="AE189" s="133">
        <f t="shared" si="53"/>
        <v>0.3</v>
      </c>
      <c r="AF189" s="133">
        <f t="shared" si="53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52"/>
        <v>0.4</v>
      </c>
      <c r="D190" s="129">
        <f t="shared" si="52"/>
        <v>0.4</v>
      </c>
      <c r="E190" s="129">
        <f t="shared" si="52"/>
        <v>0.4</v>
      </c>
      <c r="F190" s="129">
        <f t="shared" si="52"/>
        <v>0.4</v>
      </c>
      <c r="G190" s="129">
        <f t="shared" si="52"/>
        <v>0.4</v>
      </c>
      <c r="H190" s="129">
        <f t="shared" si="52"/>
        <v>0.4</v>
      </c>
      <c r="I190" s="129">
        <f t="shared" si="52"/>
        <v>0.4</v>
      </c>
      <c r="J190" s="129">
        <f t="shared" si="52"/>
        <v>0.4</v>
      </c>
      <c r="K190" s="129">
        <f t="shared" si="52"/>
        <v>0.4</v>
      </c>
      <c r="L190" s="129">
        <f t="shared" si="52"/>
        <v>0.4</v>
      </c>
      <c r="M190" s="129">
        <f t="shared" si="52"/>
        <v>0.4</v>
      </c>
      <c r="N190" s="129">
        <f t="shared" si="52"/>
        <v>0.4</v>
      </c>
      <c r="O190" s="129">
        <f t="shared" si="52"/>
        <v>0.4</v>
      </c>
      <c r="P190" s="129">
        <f t="shared" si="52"/>
        <v>0.4</v>
      </c>
      <c r="Q190" s="129">
        <f t="shared" si="52"/>
        <v>0.4</v>
      </c>
      <c r="R190" s="129">
        <f t="shared" si="52"/>
        <v>0.4</v>
      </c>
      <c r="S190" s="129">
        <f t="shared" si="53"/>
        <v>0.4</v>
      </c>
      <c r="T190" s="129">
        <f t="shared" si="53"/>
        <v>0.4</v>
      </c>
      <c r="U190" s="129">
        <f t="shared" si="53"/>
        <v>0.4</v>
      </c>
      <c r="V190" s="129">
        <f>U190</f>
        <v>0.4</v>
      </c>
      <c r="W190" s="129">
        <f>V190</f>
        <v>0.4</v>
      </c>
      <c r="X190" s="129">
        <f t="shared" si="53"/>
        <v>0.4</v>
      </c>
      <c r="Y190" s="129">
        <f t="shared" si="53"/>
        <v>0.4</v>
      </c>
      <c r="Z190" s="129">
        <f t="shared" si="53"/>
        <v>0.4</v>
      </c>
      <c r="AA190" s="129">
        <f t="shared" si="53"/>
        <v>0.4</v>
      </c>
      <c r="AB190" s="129">
        <f t="shared" si="53"/>
        <v>0.4</v>
      </c>
      <c r="AC190" s="129">
        <f t="shared" si="53"/>
        <v>0.4</v>
      </c>
      <c r="AD190" s="129">
        <f t="shared" si="53"/>
        <v>0.4</v>
      </c>
      <c r="AE190" s="129">
        <f t="shared" si="53"/>
        <v>0.4</v>
      </c>
      <c r="AF190" s="129">
        <f t="shared" si="53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52"/>
        <v>1.5</v>
      </c>
      <c r="D191" s="129">
        <f t="shared" si="52"/>
        <v>1.5</v>
      </c>
      <c r="E191" s="129">
        <f t="shared" si="52"/>
        <v>1.5</v>
      </c>
      <c r="F191" s="129">
        <f t="shared" si="52"/>
        <v>1.5</v>
      </c>
      <c r="G191" s="129">
        <f t="shared" si="52"/>
        <v>1.5</v>
      </c>
      <c r="H191" s="129">
        <f t="shared" si="52"/>
        <v>1.5</v>
      </c>
      <c r="I191" s="129">
        <f t="shared" si="52"/>
        <v>1.5</v>
      </c>
      <c r="J191" s="129">
        <f t="shared" si="52"/>
        <v>1.5</v>
      </c>
      <c r="K191" s="129">
        <f t="shared" si="52"/>
        <v>1.5</v>
      </c>
      <c r="L191" s="129">
        <f t="shared" si="52"/>
        <v>1.5</v>
      </c>
      <c r="M191" s="129">
        <f t="shared" si="52"/>
        <v>1.5</v>
      </c>
      <c r="N191" s="129">
        <f t="shared" si="52"/>
        <v>1.5</v>
      </c>
      <c r="O191" s="129">
        <f t="shared" si="52"/>
        <v>1.5</v>
      </c>
      <c r="P191" s="129">
        <f t="shared" si="52"/>
        <v>1.5</v>
      </c>
      <c r="Q191" s="129">
        <f t="shared" si="52"/>
        <v>1.5</v>
      </c>
      <c r="R191" s="129">
        <f t="shared" si="52"/>
        <v>1.5</v>
      </c>
      <c r="S191" s="129">
        <f t="shared" si="53"/>
        <v>1.5</v>
      </c>
      <c r="T191" s="129">
        <f t="shared" si="53"/>
        <v>1.5</v>
      </c>
      <c r="U191" s="129">
        <f t="shared" si="53"/>
        <v>1.5</v>
      </c>
      <c r="V191" s="129">
        <f t="shared" si="53"/>
        <v>1.5</v>
      </c>
      <c r="W191" s="129">
        <f t="shared" si="53"/>
        <v>1.5</v>
      </c>
      <c r="X191" s="129">
        <f t="shared" si="53"/>
        <v>1.5</v>
      </c>
      <c r="Y191" s="129">
        <f t="shared" si="53"/>
        <v>1.5</v>
      </c>
      <c r="Z191" s="129">
        <f t="shared" si="53"/>
        <v>1.5</v>
      </c>
      <c r="AA191" s="129">
        <f t="shared" si="53"/>
        <v>1.5</v>
      </c>
      <c r="AB191" s="129">
        <f t="shared" si="53"/>
        <v>1.5</v>
      </c>
      <c r="AC191" s="129">
        <f t="shared" si="53"/>
        <v>1.5</v>
      </c>
      <c r="AD191" s="129">
        <f t="shared" si="53"/>
        <v>1.5</v>
      </c>
      <c r="AE191" s="129">
        <f t="shared" si="53"/>
        <v>1.5</v>
      </c>
      <c r="AF191" s="129">
        <f t="shared" si="53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52"/>
        <v>0.3</v>
      </c>
      <c r="D192" s="129">
        <f t="shared" si="52"/>
        <v>0.3</v>
      </c>
      <c r="E192" s="129">
        <f t="shared" si="52"/>
        <v>0.3</v>
      </c>
      <c r="F192" s="129">
        <f t="shared" si="52"/>
        <v>0.3</v>
      </c>
      <c r="G192" s="129">
        <f t="shared" si="52"/>
        <v>0.3</v>
      </c>
      <c r="H192" s="129">
        <f t="shared" si="52"/>
        <v>0.3</v>
      </c>
      <c r="I192" s="129">
        <f t="shared" si="52"/>
        <v>0.3</v>
      </c>
      <c r="J192" s="129">
        <f t="shared" si="52"/>
        <v>0.3</v>
      </c>
      <c r="K192" s="129">
        <f t="shared" si="52"/>
        <v>0.3</v>
      </c>
      <c r="L192" s="129">
        <f t="shared" si="52"/>
        <v>0.3</v>
      </c>
      <c r="M192" s="129">
        <f t="shared" si="52"/>
        <v>0.3</v>
      </c>
      <c r="N192" s="129">
        <f t="shared" si="52"/>
        <v>0.3</v>
      </c>
      <c r="O192" s="129">
        <f t="shared" si="52"/>
        <v>0.3</v>
      </c>
      <c r="P192" s="129">
        <f t="shared" si="52"/>
        <v>0.3</v>
      </c>
      <c r="Q192" s="129">
        <f t="shared" si="52"/>
        <v>0.3</v>
      </c>
      <c r="R192" s="129">
        <f t="shared" si="52"/>
        <v>0.3</v>
      </c>
      <c r="S192" s="129">
        <f t="shared" si="53"/>
        <v>0.3</v>
      </c>
      <c r="T192" s="129">
        <f t="shared" si="53"/>
        <v>0.3</v>
      </c>
      <c r="U192" s="129">
        <f t="shared" si="53"/>
        <v>0.3</v>
      </c>
      <c r="V192" s="129">
        <f t="shared" si="53"/>
        <v>0.3</v>
      </c>
      <c r="W192" s="129">
        <f t="shared" si="53"/>
        <v>0.3</v>
      </c>
      <c r="X192" s="129">
        <f t="shared" si="53"/>
        <v>0.3</v>
      </c>
      <c r="Y192" s="129">
        <f t="shared" si="53"/>
        <v>0.3</v>
      </c>
      <c r="Z192" s="129">
        <f t="shared" si="53"/>
        <v>0.3</v>
      </c>
      <c r="AA192" s="129">
        <f t="shared" si="53"/>
        <v>0.3</v>
      </c>
      <c r="AB192" s="129">
        <f t="shared" si="53"/>
        <v>0.3</v>
      </c>
      <c r="AC192" s="129">
        <f t="shared" si="53"/>
        <v>0.3</v>
      </c>
      <c r="AD192" s="129">
        <f t="shared" si="53"/>
        <v>0.3</v>
      </c>
      <c r="AE192" s="129">
        <f t="shared" si="53"/>
        <v>0.3</v>
      </c>
      <c r="AF192" s="129">
        <f t="shared" si="53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52"/>
        <v>0.4</v>
      </c>
      <c r="D193" s="129">
        <f t="shared" si="52"/>
        <v>0.4</v>
      </c>
      <c r="E193" s="129">
        <f t="shared" si="52"/>
        <v>0.4</v>
      </c>
      <c r="F193" s="129">
        <f t="shared" si="52"/>
        <v>0.4</v>
      </c>
      <c r="G193" s="129">
        <f t="shared" si="52"/>
        <v>0.4</v>
      </c>
      <c r="H193" s="129">
        <f t="shared" si="52"/>
        <v>0.4</v>
      </c>
      <c r="I193" s="129">
        <f t="shared" si="52"/>
        <v>0.4</v>
      </c>
      <c r="J193" s="129">
        <f t="shared" si="52"/>
        <v>0.4</v>
      </c>
      <c r="K193" s="129">
        <f t="shared" si="52"/>
        <v>0.4</v>
      </c>
      <c r="L193" s="129">
        <f t="shared" si="52"/>
        <v>0.4</v>
      </c>
      <c r="M193" s="129">
        <f t="shared" si="52"/>
        <v>0.4</v>
      </c>
      <c r="N193" s="129">
        <f t="shared" si="52"/>
        <v>0.4</v>
      </c>
      <c r="O193" s="129">
        <f t="shared" si="52"/>
        <v>0.4</v>
      </c>
      <c r="P193" s="129">
        <f t="shared" si="52"/>
        <v>0.4</v>
      </c>
      <c r="Q193" s="129">
        <f t="shared" si="52"/>
        <v>0.4</v>
      </c>
      <c r="R193" s="129">
        <f t="shared" si="52"/>
        <v>0.4</v>
      </c>
      <c r="S193" s="129">
        <f t="shared" si="53"/>
        <v>0.4</v>
      </c>
      <c r="T193" s="129">
        <f t="shared" si="53"/>
        <v>0.4</v>
      </c>
      <c r="U193" s="129">
        <f t="shared" si="53"/>
        <v>0.4</v>
      </c>
      <c r="V193" s="129">
        <f t="shared" si="53"/>
        <v>0.4</v>
      </c>
      <c r="W193" s="129">
        <f t="shared" si="53"/>
        <v>0.4</v>
      </c>
      <c r="X193" s="129">
        <f t="shared" si="53"/>
        <v>0.4</v>
      </c>
      <c r="Y193" s="129">
        <f t="shared" si="53"/>
        <v>0.4</v>
      </c>
      <c r="Z193" s="129">
        <f t="shared" si="53"/>
        <v>0.4</v>
      </c>
      <c r="AA193" s="129">
        <f t="shared" si="53"/>
        <v>0.4</v>
      </c>
      <c r="AB193" s="129">
        <f t="shared" si="53"/>
        <v>0.4</v>
      </c>
      <c r="AC193" s="129">
        <f t="shared" si="53"/>
        <v>0.4</v>
      </c>
      <c r="AD193" s="129">
        <f t="shared" si="53"/>
        <v>0.4</v>
      </c>
      <c r="AE193" s="129">
        <f t="shared" si="53"/>
        <v>0.4</v>
      </c>
      <c r="AF193" s="129">
        <f t="shared" si="53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52"/>
        <v>0.64</v>
      </c>
      <c r="D194" s="136">
        <f t="shared" si="52"/>
        <v>0.64</v>
      </c>
      <c r="E194" s="136">
        <f t="shared" si="52"/>
        <v>0.64</v>
      </c>
      <c r="F194" s="136">
        <f t="shared" si="52"/>
        <v>0.64</v>
      </c>
      <c r="G194" s="136">
        <f t="shared" si="52"/>
        <v>0.64</v>
      </c>
      <c r="H194" s="136">
        <f t="shared" si="52"/>
        <v>0.64</v>
      </c>
      <c r="I194" s="136">
        <f t="shared" si="52"/>
        <v>0.64</v>
      </c>
      <c r="J194" s="136">
        <f t="shared" si="52"/>
        <v>0.64</v>
      </c>
      <c r="K194" s="136">
        <f t="shared" si="52"/>
        <v>0.64</v>
      </c>
      <c r="L194" s="136">
        <f t="shared" si="52"/>
        <v>0.64</v>
      </c>
      <c r="M194" s="136">
        <f t="shared" si="52"/>
        <v>0.64</v>
      </c>
      <c r="N194" s="136">
        <f t="shared" si="52"/>
        <v>0.64</v>
      </c>
      <c r="O194" s="136">
        <f t="shared" si="52"/>
        <v>0.64</v>
      </c>
      <c r="P194" s="136">
        <f t="shared" si="52"/>
        <v>0.64</v>
      </c>
      <c r="Q194" s="136">
        <f t="shared" si="52"/>
        <v>0.64</v>
      </c>
      <c r="R194" s="136">
        <f t="shared" si="52"/>
        <v>0.64</v>
      </c>
      <c r="S194" s="136">
        <f t="shared" si="53"/>
        <v>0.64</v>
      </c>
      <c r="T194" s="136">
        <f t="shared" si="53"/>
        <v>0.64</v>
      </c>
      <c r="U194" s="136">
        <f t="shared" si="53"/>
        <v>0.64</v>
      </c>
      <c r="V194" s="136">
        <f t="shared" si="53"/>
        <v>0.64</v>
      </c>
      <c r="W194" s="136">
        <f t="shared" si="53"/>
        <v>0.64</v>
      </c>
      <c r="X194" s="136">
        <f t="shared" si="53"/>
        <v>0.64</v>
      </c>
      <c r="Y194" s="136">
        <f t="shared" si="53"/>
        <v>0.64</v>
      </c>
      <c r="Z194" s="136">
        <f t="shared" si="53"/>
        <v>0.64</v>
      </c>
      <c r="AA194" s="136">
        <f t="shared" si="53"/>
        <v>0.64</v>
      </c>
      <c r="AB194" s="136">
        <f t="shared" si="53"/>
        <v>0.64</v>
      </c>
      <c r="AC194" s="136">
        <f t="shared" si="53"/>
        <v>0.64</v>
      </c>
      <c r="AD194" s="136">
        <f t="shared" si="53"/>
        <v>0.64</v>
      </c>
      <c r="AE194" s="136">
        <f t="shared" si="53"/>
        <v>0.64</v>
      </c>
      <c r="AF194" s="136">
        <f t="shared" si="53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4">SUM(C189:C194)</f>
        <v>3.54</v>
      </c>
      <c r="D195" s="139">
        <f t="shared" si="54"/>
        <v>3.54</v>
      </c>
      <c r="E195" s="139">
        <f t="shared" si="54"/>
        <v>3.54</v>
      </c>
      <c r="F195" s="139">
        <f t="shared" si="54"/>
        <v>3.54</v>
      </c>
      <c r="G195" s="139">
        <f t="shared" si="54"/>
        <v>3.54</v>
      </c>
      <c r="H195" s="139">
        <f t="shared" si="54"/>
        <v>3.54</v>
      </c>
      <c r="I195" s="139">
        <f t="shared" si="54"/>
        <v>3.54</v>
      </c>
      <c r="J195" s="139">
        <f t="shared" si="54"/>
        <v>3.54</v>
      </c>
      <c r="K195" s="139">
        <f t="shared" si="54"/>
        <v>3.54</v>
      </c>
      <c r="L195" s="139">
        <f>SUM(L189:L194)</f>
        <v>3.54</v>
      </c>
      <c r="M195" s="139">
        <f t="shared" ref="M195:R195" si="55">SUM(M189:M194)</f>
        <v>3.54</v>
      </c>
      <c r="N195" s="139">
        <f t="shared" si="55"/>
        <v>3.54</v>
      </c>
      <c r="O195" s="139">
        <f t="shared" si="55"/>
        <v>3.54</v>
      </c>
      <c r="P195" s="139">
        <f t="shared" si="55"/>
        <v>3.54</v>
      </c>
      <c r="Q195" s="139">
        <f t="shared" si="55"/>
        <v>3.54</v>
      </c>
      <c r="R195" s="139">
        <f t="shared" si="55"/>
        <v>3.54</v>
      </c>
      <c r="S195" s="139">
        <f>SUM(S189:S194)</f>
        <v>3.54</v>
      </c>
      <c r="T195" s="139">
        <f t="shared" ref="T195:AG195" si="56">SUM(T189:T194)</f>
        <v>3.54</v>
      </c>
      <c r="U195" s="139">
        <f t="shared" si="56"/>
        <v>3.54</v>
      </c>
      <c r="V195" s="139">
        <f t="shared" si="56"/>
        <v>3.54</v>
      </c>
      <c r="W195" s="139">
        <f t="shared" si="56"/>
        <v>3.54</v>
      </c>
      <c r="X195" s="139">
        <f t="shared" si="56"/>
        <v>3.54</v>
      </c>
      <c r="Y195" s="139">
        <f t="shared" si="56"/>
        <v>3.54</v>
      </c>
      <c r="Z195" s="139">
        <f t="shared" si="56"/>
        <v>3.54</v>
      </c>
      <c r="AA195" s="139">
        <f t="shared" si="56"/>
        <v>3.54</v>
      </c>
      <c r="AB195" s="139">
        <f t="shared" si="56"/>
        <v>3.54</v>
      </c>
      <c r="AC195" s="139">
        <f t="shared" si="56"/>
        <v>3.54</v>
      </c>
      <c r="AD195" s="139">
        <f t="shared" si="56"/>
        <v>3.54</v>
      </c>
      <c r="AE195" s="139">
        <f t="shared" si="56"/>
        <v>3.54</v>
      </c>
      <c r="AF195" s="139">
        <f t="shared" si="56"/>
        <v>3.54</v>
      </c>
      <c r="AG195" s="140">
        <f t="shared" si="56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1158.94</v>
      </c>
      <c r="C204" s="154">
        <f>INDEX(F9:M9,1,MATCH(MAX(F72:M72),F72:M72,0))</f>
        <v>0.3125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30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 ca="1">"Pie Chart of Daily Peak Demand(Inclusive of Export) of Nepal ("&amp;A4&amp;" "&amp;B4&amp;")"</f>
        <v>Pie Chart of Daily Peak Demand(Inclusive of Export) of Nepal (Nepali Date: 2078/04/30)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2078/04/30)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7">B72</f>
        <v>1109.82</v>
      </c>
      <c r="U209" s="163">
        <f t="shared" si="57"/>
        <v>1059.54</v>
      </c>
      <c r="V209" s="163">
        <f t="shared" si="57"/>
        <v>1028.54</v>
      </c>
      <c r="W209" s="163">
        <f t="shared" si="57"/>
        <v>1010.6399999999999</v>
      </c>
      <c r="X209" s="163">
        <f t="shared" si="57"/>
        <v>995.33999999999992</v>
      </c>
      <c r="Y209" s="163">
        <f t="shared" si="57"/>
        <v>962.13999999999987</v>
      </c>
      <c r="Z209" s="163">
        <f t="shared" si="57"/>
        <v>970.63999999999987</v>
      </c>
      <c r="AA209" s="163">
        <f t="shared" si="57"/>
        <v>961.7399999999999</v>
      </c>
      <c r="AB209" s="163">
        <f t="shared" si="57"/>
        <v>983.74</v>
      </c>
      <c r="AC209" s="163">
        <f t="shared" si="57"/>
        <v>1158.94</v>
      </c>
      <c r="AD209" s="163">
        <f t="shared" si="57"/>
        <v>1056.4399999999998</v>
      </c>
      <c r="AE209" s="163">
        <f t="shared" si="57"/>
        <v>1029.1399999999999</v>
      </c>
      <c r="AF209" s="163">
        <f t="shared" si="57"/>
        <v>1038.2400000000002</v>
      </c>
      <c r="AG209" s="163">
        <f t="shared" si="57"/>
        <v>1049.3000000000002</v>
      </c>
      <c r="AH209" s="163">
        <f t="shared" si="57"/>
        <v>957.74000000000012</v>
      </c>
      <c r="AI209" s="163">
        <f t="shared" si="57"/>
        <v>979.44</v>
      </c>
      <c r="AJ209" s="163">
        <f t="shared" si="57"/>
        <v>1017.6600000000001</v>
      </c>
      <c r="AK209" s="163">
        <f t="shared" si="57"/>
        <v>1013.88</v>
      </c>
      <c r="AL209" s="163">
        <f t="shared" si="57"/>
        <v>1028.3399999999999</v>
      </c>
      <c r="AM209" s="163">
        <f t="shared" si="57"/>
        <v>1006.64</v>
      </c>
      <c r="AN209" s="163">
        <f t="shared" si="57"/>
        <v>1018.3400000000001</v>
      </c>
      <c r="AO209" s="163">
        <f t="shared" si="57"/>
        <v>900.6400000000001</v>
      </c>
      <c r="AP209" s="163">
        <f t="shared" si="57"/>
        <v>1045.74</v>
      </c>
      <c r="AQ209" s="163">
        <f t="shared" si="57"/>
        <v>1150.54</v>
      </c>
      <c r="AR209" s="163">
        <f t="shared" si="57"/>
        <v>1310.3400000000001</v>
      </c>
      <c r="AS209" s="163">
        <f t="shared" si="57"/>
        <v>1305.48</v>
      </c>
      <c r="AT209" s="163">
        <f t="shared" si="57"/>
        <v>1290.45</v>
      </c>
      <c r="AU209" s="163">
        <f t="shared" si="57"/>
        <v>1290.19</v>
      </c>
      <c r="AV209" s="163">
        <f t="shared" si="57"/>
        <v>1188.51</v>
      </c>
      <c r="AW209" s="163">
        <f t="shared" si="57"/>
        <v>1096.74</v>
      </c>
      <c r="AX209" s="163">
        <f t="shared" si="57"/>
        <v>1084.81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8">B194</f>
        <v>0.64</v>
      </c>
      <c r="C230" s="166">
        <f t="shared" si="58"/>
        <v>0.64</v>
      </c>
      <c r="D230" s="166">
        <f t="shared" si="58"/>
        <v>0.64</v>
      </c>
      <c r="E230" s="166">
        <f t="shared" si="58"/>
        <v>0.64</v>
      </c>
      <c r="F230" s="166">
        <f t="shared" si="58"/>
        <v>0.64</v>
      </c>
      <c r="G230" s="166">
        <f t="shared" si="58"/>
        <v>0.64</v>
      </c>
      <c r="H230" s="166">
        <f t="shared" si="58"/>
        <v>0.64</v>
      </c>
      <c r="I230" s="166">
        <f t="shared" si="58"/>
        <v>0.64</v>
      </c>
      <c r="J230" s="166">
        <f t="shared" si="58"/>
        <v>0.64</v>
      </c>
      <c r="K230" s="166">
        <f t="shared" si="58"/>
        <v>0.64</v>
      </c>
      <c r="L230" s="166">
        <f t="shared" si="58"/>
        <v>0.64</v>
      </c>
      <c r="M230" s="166">
        <f t="shared" si="58"/>
        <v>0.64</v>
      </c>
      <c r="N230" s="166">
        <f t="shared" si="58"/>
        <v>0.64</v>
      </c>
      <c r="O230" s="166">
        <f t="shared" si="58"/>
        <v>0.64</v>
      </c>
      <c r="P230" s="166">
        <f t="shared" si="58"/>
        <v>0.64</v>
      </c>
      <c r="Q230" s="166">
        <f t="shared" si="58"/>
        <v>0.64</v>
      </c>
      <c r="R230" s="166">
        <f t="shared" si="58"/>
        <v>0.64</v>
      </c>
      <c r="S230" s="166">
        <f t="shared" si="58"/>
        <v>0.64</v>
      </c>
      <c r="T230" s="166">
        <f t="shared" si="58"/>
        <v>0.64</v>
      </c>
      <c r="U230" s="166">
        <f t="shared" si="58"/>
        <v>0.64</v>
      </c>
      <c r="V230" s="166">
        <f t="shared" si="58"/>
        <v>0.64</v>
      </c>
      <c r="W230" s="166">
        <f t="shared" si="58"/>
        <v>0.64</v>
      </c>
      <c r="X230" s="166">
        <f t="shared" si="58"/>
        <v>0.64</v>
      </c>
      <c r="Y230" s="166">
        <f t="shared" si="58"/>
        <v>0.64</v>
      </c>
      <c r="Z230" s="166">
        <f t="shared" si="58"/>
        <v>0.64</v>
      </c>
      <c r="AA230" s="166">
        <f t="shared" si="58"/>
        <v>0.64</v>
      </c>
      <c r="AB230" s="166">
        <f t="shared" si="58"/>
        <v>0.64</v>
      </c>
      <c r="AC230" s="166">
        <f t="shared" si="58"/>
        <v>0.64</v>
      </c>
      <c r="AD230" s="166">
        <f t="shared" si="58"/>
        <v>0.64</v>
      </c>
      <c r="AE230" s="166">
        <f t="shared" si="58"/>
        <v>0.64</v>
      </c>
      <c r="AF230" s="166">
        <f t="shared" si="58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9">IF(C198&lt;100,"",C198-520)</f>
        <v/>
      </c>
      <c r="D231" s="114" t="str">
        <f t="shared" si="59"/>
        <v/>
      </c>
      <c r="E231" s="114" t="str">
        <f t="shared" si="59"/>
        <v/>
      </c>
      <c r="F231" s="114" t="str">
        <f t="shared" si="59"/>
        <v/>
      </c>
      <c r="G231" s="114" t="str">
        <f t="shared" si="59"/>
        <v/>
      </c>
      <c r="H231" s="114" t="str">
        <f t="shared" si="59"/>
        <v/>
      </c>
      <c r="I231" s="114" t="str">
        <f t="shared" si="59"/>
        <v/>
      </c>
      <c r="J231" s="114" t="str">
        <f t="shared" si="59"/>
        <v/>
      </c>
      <c r="K231" s="114" t="str">
        <f t="shared" si="59"/>
        <v/>
      </c>
      <c r="L231" s="114" t="str">
        <f t="shared" si="59"/>
        <v/>
      </c>
      <c r="M231" s="114" t="str">
        <f t="shared" si="59"/>
        <v/>
      </c>
      <c r="N231" s="114" t="str">
        <f t="shared" si="59"/>
        <v/>
      </c>
      <c r="O231" s="114" t="str">
        <f t="shared" si="59"/>
        <v/>
      </c>
      <c r="P231" s="114" t="str">
        <f t="shared" si="59"/>
        <v/>
      </c>
      <c r="Q231" s="114" t="str">
        <f t="shared" si="59"/>
        <v/>
      </c>
      <c r="R231" s="114" t="str">
        <f t="shared" si="59"/>
        <v/>
      </c>
      <c r="S231" s="114" t="str">
        <f t="shared" si="59"/>
        <v/>
      </c>
      <c r="T231" s="114" t="str">
        <f t="shared" si="59"/>
        <v/>
      </c>
      <c r="U231" s="114" t="str">
        <f t="shared" si="59"/>
        <v/>
      </c>
      <c r="V231" s="114" t="str">
        <f t="shared" si="59"/>
        <v/>
      </c>
      <c r="W231" s="114" t="str">
        <f t="shared" si="59"/>
        <v/>
      </c>
      <c r="X231" s="114" t="str">
        <f t="shared" si="59"/>
        <v/>
      </c>
      <c r="Y231" s="114" t="str">
        <f t="shared" si="59"/>
        <v/>
      </c>
      <c r="Z231" s="114" t="str">
        <f t="shared" si="59"/>
        <v/>
      </c>
      <c r="AA231" s="114" t="str">
        <f t="shared" si="59"/>
        <v/>
      </c>
      <c r="AB231" s="114" t="str">
        <f t="shared" si="59"/>
        <v/>
      </c>
      <c r="AC231" s="114" t="str">
        <f t="shared" si="59"/>
        <v/>
      </c>
      <c r="AD231" s="114" t="str">
        <f t="shared" si="59"/>
        <v/>
      </c>
      <c r="AE231" s="114" t="str">
        <f t="shared" si="59"/>
        <v/>
      </c>
      <c r="AF231" s="114" t="str">
        <f t="shared" si="59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60">IF(B199&lt;100,"",B199-620)</f>
        <v/>
      </c>
      <c r="C232" s="114" t="str">
        <f t="shared" si="60"/>
        <v/>
      </c>
      <c r="D232" s="114" t="str">
        <f t="shared" si="60"/>
        <v/>
      </c>
      <c r="E232" s="114" t="str">
        <f t="shared" si="60"/>
        <v/>
      </c>
      <c r="F232" s="114" t="str">
        <f t="shared" si="60"/>
        <v/>
      </c>
      <c r="G232" s="114" t="str">
        <f t="shared" si="60"/>
        <v/>
      </c>
      <c r="H232" s="114" t="str">
        <f t="shared" si="60"/>
        <v/>
      </c>
      <c r="I232" s="114" t="str">
        <f t="shared" si="60"/>
        <v/>
      </c>
      <c r="J232" s="114" t="str">
        <f t="shared" si="60"/>
        <v/>
      </c>
      <c r="K232" s="114" t="str">
        <f t="shared" si="60"/>
        <v/>
      </c>
      <c r="L232" s="114" t="str">
        <f t="shared" si="60"/>
        <v/>
      </c>
      <c r="M232" s="114" t="str">
        <f t="shared" si="60"/>
        <v/>
      </c>
      <c r="N232" s="114" t="str">
        <f t="shared" si="60"/>
        <v/>
      </c>
      <c r="O232" s="114" t="str">
        <f t="shared" si="60"/>
        <v/>
      </c>
      <c r="P232" s="114" t="str">
        <f t="shared" si="60"/>
        <v/>
      </c>
      <c r="Q232" s="114" t="str">
        <f t="shared" si="60"/>
        <v/>
      </c>
      <c r="R232" s="114" t="str">
        <f t="shared" si="60"/>
        <v/>
      </c>
      <c r="S232" s="114" t="str">
        <f t="shared" si="60"/>
        <v/>
      </c>
      <c r="T232" s="114" t="str">
        <f t="shared" si="60"/>
        <v/>
      </c>
      <c r="U232" s="114" t="str">
        <f t="shared" si="60"/>
        <v/>
      </c>
      <c r="V232" s="114" t="str">
        <f t="shared" si="60"/>
        <v/>
      </c>
      <c r="W232" s="114" t="str">
        <f t="shared" si="60"/>
        <v/>
      </c>
      <c r="X232" s="114" t="str">
        <f t="shared" si="60"/>
        <v/>
      </c>
      <c r="Y232" s="114" t="str">
        <f t="shared" si="60"/>
        <v/>
      </c>
      <c r="Z232" s="114" t="str">
        <f t="shared" si="60"/>
        <v/>
      </c>
      <c r="AA232" s="114" t="str">
        <f t="shared" si="60"/>
        <v/>
      </c>
      <c r="AB232" s="114" t="str">
        <f t="shared" si="60"/>
        <v/>
      </c>
      <c r="AC232" s="114" t="str">
        <f t="shared" si="60"/>
        <v/>
      </c>
      <c r="AD232" s="114" t="str">
        <f t="shared" si="60"/>
        <v/>
      </c>
      <c r="AE232" s="114" t="str">
        <f t="shared" si="60"/>
        <v/>
      </c>
      <c r="AF232" s="114" t="str">
        <f t="shared" si="60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61">IF(B200&lt;100,"",B200-330)</f>
        <v/>
      </c>
      <c r="C233" s="114" t="str">
        <f t="shared" si="61"/>
        <v/>
      </c>
      <c r="D233" s="114" t="str">
        <f t="shared" si="61"/>
        <v/>
      </c>
      <c r="E233" s="114" t="str">
        <f t="shared" si="61"/>
        <v/>
      </c>
      <c r="F233" s="114" t="str">
        <f t="shared" si="61"/>
        <v/>
      </c>
      <c r="G233" s="114" t="str">
        <f t="shared" si="61"/>
        <v/>
      </c>
      <c r="H233" s="114" t="str">
        <f t="shared" si="61"/>
        <v/>
      </c>
      <c r="I233" s="114" t="str">
        <f t="shared" si="61"/>
        <v/>
      </c>
      <c r="J233" s="114" t="str">
        <f t="shared" si="61"/>
        <v/>
      </c>
      <c r="K233" s="114" t="str">
        <f t="shared" si="61"/>
        <v/>
      </c>
      <c r="L233" s="114" t="str">
        <f t="shared" si="61"/>
        <v/>
      </c>
      <c r="M233" s="114" t="str">
        <f t="shared" si="61"/>
        <v/>
      </c>
      <c r="N233" s="114" t="str">
        <f t="shared" si="61"/>
        <v/>
      </c>
      <c r="O233" s="114" t="str">
        <f t="shared" si="61"/>
        <v/>
      </c>
      <c r="P233" s="114" t="str">
        <f t="shared" si="61"/>
        <v/>
      </c>
      <c r="Q233" s="114" t="str">
        <f t="shared" si="61"/>
        <v/>
      </c>
      <c r="R233" s="114" t="str">
        <f t="shared" si="61"/>
        <v/>
      </c>
      <c r="S233" s="114" t="str">
        <f t="shared" si="61"/>
        <v/>
      </c>
      <c r="T233" s="114" t="str">
        <f t="shared" si="61"/>
        <v/>
      </c>
      <c r="U233" s="114" t="str">
        <f t="shared" si="61"/>
        <v/>
      </c>
      <c r="V233" s="114" t="str">
        <f t="shared" si="61"/>
        <v/>
      </c>
      <c r="W233" s="114" t="str">
        <f t="shared" si="61"/>
        <v/>
      </c>
      <c r="X233" s="114" t="str">
        <f t="shared" si="61"/>
        <v/>
      </c>
      <c r="Y233" s="114" t="str">
        <f t="shared" si="61"/>
        <v/>
      </c>
      <c r="Z233" s="114" t="str">
        <f t="shared" si="61"/>
        <v/>
      </c>
      <c r="AA233" s="114" t="str">
        <f t="shared" si="61"/>
        <v/>
      </c>
      <c r="AB233" s="114" t="str">
        <f t="shared" si="61"/>
        <v/>
      </c>
      <c r="AC233" s="114" t="str">
        <f t="shared" si="61"/>
        <v/>
      </c>
      <c r="AD233" s="114" t="str">
        <f t="shared" si="61"/>
        <v/>
      </c>
      <c r="AE233" s="114" t="str">
        <f t="shared" si="61"/>
        <v/>
      </c>
      <c r="AF233" s="114" t="str">
        <f t="shared" si="61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62">IF(C201&lt;100,"",C201-1500)</f>
        <v/>
      </c>
      <c r="D234" s="114" t="str">
        <f t="shared" si="62"/>
        <v/>
      </c>
      <c r="E234" s="114" t="str">
        <f t="shared" si="62"/>
        <v/>
      </c>
      <c r="F234" s="114" t="str">
        <f t="shared" si="62"/>
        <v/>
      </c>
      <c r="G234" s="114" t="str">
        <f t="shared" si="62"/>
        <v/>
      </c>
      <c r="H234" s="114" t="str">
        <f t="shared" si="62"/>
        <v/>
      </c>
      <c r="I234" s="114" t="str">
        <f t="shared" si="62"/>
        <v/>
      </c>
      <c r="J234" s="114" t="str">
        <f t="shared" si="62"/>
        <v/>
      </c>
      <c r="K234" s="114" t="str">
        <f t="shared" si="62"/>
        <v/>
      </c>
      <c r="L234" s="114" t="str">
        <f t="shared" si="62"/>
        <v/>
      </c>
      <c r="M234" s="114" t="str">
        <f t="shared" si="62"/>
        <v/>
      </c>
      <c r="N234" s="114" t="str">
        <f t="shared" si="62"/>
        <v/>
      </c>
      <c r="O234" s="114" t="str">
        <f t="shared" si="62"/>
        <v/>
      </c>
      <c r="P234" s="114" t="str">
        <f t="shared" si="62"/>
        <v/>
      </c>
      <c r="Q234" s="114" t="str">
        <f t="shared" si="62"/>
        <v/>
      </c>
      <c r="R234" s="114" t="str">
        <f t="shared" si="62"/>
        <v/>
      </c>
      <c r="S234" s="114" t="str">
        <f t="shared" si="62"/>
        <v/>
      </c>
      <c r="T234" s="114" t="str">
        <f t="shared" si="62"/>
        <v/>
      </c>
      <c r="U234" s="114" t="str">
        <f t="shared" si="62"/>
        <v/>
      </c>
      <c r="V234" s="114" t="str">
        <f t="shared" si="62"/>
        <v/>
      </c>
      <c r="W234" s="114" t="str">
        <f t="shared" si="62"/>
        <v/>
      </c>
      <c r="X234" s="114" t="str">
        <f t="shared" si="62"/>
        <v/>
      </c>
      <c r="Y234" s="114" t="str">
        <f t="shared" si="62"/>
        <v/>
      </c>
      <c r="Z234" s="114" t="str">
        <f t="shared" si="62"/>
        <v/>
      </c>
      <c r="AA234" s="114" t="str">
        <f t="shared" si="62"/>
        <v/>
      </c>
      <c r="AB234" s="114" t="str">
        <f t="shared" si="62"/>
        <v/>
      </c>
      <c r="AC234" s="114" t="str">
        <f t="shared" si="62"/>
        <v/>
      </c>
      <c r="AD234" s="114" t="str">
        <f t="shared" si="62"/>
        <v/>
      </c>
      <c r="AE234" s="114" t="str">
        <f t="shared" si="62"/>
        <v/>
      </c>
      <c r="AF234" s="114" t="str">
        <f t="shared" si="62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1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17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505" priority="313">
      <formula>S$9&gt;=20/24</formula>
    </cfRule>
    <cfRule type="expression" dxfId="1504" priority="314">
      <formula>AND(S$9&gt;=14/24,S$9&lt;20/24)</formula>
    </cfRule>
    <cfRule type="expression" dxfId="1503" priority="315">
      <formula>AND(S$9&gt;=8/24,S$9&lt;14/24)</formula>
    </cfRule>
    <cfRule type="expression" dxfId="1502" priority="316">
      <formula>S$9&lt;8/24</formula>
    </cfRule>
  </conditionalFormatting>
  <conditionalFormatting sqref="B8:AF10 AA78:AF78 C78:Q78 C53:AF53 C79:AF79 C189:AF195 L34:Q34 AA81:AF88 T208:AX208 G54:K54 C54:F58 O28:R30 L36:R39 G55:R58 C65:AF69 C77:AF77 C71:AF75 S37:Z39 T55:Z56 S11:AC13 AD12:AF13 L50:AF52 AA54:AF57 S15:AF28">
    <cfRule type="expression" dxfId="1501" priority="309">
      <formula>B$9&gt;=20/24</formula>
    </cfRule>
    <cfRule type="expression" dxfId="1500" priority="310">
      <formula>AND(B$9&gt;=14/24,B$9&lt;20/24)</formula>
    </cfRule>
    <cfRule type="expression" dxfId="1499" priority="311">
      <formula>AND(B$9&gt;=8/24,B$9&lt;14/24)</formula>
    </cfRule>
    <cfRule type="expression" dxfId="1498" priority="312">
      <formula>B$9&lt;8/24</formula>
    </cfRule>
  </conditionalFormatting>
  <conditionalFormatting sqref="B187:AF187">
    <cfRule type="expression" dxfId="1497" priority="305">
      <formula>B$9&gt;=20/24</formula>
    </cfRule>
    <cfRule type="expression" dxfId="1496" priority="306">
      <formula>AND(B$9&gt;=14/24,B$9&lt;20/24)</formula>
    </cfRule>
    <cfRule type="expression" dxfId="1495" priority="307">
      <formula>AND(B$9&gt;=8/24,B$9&lt;14/24)</formula>
    </cfRule>
    <cfRule type="expression" dxfId="1494" priority="308">
      <formula>B$9&lt;8/24</formula>
    </cfRule>
  </conditionalFormatting>
  <conditionalFormatting sqref="AL4:AL6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L54:R54">
    <cfRule type="expression" dxfId="1493" priority="300">
      <formula>L$9&gt;=20/24</formula>
    </cfRule>
    <cfRule type="expression" dxfId="1492" priority="301">
      <formula>AND(L$9&gt;=14/24,L$9&lt;20/24)</formula>
    </cfRule>
    <cfRule type="expression" dxfId="1491" priority="302">
      <formula>AND(L$9&gt;=8/24,L$9&lt;14/24)</formula>
    </cfRule>
    <cfRule type="expression" dxfId="1490" priority="303">
      <formula>L$9&lt;8/24</formula>
    </cfRule>
  </conditionalFormatting>
  <conditionalFormatting sqref="L40:R40">
    <cfRule type="expression" dxfId="1489" priority="296">
      <formula>L$9&gt;=20/24</formula>
    </cfRule>
    <cfRule type="expression" dxfId="1488" priority="297">
      <formula>AND(L$9&gt;=14/24,L$9&lt;20/24)</formula>
    </cfRule>
    <cfRule type="expression" dxfId="1487" priority="298">
      <formula>AND(L$9&gt;=8/24,L$9&lt;14/24)</formula>
    </cfRule>
    <cfRule type="expression" dxfId="1486" priority="299">
      <formula>L$9&lt;8/24</formula>
    </cfRule>
  </conditionalFormatting>
  <conditionalFormatting sqref="S36:Z36">
    <cfRule type="expression" dxfId="1485" priority="288">
      <formula>S$9&gt;=20/24</formula>
    </cfRule>
    <cfRule type="expression" dxfId="1484" priority="289">
      <formula>AND(S$9&gt;=14/24,S$9&lt;20/24)</formula>
    </cfRule>
    <cfRule type="expression" dxfId="1483" priority="290">
      <formula>AND(S$9&gt;=8/24,S$9&lt;14/24)</formula>
    </cfRule>
    <cfRule type="expression" dxfId="1482" priority="291">
      <formula>S$9&lt;8/24</formula>
    </cfRule>
  </conditionalFormatting>
  <conditionalFormatting sqref="T54:Z54">
    <cfRule type="expression" dxfId="1481" priority="284">
      <formula>T$9&gt;=20/24</formula>
    </cfRule>
    <cfRule type="expression" dxfId="1480" priority="285">
      <formula>AND(T$9&gt;=14/24,T$9&lt;20/24)</formula>
    </cfRule>
    <cfRule type="expression" dxfId="1479" priority="286">
      <formula>AND(T$9&gt;=8/24,T$9&lt;14/24)</formula>
    </cfRule>
    <cfRule type="expression" dxfId="1478" priority="287">
      <formula>T$9&lt;8/24</formula>
    </cfRule>
  </conditionalFormatting>
  <conditionalFormatting sqref="R78:Z78">
    <cfRule type="expression" dxfId="1477" priority="280">
      <formula>R$9&gt;=20/24</formula>
    </cfRule>
    <cfRule type="expression" dxfId="1476" priority="281">
      <formula>AND(R$9&gt;=14/24,R$9&lt;20/24)</formula>
    </cfRule>
    <cfRule type="expression" dxfId="1475" priority="282">
      <formula>AND(R$9&gt;=8/24,R$9&lt;14/24)</formula>
    </cfRule>
    <cfRule type="expression" dxfId="1474" priority="283">
      <formula>R$9&lt;8/24</formula>
    </cfRule>
  </conditionalFormatting>
  <conditionalFormatting sqref="O32:R32">
    <cfRule type="expression" dxfId="1473" priority="272">
      <formula>O$9&gt;=20/24</formula>
    </cfRule>
    <cfRule type="expression" dxfId="1472" priority="273">
      <formula>AND(O$9&gt;=14/24,O$9&lt;20/24)</formula>
    </cfRule>
    <cfRule type="expression" dxfId="1471" priority="274">
      <formula>AND(O$9&gt;=8/24,O$9&lt;14/24)</formula>
    </cfRule>
    <cfRule type="expression" dxfId="1470" priority="275">
      <formula>O$9&lt;8/24</formula>
    </cfRule>
  </conditionalFormatting>
  <conditionalFormatting sqref="L46:R46">
    <cfRule type="expression" dxfId="1469" priority="268">
      <formula>L$9&gt;=20/24</formula>
    </cfRule>
    <cfRule type="expression" dxfId="1468" priority="269">
      <formula>AND(L$9&gt;=14/24,L$9&lt;20/24)</formula>
    </cfRule>
    <cfRule type="expression" dxfId="1467" priority="270">
      <formula>AND(L$9&gt;=8/24,L$9&lt;14/24)</formula>
    </cfRule>
    <cfRule type="expression" dxfId="1466" priority="271">
      <formula>L$9&lt;8/24</formula>
    </cfRule>
  </conditionalFormatting>
  <conditionalFormatting sqref="L47:R47">
    <cfRule type="expression" dxfId="1465" priority="264">
      <formula>L$9&gt;=20/24</formula>
    </cfRule>
    <cfRule type="expression" dxfId="1464" priority="265">
      <formula>AND(L$9&gt;=14/24,L$9&lt;20/24)</formula>
    </cfRule>
    <cfRule type="expression" dxfId="1463" priority="266">
      <formula>AND(L$9&gt;=8/24,L$9&lt;14/24)</formula>
    </cfRule>
    <cfRule type="expression" dxfId="1462" priority="267">
      <formula>L$9&lt;8/24</formula>
    </cfRule>
  </conditionalFormatting>
  <conditionalFormatting sqref="L42:R45">
    <cfRule type="expression" dxfId="1461" priority="260">
      <formula>L$9&gt;=20/24</formula>
    </cfRule>
    <cfRule type="expression" dxfId="1460" priority="261">
      <formula>AND(L$9&gt;=14/24,L$9&lt;20/24)</formula>
    </cfRule>
    <cfRule type="expression" dxfId="1459" priority="262">
      <formula>AND(L$9&gt;=8/24,L$9&lt;14/24)</formula>
    </cfRule>
    <cfRule type="expression" dxfId="1458" priority="263">
      <formula>L$9&lt;8/24</formula>
    </cfRule>
  </conditionalFormatting>
  <conditionalFormatting sqref="R34:AD34">
    <cfRule type="expression" dxfId="1457" priority="256">
      <formula>R$9&gt;=20/24</formula>
    </cfRule>
    <cfRule type="expression" dxfId="1456" priority="257">
      <formula>AND(R$9&gt;=14/24,R$9&lt;20/24)</formula>
    </cfRule>
    <cfRule type="expression" dxfId="1455" priority="258">
      <formula>AND(R$9&gt;=8/24,R$9&lt;14/24)</formula>
    </cfRule>
    <cfRule type="expression" dxfId="1454" priority="259">
      <formula>R$9&lt;8/24</formula>
    </cfRule>
  </conditionalFormatting>
  <conditionalFormatting sqref="S29:AF30 S32:AF32">
    <cfRule type="expression" dxfId="1453" priority="252">
      <formula>S$9&gt;=20/24</formula>
    </cfRule>
    <cfRule type="expression" dxfId="1452" priority="253">
      <formula>AND(S$9&gt;=14/24,S$9&lt;20/24)</formula>
    </cfRule>
    <cfRule type="expression" dxfId="1451" priority="254">
      <formula>AND(S$9&gt;=8/24,S$9&lt;14/24)</formula>
    </cfRule>
    <cfRule type="expression" dxfId="1450" priority="255">
      <formula>S$9&lt;8/24</formula>
    </cfRule>
  </conditionalFormatting>
  <conditionalFormatting sqref="S40:Z40 S42:AE45 AF44:AF45">
    <cfRule type="expression" dxfId="1449" priority="248">
      <formula>S$9&gt;=20/24</formula>
    </cfRule>
    <cfRule type="expression" dxfId="1448" priority="249">
      <formula>AND(S$9&gt;=14/24,S$9&lt;20/24)</formula>
    </cfRule>
    <cfRule type="expression" dxfId="1447" priority="250">
      <formula>AND(S$9&gt;=8/24,S$9&lt;14/24)</formula>
    </cfRule>
    <cfRule type="expression" dxfId="1446" priority="251">
      <formula>S$9&lt;8/24</formula>
    </cfRule>
  </conditionalFormatting>
  <conditionalFormatting sqref="S46:AB46">
    <cfRule type="expression" dxfId="1445" priority="244">
      <formula>S$9&gt;=20/24</formula>
    </cfRule>
    <cfRule type="expression" dxfId="1444" priority="245">
      <formula>AND(S$9&gt;=14/24,S$9&lt;20/24)</formula>
    </cfRule>
    <cfRule type="expression" dxfId="1443" priority="246">
      <formula>AND(S$9&gt;=8/24,S$9&lt;14/24)</formula>
    </cfRule>
    <cfRule type="expression" dxfId="1442" priority="247">
      <formula>S$9&lt;8/24</formula>
    </cfRule>
  </conditionalFormatting>
  <conditionalFormatting sqref="S47:AB47">
    <cfRule type="expression" dxfId="1441" priority="240">
      <formula>S$9&gt;=20/24</formula>
    </cfRule>
    <cfRule type="expression" dxfId="1440" priority="241">
      <formula>AND(S$9&gt;=14/24,S$9&lt;20/24)</formula>
    </cfRule>
    <cfRule type="expression" dxfId="1439" priority="242">
      <formula>AND(S$9&gt;=8/24,S$9&lt;14/24)</formula>
    </cfRule>
    <cfRule type="expression" dxfId="1438" priority="243">
      <formula>S$9&lt;8/24</formula>
    </cfRule>
  </conditionalFormatting>
  <conditionalFormatting sqref="AA58:AF60 AA62:AF64">
    <cfRule type="expression" dxfId="1437" priority="236">
      <formula>AA$9&gt;=20/24</formula>
    </cfRule>
    <cfRule type="expression" dxfId="1436" priority="237">
      <formula>AND(AA$9&gt;=14/24,AA$9&lt;20/24)</formula>
    </cfRule>
    <cfRule type="expression" dxfId="1435" priority="238">
      <formula>AND(AA$9&gt;=8/24,AA$9&lt;14/24)</formula>
    </cfRule>
    <cfRule type="expression" dxfId="1434" priority="239">
      <formula>AA$9&lt;8/24</formula>
    </cfRule>
  </conditionalFormatting>
  <conditionalFormatting sqref="AA91:AF94">
    <cfRule type="expression" dxfId="1433" priority="232">
      <formula>AA$9&gt;=20/24</formula>
    </cfRule>
    <cfRule type="expression" dxfId="1432" priority="233">
      <formula>AND(AA$9&gt;=14/24,AA$9&lt;20/24)</formula>
    </cfRule>
    <cfRule type="expression" dxfId="1431" priority="234">
      <formula>AND(AA$9&gt;=8/24,AA$9&lt;14/24)</formula>
    </cfRule>
    <cfRule type="expression" dxfId="1430" priority="235">
      <formula>AA$9&lt;8/24</formula>
    </cfRule>
  </conditionalFormatting>
  <conditionalFormatting sqref="C59:K59">
    <cfRule type="expression" dxfId="1429" priority="228">
      <formula>C$9&gt;=20/24</formula>
    </cfRule>
    <cfRule type="expression" dxfId="1428" priority="229">
      <formula>AND(C$9&gt;=14/24,C$9&lt;20/24)</formula>
    </cfRule>
    <cfRule type="expression" dxfId="1427" priority="230">
      <formula>AND(C$9&gt;=8/24,C$9&lt;14/24)</formula>
    </cfRule>
    <cfRule type="expression" dxfId="1426" priority="231">
      <formula>C$9&lt;8/24</formula>
    </cfRule>
  </conditionalFormatting>
  <conditionalFormatting sqref="Z91:Z94">
    <cfRule type="expression" dxfId="1425" priority="224">
      <formula>Z$9&gt;=20/24</formula>
    </cfRule>
    <cfRule type="expression" dxfId="1424" priority="225">
      <formula>AND(Z$9&gt;=14/24,Z$9&lt;20/24)</formula>
    </cfRule>
    <cfRule type="expression" dxfId="1423" priority="226">
      <formula>AND(Z$9&gt;=8/24,Z$9&lt;14/24)</formula>
    </cfRule>
    <cfRule type="expression" dxfId="1422" priority="227">
      <formula>Z$9&lt;8/24</formula>
    </cfRule>
  </conditionalFormatting>
  <conditionalFormatting sqref="AG48 O28:R30 D11:AE11 C33:AF40 S12:AE13 O32:AF32 AF11:AF13 C42:AF53 S15:AF30">
    <cfRule type="expression" dxfId="1421" priority="223">
      <formula>C11&gt;$AG11</formula>
    </cfRule>
  </conditionalFormatting>
  <conditionalFormatting sqref="A96:A152 A81:A94 A11:A13 A15:A30 A42:A69 A77:A79 A71:A75 A32:A40 A165:A196">
    <cfRule type="expression" dxfId="1420" priority="222">
      <formula>$AH11=0</formula>
    </cfRule>
  </conditionalFormatting>
  <conditionalFormatting sqref="AA95:AF95">
    <cfRule type="expression" dxfId="1419" priority="218">
      <formula>AA$9&gt;=20/24</formula>
    </cfRule>
    <cfRule type="expression" dxfId="1418" priority="219">
      <formula>AND(AA$9&gt;=14/24,AA$9&lt;20/24)</formula>
    </cfRule>
    <cfRule type="expression" dxfId="1417" priority="220">
      <formula>AND(AA$9&gt;=8/24,AA$9&lt;14/24)</formula>
    </cfRule>
    <cfRule type="expression" dxfId="1416" priority="221">
      <formula>AA$9&lt;8/24</formula>
    </cfRule>
  </conditionalFormatting>
  <conditionalFormatting sqref="Z95">
    <cfRule type="expression" dxfId="1415" priority="214">
      <formula>Z$9&gt;=20/24</formula>
    </cfRule>
    <cfRule type="expression" dxfId="1414" priority="215">
      <formula>AND(Z$9&gt;=14/24,Z$9&lt;20/24)</formula>
    </cfRule>
    <cfRule type="expression" dxfId="1413" priority="216">
      <formula>AND(Z$9&gt;=8/24,Z$9&lt;14/24)</formula>
    </cfRule>
    <cfRule type="expression" dxfId="1412" priority="217">
      <formula>Z$9&lt;8/24</formula>
    </cfRule>
  </conditionalFormatting>
  <conditionalFormatting sqref="A95">
    <cfRule type="expression" dxfId="1411" priority="213">
      <formula>$AH95=0</formula>
    </cfRule>
  </conditionalFormatting>
  <conditionalFormatting sqref="C33:AF33">
    <cfRule type="expression" dxfId="1410" priority="209">
      <formula>C$9&gt;=20/24</formula>
    </cfRule>
    <cfRule type="expression" dxfId="1409" priority="210">
      <formula>AND(C$9&gt;=14/24,C$9&lt;20/24)</formula>
    </cfRule>
    <cfRule type="expression" dxfId="1408" priority="211">
      <formula>AND(C$9&gt;=8/24,C$9&lt;14/24)</formula>
    </cfRule>
    <cfRule type="expression" dxfId="1407" priority="212">
      <formula>C$9&lt;8/24</formula>
    </cfRule>
  </conditionalFormatting>
  <conditionalFormatting sqref="R33:AF33">
    <cfRule type="expression" dxfId="1406" priority="205">
      <formula>R$9&gt;=20/24</formula>
    </cfRule>
    <cfRule type="expression" dxfId="1405" priority="206">
      <formula>AND(R$9&gt;=14/24,R$9&lt;20/24)</formula>
    </cfRule>
    <cfRule type="expression" dxfId="1404" priority="207">
      <formula>AND(R$9&gt;=8/24,R$9&lt;14/24)</formula>
    </cfRule>
    <cfRule type="expression" dxfId="1403" priority="208">
      <formula>R$9&lt;8/24</formula>
    </cfRule>
  </conditionalFormatting>
  <conditionalFormatting sqref="C60:K64">
    <cfRule type="expression" dxfId="1402" priority="197">
      <formula>C$9&gt;=20/24</formula>
    </cfRule>
    <cfRule type="expression" dxfId="1401" priority="198">
      <formula>AND(C$9&gt;=14/24,C$9&lt;20/24)</formula>
    </cfRule>
    <cfRule type="expression" dxfId="1400" priority="199">
      <formula>AND(C$9&gt;=8/24,C$9&lt;14/24)</formula>
    </cfRule>
    <cfRule type="expression" dxfId="1399" priority="200">
      <formula>C$9&lt;8/24</formula>
    </cfRule>
  </conditionalFormatting>
  <conditionalFormatting sqref="L59:R64">
    <cfRule type="expression" dxfId="1398" priority="193">
      <formula>L$9&gt;=20/24</formula>
    </cfRule>
    <cfRule type="expression" dxfId="1397" priority="194">
      <formula>AND(L$9&gt;=14/24,L$9&lt;20/24)</formula>
    </cfRule>
    <cfRule type="expression" dxfId="1396" priority="195">
      <formula>AND(L$9&gt;=8/24,L$9&lt;14/24)</formula>
    </cfRule>
    <cfRule type="expression" dxfId="1395" priority="196">
      <formula>L$9&lt;8/24</formula>
    </cfRule>
  </conditionalFormatting>
  <conditionalFormatting sqref="AL30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O31:R31">
    <cfRule type="expression" dxfId="1394" priority="184">
      <formula>O$9&gt;=20/24</formula>
    </cfRule>
    <cfRule type="expression" dxfId="1393" priority="185">
      <formula>AND(O$9&gt;=14/24,O$9&lt;20/24)</formula>
    </cfRule>
    <cfRule type="expression" dxfId="1392" priority="186">
      <formula>AND(O$9&gt;=8/24,O$9&lt;14/24)</formula>
    </cfRule>
    <cfRule type="expression" dxfId="1391" priority="187">
      <formula>O$9&lt;8/24</formula>
    </cfRule>
  </conditionalFormatting>
  <conditionalFormatting sqref="S31:AF31">
    <cfRule type="expression" dxfId="1390" priority="180">
      <formula>S$9&gt;=20/24</formula>
    </cfRule>
    <cfRule type="expression" dxfId="1389" priority="181">
      <formula>AND(S$9&gt;=14/24,S$9&lt;20/24)</formula>
    </cfRule>
    <cfRule type="expression" dxfId="1388" priority="182">
      <formula>AND(S$9&gt;=8/24,S$9&lt;14/24)</formula>
    </cfRule>
    <cfRule type="expression" dxfId="1387" priority="183">
      <formula>S$9&lt;8/24</formula>
    </cfRule>
  </conditionalFormatting>
  <conditionalFormatting sqref="O31:AF31">
    <cfRule type="expression" dxfId="1386" priority="179">
      <formula>O31&gt;$AG31</formula>
    </cfRule>
  </conditionalFormatting>
  <conditionalFormatting sqref="A31">
    <cfRule type="expression" dxfId="1385" priority="178">
      <formula>$AH31=0</formula>
    </cfRule>
  </conditionalFormatting>
  <conditionalFormatting sqref="C80:AF80">
    <cfRule type="expression" dxfId="1384" priority="174">
      <formula>C$9&gt;=20/24</formula>
    </cfRule>
    <cfRule type="expression" dxfId="1383" priority="175">
      <formula>AND(C$9&gt;=14/24,C$9&lt;20/24)</formula>
    </cfRule>
    <cfRule type="expression" dxfId="1382" priority="176">
      <formula>AND(C$9&gt;=8/24,C$9&lt;14/24)</formula>
    </cfRule>
    <cfRule type="expression" dxfId="1381" priority="177">
      <formula>C$9&lt;8/24</formula>
    </cfRule>
  </conditionalFormatting>
  <conditionalFormatting sqref="A80">
    <cfRule type="expression" dxfId="1380" priority="173">
      <formula>$AH80=0</formula>
    </cfRule>
  </conditionalFormatting>
  <conditionalFormatting sqref="S14:AF14">
    <cfRule type="expression" dxfId="1379" priority="161">
      <formula>S$9&gt;=20/24</formula>
    </cfRule>
    <cfRule type="expression" dxfId="1378" priority="162">
      <formula>AND(S$9&gt;=14/24,S$9&lt;20/24)</formula>
    </cfRule>
    <cfRule type="expression" dxfId="1377" priority="163">
      <formula>AND(S$9&gt;=8/24,S$9&lt;14/24)</formula>
    </cfRule>
    <cfRule type="expression" dxfId="1376" priority="164">
      <formula>S$9&lt;8/24</formula>
    </cfRule>
  </conditionalFormatting>
  <conditionalFormatting sqref="S14:AF14">
    <cfRule type="expression" dxfId="1375" priority="160">
      <formula>S14&gt;$AG14</formula>
    </cfRule>
  </conditionalFormatting>
  <conditionalFormatting sqref="A14">
    <cfRule type="expression" dxfId="1374" priority="159">
      <formula>$AH14=0</formula>
    </cfRule>
  </conditionalFormatting>
  <conditionalFormatting sqref="A159:A164">
    <cfRule type="expression" dxfId="1373" priority="158">
      <formula>$AH159=0</formula>
    </cfRule>
  </conditionalFormatting>
  <conditionalFormatting sqref="A153:A158">
    <cfRule type="expression" dxfId="1372" priority="157">
      <formula>$AH153=0</formula>
    </cfRule>
  </conditionalFormatting>
  <conditionalFormatting sqref="L41:R41">
    <cfRule type="expression" dxfId="1371" priority="149">
      <formula>L$9&gt;=20/24</formula>
    </cfRule>
    <cfRule type="expression" dxfId="1370" priority="150">
      <formula>AND(L$9&gt;=14/24,L$9&lt;20/24)</formula>
    </cfRule>
    <cfRule type="expression" dxfId="1369" priority="151">
      <formula>AND(L$9&gt;=8/24,L$9&lt;14/24)</formula>
    </cfRule>
    <cfRule type="expression" dxfId="1368" priority="152">
      <formula>L$9&lt;8/24</formula>
    </cfRule>
  </conditionalFormatting>
  <conditionalFormatting sqref="S41:Z41">
    <cfRule type="expression" dxfId="1367" priority="145">
      <formula>S$9&gt;=20/24</formula>
    </cfRule>
    <cfRule type="expression" dxfId="1366" priority="146">
      <formula>AND(S$9&gt;=14/24,S$9&lt;20/24)</formula>
    </cfRule>
    <cfRule type="expression" dxfId="1365" priority="147">
      <formula>AND(S$9&gt;=8/24,S$9&lt;14/24)</formula>
    </cfRule>
    <cfRule type="expression" dxfId="1364" priority="148">
      <formula>S$9&lt;8/24</formula>
    </cfRule>
  </conditionalFormatting>
  <conditionalFormatting sqref="C41:AF41">
    <cfRule type="expression" dxfId="1363" priority="144">
      <formula>C41&gt;$AG41</formula>
    </cfRule>
  </conditionalFormatting>
  <conditionalFormatting sqref="A41">
    <cfRule type="expression" dxfId="1362" priority="143">
      <formula>$AH41=0</formula>
    </cfRule>
  </conditionalFormatting>
  <conditionalFormatting sqref="C76:AF76">
    <cfRule type="expression" dxfId="1361" priority="139">
      <formula>C$9&gt;=20/24</formula>
    </cfRule>
    <cfRule type="expression" dxfId="1360" priority="140">
      <formula>AND(C$9&gt;=14/24,C$9&lt;20/24)</formula>
    </cfRule>
    <cfRule type="expression" dxfId="1359" priority="141">
      <formula>AND(C$9&gt;=8/24,C$9&lt;14/24)</formula>
    </cfRule>
    <cfRule type="expression" dxfId="1358" priority="142">
      <formula>C$9&lt;8/24</formula>
    </cfRule>
  </conditionalFormatting>
  <conditionalFormatting sqref="A76">
    <cfRule type="expression" dxfId="1357" priority="138">
      <formula>$AH76=0</formula>
    </cfRule>
  </conditionalFormatting>
  <conditionalFormatting sqref="C70:AG70">
    <cfRule type="expression" dxfId="1356" priority="134">
      <formula>C$9&gt;=20/24</formula>
    </cfRule>
    <cfRule type="expression" dxfId="1355" priority="135">
      <formula>AND(C$9&gt;=14/24,C$9&lt;20/24)</formula>
    </cfRule>
    <cfRule type="expression" dxfId="1354" priority="136">
      <formula>AND(C$9&gt;=8/24,C$9&lt;14/24)</formula>
    </cfRule>
    <cfRule type="expression" dxfId="1353" priority="137">
      <formula>C$9&lt;8/24</formula>
    </cfRule>
  </conditionalFormatting>
  <conditionalFormatting sqref="A70">
    <cfRule type="expression" dxfId="1352" priority="133">
      <formula>$AH70=0</formula>
    </cfRule>
  </conditionalFormatting>
  <conditionalFormatting sqref="AL31:AL32 AL7:AL29">
    <cfRule type="iconSet" priority="319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1351" priority="129">
      <formula>S$9&gt;=20/24</formula>
    </cfRule>
    <cfRule type="expression" dxfId="1350" priority="130">
      <formula>AND(S$9&gt;=14/24,S$9&lt;20/24)</formula>
    </cfRule>
    <cfRule type="expression" dxfId="1349" priority="131">
      <formula>AND(S$9&gt;=8/24,S$9&lt;14/24)</formula>
    </cfRule>
    <cfRule type="expression" dxfId="1348" priority="132">
      <formula>S$9&lt;8/24</formula>
    </cfRule>
  </conditionalFormatting>
  <conditionalFormatting sqref="S54">
    <cfRule type="expression" dxfId="1347" priority="125">
      <formula>S$9&gt;=20/24</formula>
    </cfRule>
    <cfRule type="expression" dxfId="1346" priority="126">
      <formula>AND(S$9&gt;=14/24,S$9&lt;20/24)</formula>
    </cfRule>
    <cfRule type="expression" dxfId="1345" priority="127">
      <formula>AND(S$9&gt;=8/24,S$9&lt;14/24)</formula>
    </cfRule>
    <cfRule type="expression" dxfId="1344" priority="128">
      <formula>S$9&lt;8/24</formula>
    </cfRule>
  </conditionalFormatting>
  <conditionalFormatting sqref="S57:Z60 S62:Z64 S61:AF61">
    <cfRule type="expression" dxfId="1343" priority="121">
      <formula>S$9&gt;=20/24</formula>
    </cfRule>
    <cfRule type="expression" dxfId="1342" priority="122">
      <formula>AND(S$9&gt;=14/24,S$9&lt;20/24)</formula>
    </cfRule>
    <cfRule type="expression" dxfId="1341" priority="123">
      <formula>AND(S$9&gt;=8/24,S$9&lt;14/24)</formula>
    </cfRule>
    <cfRule type="expression" dxfId="1340" priority="124">
      <formula>S$9&lt;8/24</formula>
    </cfRule>
  </conditionalFormatting>
  <conditionalFormatting sqref="C81:Z88">
    <cfRule type="expression" dxfId="1339" priority="109">
      <formula>C$9&gt;=20/24</formula>
    </cfRule>
    <cfRule type="expression" dxfId="1338" priority="110">
      <formula>AND(C$9&gt;=14/24,C$9&lt;20/24)</formula>
    </cfRule>
    <cfRule type="expression" dxfId="1337" priority="111">
      <formula>AND(C$9&gt;=8/24,C$9&lt;14/24)</formula>
    </cfRule>
    <cfRule type="expression" dxfId="1336" priority="112">
      <formula>C$9&lt;8/24</formula>
    </cfRule>
  </conditionalFormatting>
  <conditionalFormatting sqref="S91:Y94">
    <cfRule type="expression" dxfId="1335" priority="101">
      <formula>S$9&gt;=20/24</formula>
    </cfRule>
    <cfRule type="expression" dxfId="1334" priority="102">
      <formula>AND(S$9&gt;=14/24,S$9&lt;20/24)</formula>
    </cfRule>
    <cfRule type="expression" dxfId="1333" priority="103">
      <formula>AND(S$9&gt;=8/24,S$9&lt;14/24)</formula>
    </cfRule>
    <cfRule type="expression" dxfId="1332" priority="104">
      <formula>S$9&lt;8/24</formula>
    </cfRule>
  </conditionalFormatting>
  <conditionalFormatting sqref="S95:Y95">
    <cfRule type="expression" dxfId="1331" priority="97">
      <formula>S$9&gt;=20/24</formula>
    </cfRule>
    <cfRule type="expression" dxfId="1330" priority="98">
      <formula>AND(S$9&gt;=14/24,S$9&lt;20/24)</formula>
    </cfRule>
    <cfRule type="expression" dxfId="1329" priority="99">
      <formula>AND(S$9&gt;=8/24,S$9&lt;14/24)</formula>
    </cfRule>
    <cfRule type="expression" dxfId="1328" priority="100">
      <formula>S$9&lt;8/24</formula>
    </cfRule>
  </conditionalFormatting>
  <conditionalFormatting sqref="C91:E91 C92:R94">
    <cfRule type="expression" dxfId="1327" priority="93">
      <formula>C$9&gt;=20/24</formula>
    </cfRule>
    <cfRule type="expression" dxfId="1326" priority="94">
      <formula>AND(C$9&gt;=14/24,C$9&lt;20/24)</formula>
    </cfRule>
    <cfRule type="expression" dxfId="1325" priority="95">
      <formula>AND(C$9&gt;=8/24,C$9&lt;14/24)</formula>
    </cfRule>
    <cfRule type="expression" dxfId="1324" priority="96">
      <formula>C$9&lt;8/24</formula>
    </cfRule>
  </conditionalFormatting>
  <conditionalFormatting sqref="C95:R95">
    <cfRule type="expression" dxfId="1323" priority="81">
      <formula>C$9&gt;=20/24</formula>
    </cfRule>
    <cfRule type="expression" dxfId="1322" priority="82">
      <formula>AND(C$9&gt;=14/24,C$9&lt;20/24)</formula>
    </cfRule>
    <cfRule type="expression" dxfId="1321" priority="83">
      <formula>AND(C$9&gt;=8/24,C$9&lt;14/24)</formula>
    </cfRule>
    <cfRule type="expression" dxfId="1320" priority="84">
      <formula>C$9&lt;8/24</formula>
    </cfRule>
  </conditionalFormatting>
  <conditionalFormatting sqref="L91:R91">
    <cfRule type="expression" dxfId="1319" priority="69">
      <formula>L$9&gt;=20/24</formula>
    </cfRule>
    <cfRule type="expression" dxfId="1318" priority="70">
      <formula>AND(L$9&gt;=14/24,L$9&lt;20/24)</formula>
    </cfRule>
    <cfRule type="expression" dxfId="1317" priority="71">
      <formula>AND(L$9&gt;=8/24,L$9&lt;14/24)</formula>
    </cfRule>
    <cfRule type="expression" dxfId="1316" priority="72">
      <formula>L$9&lt;8/24</formula>
    </cfRule>
  </conditionalFormatting>
  <conditionalFormatting sqref="F91:K91">
    <cfRule type="expression" dxfId="1315" priority="65">
      <formula>F$9&gt;=20/24</formula>
    </cfRule>
    <cfRule type="expression" dxfId="1314" priority="66">
      <formula>AND(F$9&gt;=14/24,F$9&lt;20/24)</formula>
    </cfRule>
    <cfRule type="expression" dxfId="1313" priority="67">
      <formula>AND(F$9&gt;=8/24,F$9&lt;14/24)</formula>
    </cfRule>
    <cfRule type="expression" dxfId="1312" priority="68">
      <formula>F$9&lt;8/24</formula>
    </cfRule>
  </conditionalFormatting>
  <conditionalFormatting sqref="S91:Y91">
    <cfRule type="expression" dxfId="1311" priority="61">
      <formula>S$9&gt;=20/24</formula>
    </cfRule>
    <cfRule type="expression" dxfId="1310" priority="62">
      <formula>AND(S$9&gt;=14/24,S$9&lt;20/24)</formula>
    </cfRule>
    <cfRule type="expression" dxfId="1309" priority="63">
      <formula>AND(S$9&gt;=8/24,S$9&lt;14/24)</formula>
    </cfRule>
    <cfRule type="expression" dxfId="1308" priority="64">
      <formula>S$9&lt;8/24</formula>
    </cfRule>
  </conditionalFormatting>
  <conditionalFormatting sqref="B81:B88 B65:B69 B71:B75 B77:B79 B50:B57 B15:N28 B12:R13 O15:R27">
    <cfRule type="expression" dxfId="1307" priority="53">
      <formula>B$9&gt;=20/24</formula>
    </cfRule>
    <cfRule type="expression" dxfId="1306" priority="54">
      <formula>AND(B$9&gt;=14/24,B$9&lt;20/24)</formula>
    </cfRule>
    <cfRule type="expression" dxfId="1305" priority="55">
      <formula>AND(B$9&gt;=8/24,B$9&lt;14/24)</formula>
    </cfRule>
    <cfRule type="expression" dxfId="1304" priority="56">
      <formula>B$9&lt;8/24</formula>
    </cfRule>
  </conditionalFormatting>
  <conditionalFormatting sqref="B29:N30 B32:N32">
    <cfRule type="expression" dxfId="1303" priority="49">
      <formula>B$9&gt;=20/24</formula>
    </cfRule>
    <cfRule type="expression" dxfId="1302" priority="50">
      <formula>AND(B$9&gt;=14/24,B$9&lt;20/24)</formula>
    </cfRule>
    <cfRule type="expression" dxfId="1301" priority="51">
      <formula>AND(B$9&gt;=8/24,B$9&lt;14/24)</formula>
    </cfRule>
    <cfRule type="expression" dxfId="1300" priority="52">
      <formula>B$9&lt;8/24</formula>
    </cfRule>
  </conditionalFormatting>
  <conditionalFormatting sqref="B58:B64">
    <cfRule type="expression" dxfId="1299" priority="45">
      <formula>B$9&gt;=20/24</formula>
    </cfRule>
    <cfRule type="expression" dxfId="1298" priority="46">
      <formula>AND(B$9&gt;=14/24,B$9&lt;20/24)</formula>
    </cfRule>
    <cfRule type="expression" dxfId="1297" priority="47">
      <formula>AND(B$9&gt;=8/24,B$9&lt;14/24)</formula>
    </cfRule>
    <cfRule type="expression" dxfId="1296" priority="48">
      <formula>B$9&lt;8/24</formula>
    </cfRule>
  </conditionalFormatting>
  <conditionalFormatting sqref="B91:B94">
    <cfRule type="expression" dxfId="1295" priority="41">
      <formula>B$9&gt;=20/24</formula>
    </cfRule>
    <cfRule type="expression" dxfId="1294" priority="42">
      <formula>AND(B$9&gt;=14/24,B$9&lt;20/24)</formula>
    </cfRule>
    <cfRule type="expression" dxfId="1293" priority="43">
      <formula>AND(B$9&gt;=8/24,B$9&lt;14/24)</formula>
    </cfRule>
    <cfRule type="expression" dxfId="1292" priority="44">
      <formula>B$9&lt;8/24</formula>
    </cfRule>
  </conditionalFormatting>
  <conditionalFormatting sqref="B42:B53 B32:B40 B11:C13 C32:N32 B15:N30 D12:R13 O15:R27">
    <cfRule type="expression" dxfId="1291" priority="40">
      <formula>B11&gt;$AG11</formula>
    </cfRule>
  </conditionalFormatting>
  <conditionalFormatting sqref="B95">
    <cfRule type="expression" dxfId="1290" priority="36">
      <formula>B$9&gt;=20/24</formula>
    </cfRule>
    <cfRule type="expression" dxfId="1289" priority="37">
      <formula>AND(B$9&gt;=14/24,B$9&lt;20/24)</formula>
    </cfRule>
    <cfRule type="expression" dxfId="1288" priority="38">
      <formula>AND(B$9&gt;=8/24,B$9&lt;14/24)</formula>
    </cfRule>
    <cfRule type="expression" dxfId="1287" priority="39">
      <formula>B$9&lt;8/24</formula>
    </cfRule>
  </conditionalFormatting>
  <conditionalFormatting sqref="B33">
    <cfRule type="expression" dxfId="1286" priority="32">
      <formula>B$9&gt;=20/24</formula>
    </cfRule>
    <cfRule type="expression" dxfId="1285" priority="33">
      <formula>AND(B$9&gt;=14/24,B$9&lt;20/24)</formula>
    </cfRule>
    <cfRule type="expression" dxfId="1284" priority="34">
      <formula>AND(B$9&gt;=8/24,B$9&lt;14/24)</formula>
    </cfRule>
    <cfRule type="expression" dxfId="1283" priority="35">
      <formula>B$9&lt;8/24</formula>
    </cfRule>
  </conditionalFormatting>
  <conditionalFormatting sqref="B33">
    <cfRule type="expression" dxfId="1282" priority="28">
      <formula>B$9&gt;=20/24</formula>
    </cfRule>
    <cfRule type="expression" dxfId="1281" priority="29">
      <formula>AND(B$9&gt;=14/24,B$9&lt;20/24)</formula>
    </cfRule>
    <cfRule type="expression" dxfId="1280" priority="30">
      <formula>AND(B$9&gt;=8/24,B$9&lt;14/24)</formula>
    </cfRule>
    <cfRule type="expression" dxfId="1279" priority="31">
      <formula>B$9&lt;8/24</formula>
    </cfRule>
  </conditionalFormatting>
  <conditionalFormatting sqref="B31:N31">
    <cfRule type="expression" dxfId="1278" priority="24">
      <formula>B$9&gt;=20/24</formula>
    </cfRule>
    <cfRule type="expression" dxfId="1277" priority="25">
      <formula>AND(B$9&gt;=14/24,B$9&lt;20/24)</formula>
    </cfRule>
    <cfRule type="expression" dxfId="1276" priority="26">
      <formula>AND(B$9&gt;=8/24,B$9&lt;14/24)</formula>
    </cfRule>
    <cfRule type="expression" dxfId="1275" priority="27">
      <formula>B$9&lt;8/24</formula>
    </cfRule>
  </conditionalFormatting>
  <conditionalFormatting sqref="B31:N31">
    <cfRule type="expression" dxfId="1274" priority="23">
      <formula>B31&gt;$AG31</formula>
    </cfRule>
  </conditionalFormatting>
  <conditionalFormatting sqref="B80">
    <cfRule type="expression" dxfId="1273" priority="19">
      <formula>B$9&gt;=20/24</formula>
    </cfRule>
    <cfRule type="expression" dxfId="1272" priority="20">
      <formula>AND(B$9&gt;=14/24,B$9&lt;20/24)</formula>
    </cfRule>
    <cfRule type="expression" dxfId="1271" priority="21">
      <formula>AND(B$9&gt;=8/24,B$9&lt;14/24)</formula>
    </cfRule>
    <cfRule type="expression" dxfId="1270" priority="22">
      <formula>B$9&lt;8/24</formula>
    </cfRule>
  </conditionalFormatting>
  <conditionalFormatting sqref="B14:R14">
    <cfRule type="expression" dxfId="1269" priority="15">
      <formula>B$9&gt;=20/24</formula>
    </cfRule>
    <cfRule type="expression" dxfId="1268" priority="16">
      <formula>AND(B$9&gt;=14/24,B$9&lt;20/24)</formula>
    </cfRule>
    <cfRule type="expression" dxfId="1267" priority="17">
      <formula>AND(B$9&gt;=8/24,B$9&lt;14/24)</formula>
    </cfRule>
    <cfRule type="expression" dxfId="1266" priority="18">
      <formula>B$9&lt;8/24</formula>
    </cfRule>
  </conditionalFormatting>
  <conditionalFormatting sqref="B14:R14">
    <cfRule type="expression" dxfId="1265" priority="14">
      <formula>B14&gt;$AG14</formula>
    </cfRule>
  </conditionalFormatting>
  <conditionalFormatting sqref="B41">
    <cfRule type="expression" dxfId="1264" priority="13">
      <formula>B41&gt;$AG41</formula>
    </cfRule>
  </conditionalFormatting>
  <conditionalFormatting sqref="B76">
    <cfRule type="expression" dxfId="1263" priority="9">
      <formula>B$9&gt;=20/24</formula>
    </cfRule>
    <cfRule type="expression" dxfId="1262" priority="10">
      <formula>AND(B$9&gt;=14/24,B$9&lt;20/24)</formula>
    </cfRule>
    <cfRule type="expression" dxfId="1261" priority="11">
      <formula>AND(B$9&gt;=8/24,B$9&lt;14/24)</formula>
    </cfRule>
    <cfRule type="expression" dxfId="1260" priority="12">
      <formula>B$9&lt;8/24</formula>
    </cfRule>
  </conditionalFormatting>
  <conditionalFormatting sqref="B70">
    <cfRule type="expression" dxfId="1259" priority="5">
      <formula>B$9&gt;=20/24</formula>
    </cfRule>
    <cfRule type="expression" dxfId="1258" priority="6">
      <formula>AND(B$9&gt;=14/24,B$9&lt;20/24)</formula>
    </cfRule>
    <cfRule type="expression" dxfId="1257" priority="7">
      <formula>AND(B$9&gt;=8/24,B$9&lt;14/24)</formula>
    </cfRule>
    <cfRule type="expression" dxfId="1256" priority="8">
      <formula>B$9&lt;8/24</formula>
    </cfRule>
  </conditionalFormatting>
  <conditionalFormatting sqref="L11:R11">
    <cfRule type="expression" dxfId="1255" priority="1">
      <formula>L$9&gt;=20/24</formula>
    </cfRule>
    <cfRule type="expression" dxfId="1254" priority="2">
      <formula>AND(L$9&gt;=14/24,L$9&lt;20/24)</formula>
    </cfRule>
    <cfRule type="expression" dxfId="1253" priority="3">
      <formula>AND(L$9&gt;=8/24,L$9&lt;14/24)</formula>
    </cfRule>
    <cfRule type="expression" dxfId="1252" priority="4">
      <formula>L$9&lt;8/24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Y43" sqref="Y4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2078/04/31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-2.8099999999999987</v>
      </c>
      <c r="C5" s="32">
        <f t="shared" ref="C5:AF5" si="0">C65</f>
        <v>22.46</v>
      </c>
      <c r="D5" s="32">
        <f t="shared" si="0"/>
        <v>-19.740000000000002</v>
      </c>
      <c r="E5" s="32">
        <f t="shared" si="0"/>
        <v>-42.25</v>
      </c>
      <c r="F5" s="32">
        <f t="shared" si="0"/>
        <v>-23.83</v>
      </c>
      <c r="G5" s="32">
        <f t="shared" si="0"/>
        <v>-58.819999999999993</v>
      </c>
      <c r="H5" s="32">
        <f t="shared" si="0"/>
        <v>-71.510000000000005</v>
      </c>
      <c r="I5" s="32">
        <f t="shared" si="0"/>
        <v>-30.1</v>
      </c>
      <c r="J5" s="32">
        <f t="shared" si="0"/>
        <v>-14.7</v>
      </c>
      <c r="K5" s="32">
        <f t="shared" si="0"/>
        <v>8.2370000000000001</v>
      </c>
      <c r="L5" s="32">
        <f t="shared" si="0"/>
        <v>5</v>
      </c>
      <c r="M5" s="32">
        <f t="shared" si="0"/>
        <v>4.93</v>
      </c>
      <c r="N5" s="32">
        <f t="shared" si="0"/>
        <v>29.580000000000002</v>
      </c>
      <c r="O5" s="32">
        <f t="shared" si="0"/>
        <v>0.80000000000000071</v>
      </c>
      <c r="P5" s="32">
        <f t="shared" si="0"/>
        <v>22.72</v>
      </c>
      <c r="Q5" s="32">
        <f t="shared" si="0"/>
        <v>25.3</v>
      </c>
      <c r="R5" s="32">
        <f t="shared" si="0"/>
        <v>18.5</v>
      </c>
      <c r="S5" s="32">
        <f t="shared" si="0"/>
        <v>15.3</v>
      </c>
      <c r="T5" s="32">
        <f t="shared" si="0"/>
        <v>10.829999999999998</v>
      </c>
      <c r="U5" s="32">
        <f t="shared" si="0"/>
        <v>18.259999999999998</v>
      </c>
      <c r="V5" s="32">
        <f t="shared" si="0"/>
        <v>34.1</v>
      </c>
      <c r="W5" s="32">
        <f t="shared" si="0"/>
        <v>7.2199999999999989</v>
      </c>
      <c r="X5" s="32">
        <f t="shared" si="0"/>
        <v>25.08</v>
      </c>
      <c r="Y5" s="32">
        <f t="shared" si="0"/>
        <v>16.22</v>
      </c>
      <c r="Z5" s="32">
        <f t="shared" si="0"/>
        <v>101.31</v>
      </c>
      <c r="AA5" s="32">
        <f t="shared" si="0"/>
        <v>46.31</v>
      </c>
      <c r="AB5" s="32">
        <f t="shared" si="0"/>
        <v>40.409999999999997</v>
      </c>
      <c r="AC5" s="32">
        <f t="shared" si="0"/>
        <v>48.1</v>
      </c>
      <c r="AD5" s="32">
        <f t="shared" si="0"/>
        <v>-3.0599999999999987</v>
      </c>
      <c r="AE5" s="32">
        <f t="shared" si="0"/>
        <v>22</v>
      </c>
      <c r="AF5" s="32">
        <f t="shared" si="0"/>
        <v>32.97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1069MW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Load=921</v>
      </c>
      <c r="B7" s="35">
        <f t="shared" ref="B7:AF7" si="1">B72</f>
        <v>1051.4299999999998</v>
      </c>
      <c r="C7" s="35">
        <f t="shared" si="1"/>
        <v>1038.6999999999998</v>
      </c>
      <c r="D7" s="35">
        <f t="shared" si="1"/>
        <v>996.5</v>
      </c>
      <c r="E7" s="35">
        <f t="shared" si="1"/>
        <v>939.49</v>
      </c>
      <c r="F7" s="35">
        <f t="shared" si="1"/>
        <v>957.91</v>
      </c>
      <c r="G7" s="35">
        <f t="shared" si="1"/>
        <v>922.92</v>
      </c>
      <c r="H7" s="35">
        <f t="shared" si="1"/>
        <v>920.82999999999993</v>
      </c>
      <c r="I7" s="35">
        <f t="shared" si="1"/>
        <v>955.54</v>
      </c>
      <c r="J7" s="35">
        <f t="shared" si="1"/>
        <v>973.94</v>
      </c>
      <c r="K7" s="35">
        <f t="shared" si="1"/>
        <v>1043.8770000000002</v>
      </c>
      <c r="L7" s="35">
        <f>L72</f>
        <v>1067.7400000000002</v>
      </c>
      <c r="M7" s="35">
        <f t="shared" si="1"/>
        <v>1068.5700000000002</v>
      </c>
      <c r="N7" s="35">
        <f t="shared" si="1"/>
        <v>1111.6200000000001</v>
      </c>
      <c r="O7" s="35">
        <f t="shared" si="1"/>
        <v>1132.54</v>
      </c>
      <c r="P7" s="35">
        <f t="shared" si="1"/>
        <v>1146.3600000000001</v>
      </c>
      <c r="Q7" s="35">
        <f t="shared" si="1"/>
        <v>1144.74</v>
      </c>
      <c r="R7" s="35">
        <f t="shared" si="1"/>
        <v>1171.74</v>
      </c>
      <c r="S7" s="35">
        <f t="shared" si="1"/>
        <v>1205.3400000000001</v>
      </c>
      <c r="T7" s="35">
        <f t="shared" si="1"/>
        <v>1196.67</v>
      </c>
      <c r="U7" s="35">
        <f t="shared" si="1"/>
        <v>1159.0999999999999</v>
      </c>
      <c r="V7" s="35">
        <f t="shared" si="1"/>
        <v>1181.94</v>
      </c>
      <c r="W7" s="35">
        <f t="shared" si="1"/>
        <v>1190.96</v>
      </c>
      <c r="X7" s="35">
        <f t="shared" si="1"/>
        <v>1235.8200000000002</v>
      </c>
      <c r="Y7" s="35">
        <f t="shared" si="1"/>
        <v>1258.76</v>
      </c>
      <c r="Z7" s="35">
        <f t="shared" si="1"/>
        <v>1446.0500000000002</v>
      </c>
      <c r="AA7" s="35">
        <f t="shared" si="1"/>
        <v>1386.3500000000001</v>
      </c>
      <c r="AB7" s="35">
        <f t="shared" si="1"/>
        <v>1360.25</v>
      </c>
      <c r="AC7" s="35">
        <f t="shared" si="1"/>
        <v>1357.04</v>
      </c>
      <c r="AD7" s="35">
        <f t="shared" si="1"/>
        <v>1231.28</v>
      </c>
      <c r="AE7" s="35">
        <f t="shared" si="1"/>
        <v>1168.04</v>
      </c>
      <c r="AF7" s="35">
        <f t="shared" si="1"/>
        <v>1179.4100000000001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>
        <v>160</v>
      </c>
      <c r="C11" s="47">
        <v>160</v>
      </c>
      <c r="D11" s="47">
        <v>160</v>
      </c>
      <c r="E11" s="47">
        <v>160</v>
      </c>
      <c r="F11" s="47">
        <v>160</v>
      </c>
      <c r="G11" s="47">
        <v>160</v>
      </c>
      <c r="H11" s="47">
        <v>160</v>
      </c>
      <c r="I11" s="47">
        <v>160</v>
      </c>
      <c r="J11" s="47">
        <v>160</v>
      </c>
      <c r="K11" s="47">
        <v>160</v>
      </c>
      <c r="L11" s="48">
        <v>160</v>
      </c>
      <c r="M11" s="48">
        <v>160</v>
      </c>
      <c r="N11" s="48">
        <v>170</v>
      </c>
      <c r="O11" s="48">
        <v>246</v>
      </c>
      <c r="P11" s="48">
        <v>235</v>
      </c>
      <c r="Q11" s="48">
        <v>240</v>
      </c>
      <c r="R11" s="48">
        <v>240</v>
      </c>
      <c r="S11" s="49">
        <v>270</v>
      </c>
      <c r="T11" s="49">
        <v>275</v>
      </c>
      <c r="U11" s="49">
        <v>210</v>
      </c>
      <c r="V11" s="49">
        <v>210</v>
      </c>
      <c r="W11" s="49">
        <v>247</v>
      </c>
      <c r="X11" s="49">
        <v>275</v>
      </c>
      <c r="Y11" s="49">
        <v>298</v>
      </c>
      <c r="Z11" s="49">
        <v>297</v>
      </c>
      <c r="AA11" s="49">
        <v>292</v>
      </c>
      <c r="AB11" s="49">
        <v>282</v>
      </c>
      <c r="AC11" s="49">
        <v>273</v>
      </c>
      <c r="AD11" s="47">
        <v>300</v>
      </c>
      <c r="AE11" s="47">
        <v>220</v>
      </c>
      <c r="AF11" s="47">
        <v>220</v>
      </c>
      <c r="AG11" s="50">
        <v>456</v>
      </c>
      <c r="AH11" s="51">
        <f>MAX(B11:AF11)</f>
        <v>300</v>
      </c>
      <c r="AI11" s="52">
        <f>MIN(B11:AF11)</f>
        <v>160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8">
        <v>60</v>
      </c>
      <c r="C12" s="48">
        <v>60</v>
      </c>
      <c r="D12" s="48">
        <v>60</v>
      </c>
      <c r="E12" s="48">
        <v>60</v>
      </c>
      <c r="F12" s="48">
        <v>60</v>
      </c>
      <c r="G12" s="48">
        <v>60</v>
      </c>
      <c r="H12" s="48">
        <v>60</v>
      </c>
      <c r="I12" s="48">
        <v>60</v>
      </c>
      <c r="J12" s="48">
        <v>60</v>
      </c>
      <c r="K12" s="48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8">
        <v>60</v>
      </c>
      <c r="AB12" s="48">
        <v>60</v>
      </c>
      <c r="AC12" s="48">
        <v>60</v>
      </c>
      <c r="AD12" s="48">
        <v>60</v>
      </c>
      <c r="AE12" s="48">
        <v>60</v>
      </c>
      <c r="AF12" s="48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8">
        <v>0</v>
      </c>
      <c r="C13" s="48">
        <v>0</v>
      </c>
      <c r="D13" s="48">
        <v>0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48">
        <v>45.3</v>
      </c>
      <c r="C14" s="48">
        <v>45.3</v>
      </c>
      <c r="D14" s="48">
        <v>45.3</v>
      </c>
      <c r="E14" s="48">
        <v>45.3</v>
      </c>
      <c r="F14" s="48">
        <v>45.3</v>
      </c>
      <c r="G14" s="48">
        <v>45.3</v>
      </c>
      <c r="H14" s="48">
        <v>45.3</v>
      </c>
      <c r="I14" s="48">
        <v>45.3</v>
      </c>
      <c r="J14" s="48">
        <v>45.3</v>
      </c>
      <c r="K14" s="48">
        <v>45.3</v>
      </c>
      <c r="L14" s="48">
        <v>45.3</v>
      </c>
      <c r="M14" s="48">
        <v>45.3</v>
      </c>
      <c r="N14" s="48">
        <v>45.6</v>
      </c>
      <c r="O14" s="48">
        <v>45.9</v>
      </c>
      <c r="P14" s="48">
        <v>45.7</v>
      </c>
      <c r="Q14" s="48">
        <v>45.7</v>
      </c>
      <c r="R14" s="48">
        <v>45.7</v>
      </c>
      <c r="S14" s="48">
        <v>45.7</v>
      </c>
      <c r="T14" s="48">
        <v>45.7</v>
      </c>
      <c r="U14" s="48">
        <v>45.8</v>
      </c>
      <c r="V14" s="48">
        <v>45.8</v>
      </c>
      <c r="W14" s="48">
        <v>45.8</v>
      </c>
      <c r="X14" s="48">
        <v>45</v>
      </c>
      <c r="Y14" s="48">
        <v>45</v>
      </c>
      <c r="Z14" s="48">
        <v>45</v>
      </c>
      <c r="AA14" s="48">
        <v>45</v>
      </c>
      <c r="AB14" s="48">
        <v>45</v>
      </c>
      <c r="AC14" s="48">
        <v>45</v>
      </c>
      <c r="AD14" s="48">
        <v>45</v>
      </c>
      <c r="AE14" s="48">
        <v>45</v>
      </c>
      <c r="AF14" s="48">
        <v>45</v>
      </c>
      <c r="AG14" s="56">
        <v>50</v>
      </c>
      <c r="AH14" s="51">
        <f t="shared" si="2"/>
        <v>45.9</v>
      </c>
      <c r="AI14" s="52">
        <f t="shared" si="3"/>
        <v>45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8">
        <v>24</v>
      </c>
      <c r="C15" s="48">
        <v>24</v>
      </c>
      <c r="D15" s="48">
        <v>24</v>
      </c>
      <c r="E15" s="48">
        <v>0</v>
      </c>
      <c r="F15" s="48">
        <v>0</v>
      </c>
      <c r="G15" s="48">
        <v>0</v>
      </c>
      <c r="H15" s="47">
        <v>20</v>
      </c>
      <c r="I15" s="47">
        <v>20</v>
      </c>
      <c r="J15" s="47">
        <v>20</v>
      </c>
      <c r="K15" s="47">
        <v>14</v>
      </c>
      <c r="L15" s="48">
        <v>14</v>
      </c>
      <c r="M15" s="48">
        <v>14</v>
      </c>
      <c r="N15" s="48">
        <v>14</v>
      </c>
      <c r="O15" s="48">
        <v>0</v>
      </c>
      <c r="P15" s="48">
        <v>0</v>
      </c>
      <c r="Q15" s="48">
        <v>0</v>
      </c>
      <c r="R15" s="48">
        <v>28</v>
      </c>
      <c r="S15" s="48">
        <v>28</v>
      </c>
      <c r="T15" s="48">
        <v>28</v>
      </c>
      <c r="U15" s="48">
        <v>28</v>
      </c>
      <c r="V15" s="48">
        <v>28</v>
      </c>
      <c r="W15" s="48">
        <v>28</v>
      </c>
      <c r="X15" s="48">
        <v>28</v>
      </c>
      <c r="Y15" s="48">
        <v>35</v>
      </c>
      <c r="Z15" s="48">
        <v>39</v>
      </c>
      <c r="AA15" s="48">
        <v>39</v>
      </c>
      <c r="AB15" s="48">
        <v>28</v>
      </c>
      <c r="AC15" s="48">
        <v>28</v>
      </c>
      <c r="AD15" s="48">
        <v>28</v>
      </c>
      <c r="AE15" s="48">
        <v>20</v>
      </c>
      <c r="AF15" s="48">
        <v>20</v>
      </c>
      <c r="AG15" s="168">
        <v>45</v>
      </c>
      <c r="AH15" s="51">
        <f t="shared" si="2"/>
        <v>39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8">
        <v>25</v>
      </c>
      <c r="C16" s="48">
        <v>25</v>
      </c>
      <c r="D16" s="48">
        <v>25</v>
      </c>
      <c r="E16" s="48">
        <v>25</v>
      </c>
      <c r="F16" s="48">
        <v>25</v>
      </c>
      <c r="G16" s="48">
        <v>25</v>
      </c>
      <c r="H16" s="48">
        <v>25</v>
      </c>
      <c r="I16" s="48">
        <v>25</v>
      </c>
      <c r="J16" s="48">
        <v>25</v>
      </c>
      <c r="K16" s="48">
        <v>25</v>
      </c>
      <c r="L16" s="48">
        <v>25</v>
      </c>
      <c r="M16" s="48">
        <v>25</v>
      </c>
      <c r="N16" s="48">
        <v>25</v>
      </c>
      <c r="O16" s="48">
        <v>25</v>
      </c>
      <c r="P16" s="48">
        <v>25</v>
      </c>
      <c r="Q16" s="48">
        <v>25</v>
      </c>
      <c r="R16" s="48">
        <v>25</v>
      </c>
      <c r="S16" s="48">
        <v>25</v>
      </c>
      <c r="T16" s="48">
        <v>25</v>
      </c>
      <c r="U16" s="48">
        <v>25</v>
      </c>
      <c r="V16" s="48">
        <v>25</v>
      </c>
      <c r="W16" s="48">
        <v>25</v>
      </c>
      <c r="X16" s="48">
        <v>25</v>
      </c>
      <c r="Y16" s="48">
        <v>25</v>
      </c>
      <c r="Z16" s="48">
        <v>25</v>
      </c>
      <c r="AA16" s="48">
        <v>25</v>
      </c>
      <c r="AB16" s="48">
        <v>25</v>
      </c>
      <c r="AC16" s="48">
        <v>25</v>
      </c>
      <c r="AD16" s="48">
        <v>25</v>
      </c>
      <c r="AE16" s="48">
        <v>25</v>
      </c>
      <c r="AF16" s="48">
        <v>25</v>
      </c>
      <c r="AG16" s="168">
        <v>42</v>
      </c>
      <c r="AH16" s="51">
        <f t="shared" si="2"/>
        <v>25</v>
      </c>
      <c r="AI16" s="52">
        <f t="shared" si="3"/>
        <v>25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8">
        <v>25</v>
      </c>
      <c r="C17" s="48">
        <v>25</v>
      </c>
      <c r="D17" s="48">
        <v>25</v>
      </c>
      <c r="E17" s="48">
        <v>25</v>
      </c>
      <c r="F17" s="48">
        <v>25</v>
      </c>
      <c r="G17" s="48">
        <v>25</v>
      </c>
      <c r="H17" s="48">
        <v>25</v>
      </c>
      <c r="I17" s="48">
        <v>25</v>
      </c>
      <c r="J17" s="48">
        <v>25</v>
      </c>
      <c r="K17" s="48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8">
        <v>25</v>
      </c>
      <c r="AB17" s="48">
        <v>25</v>
      </c>
      <c r="AC17" s="48">
        <v>25</v>
      </c>
      <c r="AD17" s="48">
        <v>25</v>
      </c>
      <c r="AE17" s="48">
        <v>25</v>
      </c>
      <c r="AF17" s="48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8">
        <v>25</v>
      </c>
      <c r="C18" s="48">
        <v>25</v>
      </c>
      <c r="D18" s="48">
        <v>25</v>
      </c>
      <c r="E18" s="48">
        <v>25</v>
      </c>
      <c r="F18" s="48">
        <v>25</v>
      </c>
      <c r="G18" s="48">
        <v>25</v>
      </c>
      <c r="H18" s="48">
        <v>25</v>
      </c>
      <c r="I18" s="48">
        <v>25</v>
      </c>
      <c r="J18" s="48">
        <v>25</v>
      </c>
      <c r="K18" s="48">
        <v>25</v>
      </c>
      <c r="L18" s="48">
        <v>25</v>
      </c>
      <c r="M18" s="48">
        <v>25</v>
      </c>
      <c r="N18" s="48">
        <v>25</v>
      </c>
      <c r="O18" s="48">
        <v>25</v>
      </c>
      <c r="P18" s="48">
        <v>25</v>
      </c>
      <c r="Q18" s="48">
        <v>25</v>
      </c>
      <c r="R18" s="48">
        <v>25</v>
      </c>
      <c r="S18" s="48">
        <v>25</v>
      </c>
      <c r="T18" s="48">
        <v>25</v>
      </c>
      <c r="U18" s="48">
        <v>25</v>
      </c>
      <c r="V18" s="48">
        <v>25</v>
      </c>
      <c r="W18" s="48">
        <v>25</v>
      </c>
      <c r="X18" s="48">
        <v>25</v>
      </c>
      <c r="Y18" s="48">
        <v>25</v>
      </c>
      <c r="Z18" s="48">
        <v>25</v>
      </c>
      <c r="AA18" s="48">
        <v>25</v>
      </c>
      <c r="AB18" s="48">
        <v>25</v>
      </c>
      <c r="AC18" s="48">
        <v>25</v>
      </c>
      <c r="AD18" s="48">
        <v>25</v>
      </c>
      <c r="AE18" s="48">
        <v>25</v>
      </c>
      <c r="AF18" s="48">
        <v>25</v>
      </c>
      <c r="AG18" s="168">
        <v>30</v>
      </c>
      <c r="AH18" s="51">
        <f t="shared" si="2"/>
        <v>25</v>
      </c>
      <c r="AI18" s="52">
        <f t="shared" si="3"/>
        <v>25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8">
        <v>6.2</v>
      </c>
      <c r="C19" s="48">
        <v>6.2</v>
      </c>
      <c r="D19" s="48">
        <v>6.2</v>
      </c>
      <c r="E19" s="48">
        <v>6.2</v>
      </c>
      <c r="F19" s="48">
        <v>6.2</v>
      </c>
      <c r="G19" s="48">
        <v>6.2</v>
      </c>
      <c r="H19" s="48">
        <v>6.2</v>
      </c>
      <c r="I19" s="48">
        <v>6.2</v>
      </c>
      <c r="J19" s="48">
        <v>6.2</v>
      </c>
      <c r="K19" s="48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8">
        <v>6.2</v>
      </c>
      <c r="AB19" s="48">
        <v>6.2</v>
      </c>
      <c r="AC19" s="48">
        <v>6.2</v>
      </c>
      <c r="AD19" s="48">
        <v>6.2</v>
      </c>
      <c r="AE19" s="48">
        <v>6.2</v>
      </c>
      <c r="AF19" s="48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8">
        <v>0</v>
      </c>
      <c r="C20" s="48">
        <v>0</v>
      </c>
      <c r="D20" s="48">
        <v>0</v>
      </c>
      <c r="E20" s="48">
        <v>0</v>
      </c>
      <c r="F20" s="48">
        <v>0</v>
      </c>
      <c r="G20" s="48">
        <v>0</v>
      </c>
      <c r="H20" s="48">
        <v>0</v>
      </c>
      <c r="I20" s="48">
        <v>0</v>
      </c>
      <c r="J20" s="48">
        <v>0</v>
      </c>
      <c r="K20" s="48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8">
        <v>22</v>
      </c>
      <c r="C21" s="48">
        <v>22</v>
      </c>
      <c r="D21" s="48">
        <v>22</v>
      </c>
      <c r="E21" s="48">
        <v>22</v>
      </c>
      <c r="F21" s="48">
        <v>22</v>
      </c>
      <c r="G21" s="48">
        <v>22</v>
      </c>
      <c r="H21" s="48">
        <v>22</v>
      </c>
      <c r="I21" s="48">
        <v>22</v>
      </c>
      <c r="J21" s="48">
        <v>22</v>
      </c>
      <c r="K21" s="48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22</v>
      </c>
      <c r="R21" s="48">
        <v>22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8">
        <v>22</v>
      </c>
      <c r="AB21" s="48">
        <v>22</v>
      </c>
      <c r="AC21" s="48">
        <v>22</v>
      </c>
      <c r="AD21" s="48">
        <v>22</v>
      </c>
      <c r="AE21" s="48">
        <v>22</v>
      </c>
      <c r="AF21" s="48">
        <v>22</v>
      </c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8">
        <v>22</v>
      </c>
      <c r="C22" s="48">
        <v>22</v>
      </c>
      <c r="D22" s="48">
        <v>22</v>
      </c>
      <c r="E22" s="48">
        <v>22</v>
      </c>
      <c r="F22" s="48">
        <v>22</v>
      </c>
      <c r="G22" s="48">
        <v>22</v>
      </c>
      <c r="H22" s="48">
        <v>22</v>
      </c>
      <c r="I22" s="48">
        <v>22</v>
      </c>
      <c r="J22" s="48">
        <v>22</v>
      </c>
      <c r="K22" s="48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8">
        <v>22</v>
      </c>
      <c r="AB22" s="48">
        <v>22</v>
      </c>
      <c r="AC22" s="48">
        <v>22</v>
      </c>
      <c r="AD22" s="48">
        <v>22</v>
      </c>
      <c r="AE22" s="48">
        <v>22</v>
      </c>
      <c r="AF22" s="48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8">
        <v>22</v>
      </c>
      <c r="C23" s="48">
        <v>22</v>
      </c>
      <c r="D23" s="48">
        <v>22</v>
      </c>
      <c r="E23" s="48">
        <v>22</v>
      </c>
      <c r="F23" s="48">
        <v>22</v>
      </c>
      <c r="G23" s="48">
        <v>22</v>
      </c>
      <c r="H23" s="48">
        <v>22</v>
      </c>
      <c r="I23" s="48">
        <v>22</v>
      </c>
      <c r="J23" s="48">
        <v>22</v>
      </c>
      <c r="K23" s="48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22</v>
      </c>
      <c r="S23" s="48">
        <v>22</v>
      </c>
      <c r="T23" s="48">
        <v>22</v>
      </c>
      <c r="U23" s="48">
        <v>22</v>
      </c>
      <c r="V23" s="48">
        <v>22</v>
      </c>
      <c r="W23" s="48">
        <v>22</v>
      </c>
      <c r="X23" s="48">
        <v>22</v>
      </c>
      <c r="Y23" s="48">
        <v>22</v>
      </c>
      <c r="Z23" s="48">
        <v>22</v>
      </c>
      <c r="AA23" s="48">
        <v>22</v>
      </c>
      <c r="AB23" s="48">
        <v>22</v>
      </c>
      <c r="AC23" s="48">
        <v>22</v>
      </c>
      <c r="AD23" s="48">
        <v>22</v>
      </c>
      <c r="AE23" s="48">
        <v>22</v>
      </c>
      <c r="AF23" s="48">
        <v>22</v>
      </c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8">
        <v>22</v>
      </c>
      <c r="C24" s="48">
        <v>22</v>
      </c>
      <c r="D24" s="48">
        <v>22</v>
      </c>
      <c r="E24" s="48">
        <v>22</v>
      </c>
      <c r="F24" s="48">
        <v>22</v>
      </c>
      <c r="G24" s="48">
        <v>22</v>
      </c>
      <c r="H24" s="48">
        <v>22</v>
      </c>
      <c r="I24" s="48">
        <v>22</v>
      </c>
      <c r="J24" s="48">
        <v>22</v>
      </c>
      <c r="K24" s="48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8">
        <v>22</v>
      </c>
      <c r="AB24" s="48">
        <v>22</v>
      </c>
      <c r="AC24" s="48">
        <v>22</v>
      </c>
      <c r="AD24" s="48">
        <v>22</v>
      </c>
      <c r="AE24" s="48">
        <v>22</v>
      </c>
      <c r="AF24" s="48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8">
        <v>15</v>
      </c>
      <c r="C25" s="48">
        <v>15</v>
      </c>
      <c r="D25" s="48">
        <v>15</v>
      </c>
      <c r="E25" s="48">
        <v>15</v>
      </c>
      <c r="F25" s="48">
        <v>15</v>
      </c>
      <c r="G25" s="48">
        <v>15</v>
      </c>
      <c r="H25" s="48">
        <v>15</v>
      </c>
      <c r="I25" s="48">
        <v>15</v>
      </c>
      <c r="J25" s="48">
        <v>15</v>
      </c>
      <c r="K25" s="48">
        <v>15</v>
      </c>
      <c r="L25" s="48">
        <v>15</v>
      </c>
      <c r="M25" s="48">
        <v>15</v>
      </c>
      <c r="N25" s="48">
        <v>15</v>
      </c>
      <c r="O25" s="48">
        <v>15</v>
      </c>
      <c r="P25" s="48">
        <v>15</v>
      </c>
      <c r="Q25" s="48">
        <v>15</v>
      </c>
      <c r="R25" s="48">
        <v>15</v>
      </c>
      <c r="S25" s="48">
        <v>15</v>
      </c>
      <c r="T25" s="48">
        <v>15</v>
      </c>
      <c r="U25" s="48">
        <v>15</v>
      </c>
      <c r="V25" s="48">
        <v>15</v>
      </c>
      <c r="W25" s="48">
        <v>15</v>
      </c>
      <c r="X25" s="48">
        <v>15</v>
      </c>
      <c r="Y25" s="48">
        <v>15</v>
      </c>
      <c r="Z25" s="48">
        <v>15</v>
      </c>
      <c r="AA25" s="48">
        <v>15</v>
      </c>
      <c r="AB25" s="48">
        <v>15</v>
      </c>
      <c r="AC25" s="48">
        <v>15</v>
      </c>
      <c r="AD25" s="48">
        <v>15</v>
      </c>
      <c r="AE25" s="48">
        <v>15</v>
      </c>
      <c r="AF25" s="48">
        <v>15</v>
      </c>
      <c r="AG25" s="168">
        <v>23.5</v>
      </c>
      <c r="AH25" s="51">
        <f t="shared" si="2"/>
        <v>15</v>
      </c>
      <c r="AI25" s="52">
        <f t="shared" si="3"/>
        <v>15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8">
        <v>10.5</v>
      </c>
      <c r="C26" s="48">
        <v>10.5</v>
      </c>
      <c r="D26" s="48">
        <v>10.5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48">
        <v>13</v>
      </c>
      <c r="K26" s="48">
        <v>13.6</v>
      </c>
      <c r="L26" s="48">
        <v>13.6</v>
      </c>
      <c r="M26" s="48">
        <v>13.6</v>
      </c>
      <c r="N26" s="48">
        <v>13.6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8">
        <v>0</v>
      </c>
      <c r="AE26" s="48">
        <v>0</v>
      </c>
      <c r="AF26" s="48">
        <v>0</v>
      </c>
      <c r="AG26" s="168">
        <v>22.2</v>
      </c>
      <c r="AH26" s="51">
        <f t="shared" si="2"/>
        <v>13.6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8">
        <v>0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8">
        <v>0</v>
      </c>
      <c r="AD27" s="48">
        <v>0</v>
      </c>
      <c r="AE27" s="48">
        <v>0</v>
      </c>
      <c r="AF27" s="48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0</v>
      </c>
      <c r="I28" s="48">
        <v>0</v>
      </c>
      <c r="J28" s="48">
        <v>0</v>
      </c>
      <c r="K28" s="48">
        <v>0</v>
      </c>
      <c r="L28" s="48">
        <v>0</v>
      </c>
      <c r="M28" s="48">
        <v>0</v>
      </c>
      <c r="N28" s="48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8">
        <v>0</v>
      </c>
      <c r="AB28" s="48">
        <v>0</v>
      </c>
      <c r="AC28" s="48">
        <v>0</v>
      </c>
      <c r="AD28" s="48">
        <v>0</v>
      </c>
      <c r="AE28" s="48">
        <v>0</v>
      </c>
      <c r="AF28" s="48">
        <v>0</v>
      </c>
      <c r="AG28" s="168">
        <v>22.1</v>
      </c>
      <c r="AH28" s="51">
        <f t="shared" si="2"/>
        <v>0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48">
        <v>12</v>
      </c>
      <c r="C29" s="48">
        <v>12</v>
      </c>
      <c r="D29" s="48">
        <v>12</v>
      </c>
      <c r="E29" s="48">
        <v>12</v>
      </c>
      <c r="F29" s="48">
        <v>12</v>
      </c>
      <c r="G29" s="48">
        <v>12</v>
      </c>
      <c r="H29" s="48">
        <v>12</v>
      </c>
      <c r="I29" s="48">
        <v>12</v>
      </c>
      <c r="J29" s="48">
        <v>12</v>
      </c>
      <c r="K29" s="48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48">
        <v>12</v>
      </c>
      <c r="AB29" s="48">
        <v>12</v>
      </c>
      <c r="AC29" s="48">
        <v>12</v>
      </c>
      <c r="AD29" s="48">
        <v>12</v>
      </c>
      <c r="AE29" s="48">
        <v>12</v>
      </c>
      <c r="AF29" s="48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48">
        <v>0</v>
      </c>
      <c r="C30" s="48">
        <v>0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8">
        <v>0</v>
      </c>
      <c r="AB30" s="48">
        <v>0</v>
      </c>
      <c r="AC30" s="48">
        <v>0</v>
      </c>
      <c r="AD30" s="48">
        <v>0</v>
      </c>
      <c r="AE30" s="48">
        <v>0</v>
      </c>
      <c r="AF30" s="48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48">
        <v>4.8</v>
      </c>
      <c r="C31" s="48">
        <v>4.8</v>
      </c>
      <c r="D31" s="48">
        <v>4.8</v>
      </c>
      <c r="E31" s="48">
        <v>4.8</v>
      </c>
      <c r="F31" s="48">
        <v>4.8</v>
      </c>
      <c r="G31" s="48">
        <v>4.8</v>
      </c>
      <c r="H31" s="48">
        <v>4.8</v>
      </c>
      <c r="I31" s="48">
        <v>4.8</v>
      </c>
      <c r="J31" s="48">
        <v>4.8</v>
      </c>
      <c r="K31" s="48">
        <v>4.8</v>
      </c>
      <c r="L31" s="48">
        <v>4.8</v>
      </c>
      <c r="M31" s="48">
        <v>4.8</v>
      </c>
      <c r="N31" s="48">
        <v>4.8</v>
      </c>
      <c r="O31" s="48">
        <v>0</v>
      </c>
      <c r="P31" s="48">
        <v>9</v>
      </c>
      <c r="Q31" s="48">
        <v>9</v>
      </c>
      <c r="R31" s="48">
        <v>9</v>
      </c>
      <c r="S31" s="48">
        <v>9</v>
      </c>
      <c r="T31" s="48">
        <v>9</v>
      </c>
      <c r="U31" s="48">
        <v>9</v>
      </c>
      <c r="V31" s="48">
        <v>9</v>
      </c>
      <c r="W31" s="48">
        <v>9</v>
      </c>
      <c r="X31" s="48">
        <v>9</v>
      </c>
      <c r="Y31" s="48">
        <v>9</v>
      </c>
      <c r="Z31" s="48">
        <v>9</v>
      </c>
      <c r="AA31" s="48">
        <v>9</v>
      </c>
      <c r="AB31" s="48">
        <v>9</v>
      </c>
      <c r="AC31" s="48">
        <v>9</v>
      </c>
      <c r="AD31" s="48">
        <v>9</v>
      </c>
      <c r="AE31" s="48">
        <v>9</v>
      </c>
      <c r="AF31" s="48">
        <v>9</v>
      </c>
      <c r="AG31" s="58">
        <v>20</v>
      </c>
      <c r="AH31" s="51">
        <f t="shared" si="2"/>
        <v>9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48">
        <v>0</v>
      </c>
      <c r="C32" s="48">
        <v>0</v>
      </c>
      <c r="D32" s="48">
        <v>0</v>
      </c>
      <c r="E32" s="48">
        <v>0</v>
      </c>
      <c r="F32" s="48">
        <v>0</v>
      </c>
      <c r="G32" s="48">
        <v>0</v>
      </c>
      <c r="H32" s="48">
        <v>0</v>
      </c>
      <c r="I32" s="48">
        <v>0</v>
      </c>
      <c r="J32" s="48">
        <v>0</v>
      </c>
      <c r="K32" s="48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48">
        <v>0</v>
      </c>
      <c r="AB32" s="48">
        <v>0</v>
      </c>
      <c r="AC32" s="48">
        <v>0</v>
      </c>
      <c r="AD32" s="48">
        <v>0</v>
      </c>
      <c r="AE32" s="48">
        <v>0</v>
      </c>
      <c r="AF32" s="48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154</v>
      </c>
      <c r="C34" s="55">
        <v>155</v>
      </c>
      <c r="D34" s="55">
        <v>149</v>
      </c>
      <c r="E34" s="55">
        <v>149</v>
      </c>
      <c r="F34" s="55">
        <v>151</v>
      </c>
      <c r="G34" s="55">
        <v>144</v>
      </c>
      <c r="H34" s="55">
        <v>150</v>
      </c>
      <c r="I34" s="55">
        <v>150</v>
      </c>
      <c r="J34" s="55">
        <v>152</v>
      </c>
      <c r="K34" s="55">
        <v>151</v>
      </c>
      <c r="L34" s="64">
        <f>79+73</f>
        <v>152</v>
      </c>
      <c r="M34" s="64">
        <v>151.30000000000001</v>
      </c>
      <c r="N34" s="64">
        <v>153.6</v>
      </c>
      <c r="O34" s="64">
        <v>152</v>
      </c>
      <c r="P34" s="64">
        <v>150</v>
      </c>
      <c r="Q34" s="64">
        <v>151</v>
      </c>
      <c r="R34" s="64">
        <v>149</v>
      </c>
      <c r="S34" s="64">
        <f>74.2+76.2</f>
        <v>150.4</v>
      </c>
      <c r="T34" s="64">
        <v>150.4</v>
      </c>
      <c r="U34" s="64">
        <f>74+74.3</f>
        <v>148.30000000000001</v>
      </c>
      <c r="V34" s="64">
        <v>143</v>
      </c>
      <c r="W34" s="64">
        <f>73+72.9</f>
        <v>145.9</v>
      </c>
      <c r="X34" s="64">
        <f>73+74.5</f>
        <v>147.5</v>
      </c>
      <c r="Y34" s="64">
        <f>72+74.9</f>
        <v>146.9</v>
      </c>
      <c r="Z34" s="64">
        <f>72.6+74.2</f>
        <v>146.80000000000001</v>
      </c>
      <c r="AA34" s="64">
        <f>72.6+74.2</f>
        <v>146.80000000000001</v>
      </c>
      <c r="AB34" s="64">
        <v>146</v>
      </c>
      <c r="AC34" s="64">
        <v>148</v>
      </c>
      <c r="AD34" s="64">
        <v>150</v>
      </c>
      <c r="AE34" s="55">
        <v>150</v>
      </c>
      <c r="AF34" s="55">
        <v>150</v>
      </c>
      <c r="AG34" s="58">
        <v>240</v>
      </c>
      <c r="AH34" s="51">
        <f t="shared" si="2"/>
        <v>155</v>
      </c>
      <c r="AI34" s="52">
        <f t="shared" si="3"/>
        <v>143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720.8</v>
      </c>
      <c r="C35" s="66">
        <f t="shared" si="4"/>
        <v>720.8</v>
      </c>
      <c r="D35" s="66">
        <f t="shared" si="4"/>
        <v>720.8</v>
      </c>
      <c r="E35" s="66">
        <f t="shared" si="4"/>
        <v>686.3</v>
      </c>
      <c r="F35" s="66">
        <f t="shared" si="4"/>
        <v>686.3</v>
      </c>
      <c r="G35" s="66">
        <f t="shared" si="4"/>
        <v>686.3</v>
      </c>
      <c r="H35" s="66">
        <f t="shared" si="4"/>
        <v>706.3</v>
      </c>
      <c r="I35" s="66">
        <f t="shared" si="4"/>
        <v>706.3</v>
      </c>
      <c r="J35" s="66">
        <f t="shared" si="4"/>
        <v>719.3</v>
      </c>
      <c r="K35" s="66">
        <f t="shared" si="4"/>
        <v>713.90000000000009</v>
      </c>
      <c r="L35" s="66">
        <f t="shared" si="4"/>
        <v>713.90000000000009</v>
      </c>
      <c r="M35" s="66">
        <f t="shared" si="4"/>
        <v>713.90000000000009</v>
      </c>
      <c r="N35" s="66">
        <f t="shared" si="4"/>
        <v>724.2</v>
      </c>
      <c r="O35" s="66">
        <f t="shared" si="4"/>
        <v>768.09999999999991</v>
      </c>
      <c r="P35" s="66">
        <f t="shared" si="4"/>
        <v>765.9</v>
      </c>
      <c r="Q35" s="66">
        <f t="shared" si="4"/>
        <v>770.9</v>
      </c>
      <c r="R35" s="66">
        <f t="shared" si="4"/>
        <v>798.9</v>
      </c>
      <c r="S35" s="66">
        <f t="shared" si="4"/>
        <v>828.9</v>
      </c>
      <c r="T35" s="66">
        <f t="shared" si="4"/>
        <v>833.9</v>
      </c>
      <c r="U35" s="66">
        <f t="shared" si="4"/>
        <v>769</v>
      </c>
      <c r="V35" s="66">
        <f t="shared" si="4"/>
        <v>769</v>
      </c>
      <c r="W35" s="66">
        <f t="shared" si="4"/>
        <v>806</v>
      </c>
      <c r="X35" s="66">
        <f t="shared" si="4"/>
        <v>833.2</v>
      </c>
      <c r="Y35" s="66">
        <f t="shared" si="4"/>
        <v>863.2</v>
      </c>
      <c r="Z35" s="66">
        <f t="shared" si="4"/>
        <v>866.2</v>
      </c>
      <c r="AA35" s="66">
        <f t="shared" si="4"/>
        <v>861.2</v>
      </c>
      <c r="AB35" s="66">
        <f t="shared" si="4"/>
        <v>840.2</v>
      </c>
      <c r="AC35" s="66">
        <f t="shared" si="4"/>
        <v>831.2</v>
      </c>
      <c r="AD35" s="66">
        <f t="shared" si="4"/>
        <v>858.2</v>
      </c>
      <c r="AE35" s="66">
        <f t="shared" si="4"/>
        <v>770.2</v>
      </c>
      <c r="AF35" s="66">
        <f t="shared" si="4"/>
        <v>770.2</v>
      </c>
      <c r="AG35" s="58">
        <f>SUM(AG11:AG34)</f>
        <v>1416.83</v>
      </c>
      <c r="AH35" s="51">
        <f t="shared" si="2"/>
        <v>866.2</v>
      </c>
      <c r="AI35" s="52">
        <f t="shared" si="3"/>
        <v>686.3</v>
      </c>
      <c r="AK35" s="53"/>
    </row>
    <row r="36" spans="1:41" x14ac:dyDescent="0.25">
      <c r="A36" s="54" t="s">
        <v>21</v>
      </c>
      <c r="B36" s="47">
        <v>121.3</v>
      </c>
      <c r="C36" s="55">
        <v>101.6</v>
      </c>
      <c r="D36" s="55">
        <v>101.6</v>
      </c>
      <c r="E36" s="55">
        <v>101.6</v>
      </c>
      <c r="F36" s="55">
        <v>101.6</v>
      </c>
      <c r="G36" s="55">
        <v>101.6</v>
      </c>
      <c r="H36" s="55">
        <v>92.2</v>
      </c>
      <c r="I36" s="55">
        <v>91</v>
      </c>
      <c r="J36" s="55">
        <v>91</v>
      </c>
      <c r="K36" s="55">
        <v>120</v>
      </c>
      <c r="L36" s="48">
        <v>136</v>
      </c>
      <c r="M36" s="48">
        <v>137.30000000000001</v>
      </c>
      <c r="N36" s="48">
        <v>137.9</v>
      </c>
      <c r="O36" s="48">
        <v>138.69999999999999</v>
      </c>
      <c r="P36" s="48">
        <v>138.19999999999999</v>
      </c>
      <c r="Q36" s="48">
        <v>136</v>
      </c>
      <c r="R36" s="48">
        <v>135.80000000000001</v>
      </c>
      <c r="S36" s="48">
        <v>136.19999999999999</v>
      </c>
      <c r="T36" s="48">
        <v>136.30000000000001</v>
      </c>
      <c r="U36" s="48">
        <v>137.4</v>
      </c>
      <c r="V36" s="48">
        <v>137.4</v>
      </c>
      <c r="W36" s="48">
        <v>135.6</v>
      </c>
      <c r="X36" s="48">
        <v>138.30000000000001</v>
      </c>
      <c r="Y36" s="48">
        <v>138.4</v>
      </c>
      <c r="Z36" s="48">
        <v>138.4</v>
      </c>
      <c r="AA36" s="48">
        <v>138.4</v>
      </c>
      <c r="AB36" s="48">
        <v>138.4</v>
      </c>
      <c r="AC36" s="48">
        <v>137.5</v>
      </c>
      <c r="AD36" s="47">
        <v>137</v>
      </c>
      <c r="AE36" s="47">
        <v>137.1</v>
      </c>
      <c r="AF36" s="47">
        <v>137.30000000000001</v>
      </c>
      <c r="AG36" s="56">
        <v>144</v>
      </c>
      <c r="AH36" s="51">
        <f t="shared" si="2"/>
        <v>138.69999999999999</v>
      </c>
      <c r="AI36" s="52">
        <f t="shared" si="3"/>
        <v>91</v>
      </c>
      <c r="AK36" s="53"/>
    </row>
    <row r="37" spans="1:41" x14ac:dyDescent="0.25">
      <c r="A37" s="57" t="s">
        <v>22</v>
      </c>
      <c r="B37" s="55">
        <v>60.6</v>
      </c>
      <c r="C37" s="55">
        <v>51.5</v>
      </c>
      <c r="D37" s="55">
        <v>51.5</v>
      </c>
      <c r="E37" s="55">
        <v>51.5</v>
      </c>
      <c r="F37" s="55">
        <v>51.5</v>
      </c>
      <c r="G37" s="55">
        <v>51.5</v>
      </c>
      <c r="H37" s="55">
        <v>51.5</v>
      </c>
      <c r="I37" s="55">
        <v>46</v>
      </c>
      <c r="J37" s="55">
        <v>46</v>
      </c>
      <c r="K37" s="55">
        <v>60.3</v>
      </c>
      <c r="L37" s="67">
        <v>71.400000000000006</v>
      </c>
      <c r="M37" s="67">
        <v>71.599999999999994</v>
      </c>
      <c r="N37" s="67">
        <v>59.9</v>
      </c>
      <c r="O37" s="67">
        <v>70.5</v>
      </c>
      <c r="P37" s="67">
        <v>71</v>
      </c>
      <c r="Q37" s="67">
        <v>71</v>
      </c>
      <c r="R37" s="67">
        <v>70.3</v>
      </c>
      <c r="S37" s="67">
        <v>71.3</v>
      </c>
      <c r="T37" s="67">
        <v>70.7</v>
      </c>
      <c r="U37" s="67">
        <v>71.099999999999994</v>
      </c>
      <c r="V37" s="67">
        <v>71.099999999999994</v>
      </c>
      <c r="W37" s="67">
        <v>71.3</v>
      </c>
      <c r="X37" s="67">
        <v>69</v>
      </c>
      <c r="Y37" s="67">
        <v>70.3</v>
      </c>
      <c r="Z37" s="67">
        <v>71.2</v>
      </c>
      <c r="AA37" s="67">
        <v>71.2</v>
      </c>
      <c r="AB37" s="67">
        <v>72</v>
      </c>
      <c r="AC37" s="67">
        <v>72</v>
      </c>
      <c r="AD37" s="55">
        <v>69.7</v>
      </c>
      <c r="AE37" s="55">
        <v>69.2</v>
      </c>
      <c r="AF37" s="55">
        <v>69.400000000000006</v>
      </c>
      <c r="AG37" s="58">
        <v>70</v>
      </c>
      <c r="AH37" s="51">
        <f t="shared" si="2"/>
        <v>72</v>
      </c>
      <c r="AI37" s="52">
        <f t="shared" si="3"/>
        <v>46</v>
      </c>
      <c r="AK37" s="53"/>
    </row>
    <row r="38" spans="1:41" x14ac:dyDescent="0.25">
      <c r="A38" s="57" t="s">
        <v>23</v>
      </c>
      <c r="B38" s="55">
        <v>44</v>
      </c>
      <c r="C38" s="55">
        <v>34.799999999999997</v>
      </c>
      <c r="D38" s="55">
        <v>34.799999999999997</v>
      </c>
      <c r="E38" s="55">
        <v>34.799999999999997</v>
      </c>
      <c r="F38" s="55">
        <v>34.799999999999997</v>
      </c>
      <c r="G38" s="55">
        <v>34.799999999999997</v>
      </c>
      <c r="H38" s="55">
        <v>34.799999999999997</v>
      </c>
      <c r="I38" s="55">
        <v>34.799999999999997</v>
      </c>
      <c r="J38" s="55">
        <v>34.799999999999997</v>
      </c>
      <c r="K38" s="55">
        <v>43.9</v>
      </c>
      <c r="L38" s="67">
        <v>43.9</v>
      </c>
      <c r="M38" s="67">
        <v>43.3</v>
      </c>
      <c r="N38" s="67">
        <v>62.5</v>
      </c>
      <c r="O38" s="67">
        <v>60.9</v>
      </c>
      <c r="P38" s="67">
        <v>55</v>
      </c>
      <c r="Q38" s="67">
        <v>48</v>
      </c>
      <c r="R38" s="67">
        <v>47.7</v>
      </c>
      <c r="S38" s="67">
        <v>53.1</v>
      </c>
      <c r="T38" s="67">
        <v>44.4</v>
      </c>
      <c r="U38" s="67">
        <v>62.8</v>
      </c>
      <c r="V38" s="67">
        <v>62.8</v>
      </c>
      <c r="W38" s="67">
        <v>63.3</v>
      </c>
      <c r="X38" s="67">
        <v>62.5</v>
      </c>
      <c r="Y38" s="67">
        <v>62.9</v>
      </c>
      <c r="Z38" s="67">
        <v>63.1</v>
      </c>
      <c r="AA38" s="67">
        <v>63.1</v>
      </c>
      <c r="AB38" s="67">
        <v>63.1</v>
      </c>
      <c r="AC38" s="67">
        <v>63.1</v>
      </c>
      <c r="AD38" s="55">
        <v>61.9</v>
      </c>
      <c r="AE38" s="55">
        <v>62</v>
      </c>
      <c r="AF38" s="55">
        <v>62</v>
      </c>
      <c r="AG38" s="58">
        <v>69</v>
      </c>
      <c r="AH38" s="51">
        <f t="shared" si="2"/>
        <v>63.3</v>
      </c>
      <c r="AI38" s="52">
        <f t="shared" si="3"/>
        <v>34.799999999999997</v>
      </c>
      <c r="AK38" s="53"/>
    </row>
    <row r="39" spans="1:41" x14ac:dyDescent="0.25">
      <c r="A39" s="57" t="s">
        <v>24</v>
      </c>
      <c r="B39" s="55">
        <v>30</v>
      </c>
      <c r="C39" s="55">
        <v>30</v>
      </c>
      <c r="D39" s="55">
        <v>30</v>
      </c>
      <c r="E39" s="55">
        <v>30</v>
      </c>
      <c r="F39" s="55">
        <v>30</v>
      </c>
      <c r="G39" s="55">
        <v>30</v>
      </c>
      <c r="H39" s="55">
        <v>30</v>
      </c>
      <c r="I39" s="55">
        <v>30</v>
      </c>
      <c r="J39" s="55">
        <v>30</v>
      </c>
      <c r="K39" s="55">
        <v>30</v>
      </c>
      <c r="L39" s="67">
        <v>30</v>
      </c>
      <c r="M39" s="67">
        <v>30</v>
      </c>
      <c r="N39" s="67">
        <v>30</v>
      </c>
      <c r="O39" s="67">
        <v>30</v>
      </c>
      <c r="P39" s="67">
        <v>30</v>
      </c>
      <c r="Q39" s="67">
        <v>30</v>
      </c>
      <c r="R39" s="67">
        <v>30</v>
      </c>
      <c r="S39" s="67">
        <v>30</v>
      </c>
      <c r="T39" s="67">
        <v>30</v>
      </c>
      <c r="U39" s="67">
        <v>30</v>
      </c>
      <c r="V39" s="67">
        <v>30</v>
      </c>
      <c r="W39" s="67">
        <v>30</v>
      </c>
      <c r="X39" s="67">
        <v>30.2</v>
      </c>
      <c r="Y39" s="67">
        <v>30.2</v>
      </c>
      <c r="Z39" s="67">
        <v>30.2</v>
      </c>
      <c r="AA39" s="55">
        <v>30</v>
      </c>
      <c r="AB39" s="55">
        <v>30</v>
      </c>
      <c r="AC39" s="55">
        <v>30</v>
      </c>
      <c r="AD39" s="55">
        <v>30</v>
      </c>
      <c r="AE39" s="55">
        <v>30</v>
      </c>
      <c r="AF39" s="55">
        <v>30</v>
      </c>
      <c r="AG39" s="58">
        <v>60</v>
      </c>
      <c r="AH39" s="51">
        <f t="shared" si="2"/>
        <v>30.2</v>
      </c>
      <c r="AI39" s="52">
        <f t="shared" si="3"/>
        <v>30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67">
        <v>15</v>
      </c>
      <c r="Z40" s="67">
        <v>15</v>
      </c>
      <c r="AA40" s="67">
        <v>15</v>
      </c>
      <c r="AB40" s="67">
        <v>15</v>
      </c>
      <c r="AC40" s="67">
        <v>15</v>
      </c>
      <c r="AD40" s="67">
        <v>15</v>
      </c>
      <c r="AE40" s="67">
        <v>15</v>
      </c>
      <c r="AF40" s="67">
        <v>15</v>
      </c>
      <c r="AG40" s="58">
        <v>30</v>
      </c>
      <c r="AH40" s="51">
        <f t="shared" si="2"/>
        <v>15</v>
      </c>
      <c r="AI40" s="52">
        <f t="shared" si="3"/>
        <v>15</v>
      </c>
      <c r="AK40" s="53"/>
    </row>
    <row r="41" spans="1:41" x14ac:dyDescent="0.25">
      <c r="A41" s="57" t="s">
        <v>86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55">
        <v>17</v>
      </c>
      <c r="C42" s="55">
        <v>17</v>
      </c>
      <c r="D42" s="55">
        <v>17</v>
      </c>
      <c r="E42" s="55">
        <v>17</v>
      </c>
      <c r="F42" s="55">
        <v>17</v>
      </c>
      <c r="G42" s="55">
        <v>17</v>
      </c>
      <c r="H42" s="55">
        <v>17</v>
      </c>
      <c r="I42" s="55">
        <v>17</v>
      </c>
      <c r="J42" s="55">
        <v>17</v>
      </c>
      <c r="K42" s="55">
        <v>17</v>
      </c>
      <c r="L42" s="48">
        <v>17</v>
      </c>
      <c r="M42" s="48">
        <v>17</v>
      </c>
      <c r="N42" s="48">
        <v>17</v>
      </c>
      <c r="O42" s="48">
        <v>17</v>
      </c>
      <c r="P42" s="48">
        <v>17</v>
      </c>
      <c r="Q42" s="48">
        <v>17</v>
      </c>
      <c r="R42" s="48">
        <v>17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48">
        <v>17</v>
      </c>
      <c r="AB42" s="48">
        <v>17</v>
      </c>
      <c r="AC42" s="48">
        <v>17</v>
      </c>
      <c r="AD42" s="48">
        <v>17</v>
      </c>
      <c r="AE42" s="48">
        <v>17</v>
      </c>
      <c r="AF42" s="48">
        <v>17</v>
      </c>
      <c r="AG42" s="58">
        <v>24</v>
      </c>
      <c r="AH42" s="51">
        <f t="shared" si="2"/>
        <v>17</v>
      </c>
      <c r="AI42" s="52">
        <f t="shared" si="3"/>
        <v>17</v>
      </c>
      <c r="AK42" s="53"/>
    </row>
    <row r="43" spans="1:41" x14ac:dyDescent="0.25">
      <c r="A43" s="57" t="s">
        <v>27</v>
      </c>
      <c r="B43" s="55">
        <v>3.2</v>
      </c>
      <c r="C43" s="55">
        <v>3.2</v>
      </c>
      <c r="D43" s="55">
        <v>3.2</v>
      </c>
      <c r="E43" s="55">
        <v>3.2</v>
      </c>
      <c r="F43" s="55">
        <v>3.2</v>
      </c>
      <c r="G43" s="55">
        <v>3.2</v>
      </c>
      <c r="H43" s="55">
        <v>3.2</v>
      </c>
      <c r="I43" s="55">
        <v>3.2</v>
      </c>
      <c r="J43" s="55">
        <v>3.2</v>
      </c>
      <c r="K43" s="55">
        <v>3.2</v>
      </c>
      <c r="L43" s="48">
        <v>3.2</v>
      </c>
      <c r="M43" s="48">
        <v>3.2</v>
      </c>
      <c r="N43" s="48">
        <v>3.2</v>
      </c>
      <c r="O43" s="48">
        <v>3.2</v>
      </c>
      <c r="P43" s="48">
        <v>3.2</v>
      </c>
      <c r="Q43" s="48">
        <v>3.2</v>
      </c>
      <c r="R43" s="48">
        <v>3.2</v>
      </c>
      <c r="S43" s="48">
        <v>3.2</v>
      </c>
      <c r="T43" s="48">
        <v>3.2</v>
      </c>
      <c r="U43" s="48">
        <v>3.2</v>
      </c>
      <c r="V43" s="48">
        <v>3.2</v>
      </c>
      <c r="W43" s="48">
        <v>3.2</v>
      </c>
      <c r="X43" s="48">
        <v>3.2</v>
      </c>
      <c r="Y43" s="48">
        <v>3.2</v>
      </c>
      <c r="Z43" s="48">
        <v>3.2</v>
      </c>
      <c r="AA43" s="48">
        <v>3.2</v>
      </c>
      <c r="AB43" s="48">
        <v>3.2</v>
      </c>
      <c r="AC43" s="48">
        <v>3.2</v>
      </c>
      <c r="AD43" s="48">
        <v>3.2</v>
      </c>
      <c r="AE43" s="48">
        <v>3.2</v>
      </c>
      <c r="AF43" s="48">
        <v>3.2</v>
      </c>
      <c r="AG43" s="58">
        <v>15</v>
      </c>
      <c r="AH43" s="51">
        <f t="shared" si="2"/>
        <v>3.2</v>
      </c>
      <c r="AI43" s="52">
        <f t="shared" si="3"/>
        <v>3.2</v>
      </c>
      <c r="AK43" s="53"/>
      <c r="AL43" s="61"/>
      <c r="AO43" s="61"/>
    </row>
    <row r="44" spans="1:41" s="61" customFormat="1" x14ac:dyDescent="0.25">
      <c r="A44" s="57" t="s">
        <v>28</v>
      </c>
      <c r="B44" s="48">
        <v>12.1</v>
      </c>
      <c r="C44" s="48">
        <v>12.1</v>
      </c>
      <c r="D44" s="48">
        <v>12.1</v>
      </c>
      <c r="E44" s="48">
        <v>12.1</v>
      </c>
      <c r="F44" s="48">
        <v>12.1</v>
      </c>
      <c r="G44" s="48">
        <v>12.1</v>
      </c>
      <c r="H44" s="48">
        <v>12.1</v>
      </c>
      <c r="I44" s="48">
        <v>12.1</v>
      </c>
      <c r="J44" s="48">
        <v>12.1</v>
      </c>
      <c r="K44" s="48">
        <v>12.1</v>
      </c>
      <c r="L44" s="48">
        <v>12.1</v>
      </c>
      <c r="M44" s="48">
        <v>12.1</v>
      </c>
      <c r="N44" s="48">
        <v>12.1</v>
      </c>
      <c r="O44" s="48">
        <v>12.1</v>
      </c>
      <c r="P44" s="48">
        <v>12.1</v>
      </c>
      <c r="Q44" s="48">
        <v>12.1</v>
      </c>
      <c r="R44" s="48">
        <v>12.1</v>
      </c>
      <c r="S44" s="48">
        <v>12.1</v>
      </c>
      <c r="T44" s="48">
        <v>12.1</v>
      </c>
      <c r="U44" s="48">
        <v>12.1</v>
      </c>
      <c r="V44" s="48">
        <v>12.1</v>
      </c>
      <c r="W44" s="48">
        <v>12.1</v>
      </c>
      <c r="X44" s="48">
        <v>12.1</v>
      </c>
      <c r="Y44" s="48">
        <v>12.1</v>
      </c>
      <c r="Z44" s="48">
        <v>12.1</v>
      </c>
      <c r="AA44" s="48">
        <v>12.1</v>
      </c>
      <c r="AB44" s="48">
        <v>12.1</v>
      </c>
      <c r="AC44" s="48">
        <v>12.1</v>
      </c>
      <c r="AD44" s="48">
        <v>12.1</v>
      </c>
      <c r="AE44" s="48">
        <v>12.1</v>
      </c>
      <c r="AF44" s="48">
        <v>12.1</v>
      </c>
      <c r="AG44" s="58">
        <v>14.1</v>
      </c>
      <c r="AH44" s="51">
        <f t="shared" si="2"/>
        <v>12.1</v>
      </c>
      <c r="AI44" s="52">
        <f t="shared" si="3"/>
        <v>12.1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48">
        <v>14</v>
      </c>
      <c r="C45" s="48">
        <v>14</v>
      </c>
      <c r="D45" s="48">
        <v>14</v>
      </c>
      <c r="E45" s="48">
        <v>14</v>
      </c>
      <c r="F45" s="48">
        <v>14</v>
      </c>
      <c r="G45" s="48">
        <v>14</v>
      </c>
      <c r="H45" s="48">
        <v>14</v>
      </c>
      <c r="I45" s="48">
        <v>14</v>
      </c>
      <c r="J45" s="48">
        <v>4</v>
      </c>
      <c r="K45" s="48">
        <v>4</v>
      </c>
      <c r="L45" s="48">
        <v>4</v>
      </c>
      <c r="M45" s="48">
        <v>4</v>
      </c>
      <c r="N45" s="48">
        <v>4</v>
      </c>
      <c r="O45" s="48">
        <v>0</v>
      </c>
      <c r="P45" s="48">
        <v>0</v>
      </c>
      <c r="Q45" s="48">
        <v>0</v>
      </c>
      <c r="R45" s="48">
        <v>7</v>
      </c>
      <c r="S45" s="48">
        <v>7</v>
      </c>
      <c r="T45" s="48">
        <v>7</v>
      </c>
      <c r="U45" s="48">
        <v>7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48">
        <v>14</v>
      </c>
      <c r="AD45" s="48">
        <v>14</v>
      </c>
      <c r="AE45" s="48">
        <v>14</v>
      </c>
      <c r="AF45" s="48">
        <v>14</v>
      </c>
      <c r="AG45" s="58">
        <v>14</v>
      </c>
      <c r="AH45" s="51">
        <f t="shared" si="2"/>
        <v>14</v>
      </c>
      <c r="AI45" s="52">
        <f t="shared" si="3"/>
        <v>0</v>
      </c>
      <c r="AK45" s="53"/>
    </row>
    <row r="46" spans="1:41" x14ac:dyDescent="0.25">
      <c r="A46" s="57" t="s">
        <v>30</v>
      </c>
      <c r="B46" s="55">
        <v>6.5</v>
      </c>
      <c r="C46" s="55">
        <v>6.5</v>
      </c>
      <c r="D46" s="55">
        <v>6.5</v>
      </c>
      <c r="E46" s="55">
        <v>6.5</v>
      </c>
      <c r="F46" s="55">
        <v>6.5</v>
      </c>
      <c r="G46" s="55">
        <v>6.5</v>
      </c>
      <c r="H46" s="55">
        <v>6.5</v>
      </c>
      <c r="I46" s="55">
        <v>6.5</v>
      </c>
      <c r="J46" s="55">
        <v>6.5</v>
      </c>
      <c r="K46" s="55">
        <v>6.5</v>
      </c>
      <c r="L46" s="48">
        <v>6.5</v>
      </c>
      <c r="M46" s="48">
        <v>6.5</v>
      </c>
      <c r="N46" s="48">
        <v>6.5</v>
      </c>
      <c r="O46" s="48">
        <v>6.5</v>
      </c>
      <c r="P46" s="48">
        <v>6.5</v>
      </c>
      <c r="Q46" s="48">
        <v>6.5</v>
      </c>
      <c r="R46" s="48">
        <v>6.5</v>
      </c>
      <c r="S46" s="48">
        <v>6.5</v>
      </c>
      <c r="T46" s="48">
        <v>6.5</v>
      </c>
      <c r="U46" s="48">
        <v>6.5</v>
      </c>
      <c r="V46" s="48">
        <v>6.5</v>
      </c>
      <c r="W46" s="48">
        <v>6.5</v>
      </c>
      <c r="X46" s="48">
        <v>6.5</v>
      </c>
      <c r="Y46" s="48">
        <v>6.5</v>
      </c>
      <c r="Z46" s="48">
        <v>6.5</v>
      </c>
      <c r="AA46" s="48">
        <v>6.5</v>
      </c>
      <c r="AB46" s="48">
        <v>6.5</v>
      </c>
      <c r="AC46" s="48">
        <v>6.5</v>
      </c>
      <c r="AD46" s="48">
        <v>6.5</v>
      </c>
      <c r="AE46" s="48">
        <v>6.5</v>
      </c>
      <c r="AF46" s="48">
        <v>6.5</v>
      </c>
      <c r="AG46" s="58">
        <v>10.050000000000001</v>
      </c>
      <c r="AH46" s="51">
        <f t="shared" si="2"/>
        <v>6.5</v>
      </c>
      <c r="AI46" s="52">
        <f t="shared" si="3"/>
        <v>6.5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48">
        <v>6.2</v>
      </c>
      <c r="AB47" s="48">
        <v>6.2</v>
      </c>
      <c r="AC47" s="48">
        <v>6.2</v>
      </c>
      <c r="AD47" s="48">
        <v>6.2</v>
      </c>
      <c r="AE47" s="48">
        <v>6.2</v>
      </c>
      <c r="AF47" s="48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>AA195</f>
        <v>3.54</v>
      </c>
      <c r="AB48" s="70">
        <f>AB195</f>
        <v>3.54</v>
      </c>
      <c r="AC48" s="70">
        <f>AC195</f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333.44</v>
      </c>
      <c r="C49" s="66">
        <f t="shared" si="6"/>
        <v>295.44</v>
      </c>
      <c r="D49" s="66">
        <f t="shared" si="6"/>
        <v>295.44</v>
      </c>
      <c r="E49" s="66">
        <f t="shared" si="6"/>
        <v>295.44</v>
      </c>
      <c r="F49" s="66">
        <f t="shared" si="6"/>
        <v>295.44</v>
      </c>
      <c r="G49" s="66">
        <f t="shared" si="6"/>
        <v>295.44</v>
      </c>
      <c r="H49" s="66">
        <f t="shared" si="6"/>
        <v>286.03999999999996</v>
      </c>
      <c r="I49" s="66">
        <f t="shared" si="6"/>
        <v>279.34000000000003</v>
      </c>
      <c r="J49" s="66">
        <f t="shared" si="6"/>
        <v>269.34000000000003</v>
      </c>
      <c r="K49" s="66">
        <f t="shared" si="6"/>
        <v>321.74000000000007</v>
      </c>
      <c r="L49" s="66">
        <f t="shared" si="6"/>
        <v>348.84000000000003</v>
      </c>
      <c r="M49" s="66">
        <f t="shared" si="6"/>
        <v>349.74</v>
      </c>
      <c r="N49" s="66">
        <f t="shared" si="6"/>
        <v>357.84000000000003</v>
      </c>
      <c r="O49" s="66">
        <f t="shared" si="6"/>
        <v>363.64</v>
      </c>
      <c r="P49" s="66">
        <f t="shared" si="6"/>
        <v>357.74</v>
      </c>
      <c r="Q49" s="66">
        <f t="shared" si="6"/>
        <v>348.54</v>
      </c>
      <c r="R49" s="66">
        <f t="shared" si="6"/>
        <v>354.34000000000003</v>
      </c>
      <c r="S49" s="66">
        <f t="shared" si="6"/>
        <v>361.14000000000004</v>
      </c>
      <c r="T49" s="66">
        <f t="shared" si="6"/>
        <v>351.94</v>
      </c>
      <c r="U49" s="66">
        <f t="shared" si="6"/>
        <v>371.84000000000003</v>
      </c>
      <c r="V49" s="66">
        <f t="shared" si="6"/>
        <v>378.84000000000003</v>
      </c>
      <c r="W49" s="66">
        <f t="shared" si="6"/>
        <v>377.74</v>
      </c>
      <c r="X49" s="66">
        <f t="shared" si="6"/>
        <v>377.54</v>
      </c>
      <c r="Y49" s="66">
        <f t="shared" si="6"/>
        <v>379.34</v>
      </c>
      <c r="Z49" s="66">
        <f t="shared" si="6"/>
        <v>380.44000000000005</v>
      </c>
      <c r="AA49" s="66">
        <f t="shared" si="6"/>
        <v>380.24000000000007</v>
      </c>
      <c r="AB49" s="66">
        <f t="shared" si="6"/>
        <v>381.04</v>
      </c>
      <c r="AC49" s="66">
        <f t="shared" si="6"/>
        <v>380.14000000000004</v>
      </c>
      <c r="AD49" s="66">
        <f t="shared" si="6"/>
        <v>376.14</v>
      </c>
      <c r="AE49" s="66">
        <f t="shared" si="6"/>
        <v>375.84000000000003</v>
      </c>
      <c r="AF49" s="66">
        <f t="shared" si="6"/>
        <v>376.24000000000007</v>
      </c>
      <c r="AG49" s="71">
        <f>SUM(AG36:AG48)</f>
        <v>489.91</v>
      </c>
      <c r="AH49" s="51">
        <f t="shared" si="2"/>
        <v>381.04</v>
      </c>
      <c r="AI49" s="52">
        <f t="shared" si="3"/>
        <v>269.34000000000003</v>
      </c>
      <c r="AK49" s="53"/>
    </row>
    <row r="50" spans="1:37" x14ac:dyDescent="0.25">
      <c r="A50" s="54" t="s">
        <v>34</v>
      </c>
      <c r="B50" s="48">
        <v>0</v>
      </c>
      <c r="C50" s="48">
        <v>0</v>
      </c>
      <c r="D50" s="48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55">
        <v>0</v>
      </c>
      <c r="M50" s="72">
        <v>0</v>
      </c>
      <c r="N50" s="72">
        <v>0</v>
      </c>
      <c r="O50" s="72">
        <v>0</v>
      </c>
      <c r="P50" s="48">
        <v>0</v>
      </c>
      <c r="Q50" s="48">
        <v>0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0</v>
      </c>
      <c r="X50" s="48">
        <v>0</v>
      </c>
      <c r="Y50" s="48">
        <v>0</v>
      </c>
      <c r="Z50" s="48">
        <v>60</v>
      </c>
      <c r="AA50" s="48">
        <v>60</v>
      </c>
      <c r="AB50" s="48">
        <v>60</v>
      </c>
      <c r="AC50" s="48">
        <v>59</v>
      </c>
      <c r="AD50" s="48">
        <v>0</v>
      </c>
      <c r="AE50" s="48">
        <v>0</v>
      </c>
      <c r="AF50" s="48">
        <v>0</v>
      </c>
      <c r="AG50" s="56">
        <v>60</v>
      </c>
      <c r="AH50" s="51">
        <f t="shared" si="2"/>
        <v>60</v>
      </c>
      <c r="AI50" s="52">
        <f t="shared" si="3"/>
        <v>0</v>
      </c>
      <c r="AK50" s="53"/>
    </row>
    <row r="51" spans="1:37" x14ac:dyDescent="0.25">
      <c r="A51" s="57" t="s">
        <v>35</v>
      </c>
      <c r="B51" s="67">
        <v>0</v>
      </c>
      <c r="C51" s="67">
        <v>0</v>
      </c>
      <c r="D51" s="67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55">
        <v>0</v>
      </c>
      <c r="M51" s="72">
        <v>0</v>
      </c>
      <c r="N51" s="72">
        <v>0</v>
      </c>
      <c r="O51" s="72">
        <v>0</v>
      </c>
      <c r="P51" s="67">
        <v>0</v>
      </c>
      <c r="Q51" s="67">
        <v>0</v>
      </c>
      <c r="R51" s="48">
        <v>0</v>
      </c>
      <c r="S51" s="48">
        <v>0</v>
      </c>
      <c r="T51" s="48">
        <v>0</v>
      </c>
      <c r="U51" s="67">
        <v>0</v>
      </c>
      <c r="V51" s="67">
        <v>0</v>
      </c>
      <c r="W51" s="67">
        <v>0</v>
      </c>
      <c r="X51" s="67">
        <v>0</v>
      </c>
      <c r="Y51" s="67">
        <v>0</v>
      </c>
      <c r="Z51" s="67">
        <v>27.9</v>
      </c>
      <c r="AA51" s="67">
        <v>28.4</v>
      </c>
      <c r="AB51" s="67">
        <v>28.4</v>
      </c>
      <c r="AC51" s="67">
        <v>28.4</v>
      </c>
      <c r="AD51" s="67">
        <v>0</v>
      </c>
      <c r="AE51" s="67">
        <v>0</v>
      </c>
      <c r="AF51" s="67">
        <v>0</v>
      </c>
      <c r="AG51" s="58">
        <v>32</v>
      </c>
      <c r="AH51" s="51">
        <f t="shared" si="2"/>
        <v>28.4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74">
        <v>0</v>
      </c>
      <c r="C52" s="74">
        <v>0</v>
      </c>
      <c r="D52" s="74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73">
        <v>0</v>
      </c>
      <c r="N52" s="73">
        <v>0</v>
      </c>
      <c r="O52" s="73">
        <v>0</v>
      </c>
      <c r="P52" s="74">
        <v>0</v>
      </c>
      <c r="Q52" s="74">
        <v>0</v>
      </c>
      <c r="R52" s="48">
        <v>0</v>
      </c>
      <c r="S52" s="48">
        <v>0</v>
      </c>
      <c r="T52" s="48">
        <v>0</v>
      </c>
      <c r="U52" s="74">
        <v>0</v>
      </c>
      <c r="V52" s="74">
        <v>0</v>
      </c>
      <c r="W52" s="74">
        <v>0</v>
      </c>
      <c r="X52" s="74">
        <v>0</v>
      </c>
      <c r="Y52" s="74">
        <v>0</v>
      </c>
      <c r="Z52" s="74">
        <v>10.199999999999999</v>
      </c>
      <c r="AA52" s="74">
        <v>10.199999999999999</v>
      </c>
      <c r="AB52" s="74">
        <v>10.199999999999999</v>
      </c>
      <c r="AC52" s="74">
        <v>10.199999999999999</v>
      </c>
      <c r="AD52" s="74">
        <v>0</v>
      </c>
      <c r="AE52" s="74">
        <v>0</v>
      </c>
      <c r="AF52" s="74">
        <v>0</v>
      </c>
      <c r="AG52" s="75">
        <v>14</v>
      </c>
      <c r="AH52" s="51">
        <f t="shared" si="2"/>
        <v>10.199999999999999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 t="shared" ref="B53:AF53" si="7">SUM(B50:B52)</f>
        <v>0</v>
      </c>
      <c r="C53" s="66">
        <f t="shared" si="7"/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0</v>
      </c>
      <c r="P53" s="66">
        <f t="shared" si="7"/>
        <v>0</v>
      </c>
      <c r="Q53" s="66">
        <f t="shared" si="7"/>
        <v>0</v>
      </c>
      <c r="R53" s="66">
        <f t="shared" si="7"/>
        <v>0</v>
      </c>
      <c r="S53" s="66">
        <f t="shared" si="7"/>
        <v>0</v>
      </c>
      <c r="T53" s="66">
        <f t="shared" si="7"/>
        <v>0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0</v>
      </c>
      <c r="Y53" s="66">
        <f t="shared" si="7"/>
        <v>0</v>
      </c>
      <c r="Z53" s="66">
        <f t="shared" si="7"/>
        <v>98.100000000000009</v>
      </c>
      <c r="AA53" s="66">
        <f t="shared" si="7"/>
        <v>98.600000000000009</v>
      </c>
      <c r="AB53" s="66">
        <f t="shared" si="7"/>
        <v>98.600000000000009</v>
      </c>
      <c r="AC53" s="66">
        <f t="shared" si="7"/>
        <v>97.600000000000009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98.600000000000009</v>
      </c>
      <c r="AI53" s="52">
        <f t="shared" si="3"/>
        <v>0</v>
      </c>
      <c r="AK53" s="53"/>
    </row>
    <row r="54" spans="1:37" x14ac:dyDescent="0.25">
      <c r="A54" s="54" t="s">
        <v>206</v>
      </c>
      <c r="B54" s="48">
        <v>17.190000000000001</v>
      </c>
      <c r="C54" s="48">
        <v>12.46</v>
      </c>
      <c r="D54" s="48">
        <v>14.26</v>
      </c>
      <c r="E54" s="48">
        <v>12.75</v>
      </c>
      <c r="F54" s="48">
        <v>11.67</v>
      </c>
      <c r="G54" s="48">
        <v>11.18</v>
      </c>
      <c r="H54" s="48">
        <v>10.49</v>
      </c>
      <c r="I54" s="48">
        <v>9.9</v>
      </c>
      <c r="J54" s="48">
        <v>9.3000000000000007</v>
      </c>
      <c r="K54" s="48">
        <v>9.3369999999999997</v>
      </c>
      <c r="L54" s="48">
        <v>10</v>
      </c>
      <c r="M54" s="48">
        <v>16.73</v>
      </c>
      <c r="N54" s="48">
        <v>26.78</v>
      </c>
      <c r="O54" s="48">
        <v>18.8</v>
      </c>
      <c r="P54" s="48">
        <v>19.32</v>
      </c>
      <c r="Q54" s="48">
        <v>23</v>
      </c>
      <c r="R54" s="48">
        <v>19</v>
      </c>
      <c r="S54" s="48">
        <v>25.3</v>
      </c>
      <c r="T54" s="48">
        <v>23.13</v>
      </c>
      <c r="U54" s="48">
        <v>22.86</v>
      </c>
      <c r="V54" s="48">
        <v>18.8</v>
      </c>
      <c r="W54" s="48">
        <v>13.12</v>
      </c>
      <c r="X54" s="48">
        <v>12.58</v>
      </c>
      <c r="Y54" s="48">
        <v>14.52</v>
      </c>
      <c r="Z54" s="48">
        <v>21.31</v>
      </c>
      <c r="AA54" s="48">
        <v>21.31</v>
      </c>
      <c r="AB54" s="48">
        <v>21.31</v>
      </c>
      <c r="AC54" s="48">
        <v>29</v>
      </c>
      <c r="AD54" s="48">
        <v>26.94</v>
      </c>
      <c r="AE54" s="48">
        <v>22</v>
      </c>
      <c r="AF54" s="48">
        <v>32.97</v>
      </c>
      <c r="AG54" s="56"/>
      <c r="AH54" s="51">
        <f t="shared" si="2"/>
        <v>32.97</v>
      </c>
      <c r="AI54" s="52">
        <f t="shared" si="3"/>
        <v>9.3000000000000007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43.1</v>
      </c>
      <c r="AA55" s="76">
        <v>0</v>
      </c>
      <c r="AB55" s="76">
        <v>0</v>
      </c>
      <c r="AC55" s="76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43.1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-28</v>
      </c>
      <c r="C56" s="67">
        <v>2</v>
      </c>
      <c r="D56" s="67">
        <v>-42</v>
      </c>
      <c r="E56" s="67">
        <v>-63</v>
      </c>
      <c r="F56" s="67">
        <v>-43.5</v>
      </c>
      <c r="G56" s="48">
        <v>-78</v>
      </c>
      <c r="H56" s="48">
        <v>-90</v>
      </c>
      <c r="I56" s="48">
        <v>-40</v>
      </c>
      <c r="J56" s="48">
        <v>-24</v>
      </c>
      <c r="K56" s="48">
        <v>-1.1000000000000001</v>
      </c>
      <c r="L56" s="67">
        <v>-5</v>
      </c>
      <c r="M56" s="67">
        <v>-11.8</v>
      </c>
      <c r="N56" s="67">
        <v>2.8</v>
      </c>
      <c r="O56" s="67">
        <v>-18</v>
      </c>
      <c r="P56" s="67">
        <v>3.4</v>
      </c>
      <c r="Q56" s="67">
        <v>-5.7</v>
      </c>
      <c r="R56" s="67">
        <v>-0.5</v>
      </c>
      <c r="S56" s="67">
        <v>-10</v>
      </c>
      <c r="T56" s="67">
        <v>-12.3</v>
      </c>
      <c r="U56" s="77">
        <v>-4.5999999999999996</v>
      </c>
      <c r="V56" s="77">
        <v>15.3</v>
      </c>
      <c r="W56" s="77">
        <v>-5.9</v>
      </c>
      <c r="X56" s="77">
        <v>12.5</v>
      </c>
      <c r="Y56" s="77">
        <v>1.7</v>
      </c>
      <c r="Z56" s="77">
        <v>21.9</v>
      </c>
      <c r="AA56" s="77">
        <v>10</v>
      </c>
      <c r="AB56" s="77">
        <v>4.0999999999999996</v>
      </c>
      <c r="AC56" s="77">
        <v>4.0999999999999996</v>
      </c>
      <c r="AD56" s="67">
        <v>-30</v>
      </c>
      <c r="AE56" s="67">
        <v>0</v>
      </c>
      <c r="AF56" s="67">
        <v>0</v>
      </c>
      <c r="AG56" s="78"/>
      <c r="AH56" s="51">
        <f t="shared" si="2"/>
        <v>21.9</v>
      </c>
      <c r="AI56" s="52">
        <f t="shared" si="3"/>
        <v>-90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0</v>
      </c>
      <c r="U57" s="67">
        <v>0</v>
      </c>
      <c r="V57" s="67">
        <v>0</v>
      </c>
      <c r="W57" s="67">
        <v>0</v>
      </c>
      <c r="X57" s="67">
        <v>0</v>
      </c>
      <c r="Y57" s="67">
        <v>0</v>
      </c>
      <c r="Z57" s="67">
        <v>15</v>
      </c>
      <c r="AA57" s="67">
        <v>15</v>
      </c>
      <c r="AB57" s="67">
        <v>15</v>
      </c>
      <c r="AC57" s="67">
        <v>15</v>
      </c>
      <c r="AD57" s="79">
        <v>0</v>
      </c>
      <c r="AE57" s="79">
        <v>0</v>
      </c>
      <c r="AF57" s="79">
        <v>0</v>
      </c>
      <c r="AG57" s="78"/>
      <c r="AH57" s="51">
        <f t="shared" si="2"/>
        <v>15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79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67">
        <v>0</v>
      </c>
      <c r="W58" s="67">
        <v>0</v>
      </c>
      <c r="X58" s="67">
        <v>0</v>
      </c>
      <c r="Y58" s="67">
        <v>0</v>
      </c>
      <c r="Z58" s="67">
        <v>0</v>
      </c>
      <c r="AA58" s="67">
        <v>0</v>
      </c>
      <c r="AB58" s="67">
        <v>0</v>
      </c>
      <c r="AC58" s="67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88</v>
      </c>
      <c r="B59" s="80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80">
        <v>0</v>
      </c>
      <c r="O59" s="80">
        <v>0</v>
      </c>
      <c r="P59" s="80">
        <v>0</v>
      </c>
      <c r="Q59" s="80">
        <v>0</v>
      </c>
      <c r="R59" s="80">
        <v>0</v>
      </c>
      <c r="S59" s="80">
        <v>0</v>
      </c>
      <c r="T59" s="80">
        <v>0</v>
      </c>
      <c r="U59" s="80">
        <v>0</v>
      </c>
      <c r="V59" s="67">
        <v>0</v>
      </c>
      <c r="W59" s="67">
        <v>0</v>
      </c>
      <c r="X59" s="67">
        <v>0</v>
      </c>
      <c r="Y59" s="67">
        <v>0</v>
      </c>
      <c r="Z59" s="67">
        <v>0</v>
      </c>
      <c r="AA59" s="67">
        <v>0</v>
      </c>
      <c r="AB59" s="67">
        <v>0</v>
      </c>
      <c r="AC59" s="67">
        <v>0</v>
      </c>
      <c r="AD59" s="80">
        <v>0</v>
      </c>
      <c r="AE59" s="80">
        <v>0</v>
      </c>
      <c r="AF59" s="80">
        <v>0</v>
      </c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89</v>
      </c>
      <c r="B60" s="80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0</v>
      </c>
      <c r="I60" s="79">
        <v>0</v>
      </c>
      <c r="J60" s="79">
        <v>0</v>
      </c>
      <c r="K60" s="79">
        <v>0</v>
      </c>
      <c r="L60" s="79">
        <v>0</v>
      </c>
      <c r="M60" s="79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67">
        <v>0</v>
      </c>
      <c r="W60" s="67">
        <v>0</v>
      </c>
      <c r="X60" s="67">
        <v>0</v>
      </c>
      <c r="Y60" s="67">
        <v>0</v>
      </c>
      <c r="Z60" s="67">
        <v>0</v>
      </c>
      <c r="AA60" s="67">
        <v>0</v>
      </c>
      <c r="AB60" s="67">
        <v>0</v>
      </c>
      <c r="AC60" s="67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>
        <v>8</v>
      </c>
      <c r="C61" s="79">
        <v>8</v>
      </c>
      <c r="D61" s="79">
        <v>8</v>
      </c>
      <c r="E61" s="79">
        <v>8</v>
      </c>
      <c r="F61" s="79">
        <v>8</v>
      </c>
      <c r="G61" s="79">
        <v>8</v>
      </c>
      <c r="H61" s="79">
        <v>8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8</v>
      </c>
      <c r="R61" s="79">
        <v>0</v>
      </c>
      <c r="S61" s="79">
        <v>0</v>
      </c>
      <c r="T61" s="79">
        <v>0</v>
      </c>
      <c r="U61" s="79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0</v>
      </c>
      <c r="AB61" s="67">
        <v>0</v>
      </c>
      <c r="AC61" s="67">
        <v>0</v>
      </c>
      <c r="AD61" s="79">
        <v>0</v>
      </c>
      <c r="AE61" s="79">
        <v>0</v>
      </c>
      <c r="AF61" s="79">
        <v>0</v>
      </c>
      <c r="AG61" s="78"/>
      <c r="AH61" s="51">
        <f t="shared" si="2"/>
        <v>8</v>
      </c>
      <c r="AI61" s="52">
        <f t="shared" si="3"/>
        <v>0</v>
      </c>
      <c r="AK61" s="53"/>
    </row>
    <row r="62" spans="1:37" x14ac:dyDescent="0.25">
      <c r="A62" s="57" t="s">
        <v>91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67">
        <v>0</v>
      </c>
      <c r="W62" s="67">
        <v>0</v>
      </c>
      <c r="X62" s="67">
        <v>0</v>
      </c>
      <c r="Y62" s="67">
        <v>0</v>
      </c>
      <c r="Z62" s="67">
        <v>0</v>
      </c>
      <c r="AA62" s="67">
        <v>0</v>
      </c>
      <c r="AB62" s="67">
        <v>0</v>
      </c>
      <c r="AC62" s="67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82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82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82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79">
        <v>0</v>
      </c>
      <c r="M64" s="79">
        <v>0</v>
      </c>
      <c r="N64" s="82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82">
        <v>0</v>
      </c>
      <c r="V64" s="67">
        <v>0</v>
      </c>
      <c r="W64" s="67">
        <v>0</v>
      </c>
      <c r="X64" s="67">
        <v>0</v>
      </c>
      <c r="Y64" s="67">
        <v>0</v>
      </c>
      <c r="Z64" s="67">
        <v>0</v>
      </c>
      <c r="AA64" s="67">
        <v>0</v>
      </c>
      <c r="AB64" s="67">
        <v>0</v>
      </c>
      <c r="AC64" s="67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 t="shared" ref="B65:AF65" si="8">SUM(B54:B64)</f>
        <v>-2.8099999999999987</v>
      </c>
      <c r="C65" s="66">
        <f t="shared" si="8"/>
        <v>22.46</v>
      </c>
      <c r="D65" s="66">
        <f t="shared" si="8"/>
        <v>-19.740000000000002</v>
      </c>
      <c r="E65" s="66">
        <f t="shared" si="8"/>
        <v>-42.25</v>
      </c>
      <c r="F65" s="66">
        <f t="shared" si="8"/>
        <v>-23.83</v>
      </c>
      <c r="G65" s="66">
        <f t="shared" si="8"/>
        <v>-58.819999999999993</v>
      </c>
      <c r="H65" s="66">
        <f t="shared" si="8"/>
        <v>-71.510000000000005</v>
      </c>
      <c r="I65" s="66">
        <f t="shared" si="8"/>
        <v>-30.1</v>
      </c>
      <c r="J65" s="66">
        <f t="shared" si="8"/>
        <v>-14.7</v>
      </c>
      <c r="K65" s="66">
        <f t="shared" si="8"/>
        <v>8.2370000000000001</v>
      </c>
      <c r="L65" s="66">
        <f t="shared" si="8"/>
        <v>5</v>
      </c>
      <c r="M65" s="66">
        <f t="shared" si="8"/>
        <v>4.93</v>
      </c>
      <c r="N65" s="66">
        <f t="shared" si="8"/>
        <v>29.580000000000002</v>
      </c>
      <c r="O65" s="66">
        <f t="shared" si="8"/>
        <v>0.80000000000000071</v>
      </c>
      <c r="P65" s="66">
        <f t="shared" si="8"/>
        <v>22.72</v>
      </c>
      <c r="Q65" s="66">
        <f t="shared" si="8"/>
        <v>25.3</v>
      </c>
      <c r="R65" s="66">
        <f t="shared" si="8"/>
        <v>18.5</v>
      </c>
      <c r="S65" s="66">
        <f t="shared" si="8"/>
        <v>15.3</v>
      </c>
      <c r="T65" s="66">
        <f t="shared" si="8"/>
        <v>10.829999999999998</v>
      </c>
      <c r="U65" s="66">
        <f t="shared" si="8"/>
        <v>18.259999999999998</v>
      </c>
      <c r="V65" s="66">
        <f t="shared" si="8"/>
        <v>34.1</v>
      </c>
      <c r="W65" s="66">
        <f t="shared" si="8"/>
        <v>7.2199999999999989</v>
      </c>
      <c r="X65" s="66">
        <f t="shared" si="8"/>
        <v>25.08</v>
      </c>
      <c r="Y65" s="66">
        <f t="shared" si="8"/>
        <v>16.22</v>
      </c>
      <c r="Z65" s="66">
        <f t="shared" si="8"/>
        <v>101.31</v>
      </c>
      <c r="AA65" s="66">
        <f t="shared" si="8"/>
        <v>46.31</v>
      </c>
      <c r="AB65" s="66">
        <f t="shared" si="8"/>
        <v>40.409999999999997</v>
      </c>
      <c r="AC65" s="66">
        <f t="shared" si="8"/>
        <v>48.1</v>
      </c>
      <c r="AD65" s="66">
        <f t="shared" si="8"/>
        <v>-3.0599999999999987</v>
      </c>
      <c r="AE65" s="66">
        <f t="shared" si="8"/>
        <v>22</v>
      </c>
      <c r="AF65" s="66">
        <f t="shared" si="8"/>
        <v>32.97</v>
      </c>
      <c r="AG65" s="71">
        <f>SUM(AG54:AG64)</f>
        <v>0</v>
      </c>
      <c r="AH65" s="51">
        <f t="shared" si="2"/>
        <v>101.31</v>
      </c>
      <c r="AI65" s="52">
        <f t="shared" si="3"/>
        <v>-71.510000000000005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82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 t="shared" ref="B70:AG70" si="10">B65+B53+B49+B35+B69</f>
        <v>1051.4299999999998</v>
      </c>
      <c r="C70" s="88">
        <f t="shared" si="10"/>
        <v>1038.6999999999998</v>
      </c>
      <c r="D70" s="88">
        <f t="shared" si="10"/>
        <v>996.5</v>
      </c>
      <c r="E70" s="88">
        <f t="shared" si="10"/>
        <v>939.49</v>
      </c>
      <c r="F70" s="88">
        <f t="shared" si="10"/>
        <v>957.91</v>
      </c>
      <c r="G70" s="88">
        <f t="shared" si="10"/>
        <v>922.92</v>
      </c>
      <c r="H70" s="88">
        <f t="shared" si="10"/>
        <v>920.82999999999993</v>
      </c>
      <c r="I70" s="88">
        <f t="shared" si="10"/>
        <v>955.54</v>
      </c>
      <c r="J70" s="88">
        <f t="shared" si="10"/>
        <v>973.94</v>
      </c>
      <c r="K70" s="88">
        <f t="shared" si="10"/>
        <v>1043.8770000000002</v>
      </c>
      <c r="L70" s="88">
        <f t="shared" si="10"/>
        <v>1067.7400000000002</v>
      </c>
      <c r="M70" s="88">
        <f t="shared" si="10"/>
        <v>1068.5700000000002</v>
      </c>
      <c r="N70" s="88">
        <f t="shared" si="10"/>
        <v>1111.6200000000001</v>
      </c>
      <c r="O70" s="88">
        <f t="shared" si="10"/>
        <v>1132.54</v>
      </c>
      <c r="P70" s="88">
        <f t="shared" si="10"/>
        <v>1146.3600000000001</v>
      </c>
      <c r="Q70" s="88">
        <f t="shared" si="10"/>
        <v>1144.74</v>
      </c>
      <c r="R70" s="88">
        <f t="shared" si="10"/>
        <v>1171.74</v>
      </c>
      <c r="S70" s="88">
        <f t="shared" si="10"/>
        <v>1205.3400000000001</v>
      </c>
      <c r="T70" s="88">
        <f t="shared" si="10"/>
        <v>1196.67</v>
      </c>
      <c r="U70" s="88">
        <f t="shared" si="10"/>
        <v>1159.0999999999999</v>
      </c>
      <c r="V70" s="88">
        <f t="shared" si="10"/>
        <v>1181.94</v>
      </c>
      <c r="W70" s="88">
        <f t="shared" si="10"/>
        <v>1190.96</v>
      </c>
      <c r="X70" s="88">
        <f t="shared" si="10"/>
        <v>1235.8200000000002</v>
      </c>
      <c r="Y70" s="88">
        <f t="shared" si="10"/>
        <v>1258.76</v>
      </c>
      <c r="Z70" s="88">
        <f t="shared" si="10"/>
        <v>1446.0500000000002</v>
      </c>
      <c r="AA70" s="88">
        <f t="shared" si="10"/>
        <v>1386.3500000000001</v>
      </c>
      <c r="AB70" s="88">
        <f t="shared" si="10"/>
        <v>1360.25</v>
      </c>
      <c r="AC70" s="88">
        <f t="shared" si="10"/>
        <v>1357.04</v>
      </c>
      <c r="AD70" s="88">
        <f t="shared" si="10"/>
        <v>1231.28</v>
      </c>
      <c r="AE70" s="88">
        <f t="shared" si="10"/>
        <v>1168.04</v>
      </c>
      <c r="AF70" s="88">
        <f t="shared" si="10"/>
        <v>1179.4100000000001</v>
      </c>
      <c r="AG70" s="88">
        <f t="shared" si="10"/>
        <v>2068.14</v>
      </c>
      <c r="AH70" s="51">
        <f t="shared" si="2"/>
        <v>1446.0500000000002</v>
      </c>
      <c r="AI70" s="52">
        <f t="shared" si="3"/>
        <v>920.82999999999993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 t="shared" ref="B72:AF72" si="11">B69+B65+B53+B49+B35+B71</f>
        <v>1051.4299999999998</v>
      </c>
      <c r="C72" s="88">
        <f t="shared" si="11"/>
        <v>1038.6999999999998</v>
      </c>
      <c r="D72" s="88">
        <f t="shared" si="11"/>
        <v>996.5</v>
      </c>
      <c r="E72" s="88">
        <f t="shared" si="11"/>
        <v>939.49</v>
      </c>
      <c r="F72" s="88">
        <f t="shared" si="11"/>
        <v>957.91</v>
      </c>
      <c r="G72" s="88">
        <f t="shared" si="11"/>
        <v>922.92</v>
      </c>
      <c r="H72" s="88">
        <f t="shared" si="11"/>
        <v>920.82999999999993</v>
      </c>
      <c r="I72" s="88">
        <f t="shared" si="11"/>
        <v>955.54</v>
      </c>
      <c r="J72" s="88">
        <f t="shared" si="11"/>
        <v>973.94</v>
      </c>
      <c r="K72" s="88">
        <f t="shared" si="11"/>
        <v>1043.8770000000002</v>
      </c>
      <c r="L72" s="88">
        <f t="shared" si="11"/>
        <v>1067.7400000000002</v>
      </c>
      <c r="M72" s="88">
        <f t="shared" si="11"/>
        <v>1068.5700000000002</v>
      </c>
      <c r="N72" s="88">
        <f t="shared" si="11"/>
        <v>1111.6200000000001</v>
      </c>
      <c r="O72" s="88">
        <f t="shared" si="11"/>
        <v>1132.54</v>
      </c>
      <c r="P72" s="88">
        <f t="shared" si="11"/>
        <v>1146.3600000000001</v>
      </c>
      <c r="Q72" s="88">
        <f t="shared" si="11"/>
        <v>1144.74</v>
      </c>
      <c r="R72" s="88">
        <f t="shared" si="11"/>
        <v>1171.74</v>
      </c>
      <c r="S72" s="88">
        <f t="shared" si="11"/>
        <v>1205.3400000000001</v>
      </c>
      <c r="T72" s="88">
        <f t="shared" si="11"/>
        <v>1196.67</v>
      </c>
      <c r="U72" s="88">
        <f t="shared" si="11"/>
        <v>1159.0999999999999</v>
      </c>
      <c r="V72" s="88">
        <f t="shared" si="11"/>
        <v>1181.94</v>
      </c>
      <c r="W72" s="88">
        <f t="shared" si="11"/>
        <v>1190.96</v>
      </c>
      <c r="X72" s="88">
        <f t="shared" si="11"/>
        <v>1235.8200000000002</v>
      </c>
      <c r="Y72" s="88">
        <f t="shared" si="11"/>
        <v>1258.76</v>
      </c>
      <c r="Z72" s="88">
        <f t="shared" si="11"/>
        <v>1446.0500000000002</v>
      </c>
      <c r="AA72" s="88">
        <f t="shared" si="11"/>
        <v>1386.3500000000001</v>
      </c>
      <c r="AB72" s="88">
        <f t="shared" si="11"/>
        <v>1360.25</v>
      </c>
      <c r="AC72" s="88">
        <f t="shared" si="11"/>
        <v>1357.04</v>
      </c>
      <c r="AD72" s="88">
        <f t="shared" si="11"/>
        <v>1231.28</v>
      </c>
      <c r="AE72" s="88">
        <f t="shared" si="11"/>
        <v>1168.04</v>
      </c>
      <c r="AF72" s="88">
        <f t="shared" si="11"/>
        <v>1179.4100000000001</v>
      </c>
      <c r="AG72" s="71">
        <f>AG69+AG65+AG53+AG49+AG35+AG71</f>
        <v>2068.14</v>
      </c>
      <c r="AH72" s="51">
        <f t="shared" si="2"/>
        <v>1446.0500000000002</v>
      </c>
      <c r="AI72" s="52">
        <f t="shared" si="3"/>
        <v>920.82999999999993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>IF(B57&lt;0,B57*-1,0)</f>
        <v>0</v>
      </c>
      <c r="C73" s="79">
        <f t="shared" ref="C73:Q73" si="12">IF(C57&lt;0,C57*-1,0)</f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>IF(B55&lt;0,B55*-1,0)</f>
        <v>0</v>
      </c>
      <c r="C74" s="79">
        <f t="shared" ref="C74:Q74" si="14">IF(C55&lt;0,C55*-1,0)</f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>IF(B58&lt;0,B58*-1,0)</f>
        <v>0</v>
      </c>
      <c r="C75" s="79">
        <f t="shared" ref="C75:Q75" si="16">IF(C58&lt;0,C58*-1,0)</f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28</v>
      </c>
      <c r="C76" s="79">
        <f t="shared" ref="C76:E77" si="18">IF(C55&lt;0,C55*-1,0)</f>
        <v>0</v>
      </c>
      <c r="D76" s="79">
        <f t="shared" si="18"/>
        <v>0</v>
      </c>
      <c r="E76" s="79">
        <f t="shared" si="18"/>
        <v>0</v>
      </c>
      <c r="F76" s="79">
        <f>IF(F56&lt;0,F56*-1,0)</f>
        <v>43.5</v>
      </c>
      <c r="G76" s="79">
        <f t="shared" ref="G76:AF76" si="19">IF(G56&lt;0,G56*-1,0)</f>
        <v>78</v>
      </c>
      <c r="H76" s="79">
        <f t="shared" si="19"/>
        <v>90</v>
      </c>
      <c r="I76" s="79">
        <f t="shared" si="19"/>
        <v>40</v>
      </c>
      <c r="J76" s="79">
        <f t="shared" si="19"/>
        <v>24</v>
      </c>
      <c r="K76" s="79">
        <f t="shared" si="19"/>
        <v>1.1000000000000001</v>
      </c>
      <c r="L76" s="79">
        <f t="shared" si="19"/>
        <v>5</v>
      </c>
      <c r="M76" s="79">
        <f t="shared" si="19"/>
        <v>11.8</v>
      </c>
      <c r="N76" s="79">
        <f t="shared" si="19"/>
        <v>0</v>
      </c>
      <c r="O76" s="79">
        <f t="shared" si="19"/>
        <v>18</v>
      </c>
      <c r="P76" s="79">
        <f t="shared" si="19"/>
        <v>0</v>
      </c>
      <c r="Q76" s="79">
        <f t="shared" si="19"/>
        <v>5.7</v>
      </c>
      <c r="R76" s="79">
        <f t="shared" si="19"/>
        <v>0.5</v>
      </c>
      <c r="S76" s="79">
        <f t="shared" si="19"/>
        <v>10</v>
      </c>
      <c r="T76" s="79">
        <f t="shared" si="19"/>
        <v>12.3</v>
      </c>
      <c r="U76" s="79">
        <f t="shared" si="19"/>
        <v>4.5999999999999996</v>
      </c>
      <c r="V76" s="79">
        <f t="shared" si="19"/>
        <v>0</v>
      </c>
      <c r="W76" s="79">
        <f t="shared" si="19"/>
        <v>5.9</v>
      </c>
      <c r="X76" s="79">
        <f t="shared" si="19"/>
        <v>0</v>
      </c>
      <c r="Y76" s="79">
        <f t="shared" si="19"/>
        <v>0</v>
      </c>
      <c r="Z76" s="79">
        <f t="shared" si="19"/>
        <v>0</v>
      </c>
      <c r="AA76" s="79">
        <f t="shared" si="19"/>
        <v>0</v>
      </c>
      <c r="AB76" s="79">
        <f t="shared" si="19"/>
        <v>0</v>
      </c>
      <c r="AC76" s="79">
        <f t="shared" si="19"/>
        <v>0</v>
      </c>
      <c r="AD76" s="79">
        <f t="shared" si="19"/>
        <v>30</v>
      </c>
      <c r="AE76" s="79">
        <f t="shared" si="19"/>
        <v>0</v>
      </c>
      <c r="AF76" s="79">
        <f t="shared" si="19"/>
        <v>0</v>
      </c>
      <c r="AG76" s="89"/>
      <c r="AH76" s="51">
        <f t="shared" ref="AH76:AH88" si="20">MAX(B76:AF76)</f>
        <v>90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f>IF(B54&lt;0,B54*-1,0)</f>
        <v>0</v>
      </c>
      <c r="C77" s="79">
        <f t="shared" si="18"/>
        <v>0</v>
      </c>
      <c r="D77" s="79">
        <f t="shared" si="18"/>
        <v>42</v>
      </c>
      <c r="E77" s="79">
        <f t="shared" si="18"/>
        <v>63</v>
      </c>
      <c r="F77" s="79">
        <f>IF(F54&lt;0,F54*-1,0)</f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63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3">SUM(B73:B78)</f>
        <v>28</v>
      </c>
      <c r="C79" s="66">
        <f t="shared" si="23"/>
        <v>0</v>
      </c>
      <c r="D79" s="66">
        <f t="shared" si="23"/>
        <v>42</v>
      </c>
      <c r="E79" s="66">
        <f t="shared" si="23"/>
        <v>63</v>
      </c>
      <c r="F79" s="66">
        <f t="shared" si="23"/>
        <v>43.5</v>
      </c>
      <c r="G79" s="66">
        <f t="shared" si="23"/>
        <v>78</v>
      </c>
      <c r="H79" s="66">
        <f t="shared" si="23"/>
        <v>90</v>
      </c>
      <c r="I79" s="66">
        <f t="shared" si="23"/>
        <v>40</v>
      </c>
      <c r="J79" s="66">
        <f t="shared" si="23"/>
        <v>24</v>
      </c>
      <c r="K79" s="66">
        <f t="shared" si="23"/>
        <v>1.1000000000000001</v>
      </c>
      <c r="L79" s="66">
        <f t="shared" si="23"/>
        <v>5</v>
      </c>
      <c r="M79" s="66">
        <f t="shared" si="23"/>
        <v>11.8</v>
      </c>
      <c r="N79" s="66">
        <f t="shared" si="23"/>
        <v>0</v>
      </c>
      <c r="O79" s="66">
        <f t="shared" si="23"/>
        <v>18</v>
      </c>
      <c r="P79" s="66">
        <f t="shared" si="23"/>
        <v>0</v>
      </c>
      <c r="Q79" s="66">
        <f t="shared" si="23"/>
        <v>5.7</v>
      </c>
      <c r="R79" s="66">
        <f t="shared" si="23"/>
        <v>0.5</v>
      </c>
      <c r="S79" s="66">
        <f t="shared" si="23"/>
        <v>10</v>
      </c>
      <c r="T79" s="66">
        <f t="shared" si="23"/>
        <v>12.3</v>
      </c>
      <c r="U79" s="66">
        <f t="shared" si="23"/>
        <v>4.5999999999999996</v>
      </c>
      <c r="V79" s="66">
        <f t="shared" si="23"/>
        <v>0</v>
      </c>
      <c r="W79" s="66">
        <f t="shared" si="23"/>
        <v>5.9</v>
      </c>
      <c r="X79" s="66">
        <f t="shared" si="23"/>
        <v>0</v>
      </c>
      <c r="Y79" s="66">
        <f t="shared" si="23"/>
        <v>0</v>
      </c>
      <c r="Z79" s="66">
        <f t="shared" si="23"/>
        <v>0</v>
      </c>
      <c r="AA79" s="66">
        <f t="shared" si="23"/>
        <v>0</v>
      </c>
      <c r="AB79" s="66">
        <f t="shared" si="23"/>
        <v>0</v>
      </c>
      <c r="AC79" s="66">
        <f t="shared" si="23"/>
        <v>0</v>
      </c>
      <c r="AD79" s="66">
        <f t="shared" si="23"/>
        <v>30</v>
      </c>
      <c r="AE79" s="66">
        <f t="shared" si="23"/>
        <v>0</v>
      </c>
      <c r="AF79" s="66">
        <f t="shared" si="23"/>
        <v>0</v>
      </c>
      <c r="AG79" s="71">
        <f t="shared" si="23"/>
        <v>0</v>
      </c>
      <c r="AH79" s="51">
        <f t="shared" si="20"/>
        <v>90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87</v>
      </c>
      <c r="B80" s="66">
        <f t="shared" ref="B80:AG80" si="24">SUM(B67:B79)</f>
        <v>2158.8599999999997</v>
      </c>
      <c r="C80" s="66">
        <f t="shared" si="24"/>
        <v>2077.3999999999996</v>
      </c>
      <c r="D80" s="66">
        <f t="shared" si="24"/>
        <v>2077</v>
      </c>
      <c r="E80" s="66">
        <f t="shared" si="24"/>
        <v>2004.98</v>
      </c>
      <c r="F80" s="66">
        <f t="shared" si="24"/>
        <v>2002.82</v>
      </c>
      <c r="G80" s="66">
        <f t="shared" si="24"/>
        <v>2001.84</v>
      </c>
      <c r="H80" s="66">
        <f t="shared" si="24"/>
        <v>2021.6599999999999</v>
      </c>
      <c r="I80" s="66">
        <f t="shared" si="24"/>
        <v>1991.08</v>
      </c>
      <c r="J80" s="66">
        <f t="shared" si="24"/>
        <v>1995.88</v>
      </c>
      <c r="K80" s="66">
        <f t="shared" si="24"/>
        <v>2089.9540000000002</v>
      </c>
      <c r="L80" s="66">
        <f t="shared" si="24"/>
        <v>2145.4800000000005</v>
      </c>
      <c r="M80" s="66">
        <f t="shared" si="24"/>
        <v>2160.7400000000007</v>
      </c>
      <c r="N80" s="66">
        <f t="shared" si="24"/>
        <v>2223.2400000000002</v>
      </c>
      <c r="O80" s="66">
        <f t="shared" si="24"/>
        <v>2301.08</v>
      </c>
      <c r="P80" s="66">
        <f t="shared" si="24"/>
        <v>2292.7200000000003</v>
      </c>
      <c r="Q80" s="66">
        <f t="shared" si="24"/>
        <v>2300.8799999999997</v>
      </c>
      <c r="R80" s="66">
        <f t="shared" si="24"/>
        <v>2344.48</v>
      </c>
      <c r="S80" s="66">
        <f t="shared" si="24"/>
        <v>2430.6800000000003</v>
      </c>
      <c r="T80" s="66">
        <f t="shared" si="24"/>
        <v>2417.9400000000005</v>
      </c>
      <c r="U80" s="66">
        <f t="shared" si="24"/>
        <v>2327.3999999999996</v>
      </c>
      <c r="V80" s="66">
        <f t="shared" si="24"/>
        <v>2363.88</v>
      </c>
      <c r="W80" s="66">
        <f t="shared" si="24"/>
        <v>2393.7200000000003</v>
      </c>
      <c r="X80" s="66">
        <f t="shared" si="24"/>
        <v>2471.6400000000003</v>
      </c>
      <c r="Y80" s="66">
        <f t="shared" si="24"/>
        <v>2517.52</v>
      </c>
      <c r="Z80" s="66">
        <f t="shared" si="24"/>
        <v>2892.1000000000004</v>
      </c>
      <c r="AA80" s="66">
        <f t="shared" si="24"/>
        <v>2772.7000000000003</v>
      </c>
      <c r="AB80" s="66">
        <f t="shared" si="24"/>
        <v>2720.5</v>
      </c>
      <c r="AC80" s="66">
        <f t="shared" si="24"/>
        <v>2714.08</v>
      </c>
      <c r="AD80" s="66">
        <f t="shared" si="24"/>
        <v>2522.56</v>
      </c>
      <c r="AE80" s="66">
        <f t="shared" si="24"/>
        <v>2336.08</v>
      </c>
      <c r="AF80" s="66">
        <f t="shared" si="24"/>
        <v>2358.8200000000002</v>
      </c>
      <c r="AG80" s="71">
        <f t="shared" si="24"/>
        <v>4208.08</v>
      </c>
      <c r="AH80" s="51">
        <f t="shared" si="20"/>
        <v>2892.1000000000004</v>
      </c>
      <c r="AI80" s="52">
        <f t="shared" si="21"/>
        <v>1991.08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2">
        <v>49.856000000000002</v>
      </c>
      <c r="C81" s="91">
        <v>50.002000000000002</v>
      </c>
      <c r="D81" s="91">
        <v>50.015999999999998</v>
      </c>
      <c r="E81" s="91">
        <v>49.956000000000003</v>
      </c>
      <c r="F81" s="91">
        <v>50.029000000000003</v>
      </c>
      <c r="G81" s="91">
        <v>49.93</v>
      </c>
      <c r="H81" s="91">
        <v>50.023000000000003</v>
      </c>
      <c r="I81" s="91">
        <v>49.929000000000002</v>
      </c>
      <c r="J81" s="91">
        <v>49.814</v>
      </c>
      <c r="K81" s="91">
        <v>49.951999999999998</v>
      </c>
      <c r="L81" s="91">
        <v>50.069000000000003</v>
      </c>
      <c r="M81" s="91">
        <v>50.026000000000003</v>
      </c>
      <c r="N81" s="91">
        <v>50.026000000000003</v>
      </c>
      <c r="O81" s="91">
        <v>50.042999999999999</v>
      </c>
      <c r="P81" s="91">
        <v>50.015999999999998</v>
      </c>
      <c r="Q81" s="91">
        <v>49.965000000000003</v>
      </c>
      <c r="R81" s="91">
        <v>50.048000000000002</v>
      </c>
      <c r="S81" s="91">
        <v>50.027999999999999</v>
      </c>
      <c r="T81" s="91">
        <v>49.976999999999997</v>
      </c>
      <c r="U81" s="91">
        <v>49.97</v>
      </c>
      <c r="V81" s="91">
        <v>49.97</v>
      </c>
      <c r="W81" s="91">
        <v>49.92</v>
      </c>
      <c r="X81" s="91">
        <v>50.031999999999996</v>
      </c>
      <c r="Y81" s="91">
        <v>50.09</v>
      </c>
      <c r="Z81" s="91">
        <v>50.02</v>
      </c>
      <c r="AA81" s="91">
        <v>49.91</v>
      </c>
      <c r="AB81" s="91">
        <v>49.81</v>
      </c>
      <c r="AC81" s="91">
        <v>49.98</v>
      </c>
      <c r="AD81" s="91">
        <v>50.01</v>
      </c>
      <c r="AE81" s="91">
        <v>49.994999999999997</v>
      </c>
      <c r="AF81" s="92">
        <v>50.026000000000003</v>
      </c>
      <c r="AG81" s="93"/>
      <c r="AH81" s="51">
        <f t="shared" si="20"/>
        <v>50.09</v>
      </c>
      <c r="AI81" s="52">
        <f t="shared" si="21"/>
        <v>49.81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96">
        <v>127.8</v>
      </c>
      <c r="C82" s="67">
        <v>127.9</v>
      </c>
      <c r="D82" s="67">
        <v>128.69999999999999</v>
      </c>
      <c r="E82" s="67">
        <v>129.9</v>
      </c>
      <c r="F82" s="67">
        <v>129.4</v>
      </c>
      <c r="G82" s="67">
        <v>127.4</v>
      </c>
      <c r="H82" s="67">
        <v>127.6</v>
      </c>
      <c r="I82" s="67">
        <v>127.3</v>
      </c>
      <c r="J82" s="67">
        <v>126.1</v>
      </c>
      <c r="K82" s="67">
        <v>124.4</v>
      </c>
      <c r="L82" s="67">
        <v>125.7</v>
      </c>
      <c r="M82" s="67">
        <v>123.9</v>
      </c>
      <c r="N82" s="67">
        <v>123.8</v>
      </c>
      <c r="O82" s="67">
        <v>123.9</v>
      </c>
      <c r="P82" s="67">
        <v>122.7</v>
      </c>
      <c r="Q82" s="67">
        <v>123.6</v>
      </c>
      <c r="R82" s="67">
        <v>123.6</v>
      </c>
      <c r="S82" s="95">
        <v>124</v>
      </c>
      <c r="T82" s="95">
        <v>123.5</v>
      </c>
      <c r="U82" s="95">
        <v>126.5</v>
      </c>
      <c r="V82" s="95">
        <v>126.5</v>
      </c>
      <c r="W82" s="95">
        <v>126.8</v>
      </c>
      <c r="X82" s="95">
        <v>125.8</v>
      </c>
      <c r="Y82" s="95">
        <v>126.8</v>
      </c>
      <c r="Z82" s="95">
        <v>125.8</v>
      </c>
      <c r="AA82" s="95">
        <v>127.2</v>
      </c>
      <c r="AB82" s="95">
        <v>127.1</v>
      </c>
      <c r="AC82" s="95">
        <v>127.2</v>
      </c>
      <c r="AD82" s="67">
        <v>126.7</v>
      </c>
      <c r="AE82" s="67">
        <v>127.5</v>
      </c>
      <c r="AF82" s="96">
        <v>127.6</v>
      </c>
      <c r="AG82" s="97"/>
      <c r="AH82" s="51">
        <f t="shared" si="20"/>
        <v>129.9</v>
      </c>
      <c r="AI82" s="52">
        <f t="shared" si="21"/>
        <v>122.7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96">
        <v>130.9</v>
      </c>
      <c r="C83" s="67">
        <v>131.19999999999999</v>
      </c>
      <c r="D83" s="67">
        <v>132</v>
      </c>
      <c r="E83" s="67">
        <v>132.80000000000001</v>
      </c>
      <c r="F83" s="67">
        <v>132.19999999999999</v>
      </c>
      <c r="G83" s="67">
        <v>130.6</v>
      </c>
      <c r="H83" s="67">
        <v>130.4</v>
      </c>
      <c r="I83" s="67">
        <v>129.69999999999999</v>
      </c>
      <c r="J83" s="67">
        <v>128.5</v>
      </c>
      <c r="K83" s="67">
        <v>127.3</v>
      </c>
      <c r="L83" s="67">
        <v>128.30000000000001</v>
      </c>
      <c r="M83" s="67">
        <v>126.5</v>
      </c>
      <c r="N83" s="67">
        <v>126.3</v>
      </c>
      <c r="O83" s="67">
        <v>126.3</v>
      </c>
      <c r="P83" s="67">
        <v>125.3</v>
      </c>
      <c r="Q83" s="67">
        <v>126.1</v>
      </c>
      <c r="R83" s="67">
        <v>126</v>
      </c>
      <c r="S83" s="95">
        <v>126.7</v>
      </c>
      <c r="T83" s="95">
        <v>126.1</v>
      </c>
      <c r="U83" s="95">
        <v>128.69999999999999</v>
      </c>
      <c r="V83" s="95">
        <v>128.69999999999999</v>
      </c>
      <c r="W83" s="95">
        <v>129</v>
      </c>
      <c r="X83" s="95">
        <v>128.1</v>
      </c>
      <c r="Y83" s="95">
        <v>128.9</v>
      </c>
      <c r="Z83" s="95">
        <v>128</v>
      </c>
      <c r="AA83" s="95">
        <v>129.80000000000001</v>
      </c>
      <c r="AB83" s="95">
        <v>129.9</v>
      </c>
      <c r="AC83" s="95">
        <v>130</v>
      </c>
      <c r="AD83" s="67">
        <v>130</v>
      </c>
      <c r="AE83" s="67">
        <v>130.9</v>
      </c>
      <c r="AF83" s="96">
        <v>130.9</v>
      </c>
      <c r="AG83" s="97"/>
      <c r="AH83" s="51">
        <f t="shared" si="20"/>
        <v>132.80000000000001</v>
      </c>
      <c r="AI83" s="52">
        <f t="shared" si="21"/>
        <v>125.3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96">
        <v>128.80000000000001</v>
      </c>
      <c r="C84" s="67">
        <v>130.1</v>
      </c>
      <c r="D84" s="67">
        <v>129.19999999999999</v>
      </c>
      <c r="E84" s="67">
        <v>129.9</v>
      </c>
      <c r="F84" s="67">
        <v>130.80000000000001</v>
      </c>
      <c r="G84" s="67">
        <v>129.5</v>
      </c>
      <c r="H84" s="67">
        <v>129.9</v>
      </c>
      <c r="I84" s="67">
        <v>128</v>
      </c>
      <c r="J84" s="67">
        <v>130.30000000000001</v>
      </c>
      <c r="K84" s="67">
        <v>129.5</v>
      </c>
      <c r="L84" s="67">
        <v>129</v>
      </c>
      <c r="M84" s="67">
        <v>129.5</v>
      </c>
      <c r="N84" s="67">
        <v>130.5</v>
      </c>
      <c r="O84" s="67">
        <v>128.9</v>
      </c>
      <c r="P84" s="67">
        <v>130</v>
      </c>
      <c r="Q84" s="67">
        <v>127</v>
      </c>
      <c r="R84" s="67">
        <v>127.8</v>
      </c>
      <c r="S84" s="67">
        <v>127.2</v>
      </c>
      <c r="T84" s="67"/>
      <c r="U84" s="67">
        <v>132.5</v>
      </c>
      <c r="V84" s="67">
        <v>132.5</v>
      </c>
      <c r="W84" s="95">
        <v>130.9</v>
      </c>
      <c r="X84" s="95">
        <v>129.69999999999999</v>
      </c>
      <c r="Y84" s="95">
        <v>131.9</v>
      </c>
      <c r="Z84" s="95">
        <v>128.6</v>
      </c>
      <c r="AA84" s="95">
        <v>128.19999999999999</v>
      </c>
      <c r="AB84" s="95">
        <v>128.19999999999999</v>
      </c>
      <c r="AC84" s="95">
        <v>129.6</v>
      </c>
      <c r="AD84" s="67">
        <v>128</v>
      </c>
      <c r="AE84" s="67">
        <v>129.1</v>
      </c>
      <c r="AF84" s="96">
        <v>128.6</v>
      </c>
      <c r="AG84" s="97"/>
      <c r="AH84" s="51">
        <f t="shared" si="20"/>
        <v>132.5</v>
      </c>
      <c r="AI84" s="52">
        <f t="shared" si="21"/>
        <v>127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96">
        <v>131.4</v>
      </c>
      <c r="C85" s="67">
        <v>132.6</v>
      </c>
      <c r="D85" s="67">
        <v>130.5</v>
      </c>
      <c r="E85" s="67">
        <v>131.1</v>
      </c>
      <c r="F85" s="67">
        <v>132.19999999999999</v>
      </c>
      <c r="G85" s="67">
        <v>131.4</v>
      </c>
      <c r="H85" s="67">
        <v>131.69999999999999</v>
      </c>
      <c r="I85" s="67">
        <v>130</v>
      </c>
      <c r="J85" s="67">
        <v>133.30000000000001</v>
      </c>
      <c r="K85" s="67">
        <v>132.30000000000001</v>
      </c>
      <c r="L85" s="67">
        <v>131.30000000000001</v>
      </c>
      <c r="M85" s="67">
        <v>131.6</v>
      </c>
      <c r="N85" s="67">
        <v>131.6</v>
      </c>
      <c r="O85" s="67">
        <v>130.80000000000001</v>
      </c>
      <c r="P85" s="67">
        <v>131.4</v>
      </c>
      <c r="Q85" s="67">
        <v>128.4</v>
      </c>
      <c r="R85" s="67">
        <v>129.19999999999999</v>
      </c>
      <c r="S85" s="67">
        <v>129.5</v>
      </c>
      <c r="T85" s="67"/>
      <c r="U85" s="67">
        <v>135.6</v>
      </c>
      <c r="V85" s="67">
        <v>135.6</v>
      </c>
      <c r="W85" s="95">
        <v>133.1</v>
      </c>
      <c r="X85" s="95">
        <v>132.4</v>
      </c>
      <c r="Y85" s="95">
        <v>134.9</v>
      </c>
      <c r="Z85" s="95">
        <v>130.30000000000001</v>
      </c>
      <c r="AA85" s="95">
        <v>130.19999999999999</v>
      </c>
      <c r="AB85" s="95">
        <v>130.69999999999999</v>
      </c>
      <c r="AC85" s="95">
        <v>131.9</v>
      </c>
      <c r="AD85" s="67">
        <v>130.19999999999999</v>
      </c>
      <c r="AE85" s="67">
        <v>130.69999999999999</v>
      </c>
      <c r="AF85" s="96">
        <v>130.19999999999999</v>
      </c>
      <c r="AG85" s="97"/>
      <c r="AH85" s="51">
        <f t="shared" si="20"/>
        <v>135.6</v>
      </c>
      <c r="AI85" s="52">
        <f t="shared" si="21"/>
        <v>128.4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100">
        <v>135.5</v>
      </c>
      <c r="C86" s="99">
        <v>131.6</v>
      </c>
      <c r="D86" s="99">
        <v>134.6</v>
      </c>
      <c r="E86" s="99">
        <v>136.1</v>
      </c>
      <c r="F86" s="99">
        <v>133</v>
      </c>
      <c r="G86" s="99">
        <v>131.1</v>
      </c>
      <c r="H86" s="99">
        <v>132.6</v>
      </c>
      <c r="I86" s="99">
        <v>131.4</v>
      </c>
      <c r="J86" s="99">
        <v>130.9</v>
      </c>
      <c r="K86" s="99">
        <v>130.5</v>
      </c>
      <c r="L86" s="99">
        <v>134.1</v>
      </c>
      <c r="M86" s="99">
        <v>131.69999999999999</v>
      </c>
      <c r="N86" s="99">
        <v>133.30000000000001</v>
      </c>
      <c r="O86" s="99">
        <v>131.80000000000001</v>
      </c>
      <c r="P86" s="99">
        <v>132.80000000000001</v>
      </c>
      <c r="Q86" s="99">
        <v>129.4</v>
      </c>
      <c r="R86" s="99">
        <v>129.9</v>
      </c>
      <c r="S86" s="99">
        <v>134.6</v>
      </c>
      <c r="T86" s="99">
        <v>136.4</v>
      </c>
      <c r="U86" s="99">
        <v>135.30000000000001</v>
      </c>
      <c r="V86" s="99">
        <v>135.30000000000001</v>
      </c>
      <c r="W86" s="95">
        <v>132.6</v>
      </c>
      <c r="X86" s="95">
        <v>132.6</v>
      </c>
      <c r="Y86" s="95">
        <v>137.4</v>
      </c>
      <c r="Z86" s="95">
        <v>132.4</v>
      </c>
      <c r="AA86" s="95">
        <v>131.69999999999999</v>
      </c>
      <c r="AB86" s="95">
        <v>131.5</v>
      </c>
      <c r="AC86" s="95">
        <v>137.1</v>
      </c>
      <c r="AD86" s="99">
        <v>138.6</v>
      </c>
      <c r="AE86" s="99">
        <v>133.5</v>
      </c>
      <c r="AF86" s="100">
        <v>136.69999999999999</v>
      </c>
      <c r="AG86" s="101"/>
      <c r="AH86" s="51">
        <f t="shared" si="20"/>
        <v>138.6</v>
      </c>
      <c r="AI86" s="52">
        <f t="shared" si="21"/>
        <v>129.4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96">
        <v>133.9</v>
      </c>
      <c r="C87" s="67">
        <v>136</v>
      </c>
      <c r="D87" s="67">
        <v>136.1</v>
      </c>
      <c r="E87" s="67">
        <v>136.6</v>
      </c>
      <c r="F87" s="67">
        <v>131.6</v>
      </c>
      <c r="G87" s="67">
        <v>129.5</v>
      </c>
      <c r="H87" s="67">
        <v>132.19999999999999</v>
      </c>
      <c r="I87" s="67">
        <v>129.69999999999999</v>
      </c>
      <c r="J87" s="67">
        <v>128.6</v>
      </c>
      <c r="K87" s="67">
        <v>127.7</v>
      </c>
      <c r="L87" s="67">
        <v>134.5</v>
      </c>
      <c r="M87" s="67">
        <v>125.9</v>
      </c>
      <c r="N87" s="67">
        <v>124.2</v>
      </c>
      <c r="O87" s="67">
        <v>124.5</v>
      </c>
      <c r="P87" s="67">
        <v>124.7</v>
      </c>
      <c r="Q87" s="67">
        <v>120.2</v>
      </c>
      <c r="R87" s="67">
        <v>120.9</v>
      </c>
      <c r="S87" s="67">
        <v>129.69999999999999</v>
      </c>
      <c r="T87" s="67">
        <v>129.30000000000001</v>
      </c>
      <c r="U87" s="67">
        <v>129.9</v>
      </c>
      <c r="V87" s="67">
        <v>129.9</v>
      </c>
      <c r="W87" s="95">
        <v>124.2</v>
      </c>
      <c r="X87" s="95">
        <v>126.6</v>
      </c>
      <c r="Y87" s="95">
        <v>135</v>
      </c>
      <c r="Z87" s="95">
        <v>126.2</v>
      </c>
      <c r="AA87" s="95">
        <v>124.5</v>
      </c>
      <c r="AB87" s="95">
        <v>123.7</v>
      </c>
      <c r="AC87" s="95">
        <v>123</v>
      </c>
      <c r="AD87" s="67">
        <v>134</v>
      </c>
      <c r="AE87" s="67">
        <v>128.5</v>
      </c>
      <c r="AF87" s="96">
        <v>134</v>
      </c>
      <c r="AG87" s="97"/>
      <c r="AH87" s="51">
        <f t="shared" si="20"/>
        <v>136.6</v>
      </c>
      <c r="AI87" s="52">
        <f t="shared" si="21"/>
        <v>120.2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3">
        <v>66.8</v>
      </c>
      <c r="C88" s="102">
        <v>66.900000000000006</v>
      </c>
      <c r="D88" s="102">
        <v>67.3</v>
      </c>
      <c r="E88" s="102">
        <v>67.7</v>
      </c>
      <c r="F88" s="102">
        <v>67.400000000000006</v>
      </c>
      <c r="G88" s="102">
        <v>66.5</v>
      </c>
      <c r="H88" s="102">
        <v>66.3</v>
      </c>
      <c r="I88" s="102">
        <v>66</v>
      </c>
      <c r="J88" s="102">
        <v>65.3</v>
      </c>
      <c r="K88" s="102">
        <v>64.7</v>
      </c>
      <c r="L88" s="102">
        <v>65.2</v>
      </c>
      <c r="M88" s="102">
        <v>64.3</v>
      </c>
      <c r="N88" s="102">
        <v>64.3</v>
      </c>
      <c r="O88" s="102">
        <v>64.400000000000006</v>
      </c>
      <c r="P88" s="102">
        <v>63.7</v>
      </c>
      <c r="Q88" s="102">
        <v>64.2</v>
      </c>
      <c r="R88" s="102">
        <v>64.099999999999994</v>
      </c>
      <c r="S88" s="102">
        <v>64.5</v>
      </c>
      <c r="T88" s="102">
        <v>64</v>
      </c>
      <c r="U88" s="102">
        <v>65.400000000000006</v>
      </c>
      <c r="V88" s="102">
        <v>65.400000000000006</v>
      </c>
      <c r="W88" s="102">
        <v>65.5</v>
      </c>
      <c r="X88" s="102">
        <v>65.2</v>
      </c>
      <c r="Y88" s="102">
        <v>65.5</v>
      </c>
      <c r="Z88" s="102">
        <v>65</v>
      </c>
      <c r="AA88" s="102">
        <v>66.3</v>
      </c>
      <c r="AB88" s="102">
        <v>66.3</v>
      </c>
      <c r="AC88" s="102">
        <v>66.099999999999994</v>
      </c>
      <c r="AD88" s="102">
        <v>66.3</v>
      </c>
      <c r="AE88" s="102">
        <v>66.8</v>
      </c>
      <c r="AF88" s="103">
        <v>66.900000000000006</v>
      </c>
      <c r="AG88" s="104"/>
      <c r="AH88" s="51">
        <f t="shared" si="20"/>
        <v>67.7</v>
      </c>
      <c r="AI88" s="52">
        <f t="shared" si="21"/>
        <v>63.7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SUM(B14,B17,B20:B21,B39,B41:B42,B44,B46,B91:B94,B98,B104,B110,B119,B121,B133,B140,B143:B144,B151,B153,B155,B159:B161,B163:B165,B170,B176:B177,B179:B181,B189,B194)</f>
        <v>140.93999999999997</v>
      </c>
      <c r="C90" s="109">
        <f t="shared" ref="C90:AF90" si="25">SUM(C14,C17,C20:C21,C39,C41:C42,C44,C46,C91:C94,C98,C104,C110,C119,C121,C133,C140,C143:C144,C151,C153,C155,C159:C161,C163:C165,C170,C176:C177,C179:C181,C189,C194)</f>
        <v>136.33999999999997</v>
      </c>
      <c r="D90" s="109">
        <f t="shared" si="25"/>
        <v>139.43999999999997</v>
      </c>
      <c r="E90" s="109">
        <f t="shared" si="25"/>
        <v>137.83999999999997</v>
      </c>
      <c r="F90" s="109">
        <f t="shared" si="25"/>
        <v>151.03999999999996</v>
      </c>
      <c r="G90" s="109">
        <f t="shared" si="25"/>
        <v>168.04</v>
      </c>
      <c r="H90" s="109">
        <f t="shared" si="25"/>
        <v>184.73999999999998</v>
      </c>
      <c r="I90" s="109">
        <f t="shared" si="25"/>
        <v>216.13999999999996</v>
      </c>
      <c r="J90" s="109">
        <f t="shared" si="25"/>
        <v>236.93999999999997</v>
      </c>
      <c r="K90" s="109">
        <f t="shared" si="25"/>
        <v>263.34000000000003</v>
      </c>
      <c r="L90" s="109">
        <f t="shared" si="25"/>
        <v>277.54000000000002</v>
      </c>
      <c r="M90" s="109">
        <f t="shared" si="25"/>
        <v>276.84000000000003</v>
      </c>
      <c r="N90" s="109">
        <f t="shared" si="25"/>
        <v>290.83999999999997</v>
      </c>
      <c r="O90" s="109">
        <f t="shared" si="25"/>
        <v>288.54000000000002</v>
      </c>
      <c r="P90" s="109">
        <f t="shared" si="25"/>
        <v>283.33999999999997</v>
      </c>
      <c r="Q90" s="109">
        <f t="shared" si="25"/>
        <v>285.74</v>
      </c>
      <c r="R90" s="109">
        <f t="shared" si="25"/>
        <v>283.64000000000004</v>
      </c>
      <c r="S90" s="109">
        <f t="shared" si="25"/>
        <v>282.04000000000002</v>
      </c>
      <c r="T90" s="109">
        <f t="shared" si="25"/>
        <v>292.24</v>
      </c>
      <c r="U90" s="109">
        <f t="shared" si="25"/>
        <v>278.24</v>
      </c>
      <c r="V90" s="109">
        <f t="shared" si="25"/>
        <v>278.24</v>
      </c>
      <c r="W90" s="109">
        <f t="shared" si="25"/>
        <v>276.74</v>
      </c>
      <c r="X90" s="109">
        <f t="shared" si="25"/>
        <v>299.74</v>
      </c>
      <c r="Y90" s="109">
        <f t="shared" si="25"/>
        <v>334.14</v>
      </c>
      <c r="Z90" s="109">
        <f t="shared" si="25"/>
        <v>335.64</v>
      </c>
      <c r="AA90" s="109">
        <f t="shared" si="25"/>
        <v>282.64000000000004</v>
      </c>
      <c r="AB90" s="109">
        <f t="shared" si="25"/>
        <v>276.64000000000004</v>
      </c>
      <c r="AC90" s="109">
        <f t="shared" si="25"/>
        <v>249.23999999999995</v>
      </c>
      <c r="AD90" s="109">
        <f t="shared" si="25"/>
        <v>199.13999999999996</v>
      </c>
      <c r="AE90" s="109">
        <f t="shared" si="25"/>
        <v>168.73999999999995</v>
      </c>
      <c r="AF90" s="109">
        <f t="shared" si="25"/>
        <v>150.63999999999996</v>
      </c>
      <c r="AG90" s="110"/>
      <c r="AH90" s="51">
        <f>MAX(B90:AF90)</f>
        <v>335.64</v>
      </c>
      <c r="AI90" s="52">
        <f>MIN(B90:AF90)</f>
        <v>136.33999999999997</v>
      </c>
    </row>
    <row r="91" spans="1:88" x14ac:dyDescent="0.25">
      <c r="A91" s="111" t="s">
        <v>58</v>
      </c>
      <c r="B91" s="113">
        <v>27.7</v>
      </c>
      <c r="C91" s="79">
        <v>15.4</v>
      </c>
      <c r="D91" s="79">
        <v>25.5</v>
      </c>
      <c r="E91" s="79">
        <v>29.7</v>
      </c>
      <c r="F91" s="112">
        <v>18.100000000000001</v>
      </c>
      <c r="G91" s="112">
        <v>31.5</v>
      </c>
      <c r="H91" s="112">
        <v>35.9</v>
      </c>
      <c r="I91" s="112">
        <v>23.6</v>
      </c>
      <c r="J91" s="112">
        <v>24.1</v>
      </c>
      <c r="K91" s="112">
        <v>36.200000000000003</v>
      </c>
      <c r="L91" s="49">
        <v>45.6</v>
      </c>
      <c r="M91" s="49">
        <v>38.9</v>
      </c>
      <c r="N91" s="112">
        <v>45.7</v>
      </c>
      <c r="O91" s="112">
        <v>23.6</v>
      </c>
      <c r="P91" s="112">
        <v>5.6</v>
      </c>
      <c r="Q91" s="112">
        <v>25</v>
      </c>
      <c r="R91" s="112">
        <v>23.8</v>
      </c>
      <c r="S91" s="49">
        <v>24.2</v>
      </c>
      <c r="T91" s="49">
        <v>21.2</v>
      </c>
      <c r="U91" s="112">
        <v>26.3</v>
      </c>
      <c r="V91" s="112">
        <v>26.3</v>
      </c>
      <c r="W91" s="112">
        <v>27.1</v>
      </c>
      <c r="X91" s="112">
        <v>27</v>
      </c>
      <c r="Y91" s="112">
        <v>19</v>
      </c>
      <c r="Z91" s="112">
        <v>6.4</v>
      </c>
      <c r="AA91" s="112">
        <v>12.8</v>
      </c>
      <c r="AB91" s="49">
        <v>11.3</v>
      </c>
      <c r="AC91" s="49">
        <v>11</v>
      </c>
      <c r="AD91" s="49">
        <v>14.2</v>
      </c>
      <c r="AE91" s="49">
        <v>16.600000000000001</v>
      </c>
      <c r="AF91" s="113">
        <v>13.6</v>
      </c>
      <c r="AG91" s="114">
        <v>75</v>
      </c>
      <c r="AH91" s="51">
        <f>IF(ABS(MAX(B91:AF91))&gt;ABS(MIN(B91:AF91)),MAX(B91:AF91),MIN(B91:AF91))</f>
        <v>45.7</v>
      </c>
      <c r="AI91" s="115">
        <f>INDEX($B$9:$AF$9,1,MATCH(AH91,B91:AF91,0))</f>
        <v>0.41666666666666702</v>
      </c>
    </row>
    <row r="92" spans="1:88" x14ac:dyDescent="0.25">
      <c r="A92" s="116" t="s">
        <v>59</v>
      </c>
      <c r="B92" s="117">
        <v>-92</v>
      </c>
      <c r="C92" s="80">
        <v>-93</v>
      </c>
      <c r="D92" s="80">
        <v>-92</v>
      </c>
      <c r="E92" s="80">
        <v>-89</v>
      </c>
      <c r="F92" s="80">
        <v>-80</v>
      </c>
      <c r="G92" s="80">
        <v>-74</v>
      </c>
      <c r="H92" s="80">
        <v>-64</v>
      </c>
      <c r="I92" s="80">
        <v>-48</v>
      </c>
      <c r="J92" s="80">
        <v>-40</v>
      </c>
      <c r="K92" s="80">
        <v>-32</v>
      </c>
      <c r="L92" s="80">
        <v>-25</v>
      </c>
      <c r="M92" s="80">
        <v>-26</v>
      </c>
      <c r="N92" s="80">
        <v>-26</v>
      </c>
      <c r="O92" s="80">
        <v>-25.9</v>
      </c>
      <c r="P92" s="80">
        <v>-24.9</v>
      </c>
      <c r="Q92" s="80">
        <v>-28</v>
      </c>
      <c r="R92" s="80">
        <v>-31</v>
      </c>
      <c r="S92" s="80">
        <v>-34</v>
      </c>
      <c r="T92" s="80">
        <v>-30.5</v>
      </c>
      <c r="U92" s="80">
        <v>-29.3</v>
      </c>
      <c r="V92" s="80">
        <v>-29.3</v>
      </c>
      <c r="W92" s="80">
        <v>-31</v>
      </c>
      <c r="X92" s="80">
        <v>-28</v>
      </c>
      <c r="Y92" s="80">
        <v>-10</v>
      </c>
      <c r="Z92" s="80">
        <v>-8.5</v>
      </c>
      <c r="AA92" s="80">
        <f>-11.4-21.7</f>
        <v>-33.1</v>
      </c>
      <c r="AB92" s="67">
        <f>-12.9-23.1</f>
        <v>-36</v>
      </c>
      <c r="AC92" s="67">
        <f>-18.1-28.9</f>
        <v>-47</v>
      </c>
      <c r="AD92" s="67">
        <v>-65</v>
      </c>
      <c r="AE92" s="67">
        <v>-76</v>
      </c>
      <c r="AF92" s="117">
        <v>-85</v>
      </c>
      <c r="AG92" s="114">
        <v>240</v>
      </c>
      <c r="AH92" s="51">
        <f>IF(ABS(MAX(B92:AF92))&gt;ABS(MIN(B92:AF92)),MAX(B92:AF92),MIN(B92:AF92))</f>
        <v>-93</v>
      </c>
      <c r="AI92" s="115">
        <f>INDEX($B$9:$AF$9,1,MATCH(AH92,B92:AF92,0))</f>
        <v>8.3333333333333301E-2</v>
      </c>
    </row>
    <row r="93" spans="1:88" x14ac:dyDescent="0.25">
      <c r="A93" s="116" t="s">
        <v>60</v>
      </c>
      <c r="B93" s="117">
        <v>-1.6</v>
      </c>
      <c r="C93" s="80">
        <v>-1.4</v>
      </c>
      <c r="D93" s="80">
        <v>-0.4</v>
      </c>
      <c r="E93" s="80">
        <v>0</v>
      </c>
      <c r="F93" s="80">
        <v>2.1</v>
      </c>
      <c r="G93" s="80">
        <v>4</v>
      </c>
      <c r="H93" s="80">
        <v>5.7</v>
      </c>
      <c r="I93" s="80">
        <v>10.7</v>
      </c>
      <c r="J93" s="80">
        <v>12</v>
      </c>
      <c r="K93" s="80">
        <v>12.1</v>
      </c>
      <c r="L93" s="80">
        <v>14</v>
      </c>
      <c r="M93" s="80">
        <v>15</v>
      </c>
      <c r="N93" s="80">
        <v>16.7</v>
      </c>
      <c r="O93" s="80">
        <v>17.7</v>
      </c>
      <c r="P93" s="80">
        <v>16.399999999999999</v>
      </c>
      <c r="Q93" s="80">
        <v>11.9</v>
      </c>
      <c r="R93" s="80">
        <v>11.3</v>
      </c>
      <c r="S93" s="80">
        <v>12.8</v>
      </c>
      <c r="T93" s="80">
        <v>15.9</v>
      </c>
      <c r="U93" s="80">
        <v>16.100000000000001</v>
      </c>
      <c r="V93" s="80">
        <v>16.100000000000001</v>
      </c>
      <c r="W93" s="80">
        <v>14.6</v>
      </c>
      <c r="X93" s="80">
        <v>15.4</v>
      </c>
      <c r="Y93" s="80">
        <v>43.3</v>
      </c>
      <c r="Z93" s="80">
        <v>48.2</v>
      </c>
      <c r="AA93" s="80">
        <v>39.5</v>
      </c>
      <c r="AB93" s="67">
        <v>39.9</v>
      </c>
      <c r="AC93" s="67">
        <v>32.1</v>
      </c>
      <c r="AD93" s="67">
        <v>3.2</v>
      </c>
      <c r="AE93" s="67">
        <v>2.2000000000000002</v>
      </c>
      <c r="AF93" s="117">
        <v>-1.4</v>
      </c>
      <c r="AG93" s="114">
        <v>60</v>
      </c>
      <c r="AH93" s="51">
        <f>IF(ABS(MAX(B93:AF93))&gt;ABS(MIN(B93:AF93)),MAX(B93:AF93),MIN(B93:AF93))</f>
        <v>48.2</v>
      </c>
      <c r="AI93" s="115">
        <f>INDEX($B$9:$AF$9,1,MATCH(AH93,B93:AF93,0))</f>
        <v>0.8125</v>
      </c>
    </row>
    <row r="94" spans="1:88" x14ac:dyDescent="0.25">
      <c r="A94" s="118" t="s">
        <v>226</v>
      </c>
      <c r="B94" s="120">
        <v>14.1</v>
      </c>
      <c r="C94" s="82">
        <v>22.6</v>
      </c>
      <c r="D94" s="82">
        <v>13.6</v>
      </c>
      <c r="E94" s="82">
        <v>4.4000000000000004</v>
      </c>
      <c r="F94" s="82">
        <v>18.100000000000001</v>
      </c>
      <c r="G94" s="82">
        <v>13.8</v>
      </c>
      <c r="H94" s="82">
        <v>14.4</v>
      </c>
      <c r="I94" s="82">
        <v>37.1</v>
      </c>
      <c r="J94" s="82">
        <v>48.1</v>
      </c>
      <c r="K94" s="82">
        <v>54.3</v>
      </c>
      <c r="L94" s="82">
        <v>50.2</v>
      </c>
      <c r="M94" s="82">
        <v>56.2</v>
      </c>
      <c r="N94" s="82">
        <v>61.4</v>
      </c>
      <c r="O94" s="82">
        <v>79.8</v>
      </c>
      <c r="P94" s="82">
        <v>93.1</v>
      </c>
      <c r="Q94" s="82">
        <v>83.7</v>
      </c>
      <c r="R94" s="82">
        <v>86.4</v>
      </c>
      <c r="S94" s="82">
        <v>85.9</v>
      </c>
      <c r="T94" s="82">
        <v>92.5</v>
      </c>
      <c r="U94" s="82">
        <v>71.900000000000006</v>
      </c>
      <c r="V94" s="82">
        <v>71.900000000000006</v>
      </c>
      <c r="W94" s="82">
        <v>72.8</v>
      </c>
      <c r="X94" s="82">
        <v>92.7</v>
      </c>
      <c r="Y94" s="82">
        <v>89.2</v>
      </c>
      <c r="Z94" s="82">
        <v>96.9</v>
      </c>
      <c r="AA94" s="82">
        <v>71</v>
      </c>
      <c r="AB94" s="119">
        <v>69</v>
      </c>
      <c r="AC94" s="119">
        <v>60.7</v>
      </c>
      <c r="AD94" s="119">
        <v>54.3</v>
      </c>
      <c r="AE94" s="119">
        <v>33.5</v>
      </c>
      <c r="AF94" s="120">
        <v>31</v>
      </c>
      <c r="AG94" s="121">
        <v>120</v>
      </c>
      <c r="AH94" s="51">
        <f>IF(ABS(MAX(B94:AF94))&gt;ABS(MIN(B94:AF94)),MAX(B94:AF94),MIN(B94:AF94))</f>
        <v>96.9</v>
      </c>
      <c r="AI94" s="115">
        <f>INDEX($B$9:$AF$9,1,MATCH(AH94,B94:AF94,0))</f>
        <v>0.8125</v>
      </c>
    </row>
    <row r="95" spans="1:88" ht="15.75" thickBot="1" x14ac:dyDescent="0.3">
      <c r="A95" s="118" t="s">
        <v>62</v>
      </c>
      <c r="B95" s="120">
        <v>20.3</v>
      </c>
      <c r="C95" s="82">
        <v>29.3</v>
      </c>
      <c r="D95" s="82">
        <v>18.7</v>
      </c>
      <c r="E95" s="82">
        <v>5.6</v>
      </c>
      <c r="F95" s="82">
        <v>20.100000000000001</v>
      </c>
      <c r="G95" s="82">
        <v>12.7</v>
      </c>
      <c r="H95" s="82">
        <v>12.5</v>
      </c>
      <c r="I95" s="82">
        <v>30.3</v>
      </c>
      <c r="J95" s="82">
        <v>41.8</v>
      </c>
      <c r="K95" s="82">
        <v>41.2</v>
      </c>
      <c r="L95" s="82">
        <v>37</v>
      </c>
      <c r="M95" s="82">
        <v>43.3</v>
      </c>
      <c r="N95" s="82">
        <v>48.7</v>
      </c>
      <c r="O95" s="82">
        <v>60.7</v>
      </c>
      <c r="P95" s="82">
        <v>78.3</v>
      </c>
      <c r="Q95" s="82">
        <v>65.7</v>
      </c>
      <c r="R95" s="82">
        <v>69.2</v>
      </c>
      <c r="S95" s="82">
        <v>64.400000000000006</v>
      </c>
      <c r="T95" s="82">
        <v>71.599999999999994</v>
      </c>
      <c r="U95" s="82">
        <v>57.2</v>
      </c>
      <c r="V95" s="82">
        <v>57.2</v>
      </c>
      <c r="W95" s="82">
        <v>55.6</v>
      </c>
      <c r="X95" s="82">
        <v>69.2</v>
      </c>
      <c r="Y95" s="82">
        <v>62.7</v>
      </c>
      <c r="Z95" s="82">
        <v>63.6</v>
      </c>
      <c r="AA95" s="82">
        <v>46.1</v>
      </c>
      <c r="AB95" s="119">
        <v>45.9</v>
      </c>
      <c r="AC95" s="119">
        <v>42.1</v>
      </c>
      <c r="AD95" s="119">
        <v>55.6</v>
      </c>
      <c r="AE95" s="119">
        <v>43.3</v>
      </c>
      <c r="AF95" s="120">
        <v>44.3</v>
      </c>
      <c r="AG95" s="121"/>
      <c r="AH95" s="51">
        <f>IF(ABS(MAX(B95:AF95))&gt;ABS(MIN(B95:AF95)),MAX(B95:AF95),MIN(B95:AF95))</f>
        <v>78.3</v>
      </c>
      <c r="AI95" s="115">
        <f>INDEX($B$9:$AF$9,1,MATCH(AH95,B95:AF95,0))</f>
        <v>0.5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3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ref="S124:AF124" si="34">R124</f>
        <v>1.48</v>
      </c>
      <c r="T124" s="129">
        <f t="shared" si="34"/>
        <v>1.48</v>
      </c>
      <c r="U124" s="129">
        <f t="shared" si="34"/>
        <v>1.48</v>
      </c>
      <c r="V124" s="129">
        <f t="shared" si="34"/>
        <v>1.48</v>
      </c>
      <c r="W124" s="129">
        <f t="shared" si="34"/>
        <v>1.48</v>
      </c>
      <c r="X124" s="129">
        <f t="shared" si="34"/>
        <v>1.48</v>
      </c>
      <c r="Y124" s="129">
        <f t="shared" si="34"/>
        <v>1.48</v>
      </c>
      <c r="Z124" s="129">
        <f t="shared" si="34"/>
        <v>1.48</v>
      </c>
      <c r="AA124" s="129">
        <f t="shared" si="34"/>
        <v>1.48</v>
      </c>
      <c r="AB124" s="129">
        <f t="shared" si="34"/>
        <v>1.48</v>
      </c>
      <c r="AC124" s="129">
        <f t="shared" si="34"/>
        <v>1.48</v>
      </c>
      <c r="AD124" s="129">
        <f t="shared" si="34"/>
        <v>1.48</v>
      </c>
      <c r="AE124" s="129">
        <f t="shared" si="34"/>
        <v>1.48</v>
      </c>
      <c r="AF124" s="129">
        <f t="shared" si="34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5">B126</f>
        <v>2.2000000000000002</v>
      </c>
      <c r="D126" s="129">
        <f t="shared" si="35"/>
        <v>2.2000000000000002</v>
      </c>
      <c r="E126" s="129">
        <f t="shared" si="35"/>
        <v>2.2000000000000002</v>
      </c>
      <c r="F126" s="129">
        <f t="shared" si="35"/>
        <v>2.2000000000000002</v>
      </c>
      <c r="G126" s="129">
        <f t="shared" si="35"/>
        <v>2.2000000000000002</v>
      </c>
      <c r="H126" s="129">
        <f t="shared" si="35"/>
        <v>2.2000000000000002</v>
      </c>
      <c r="I126" s="129">
        <f t="shared" si="35"/>
        <v>2.2000000000000002</v>
      </c>
      <c r="J126" s="129">
        <f t="shared" si="35"/>
        <v>2.2000000000000002</v>
      </c>
      <c r="K126" s="129">
        <f t="shared" si="35"/>
        <v>2.2000000000000002</v>
      </c>
      <c r="L126" s="129">
        <f t="shared" si="35"/>
        <v>2.2000000000000002</v>
      </c>
      <c r="M126" s="129">
        <f t="shared" si="35"/>
        <v>2.2000000000000002</v>
      </c>
      <c r="N126" s="129">
        <f t="shared" si="35"/>
        <v>2.2000000000000002</v>
      </c>
      <c r="O126" s="129">
        <f t="shared" si="35"/>
        <v>2.2000000000000002</v>
      </c>
      <c r="P126" s="129">
        <f t="shared" si="35"/>
        <v>2.2000000000000002</v>
      </c>
      <c r="Q126" s="129">
        <f t="shared" si="35"/>
        <v>2.2000000000000002</v>
      </c>
      <c r="R126" s="129">
        <f t="shared" si="35"/>
        <v>2.2000000000000002</v>
      </c>
      <c r="S126" s="129">
        <f t="shared" ref="S126:AF133" si="36">R126</f>
        <v>2.2000000000000002</v>
      </c>
      <c r="T126" s="129">
        <f t="shared" si="36"/>
        <v>2.2000000000000002</v>
      </c>
      <c r="U126" s="129">
        <f t="shared" si="36"/>
        <v>2.2000000000000002</v>
      </c>
      <c r="V126" s="129">
        <f t="shared" si="36"/>
        <v>2.2000000000000002</v>
      </c>
      <c r="W126" s="129">
        <f t="shared" si="36"/>
        <v>2.2000000000000002</v>
      </c>
      <c r="X126" s="129">
        <f t="shared" si="36"/>
        <v>2.2000000000000002</v>
      </c>
      <c r="Y126" s="129">
        <f t="shared" si="36"/>
        <v>2.2000000000000002</v>
      </c>
      <c r="Z126" s="129">
        <f t="shared" si="36"/>
        <v>2.2000000000000002</v>
      </c>
      <c r="AA126" s="129">
        <f t="shared" si="36"/>
        <v>2.2000000000000002</v>
      </c>
      <c r="AB126" s="129">
        <f t="shared" si="36"/>
        <v>2.2000000000000002</v>
      </c>
      <c r="AC126" s="129">
        <f t="shared" si="36"/>
        <v>2.2000000000000002</v>
      </c>
      <c r="AD126" s="129">
        <f t="shared" si="36"/>
        <v>2.2000000000000002</v>
      </c>
      <c r="AE126" s="129">
        <f t="shared" si="36"/>
        <v>2.2000000000000002</v>
      </c>
      <c r="AF126" s="129">
        <f t="shared" si="36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5"/>
        <v>2</v>
      </c>
      <c r="D127" s="129">
        <f t="shared" si="35"/>
        <v>2</v>
      </c>
      <c r="E127" s="129">
        <f t="shared" si="35"/>
        <v>2</v>
      </c>
      <c r="F127" s="129">
        <f t="shared" si="35"/>
        <v>2</v>
      </c>
      <c r="G127" s="129">
        <f t="shared" si="35"/>
        <v>2</v>
      </c>
      <c r="H127" s="129">
        <f t="shared" si="35"/>
        <v>2</v>
      </c>
      <c r="I127" s="129">
        <f t="shared" si="35"/>
        <v>2</v>
      </c>
      <c r="J127" s="129">
        <f t="shared" si="35"/>
        <v>2</v>
      </c>
      <c r="K127" s="129">
        <f t="shared" si="35"/>
        <v>2</v>
      </c>
      <c r="L127" s="129">
        <f t="shared" si="35"/>
        <v>2</v>
      </c>
      <c r="M127" s="129">
        <f t="shared" si="35"/>
        <v>2</v>
      </c>
      <c r="N127" s="129">
        <f t="shared" si="35"/>
        <v>2</v>
      </c>
      <c r="O127" s="129">
        <f t="shared" si="35"/>
        <v>2</v>
      </c>
      <c r="P127" s="129">
        <f t="shared" si="35"/>
        <v>2</v>
      </c>
      <c r="Q127" s="129">
        <f t="shared" si="35"/>
        <v>2</v>
      </c>
      <c r="R127" s="129">
        <f t="shared" si="35"/>
        <v>2</v>
      </c>
      <c r="S127" s="129">
        <f t="shared" si="36"/>
        <v>2</v>
      </c>
      <c r="T127" s="129">
        <f t="shared" si="36"/>
        <v>2</v>
      </c>
      <c r="U127" s="129">
        <f t="shared" si="36"/>
        <v>2</v>
      </c>
      <c r="V127" s="129">
        <f t="shared" si="36"/>
        <v>2</v>
      </c>
      <c r="W127" s="129">
        <f t="shared" si="36"/>
        <v>2</v>
      </c>
      <c r="X127" s="129">
        <f t="shared" si="36"/>
        <v>2</v>
      </c>
      <c r="Y127" s="129">
        <f t="shared" si="36"/>
        <v>2</v>
      </c>
      <c r="Z127" s="129">
        <f t="shared" si="36"/>
        <v>2</v>
      </c>
      <c r="AA127" s="129">
        <f t="shared" si="36"/>
        <v>2</v>
      </c>
      <c r="AB127" s="129">
        <f t="shared" si="36"/>
        <v>2</v>
      </c>
      <c r="AC127" s="129">
        <f t="shared" si="36"/>
        <v>2</v>
      </c>
      <c r="AD127" s="129">
        <f t="shared" si="36"/>
        <v>2</v>
      </c>
      <c r="AE127" s="129">
        <f t="shared" si="36"/>
        <v>2</v>
      </c>
      <c r="AF127" s="129">
        <f t="shared" si="36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5"/>
        <v>1.25</v>
      </c>
      <c r="D128" s="129">
        <f t="shared" si="35"/>
        <v>1.25</v>
      </c>
      <c r="E128" s="129">
        <f t="shared" si="35"/>
        <v>1.25</v>
      </c>
      <c r="F128" s="129">
        <f t="shared" si="35"/>
        <v>1.25</v>
      </c>
      <c r="G128" s="129">
        <f t="shared" si="35"/>
        <v>1.25</v>
      </c>
      <c r="H128" s="129">
        <f t="shared" si="35"/>
        <v>1.25</v>
      </c>
      <c r="I128" s="129">
        <f t="shared" si="35"/>
        <v>1.25</v>
      </c>
      <c r="J128" s="129">
        <f t="shared" si="35"/>
        <v>1.25</v>
      </c>
      <c r="K128" s="129">
        <f t="shared" si="35"/>
        <v>1.25</v>
      </c>
      <c r="L128" s="129">
        <f t="shared" si="35"/>
        <v>1.25</v>
      </c>
      <c r="M128" s="129">
        <f t="shared" si="35"/>
        <v>1.25</v>
      </c>
      <c r="N128" s="129">
        <f t="shared" si="35"/>
        <v>1.25</v>
      </c>
      <c r="O128" s="129">
        <f t="shared" si="35"/>
        <v>1.25</v>
      </c>
      <c r="P128" s="129">
        <f t="shared" si="35"/>
        <v>1.25</v>
      </c>
      <c r="Q128" s="129">
        <f t="shared" si="35"/>
        <v>1.25</v>
      </c>
      <c r="R128" s="129">
        <f t="shared" si="35"/>
        <v>1.25</v>
      </c>
      <c r="S128" s="129">
        <f t="shared" si="36"/>
        <v>1.25</v>
      </c>
      <c r="T128" s="129">
        <f t="shared" si="36"/>
        <v>1.25</v>
      </c>
      <c r="U128" s="129">
        <f t="shared" si="36"/>
        <v>1.25</v>
      </c>
      <c r="V128" s="129">
        <f t="shared" si="36"/>
        <v>1.25</v>
      </c>
      <c r="W128" s="129">
        <f t="shared" si="36"/>
        <v>1.25</v>
      </c>
      <c r="X128" s="129">
        <f t="shared" si="36"/>
        <v>1.25</v>
      </c>
      <c r="Y128" s="129">
        <f t="shared" si="36"/>
        <v>1.25</v>
      </c>
      <c r="Z128" s="129">
        <f t="shared" si="36"/>
        <v>1.25</v>
      </c>
      <c r="AA128" s="129">
        <f t="shared" si="36"/>
        <v>1.25</v>
      </c>
      <c r="AB128" s="129">
        <f t="shared" si="36"/>
        <v>1.25</v>
      </c>
      <c r="AC128" s="129">
        <f t="shared" si="36"/>
        <v>1.25</v>
      </c>
      <c r="AD128" s="129">
        <f t="shared" si="36"/>
        <v>1.25</v>
      </c>
      <c r="AE128" s="129">
        <f t="shared" si="36"/>
        <v>1.25</v>
      </c>
      <c r="AF128" s="129">
        <f t="shared" si="36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5"/>
        <v>1.1499999999999999</v>
      </c>
      <c r="D129" s="129">
        <f t="shared" si="35"/>
        <v>1.1499999999999999</v>
      </c>
      <c r="E129" s="129">
        <f t="shared" si="35"/>
        <v>1.1499999999999999</v>
      </c>
      <c r="F129" s="129">
        <f t="shared" si="35"/>
        <v>1.1499999999999999</v>
      </c>
      <c r="G129" s="129">
        <f t="shared" si="35"/>
        <v>1.1499999999999999</v>
      </c>
      <c r="H129" s="129">
        <f t="shared" si="35"/>
        <v>1.1499999999999999</v>
      </c>
      <c r="I129" s="129">
        <f t="shared" si="35"/>
        <v>1.1499999999999999</v>
      </c>
      <c r="J129" s="129">
        <f t="shared" si="35"/>
        <v>1.1499999999999999</v>
      </c>
      <c r="K129" s="129">
        <f t="shared" si="35"/>
        <v>1.1499999999999999</v>
      </c>
      <c r="L129" s="129">
        <f t="shared" si="35"/>
        <v>1.1499999999999999</v>
      </c>
      <c r="M129" s="129">
        <f t="shared" si="35"/>
        <v>1.1499999999999999</v>
      </c>
      <c r="N129" s="129">
        <f t="shared" si="35"/>
        <v>1.1499999999999999</v>
      </c>
      <c r="O129" s="129">
        <f t="shared" si="35"/>
        <v>1.1499999999999999</v>
      </c>
      <c r="P129" s="129">
        <f t="shared" si="35"/>
        <v>1.1499999999999999</v>
      </c>
      <c r="Q129" s="129">
        <f t="shared" si="35"/>
        <v>1.1499999999999999</v>
      </c>
      <c r="R129" s="129">
        <f t="shared" si="35"/>
        <v>1.1499999999999999</v>
      </c>
      <c r="S129" s="129">
        <f t="shared" si="36"/>
        <v>1.1499999999999999</v>
      </c>
      <c r="T129" s="129">
        <f t="shared" si="36"/>
        <v>1.1499999999999999</v>
      </c>
      <c r="U129" s="129">
        <f t="shared" si="36"/>
        <v>1.1499999999999999</v>
      </c>
      <c r="V129" s="129">
        <f t="shared" si="36"/>
        <v>1.1499999999999999</v>
      </c>
      <c r="W129" s="129">
        <f t="shared" si="36"/>
        <v>1.1499999999999999</v>
      </c>
      <c r="X129" s="129">
        <f t="shared" si="36"/>
        <v>1.1499999999999999</v>
      </c>
      <c r="Y129" s="129">
        <f t="shared" si="36"/>
        <v>1.1499999999999999</v>
      </c>
      <c r="Z129" s="129">
        <f t="shared" si="36"/>
        <v>1.1499999999999999</v>
      </c>
      <c r="AA129" s="129">
        <f t="shared" si="36"/>
        <v>1.1499999999999999</v>
      </c>
      <c r="AB129" s="129">
        <f t="shared" si="36"/>
        <v>1.1499999999999999</v>
      </c>
      <c r="AC129" s="129">
        <f t="shared" si="36"/>
        <v>1.1499999999999999</v>
      </c>
      <c r="AD129" s="129">
        <f t="shared" si="36"/>
        <v>1.1499999999999999</v>
      </c>
      <c r="AE129" s="129">
        <f t="shared" si="36"/>
        <v>1.1499999999999999</v>
      </c>
      <c r="AF129" s="129">
        <f t="shared" si="36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5"/>
        <v>2.133</v>
      </c>
      <c r="D130" s="129">
        <f t="shared" si="35"/>
        <v>2.133</v>
      </c>
      <c r="E130" s="129">
        <f t="shared" si="35"/>
        <v>2.133</v>
      </c>
      <c r="F130" s="129">
        <f t="shared" si="35"/>
        <v>2.133</v>
      </c>
      <c r="G130" s="129">
        <f t="shared" si="35"/>
        <v>2.133</v>
      </c>
      <c r="H130" s="129">
        <f t="shared" si="35"/>
        <v>2.133</v>
      </c>
      <c r="I130" s="129">
        <f t="shared" si="35"/>
        <v>2.133</v>
      </c>
      <c r="J130" s="129">
        <f t="shared" si="35"/>
        <v>2.133</v>
      </c>
      <c r="K130" s="129">
        <f t="shared" si="35"/>
        <v>2.133</v>
      </c>
      <c r="L130" s="129">
        <f t="shared" si="35"/>
        <v>2.133</v>
      </c>
      <c r="M130" s="129">
        <f t="shared" si="35"/>
        <v>2.133</v>
      </c>
      <c r="N130" s="129">
        <f t="shared" si="35"/>
        <v>2.133</v>
      </c>
      <c r="O130" s="129">
        <f t="shared" si="35"/>
        <v>2.133</v>
      </c>
      <c r="P130" s="129">
        <f t="shared" si="35"/>
        <v>2.133</v>
      </c>
      <c r="Q130" s="129">
        <f t="shared" si="35"/>
        <v>2.133</v>
      </c>
      <c r="R130" s="129">
        <f t="shared" si="35"/>
        <v>2.133</v>
      </c>
      <c r="S130" s="129">
        <f t="shared" si="36"/>
        <v>2.133</v>
      </c>
      <c r="T130" s="129">
        <f t="shared" si="36"/>
        <v>2.133</v>
      </c>
      <c r="U130" s="129">
        <f t="shared" si="36"/>
        <v>2.133</v>
      </c>
      <c r="V130" s="129">
        <f t="shared" si="36"/>
        <v>2.133</v>
      </c>
      <c r="W130" s="129">
        <f t="shared" si="36"/>
        <v>2.133</v>
      </c>
      <c r="X130" s="129">
        <f t="shared" si="36"/>
        <v>2.133</v>
      </c>
      <c r="Y130" s="129">
        <f t="shared" si="36"/>
        <v>2.133</v>
      </c>
      <c r="Z130" s="129">
        <f t="shared" si="36"/>
        <v>2.133</v>
      </c>
      <c r="AA130" s="129">
        <f t="shared" si="36"/>
        <v>2.133</v>
      </c>
      <c r="AB130" s="129">
        <f t="shared" si="36"/>
        <v>2.133</v>
      </c>
      <c r="AC130" s="129">
        <f t="shared" si="36"/>
        <v>2.133</v>
      </c>
      <c r="AD130" s="129">
        <f t="shared" si="36"/>
        <v>2.133</v>
      </c>
      <c r="AE130" s="129">
        <f t="shared" si="36"/>
        <v>2.133</v>
      </c>
      <c r="AF130" s="129">
        <f t="shared" si="36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5"/>
        <v>2.09</v>
      </c>
      <c r="D131" s="129">
        <f t="shared" si="35"/>
        <v>2.09</v>
      </c>
      <c r="E131" s="129">
        <f t="shared" si="35"/>
        <v>2.09</v>
      </c>
      <c r="F131" s="129">
        <f t="shared" si="35"/>
        <v>2.09</v>
      </c>
      <c r="G131" s="129">
        <f t="shared" si="35"/>
        <v>2.09</v>
      </c>
      <c r="H131" s="129">
        <f t="shared" si="35"/>
        <v>2.09</v>
      </c>
      <c r="I131" s="129">
        <f t="shared" si="35"/>
        <v>2.09</v>
      </c>
      <c r="J131" s="129">
        <f t="shared" si="35"/>
        <v>2.09</v>
      </c>
      <c r="K131" s="129">
        <f t="shared" si="35"/>
        <v>2.09</v>
      </c>
      <c r="L131" s="129">
        <f t="shared" si="35"/>
        <v>2.09</v>
      </c>
      <c r="M131" s="129">
        <f t="shared" si="35"/>
        <v>2.09</v>
      </c>
      <c r="N131" s="129">
        <f t="shared" si="35"/>
        <v>2.09</v>
      </c>
      <c r="O131" s="129">
        <f t="shared" si="35"/>
        <v>2.09</v>
      </c>
      <c r="P131" s="129">
        <f t="shared" si="35"/>
        <v>2.09</v>
      </c>
      <c r="Q131" s="129">
        <f t="shared" si="35"/>
        <v>2.09</v>
      </c>
      <c r="R131" s="129">
        <f t="shared" si="35"/>
        <v>2.09</v>
      </c>
      <c r="S131" s="129">
        <f t="shared" si="36"/>
        <v>2.09</v>
      </c>
      <c r="T131" s="129">
        <f t="shared" si="36"/>
        <v>2.09</v>
      </c>
      <c r="U131" s="129">
        <f t="shared" si="36"/>
        <v>2.09</v>
      </c>
      <c r="V131" s="129">
        <f t="shared" si="36"/>
        <v>2.09</v>
      </c>
      <c r="W131" s="129">
        <f t="shared" si="36"/>
        <v>2.09</v>
      </c>
      <c r="X131" s="129">
        <f t="shared" si="36"/>
        <v>2.09</v>
      </c>
      <c r="Y131" s="129">
        <f t="shared" si="36"/>
        <v>2.09</v>
      </c>
      <c r="Z131" s="129">
        <f t="shared" si="36"/>
        <v>2.09</v>
      </c>
      <c r="AA131" s="129">
        <f t="shared" si="36"/>
        <v>2.09</v>
      </c>
      <c r="AB131" s="129">
        <f t="shared" si="36"/>
        <v>2.09</v>
      </c>
      <c r="AC131" s="129">
        <f t="shared" si="36"/>
        <v>2.09</v>
      </c>
      <c r="AD131" s="129">
        <f t="shared" si="36"/>
        <v>2.09</v>
      </c>
      <c r="AE131" s="129">
        <f t="shared" si="36"/>
        <v>2.09</v>
      </c>
      <c r="AF131" s="129">
        <f t="shared" si="36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5"/>
        <v>1.1399999999999999</v>
      </c>
      <c r="D132" s="129">
        <f t="shared" si="35"/>
        <v>1.1399999999999999</v>
      </c>
      <c r="E132" s="129">
        <f t="shared" si="35"/>
        <v>1.1399999999999999</v>
      </c>
      <c r="F132" s="129">
        <f t="shared" si="35"/>
        <v>1.1399999999999999</v>
      </c>
      <c r="G132" s="129">
        <f t="shared" si="35"/>
        <v>1.1399999999999999</v>
      </c>
      <c r="H132" s="129">
        <f t="shared" si="35"/>
        <v>1.1399999999999999</v>
      </c>
      <c r="I132" s="129">
        <f t="shared" si="35"/>
        <v>1.1399999999999999</v>
      </c>
      <c r="J132" s="129">
        <f t="shared" si="35"/>
        <v>1.1399999999999999</v>
      </c>
      <c r="K132" s="129">
        <f t="shared" si="35"/>
        <v>1.1399999999999999</v>
      </c>
      <c r="L132" s="129">
        <f t="shared" si="35"/>
        <v>1.1399999999999999</v>
      </c>
      <c r="M132" s="129">
        <f t="shared" si="35"/>
        <v>1.1399999999999999</v>
      </c>
      <c r="N132" s="129">
        <f t="shared" si="35"/>
        <v>1.1399999999999999</v>
      </c>
      <c r="O132" s="129">
        <f t="shared" si="35"/>
        <v>1.1399999999999999</v>
      </c>
      <c r="P132" s="129">
        <f t="shared" si="35"/>
        <v>1.1399999999999999</v>
      </c>
      <c r="Q132" s="129">
        <f t="shared" si="35"/>
        <v>1.1399999999999999</v>
      </c>
      <c r="R132" s="129">
        <f t="shared" si="35"/>
        <v>1.1399999999999999</v>
      </c>
      <c r="S132" s="129">
        <f t="shared" si="36"/>
        <v>1.1399999999999999</v>
      </c>
      <c r="T132" s="129">
        <f t="shared" si="36"/>
        <v>1.1399999999999999</v>
      </c>
      <c r="U132" s="129">
        <f t="shared" si="36"/>
        <v>1.1399999999999999</v>
      </c>
      <c r="V132" s="129">
        <f t="shared" si="36"/>
        <v>1.1399999999999999</v>
      </c>
      <c r="W132" s="129">
        <f t="shared" si="36"/>
        <v>1.1399999999999999</v>
      </c>
      <c r="X132" s="129">
        <f t="shared" si="36"/>
        <v>1.1399999999999999</v>
      </c>
      <c r="Y132" s="129">
        <f t="shared" si="36"/>
        <v>1.1399999999999999</v>
      </c>
      <c r="Z132" s="129">
        <f t="shared" si="36"/>
        <v>1.1399999999999999</v>
      </c>
      <c r="AA132" s="129">
        <f t="shared" si="36"/>
        <v>1.1399999999999999</v>
      </c>
      <c r="AB132" s="129">
        <f t="shared" si="36"/>
        <v>1.1399999999999999</v>
      </c>
      <c r="AC132" s="129">
        <f t="shared" si="36"/>
        <v>1.1399999999999999</v>
      </c>
      <c r="AD132" s="129">
        <f t="shared" si="36"/>
        <v>1.1399999999999999</v>
      </c>
      <c r="AE132" s="129">
        <f t="shared" si="36"/>
        <v>1.1399999999999999</v>
      </c>
      <c r="AF132" s="129">
        <f t="shared" si="36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5"/>
        <v>0.82</v>
      </c>
      <c r="D133" s="129">
        <f t="shared" si="35"/>
        <v>0.82</v>
      </c>
      <c r="E133" s="129">
        <f t="shared" si="35"/>
        <v>0.82</v>
      </c>
      <c r="F133" s="129">
        <f t="shared" si="35"/>
        <v>0.82</v>
      </c>
      <c r="G133" s="129">
        <f t="shared" si="35"/>
        <v>0.82</v>
      </c>
      <c r="H133" s="129">
        <f t="shared" si="35"/>
        <v>0.82</v>
      </c>
      <c r="I133" s="129">
        <f t="shared" si="35"/>
        <v>0.82</v>
      </c>
      <c r="J133" s="129">
        <f t="shared" si="35"/>
        <v>0.82</v>
      </c>
      <c r="K133" s="129">
        <f t="shared" si="35"/>
        <v>0.82</v>
      </c>
      <c r="L133" s="129">
        <f t="shared" si="35"/>
        <v>0.82</v>
      </c>
      <c r="M133" s="129">
        <f t="shared" si="35"/>
        <v>0.82</v>
      </c>
      <c r="N133" s="129">
        <f t="shared" si="35"/>
        <v>0.82</v>
      </c>
      <c r="O133" s="129">
        <f t="shared" si="35"/>
        <v>0.82</v>
      </c>
      <c r="P133" s="129">
        <f t="shared" si="35"/>
        <v>0.82</v>
      </c>
      <c r="Q133" s="129">
        <f t="shared" si="35"/>
        <v>0.82</v>
      </c>
      <c r="R133" s="129">
        <f t="shared" si="35"/>
        <v>0.82</v>
      </c>
      <c r="S133" s="129">
        <f t="shared" si="36"/>
        <v>0.82</v>
      </c>
      <c r="T133" s="129">
        <f t="shared" si="36"/>
        <v>0.82</v>
      </c>
      <c r="U133" s="129">
        <f t="shared" si="36"/>
        <v>0.82</v>
      </c>
      <c r="V133" s="129">
        <f t="shared" si="36"/>
        <v>0.82</v>
      </c>
      <c r="W133" s="129">
        <f t="shared" si="36"/>
        <v>0.82</v>
      </c>
      <c r="X133" s="129">
        <f t="shared" si="36"/>
        <v>0.82</v>
      </c>
      <c r="Y133" s="129">
        <f t="shared" si="36"/>
        <v>0.82</v>
      </c>
      <c r="Z133" s="129">
        <f t="shared" si="36"/>
        <v>0.82</v>
      </c>
      <c r="AA133" s="129">
        <f t="shared" si="36"/>
        <v>0.82</v>
      </c>
      <c r="AB133" s="129">
        <f t="shared" si="36"/>
        <v>0.82</v>
      </c>
      <c r="AC133" s="129">
        <f t="shared" si="36"/>
        <v>0.82</v>
      </c>
      <c r="AD133" s="129">
        <f t="shared" si="36"/>
        <v>0.82</v>
      </c>
      <c r="AE133" s="129">
        <f t="shared" si="36"/>
        <v>0.82</v>
      </c>
      <c r="AF133" s="129">
        <f t="shared" si="36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7">B135</f>
        <v>2</v>
      </c>
      <c r="D135" s="129">
        <f t="shared" si="37"/>
        <v>2</v>
      </c>
      <c r="E135" s="129">
        <f t="shared" si="37"/>
        <v>2</v>
      </c>
      <c r="F135" s="129">
        <f t="shared" si="37"/>
        <v>2</v>
      </c>
      <c r="G135" s="129">
        <f t="shared" si="37"/>
        <v>2</v>
      </c>
      <c r="H135" s="129">
        <f t="shared" si="37"/>
        <v>2</v>
      </c>
      <c r="I135" s="129">
        <f t="shared" si="37"/>
        <v>2</v>
      </c>
      <c r="J135" s="129">
        <f t="shared" si="37"/>
        <v>2</v>
      </c>
      <c r="K135" s="129">
        <f t="shared" si="37"/>
        <v>2</v>
      </c>
      <c r="L135" s="129">
        <f t="shared" si="37"/>
        <v>2</v>
      </c>
      <c r="M135" s="129">
        <f t="shared" si="37"/>
        <v>2</v>
      </c>
      <c r="N135" s="129">
        <f t="shared" si="37"/>
        <v>2</v>
      </c>
      <c r="O135" s="129">
        <f t="shared" si="37"/>
        <v>2</v>
      </c>
      <c r="P135" s="129">
        <f t="shared" si="37"/>
        <v>2</v>
      </c>
      <c r="Q135" s="129">
        <f t="shared" si="37"/>
        <v>2</v>
      </c>
      <c r="R135" s="129">
        <f t="shared" si="37"/>
        <v>2</v>
      </c>
      <c r="S135" s="129">
        <f t="shared" ref="S135:AF141" si="38">R135</f>
        <v>2</v>
      </c>
      <c r="T135" s="129">
        <f t="shared" si="38"/>
        <v>2</v>
      </c>
      <c r="U135" s="129">
        <f t="shared" si="38"/>
        <v>2</v>
      </c>
      <c r="V135" s="129">
        <f t="shared" si="38"/>
        <v>2</v>
      </c>
      <c r="W135" s="129">
        <f t="shared" si="38"/>
        <v>2</v>
      </c>
      <c r="X135" s="129">
        <f t="shared" si="38"/>
        <v>2</v>
      </c>
      <c r="Y135" s="129">
        <f t="shared" si="38"/>
        <v>2</v>
      </c>
      <c r="Z135" s="129">
        <f t="shared" si="38"/>
        <v>2</v>
      </c>
      <c r="AA135" s="129">
        <f t="shared" si="38"/>
        <v>2</v>
      </c>
      <c r="AB135" s="129">
        <f t="shared" si="38"/>
        <v>2</v>
      </c>
      <c r="AC135" s="129">
        <f t="shared" si="38"/>
        <v>2</v>
      </c>
      <c r="AD135" s="129">
        <f t="shared" si="38"/>
        <v>2</v>
      </c>
      <c r="AE135" s="129">
        <f t="shared" si="38"/>
        <v>2</v>
      </c>
      <c r="AF135" s="129">
        <f t="shared" si="38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7"/>
        <v>5.61</v>
      </c>
      <c r="D136" s="129">
        <f t="shared" si="37"/>
        <v>5.61</v>
      </c>
      <c r="E136" s="129">
        <f t="shared" si="37"/>
        <v>5.61</v>
      </c>
      <c r="F136" s="129">
        <f t="shared" si="37"/>
        <v>5.61</v>
      </c>
      <c r="G136" s="129">
        <f t="shared" si="37"/>
        <v>5.61</v>
      </c>
      <c r="H136" s="129">
        <f t="shared" si="37"/>
        <v>5.61</v>
      </c>
      <c r="I136" s="129">
        <f t="shared" si="37"/>
        <v>5.61</v>
      </c>
      <c r="J136" s="129">
        <f t="shared" si="37"/>
        <v>5.61</v>
      </c>
      <c r="K136" s="129">
        <f t="shared" si="37"/>
        <v>5.61</v>
      </c>
      <c r="L136" s="129">
        <f t="shared" si="37"/>
        <v>5.61</v>
      </c>
      <c r="M136" s="129">
        <f t="shared" si="37"/>
        <v>5.61</v>
      </c>
      <c r="N136" s="129">
        <f t="shared" si="37"/>
        <v>5.61</v>
      </c>
      <c r="O136" s="129">
        <f t="shared" si="37"/>
        <v>5.61</v>
      </c>
      <c r="P136" s="129">
        <f t="shared" si="37"/>
        <v>5.61</v>
      </c>
      <c r="Q136" s="129">
        <f t="shared" si="37"/>
        <v>5.61</v>
      </c>
      <c r="R136" s="129">
        <f t="shared" si="37"/>
        <v>5.61</v>
      </c>
      <c r="S136" s="129">
        <f t="shared" si="38"/>
        <v>5.61</v>
      </c>
      <c r="T136" s="129">
        <f t="shared" si="38"/>
        <v>5.61</v>
      </c>
      <c r="U136" s="129">
        <f t="shared" si="38"/>
        <v>5.61</v>
      </c>
      <c r="V136" s="129">
        <f t="shared" si="38"/>
        <v>5.61</v>
      </c>
      <c r="W136" s="129">
        <f t="shared" si="38"/>
        <v>5.61</v>
      </c>
      <c r="X136" s="129">
        <f t="shared" si="38"/>
        <v>5.61</v>
      </c>
      <c r="Y136" s="129">
        <f t="shared" si="38"/>
        <v>5.61</v>
      </c>
      <c r="Z136" s="129">
        <f t="shared" si="38"/>
        <v>5.61</v>
      </c>
      <c r="AA136" s="129">
        <f t="shared" si="38"/>
        <v>5.61</v>
      </c>
      <c r="AB136" s="129">
        <f t="shared" si="38"/>
        <v>5.61</v>
      </c>
      <c r="AC136" s="129">
        <f t="shared" si="38"/>
        <v>5.61</v>
      </c>
      <c r="AD136" s="129">
        <f t="shared" si="38"/>
        <v>5.61</v>
      </c>
      <c r="AE136" s="129">
        <f t="shared" si="38"/>
        <v>5.61</v>
      </c>
      <c r="AF136" s="129">
        <f t="shared" si="38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7"/>
        <v>1.25</v>
      </c>
      <c r="D137" s="129">
        <f t="shared" si="37"/>
        <v>1.25</v>
      </c>
      <c r="E137" s="129">
        <f t="shared" si="37"/>
        <v>1.25</v>
      </c>
      <c r="F137" s="129">
        <f t="shared" si="37"/>
        <v>1.25</v>
      </c>
      <c r="G137" s="129">
        <f t="shared" si="37"/>
        <v>1.25</v>
      </c>
      <c r="H137" s="129">
        <f t="shared" si="37"/>
        <v>1.25</v>
      </c>
      <c r="I137" s="129">
        <f t="shared" si="37"/>
        <v>1.25</v>
      </c>
      <c r="J137" s="129">
        <f t="shared" si="37"/>
        <v>1.25</v>
      </c>
      <c r="K137" s="129">
        <f t="shared" si="37"/>
        <v>1.25</v>
      </c>
      <c r="L137" s="129">
        <f t="shared" si="37"/>
        <v>1.25</v>
      </c>
      <c r="M137" s="129">
        <f t="shared" si="37"/>
        <v>1.25</v>
      </c>
      <c r="N137" s="129">
        <f t="shared" si="37"/>
        <v>1.25</v>
      </c>
      <c r="O137" s="129">
        <f t="shared" si="37"/>
        <v>1.25</v>
      </c>
      <c r="P137" s="129">
        <f t="shared" si="37"/>
        <v>1.25</v>
      </c>
      <c r="Q137" s="129">
        <f t="shared" si="37"/>
        <v>1.25</v>
      </c>
      <c r="R137" s="129">
        <f t="shared" si="37"/>
        <v>1.25</v>
      </c>
      <c r="S137" s="129">
        <f t="shared" si="38"/>
        <v>1.25</v>
      </c>
      <c r="T137" s="129">
        <f t="shared" si="38"/>
        <v>1.25</v>
      </c>
      <c r="U137" s="129">
        <f t="shared" si="38"/>
        <v>1.25</v>
      </c>
      <c r="V137" s="129">
        <f t="shared" si="38"/>
        <v>1.25</v>
      </c>
      <c r="W137" s="129">
        <f t="shared" si="38"/>
        <v>1.25</v>
      </c>
      <c r="X137" s="129">
        <f t="shared" si="38"/>
        <v>1.25</v>
      </c>
      <c r="Y137" s="129">
        <f t="shared" si="38"/>
        <v>1.25</v>
      </c>
      <c r="Z137" s="129">
        <f t="shared" si="38"/>
        <v>1.25</v>
      </c>
      <c r="AA137" s="129">
        <f t="shared" si="38"/>
        <v>1.25</v>
      </c>
      <c r="AB137" s="129">
        <f t="shared" si="38"/>
        <v>1.25</v>
      </c>
      <c r="AC137" s="129">
        <f t="shared" si="38"/>
        <v>1.25</v>
      </c>
      <c r="AD137" s="129">
        <f t="shared" si="38"/>
        <v>1.25</v>
      </c>
      <c r="AE137" s="129">
        <f t="shared" si="38"/>
        <v>1.25</v>
      </c>
      <c r="AF137" s="129">
        <f t="shared" si="38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7"/>
        <v>1.25</v>
      </c>
      <c r="D138" s="129">
        <f t="shared" si="37"/>
        <v>1.25</v>
      </c>
      <c r="E138" s="129">
        <f t="shared" si="37"/>
        <v>1.25</v>
      </c>
      <c r="F138" s="129">
        <f t="shared" si="37"/>
        <v>1.25</v>
      </c>
      <c r="G138" s="129">
        <f t="shared" si="37"/>
        <v>1.25</v>
      </c>
      <c r="H138" s="129">
        <f t="shared" si="37"/>
        <v>1.25</v>
      </c>
      <c r="I138" s="129">
        <f t="shared" si="37"/>
        <v>1.25</v>
      </c>
      <c r="J138" s="129">
        <f t="shared" si="37"/>
        <v>1.25</v>
      </c>
      <c r="K138" s="129">
        <f t="shared" si="37"/>
        <v>1.25</v>
      </c>
      <c r="L138" s="129">
        <f t="shared" si="37"/>
        <v>1.25</v>
      </c>
      <c r="M138" s="129">
        <f t="shared" si="37"/>
        <v>1.25</v>
      </c>
      <c r="N138" s="129">
        <f t="shared" si="37"/>
        <v>1.25</v>
      </c>
      <c r="O138" s="129">
        <f t="shared" si="37"/>
        <v>1.25</v>
      </c>
      <c r="P138" s="129">
        <f t="shared" si="37"/>
        <v>1.25</v>
      </c>
      <c r="Q138" s="129">
        <f t="shared" si="37"/>
        <v>1.25</v>
      </c>
      <c r="R138" s="129">
        <f t="shared" si="37"/>
        <v>1.25</v>
      </c>
      <c r="S138" s="129">
        <f t="shared" si="38"/>
        <v>1.25</v>
      </c>
      <c r="T138" s="129">
        <f t="shared" si="38"/>
        <v>1.25</v>
      </c>
      <c r="U138" s="129">
        <f t="shared" si="38"/>
        <v>1.25</v>
      </c>
      <c r="V138" s="129">
        <f t="shared" si="38"/>
        <v>1.25</v>
      </c>
      <c r="W138" s="129">
        <f t="shared" si="38"/>
        <v>1.25</v>
      </c>
      <c r="X138" s="129">
        <f t="shared" si="38"/>
        <v>1.25</v>
      </c>
      <c r="Y138" s="129">
        <f t="shared" si="38"/>
        <v>1.25</v>
      </c>
      <c r="Z138" s="129">
        <f t="shared" si="38"/>
        <v>1.25</v>
      </c>
      <c r="AA138" s="129">
        <f t="shared" si="38"/>
        <v>1.25</v>
      </c>
      <c r="AB138" s="129">
        <f t="shared" si="38"/>
        <v>1.25</v>
      </c>
      <c r="AC138" s="129">
        <f t="shared" si="38"/>
        <v>1.25</v>
      </c>
      <c r="AD138" s="129">
        <f t="shared" si="38"/>
        <v>1.25</v>
      </c>
      <c r="AE138" s="129">
        <f t="shared" si="38"/>
        <v>1.25</v>
      </c>
      <c r="AF138" s="129">
        <f t="shared" si="38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7"/>
        <v>1.46</v>
      </c>
      <c r="D139" s="129">
        <f t="shared" si="37"/>
        <v>1.46</v>
      </c>
      <c r="E139" s="129">
        <f t="shared" si="37"/>
        <v>1.46</v>
      </c>
      <c r="F139" s="129">
        <f t="shared" si="37"/>
        <v>1.46</v>
      </c>
      <c r="G139" s="129">
        <f t="shared" si="37"/>
        <v>1.46</v>
      </c>
      <c r="H139" s="129">
        <f t="shared" si="37"/>
        <v>1.46</v>
      </c>
      <c r="I139" s="129">
        <f t="shared" si="37"/>
        <v>1.46</v>
      </c>
      <c r="J139" s="129">
        <f t="shared" si="37"/>
        <v>1.46</v>
      </c>
      <c r="K139" s="129">
        <f t="shared" si="37"/>
        <v>1.46</v>
      </c>
      <c r="L139" s="129">
        <f t="shared" si="37"/>
        <v>1.46</v>
      </c>
      <c r="M139" s="129">
        <f t="shared" si="37"/>
        <v>1.46</v>
      </c>
      <c r="N139" s="129">
        <f t="shared" si="37"/>
        <v>1.46</v>
      </c>
      <c r="O139" s="129">
        <f t="shared" si="37"/>
        <v>1.46</v>
      </c>
      <c r="P139" s="129">
        <f t="shared" si="37"/>
        <v>1.46</v>
      </c>
      <c r="Q139" s="129">
        <f t="shared" si="37"/>
        <v>1.46</v>
      </c>
      <c r="R139" s="129">
        <f t="shared" si="37"/>
        <v>1.46</v>
      </c>
      <c r="S139" s="129">
        <f t="shared" si="38"/>
        <v>1.46</v>
      </c>
      <c r="T139" s="129">
        <f t="shared" si="38"/>
        <v>1.46</v>
      </c>
      <c r="U139" s="129">
        <f t="shared" si="38"/>
        <v>1.46</v>
      </c>
      <c r="V139" s="129">
        <f t="shared" si="38"/>
        <v>1.46</v>
      </c>
      <c r="W139" s="129">
        <f t="shared" si="38"/>
        <v>1.46</v>
      </c>
      <c r="X139" s="129">
        <f t="shared" si="38"/>
        <v>1.46</v>
      </c>
      <c r="Y139" s="129">
        <f t="shared" si="38"/>
        <v>1.46</v>
      </c>
      <c r="Z139" s="129">
        <f t="shared" si="38"/>
        <v>1.46</v>
      </c>
      <c r="AA139" s="129">
        <f t="shared" si="38"/>
        <v>1.46</v>
      </c>
      <c r="AB139" s="129">
        <f t="shared" si="38"/>
        <v>1.46</v>
      </c>
      <c r="AC139" s="129">
        <f t="shared" si="38"/>
        <v>1.46</v>
      </c>
      <c r="AD139" s="129">
        <f t="shared" si="38"/>
        <v>1.46</v>
      </c>
      <c r="AE139" s="129">
        <f t="shared" si="38"/>
        <v>1.46</v>
      </c>
      <c r="AF139" s="129">
        <f t="shared" si="38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7"/>
        <v>3</v>
      </c>
      <c r="D140" s="129">
        <f t="shared" si="37"/>
        <v>3</v>
      </c>
      <c r="E140" s="129">
        <f t="shared" si="37"/>
        <v>3</v>
      </c>
      <c r="F140" s="129">
        <f t="shared" si="37"/>
        <v>3</v>
      </c>
      <c r="G140" s="129">
        <f t="shared" si="37"/>
        <v>3</v>
      </c>
      <c r="H140" s="129">
        <f t="shared" si="37"/>
        <v>3</v>
      </c>
      <c r="I140" s="129">
        <f t="shared" si="37"/>
        <v>3</v>
      </c>
      <c r="J140" s="129">
        <f t="shared" si="37"/>
        <v>3</v>
      </c>
      <c r="K140" s="129">
        <f t="shared" si="37"/>
        <v>3</v>
      </c>
      <c r="L140" s="129">
        <f t="shared" si="37"/>
        <v>3</v>
      </c>
      <c r="M140" s="129">
        <f t="shared" si="37"/>
        <v>3</v>
      </c>
      <c r="N140" s="129">
        <f t="shared" si="37"/>
        <v>3</v>
      </c>
      <c r="O140" s="129">
        <f t="shared" si="37"/>
        <v>3</v>
      </c>
      <c r="P140" s="129">
        <f t="shared" si="37"/>
        <v>3</v>
      </c>
      <c r="Q140" s="129">
        <f t="shared" si="37"/>
        <v>3</v>
      </c>
      <c r="R140" s="129">
        <f t="shared" si="37"/>
        <v>3</v>
      </c>
      <c r="S140" s="129">
        <f t="shared" si="38"/>
        <v>3</v>
      </c>
      <c r="T140" s="129">
        <f t="shared" si="38"/>
        <v>3</v>
      </c>
      <c r="U140" s="129">
        <f t="shared" si="38"/>
        <v>3</v>
      </c>
      <c r="V140" s="129">
        <f t="shared" si="38"/>
        <v>3</v>
      </c>
      <c r="W140" s="129">
        <f t="shared" si="38"/>
        <v>3</v>
      </c>
      <c r="X140" s="129">
        <f t="shared" si="38"/>
        <v>3</v>
      </c>
      <c r="Y140" s="129">
        <f t="shared" si="38"/>
        <v>3</v>
      </c>
      <c r="Z140" s="129">
        <f t="shared" si="38"/>
        <v>3</v>
      </c>
      <c r="AA140" s="129">
        <f t="shared" si="38"/>
        <v>3</v>
      </c>
      <c r="AB140" s="129">
        <f t="shared" si="38"/>
        <v>3</v>
      </c>
      <c r="AC140" s="129">
        <f t="shared" si="38"/>
        <v>3</v>
      </c>
      <c r="AD140" s="129">
        <f t="shared" si="38"/>
        <v>3</v>
      </c>
      <c r="AE140" s="129">
        <f t="shared" si="38"/>
        <v>3</v>
      </c>
      <c r="AF140" s="129">
        <f t="shared" si="38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7"/>
        <v>3.3</v>
      </c>
      <c r="D141" s="129">
        <f t="shared" si="37"/>
        <v>3.3</v>
      </c>
      <c r="E141" s="129">
        <f t="shared" si="37"/>
        <v>3.3</v>
      </c>
      <c r="F141" s="129">
        <f t="shared" si="37"/>
        <v>3.3</v>
      </c>
      <c r="G141" s="129">
        <f t="shared" si="37"/>
        <v>3.3</v>
      </c>
      <c r="H141" s="129">
        <f t="shared" si="37"/>
        <v>3.3</v>
      </c>
      <c r="I141" s="129">
        <f t="shared" si="37"/>
        <v>3.3</v>
      </c>
      <c r="J141" s="129">
        <f t="shared" si="37"/>
        <v>3.3</v>
      </c>
      <c r="K141" s="129">
        <f t="shared" si="37"/>
        <v>3.3</v>
      </c>
      <c r="L141" s="129">
        <f t="shared" si="37"/>
        <v>3.3</v>
      </c>
      <c r="M141" s="129">
        <f t="shared" si="37"/>
        <v>3.3</v>
      </c>
      <c r="N141" s="129">
        <f t="shared" si="37"/>
        <v>3.3</v>
      </c>
      <c r="O141" s="129">
        <f t="shared" si="37"/>
        <v>3.3</v>
      </c>
      <c r="P141" s="129">
        <f t="shared" si="37"/>
        <v>3.3</v>
      </c>
      <c r="Q141" s="129">
        <f t="shared" si="37"/>
        <v>3.3</v>
      </c>
      <c r="R141" s="129">
        <f t="shared" si="37"/>
        <v>3.3</v>
      </c>
      <c r="S141" s="129">
        <f t="shared" si="38"/>
        <v>3.3</v>
      </c>
      <c r="T141" s="129">
        <f t="shared" si="38"/>
        <v>3.3</v>
      </c>
      <c r="U141" s="129">
        <f t="shared" si="38"/>
        <v>3.3</v>
      </c>
      <c r="V141" s="129">
        <f t="shared" si="38"/>
        <v>3.3</v>
      </c>
      <c r="W141" s="129">
        <f t="shared" si="38"/>
        <v>3.3</v>
      </c>
      <c r="X141" s="129">
        <f t="shared" si="38"/>
        <v>3.3</v>
      </c>
      <c r="Y141" s="129">
        <f t="shared" si="38"/>
        <v>3.3</v>
      </c>
      <c r="Z141" s="129">
        <f t="shared" si="38"/>
        <v>3.3</v>
      </c>
      <c r="AA141" s="129">
        <f t="shared" si="38"/>
        <v>3.3</v>
      </c>
      <c r="AB141" s="129">
        <f t="shared" si="38"/>
        <v>3.3</v>
      </c>
      <c r="AC141" s="129">
        <f t="shared" si="38"/>
        <v>3.3</v>
      </c>
      <c r="AD141" s="129">
        <f t="shared" si="38"/>
        <v>3.3</v>
      </c>
      <c r="AE141" s="129">
        <f t="shared" si="38"/>
        <v>3.3</v>
      </c>
      <c r="AF141" s="129">
        <f t="shared" si="38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39">B143</f>
        <v>1.76</v>
      </c>
      <c r="D143" s="129">
        <f t="shared" si="39"/>
        <v>1.76</v>
      </c>
      <c r="E143" s="129">
        <f t="shared" si="39"/>
        <v>1.76</v>
      </c>
      <c r="F143" s="129">
        <f t="shared" si="39"/>
        <v>1.76</v>
      </c>
      <c r="G143" s="129">
        <f t="shared" si="39"/>
        <v>1.76</v>
      </c>
      <c r="H143" s="129">
        <f t="shared" si="39"/>
        <v>1.76</v>
      </c>
      <c r="I143" s="129">
        <f t="shared" si="39"/>
        <v>1.76</v>
      </c>
      <c r="J143" s="129">
        <f t="shared" si="39"/>
        <v>1.76</v>
      </c>
      <c r="K143" s="129">
        <f t="shared" si="39"/>
        <v>1.76</v>
      </c>
      <c r="L143" s="129">
        <f t="shared" si="39"/>
        <v>1.76</v>
      </c>
      <c r="M143" s="129">
        <f t="shared" si="39"/>
        <v>1.76</v>
      </c>
      <c r="N143" s="129">
        <f t="shared" si="39"/>
        <v>1.76</v>
      </c>
      <c r="O143" s="129">
        <f t="shared" si="39"/>
        <v>1.76</v>
      </c>
      <c r="P143" s="129">
        <f t="shared" si="39"/>
        <v>1.76</v>
      </c>
      <c r="Q143" s="129">
        <f t="shared" si="39"/>
        <v>1.76</v>
      </c>
      <c r="R143" s="129">
        <f t="shared" si="39"/>
        <v>1.76</v>
      </c>
      <c r="S143" s="129">
        <f t="shared" ref="S143:AF144" si="40">R143</f>
        <v>1.76</v>
      </c>
      <c r="T143" s="129">
        <f t="shared" si="40"/>
        <v>1.76</v>
      </c>
      <c r="U143" s="129">
        <f t="shared" si="40"/>
        <v>1.76</v>
      </c>
      <c r="V143" s="129">
        <f t="shared" si="40"/>
        <v>1.76</v>
      </c>
      <c r="W143" s="129">
        <f t="shared" si="40"/>
        <v>1.76</v>
      </c>
      <c r="X143" s="129">
        <f t="shared" si="40"/>
        <v>1.76</v>
      </c>
      <c r="Y143" s="129">
        <f t="shared" si="40"/>
        <v>1.76</v>
      </c>
      <c r="Z143" s="129">
        <f t="shared" si="40"/>
        <v>1.76</v>
      </c>
      <c r="AA143" s="129">
        <f t="shared" si="40"/>
        <v>1.76</v>
      </c>
      <c r="AB143" s="129">
        <f t="shared" si="40"/>
        <v>1.76</v>
      </c>
      <c r="AC143" s="129">
        <f t="shared" si="40"/>
        <v>1.76</v>
      </c>
      <c r="AD143" s="129">
        <f t="shared" si="40"/>
        <v>1.76</v>
      </c>
      <c r="AE143" s="129">
        <f t="shared" si="40"/>
        <v>1.76</v>
      </c>
      <c r="AF143" s="129">
        <f t="shared" si="40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9"/>
        <v>0</v>
      </c>
      <c r="D144" s="129">
        <f t="shared" si="39"/>
        <v>0</v>
      </c>
      <c r="E144" s="129">
        <f t="shared" si="39"/>
        <v>0</v>
      </c>
      <c r="F144" s="129">
        <f t="shared" si="39"/>
        <v>0</v>
      </c>
      <c r="G144" s="129">
        <f t="shared" si="39"/>
        <v>0</v>
      </c>
      <c r="H144" s="129">
        <f t="shared" si="39"/>
        <v>0</v>
      </c>
      <c r="I144" s="129">
        <f t="shared" si="39"/>
        <v>0</v>
      </c>
      <c r="J144" s="129">
        <f t="shared" si="39"/>
        <v>0</v>
      </c>
      <c r="K144" s="129">
        <f t="shared" si="39"/>
        <v>0</v>
      </c>
      <c r="L144" s="129">
        <f t="shared" si="39"/>
        <v>0</v>
      </c>
      <c r="M144" s="129">
        <f t="shared" si="39"/>
        <v>0</v>
      </c>
      <c r="N144" s="129">
        <f t="shared" si="39"/>
        <v>0</v>
      </c>
      <c r="O144" s="129">
        <f t="shared" si="39"/>
        <v>0</v>
      </c>
      <c r="P144" s="129">
        <f t="shared" si="39"/>
        <v>0</v>
      </c>
      <c r="Q144" s="129">
        <f t="shared" si="39"/>
        <v>0</v>
      </c>
      <c r="R144" s="129">
        <f t="shared" si="39"/>
        <v>0</v>
      </c>
      <c r="S144" s="129">
        <f t="shared" si="40"/>
        <v>0</v>
      </c>
      <c r="T144" s="129">
        <f t="shared" si="40"/>
        <v>0</v>
      </c>
      <c r="U144" s="129">
        <f t="shared" si="40"/>
        <v>0</v>
      </c>
      <c r="V144" s="129">
        <f t="shared" si="40"/>
        <v>0</v>
      </c>
      <c r="W144" s="129">
        <f t="shared" si="40"/>
        <v>0</v>
      </c>
      <c r="X144" s="129">
        <f t="shared" si="40"/>
        <v>0</v>
      </c>
      <c r="Y144" s="129">
        <f t="shared" si="40"/>
        <v>0</v>
      </c>
      <c r="Z144" s="129">
        <f t="shared" si="40"/>
        <v>0</v>
      </c>
      <c r="AA144" s="129">
        <f t="shared" si="40"/>
        <v>0</v>
      </c>
      <c r="AB144" s="129">
        <f t="shared" si="40"/>
        <v>0</v>
      </c>
      <c r="AC144" s="129">
        <f t="shared" si="40"/>
        <v>0</v>
      </c>
      <c r="AD144" s="129">
        <f t="shared" si="40"/>
        <v>0</v>
      </c>
      <c r="AE144" s="129">
        <f t="shared" si="40"/>
        <v>0</v>
      </c>
      <c r="AF144" s="129">
        <f t="shared" si="40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41">B146</f>
        <v>0.1</v>
      </c>
      <c r="D146" s="129">
        <f t="shared" si="41"/>
        <v>0.1</v>
      </c>
      <c r="E146" s="129">
        <f t="shared" si="41"/>
        <v>0.1</v>
      </c>
      <c r="F146" s="129">
        <f t="shared" si="41"/>
        <v>0.1</v>
      </c>
      <c r="G146" s="129">
        <f t="shared" si="41"/>
        <v>0.1</v>
      </c>
      <c r="H146" s="129">
        <f t="shared" si="41"/>
        <v>0.1</v>
      </c>
      <c r="I146" s="129">
        <f t="shared" si="41"/>
        <v>0.1</v>
      </c>
      <c r="J146" s="129">
        <f t="shared" si="41"/>
        <v>0.1</v>
      </c>
      <c r="K146" s="129">
        <f t="shared" si="41"/>
        <v>0.1</v>
      </c>
      <c r="L146" s="129">
        <f t="shared" si="41"/>
        <v>0.1</v>
      </c>
      <c r="M146" s="129">
        <f t="shared" si="41"/>
        <v>0.1</v>
      </c>
      <c r="N146" s="129">
        <f t="shared" si="41"/>
        <v>0.1</v>
      </c>
      <c r="O146" s="129">
        <f t="shared" si="41"/>
        <v>0.1</v>
      </c>
      <c r="P146" s="129">
        <f t="shared" si="41"/>
        <v>0.1</v>
      </c>
      <c r="Q146" s="129">
        <f t="shared" si="41"/>
        <v>0.1</v>
      </c>
      <c r="R146" s="129">
        <f t="shared" si="41"/>
        <v>0.1</v>
      </c>
      <c r="S146" s="129">
        <f t="shared" ref="S146:AF149" si="42">R146</f>
        <v>0.1</v>
      </c>
      <c r="T146" s="129">
        <f t="shared" si="42"/>
        <v>0.1</v>
      </c>
      <c r="U146" s="129">
        <f t="shared" si="42"/>
        <v>0.1</v>
      </c>
      <c r="V146" s="129">
        <f t="shared" si="42"/>
        <v>0.1</v>
      </c>
      <c r="W146" s="129">
        <f t="shared" si="42"/>
        <v>0.1</v>
      </c>
      <c r="X146" s="129">
        <f t="shared" si="42"/>
        <v>0.1</v>
      </c>
      <c r="Y146" s="129">
        <f t="shared" si="42"/>
        <v>0.1</v>
      </c>
      <c r="Z146" s="129">
        <f t="shared" si="42"/>
        <v>0.1</v>
      </c>
      <c r="AA146" s="129">
        <f t="shared" si="42"/>
        <v>0.1</v>
      </c>
      <c r="AB146" s="129">
        <f t="shared" si="42"/>
        <v>0.1</v>
      </c>
      <c r="AC146" s="129">
        <f t="shared" si="42"/>
        <v>0.1</v>
      </c>
      <c r="AD146" s="129">
        <f t="shared" si="42"/>
        <v>0.1</v>
      </c>
      <c r="AE146" s="129">
        <f t="shared" si="42"/>
        <v>0.1</v>
      </c>
      <c r="AF146" s="129">
        <f t="shared" si="42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41"/>
        <v>2.0499999999999998</v>
      </c>
      <c r="D147" s="129">
        <f t="shared" si="41"/>
        <v>2.0499999999999998</v>
      </c>
      <c r="E147" s="129">
        <f t="shared" si="41"/>
        <v>2.0499999999999998</v>
      </c>
      <c r="F147" s="129">
        <f t="shared" si="41"/>
        <v>2.0499999999999998</v>
      </c>
      <c r="G147" s="129">
        <f t="shared" si="41"/>
        <v>2.0499999999999998</v>
      </c>
      <c r="H147" s="129">
        <f t="shared" si="41"/>
        <v>2.0499999999999998</v>
      </c>
      <c r="I147" s="129">
        <f t="shared" si="41"/>
        <v>2.0499999999999998</v>
      </c>
      <c r="J147" s="129">
        <f t="shared" si="41"/>
        <v>2.0499999999999998</v>
      </c>
      <c r="K147" s="129">
        <f t="shared" si="41"/>
        <v>2.0499999999999998</v>
      </c>
      <c r="L147" s="129">
        <f t="shared" si="41"/>
        <v>2.0499999999999998</v>
      </c>
      <c r="M147" s="129">
        <f t="shared" si="41"/>
        <v>2.0499999999999998</v>
      </c>
      <c r="N147" s="129">
        <f t="shared" si="41"/>
        <v>2.0499999999999998</v>
      </c>
      <c r="O147" s="129">
        <f t="shared" si="41"/>
        <v>2.0499999999999998</v>
      </c>
      <c r="P147" s="129">
        <f t="shared" si="41"/>
        <v>2.0499999999999998</v>
      </c>
      <c r="Q147" s="129">
        <f t="shared" si="41"/>
        <v>2.0499999999999998</v>
      </c>
      <c r="R147" s="129">
        <f t="shared" si="41"/>
        <v>2.0499999999999998</v>
      </c>
      <c r="S147" s="129">
        <f t="shared" si="42"/>
        <v>2.0499999999999998</v>
      </c>
      <c r="T147" s="129">
        <f t="shared" si="42"/>
        <v>2.0499999999999998</v>
      </c>
      <c r="U147" s="129">
        <f t="shared" si="42"/>
        <v>2.0499999999999998</v>
      </c>
      <c r="V147" s="129">
        <f t="shared" si="42"/>
        <v>2.0499999999999998</v>
      </c>
      <c r="W147" s="129">
        <f t="shared" si="42"/>
        <v>2.0499999999999998</v>
      </c>
      <c r="X147" s="129">
        <f t="shared" si="42"/>
        <v>2.0499999999999998</v>
      </c>
      <c r="Y147" s="129">
        <f t="shared" si="42"/>
        <v>2.0499999999999998</v>
      </c>
      <c r="Z147" s="129">
        <f t="shared" si="42"/>
        <v>2.0499999999999998</v>
      </c>
      <c r="AA147" s="129">
        <f t="shared" si="42"/>
        <v>2.0499999999999998</v>
      </c>
      <c r="AB147" s="129">
        <f t="shared" si="42"/>
        <v>2.0499999999999998</v>
      </c>
      <c r="AC147" s="129">
        <f t="shared" si="42"/>
        <v>2.0499999999999998</v>
      </c>
      <c r="AD147" s="129">
        <f t="shared" si="42"/>
        <v>2.0499999999999998</v>
      </c>
      <c r="AE147" s="129">
        <f t="shared" si="42"/>
        <v>2.0499999999999998</v>
      </c>
      <c r="AF147" s="129">
        <f t="shared" si="42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41"/>
        <v>2.7</v>
      </c>
      <c r="D148" s="129">
        <f t="shared" si="41"/>
        <v>2.7</v>
      </c>
      <c r="E148" s="129">
        <f t="shared" si="41"/>
        <v>2.7</v>
      </c>
      <c r="F148" s="129">
        <f t="shared" si="41"/>
        <v>2.7</v>
      </c>
      <c r="G148" s="129">
        <f t="shared" si="41"/>
        <v>2.7</v>
      </c>
      <c r="H148" s="129">
        <f t="shared" si="41"/>
        <v>2.7</v>
      </c>
      <c r="I148" s="129">
        <f t="shared" si="41"/>
        <v>2.7</v>
      </c>
      <c r="J148" s="129">
        <f t="shared" si="41"/>
        <v>2.7</v>
      </c>
      <c r="K148" s="129">
        <f t="shared" si="41"/>
        <v>2.7</v>
      </c>
      <c r="L148" s="129">
        <f t="shared" si="41"/>
        <v>2.7</v>
      </c>
      <c r="M148" s="129">
        <f t="shared" si="41"/>
        <v>2.7</v>
      </c>
      <c r="N148" s="129">
        <f t="shared" si="41"/>
        <v>2.7</v>
      </c>
      <c r="O148" s="129">
        <f t="shared" si="41"/>
        <v>2.7</v>
      </c>
      <c r="P148" s="129">
        <f t="shared" si="41"/>
        <v>2.7</v>
      </c>
      <c r="Q148" s="129">
        <f t="shared" si="41"/>
        <v>2.7</v>
      </c>
      <c r="R148" s="129">
        <f t="shared" si="41"/>
        <v>2.7</v>
      </c>
      <c r="S148" s="129">
        <f t="shared" si="42"/>
        <v>2.7</v>
      </c>
      <c r="T148" s="129">
        <f t="shared" si="42"/>
        <v>2.7</v>
      </c>
      <c r="U148" s="129">
        <f t="shared" si="42"/>
        <v>2.7</v>
      </c>
      <c r="V148" s="129">
        <f t="shared" si="42"/>
        <v>2.7</v>
      </c>
      <c r="W148" s="129">
        <f t="shared" si="42"/>
        <v>2.7</v>
      </c>
      <c r="X148" s="129">
        <f t="shared" si="42"/>
        <v>2.7</v>
      </c>
      <c r="Y148" s="129">
        <f t="shared" si="42"/>
        <v>2.7</v>
      </c>
      <c r="Z148" s="129">
        <f t="shared" si="42"/>
        <v>2.7</v>
      </c>
      <c r="AA148" s="129">
        <f t="shared" si="42"/>
        <v>2.7</v>
      </c>
      <c r="AB148" s="129">
        <f t="shared" si="42"/>
        <v>2.7</v>
      </c>
      <c r="AC148" s="129">
        <f t="shared" si="42"/>
        <v>2.7</v>
      </c>
      <c r="AD148" s="129">
        <f t="shared" si="42"/>
        <v>2.7</v>
      </c>
      <c r="AE148" s="129">
        <f t="shared" si="42"/>
        <v>2.7</v>
      </c>
      <c r="AF148" s="129">
        <f t="shared" si="42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41"/>
        <v>2.15</v>
      </c>
      <c r="D149" s="129">
        <f t="shared" si="41"/>
        <v>2.15</v>
      </c>
      <c r="E149" s="129">
        <f t="shared" si="41"/>
        <v>2.15</v>
      </c>
      <c r="F149" s="129">
        <f t="shared" si="41"/>
        <v>2.15</v>
      </c>
      <c r="G149" s="129">
        <f t="shared" si="41"/>
        <v>2.15</v>
      </c>
      <c r="H149" s="129">
        <f t="shared" si="41"/>
        <v>2.15</v>
      </c>
      <c r="I149" s="129">
        <f t="shared" si="41"/>
        <v>2.15</v>
      </c>
      <c r="J149" s="129">
        <f t="shared" si="41"/>
        <v>2.15</v>
      </c>
      <c r="K149" s="129">
        <f t="shared" si="41"/>
        <v>2.15</v>
      </c>
      <c r="L149" s="129">
        <f t="shared" si="41"/>
        <v>2.15</v>
      </c>
      <c r="M149" s="129">
        <f t="shared" si="41"/>
        <v>2.15</v>
      </c>
      <c r="N149" s="129">
        <f t="shared" si="41"/>
        <v>2.15</v>
      </c>
      <c r="O149" s="129">
        <f t="shared" si="41"/>
        <v>2.15</v>
      </c>
      <c r="P149" s="129">
        <f t="shared" si="41"/>
        <v>2.15</v>
      </c>
      <c r="Q149" s="129">
        <f t="shared" si="41"/>
        <v>2.15</v>
      </c>
      <c r="R149" s="129">
        <f t="shared" si="41"/>
        <v>2.15</v>
      </c>
      <c r="S149" s="129">
        <f t="shared" si="42"/>
        <v>2.15</v>
      </c>
      <c r="T149" s="129">
        <f t="shared" si="42"/>
        <v>2.15</v>
      </c>
      <c r="U149" s="129">
        <f t="shared" si="42"/>
        <v>2.15</v>
      </c>
      <c r="V149" s="129">
        <f t="shared" si="42"/>
        <v>2.15</v>
      </c>
      <c r="W149" s="129">
        <f t="shared" si="42"/>
        <v>2.15</v>
      </c>
      <c r="X149" s="129">
        <f t="shared" si="42"/>
        <v>2.15</v>
      </c>
      <c r="Y149" s="129">
        <f t="shared" si="42"/>
        <v>2.15</v>
      </c>
      <c r="Z149" s="129">
        <f t="shared" si="42"/>
        <v>2.15</v>
      </c>
      <c r="AA149" s="129">
        <f t="shared" si="42"/>
        <v>2.15</v>
      </c>
      <c r="AB149" s="129">
        <f t="shared" si="42"/>
        <v>2.15</v>
      </c>
      <c r="AC149" s="129">
        <f t="shared" si="42"/>
        <v>2.15</v>
      </c>
      <c r="AD149" s="129">
        <f t="shared" si="42"/>
        <v>2.15</v>
      </c>
      <c r="AE149" s="129">
        <f t="shared" si="42"/>
        <v>2.15</v>
      </c>
      <c r="AF149" s="129">
        <f t="shared" si="42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3">B151</f>
        <v>0.9</v>
      </c>
      <c r="D151" s="129">
        <f t="shared" si="43"/>
        <v>0.9</v>
      </c>
      <c r="E151" s="129">
        <f t="shared" si="43"/>
        <v>0.9</v>
      </c>
      <c r="F151" s="129">
        <f t="shared" si="43"/>
        <v>0.9</v>
      </c>
      <c r="G151" s="129">
        <f t="shared" si="43"/>
        <v>0.9</v>
      </c>
      <c r="H151" s="129">
        <f t="shared" si="43"/>
        <v>0.9</v>
      </c>
      <c r="I151" s="129">
        <f t="shared" si="43"/>
        <v>0.9</v>
      </c>
      <c r="J151" s="129">
        <f t="shared" si="43"/>
        <v>0.9</v>
      </c>
      <c r="K151" s="129">
        <f t="shared" si="43"/>
        <v>0.9</v>
      </c>
      <c r="L151" s="129">
        <f t="shared" si="43"/>
        <v>0.9</v>
      </c>
      <c r="M151" s="129">
        <f t="shared" si="43"/>
        <v>0.9</v>
      </c>
      <c r="N151" s="129">
        <f t="shared" si="43"/>
        <v>0.9</v>
      </c>
      <c r="O151" s="129">
        <f t="shared" si="43"/>
        <v>0.9</v>
      </c>
      <c r="P151" s="129">
        <f t="shared" si="43"/>
        <v>0.9</v>
      </c>
      <c r="Q151" s="129">
        <f t="shared" si="43"/>
        <v>0.9</v>
      </c>
      <c r="R151" s="129">
        <f t="shared" si="43"/>
        <v>0.9</v>
      </c>
      <c r="S151" s="129">
        <f t="shared" ref="R151:AF163" si="44">R151</f>
        <v>0.9</v>
      </c>
      <c r="T151" s="129">
        <f t="shared" si="44"/>
        <v>0.9</v>
      </c>
      <c r="U151" s="129">
        <f t="shared" si="44"/>
        <v>0.9</v>
      </c>
      <c r="V151" s="129">
        <f t="shared" si="44"/>
        <v>0.9</v>
      </c>
      <c r="W151" s="129">
        <f t="shared" si="44"/>
        <v>0.9</v>
      </c>
      <c r="X151" s="129">
        <f t="shared" si="44"/>
        <v>0.9</v>
      </c>
      <c r="Y151" s="129">
        <f t="shared" si="44"/>
        <v>0.9</v>
      </c>
      <c r="Z151" s="129">
        <f t="shared" si="44"/>
        <v>0.9</v>
      </c>
      <c r="AA151" s="129">
        <f t="shared" si="44"/>
        <v>0.9</v>
      </c>
      <c r="AB151" s="129">
        <f t="shared" si="44"/>
        <v>0.9</v>
      </c>
      <c r="AC151" s="129">
        <f t="shared" si="44"/>
        <v>0.9</v>
      </c>
      <c r="AD151" s="129">
        <f t="shared" si="44"/>
        <v>0.9</v>
      </c>
      <c r="AE151" s="129">
        <f t="shared" si="44"/>
        <v>0.9</v>
      </c>
      <c r="AF151" s="129">
        <f t="shared" si="44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3"/>
        <v>1.08</v>
      </c>
      <c r="D152" s="129">
        <f t="shared" si="43"/>
        <v>1.08</v>
      </c>
      <c r="E152" s="129">
        <f t="shared" si="43"/>
        <v>1.08</v>
      </c>
      <c r="F152" s="129">
        <f t="shared" si="43"/>
        <v>1.08</v>
      </c>
      <c r="G152" s="129">
        <f t="shared" si="43"/>
        <v>1.08</v>
      </c>
      <c r="H152" s="129">
        <f t="shared" si="43"/>
        <v>1.08</v>
      </c>
      <c r="I152" s="129">
        <f t="shared" si="43"/>
        <v>1.08</v>
      </c>
      <c r="J152" s="129">
        <f t="shared" si="43"/>
        <v>1.08</v>
      </c>
      <c r="K152" s="129">
        <f t="shared" si="43"/>
        <v>1.08</v>
      </c>
      <c r="L152" s="129">
        <f t="shared" si="43"/>
        <v>1.08</v>
      </c>
      <c r="M152" s="129">
        <f t="shared" si="43"/>
        <v>1.08</v>
      </c>
      <c r="N152" s="129">
        <f t="shared" si="43"/>
        <v>1.08</v>
      </c>
      <c r="O152" s="129">
        <f t="shared" si="43"/>
        <v>1.08</v>
      </c>
      <c r="P152" s="129">
        <f t="shared" si="43"/>
        <v>1.08</v>
      </c>
      <c r="Q152" s="129">
        <f t="shared" si="43"/>
        <v>1.08</v>
      </c>
      <c r="R152" s="129">
        <f t="shared" si="43"/>
        <v>1.08</v>
      </c>
      <c r="S152" s="129">
        <f t="shared" si="44"/>
        <v>1.08</v>
      </c>
      <c r="T152" s="129">
        <f t="shared" si="44"/>
        <v>1.08</v>
      </c>
      <c r="U152" s="129">
        <f t="shared" si="44"/>
        <v>1.08</v>
      </c>
      <c r="V152" s="129">
        <f t="shared" si="44"/>
        <v>1.08</v>
      </c>
      <c r="W152" s="129">
        <f t="shared" si="44"/>
        <v>1.08</v>
      </c>
      <c r="X152" s="129">
        <f t="shared" si="44"/>
        <v>1.08</v>
      </c>
      <c r="Y152" s="129">
        <f t="shared" si="44"/>
        <v>1.08</v>
      </c>
      <c r="Z152" s="129">
        <f t="shared" si="44"/>
        <v>1.08</v>
      </c>
      <c r="AA152" s="129">
        <f t="shared" si="44"/>
        <v>1.08</v>
      </c>
      <c r="AB152" s="129">
        <f t="shared" si="44"/>
        <v>1.08</v>
      </c>
      <c r="AC152" s="129">
        <f t="shared" si="44"/>
        <v>1.08</v>
      </c>
      <c r="AD152" s="129">
        <f t="shared" si="44"/>
        <v>1.08</v>
      </c>
      <c r="AE152" s="129">
        <f t="shared" si="44"/>
        <v>1.08</v>
      </c>
      <c r="AF152" s="129">
        <f t="shared" si="44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3"/>
        <v>2.37</v>
      </c>
      <c r="D153" s="129">
        <f t="shared" si="43"/>
        <v>2.37</v>
      </c>
      <c r="E153" s="129">
        <f t="shared" si="43"/>
        <v>2.37</v>
      </c>
      <c r="F153" s="129">
        <f t="shared" si="43"/>
        <v>2.37</v>
      </c>
      <c r="G153" s="129">
        <f t="shared" si="43"/>
        <v>2.37</v>
      </c>
      <c r="H153" s="129">
        <f t="shared" si="43"/>
        <v>2.37</v>
      </c>
      <c r="I153" s="129">
        <f t="shared" si="43"/>
        <v>2.37</v>
      </c>
      <c r="J153" s="129">
        <f t="shared" si="43"/>
        <v>2.37</v>
      </c>
      <c r="K153" s="129">
        <f t="shared" si="43"/>
        <v>2.37</v>
      </c>
      <c r="L153" s="129">
        <f t="shared" si="43"/>
        <v>2.37</v>
      </c>
      <c r="M153" s="129">
        <f t="shared" si="43"/>
        <v>2.37</v>
      </c>
      <c r="N153" s="129">
        <f t="shared" si="43"/>
        <v>2.37</v>
      </c>
      <c r="O153" s="129">
        <f t="shared" si="43"/>
        <v>2.37</v>
      </c>
      <c r="P153" s="129">
        <f t="shared" si="43"/>
        <v>2.37</v>
      </c>
      <c r="Q153" s="129">
        <f t="shared" si="43"/>
        <v>2.37</v>
      </c>
      <c r="R153" s="129">
        <f t="shared" si="43"/>
        <v>2.37</v>
      </c>
      <c r="S153" s="129">
        <f t="shared" si="44"/>
        <v>2.37</v>
      </c>
      <c r="T153" s="129">
        <f t="shared" si="44"/>
        <v>2.37</v>
      </c>
      <c r="U153" s="129">
        <f t="shared" si="44"/>
        <v>2.37</v>
      </c>
      <c r="V153" s="129">
        <f t="shared" si="44"/>
        <v>2.37</v>
      </c>
      <c r="W153" s="129">
        <f t="shared" si="44"/>
        <v>2.37</v>
      </c>
      <c r="X153" s="129">
        <f t="shared" si="44"/>
        <v>2.37</v>
      </c>
      <c r="Y153" s="129">
        <f t="shared" si="44"/>
        <v>2.37</v>
      </c>
      <c r="Z153" s="129">
        <f t="shared" si="44"/>
        <v>2.37</v>
      </c>
      <c r="AA153" s="129">
        <f t="shared" si="44"/>
        <v>2.37</v>
      </c>
      <c r="AB153" s="129">
        <f t="shared" si="44"/>
        <v>2.37</v>
      </c>
      <c r="AC153" s="129">
        <f t="shared" si="44"/>
        <v>2.37</v>
      </c>
      <c r="AD153" s="129">
        <f t="shared" si="44"/>
        <v>2.37</v>
      </c>
      <c r="AE153" s="129">
        <f t="shared" si="44"/>
        <v>2.37</v>
      </c>
      <c r="AF153" s="129">
        <f t="shared" si="44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3"/>
        <v>1.81</v>
      </c>
      <c r="D154" s="129">
        <f t="shared" si="43"/>
        <v>1.81</v>
      </c>
      <c r="E154" s="129">
        <f t="shared" si="43"/>
        <v>1.81</v>
      </c>
      <c r="F154" s="129">
        <f t="shared" si="43"/>
        <v>1.81</v>
      </c>
      <c r="G154" s="129">
        <f t="shared" si="43"/>
        <v>1.81</v>
      </c>
      <c r="H154" s="129">
        <f t="shared" si="43"/>
        <v>1.81</v>
      </c>
      <c r="I154" s="129">
        <f t="shared" si="43"/>
        <v>1.81</v>
      </c>
      <c r="J154" s="129">
        <f t="shared" si="43"/>
        <v>1.81</v>
      </c>
      <c r="K154" s="129">
        <f t="shared" si="43"/>
        <v>1.81</v>
      </c>
      <c r="L154" s="129">
        <f t="shared" si="43"/>
        <v>1.81</v>
      </c>
      <c r="M154" s="129">
        <f t="shared" si="43"/>
        <v>1.81</v>
      </c>
      <c r="N154" s="129">
        <f t="shared" si="43"/>
        <v>1.81</v>
      </c>
      <c r="O154" s="129">
        <f t="shared" si="43"/>
        <v>1.81</v>
      </c>
      <c r="P154" s="129">
        <f t="shared" si="43"/>
        <v>1.81</v>
      </c>
      <c r="Q154" s="129">
        <f t="shared" si="43"/>
        <v>1.81</v>
      </c>
      <c r="R154" s="129">
        <f t="shared" si="43"/>
        <v>1.81</v>
      </c>
      <c r="S154" s="129">
        <f t="shared" si="44"/>
        <v>1.81</v>
      </c>
      <c r="T154" s="129">
        <f t="shared" si="44"/>
        <v>1.81</v>
      </c>
      <c r="U154" s="129">
        <f t="shared" si="44"/>
        <v>1.81</v>
      </c>
      <c r="V154" s="129">
        <f t="shared" si="44"/>
        <v>1.81</v>
      </c>
      <c r="W154" s="129">
        <f t="shared" si="44"/>
        <v>1.81</v>
      </c>
      <c r="X154" s="129">
        <f t="shared" si="44"/>
        <v>1.81</v>
      </c>
      <c r="Y154" s="129">
        <f t="shared" si="44"/>
        <v>1.81</v>
      </c>
      <c r="Z154" s="129">
        <f t="shared" si="44"/>
        <v>1.81</v>
      </c>
      <c r="AA154" s="129">
        <f t="shared" si="44"/>
        <v>1.81</v>
      </c>
      <c r="AB154" s="129">
        <f t="shared" si="44"/>
        <v>1.81</v>
      </c>
      <c r="AC154" s="129">
        <f t="shared" si="44"/>
        <v>1.81</v>
      </c>
      <c r="AD154" s="129">
        <f t="shared" si="44"/>
        <v>1.81</v>
      </c>
      <c r="AE154" s="129">
        <f t="shared" si="44"/>
        <v>1.81</v>
      </c>
      <c r="AF154" s="129">
        <f t="shared" si="44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3"/>
        <v>1.0900000000000001</v>
      </c>
      <c r="D155" s="129">
        <f t="shared" si="43"/>
        <v>1.0900000000000001</v>
      </c>
      <c r="E155" s="129">
        <f t="shared" si="43"/>
        <v>1.0900000000000001</v>
      </c>
      <c r="F155" s="129">
        <f t="shared" si="43"/>
        <v>1.0900000000000001</v>
      </c>
      <c r="G155" s="129">
        <f t="shared" si="43"/>
        <v>1.0900000000000001</v>
      </c>
      <c r="H155" s="129">
        <f t="shared" si="43"/>
        <v>1.0900000000000001</v>
      </c>
      <c r="I155" s="129">
        <f t="shared" si="43"/>
        <v>1.0900000000000001</v>
      </c>
      <c r="J155" s="129">
        <f t="shared" si="43"/>
        <v>1.0900000000000001</v>
      </c>
      <c r="K155" s="129">
        <f t="shared" si="43"/>
        <v>1.0900000000000001</v>
      </c>
      <c r="L155" s="129">
        <f t="shared" si="43"/>
        <v>1.0900000000000001</v>
      </c>
      <c r="M155" s="129">
        <f t="shared" si="43"/>
        <v>1.0900000000000001</v>
      </c>
      <c r="N155" s="129">
        <f t="shared" si="43"/>
        <v>1.0900000000000001</v>
      </c>
      <c r="O155" s="129">
        <f t="shared" si="43"/>
        <v>1.0900000000000001</v>
      </c>
      <c r="P155" s="129">
        <f t="shared" si="43"/>
        <v>1.0900000000000001</v>
      </c>
      <c r="Q155" s="129">
        <f t="shared" si="43"/>
        <v>1.0900000000000001</v>
      </c>
      <c r="R155" s="129">
        <f t="shared" si="43"/>
        <v>1.0900000000000001</v>
      </c>
      <c r="S155" s="129">
        <f t="shared" si="44"/>
        <v>1.0900000000000001</v>
      </c>
      <c r="T155" s="129">
        <f t="shared" si="44"/>
        <v>1.0900000000000001</v>
      </c>
      <c r="U155" s="129">
        <f t="shared" si="44"/>
        <v>1.0900000000000001</v>
      </c>
      <c r="V155" s="129">
        <f t="shared" si="44"/>
        <v>1.0900000000000001</v>
      </c>
      <c r="W155" s="129">
        <f t="shared" si="44"/>
        <v>1.0900000000000001</v>
      </c>
      <c r="X155" s="129">
        <f t="shared" si="44"/>
        <v>1.0900000000000001</v>
      </c>
      <c r="Y155" s="129">
        <f t="shared" si="44"/>
        <v>1.0900000000000001</v>
      </c>
      <c r="Z155" s="129">
        <f t="shared" si="44"/>
        <v>1.0900000000000001</v>
      </c>
      <c r="AA155" s="129">
        <f t="shared" si="44"/>
        <v>1.0900000000000001</v>
      </c>
      <c r="AB155" s="129">
        <f t="shared" si="44"/>
        <v>1.0900000000000001</v>
      </c>
      <c r="AC155" s="129">
        <f t="shared" si="44"/>
        <v>1.0900000000000001</v>
      </c>
      <c r="AD155" s="129">
        <f t="shared" si="44"/>
        <v>1.0900000000000001</v>
      </c>
      <c r="AE155" s="129">
        <f t="shared" si="44"/>
        <v>1.0900000000000001</v>
      </c>
      <c r="AF155" s="129">
        <f t="shared" si="44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3"/>
        <v>1.58</v>
      </c>
      <c r="D156" s="129">
        <f t="shared" si="43"/>
        <v>1.58</v>
      </c>
      <c r="E156" s="129">
        <f t="shared" si="43"/>
        <v>1.58</v>
      </c>
      <c r="F156" s="129">
        <f t="shared" si="43"/>
        <v>1.58</v>
      </c>
      <c r="G156" s="129">
        <f t="shared" si="43"/>
        <v>1.58</v>
      </c>
      <c r="H156" s="129">
        <f t="shared" si="43"/>
        <v>1.58</v>
      </c>
      <c r="I156" s="129">
        <f t="shared" si="43"/>
        <v>1.58</v>
      </c>
      <c r="J156" s="129">
        <f t="shared" si="43"/>
        <v>1.58</v>
      </c>
      <c r="K156" s="129">
        <f t="shared" si="43"/>
        <v>1.58</v>
      </c>
      <c r="L156" s="129">
        <f t="shared" si="43"/>
        <v>1.58</v>
      </c>
      <c r="M156" s="129">
        <f t="shared" si="43"/>
        <v>1.58</v>
      </c>
      <c r="N156" s="129">
        <f t="shared" si="43"/>
        <v>1.58</v>
      </c>
      <c r="O156" s="129">
        <f t="shared" si="43"/>
        <v>1.58</v>
      </c>
      <c r="P156" s="129">
        <f t="shared" si="43"/>
        <v>1.58</v>
      </c>
      <c r="Q156" s="129">
        <f t="shared" si="43"/>
        <v>1.58</v>
      </c>
      <c r="R156" s="129">
        <f t="shared" si="43"/>
        <v>1.58</v>
      </c>
      <c r="S156" s="129">
        <f t="shared" si="44"/>
        <v>1.58</v>
      </c>
      <c r="T156" s="129">
        <f t="shared" si="44"/>
        <v>1.58</v>
      </c>
      <c r="U156" s="129">
        <f t="shared" si="44"/>
        <v>1.58</v>
      </c>
      <c r="V156" s="129">
        <f t="shared" si="44"/>
        <v>1.58</v>
      </c>
      <c r="W156" s="129">
        <f t="shared" si="44"/>
        <v>1.58</v>
      </c>
      <c r="X156" s="129">
        <f t="shared" si="44"/>
        <v>1.58</v>
      </c>
      <c r="Y156" s="129">
        <f t="shared" si="44"/>
        <v>1.58</v>
      </c>
      <c r="Z156" s="129">
        <f t="shared" si="44"/>
        <v>1.58</v>
      </c>
      <c r="AA156" s="129">
        <f t="shared" si="44"/>
        <v>1.58</v>
      </c>
      <c r="AB156" s="129">
        <f t="shared" si="44"/>
        <v>1.58</v>
      </c>
      <c r="AC156" s="129">
        <f t="shared" si="44"/>
        <v>1.58</v>
      </c>
      <c r="AD156" s="129">
        <f t="shared" si="44"/>
        <v>1.58</v>
      </c>
      <c r="AE156" s="129">
        <f t="shared" si="44"/>
        <v>1.58</v>
      </c>
      <c r="AF156" s="129">
        <f t="shared" si="44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3"/>
        <v>2</v>
      </c>
      <c r="D157" s="129">
        <f t="shared" si="43"/>
        <v>2</v>
      </c>
      <c r="E157" s="129">
        <f t="shared" si="43"/>
        <v>2</v>
      </c>
      <c r="F157" s="129">
        <f t="shared" si="43"/>
        <v>2</v>
      </c>
      <c r="G157" s="129">
        <f t="shared" si="43"/>
        <v>2</v>
      </c>
      <c r="H157" s="129">
        <f t="shared" si="43"/>
        <v>2</v>
      </c>
      <c r="I157" s="129">
        <f t="shared" si="43"/>
        <v>2</v>
      </c>
      <c r="J157" s="129">
        <f t="shared" si="43"/>
        <v>2</v>
      </c>
      <c r="K157" s="129">
        <f t="shared" si="43"/>
        <v>2</v>
      </c>
      <c r="L157" s="129">
        <f t="shared" si="43"/>
        <v>2</v>
      </c>
      <c r="M157" s="129">
        <f t="shared" si="43"/>
        <v>2</v>
      </c>
      <c r="N157" s="129">
        <f t="shared" si="43"/>
        <v>2</v>
      </c>
      <c r="O157" s="129">
        <f t="shared" si="43"/>
        <v>2</v>
      </c>
      <c r="P157" s="129">
        <f t="shared" si="43"/>
        <v>2</v>
      </c>
      <c r="Q157" s="129">
        <f t="shared" si="43"/>
        <v>2</v>
      </c>
      <c r="R157" s="129">
        <f t="shared" si="43"/>
        <v>2</v>
      </c>
      <c r="S157" s="129">
        <f t="shared" si="44"/>
        <v>2</v>
      </c>
      <c r="T157" s="129">
        <f t="shared" si="44"/>
        <v>2</v>
      </c>
      <c r="U157" s="129">
        <f t="shared" si="44"/>
        <v>2</v>
      </c>
      <c r="V157" s="129">
        <f t="shared" si="44"/>
        <v>2</v>
      </c>
      <c r="W157" s="129">
        <f t="shared" si="44"/>
        <v>2</v>
      </c>
      <c r="X157" s="129">
        <f t="shared" si="44"/>
        <v>2</v>
      </c>
      <c r="Y157" s="129">
        <f t="shared" si="44"/>
        <v>2</v>
      </c>
      <c r="Z157" s="129">
        <f t="shared" si="44"/>
        <v>2</v>
      </c>
      <c r="AA157" s="129">
        <f t="shared" si="44"/>
        <v>2</v>
      </c>
      <c r="AB157" s="129">
        <f t="shared" si="44"/>
        <v>2</v>
      </c>
      <c r="AC157" s="129">
        <f t="shared" si="44"/>
        <v>2</v>
      </c>
      <c r="AD157" s="129">
        <f t="shared" si="44"/>
        <v>2</v>
      </c>
      <c r="AE157" s="129">
        <f t="shared" si="44"/>
        <v>2</v>
      </c>
      <c r="AF157" s="129">
        <f t="shared" si="44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3"/>
        <v>0.47</v>
      </c>
      <c r="D158" s="129">
        <f t="shared" si="43"/>
        <v>0.47</v>
      </c>
      <c r="E158" s="129">
        <f t="shared" si="43"/>
        <v>0.47</v>
      </c>
      <c r="F158" s="129">
        <f t="shared" si="43"/>
        <v>0.47</v>
      </c>
      <c r="G158" s="129">
        <f t="shared" si="43"/>
        <v>0.47</v>
      </c>
      <c r="H158" s="129">
        <f t="shared" si="43"/>
        <v>0.47</v>
      </c>
      <c r="I158" s="129">
        <f t="shared" si="43"/>
        <v>0.47</v>
      </c>
      <c r="J158" s="129">
        <f t="shared" si="43"/>
        <v>0.47</v>
      </c>
      <c r="K158" s="129">
        <f t="shared" si="43"/>
        <v>0.47</v>
      </c>
      <c r="L158" s="129">
        <f t="shared" si="43"/>
        <v>0.47</v>
      </c>
      <c r="M158" s="129">
        <f t="shared" si="43"/>
        <v>0.47</v>
      </c>
      <c r="N158" s="129">
        <f t="shared" si="43"/>
        <v>0.47</v>
      </c>
      <c r="O158" s="129">
        <f t="shared" si="43"/>
        <v>0.47</v>
      </c>
      <c r="P158" s="129">
        <f t="shared" si="43"/>
        <v>0.47</v>
      </c>
      <c r="Q158" s="129">
        <f t="shared" si="43"/>
        <v>0.47</v>
      </c>
      <c r="R158" s="129">
        <f t="shared" si="43"/>
        <v>0.47</v>
      </c>
      <c r="S158" s="129">
        <f t="shared" si="44"/>
        <v>0.47</v>
      </c>
      <c r="T158" s="129">
        <f t="shared" si="44"/>
        <v>0.47</v>
      </c>
      <c r="U158" s="129">
        <f t="shared" si="44"/>
        <v>0.47</v>
      </c>
      <c r="V158" s="129">
        <f t="shared" si="44"/>
        <v>0.47</v>
      </c>
      <c r="W158" s="129">
        <f t="shared" si="44"/>
        <v>0.47</v>
      </c>
      <c r="X158" s="129">
        <f t="shared" si="44"/>
        <v>0.47</v>
      </c>
      <c r="Y158" s="129">
        <f t="shared" si="44"/>
        <v>0.47</v>
      </c>
      <c r="Z158" s="129">
        <f t="shared" si="44"/>
        <v>0.47</v>
      </c>
      <c r="AA158" s="129">
        <f t="shared" si="44"/>
        <v>0.47</v>
      </c>
      <c r="AB158" s="129">
        <f t="shared" si="44"/>
        <v>0.47</v>
      </c>
      <c r="AC158" s="129">
        <f t="shared" si="44"/>
        <v>0.47</v>
      </c>
      <c r="AD158" s="129">
        <f t="shared" si="44"/>
        <v>0.47</v>
      </c>
      <c r="AE158" s="129">
        <f t="shared" si="44"/>
        <v>0.47</v>
      </c>
      <c r="AF158" s="129">
        <f t="shared" si="44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3"/>
        <v>0</v>
      </c>
      <c r="D159" s="129">
        <f t="shared" si="43"/>
        <v>0</v>
      </c>
      <c r="E159" s="129">
        <f t="shared" si="43"/>
        <v>0</v>
      </c>
      <c r="F159" s="129">
        <f t="shared" si="43"/>
        <v>0</v>
      </c>
      <c r="G159" s="129">
        <f t="shared" si="43"/>
        <v>0</v>
      </c>
      <c r="H159" s="129">
        <f t="shared" si="43"/>
        <v>0</v>
      </c>
      <c r="I159" s="129">
        <f t="shared" si="43"/>
        <v>0</v>
      </c>
      <c r="J159" s="129">
        <f t="shared" si="43"/>
        <v>0</v>
      </c>
      <c r="K159" s="129">
        <f t="shared" si="43"/>
        <v>0</v>
      </c>
      <c r="L159" s="129">
        <f t="shared" si="43"/>
        <v>0</v>
      </c>
      <c r="M159" s="129">
        <f t="shared" si="43"/>
        <v>0</v>
      </c>
      <c r="N159" s="129">
        <f t="shared" si="43"/>
        <v>0</v>
      </c>
      <c r="O159" s="129">
        <f t="shared" si="43"/>
        <v>0</v>
      </c>
      <c r="P159" s="129">
        <f t="shared" si="43"/>
        <v>0</v>
      </c>
      <c r="Q159" s="129">
        <f t="shared" si="43"/>
        <v>0</v>
      </c>
      <c r="R159" s="129">
        <f t="shared" si="43"/>
        <v>0</v>
      </c>
      <c r="S159" s="129">
        <f t="shared" si="44"/>
        <v>0</v>
      </c>
      <c r="T159" s="129">
        <f t="shared" si="44"/>
        <v>0</v>
      </c>
      <c r="U159" s="129">
        <f t="shared" si="44"/>
        <v>0</v>
      </c>
      <c r="V159" s="129">
        <f t="shared" si="44"/>
        <v>0</v>
      </c>
      <c r="W159" s="129">
        <f t="shared" si="44"/>
        <v>0</v>
      </c>
      <c r="X159" s="129">
        <f t="shared" si="44"/>
        <v>0</v>
      </c>
      <c r="Y159" s="129">
        <f t="shared" si="44"/>
        <v>0</v>
      </c>
      <c r="Z159" s="129">
        <f t="shared" si="44"/>
        <v>0</v>
      </c>
      <c r="AA159" s="129">
        <f t="shared" si="44"/>
        <v>0</v>
      </c>
      <c r="AB159" s="129">
        <f t="shared" si="44"/>
        <v>0</v>
      </c>
      <c r="AC159" s="129">
        <f t="shared" si="44"/>
        <v>0</v>
      </c>
      <c r="AD159" s="129">
        <f t="shared" si="44"/>
        <v>0</v>
      </c>
      <c r="AE159" s="129">
        <f t="shared" si="44"/>
        <v>0</v>
      </c>
      <c r="AF159" s="129">
        <f t="shared" si="44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3"/>
        <v>0</v>
      </c>
      <c r="D160" s="129">
        <f t="shared" si="43"/>
        <v>0</v>
      </c>
      <c r="E160" s="129">
        <f t="shared" si="43"/>
        <v>0</v>
      </c>
      <c r="F160" s="129">
        <f t="shared" si="43"/>
        <v>0</v>
      </c>
      <c r="G160" s="129">
        <f t="shared" si="43"/>
        <v>0</v>
      </c>
      <c r="H160" s="129">
        <f t="shared" si="43"/>
        <v>0</v>
      </c>
      <c r="I160" s="129">
        <f t="shared" si="43"/>
        <v>0</v>
      </c>
      <c r="J160" s="129">
        <f t="shared" si="43"/>
        <v>0</v>
      </c>
      <c r="K160" s="129">
        <f t="shared" si="43"/>
        <v>0</v>
      </c>
      <c r="L160" s="129">
        <f t="shared" si="43"/>
        <v>0</v>
      </c>
      <c r="M160" s="129">
        <f t="shared" si="43"/>
        <v>0</v>
      </c>
      <c r="N160" s="129">
        <f t="shared" si="43"/>
        <v>0</v>
      </c>
      <c r="O160" s="129">
        <f t="shared" si="43"/>
        <v>0</v>
      </c>
      <c r="P160" s="129">
        <f t="shared" si="43"/>
        <v>0</v>
      </c>
      <c r="Q160" s="129">
        <f t="shared" si="43"/>
        <v>0</v>
      </c>
      <c r="R160" s="129">
        <f t="shared" si="44"/>
        <v>0</v>
      </c>
      <c r="S160" s="129">
        <f t="shared" si="44"/>
        <v>0</v>
      </c>
      <c r="T160" s="129">
        <f t="shared" si="44"/>
        <v>0</v>
      </c>
      <c r="U160" s="129">
        <f t="shared" si="44"/>
        <v>0</v>
      </c>
      <c r="V160" s="129">
        <f t="shared" si="44"/>
        <v>0</v>
      </c>
      <c r="W160" s="129">
        <f t="shared" si="44"/>
        <v>0</v>
      </c>
      <c r="X160" s="129">
        <f t="shared" si="44"/>
        <v>0</v>
      </c>
      <c r="Y160" s="129">
        <f t="shared" si="44"/>
        <v>0</v>
      </c>
      <c r="Z160" s="129">
        <f t="shared" si="44"/>
        <v>0</v>
      </c>
      <c r="AA160" s="129">
        <f t="shared" si="44"/>
        <v>0</v>
      </c>
      <c r="AB160" s="129">
        <f t="shared" si="44"/>
        <v>0</v>
      </c>
      <c r="AC160" s="129">
        <f t="shared" si="44"/>
        <v>0</v>
      </c>
      <c r="AD160" s="129">
        <f t="shared" si="44"/>
        <v>0</v>
      </c>
      <c r="AE160" s="129">
        <f t="shared" si="44"/>
        <v>0</v>
      </c>
      <c r="AF160" s="129">
        <f t="shared" si="44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3"/>
        <v>0.8</v>
      </c>
      <c r="D161" s="129">
        <f t="shared" si="43"/>
        <v>0.8</v>
      </c>
      <c r="E161" s="129">
        <f t="shared" si="43"/>
        <v>0.8</v>
      </c>
      <c r="F161" s="129">
        <f t="shared" si="43"/>
        <v>0.8</v>
      </c>
      <c r="G161" s="129">
        <f t="shared" si="43"/>
        <v>0.8</v>
      </c>
      <c r="H161" s="129">
        <f t="shared" si="43"/>
        <v>0.8</v>
      </c>
      <c r="I161" s="129">
        <f t="shared" si="43"/>
        <v>0.8</v>
      </c>
      <c r="J161" s="129">
        <f t="shared" si="43"/>
        <v>0.8</v>
      </c>
      <c r="K161" s="129">
        <f t="shared" si="43"/>
        <v>0.8</v>
      </c>
      <c r="L161" s="129">
        <f t="shared" si="43"/>
        <v>0.8</v>
      </c>
      <c r="M161" s="129">
        <f t="shared" si="43"/>
        <v>0.8</v>
      </c>
      <c r="N161" s="129">
        <f t="shared" si="43"/>
        <v>0.8</v>
      </c>
      <c r="O161" s="129">
        <f t="shared" si="43"/>
        <v>0.8</v>
      </c>
      <c r="P161" s="129">
        <f t="shared" si="43"/>
        <v>0.8</v>
      </c>
      <c r="Q161" s="129">
        <f t="shared" si="43"/>
        <v>0.8</v>
      </c>
      <c r="R161" s="129">
        <f t="shared" si="44"/>
        <v>0.8</v>
      </c>
      <c r="S161" s="129">
        <f t="shared" si="44"/>
        <v>0.8</v>
      </c>
      <c r="T161" s="129">
        <f t="shared" si="44"/>
        <v>0.8</v>
      </c>
      <c r="U161" s="129">
        <f t="shared" si="44"/>
        <v>0.8</v>
      </c>
      <c r="V161" s="129">
        <f t="shared" si="44"/>
        <v>0.8</v>
      </c>
      <c r="W161" s="129">
        <f t="shared" si="44"/>
        <v>0.8</v>
      </c>
      <c r="X161" s="129">
        <f t="shared" si="44"/>
        <v>0.8</v>
      </c>
      <c r="Y161" s="129">
        <f t="shared" si="44"/>
        <v>0.8</v>
      </c>
      <c r="Z161" s="129">
        <f t="shared" si="44"/>
        <v>0.8</v>
      </c>
      <c r="AA161" s="129">
        <f t="shared" si="44"/>
        <v>0.8</v>
      </c>
      <c r="AB161" s="129">
        <f t="shared" si="44"/>
        <v>0.8</v>
      </c>
      <c r="AC161" s="129">
        <f t="shared" si="44"/>
        <v>0.8</v>
      </c>
      <c r="AD161" s="129">
        <f t="shared" si="44"/>
        <v>0.8</v>
      </c>
      <c r="AE161" s="129">
        <f t="shared" si="44"/>
        <v>0.8</v>
      </c>
      <c r="AF161" s="129">
        <f t="shared" si="44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3"/>
        <v>1.5</v>
      </c>
      <c r="D162" s="129">
        <f t="shared" si="43"/>
        <v>1.5</v>
      </c>
      <c r="E162" s="129">
        <f t="shared" si="43"/>
        <v>1.5</v>
      </c>
      <c r="F162" s="129">
        <f t="shared" si="43"/>
        <v>1.5</v>
      </c>
      <c r="G162" s="129">
        <f t="shared" si="43"/>
        <v>1.5</v>
      </c>
      <c r="H162" s="129">
        <f t="shared" si="43"/>
        <v>1.5</v>
      </c>
      <c r="I162" s="129">
        <f t="shared" si="43"/>
        <v>1.5</v>
      </c>
      <c r="J162" s="129">
        <f t="shared" si="43"/>
        <v>1.5</v>
      </c>
      <c r="K162" s="129">
        <f t="shared" si="43"/>
        <v>1.5</v>
      </c>
      <c r="L162" s="129">
        <f t="shared" si="43"/>
        <v>1.5</v>
      </c>
      <c r="M162" s="129">
        <f t="shared" si="43"/>
        <v>1.5</v>
      </c>
      <c r="N162" s="129">
        <f t="shared" si="43"/>
        <v>1.5</v>
      </c>
      <c r="O162" s="129">
        <f t="shared" si="43"/>
        <v>1.5</v>
      </c>
      <c r="P162" s="129">
        <f t="shared" si="43"/>
        <v>1.5</v>
      </c>
      <c r="Q162" s="129">
        <f t="shared" si="43"/>
        <v>1.5</v>
      </c>
      <c r="R162" s="129">
        <f t="shared" si="44"/>
        <v>1.5</v>
      </c>
      <c r="S162" s="129">
        <f t="shared" si="44"/>
        <v>1.5</v>
      </c>
      <c r="T162" s="129">
        <f t="shared" si="44"/>
        <v>1.5</v>
      </c>
      <c r="U162" s="129">
        <f t="shared" si="44"/>
        <v>1.5</v>
      </c>
      <c r="V162" s="129">
        <f t="shared" si="44"/>
        <v>1.5</v>
      </c>
      <c r="W162" s="129">
        <f t="shared" si="44"/>
        <v>1.5</v>
      </c>
      <c r="X162" s="129">
        <f t="shared" si="44"/>
        <v>1.5</v>
      </c>
      <c r="Y162" s="129">
        <f t="shared" si="44"/>
        <v>1.5</v>
      </c>
      <c r="Z162" s="129">
        <f t="shared" si="44"/>
        <v>1.5</v>
      </c>
      <c r="AA162" s="129">
        <f t="shared" si="44"/>
        <v>1.5</v>
      </c>
      <c r="AB162" s="129">
        <f t="shared" si="44"/>
        <v>1.5</v>
      </c>
      <c r="AC162" s="129">
        <f t="shared" si="44"/>
        <v>1.5</v>
      </c>
      <c r="AD162" s="129">
        <f t="shared" si="44"/>
        <v>1.5</v>
      </c>
      <c r="AE162" s="129">
        <f t="shared" si="44"/>
        <v>1.5</v>
      </c>
      <c r="AF162" s="129">
        <f t="shared" si="44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3"/>
        <v>1</v>
      </c>
      <c r="D163" s="129">
        <f t="shared" si="43"/>
        <v>1</v>
      </c>
      <c r="E163" s="129">
        <f t="shared" si="43"/>
        <v>1</v>
      </c>
      <c r="F163" s="129">
        <f t="shared" si="43"/>
        <v>1</v>
      </c>
      <c r="G163" s="129">
        <f t="shared" si="43"/>
        <v>1</v>
      </c>
      <c r="H163" s="129">
        <f t="shared" si="43"/>
        <v>1</v>
      </c>
      <c r="I163" s="129">
        <f t="shared" si="43"/>
        <v>1</v>
      </c>
      <c r="J163" s="129">
        <f t="shared" si="43"/>
        <v>1</v>
      </c>
      <c r="K163" s="129">
        <f t="shared" si="43"/>
        <v>1</v>
      </c>
      <c r="L163" s="129">
        <f t="shared" si="43"/>
        <v>1</v>
      </c>
      <c r="M163" s="129">
        <f t="shared" si="43"/>
        <v>1</v>
      </c>
      <c r="N163" s="129">
        <f t="shared" si="43"/>
        <v>1</v>
      </c>
      <c r="O163" s="129">
        <f t="shared" si="43"/>
        <v>1</v>
      </c>
      <c r="P163" s="129">
        <f t="shared" si="43"/>
        <v>1</v>
      </c>
      <c r="Q163" s="129">
        <f t="shared" si="43"/>
        <v>1</v>
      </c>
      <c r="R163" s="129">
        <f t="shared" si="44"/>
        <v>1</v>
      </c>
      <c r="S163" s="129">
        <f t="shared" si="44"/>
        <v>1</v>
      </c>
      <c r="T163" s="129">
        <f t="shared" si="44"/>
        <v>1</v>
      </c>
      <c r="U163" s="129">
        <f t="shared" si="44"/>
        <v>1</v>
      </c>
      <c r="V163" s="129">
        <f t="shared" si="44"/>
        <v>1</v>
      </c>
      <c r="W163" s="129">
        <f t="shared" si="44"/>
        <v>1</v>
      </c>
      <c r="X163" s="129">
        <f t="shared" si="44"/>
        <v>1</v>
      </c>
      <c r="Y163" s="129">
        <f t="shared" si="44"/>
        <v>1</v>
      </c>
      <c r="Z163" s="129">
        <f t="shared" si="44"/>
        <v>1</v>
      </c>
      <c r="AA163" s="129">
        <f t="shared" si="44"/>
        <v>1</v>
      </c>
      <c r="AB163" s="129">
        <f t="shared" si="44"/>
        <v>1</v>
      </c>
      <c r="AC163" s="129">
        <f t="shared" si="44"/>
        <v>1</v>
      </c>
      <c r="AD163" s="129">
        <f t="shared" si="44"/>
        <v>1</v>
      </c>
      <c r="AE163" s="129">
        <f t="shared" si="44"/>
        <v>1</v>
      </c>
      <c r="AF163" s="129">
        <f t="shared" si="44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5">B165</f>
        <v>1</v>
      </c>
      <c r="D165" s="129">
        <f t="shared" si="45"/>
        <v>1</v>
      </c>
      <c r="E165" s="129">
        <f t="shared" si="45"/>
        <v>1</v>
      </c>
      <c r="F165" s="129">
        <f t="shared" si="45"/>
        <v>1</v>
      </c>
      <c r="G165" s="129">
        <f t="shared" si="45"/>
        <v>1</v>
      </c>
      <c r="H165" s="129">
        <f t="shared" si="45"/>
        <v>1</v>
      </c>
      <c r="I165" s="129">
        <f t="shared" si="45"/>
        <v>1</v>
      </c>
      <c r="J165" s="129">
        <f t="shared" si="45"/>
        <v>1</v>
      </c>
      <c r="K165" s="129">
        <f t="shared" si="45"/>
        <v>1</v>
      </c>
      <c r="L165" s="129">
        <f t="shared" si="45"/>
        <v>1</v>
      </c>
      <c r="M165" s="129">
        <f t="shared" si="45"/>
        <v>1</v>
      </c>
      <c r="N165" s="129">
        <f t="shared" si="45"/>
        <v>1</v>
      </c>
      <c r="O165" s="129">
        <f t="shared" si="45"/>
        <v>1</v>
      </c>
      <c r="P165" s="129">
        <f t="shared" si="45"/>
        <v>1</v>
      </c>
      <c r="Q165" s="129">
        <f t="shared" si="45"/>
        <v>1</v>
      </c>
      <c r="R165" s="129">
        <f t="shared" si="45"/>
        <v>1</v>
      </c>
      <c r="S165" s="129">
        <f t="shared" ref="R165:AF172" si="46">R165</f>
        <v>1</v>
      </c>
      <c r="T165" s="129">
        <f t="shared" si="46"/>
        <v>1</v>
      </c>
      <c r="U165" s="129">
        <f t="shared" si="46"/>
        <v>1</v>
      </c>
      <c r="V165" s="129">
        <f t="shared" si="46"/>
        <v>1</v>
      </c>
      <c r="W165" s="129">
        <f t="shared" si="46"/>
        <v>1</v>
      </c>
      <c r="X165" s="129">
        <f t="shared" si="46"/>
        <v>1</v>
      </c>
      <c r="Y165" s="129">
        <f t="shared" si="46"/>
        <v>1</v>
      </c>
      <c r="Z165" s="129">
        <f t="shared" si="46"/>
        <v>1</v>
      </c>
      <c r="AA165" s="129">
        <f t="shared" si="46"/>
        <v>1</v>
      </c>
      <c r="AB165" s="129">
        <f t="shared" si="46"/>
        <v>1</v>
      </c>
      <c r="AC165" s="129">
        <f t="shared" si="46"/>
        <v>1</v>
      </c>
      <c r="AD165" s="129">
        <f t="shared" si="46"/>
        <v>1</v>
      </c>
      <c r="AE165" s="129">
        <f t="shared" si="46"/>
        <v>1</v>
      </c>
      <c r="AF165" s="129">
        <f t="shared" si="46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5"/>
        <v>0.42</v>
      </c>
      <c r="D166" s="129">
        <f t="shared" si="45"/>
        <v>0.42</v>
      </c>
      <c r="E166" s="129">
        <f t="shared" si="45"/>
        <v>0.42</v>
      </c>
      <c r="F166" s="129">
        <f t="shared" si="45"/>
        <v>0.42</v>
      </c>
      <c r="G166" s="129">
        <f t="shared" si="45"/>
        <v>0.42</v>
      </c>
      <c r="H166" s="129">
        <f t="shared" si="45"/>
        <v>0.42</v>
      </c>
      <c r="I166" s="129">
        <f t="shared" si="45"/>
        <v>0.42</v>
      </c>
      <c r="J166" s="129">
        <f t="shared" si="45"/>
        <v>0.42</v>
      </c>
      <c r="K166" s="129">
        <f t="shared" si="45"/>
        <v>0.42</v>
      </c>
      <c r="L166" s="129">
        <f t="shared" si="45"/>
        <v>0.42</v>
      </c>
      <c r="M166" s="129">
        <f t="shared" si="45"/>
        <v>0.42</v>
      </c>
      <c r="N166" s="129">
        <f t="shared" si="45"/>
        <v>0.42</v>
      </c>
      <c r="O166" s="129">
        <f t="shared" si="45"/>
        <v>0.42</v>
      </c>
      <c r="P166" s="129">
        <f t="shared" si="45"/>
        <v>0.42</v>
      </c>
      <c r="Q166" s="129">
        <f t="shared" si="45"/>
        <v>0.42</v>
      </c>
      <c r="R166" s="129">
        <f t="shared" si="46"/>
        <v>0.42</v>
      </c>
      <c r="S166" s="129">
        <f t="shared" si="46"/>
        <v>0.42</v>
      </c>
      <c r="T166" s="129">
        <f t="shared" si="46"/>
        <v>0.42</v>
      </c>
      <c r="U166" s="129">
        <f t="shared" si="46"/>
        <v>0.42</v>
      </c>
      <c r="V166" s="129">
        <f t="shared" si="46"/>
        <v>0.42</v>
      </c>
      <c r="W166" s="129">
        <f t="shared" si="46"/>
        <v>0.42</v>
      </c>
      <c r="X166" s="129">
        <f t="shared" si="46"/>
        <v>0.42</v>
      </c>
      <c r="Y166" s="129">
        <f t="shared" si="46"/>
        <v>0.42</v>
      </c>
      <c r="Z166" s="129">
        <f t="shared" si="46"/>
        <v>0.42</v>
      </c>
      <c r="AA166" s="129">
        <f t="shared" si="46"/>
        <v>0.42</v>
      </c>
      <c r="AB166" s="129">
        <f t="shared" si="46"/>
        <v>0.42</v>
      </c>
      <c r="AC166" s="129">
        <f t="shared" si="46"/>
        <v>0.42</v>
      </c>
      <c r="AD166" s="129">
        <f t="shared" si="46"/>
        <v>0.42</v>
      </c>
      <c r="AE166" s="129">
        <f t="shared" si="46"/>
        <v>0.42</v>
      </c>
      <c r="AF166" s="129">
        <f t="shared" si="46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5"/>
        <v>0.46</v>
      </c>
      <c r="D167" s="129">
        <f t="shared" si="45"/>
        <v>0.46</v>
      </c>
      <c r="E167" s="129">
        <f t="shared" si="45"/>
        <v>0.46</v>
      </c>
      <c r="F167" s="129">
        <f t="shared" si="45"/>
        <v>0.46</v>
      </c>
      <c r="G167" s="129">
        <f t="shared" si="45"/>
        <v>0.46</v>
      </c>
      <c r="H167" s="129">
        <f t="shared" si="45"/>
        <v>0.46</v>
      </c>
      <c r="I167" s="129">
        <f t="shared" si="45"/>
        <v>0.46</v>
      </c>
      <c r="J167" s="129">
        <f t="shared" si="45"/>
        <v>0.46</v>
      </c>
      <c r="K167" s="129">
        <f t="shared" si="45"/>
        <v>0.46</v>
      </c>
      <c r="L167" s="129">
        <f t="shared" si="45"/>
        <v>0.46</v>
      </c>
      <c r="M167" s="129">
        <f t="shared" si="45"/>
        <v>0.46</v>
      </c>
      <c r="N167" s="129">
        <f t="shared" si="45"/>
        <v>0.46</v>
      </c>
      <c r="O167" s="129">
        <f t="shared" si="45"/>
        <v>0.46</v>
      </c>
      <c r="P167" s="129">
        <f t="shared" si="45"/>
        <v>0.46</v>
      </c>
      <c r="Q167" s="129">
        <f t="shared" si="45"/>
        <v>0.46</v>
      </c>
      <c r="R167" s="129">
        <f t="shared" si="46"/>
        <v>0.46</v>
      </c>
      <c r="S167" s="129">
        <f t="shared" si="46"/>
        <v>0.46</v>
      </c>
      <c r="T167" s="129">
        <f t="shared" si="46"/>
        <v>0.46</v>
      </c>
      <c r="U167" s="129">
        <f t="shared" si="46"/>
        <v>0.46</v>
      </c>
      <c r="V167" s="129">
        <f t="shared" si="46"/>
        <v>0.46</v>
      </c>
      <c r="W167" s="129">
        <f t="shared" si="46"/>
        <v>0.46</v>
      </c>
      <c r="X167" s="129">
        <f t="shared" si="46"/>
        <v>0.46</v>
      </c>
      <c r="Y167" s="129">
        <f t="shared" si="46"/>
        <v>0.46</v>
      </c>
      <c r="Z167" s="129">
        <f t="shared" si="46"/>
        <v>0.46</v>
      </c>
      <c r="AA167" s="129">
        <f t="shared" si="46"/>
        <v>0.46</v>
      </c>
      <c r="AB167" s="129">
        <f t="shared" si="46"/>
        <v>0.46</v>
      </c>
      <c r="AC167" s="129">
        <f t="shared" si="46"/>
        <v>0.46</v>
      </c>
      <c r="AD167" s="129">
        <f t="shared" si="46"/>
        <v>0.46</v>
      </c>
      <c r="AE167" s="129">
        <f t="shared" si="46"/>
        <v>0.46</v>
      </c>
      <c r="AF167" s="129">
        <f t="shared" si="46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5"/>
        <v>0.85</v>
      </c>
      <c r="D168" s="129">
        <f t="shared" si="45"/>
        <v>0.85</v>
      </c>
      <c r="E168" s="129">
        <f t="shared" si="45"/>
        <v>0.85</v>
      </c>
      <c r="F168" s="129">
        <f t="shared" si="45"/>
        <v>0.85</v>
      </c>
      <c r="G168" s="129">
        <f t="shared" si="45"/>
        <v>0.85</v>
      </c>
      <c r="H168" s="129">
        <f t="shared" si="45"/>
        <v>0.85</v>
      </c>
      <c r="I168" s="129">
        <f t="shared" si="45"/>
        <v>0.85</v>
      </c>
      <c r="J168" s="129">
        <f t="shared" si="45"/>
        <v>0.85</v>
      </c>
      <c r="K168" s="129">
        <f t="shared" si="45"/>
        <v>0.85</v>
      </c>
      <c r="L168" s="129">
        <f t="shared" si="45"/>
        <v>0.85</v>
      </c>
      <c r="M168" s="129">
        <f t="shared" si="45"/>
        <v>0.85</v>
      </c>
      <c r="N168" s="129">
        <f t="shared" si="45"/>
        <v>0.85</v>
      </c>
      <c r="O168" s="129">
        <f t="shared" si="45"/>
        <v>0.85</v>
      </c>
      <c r="P168" s="129">
        <f t="shared" si="45"/>
        <v>0.85</v>
      </c>
      <c r="Q168" s="129">
        <f t="shared" si="45"/>
        <v>0.85</v>
      </c>
      <c r="R168" s="129">
        <f t="shared" si="46"/>
        <v>0.85</v>
      </c>
      <c r="S168" s="129">
        <f t="shared" si="46"/>
        <v>0.85</v>
      </c>
      <c r="T168" s="129">
        <f t="shared" si="46"/>
        <v>0.85</v>
      </c>
      <c r="U168" s="129">
        <f t="shared" si="46"/>
        <v>0.85</v>
      </c>
      <c r="V168" s="129">
        <f t="shared" si="46"/>
        <v>0.85</v>
      </c>
      <c r="W168" s="129">
        <f t="shared" si="46"/>
        <v>0.85</v>
      </c>
      <c r="X168" s="129">
        <f t="shared" si="46"/>
        <v>0.85</v>
      </c>
      <c r="Y168" s="129">
        <f t="shared" si="46"/>
        <v>0.85</v>
      </c>
      <c r="Z168" s="129">
        <f t="shared" si="46"/>
        <v>0.85</v>
      </c>
      <c r="AA168" s="129">
        <f t="shared" si="46"/>
        <v>0.85</v>
      </c>
      <c r="AB168" s="129">
        <f t="shared" si="46"/>
        <v>0.85</v>
      </c>
      <c r="AC168" s="129">
        <f t="shared" si="46"/>
        <v>0.85</v>
      </c>
      <c r="AD168" s="129">
        <f t="shared" si="46"/>
        <v>0.85</v>
      </c>
      <c r="AE168" s="129">
        <f t="shared" si="46"/>
        <v>0.85</v>
      </c>
      <c r="AF168" s="129">
        <f t="shared" si="46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5"/>
        <v>0.9</v>
      </c>
      <c r="D169" s="129">
        <f t="shared" si="45"/>
        <v>0.9</v>
      </c>
      <c r="E169" s="129">
        <f t="shared" si="45"/>
        <v>0.9</v>
      </c>
      <c r="F169" s="129">
        <f t="shared" si="45"/>
        <v>0.9</v>
      </c>
      <c r="G169" s="129">
        <f t="shared" si="45"/>
        <v>0.9</v>
      </c>
      <c r="H169" s="129">
        <f t="shared" si="45"/>
        <v>0.9</v>
      </c>
      <c r="I169" s="129">
        <f t="shared" si="45"/>
        <v>0.9</v>
      </c>
      <c r="J169" s="129">
        <f t="shared" si="45"/>
        <v>0.9</v>
      </c>
      <c r="K169" s="129">
        <f t="shared" si="45"/>
        <v>0.9</v>
      </c>
      <c r="L169" s="129">
        <f t="shared" si="45"/>
        <v>0.9</v>
      </c>
      <c r="M169" s="129">
        <f t="shared" si="45"/>
        <v>0.9</v>
      </c>
      <c r="N169" s="129">
        <f t="shared" si="45"/>
        <v>0.9</v>
      </c>
      <c r="O169" s="129">
        <f t="shared" si="45"/>
        <v>0.9</v>
      </c>
      <c r="P169" s="129">
        <f t="shared" si="45"/>
        <v>0.9</v>
      </c>
      <c r="Q169" s="129">
        <f t="shared" si="45"/>
        <v>0.9</v>
      </c>
      <c r="R169" s="129">
        <f t="shared" si="46"/>
        <v>0.9</v>
      </c>
      <c r="S169" s="129">
        <f t="shared" si="46"/>
        <v>0.9</v>
      </c>
      <c r="T169" s="129">
        <f t="shared" si="46"/>
        <v>0.9</v>
      </c>
      <c r="U169" s="129">
        <f t="shared" si="46"/>
        <v>0.9</v>
      </c>
      <c r="V169" s="129">
        <f t="shared" si="46"/>
        <v>0.9</v>
      </c>
      <c r="W169" s="129">
        <f t="shared" si="46"/>
        <v>0.9</v>
      </c>
      <c r="X169" s="129">
        <f t="shared" si="46"/>
        <v>0.9</v>
      </c>
      <c r="Y169" s="129">
        <f t="shared" si="46"/>
        <v>0.9</v>
      </c>
      <c r="Z169" s="129">
        <f t="shared" si="46"/>
        <v>0.9</v>
      </c>
      <c r="AA169" s="129">
        <f t="shared" si="46"/>
        <v>0.9</v>
      </c>
      <c r="AB169" s="129">
        <f t="shared" si="46"/>
        <v>0.9</v>
      </c>
      <c r="AC169" s="129">
        <f t="shared" si="46"/>
        <v>0.9</v>
      </c>
      <c r="AD169" s="129">
        <f t="shared" si="46"/>
        <v>0.9</v>
      </c>
      <c r="AE169" s="129">
        <f t="shared" si="46"/>
        <v>0.9</v>
      </c>
      <c r="AF169" s="129">
        <f t="shared" si="46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5"/>
        <v>0.44</v>
      </c>
      <c r="D170" s="129">
        <f t="shared" si="45"/>
        <v>0.44</v>
      </c>
      <c r="E170" s="129">
        <f t="shared" si="45"/>
        <v>0.44</v>
      </c>
      <c r="F170" s="129">
        <f t="shared" si="45"/>
        <v>0.44</v>
      </c>
      <c r="G170" s="129">
        <f t="shared" si="45"/>
        <v>0.44</v>
      </c>
      <c r="H170" s="129">
        <f t="shared" si="45"/>
        <v>0.44</v>
      </c>
      <c r="I170" s="129">
        <f t="shared" si="45"/>
        <v>0.44</v>
      </c>
      <c r="J170" s="129">
        <f t="shared" si="45"/>
        <v>0.44</v>
      </c>
      <c r="K170" s="129">
        <f t="shared" si="45"/>
        <v>0.44</v>
      </c>
      <c r="L170" s="129">
        <f t="shared" si="45"/>
        <v>0.44</v>
      </c>
      <c r="M170" s="129">
        <f t="shared" si="45"/>
        <v>0.44</v>
      </c>
      <c r="N170" s="129">
        <f t="shared" si="45"/>
        <v>0.44</v>
      </c>
      <c r="O170" s="129">
        <f t="shared" si="45"/>
        <v>0.44</v>
      </c>
      <c r="P170" s="129">
        <f t="shared" si="45"/>
        <v>0.44</v>
      </c>
      <c r="Q170" s="129">
        <f t="shared" si="45"/>
        <v>0.44</v>
      </c>
      <c r="R170" s="129">
        <f t="shared" si="46"/>
        <v>0.44</v>
      </c>
      <c r="S170" s="129">
        <f t="shared" si="46"/>
        <v>0.44</v>
      </c>
      <c r="T170" s="129">
        <f t="shared" si="46"/>
        <v>0.44</v>
      </c>
      <c r="U170" s="129">
        <f t="shared" si="46"/>
        <v>0.44</v>
      </c>
      <c r="V170" s="129">
        <f t="shared" si="46"/>
        <v>0.44</v>
      </c>
      <c r="W170" s="129">
        <f t="shared" si="46"/>
        <v>0.44</v>
      </c>
      <c r="X170" s="129">
        <f t="shared" si="46"/>
        <v>0.44</v>
      </c>
      <c r="Y170" s="129">
        <f t="shared" si="46"/>
        <v>0.44</v>
      </c>
      <c r="Z170" s="129">
        <f t="shared" si="46"/>
        <v>0.44</v>
      </c>
      <c r="AA170" s="129">
        <f t="shared" si="46"/>
        <v>0.44</v>
      </c>
      <c r="AB170" s="129">
        <f t="shared" si="46"/>
        <v>0.44</v>
      </c>
      <c r="AC170" s="129">
        <f t="shared" si="46"/>
        <v>0.44</v>
      </c>
      <c r="AD170" s="129">
        <f t="shared" si="46"/>
        <v>0.44</v>
      </c>
      <c r="AE170" s="129">
        <f t="shared" si="46"/>
        <v>0.44</v>
      </c>
      <c r="AF170" s="129">
        <f t="shared" si="46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5"/>
        <v>2.1</v>
      </c>
      <c r="D171" s="129">
        <f t="shared" si="45"/>
        <v>2.1</v>
      </c>
      <c r="E171" s="129">
        <f t="shared" si="45"/>
        <v>2.1</v>
      </c>
      <c r="F171" s="129">
        <f t="shared" si="45"/>
        <v>2.1</v>
      </c>
      <c r="G171" s="129">
        <f t="shared" si="45"/>
        <v>2.1</v>
      </c>
      <c r="H171" s="129">
        <f t="shared" si="45"/>
        <v>2.1</v>
      </c>
      <c r="I171" s="129">
        <f t="shared" si="45"/>
        <v>2.1</v>
      </c>
      <c r="J171" s="129">
        <f t="shared" si="45"/>
        <v>2.1</v>
      </c>
      <c r="K171" s="129">
        <f t="shared" si="45"/>
        <v>2.1</v>
      </c>
      <c r="L171" s="129">
        <f t="shared" si="45"/>
        <v>2.1</v>
      </c>
      <c r="M171" s="129">
        <f t="shared" si="45"/>
        <v>2.1</v>
      </c>
      <c r="N171" s="129">
        <f t="shared" si="45"/>
        <v>2.1</v>
      </c>
      <c r="O171" s="129">
        <f t="shared" si="45"/>
        <v>2.1</v>
      </c>
      <c r="P171" s="129">
        <f t="shared" si="45"/>
        <v>2.1</v>
      </c>
      <c r="Q171" s="129">
        <f t="shared" si="45"/>
        <v>2.1</v>
      </c>
      <c r="R171" s="129">
        <f t="shared" si="46"/>
        <v>2.1</v>
      </c>
      <c r="S171" s="129">
        <f t="shared" si="46"/>
        <v>2.1</v>
      </c>
      <c r="T171" s="129">
        <f t="shared" si="46"/>
        <v>2.1</v>
      </c>
      <c r="U171" s="129">
        <f t="shared" si="46"/>
        <v>2.1</v>
      </c>
      <c r="V171" s="129">
        <f t="shared" si="46"/>
        <v>2.1</v>
      </c>
      <c r="W171" s="129">
        <f t="shared" si="46"/>
        <v>2.1</v>
      </c>
      <c r="X171" s="129">
        <f t="shared" si="46"/>
        <v>2.1</v>
      </c>
      <c r="Y171" s="129">
        <f t="shared" si="46"/>
        <v>2.1</v>
      </c>
      <c r="Z171" s="129">
        <f t="shared" si="46"/>
        <v>2.1</v>
      </c>
      <c r="AA171" s="129">
        <f t="shared" si="46"/>
        <v>2.1</v>
      </c>
      <c r="AB171" s="129">
        <f t="shared" si="46"/>
        <v>2.1</v>
      </c>
      <c r="AC171" s="129">
        <f t="shared" si="46"/>
        <v>2.1</v>
      </c>
      <c r="AD171" s="129">
        <f t="shared" si="46"/>
        <v>2.1</v>
      </c>
      <c r="AE171" s="129">
        <f t="shared" si="46"/>
        <v>2.1</v>
      </c>
      <c r="AF171" s="129">
        <f t="shared" si="46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5"/>
        <v>0.9</v>
      </c>
      <c r="D172" s="129">
        <f t="shared" si="45"/>
        <v>0.9</v>
      </c>
      <c r="E172" s="129">
        <f t="shared" si="45"/>
        <v>0.9</v>
      </c>
      <c r="F172" s="129">
        <f t="shared" si="45"/>
        <v>0.9</v>
      </c>
      <c r="G172" s="129">
        <f t="shared" si="45"/>
        <v>0.9</v>
      </c>
      <c r="H172" s="129">
        <f t="shared" si="45"/>
        <v>0.9</v>
      </c>
      <c r="I172" s="129">
        <f t="shared" si="45"/>
        <v>0.9</v>
      </c>
      <c r="J172" s="129">
        <f t="shared" si="45"/>
        <v>0.9</v>
      </c>
      <c r="K172" s="129">
        <f t="shared" si="45"/>
        <v>0.9</v>
      </c>
      <c r="L172" s="129">
        <f t="shared" si="45"/>
        <v>0.9</v>
      </c>
      <c r="M172" s="129">
        <f t="shared" si="45"/>
        <v>0.9</v>
      </c>
      <c r="N172" s="129">
        <f t="shared" si="45"/>
        <v>0.9</v>
      </c>
      <c r="O172" s="129">
        <f t="shared" si="45"/>
        <v>0.9</v>
      </c>
      <c r="P172" s="129">
        <f t="shared" si="45"/>
        <v>0.9</v>
      </c>
      <c r="Q172" s="129">
        <f t="shared" si="45"/>
        <v>0.9</v>
      </c>
      <c r="R172" s="129">
        <f t="shared" si="46"/>
        <v>0.9</v>
      </c>
      <c r="S172" s="129">
        <f t="shared" si="46"/>
        <v>0.9</v>
      </c>
      <c r="T172" s="129">
        <f t="shared" si="46"/>
        <v>0.9</v>
      </c>
      <c r="U172" s="129">
        <f t="shared" si="46"/>
        <v>0.9</v>
      </c>
      <c r="V172" s="129">
        <f t="shared" si="46"/>
        <v>0.9</v>
      </c>
      <c r="W172" s="129">
        <f t="shared" si="46"/>
        <v>0.9</v>
      </c>
      <c r="X172" s="129">
        <f t="shared" si="46"/>
        <v>0.9</v>
      </c>
      <c r="Y172" s="129">
        <f t="shared" si="46"/>
        <v>0.9</v>
      </c>
      <c r="Z172" s="129">
        <f t="shared" si="46"/>
        <v>0.9</v>
      </c>
      <c r="AA172" s="129">
        <f t="shared" si="46"/>
        <v>0.9</v>
      </c>
      <c r="AB172" s="129">
        <f t="shared" si="46"/>
        <v>0.9</v>
      </c>
      <c r="AC172" s="129">
        <f t="shared" si="46"/>
        <v>0.9</v>
      </c>
      <c r="AD172" s="129">
        <f t="shared" si="46"/>
        <v>0.9</v>
      </c>
      <c r="AE172" s="129">
        <f t="shared" si="46"/>
        <v>0.9</v>
      </c>
      <c r="AF172" s="129">
        <f t="shared" si="46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7">B174</f>
        <v>0.57999999999999996</v>
      </c>
      <c r="D174" s="129">
        <f t="shared" si="47"/>
        <v>0.57999999999999996</v>
      </c>
      <c r="E174" s="129">
        <f t="shared" si="47"/>
        <v>0.57999999999999996</v>
      </c>
      <c r="F174" s="129">
        <f t="shared" si="47"/>
        <v>0.57999999999999996</v>
      </c>
      <c r="G174" s="129">
        <f t="shared" si="47"/>
        <v>0.57999999999999996</v>
      </c>
      <c r="H174" s="129">
        <f t="shared" si="47"/>
        <v>0.57999999999999996</v>
      </c>
      <c r="I174" s="129">
        <f t="shared" si="47"/>
        <v>0.57999999999999996</v>
      </c>
      <c r="J174" s="129">
        <f t="shared" si="47"/>
        <v>0.57999999999999996</v>
      </c>
      <c r="K174" s="129">
        <f t="shared" si="47"/>
        <v>0.57999999999999996</v>
      </c>
      <c r="L174" s="129">
        <f t="shared" si="47"/>
        <v>0.57999999999999996</v>
      </c>
      <c r="M174" s="129">
        <f t="shared" si="47"/>
        <v>0.57999999999999996</v>
      </c>
      <c r="N174" s="129">
        <f t="shared" si="47"/>
        <v>0.57999999999999996</v>
      </c>
      <c r="O174" s="129">
        <f t="shared" si="47"/>
        <v>0.57999999999999996</v>
      </c>
      <c r="P174" s="129">
        <f t="shared" si="47"/>
        <v>0.57999999999999996</v>
      </c>
      <c r="Q174" s="129">
        <f t="shared" si="47"/>
        <v>0.57999999999999996</v>
      </c>
      <c r="R174" s="129">
        <f t="shared" si="47"/>
        <v>0.57999999999999996</v>
      </c>
      <c r="S174" s="129">
        <f t="shared" ref="R174:AF186" si="48">R174</f>
        <v>0.57999999999999996</v>
      </c>
      <c r="T174" s="129">
        <f t="shared" si="48"/>
        <v>0.57999999999999996</v>
      </c>
      <c r="U174" s="129">
        <f t="shared" si="48"/>
        <v>0.57999999999999996</v>
      </c>
      <c r="V174" s="129">
        <f t="shared" si="48"/>
        <v>0.57999999999999996</v>
      </c>
      <c r="W174" s="129">
        <f t="shared" si="48"/>
        <v>0.57999999999999996</v>
      </c>
      <c r="X174" s="129">
        <f t="shared" si="48"/>
        <v>0.57999999999999996</v>
      </c>
      <c r="Y174" s="129">
        <f t="shared" si="48"/>
        <v>0.57999999999999996</v>
      </c>
      <c r="Z174" s="129">
        <f t="shared" si="48"/>
        <v>0.57999999999999996</v>
      </c>
      <c r="AA174" s="129">
        <f t="shared" si="48"/>
        <v>0.57999999999999996</v>
      </c>
      <c r="AB174" s="129">
        <f t="shared" si="48"/>
        <v>0.57999999999999996</v>
      </c>
      <c r="AC174" s="129">
        <f t="shared" si="48"/>
        <v>0.57999999999999996</v>
      </c>
      <c r="AD174" s="129">
        <f t="shared" si="48"/>
        <v>0.57999999999999996</v>
      </c>
      <c r="AE174" s="129">
        <f t="shared" si="48"/>
        <v>0.57999999999999996</v>
      </c>
      <c r="AF174" s="129">
        <f t="shared" si="48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7"/>
        <v>0.8</v>
      </c>
      <c r="D175" s="129">
        <f t="shared" si="47"/>
        <v>0.8</v>
      </c>
      <c r="E175" s="129">
        <f t="shared" si="47"/>
        <v>0.8</v>
      </c>
      <c r="F175" s="129">
        <f t="shared" si="47"/>
        <v>0.8</v>
      </c>
      <c r="G175" s="129">
        <f t="shared" si="47"/>
        <v>0.8</v>
      </c>
      <c r="H175" s="129">
        <f t="shared" si="47"/>
        <v>0.8</v>
      </c>
      <c r="I175" s="129">
        <f t="shared" si="47"/>
        <v>0.8</v>
      </c>
      <c r="J175" s="129">
        <f t="shared" si="47"/>
        <v>0.8</v>
      </c>
      <c r="K175" s="129">
        <f t="shared" si="47"/>
        <v>0.8</v>
      </c>
      <c r="L175" s="129">
        <f t="shared" si="47"/>
        <v>0.8</v>
      </c>
      <c r="M175" s="129">
        <f t="shared" si="47"/>
        <v>0.8</v>
      </c>
      <c r="N175" s="129">
        <f t="shared" si="47"/>
        <v>0.8</v>
      </c>
      <c r="O175" s="129">
        <f t="shared" si="47"/>
        <v>0.8</v>
      </c>
      <c r="P175" s="129">
        <f t="shared" si="47"/>
        <v>0.8</v>
      </c>
      <c r="Q175" s="129">
        <f t="shared" si="47"/>
        <v>0.8</v>
      </c>
      <c r="R175" s="129">
        <f t="shared" si="47"/>
        <v>0.8</v>
      </c>
      <c r="S175" s="129">
        <f t="shared" si="48"/>
        <v>0.8</v>
      </c>
      <c r="T175" s="129">
        <f t="shared" si="48"/>
        <v>0.8</v>
      </c>
      <c r="U175" s="129">
        <f t="shared" si="48"/>
        <v>0.8</v>
      </c>
      <c r="V175" s="129">
        <f t="shared" si="48"/>
        <v>0.8</v>
      </c>
      <c r="W175" s="129">
        <f t="shared" si="48"/>
        <v>0.8</v>
      </c>
      <c r="X175" s="129">
        <f t="shared" si="48"/>
        <v>0.8</v>
      </c>
      <c r="Y175" s="129">
        <f t="shared" si="48"/>
        <v>0.8</v>
      </c>
      <c r="Z175" s="129">
        <f t="shared" si="48"/>
        <v>0.8</v>
      </c>
      <c r="AA175" s="129">
        <f t="shared" si="48"/>
        <v>0.8</v>
      </c>
      <c r="AB175" s="129">
        <f t="shared" si="48"/>
        <v>0.8</v>
      </c>
      <c r="AC175" s="129">
        <f t="shared" si="48"/>
        <v>0.8</v>
      </c>
      <c r="AD175" s="129">
        <f t="shared" si="48"/>
        <v>0.8</v>
      </c>
      <c r="AE175" s="129">
        <f t="shared" si="48"/>
        <v>0.8</v>
      </c>
      <c r="AF175" s="129">
        <f t="shared" si="48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7"/>
        <v>0</v>
      </c>
      <c r="D176" s="129">
        <f t="shared" si="47"/>
        <v>0</v>
      </c>
      <c r="E176" s="129">
        <f t="shared" si="47"/>
        <v>0</v>
      </c>
      <c r="F176" s="129">
        <f t="shared" si="47"/>
        <v>0</v>
      </c>
      <c r="G176" s="129">
        <f t="shared" si="47"/>
        <v>0</v>
      </c>
      <c r="H176" s="129">
        <f t="shared" si="47"/>
        <v>0</v>
      </c>
      <c r="I176" s="129">
        <f t="shared" si="47"/>
        <v>0</v>
      </c>
      <c r="J176" s="129">
        <f t="shared" si="47"/>
        <v>0</v>
      </c>
      <c r="K176" s="129">
        <f t="shared" si="47"/>
        <v>0</v>
      </c>
      <c r="L176" s="129">
        <f t="shared" si="47"/>
        <v>0</v>
      </c>
      <c r="M176" s="129">
        <f t="shared" si="47"/>
        <v>0</v>
      </c>
      <c r="N176" s="129">
        <f t="shared" si="47"/>
        <v>0</v>
      </c>
      <c r="O176" s="129">
        <f t="shared" si="47"/>
        <v>0</v>
      </c>
      <c r="P176" s="129">
        <f t="shared" si="47"/>
        <v>0</v>
      </c>
      <c r="Q176" s="129">
        <f t="shared" si="47"/>
        <v>0</v>
      </c>
      <c r="R176" s="129">
        <f t="shared" si="47"/>
        <v>0</v>
      </c>
      <c r="S176" s="129">
        <f t="shared" si="48"/>
        <v>0</v>
      </c>
      <c r="T176" s="129">
        <f t="shared" si="48"/>
        <v>0</v>
      </c>
      <c r="U176" s="129">
        <f t="shared" si="48"/>
        <v>0</v>
      </c>
      <c r="V176" s="129">
        <f t="shared" si="48"/>
        <v>0</v>
      </c>
      <c r="W176" s="129">
        <f t="shared" si="48"/>
        <v>0</v>
      </c>
      <c r="X176" s="129">
        <f t="shared" si="48"/>
        <v>0</v>
      </c>
      <c r="Y176" s="129">
        <f t="shared" si="48"/>
        <v>0</v>
      </c>
      <c r="Z176" s="129">
        <f t="shared" si="48"/>
        <v>0</v>
      </c>
      <c r="AA176" s="129">
        <f t="shared" si="48"/>
        <v>0</v>
      </c>
      <c r="AB176" s="129">
        <f t="shared" si="48"/>
        <v>0</v>
      </c>
      <c r="AC176" s="129">
        <f t="shared" si="48"/>
        <v>0</v>
      </c>
      <c r="AD176" s="129">
        <f t="shared" si="48"/>
        <v>0</v>
      </c>
      <c r="AE176" s="129">
        <f t="shared" si="48"/>
        <v>0</v>
      </c>
      <c r="AF176" s="129">
        <f t="shared" si="48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7"/>
        <v>0.6</v>
      </c>
      <c r="D177" s="129">
        <f t="shared" si="47"/>
        <v>0.6</v>
      </c>
      <c r="E177" s="129">
        <f t="shared" si="47"/>
        <v>0.6</v>
      </c>
      <c r="F177" s="129">
        <f t="shared" si="47"/>
        <v>0.6</v>
      </c>
      <c r="G177" s="129">
        <f t="shared" si="47"/>
        <v>0.6</v>
      </c>
      <c r="H177" s="129">
        <f t="shared" si="47"/>
        <v>0.6</v>
      </c>
      <c r="I177" s="129">
        <f t="shared" si="47"/>
        <v>0.6</v>
      </c>
      <c r="J177" s="129">
        <f t="shared" si="47"/>
        <v>0.6</v>
      </c>
      <c r="K177" s="129">
        <f t="shared" si="47"/>
        <v>0.6</v>
      </c>
      <c r="L177" s="129">
        <f t="shared" si="47"/>
        <v>0.6</v>
      </c>
      <c r="M177" s="129">
        <f t="shared" si="47"/>
        <v>0.6</v>
      </c>
      <c r="N177" s="129">
        <f t="shared" si="47"/>
        <v>0.6</v>
      </c>
      <c r="O177" s="129">
        <f t="shared" si="47"/>
        <v>0.6</v>
      </c>
      <c r="P177" s="129">
        <f t="shared" si="47"/>
        <v>0.6</v>
      </c>
      <c r="Q177" s="129">
        <f t="shared" si="47"/>
        <v>0.6</v>
      </c>
      <c r="R177" s="129">
        <f t="shared" si="47"/>
        <v>0.6</v>
      </c>
      <c r="S177" s="129">
        <f t="shared" si="48"/>
        <v>0.6</v>
      </c>
      <c r="T177" s="129">
        <f t="shared" si="48"/>
        <v>0.6</v>
      </c>
      <c r="U177" s="129">
        <f t="shared" si="48"/>
        <v>0.6</v>
      </c>
      <c r="V177" s="129">
        <f t="shared" si="48"/>
        <v>0.6</v>
      </c>
      <c r="W177" s="129">
        <f t="shared" si="48"/>
        <v>0.6</v>
      </c>
      <c r="X177" s="129">
        <f t="shared" si="48"/>
        <v>0.6</v>
      </c>
      <c r="Y177" s="129">
        <f t="shared" si="48"/>
        <v>0.6</v>
      </c>
      <c r="Z177" s="129">
        <f t="shared" si="48"/>
        <v>0.6</v>
      </c>
      <c r="AA177" s="129">
        <f t="shared" si="48"/>
        <v>0.6</v>
      </c>
      <c r="AB177" s="129">
        <f t="shared" si="48"/>
        <v>0.6</v>
      </c>
      <c r="AC177" s="129">
        <f t="shared" si="48"/>
        <v>0.6</v>
      </c>
      <c r="AD177" s="129">
        <f t="shared" si="48"/>
        <v>0.6</v>
      </c>
      <c r="AE177" s="129">
        <f t="shared" si="48"/>
        <v>0.6</v>
      </c>
      <c r="AF177" s="129">
        <f t="shared" si="48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7"/>
        <v>0.6</v>
      </c>
      <c r="D178" s="129">
        <f t="shared" si="47"/>
        <v>0.6</v>
      </c>
      <c r="E178" s="129">
        <f t="shared" si="47"/>
        <v>0.6</v>
      </c>
      <c r="F178" s="129">
        <f t="shared" si="47"/>
        <v>0.6</v>
      </c>
      <c r="G178" s="129">
        <f t="shared" si="47"/>
        <v>0.6</v>
      </c>
      <c r="H178" s="129">
        <f t="shared" si="47"/>
        <v>0.6</v>
      </c>
      <c r="I178" s="129">
        <f t="shared" si="47"/>
        <v>0.6</v>
      </c>
      <c r="J178" s="129">
        <f t="shared" si="47"/>
        <v>0.6</v>
      </c>
      <c r="K178" s="129">
        <f t="shared" si="47"/>
        <v>0.6</v>
      </c>
      <c r="L178" s="129">
        <f t="shared" si="47"/>
        <v>0.6</v>
      </c>
      <c r="M178" s="129">
        <f t="shared" si="47"/>
        <v>0.6</v>
      </c>
      <c r="N178" s="129">
        <f t="shared" si="47"/>
        <v>0.6</v>
      </c>
      <c r="O178" s="129">
        <f t="shared" si="47"/>
        <v>0.6</v>
      </c>
      <c r="P178" s="129">
        <f t="shared" si="47"/>
        <v>0.6</v>
      </c>
      <c r="Q178" s="129">
        <f t="shared" si="47"/>
        <v>0.6</v>
      </c>
      <c r="R178" s="129">
        <f t="shared" si="47"/>
        <v>0.6</v>
      </c>
      <c r="S178" s="129">
        <f t="shared" si="48"/>
        <v>0.6</v>
      </c>
      <c r="T178" s="129">
        <f t="shared" si="48"/>
        <v>0.6</v>
      </c>
      <c r="U178" s="129">
        <f t="shared" si="48"/>
        <v>0.6</v>
      </c>
      <c r="V178" s="129">
        <f t="shared" si="48"/>
        <v>0.6</v>
      </c>
      <c r="W178" s="129">
        <f t="shared" si="48"/>
        <v>0.6</v>
      </c>
      <c r="X178" s="129">
        <f t="shared" si="48"/>
        <v>0.6</v>
      </c>
      <c r="Y178" s="129">
        <f t="shared" si="48"/>
        <v>0.6</v>
      </c>
      <c r="Z178" s="129">
        <f t="shared" si="48"/>
        <v>0.6</v>
      </c>
      <c r="AA178" s="129">
        <f t="shared" si="48"/>
        <v>0.6</v>
      </c>
      <c r="AB178" s="129">
        <f t="shared" si="48"/>
        <v>0.6</v>
      </c>
      <c r="AC178" s="129">
        <f t="shared" si="48"/>
        <v>0.6</v>
      </c>
      <c r="AD178" s="129">
        <f t="shared" si="48"/>
        <v>0.6</v>
      </c>
      <c r="AE178" s="129">
        <f t="shared" si="48"/>
        <v>0.6</v>
      </c>
      <c r="AF178" s="129">
        <f t="shared" si="48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7"/>
        <v>0.35</v>
      </c>
      <c r="D179" s="129">
        <f t="shared" si="47"/>
        <v>0.35</v>
      </c>
      <c r="E179" s="129">
        <f t="shared" si="47"/>
        <v>0.35</v>
      </c>
      <c r="F179" s="129">
        <f t="shared" si="47"/>
        <v>0.35</v>
      </c>
      <c r="G179" s="129">
        <f t="shared" si="47"/>
        <v>0.35</v>
      </c>
      <c r="H179" s="129">
        <f t="shared" si="47"/>
        <v>0.35</v>
      </c>
      <c r="I179" s="129">
        <f t="shared" si="47"/>
        <v>0.35</v>
      </c>
      <c r="J179" s="129">
        <f t="shared" si="47"/>
        <v>0.35</v>
      </c>
      <c r="K179" s="129">
        <f t="shared" si="47"/>
        <v>0.35</v>
      </c>
      <c r="L179" s="129">
        <f t="shared" si="47"/>
        <v>0.35</v>
      </c>
      <c r="M179" s="129">
        <f t="shared" si="47"/>
        <v>0.35</v>
      </c>
      <c r="N179" s="129">
        <f t="shared" si="47"/>
        <v>0.35</v>
      </c>
      <c r="O179" s="129">
        <f t="shared" si="47"/>
        <v>0.35</v>
      </c>
      <c r="P179" s="129">
        <f t="shared" si="47"/>
        <v>0.35</v>
      </c>
      <c r="Q179" s="129">
        <f t="shared" si="47"/>
        <v>0.35</v>
      </c>
      <c r="R179" s="129">
        <f t="shared" si="47"/>
        <v>0.35</v>
      </c>
      <c r="S179" s="129">
        <f t="shared" si="48"/>
        <v>0.35</v>
      </c>
      <c r="T179" s="129">
        <f t="shared" si="48"/>
        <v>0.35</v>
      </c>
      <c r="U179" s="129">
        <f t="shared" si="48"/>
        <v>0.35</v>
      </c>
      <c r="V179" s="129">
        <f t="shared" si="48"/>
        <v>0.35</v>
      </c>
      <c r="W179" s="129">
        <f t="shared" si="48"/>
        <v>0.35</v>
      </c>
      <c r="X179" s="129">
        <f t="shared" si="48"/>
        <v>0.35</v>
      </c>
      <c r="Y179" s="129">
        <f t="shared" si="48"/>
        <v>0.35</v>
      </c>
      <c r="Z179" s="129">
        <f t="shared" si="48"/>
        <v>0.35</v>
      </c>
      <c r="AA179" s="129">
        <f t="shared" si="48"/>
        <v>0.35</v>
      </c>
      <c r="AB179" s="129">
        <f t="shared" si="48"/>
        <v>0.35</v>
      </c>
      <c r="AC179" s="129">
        <f t="shared" si="48"/>
        <v>0.35</v>
      </c>
      <c r="AD179" s="129">
        <f t="shared" si="48"/>
        <v>0.35</v>
      </c>
      <c r="AE179" s="129">
        <f t="shared" si="48"/>
        <v>0.35</v>
      </c>
      <c r="AF179" s="129">
        <f t="shared" si="48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7"/>
        <v>0.28999999999999998</v>
      </c>
      <c r="D180" s="129">
        <f t="shared" si="47"/>
        <v>0.28999999999999998</v>
      </c>
      <c r="E180" s="129">
        <f t="shared" si="47"/>
        <v>0.28999999999999998</v>
      </c>
      <c r="F180" s="129">
        <f t="shared" si="47"/>
        <v>0.28999999999999998</v>
      </c>
      <c r="G180" s="129">
        <f t="shared" si="47"/>
        <v>0.28999999999999998</v>
      </c>
      <c r="H180" s="129">
        <f t="shared" si="47"/>
        <v>0.28999999999999998</v>
      </c>
      <c r="I180" s="129">
        <f t="shared" si="47"/>
        <v>0.28999999999999998</v>
      </c>
      <c r="J180" s="129">
        <f t="shared" si="47"/>
        <v>0.28999999999999998</v>
      </c>
      <c r="K180" s="129">
        <f t="shared" si="47"/>
        <v>0.28999999999999998</v>
      </c>
      <c r="L180" s="129">
        <f t="shared" si="47"/>
        <v>0.28999999999999998</v>
      </c>
      <c r="M180" s="129">
        <f t="shared" si="47"/>
        <v>0.28999999999999998</v>
      </c>
      <c r="N180" s="129">
        <f t="shared" si="47"/>
        <v>0.28999999999999998</v>
      </c>
      <c r="O180" s="129">
        <f t="shared" si="47"/>
        <v>0.28999999999999998</v>
      </c>
      <c r="P180" s="129">
        <f t="shared" si="47"/>
        <v>0.28999999999999998</v>
      </c>
      <c r="Q180" s="129">
        <f t="shared" si="47"/>
        <v>0.28999999999999998</v>
      </c>
      <c r="R180" s="129">
        <f t="shared" si="47"/>
        <v>0.28999999999999998</v>
      </c>
      <c r="S180" s="129">
        <f t="shared" si="48"/>
        <v>0.28999999999999998</v>
      </c>
      <c r="T180" s="129">
        <f t="shared" si="48"/>
        <v>0.28999999999999998</v>
      </c>
      <c r="U180" s="129">
        <f t="shared" si="48"/>
        <v>0.28999999999999998</v>
      </c>
      <c r="V180" s="129">
        <f t="shared" si="48"/>
        <v>0.28999999999999998</v>
      </c>
      <c r="W180" s="129">
        <f t="shared" si="48"/>
        <v>0.28999999999999998</v>
      </c>
      <c r="X180" s="129">
        <f t="shared" si="48"/>
        <v>0.28999999999999998</v>
      </c>
      <c r="Y180" s="129">
        <f t="shared" si="48"/>
        <v>0.28999999999999998</v>
      </c>
      <c r="Z180" s="129">
        <f t="shared" si="48"/>
        <v>0.28999999999999998</v>
      </c>
      <c r="AA180" s="129">
        <f t="shared" si="48"/>
        <v>0.28999999999999998</v>
      </c>
      <c r="AB180" s="129">
        <f t="shared" si="48"/>
        <v>0.28999999999999998</v>
      </c>
      <c r="AC180" s="129">
        <f t="shared" si="48"/>
        <v>0.28999999999999998</v>
      </c>
      <c r="AD180" s="129">
        <f t="shared" si="48"/>
        <v>0.28999999999999998</v>
      </c>
      <c r="AE180" s="129">
        <f t="shared" si="48"/>
        <v>0.28999999999999998</v>
      </c>
      <c r="AF180" s="129">
        <f t="shared" si="48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7"/>
        <v>0.06</v>
      </c>
      <c r="D181" s="129">
        <f t="shared" si="47"/>
        <v>0.06</v>
      </c>
      <c r="E181" s="129">
        <f t="shared" si="47"/>
        <v>0.06</v>
      </c>
      <c r="F181" s="129">
        <f t="shared" si="47"/>
        <v>0.06</v>
      </c>
      <c r="G181" s="129">
        <f t="shared" si="47"/>
        <v>0.06</v>
      </c>
      <c r="H181" s="129">
        <f t="shared" si="47"/>
        <v>0.06</v>
      </c>
      <c r="I181" s="129">
        <f t="shared" si="47"/>
        <v>0.06</v>
      </c>
      <c r="J181" s="129">
        <f t="shared" si="47"/>
        <v>0.06</v>
      </c>
      <c r="K181" s="129">
        <f t="shared" si="47"/>
        <v>0.06</v>
      </c>
      <c r="L181" s="129">
        <f t="shared" si="47"/>
        <v>0.06</v>
      </c>
      <c r="M181" s="129">
        <f t="shared" si="47"/>
        <v>0.06</v>
      </c>
      <c r="N181" s="129">
        <f t="shared" si="47"/>
        <v>0.06</v>
      </c>
      <c r="O181" s="129">
        <f t="shared" si="47"/>
        <v>0.06</v>
      </c>
      <c r="P181" s="129">
        <f t="shared" si="47"/>
        <v>0.06</v>
      </c>
      <c r="Q181" s="129">
        <f t="shared" si="47"/>
        <v>0.06</v>
      </c>
      <c r="R181" s="129">
        <f t="shared" si="47"/>
        <v>0.06</v>
      </c>
      <c r="S181" s="129">
        <f t="shared" si="48"/>
        <v>0.06</v>
      </c>
      <c r="T181" s="129">
        <f t="shared" si="48"/>
        <v>0.06</v>
      </c>
      <c r="U181" s="129">
        <f t="shared" si="48"/>
        <v>0.06</v>
      </c>
      <c r="V181" s="129">
        <f t="shared" si="48"/>
        <v>0.06</v>
      </c>
      <c r="W181" s="129">
        <f t="shared" si="48"/>
        <v>0.06</v>
      </c>
      <c r="X181" s="129">
        <f t="shared" si="48"/>
        <v>0.06</v>
      </c>
      <c r="Y181" s="129">
        <f t="shared" si="48"/>
        <v>0.06</v>
      </c>
      <c r="Z181" s="129">
        <f t="shared" si="48"/>
        <v>0.06</v>
      </c>
      <c r="AA181" s="129">
        <f t="shared" si="48"/>
        <v>0.06</v>
      </c>
      <c r="AB181" s="129">
        <f t="shared" si="48"/>
        <v>0.06</v>
      </c>
      <c r="AC181" s="129">
        <f t="shared" si="48"/>
        <v>0.06</v>
      </c>
      <c r="AD181" s="129">
        <f t="shared" si="48"/>
        <v>0.06</v>
      </c>
      <c r="AE181" s="129">
        <f t="shared" si="48"/>
        <v>0.06</v>
      </c>
      <c r="AF181" s="129">
        <f t="shared" si="48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7"/>
        <v>0.11</v>
      </c>
      <c r="D182" s="129">
        <f t="shared" si="47"/>
        <v>0.11</v>
      </c>
      <c r="E182" s="129">
        <f t="shared" si="47"/>
        <v>0.11</v>
      </c>
      <c r="F182" s="129">
        <f t="shared" si="47"/>
        <v>0.11</v>
      </c>
      <c r="G182" s="129">
        <f t="shared" si="47"/>
        <v>0.11</v>
      </c>
      <c r="H182" s="129">
        <f t="shared" si="47"/>
        <v>0.11</v>
      </c>
      <c r="I182" s="129">
        <f t="shared" si="47"/>
        <v>0.11</v>
      </c>
      <c r="J182" s="129">
        <f t="shared" si="47"/>
        <v>0.11</v>
      </c>
      <c r="K182" s="129">
        <f t="shared" si="47"/>
        <v>0.11</v>
      </c>
      <c r="L182" s="129">
        <f t="shared" si="47"/>
        <v>0.11</v>
      </c>
      <c r="M182" s="129">
        <f t="shared" si="47"/>
        <v>0.11</v>
      </c>
      <c r="N182" s="129">
        <f t="shared" si="47"/>
        <v>0.11</v>
      </c>
      <c r="O182" s="129">
        <f t="shared" si="47"/>
        <v>0.11</v>
      </c>
      <c r="P182" s="129">
        <f t="shared" si="47"/>
        <v>0.11</v>
      </c>
      <c r="Q182" s="129">
        <f t="shared" si="47"/>
        <v>0.11</v>
      </c>
      <c r="R182" s="129">
        <f t="shared" si="47"/>
        <v>0.11</v>
      </c>
      <c r="S182" s="129">
        <f t="shared" si="48"/>
        <v>0.11</v>
      </c>
      <c r="T182" s="129">
        <f t="shared" si="48"/>
        <v>0.11</v>
      </c>
      <c r="U182" s="129">
        <f t="shared" si="48"/>
        <v>0.11</v>
      </c>
      <c r="V182" s="129">
        <f t="shared" si="48"/>
        <v>0.11</v>
      </c>
      <c r="W182" s="129">
        <f t="shared" si="48"/>
        <v>0.11</v>
      </c>
      <c r="X182" s="129">
        <f t="shared" si="48"/>
        <v>0.11</v>
      </c>
      <c r="Y182" s="129">
        <f t="shared" si="48"/>
        <v>0.11</v>
      </c>
      <c r="Z182" s="129">
        <f t="shared" si="48"/>
        <v>0.11</v>
      </c>
      <c r="AA182" s="129">
        <f t="shared" si="48"/>
        <v>0.11</v>
      </c>
      <c r="AB182" s="129">
        <f t="shared" si="48"/>
        <v>0.11</v>
      </c>
      <c r="AC182" s="129">
        <f t="shared" si="48"/>
        <v>0.11</v>
      </c>
      <c r="AD182" s="129">
        <f t="shared" si="48"/>
        <v>0.11</v>
      </c>
      <c r="AE182" s="129">
        <f t="shared" si="48"/>
        <v>0.11</v>
      </c>
      <c r="AF182" s="129">
        <f t="shared" si="48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7"/>
        <v>0.1</v>
      </c>
      <c r="D183" s="129">
        <f t="shared" si="47"/>
        <v>0.1</v>
      </c>
      <c r="E183" s="129">
        <f t="shared" si="47"/>
        <v>0.1</v>
      </c>
      <c r="F183" s="129">
        <f t="shared" si="47"/>
        <v>0.1</v>
      </c>
      <c r="G183" s="129">
        <f t="shared" si="47"/>
        <v>0.1</v>
      </c>
      <c r="H183" s="129">
        <f t="shared" si="47"/>
        <v>0.1</v>
      </c>
      <c r="I183" s="129">
        <f t="shared" si="47"/>
        <v>0.1</v>
      </c>
      <c r="J183" s="129">
        <f t="shared" si="47"/>
        <v>0.1</v>
      </c>
      <c r="K183" s="129">
        <f t="shared" si="47"/>
        <v>0.1</v>
      </c>
      <c r="L183" s="129">
        <f t="shared" si="47"/>
        <v>0.1</v>
      </c>
      <c r="M183" s="129">
        <f t="shared" si="47"/>
        <v>0.1</v>
      </c>
      <c r="N183" s="129">
        <f t="shared" si="47"/>
        <v>0.1</v>
      </c>
      <c r="O183" s="129">
        <f t="shared" si="47"/>
        <v>0.1</v>
      </c>
      <c r="P183" s="129">
        <f t="shared" si="47"/>
        <v>0.1</v>
      </c>
      <c r="Q183" s="129">
        <f t="shared" si="47"/>
        <v>0.1</v>
      </c>
      <c r="R183" s="129">
        <f t="shared" si="48"/>
        <v>0.1</v>
      </c>
      <c r="S183" s="129">
        <f t="shared" si="48"/>
        <v>0.1</v>
      </c>
      <c r="T183" s="129">
        <f t="shared" si="48"/>
        <v>0.1</v>
      </c>
      <c r="U183" s="129">
        <f t="shared" si="48"/>
        <v>0.1</v>
      </c>
      <c r="V183" s="129">
        <f t="shared" si="48"/>
        <v>0.1</v>
      </c>
      <c r="W183" s="129">
        <f t="shared" si="48"/>
        <v>0.1</v>
      </c>
      <c r="X183" s="129">
        <f t="shared" si="48"/>
        <v>0.1</v>
      </c>
      <c r="Y183" s="129">
        <f t="shared" si="48"/>
        <v>0.1</v>
      </c>
      <c r="Z183" s="129">
        <f t="shared" si="48"/>
        <v>0.1</v>
      </c>
      <c r="AA183" s="129">
        <f t="shared" si="48"/>
        <v>0.1</v>
      </c>
      <c r="AB183" s="129">
        <f t="shared" si="48"/>
        <v>0.1</v>
      </c>
      <c r="AC183" s="129">
        <f t="shared" si="48"/>
        <v>0.1</v>
      </c>
      <c r="AD183" s="129">
        <f t="shared" si="48"/>
        <v>0.1</v>
      </c>
      <c r="AE183" s="129">
        <f t="shared" si="48"/>
        <v>0.1</v>
      </c>
      <c r="AF183" s="129">
        <f t="shared" si="48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7"/>
        <v>0.09</v>
      </c>
      <c r="D184" s="129">
        <f t="shared" si="47"/>
        <v>0.09</v>
      </c>
      <c r="E184" s="129">
        <f t="shared" si="47"/>
        <v>0.09</v>
      </c>
      <c r="F184" s="129">
        <f t="shared" si="47"/>
        <v>0.09</v>
      </c>
      <c r="G184" s="129">
        <f t="shared" si="47"/>
        <v>0.09</v>
      </c>
      <c r="H184" s="129">
        <f t="shared" si="47"/>
        <v>0.09</v>
      </c>
      <c r="I184" s="129">
        <f t="shared" si="47"/>
        <v>0.09</v>
      </c>
      <c r="J184" s="129">
        <f t="shared" si="47"/>
        <v>0.09</v>
      </c>
      <c r="K184" s="129">
        <f t="shared" si="47"/>
        <v>0.09</v>
      </c>
      <c r="L184" s="129">
        <f t="shared" si="47"/>
        <v>0.09</v>
      </c>
      <c r="M184" s="129">
        <f t="shared" si="47"/>
        <v>0.09</v>
      </c>
      <c r="N184" s="129">
        <f t="shared" si="47"/>
        <v>0.09</v>
      </c>
      <c r="O184" s="129">
        <f t="shared" si="47"/>
        <v>0.09</v>
      </c>
      <c r="P184" s="129">
        <f t="shared" si="47"/>
        <v>0.09</v>
      </c>
      <c r="Q184" s="129">
        <f t="shared" si="47"/>
        <v>0.09</v>
      </c>
      <c r="R184" s="129">
        <f t="shared" si="48"/>
        <v>0.09</v>
      </c>
      <c r="S184" s="129">
        <f t="shared" si="48"/>
        <v>0.09</v>
      </c>
      <c r="T184" s="129">
        <f t="shared" si="48"/>
        <v>0.09</v>
      </c>
      <c r="U184" s="129">
        <f t="shared" si="48"/>
        <v>0.09</v>
      </c>
      <c r="V184" s="129">
        <f t="shared" si="48"/>
        <v>0.09</v>
      </c>
      <c r="W184" s="129">
        <f t="shared" si="48"/>
        <v>0.09</v>
      </c>
      <c r="X184" s="129">
        <f t="shared" si="48"/>
        <v>0.09</v>
      </c>
      <c r="Y184" s="129">
        <f t="shared" si="48"/>
        <v>0.09</v>
      </c>
      <c r="Z184" s="129">
        <f t="shared" si="48"/>
        <v>0.09</v>
      </c>
      <c r="AA184" s="129">
        <f t="shared" si="48"/>
        <v>0.09</v>
      </c>
      <c r="AB184" s="129">
        <f t="shared" si="48"/>
        <v>0.09</v>
      </c>
      <c r="AC184" s="129">
        <f t="shared" si="48"/>
        <v>0.09</v>
      </c>
      <c r="AD184" s="129">
        <f t="shared" si="48"/>
        <v>0.09</v>
      </c>
      <c r="AE184" s="129">
        <f t="shared" si="48"/>
        <v>0.09</v>
      </c>
      <c r="AF184" s="129">
        <f t="shared" si="48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7"/>
        <v>0.04</v>
      </c>
      <c r="D185" s="129">
        <f t="shared" si="47"/>
        <v>0.04</v>
      </c>
      <c r="E185" s="129">
        <f t="shared" si="47"/>
        <v>0.04</v>
      </c>
      <c r="F185" s="129">
        <f t="shared" si="47"/>
        <v>0.04</v>
      </c>
      <c r="G185" s="129">
        <f t="shared" si="47"/>
        <v>0.04</v>
      </c>
      <c r="H185" s="129">
        <f t="shared" si="47"/>
        <v>0.04</v>
      </c>
      <c r="I185" s="129">
        <f t="shared" si="47"/>
        <v>0.04</v>
      </c>
      <c r="J185" s="129">
        <f t="shared" si="47"/>
        <v>0.04</v>
      </c>
      <c r="K185" s="129">
        <f t="shared" si="47"/>
        <v>0.04</v>
      </c>
      <c r="L185" s="129">
        <f t="shared" si="47"/>
        <v>0.04</v>
      </c>
      <c r="M185" s="129">
        <f t="shared" si="47"/>
        <v>0.04</v>
      </c>
      <c r="N185" s="129">
        <f t="shared" si="47"/>
        <v>0.04</v>
      </c>
      <c r="O185" s="129">
        <f t="shared" si="47"/>
        <v>0.04</v>
      </c>
      <c r="P185" s="129">
        <f t="shared" si="47"/>
        <v>0.04</v>
      </c>
      <c r="Q185" s="129">
        <f t="shared" si="47"/>
        <v>0.04</v>
      </c>
      <c r="R185" s="129">
        <f t="shared" si="48"/>
        <v>0.04</v>
      </c>
      <c r="S185" s="129">
        <f t="shared" si="48"/>
        <v>0.04</v>
      </c>
      <c r="T185" s="129">
        <f t="shared" si="48"/>
        <v>0.04</v>
      </c>
      <c r="U185" s="129">
        <f t="shared" si="48"/>
        <v>0.04</v>
      </c>
      <c r="V185" s="129">
        <f t="shared" si="48"/>
        <v>0.04</v>
      </c>
      <c r="W185" s="129">
        <f t="shared" si="48"/>
        <v>0.04</v>
      </c>
      <c r="X185" s="129">
        <f t="shared" si="48"/>
        <v>0.04</v>
      </c>
      <c r="Y185" s="129">
        <f t="shared" si="48"/>
        <v>0.04</v>
      </c>
      <c r="Z185" s="129">
        <f t="shared" si="48"/>
        <v>0.04</v>
      </c>
      <c r="AA185" s="129">
        <f t="shared" si="48"/>
        <v>0.04</v>
      </c>
      <c r="AB185" s="129">
        <f t="shared" si="48"/>
        <v>0.04</v>
      </c>
      <c r="AC185" s="129">
        <f t="shared" si="48"/>
        <v>0.04</v>
      </c>
      <c r="AD185" s="129">
        <f t="shared" si="48"/>
        <v>0.04</v>
      </c>
      <c r="AE185" s="129">
        <f t="shared" si="48"/>
        <v>0.04</v>
      </c>
      <c r="AF185" s="129">
        <f t="shared" si="48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7"/>
        <v>2.3E-2</v>
      </c>
      <c r="E186" s="129">
        <f t="shared" si="47"/>
        <v>2.3E-2</v>
      </c>
      <c r="F186" s="129">
        <f t="shared" si="47"/>
        <v>2.3E-2</v>
      </c>
      <c r="G186" s="129">
        <f t="shared" si="47"/>
        <v>2.3E-2</v>
      </c>
      <c r="H186" s="129">
        <f t="shared" si="47"/>
        <v>2.3E-2</v>
      </c>
      <c r="I186" s="129">
        <f t="shared" si="47"/>
        <v>2.3E-2</v>
      </c>
      <c r="J186" s="129">
        <f t="shared" si="47"/>
        <v>2.3E-2</v>
      </c>
      <c r="K186" s="129">
        <f t="shared" si="47"/>
        <v>2.3E-2</v>
      </c>
      <c r="L186" s="129">
        <f t="shared" si="47"/>
        <v>2.3E-2</v>
      </c>
      <c r="M186" s="129">
        <f t="shared" si="47"/>
        <v>2.3E-2</v>
      </c>
      <c r="N186" s="129">
        <f t="shared" si="47"/>
        <v>2.3E-2</v>
      </c>
      <c r="O186" s="129">
        <f t="shared" si="47"/>
        <v>2.3E-2</v>
      </c>
      <c r="P186" s="129">
        <f t="shared" si="47"/>
        <v>2.3E-2</v>
      </c>
      <c r="Q186" s="129">
        <f t="shared" si="47"/>
        <v>2.3E-2</v>
      </c>
      <c r="R186" s="129">
        <f t="shared" si="48"/>
        <v>2.3E-2</v>
      </c>
      <c r="S186" s="129">
        <f t="shared" si="48"/>
        <v>2.3E-2</v>
      </c>
      <c r="T186" s="129">
        <f t="shared" si="48"/>
        <v>2.3E-2</v>
      </c>
      <c r="U186" s="129">
        <f t="shared" si="48"/>
        <v>2.3E-2</v>
      </c>
      <c r="V186" s="129">
        <f t="shared" si="48"/>
        <v>2.3E-2</v>
      </c>
      <c r="W186" s="129">
        <f t="shared" si="48"/>
        <v>2.3E-2</v>
      </c>
      <c r="X186" s="129">
        <f t="shared" si="48"/>
        <v>2.3E-2</v>
      </c>
      <c r="Y186" s="129">
        <f t="shared" si="48"/>
        <v>2.3E-2</v>
      </c>
      <c r="Z186" s="129">
        <f t="shared" si="48"/>
        <v>2.3E-2</v>
      </c>
      <c r="AA186" s="129">
        <f t="shared" si="48"/>
        <v>2.3E-2</v>
      </c>
      <c r="AB186" s="129">
        <f t="shared" si="48"/>
        <v>2.3E-2</v>
      </c>
      <c r="AC186" s="129">
        <f t="shared" si="48"/>
        <v>2.3E-2</v>
      </c>
      <c r="AD186" s="129">
        <f t="shared" si="48"/>
        <v>2.3E-2</v>
      </c>
      <c r="AE186" s="129">
        <f t="shared" si="48"/>
        <v>2.3E-2</v>
      </c>
      <c r="AF186" s="129">
        <f t="shared" si="48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9">SUM(B97:B186)</f>
        <v>194.70600000000002</v>
      </c>
      <c r="C187" s="131">
        <f t="shared" si="49"/>
        <v>194.70600000000002</v>
      </c>
      <c r="D187" s="131">
        <f t="shared" si="49"/>
        <v>194.70600000000002</v>
      </c>
      <c r="E187" s="131">
        <f t="shared" si="49"/>
        <v>194.70600000000002</v>
      </c>
      <c r="F187" s="131">
        <f t="shared" si="49"/>
        <v>194.70600000000002</v>
      </c>
      <c r="G187" s="131">
        <f t="shared" si="49"/>
        <v>194.70600000000002</v>
      </c>
      <c r="H187" s="131">
        <f t="shared" si="49"/>
        <v>194.70600000000002</v>
      </c>
      <c r="I187" s="131">
        <f t="shared" si="49"/>
        <v>192.10600000000005</v>
      </c>
      <c r="J187" s="131">
        <f t="shared" si="49"/>
        <v>192.10600000000005</v>
      </c>
      <c r="K187" s="131">
        <f t="shared" si="49"/>
        <v>192.10600000000005</v>
      </c>
      <c r="L187" s="131">
        <f t="shared" si="49"/>
        <v>192.10600000000005</v>
      </c>
      <c r="M187" s="131">
        <f t="shared" si="49"/>
        <v>192.10600000000005</v>
      </c>
      <c r="N187" s="131">
        <f t="shared" si="49"/>
        <v>192.10600000000005</v>
      </c>
      <c r="O187" s="131">
        <f t="shared" si="49"/>
        <v>192.10600000000005</v>
      </c>
      <c r="P187" s="131">
        <f t="shared" si="49"/>
        <v>192.10600000000005</v>
      </c>
      <c r="Q187" s="131">
        <f t="shared" si="49"/>
        <v>192.10600000000005</v>
      </c>
      <c r="R187" s="131">
        <f t="shared" si="49"/>
        <v>192.10600000000005</v>
      </c>
      <c r="S187" s="131">
        <f t="shared" si="49"/>
        <v>192.10600000000005</v>
      </c>
      <c r="T187" s="131">
        <f t="shared" si="49"/>
        <v>192.10600000000005</v>
      </c>
      <c r="U187" s="131">
        <f t="shared" si="49"/>
        <v>192.10600000000005</v>
      </c>
      <c r="V187" s="131">
        <f t="shared" si="49"/>
        <v>192.10600000000005</v>
      </c>
      <c r="W187" s="131">
        <f t="shared" si="49"/>
        <v>192.10600000000005</v>
      </c>
      <c r="X187" s="131">
        <f t="shared" si="49"/>
        <v>192.10600000000005</v>
      </c>
      <c r="Y187" s="131">
        <f t="shared" si="49"/>
        <v>192.10600000000005</v>
      </c>
      <c r="Z187" s="131">
        <f t="shared" si="49"/>
        <v>192.10600000000005</v>
      </c>
      <c r="AA187" s="131">
        <f t="shared" si="49"/>
        <v>192.10600000000005</v>
      </c>
      <c r="AB187" s="131">
        <f t="shared" si="49"/>
        <v>192.10600000000005</v>
      </c>
      <c r="AC187" s="131">
        <f t="shared" si="49"/>
        <v>192.10600000000005</v>
      </c>
      <c r="AD187" s="131">
        <f t="shared" si="49"/>
        <v>192.10600000000005</v>
      </c>
      <c r="AE187" s="131">
        <f t="shared" si="49"/>
        <v>192.10600000000005</v>
      </c>
      <c r="AF187" s="131">
        <f t="shared" si="49"/>
        <v>192.10600000000005</v>
      </c>
      <c r="AG187" s="132">
        <f t="shared" si="49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50">B189</f>
        <v>0.3</v>
      </c>
      <c r="D189" s="133">
        <f t="shared" si="50"/>
        <v>0.3</v>
      </c>
      <c r="E189" s="133">
        <f t="shared" si="50"/>
        <v>0.3</v>
      </c>
      <c r="F189" s="133">
        <f t="shared" si="50"/>
        <v>0.3</v>
      </c>
      <c r="G189" s="133">
        <f t="shared" si="50"/>
        <v>0.3</v>
      </c>
      <c r="H189" s="133">
        <f t="shared" si="50"/>
        <v>0.3</v>
      </c>
      <c r="I189" s="133">
        <f t="shared" si="50"/>
        <v>0.3</v>
      </c>
      <c r="J189" s="133">
        <f t="shared" si="50"/>
        <v>0.3</v>
      </c>
      <c r="K189" s="133">
        <f t="shared" si="50"/>
        <v>0.3</v>
      </c>
      <c r="L189" s="133">
        <f t="shared" si="50"/>
        <v>0.3</v>
      </c>
      <c r="M189" s="133">
        <f t="shared" si="50"/>
        <v>0.3</v>
      </c>
      <c r="N189" s="133">
        <f t="shared" si="50"/>
        <v>0.3</v>
      </c>
      <c r="O189" s="133">
        <f t="shared" si="50"/>
        <v>0.3</v>
      </c>
      <c r="P189" s="133">
        <f t="shared" si="50"/>
        <v>0.3</v>
      </c>
      <c r="Q189" s="133">
        <f t="shared" si="50"/>
        <v>0.3</v>
      </c>
      <c r="R189" s="133">
        <f t="shared" si="50"/>
        <v>0.3</v>
      </c>
      <c r="S189" s="133">
        <f t="shared" ref="S189:AF194" si="51">R189</f>
        <v>0.3</v>
      </c>
      <c r="T189" s="133">
        <f t="shared" si="51"/>
        <v>0.3</v>
      </c>
      <c r="U189" s="133">
        <f t="shared" si="51"/>
        <v>0.3</v>
      </c>
      <c r="V189" s="133">
        <f t="shared" si="51"/>
        <v>0.3</v>
      </c>
      <c r="W189" s="133">
        <f t="shared" si="51"/>
        <v>0.3</v>
      </c>
      <c r="X189" s="133">
        <f t="shared" si="51"/>
        <v>0.3</v>
      </c>
      <c r="Y189" s="133">
        <f t="shared" si="51"/>
        <v>0.3</v>
      </c>
      <c r="Z189" s="133">
        <f t="shared" si="51"/>
        <v>0.3</v>
      </c>
      <c r="AA189" s="133">
        <f t="shared" si="51"/>
        <v>0.3</v>
      </c>
      <c r="AB189" s="133">
        <f t="shared" si="51"/>
        <v>0.3</v>
      </c>
      <c r="AC189" s="133">
        <f t="shared" si="51"/>
        <v>0.3</v>
      </c>
      <c r="AD189" s="133">
        <f t="shared" si="51"/>
        <v>0.3</v>
      </c>
      <c r="AE189" s="133">
        <f t="shared" si="51"/>
        <v>0.3</v>
      </c>
      <c r="AF189" s="133">
        <f t="shared" si="51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50"/>
        <v>0.4</v>
      </c>
      <c r="D190" s="129">
        <f t="shared" si="50"/>
        <v>0.4</v>
      </c>
      <c r="E190" s="129">
        <f t="shared" si="50"/>
        <v>0.4</v>
      </c>
      <c r="F190" s="129">
        <f t="shared" si="50"/>
        <v>0.4</v>
      </c>
      <c r="G190" s="129">
        <f t="shared" si="50"/>
        <v>0.4</v>
      </c>
      <c r="H190" s="129">
        <f t="shared" si="50"/>
        <v>0.4</v>
      </c>
      <c r="I190" s="129">
        <f t="shared" si="50"/>
        <v>0.4</v>
      </c>
      <c r="J190" s="129">
        <f t="shared" si="50"/>
        <v>0.4</v>
      </c>
      <c r="K190" s="129">
        <f t="shared" si="50"/>
        <v>0.4</v>
      </c>
      <c r="L190" s="129">
        <f t="shared" si="50"/>
        <v>0.4</v>
      </c>
      <c r="M190" s="129">
        <f t="shared" si="50"/>
        <v>0.4</v>
      </c>
      <c r="N190" s="129">
        <f t="shared" si="50"/>
        <v>0.4</v>
      </c>
      <c r="O190" s="129">
        <f t="shared" si="50"/>
        <v>0.4</v>
      </c>
      <c r="P190" s="129">
        <f t="shared" si="50"/>
        <v>0.4</v>
      </c>
      <c r="Q190" s="129">
        <f t="shared" si="50"/>
        <v>0.4</v>
      </c>
      <c r="R190" s="129">
        <f t="shared" si="50"/>
        <v>0.4</v>
      </c>
      <c r="S190" s="129">
        <f t="shared" si="51"/>
        <v>0.4</v>
      </c>
      <c r="T190" s="129">
        <f t="shared" si="51"/>
        <v>0.4</v>
      </c>
      <c r="U190" s="129">
        <f t="shared" si="51"/>
        <v>0.4</v>
      </c>
      <c r="V190" s="129">
        <f>U190</f>
        <v>0.4</v>
      </c>
      <c r="W190" s="129">
        <f>V190</f>
        <v>0.4</v>
      </c>
      <c r="X190" s="129">
        <f t="shared" si="51"/>
        <v>0.4</v>
      </c>
      <c r="Y190" s="129">
        <f t="shared" si="51"/>
        <v>0.4</v>
      </c>
      <c r="Z190" s="129">
        <f t="shared" si="51"/>
        <v>0.4</v>
      </c>
      <c r="AA190" s="129">
        <f t="shared" si="51"/>
        <v>0.4</v>
      </c>
      <c r="AB190" s="129">
        <f t="shared" si="51"/>
        <v>0.4</v>
      </c>
      <c r="AC190" s="129">
        <f t="shared" si="51"/>
        <v>0.4</v>
      </c>
      <c r="AD190" s="129">
        <f t="shared" si="51"/>
        <v>0.4</v>
      </c>
      <c r="AE190" s="129">
        <f t="shared" si="51"/>
        <v>0.4</v>
      </c>
      <c r="AF190" s="129">
        <f t="shared" si="51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50"/>
        <v>1.5</v>
      </c>
      <c r="D191" s="129">
        <f t="shared" si="50"/>
        <v>1.5</v>
      </c>
      <c r="E191" s="129">
        <f t="shared" si="50"/>
        <v>1.5</v>
      </c>
      <c r="F191" s="129">
        <f t="shared" si="50"/>
        <v>1.5</v>
      </c>
      <c r="G191" s="129">
        <f t="shared" si="50"/>
        <v>1.5</v>
      </c>
      <c r="H191" s="129">
        <f t="shared" si="50"/>
        <v>1.5</v>
      </c>
      <c r="I191" s="129">
        <f t="shared" si="50"/>
        <v>1.5</v>
      </c>
      <c r="J191" s="129">
        <f t="shared" si="50"/>
        <v>1.5</v>
      </c>
      <c r="K191" s="129">
        <f t="shared" si="50"/>
        <v>1.5</v>
      </c>
      <c r="L191" s="129">
        <f t="shared" si="50"/>
        <v>1.5</v>
      </c>
      <c r="M191" s="129">
        <f t="shared" si="50"/>
        <v>1.5</v>
      </c>
      <c r="N191" s="129">
        <f t="shared" si="50"/>
        <v>1.5</v>
      </c>
      <c r="O191" s="129">
        <f t="shared" si="50"/>
        <v>1.5</v>
      </c>
      <c r="P191" s="129">
        <f t="shared" si="50"/>
        <v>1.5</v>
      </c>
      <c r="Q191" s="129">
        <f t="shared" si="50"/>
        <v>1.5</v>
      </c>
      <c r="R191" s="129">
        <f t="shared" si="50"/>
        <v>1.5</v>
      </c>
      <c r="S191" s="129">
        <f t="shared" si="51"/>
        <v>1.5</v>
      </c>
      <c r="T191" s="129">
        <f t="shared" si="51"/>
        <v>1.5</v>
      </c>
      <c r="U191" s="129">
        <f t="shared" si="51"/>
        <v>1.5</v>
      </c>
      <c r="V191" s="129">
        <f t="shared" si="51"/>
        <v>1.5</v>
      </c>
      <c r="W191" s="129">
        <f t="shared" si="51"/>
        <v>1.5</v>
      </c>
      <c r="X191" s="129">
        <f t="shared" si="51"/>
        <v>1.5</v>
      </c>
      <c r="Y191" s="129">
        <f t="shared" si="51"/>
        <v>1.5</v>
      </c>
      <c r="Z191" s="129">
        <f t="shared" si="51"/>
        <v>1.5</v>
      </c>
      <c r="AA191" s="129">
        <f t="shared" si="51"/>
        <v>1.5</v>
      </c>
      <c r="AB191" s="129">
        <f t="shared" si="51"/>
        <v>1.5</v>
      </c>
      <c r="AC191" s="129">
        <f t="shared" si="51"/>
        <v>1.5</v>
      </c>
      <c r="AD191" s="129">
        <f t="shared" si="51"/>
        <v>1.5</v>
      </c>
      <c r="AE191" s="129">
        <f t="shared" si="51"/>
        <v>1.5</v>
      </c>
      <c r="AF191" s="129">
        <f t="shared" si="51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50"/>
        <v>0.3</v>
      </c>
      <c r="D192" s="129">
        <f t="shared" si="50"/>
        <v>0.3</v>
      </c>
      <c r="E192" s="129">
        <f t="shared" si="50"/>
        <v>0.3</v>
      </c>
      <c r="F192" s="129">
        <f t="shared" si="50"/>
        <v>0.3</v>
      </c>
      <c r="G192" s="129">
        <f t="shared" si="50"/>
        <v>0.3</v>
      </c>
      <c r="H192" s="129">
        <f t="shared" si="50"/>
        <v>0.3</v>
      </c>
      <c r="I192" s="129">
        <f t="shared" si="50"/>
        <v>0.3</v>
      </c>
      <c r="J192" s="129">
        <f t="shared" si="50"/>
        <v>0.3</v>
      </c>
      <c r="K192" s="129">
        <f t="shared" si="50"/>
        <v>0.3</v>
      </c>
      <c r="L192" s="129">
        <f t="shared" si="50"/>
        <v>0.3</v>
      </c>
      <c r="M192" s="129">
        <f t="shared" si="50"/>
        <v>0.3</v>
      </c>
      <c r="N192" s="129">
        <f t="shared" si="50"/>
        <v>0.3</v>
      </c>
      <c r="O192" s="129">
        <f t="shared" si="50"/>
        <v>0.3</v>
      </c>
      <c r="P192" s="129">
        <f t="shared" si="50"/>
        <v>0.3</v>
      </c>
      <c r="Q192" s="129">
        <f t="shared" si="50"/>
        <v>0.3</v>
      </c>
      <c r="R192" s="129">
        <f t="shared" si="50"/>
        <v>0.3</v>
      </c>
      <c r="S192" s="129">
        <f t="shared" si="51"/>
        <v>0.3</v>
      </c>
      <c r="T192" s="129">
        <f t="shared" si="51"/>
        <v>0.3</v>
      </c>
      <c r="U192" s="129">
        <f t="shared" si="51"/>
        <v>0.3</v>
      </c>
      <c r="V192" s="129">
        <f t="shared" si="51"/>
        <v>0.3</v>
      </c>
      <c r="W192" s="129">
        <f t="shared" si="51"/>
        <v>0.3</v>
      </c>
      <c r="X192" s="129">
        <f t="shared" si="51"/>
        <v>0.3</v>
      </c>
      <c r="Y192" s="129">
        <f t="shared" si="51"/>
        <v>0.3</v>
      </c>
      <c r="Z192" s="129">
        <f t="shared" si="51"/>
        <v>0.3</v>
      </c>
      <c r="AA192" s="129">
        <f t="shared" si="51"/>
        <v>0.3</v>
      </c>
      <c r="AB192" s="129">
        <f t="shared" si="51"/>
        <v>0.3</v>
      </c>
      <c r="AC192" s="129">
        <f t="shared" si="51"/>
        <v>0.3</v>
      </c>
      <c r="AD192" s="129">
        <f t="shared" si="51"/>
        <v>0.3</v>
      </c>
      <c r="AE192" s="129">
        <f t="shared" si="51"/>
        <v>0.3</v>
      </c>
      <c r="AF192" s="129">
        <f t="shared" si="51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50"/>
        <v>0.4</v>
      </c>
      <c r="D193" s="129">
        <f t="shared" si="50"/>
        <v>0.4</v>
      </c>
      <c r="E193" s="129">
        <f t="shared" si="50"/>
        <v>0.4</v>
      </c>
      <c r="F193" s="129">
        <f t="shared" si="50"/>
        <v>0.4</v>
      </c>
      <c r="G193" s="129">
        <f t="shared" si="50"/>
        <v>0.4</v>
      </c>
      <c r="H193" s="129">
        <f t="shared" si="50"/>
        <v>0.4</v>
      </c>
      <c r="I193" s="129">
        <f t="shared" si="50"/>
        <v>0.4</v>
      </c>
      <c r="J193" s="129">
        <f t="shared" si="50"/>
        <v>0.4</v>
      </c>
      <c r="K193" s="129">
        <f t="shared" si="50"/>
        <v>0.4</v>
      </c>
      <c r="L193" s="129">
        <f t="shared" si="50"/>
        <v>0.4</v>
      </c>
      <c r="M193" s="129">
        <f t="shared" si="50"/>
        <v>0.4</v>
      </c>
      <c r="N193" s="129">
        <f t="shared" si="50"/>
        <v>0.4</v>
      </c>
      <c r="O193" s="129">
        <f t="shared" si="50"/>
        <v>0.4</v>
      </c>
      <c r="P193" s="129">
        <f t="shared" si="50"/>
        <v>0.4</v>
      </c>
      <c r="Q193" s="129">
        <f t="shared" si="50"/>
        <v>0.4</v>
      </c>
      <c r="R193" s="129">
        <f t="shared" si="50"/>
        <v>0.4</v>
      </c>
      <c r="S193" s="129">
        <f t="shared" si="51"/>
        <v>0.4</v>
      </c>
      <c r="T193" s="129">
        <f t="shared" si="51"/>
        <v>0.4</v>
      </c>
      <c r="U193" s="129">
        <f t="shared" si="51"/>
        <v>0.4</v>
      </c>
      <c r="V193" s="129">
        <f t="shared" si="51"/>
        <v>0.4</v>
      </c>
      <c r="W193" s="129">
        <f t="shared" si="51"/>
        <v>0.4</v>
      </c>
      <c r="X193" s="129">
        <f t="shared" si="51"/>
        <v>0.4</v>
      </c>
      <c r="Y193" s="129">
        <f t="shared" si="51"/>
        <v>0.4</v>
      </c>
      <c r="Z193" s="129">
        <f t="shared" si="51"/>
        <v>0.4</v>
      </c>
      <c r="AA193" s="129">
        <f t="shared" si="51"/>
        <v>0.4</v>
      </c>
      <c r="AB193" s="129">
        <f t="shared" si="51"/>
        <v>0.4</v>
      </c>
      <c r="AC193" s="129">
        <f t="shared" si="51"/>
        <v>0.4</v>
      </c>
      <c r="AD193" s="129">
        <f t="shared" si="51"/>
        <v>0.4</v>
      </c>
      <c r="AE193" s="129">
        <f t="shared" si="51"/>
        <v>0.4</v>
      </c>
      <c r="AF193" s="129">
        <f t="shared" si="51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50"/>
        <v>0.64</v>
      </c>
      <c r="D194" s="136">
        <f t="shared" si="50"/>
        <v>0.64</v>
      </c>
      <c r="E194" s="136">
        <f t="shared" si="50"/>
        <v>0.64</v>
      </c>
      <c r="F194" s="136">
        <f t="shared" si="50"/>
        <v>0.64</v>
      </c>
      <c r="G194" s="136">
        <f t="shared" si="50"/>
        <v>0.64</v>
      </c>
      <c r="H194" s="136">
        <f t="shared" si="50"/>
        <v>0.64</v>
      </c>
      <c r="I194" s="136">
        <f t="shared" si="50"/>
        <v>0.64</v>
      </c>
      <c r="J194" s="136">
        <f t="shared" si="50"/>
        <v>0.64</v>
      </c>
      <c r="K194" s="136">
        <f t="shared" si="50"/>
        <v>0.64</v>
      </c>
      <c r="L194" s="136">
        <f t="shared" si="50"/>
        <v>0.64</v>
      </c>
      <c r="M194" s="136">
        <f t="shared" si="50"/>
        <v>0.64</v>
      </c>
      <c r="N194" s="136">
        <f t="shared" si="50"/>
        <v>0.64</v>
      </c>
      <c r="O194" s="136">
        <f t="shared" si="50"/>
        <v>0.64</v>
      </c>
      <c r="P194" s="136">
        <f t="shared" si="50"/>
        <v>0.64</v>
      </c>
      <c r="Q194" s="136">
        <f t="shared" si="50"/>
        <v>0.64</v>
      </c>
      <c r="R194" s="136">
        <f t="shared" si="50"/>
        <v>0.64</v>
      </c>
      <c r="S194" s="136">
        <f t="shared" si="51"/>
        <v>0.64</v>
      </c>
      <c r="T194" s="136">
        <f t="shared" si="51"/>
        <v>0.64</v>
      </c>
      <c r="U194" s="136">
        <f t="shared" si="51"/>
        <v>0.64</v>
      </c>
      <c r="V194" s="136">
        <f t="shared" si="51"/>
        <v>0.64</v>
      </c>
      <c r="W194" s="136">
        <f t="shared" si="51"/>
        <v>0.64</v>
      </c>
      <c r="X194" s="136">
        <f t="shared" si="51"/>
        <v>0.64</v>
      </c>
      <c r="Y194" s="136">
        <f t="shared" si="51"/>
        <v>0.64</v>
      </c>
      <c r="Z194" s="136">
        <f t="shared" si="51"/>
        <v>0.64</v>
      </c>
      <c r="AA194" s="136">
        <f t="shared" si="51"/>
        <v>0.64</v>
      </c>
      <c r="AB194" s="136">
        <f t="shared" si="51"/>
        <v>0.64</v>
      </c>
      <c r="AC194" s="136">
        <f t="shared" si="51"/>
        <v>0.64</v>
      </c>
      <c r="AD194" s="136">
        <f t="shared" si="51"/>
        <v>0.64</v>
      </c>
      <c r="AE194" s="136">
        <f t="shared" si="51"/>
        <v>0.64</v>
      </c>
      <c r="AF194" s="136">
        <f t="shared" si="51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2">SUM(C189:C194)</f>
        <v>3.54</v>
      </c>
      <c r="D195" s="139">
        <f t="shared" si="52"/>
        <v>3.54</v>
      </c>
      <c r="E195" s="139">
        <f t="shared" si="52"/>
        <v>3.54</v>
      </c>
      <c r="F195" s="139">
        <f t="shared" si="52"/>
        <v>3.54</v>
      </c>
      <c r="G195" s="139">
        <f t="shared" si="52"/>
        <v>3.54</v>
      </c>
      <c r="H195" s="139">
        <f t="shared" si="52"/>
        <v>3.54</v>
      </c>
      <c r="I195" s="139">
        <f t="shared" si="52"/>
        <v>3.54</v>
      </c>
      <c r="J195" s="139">
        <f t="shared" si="52"/>
        <v>3.54</v>
      </c>
      <c r="K195" s="139">
        <f t="shared" si="52"/>
        <v>3.54</v>
      </c>
      <c r="L195" s="139">
        <f>SUM(L189:L194)</f>
        <v>3.54</v>
      </c>
      <c r="M195" s="139">
        <f t="shared" ref="M195:R195" si="53">SUM(M189:M194)</f>
        <v>3.54</v>
      </c>
      <c r="N195" s="139">
        <f t="shared" si="53"/>
        <v>3.54</v>
      </c>
      <c r="O195" s="139">
        <f t="shared" si="53"/>
        <v>3.54</v>
      </c>
      <c r="P195" s="139">
        <f t="shared" si="53"/>
        <v>3.54</v>
      </c>
      <c r="Q195" s="139">
        <f t="shared" si="53"/>
        <v>3.54</v>
      </c>
      <c r="R195" s="139">
        <f t="shared" si="53"/>
        <v>3.54</v>
      </c>
      <c r="S195" s="139">
        <f>SUM(S189:S194)</f>
        <v>3.54</v>
      </c>
      <c r="T195" s="139">
        <f t="shared" ref="T195:AG195" si="54">SUM(T189:T194)</f>
        <v>3.54</v>
      </c>
      <c r="U195" s="139">
        <f t="shared" si="54"/>
        <v>3.54</v>
      </c>
      <c r="V195" s="139">
        <f t="shared" si="54"/>
        <v>3.54</v>
      </c>
      <c r="W195" s="139">
        <f t="shared" si="54"/>
        <v>3.54</v>
      </c>
      <c r="X195" s="139">
        <f t="shared" si="54"/>
        <v>3.54</v>
      </c>
      <c r="Y195" s="139">
        <f t="shared" si="54"/>
        <v>3.54</v>
      </c>
      <c r="Z195" s="139">
        <f t="shared" si="54"/>
        <v>3.54</v>
      </c>
      <c r="AA195" s="139">
        <f t="shared" si="54"/>
        <v>3.54</v>
      </c>
      <c r="AB195" s="139">
        <f t="shared" si="54"/>
        <v>3.54</v>
      </c>
      <c r="AC195" s="139">
        <f t="shared" si="54"/>
        <v>3.54</v>
      </c>
      <c r="AD195" s="139">
        <f t="shared" si="54"/>
        <v>3.54</v>
      </c>
      <c r="AE195" s="139">
        <f t="shared" si="54"/>
        <v>3.54</v>
      </c>
      <c r="AF195" s="139">
        <f t="shared" si="54"/>
        <v>3.54</v>
      </c>
      <c r="AG195" s="140">
        <f t="shared" si="54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1068.5700000000002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31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 ca="1">"Pie Chart of Daily Peak Demand(Inclusive of Export) of Nepal ("&amp;A4&amp;" "&amp;B4&amp;")"</f>
        <v>Pie Chart of Daily Peak Demand(Inclusive of Export) of Nepal (Nepali Date: 2078/04/31)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2078/04/31)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5">B72</f>
        <v>1051.4299999999998</v>
      </c>
      <c r="U209" s="163">
        <f t="shared" si="55"/>
        <v>1038.6999999999998</v>
      </c>
      <c r="V209" s="163">
        <f t="shared" si="55"/>
        <v>996.5</v>
      </c>
      <c r="W209" s="163">
        <f t="shared" si="55"/>
        <v>939.49</v>
      </c>
      <c r="X209" s="163">
        <f t="shared" si="55"/>
        <v>957.91</v>
      </c>
      <c r="Y209" s="163">
        <f t="shared" si="55"/>
        <v>922.92</v>
      </c>
      <c r="Z209" s="163">
        <f t="shared" si="55"/>
        <v>920.82999999999993</v>
      </c>
      <c r="AA209" s="163">
        <f t="shared" si="55"/>
        <v>955.54</v>
      </c>
      <c r="AB209" s="163">
        <f t="shared" si="55"/>
        <v>973.94</v>
      </c>
      <c r="AC209" s="163">
        <f t="shared" si="55"/>
        <v>1043.8770000000002</v>
      </c>
      <c r="AD209" s="163">
        <f t="shared" si="55"/>
        <v>1067.7400000000002</v>
      </c>
      <c r="AE209" s="163">
        <f t="shared" si="55"/>
        <v>1068.5700000000002</v>
      </c>
      <c r="AF209" s="163">
        <f t="shared" si="55"/>
        <v>1111.6200000000001</v>
      </c>
      <c r="AG209" s="163">
        <f t="shared" si="55"/>
        <v>1132.54</v>
      </c>
      <c r="AH209" s="163">
        <f t="shared" si="55"/>
        <v>1146.3600000000001</v>
      </c>
      <c r="AI209" s="163">
        <f t="shared" si="55"/>
        <v>1144.74</v>
      </c>
      <c r="AJ209" s="163">
        <f t="shared" si="55"/>
        <v>1171.74</v>
      </c>
      <c r="AK209" s="163">
        <f t="shared" si="55"/>
        <v>1205.3400000000001</v>
      </c>
      <c r="AL209" s="163">
        <f t="shared" si="55"/>
        <v>1196.67</v>
      </c>
      <c r="AM209" s="163">
        <f t="shared" si="55"/>
        <v>1159.0999999999999</v>
      </c>
      <c r="AN209" s="163">
        <f t="shared" si="55"/>
        <v>1181.94</v>
      </c>
      <c r="AO209" s="163">
        <f t="shared" si="55"/>
        <v>1190.96</v>
      </c>
      <c r="AP209" s="163">
        <f t="shared" si="55"/>
        <v>1235.8200000000002</v>
      </c>
      <c r="AQ209" s="163">
        <f t="shared" si="55"/>
        <v>1258.76</v>
      </c>
      <c r="AR209" s="163">
        <f t="shared" si="55"/>
        <v>1446.0500000000002</v>
      </c>
      <c r="AS209" s="163">
        <f t="shared" si="55"/>
        <v>1386.3500000000001</v>
      </c>
      <c r="AT209" s="163">
        <f t="shared" si="55"/>
        <v>1360.25</v>
      </c>
      <c r="AU209" s="163">
        <f t="shared" si="55"/>
        <v>1357.04</v>
      </c>
      <c r="AV209" s="163">
        <f t="shared" si="55"/>
        <v>1231.28</v>
      </c>
      <c r="AW209" s="163">
        <f t="shared" si="55"/>
        <v>1168.04</v>
      </c>
      <c r="AX209" s="163">
        <f t="shared" si="55"/>
        <v>1179.4100000000001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6">B194</f>
        <v>0.64</v>
      </c>
      <c r="C230" s="166">
        <f t="shared" si="56"/>
        <v>0.64</v>
      </c>
      <c r="D230" s="166">
        <f t="shared" si="56"/>
        <v>0.64</v>
      </c>
      <c r="E230" s="166">
        <f t="shared" si="56"/>
        <v>0.64</v>
      </c>
      <c r="F230" s="166">
        <f t="shared" si="56"/>
        <v>0.64</v>
      </c>
      <c r="G230" s="166">
        <f t="shared" si="56"/>
        <v>0.64</v>
      </c>
      <c r="H230" s="166">
        <f t="shared" si="56"/>
        <v>0.64</v>
      </c>
      <c r="I230" s="166">
        <f t="shared" si="56"/>
        <v>0.64</v>
      </c>
      <c r="J230" s="166">
        <f t="shared" si="56"/>
        <v>0.64</v>
      </c>
      <c r="K230" s="166">
        <f t="shared" si="56"/>
        <v>0.64</v>
      </c>
      <c r="L230" s="166">
        <f t="shared" si="56"/>
        <v>0.64</v>
      </c>
      <c r="M230" s="166">
        <f t="shared" si="56"/>
        <v>0.64</v>
      </c>
      <c r="N230" s="166">
        <f t="shared" si="56"/>
        <v>0.64</v>
      </c>
      <c r="O230" s="166">
        <f t="shared" si="56"/>
        <v>0.64</v>
      </c>
      <c r="P230" s="166">
        <f t="shared" si="56"/>
        <v>0.64</v>
      </c>
      <c r="Q230" s="166">
        <f t="shared" si="56"/>
        <v>0.64</v>
      </c>
      <c r="R230" s="166">
        <f t="shared" si="56"/>
        <v>0.64</v>
      </c>
      <c r="S230" s="166">
        <f t="shared" si="56"/>
        <v>0.64</v>
      </c>
      <c r="T230" s="166">
        <f t="shared" si="56"/>
        <v>0.64</v>
      </c>
      <c r="U230" s="166">
        <f t="shared" si="56"/>
        <v>0.64</v>
      </c>
      <c r="V230" s="166">
        <f t="shared" si="56"/>
        <v>0.64</v>
      </c>
      <c r="W230" s="166">
        <f t="shared" si="56"/>
        <v>0.64</v>
      </c>
      <c r="X230" s="166">
        <f t="shared" si="56"/>
        <v>0.64</v>
      </c>
      <c r="Y230" s="166">
        <f t="shared" si="56"/>
        <v>0.64</v>
      </c>
      <c r="Z230" s="166">
        <f t="shared" si="56"/>
        <v>0.64</v>
      </c>
      <c r="AA230" s="166">
        <f t="shared" si="56"/>
        <v>0.64</v>
      </c>
      <c r="AB230" s="166">
        <f t="shared" si="56"/>
        <v>0.64</v>
      </c>
      <c r="AC230" s="166">
        <f t="shared" si="56"/>
        <v>0.64</v>
      </c>
      <c r="AD230" s="166">
        <f t="shared" si="56"/>
        <v>0.64</v>
      </c>
      <c r="AE230" s="166">
        <f t="shared" si="56"/>
        <v>0.64</v>
      </c>
      <c r="AF230" s="166">
        <f t="shared" si="56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7">IF(C198&lt;100,"",C198-520)</f>
        <v/>
      </c>
      <c r="D231" s="114" t="str">
        <f t="shared" si="57"/>
        <v/>
      </c>
      <c r="E231" s="114" t="str">
        <f t="shared" si="57"/>
        <v/>
      </c>
      <c r="F231" s="114" t="str">
        <f t="shared" si="57"/>
        <v/>
      </c>
      <c r="G231" s="114" t="str">
        <f t="shared" si="57"/>
        <v/>
      </c>
      <c r="H231" s="114" t="str">
        <f t="shared" si="57"/>
        <v/>
      </c>
      <c r="I231" s="114" t="str">
        <f t="shared" si="57"/>
        <v/>
      </c>
      <c r="J231" s="114" t="str">
        <f t="shared" si="57"/>
        <v/>
      </c>
      <c r="K231" s="114" t="str">
        <f t="shared" si="57"/>
        <v/>
      </c>
      <c r="L231" s="114" t="str">
        <f t="shared" si="57"/>
        <v/>
      </c>
      <c r="M231" s="114" t="str">
        <f t="shared" si="57"/>
        <v/>
      </c>
      <c r="N231" s="114" t="str">
        <f t="shared" si="57"/>
        <v/>
      </c>
      <c r="O231" s="114" t="str">
        <f t="shared" si="57"/>
        <v/>
      </c>
      <c r="P231" s="114" t="str">
        <f t="shared" si="57"/>
        <v/>
      </c>
      <c r="Q231" s="114" t="str">
        <f t="shared" si="57"/>
        <v/>
      </c>
      <c r="R231" s="114" t="str">
        <f t="shared" si="57"/>
        <v/>
      </c>
      <c r="S231" s="114" t="str">
        <f t="shared" si="57"/>
        <v/>
      </c>
      <c r="T231" s="114" t="str">
        <f t="shared" si="57"/>
        <v/>
      </c>
      <c r="U231" s="114" t="str">
        <f t="shared" si="57"/>
        <v/>
      </c>
      <c r="V231" s="114" t="str">
        <f t="shared" si="57"/>
        <v/>
      </c>
      <c r="W231" s="114" t="str">
        <f t="shared" si="57"/>
        <v/>
      </c>
      <c r="X231" s="114" t="str">
        <f t="shared" si="57"/>
        <v/>
      </c>
      <c r="Y231" s="114" t="str">
        <f t="shared" si="57"/>
        <v/>
      </c>
      <c r="Z231" s="114" t="str">
        <f t="shared" si="57"/>
        <v/>
      </c>
      <c r="AA231" s="114" t="str">
        <f t="shared" si="57"/>
        <v/>
      </c>
      <c r="AB231" s="114" t="str">
        <f t="shared" si="57"/>
        <v/>
      </c>
      <c r="AC231" s="114" t="str">
        <f t="shared" si="57"/>
        <v/>
      </c>
      <c r="AD231" s="114" t="str">
        <f t="shared" si="57"/>
        <v/>
      </c>
      <c r="AE231" s="114" t="str">
        <f t="shared" si="57"/>
        <v/>
      </c>
      <c r="AF231" s="114" t="str">
        <f t="shared" si="57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8">IF(B199&lt;100,"",B199-620)</f>
        <v/>
      </c>
      <c r="C232" s="114" t="str">
        <f t="shared" si="58"/>
        <v/>
      </c>
      <c r="D232" s="114" t="str">
        <f t="shared" si="58"/>
        <v/>
      </c>
      <c r="E232" s="114" t="str">
        <f t="shared" si="58"/>
        <v/>
      </c>
      <c r="F232" s="114" t="str">
        <f t="shared" si="58"/>
        <v/>
      </c>
      <c r="G232" s="114" t="str">
        <f t="shared" si="58"/>
        <v/>
      </c>
      <c r="H232" s="114" t="str">
        <f t="shared" si="58"/>
        <v/>
      </c>
      <c r="I232" s="114" t="str">
        <f t="shared" si="58"/>
        <v/>
      </c>
      <c r="J232" s="114" t="str">
        <f t="shared" si="58"/>
        <v/>
      </c>
      <c r="K232" s="114" t="str">
        <f t="shared" si="58"/>
        <v/>
      </c>
      <c r="L232" s="114" t="str">
        <f t="shared" si="58"/>
        <v/>
      </c>
      <c r="M232" s="114" t="str">
        <f t="shared" si="58"/>
        <v/>
      </c>
      <c r="N232" s="114" t="str">
        <f t="shared" si="58"/>
        <v/>
      </c>
      <c r="O232" s="114" t="str">
        <f t="shared" si="58"/>
        <v/>
      </c>
      <c r="P232" s="114" t="str">
        <f t="shared" si="58"/>
        <v/>
      </c>
      <c r="Q232" s="114" t="str">
        <f t="shared" si="58"/>
        <v/>
      </c>
      <c r="R232" s="114" t="str">
        <f t="shared" si="58"/>
        <v/>
      </c>
      <c r="S232" s="114" t="str">
        <f t="shared" si="58"/>
        <v/>
      </c>
      <c r="T232" s="114" t="str">
        <f t="shared" si="58"/>
        <v/>
      </c>
      <c r="U232" s="114" t="str">
        <f t="shared" si="58"/>
        <v/>
      </c>
      <c r="V232" s="114" t="str">
        <f t="shared" si="58"/>
        <v/>
      </c>
      <c r="W232" s="114" t="str">
        <f t="shared" si="58"/>
        <v/>
      </c>
      <c r="X232" s="114" t="str">
        <f t="shared" si="58"/>
        <v/>
      </c>
      <c r="Y232" s="114" t="str">
        <f t="shared" si="58"/>
        <v/>
      </c>
      <c r="Z232" s="114" t="str">
        <f t="shared" si="58"/>
        <v/>
      </c>
      <c r="AA232" s="114" t="str">
        <f t="shared" si="58"/>
        <v/>
      </c>
      <c r="AB232" s="114" t="str">
        <f t="shared" si="58"/>
        <v/>
      </c>
      <c r="AC232" s="114" t="str">
        <f t="shared" si="58"/>
        <v/>
      </c>
      <c r="AD232" s="114" t="str">
        <f t="shared" si="58"/>
        <v/>
      </c>
      <c r="AE232" s="114" t="str">
        <f t="shared" si="58"/>
        <v/>
      </c>
      <c r="AF232" s="114" t="str">
        <f t="shared" si="58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9">IF(B200&lt;100,"",B200-330)</f>
        <v/>
      </c>
      <c r="C233" s="114" t="str">
        <f t="shared" si="59"/>
        <v/>
      </c>
      <c r="D233" s="114" t="str">
        <f t="shared" si="59"/>
        <v/>
      </c>
      <c r="E233" s="114" t="str">
        <f t="shared" si="59"/>
        <v/>
      </c>
      <c r="F233" s="114" t="str">
        <f t="shared" si="59"/>
        <v/>
      </c>
      <c r="G233" s="114" t="str">
        <f t="shared" si="59"/>
        <v/>
      </c>
      <c r="H233" s="114" t="str">
        <f t="shared" si="59"/>
        <v/>
      </c>
      <c r="I233" s="114" t="str">
        <f t="shared" si="59"/>
        <v/>
      </c>
      <c r="J233" s="114" t="str">
        <f t="shared" si="59"/>
        <v/>
      </c>
      <c r="K233" s="114" t="str">
        <f t="shared" si="59"/>
        <v/>
      </c>
      <c r="L233" s="114" t="str">
        <f t="shared" si="59"/>
        <v/>
      </c>
      <c r="M233" s="114" t="str">
        <f t="shared" si="59"/>
        <v/>
      </c>
      <c r="N233" s="114" t="str">
        <f t="shared" si="59"/>
        <v/>
      </c>
      <c r="O233" s="114" t="str">
        <f t="shared" si="59"/>
        <v/>
      </c>
      <c r="P233" s="114" t="str">
        <f t="shared" si="59"/>
        <v/>
      </c>
      <c r="Q233" s="114" t="str">
        <f t="shared" si="59"/>
        <v/>
      </c>
      <c r="R233" s="114" t="str">
        <f t="shared" si="59"/>
        <v/>
      </c>
      <c r="S233" s="114" t="str">
        <f t="shared" si="59"/>
        <v/>
      </c>
      <c r="T233" s="114" t="str">
        <f t="shared" si="59"/>
        <v/>
      </c>
      <c r="U233" s="114" t="str">
        <f t="shared" si="59"/>
        <v/>
      </c>
      <c r="V233" s="114" t="str">
        <f t="shared" si="59"/>
        <v/>
      </c>
      <c r="W233" s="114" t="str">
        <f t="shared" si="59"/>
        <v/>
      </c>
      <c r="X233" s="114" t="str">
        <f t="shared" si="59"/>
        <v/>
      </c>
      <c r="Y233" s="114" t="str">
        <f t="shared" si="59"/>
        <v/>
      </c>
      <c r="Z233" s="114" t="str">
        <f t="shared" si="59"/>
        <v/>
      </c>
      <c r="AA233" s="114" t="str">
        <f t="shared" si="59"/>
        <v/>
      </c>
      <c r="AB233" s="114" t="str">
        <f t="shared" si="59"/>
        <v/>
      </c>
      <c r="AC233" s="114" t="str">
        <f t="shared" si="59"/>
        <v/>
      </c>
      <c r="AD233" s="114" t="str">
        <f t="shared" si="59"/>
        <v/>
      </c>
      <c r="AE233" s="114" t="str">
        <f t="shared" si="59"/>
        <v/>
      </c>
      <c r="AF233" s="114" t="str">
        <f t="shared" si="59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60">IF(C201&lt;100,"",C201-1500)</f>
        <v/>
      </c>
      <c r="D234" s="114" t="str">
        <f t="shared" si="60"/>
        <v/>
      </c>
      <c r="E234" s="114" t="str">
        <f t="shared" si="60"/>
        <v/>
      </c>
      <c r="F234" s="114" t="str">
        <f t="shared" si="60"/>
        <v/>
      </c>
      <c r="G234" s="114" t="str">
        <f t="shared" si="60"/>
        <v/>
      </c>
      <c r="H234" s="114" t="str">
        <f t="shared" si="60"/>
        <v/>
      </c>
      <c r="I234" s="114" t="str">
        <f t="shared" si="60"/>
        <v/>
      </c>
      <c r="J234" s="114" t="str">
        <f t="shared" si="60"/>
        <v/>
      </c>
      <c r="K234" s="114" t="str">
        <f t="shared" si="60"/>
        <v/>
      </c>
      <c r="L234" s="114" t="str">
        <f t="shared" si="60"/>
        <v/>
      </c>
      <c r="M234" s="114" t="str">
        <f t="shared" si="60"/>
        <v/>
      </c>
      <c r="N234" s="114" t="str">
        <f t="shared" si="60"/>
        <v/>
      </c>
      <c r="O234" s="114" t="str">
        <f t="shared" si="60"/>
        <v/>
      </c>
      <c r="P234" s="114" t="str">
        <f t="shared" si="60"/>
        <v/>
      </c>
      <c r="Q234" s="114" t="str">
        <f t="shared" si="60"/>
        <v/>
      </c>
      <c r="R234" s="114" t="str">
        <f t="shared" si="60"/>
        <v/>
      </c>
      <c r="S234" s="114" t="str">
        <f t="shared" si="60"/>
        <v/>
      </c>
      <c r="T234" s="114" t="str">
        <f t="shared" si="60"/>
        <v/>
      </c>
      <c r="U234" s="114" t="str">
        <f t="shared" si="60"/>
        <v/>
      </c>
      <c r="V234" s="114" t="str">
        <f t="shared" si="60"/>
        <v/>
      </c>
      <c r="W234" s="114" t="str">
        <f t="shared" si="60"/>
        <v/>
      </c>
      <c r="X234" s="114" t="str">
        <f t="shared" si="60"/>
        <v/>
      </c>
      <c r="Y234" s="114" t="str">
        <f t="shared" si="60"/>
        <v/>
      </c>
      <c r="Z234" s="114" t="str">
        <f t="shared" si="60"/>
        <v/>
      </c>
      <c r="AA234" s="114" t="str">
        <f t="shared" si="60"/>
        <v/>
      </c>
      <c r="AB234" s="114" t="str">
        <f t="shared" si="60"/>
        <v/>
      </c>
      <c r="AC234" s="114" t="str">
        <f t="shared" si="60"/>
        <v/>
      </c>
      <c r="AD234" s="114" t="str">
        <f t="shared" si="60"/>
        <v/>
      </c>
      <c r="AE234" s="114" t="str">
        <f t="shared" si="60"/>
        <v/>
      </c>
      <c r="AF234" s="114" t="str">
        <f t="shared" si="60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5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1251" priority="345">
      <formula>S$9&gt;=20/24</formula>
    </cfRule>
    <cfRule type="expression" dxfId="1250" priority="346">
      <formula>AND(S$9&gt;=14/24,S$9&lt;20/24)</formula>
    </cfRule>
    <cfRule type="expression" dxfId="1249" priority="347">
      <formula>AND(S$9&gt;=8/24,S$9&lt;14/24)</formula>
    </cfRule>
    <cfRule type="expression" dxfId="1248" priority="348">
      <formula>S$9&lt;8/24</formula>
    </cfRule>
  </conditionalFormatting>
  <conditionalFormatting sqref="B8:AF10 AA78:AF78 C78:Q78 C189:AF195 L34:Q34 AD81:AF88 C65:AF69 T208:AX208 C71:AF75 T55:T56 C77:AF77 B53:AF53 B65 B72 B79:AF79 C54:K58 L55:M58 N36:R40 N42:R45 N55:R64 U82:V83 S37:X39 S11:AC13 Y37:AC40 W82:AC88 AD39:AD40 S15:AF27 AD12:AF13 AE40:AF40 L50:AF52 AD54:AF57 AA28:AF28">
    <cfRule type="expression" dxfId="1247" priority="341">
      <formula>B$9&gt;=20/24</formula>
    </cfRule>
    <cfRule type="expression" dxfId="1246" priority="342">
      <formula>AND(B$9&gt;=14/24,B$9&lt;20/24)</formula>
    </cfRule>
    <cfRule type="expression" dxfId="1245" priority="343">
      <formula>AND(B$9&gt;=8/24,B$9&lt;14/24)</formula>
    </cfRule>
    <cfRule type="expression" dxfId="1244" priority="344">
      <formula>B$9&lt;8/24</formula>
    </cfRule>
  </conditionalFormatting>
  <conditionalFormatting sqref="B187:AF187">
    <cfRule type="expression" dxfId="1243" priority="337">
      <formula>B$9&gt;=20/24</formula>
    </cfRule>
    <cfRule type="expression" dxfId="1242" priority="338">
      <formula>AND(B$9&gt;=14/24,B$9&lt;20/24)</formula>
    </cfRule>
    <cfRule type="expression" dxfId="1241" priority="339">
      <formula>AND(B$9&gt;=8/24,B$9&lt;14/24)</formula>
    </cfRule>
    <cfRule type="expression" dxfId="1240" priority="340">
      <formula>B$9&lt;8/24</formula>
    </cfRule>
  </conditionalFormatting>
  <conditionalFormatting sqref="AL4:AL6">
    <cfRule type="iconSet" priority="336">
      <iconSet iconSet="3TrafficLights2" reverse="1">
        <cfvo type="percent" val="0"/>
        <cfvo type="num" val="1"/>
        <cfvo type="num" val="1"/>
      </iconSet>
    </cfRule>
  </conditionalFormatting>
  <conditionalFormatting sqref="L54:R54">
    <cfRule type="expression" dxfId="1239" priority="332">
      <formula>L$9&gt;=20/24</formula>
    </cfRule>
    <cfRule type="expression" dxfId="1238" priority="333">
      <formula>AND(L$9&gt;=14/24,L$9&lt;20/24)</formula>
    </cfRule>
    <cfRule type="expression" dxfId="1237" priority="334">
      <formula>AND(L$9&gt;=8/24,L$9&lt;14/24)</formula>
    </cfRule>
    <cfRule type="expression" dxfId="1236" priority="335">
      <formula>L$9&lt;8/24</formula>
    </cfRule>
  </conditionalFormatting>
  <conditionalFormatting sqref="S36:AC36">
    <cfRule type="expression" dxfId="1235" priority="320">
      <formula>S$9&gt;=20/24</formula>
    </cfRule>
    <cfRule type="expression" dxfId="1234" priority="321">
      <formula>AND(S$9&gt;=14/24,S$9&lt;20/24)</formula>
    </cfRule>
    <cfRule type="expression" dxfId="1233" priority="322">
      <formula>AND(S$9&gt;=8/24,S$9&lt;14/24)</formula>
    </cfRule>
    <cfRule type="expression" dxfId="1232" priority="323">
      <formula>S$9&lt;8/24</formula>
    </cfRule>
  </conditionalFormatting>
  <conditionalFormatting sqref="T54:AC54">
    <cfRule type="expression" dxfId="1231" priority="316">
      <formula>T$9&gt;=20/24</formula>
    </cfRule>
    <cfRule type="expression" dxfId="1230" priority="317">
      <formula>AND(T$9&gt;=14/24,T$9&lt;20/24)</formula>
    </cfRule>
    <cfRule type="expression" dxfId="1229" priority="318">
      <formula>AND(T$9&gt;=8/24,T$9&lt;14/24)</formula>
    </cfRule>
    <cfRule type="expression" dxfId="1228" priority="319">
      <formula>T$9&lt;8/24</formula>
    </cfRule>
  </conditionalFormatting>
  <conditionalFormatting sqref="R78:Z78">
    <cfRule type="expression" dxfId="1227" priority="312">
      <formula>R$9&gt;=20/24</formula>
    </cfRule>
    <cfRule type="expression" dxfId="1226" priority="313">
      <formula>AND(R$9&gt;=14/24,R$9&lt;20/24)</formula>
    </cfRule>
    <cfRule type="expression" dxfId="1225" priority="314">
      <formula>AND(R$9&gt;=8/24,R$9&lt;14/24)</formula>
    </cfRule>
    <cfRule type="expression" dxfId="1224" priority="315">
      <formula>R$9&lt;8/24</formula>
    </cfRule>
  </conditionalFormatting>
  <conditionalFormatting sqref="T81:AC81">
    <cfRule type="expression" dxfId="1223" priority="308">
      <formula>T$9&gt;=20/24</formula>
    </cfRule>
    <cfRule type="expression" dxfId="1222" priority="309">
      <formula>AND(T$9&gt;=14/24,T$9&lt;20/24)</formula>
    </cfRule>
    <cfRule type="expression" dxfId="1221" priority="310">
      <formula>AND(T$9&gt;=8/24,T$9&lt;14/24)</formula>
    </cfRule>
    <cfRule type="expression" dxfId="1220" priority="311">
      <formula>T$9&lt;8/24</formula>
    </cfRule>
  </conditionalFormatting>
  <conditionalFormatting sqref="N46:R46">
    <cfRule type="expression" dxfId="1219" priority="300">
      <formula>N$9&gt;=20/24</formula>
    </cfRule>
    <cfRule type="expression" dxfId="1218" priority="301">
      <formula>AND(N$9&gt;=14/24,N$9&lt;20/24)</formula>
    </cfRule>
    <cfRule type="expression" dxfId="1217" priority="302">
      <formula>AND(N$9&gt;=8/24,N$9&lt;14/24)</formula>
    </cfRule>
    <cfRule type="expression" dxfId="1216" priority="303">
      <formula>N$9&lt;8/24</formula>
    </cfRule>
  </conditionalFormatting>
  <conditionalFormatting sqref="N47:R47">
    <cfRule type="expression" dxfId="1215" priority="296">
      <formula>N$9&gt;=20/24</formula>
    </cfRule>
    <cfRule type="expression" dxfId="1214" priority="297">
      <formula>AND(N$9&gt;=14/24,N$9&lt;20/24)</formula>
    </cfRule>
    <cfRule type="expression" dxfId="1213" priority="298">
      <formula>AND(N$9&gt;=8/24,N$9&lt;14/24)</formula>
    </cfRule>
    <cfRule type="expression" dxfId="1212" priority="299">
      <formula>N$9&lt;8/24</formula>
    </cfRule>
  </conditionalFormatting>
  <conditionalFormatting sqref="R34:AD34">
    <cfRule type="expression" dxfId="1211" priority="288">
      <formula>R$9&gt;=20/24</formula>
    </cfRule>
    <cfRule type="expression" dxfId="1210" priority="289">
      <formula>AND(R$9&gt;=14/24,R$9&lt;20/24)</formula>
    </cfRule>
    <cfRule type="expression" dxfId="1209" priority="290">
      <formula>AND(R$9&gt;=8/24,R$9&lt;14/24)</formula>
    </cfRule>
    <cfRule type="expression" dxfId="1208" priority="291">
      <formula>R$9&lt;8/24</formula>
    </cfRule>
  </conditionalFormatting>
  <conditionalFormatting sqref="S29:AF30 S32:AF32">
    <cfRule type="expression" dxfId="1207" priority="284">
      <formula>S$9&gt;=20/24</formula>
    </cfRule>
    <cfRule type="expression" dxfId="1206" priority="285">
      <formula>AND(S$9&gt;=14/24,S$9&lt;20/24)</formula>
    </cfRule>
    <cfRule type="expression" dxfId="1205" priority="286">
      <formula>AND(S$9&gt;=8/24,S$9&lt;14/24)</formula>
    </cfRule>
    <cfRule type="expression" dxfId="1204" priority="287">
      <formula>S$9&lt;8/24</formula>
    </cfRule>
  </conditionalFormatting>
  <conditionalFormatting sqref="S40:X40 S42:AF45">
    <cfRule type="expression" dxfId="1203" priority="280">
      <formula>S$9&gt;=20/24</formula>
    </cfRule>
    <cfRule type="expression" dxfId="1202" priority="281">
      <formula>AND(S$9&gt;=14/24,S$9&lt;20/24)</formula>
    </cfRule>
    <cfRule type="expression" dxfId="1201" priority="282">
      <formula>AND(S$9&gt;=8/24,S$9&lt;14/24)</formula>
    </cfRule>
    <cfRule type="expression" dxfId="1200" priority="283">
      <formula>S$9&lt;8/24</formula>
    </cfRule>
  </conditionalFormatting>
  <conditionalFormatting sqref="S46:AF46">
    <cfRule type="expression" dxfId="1199" priority="276">
      <formula>S$9&gt;=20/24</formula>
    </cfRule>
    <cfRule type="expression" dxfId="1198" priority="277">
      <formula>AND(S$9&gt;=14/24,S$9&lt;20/24)</formula>
    </cfRule>
    <cfRule type="expression" dxfId="1197" priority="278">
      <formula>AND(S$9&gt;=8/24,S$9&lt;14/24)</formula>
    </cfRule>
    <cfRule type="expression" dxfId="1196" priority="279">
      <formula>S$9&lt;8/24</formula>
    </cfRule>
  </conditionalFormatting>
  <conditionalFormatting sqref="S47:AF47">
    <cfRule type="expression" dxfId="1195" priority="272">
      <formula>S$9&gt;=20/24</formula>
    </cfRule>
    <cfRule type="expression" dxfId="1194" priority="273">
      <formula>AND(S$9&gt;=14/24,S$9&lt;20/24)</formula>
    </cfRule>
    <cfRule type="expression" dxfId="1193" priority="274">
      <formula>AND(S$9&gt;=8/24,S$9&lt;14/24)</formula>
    </cfRule>
    <cfRule type="expression" dxfId="1192" priority="275">
      <formula>S$9&lt;8/24</formula>
    </cfRule>
  </conditionalFormatting>
  <conditionalFormatting sqref="U57:AC64 AD58:AF64">
    <cfRule type="expression" dxfId="1191" priority="268">
      <formula>U$9&gt;=20/24</formula>
    </cfRule>
    <cfRule type="expression" dxfId="1190" priority="269">
      <formula>AND(U$9&gt;=14/24,U$9&lt;20/24)</formula>
    </cfRule>
    <cfRule type="expression" dxfId="1189" priority="270">
      <formula>AND(U$9&gt;=8/24,U$9&lt;14/24)</formula>
    </cfRule>
    <cfRule type="expression" dxfId="1188" priority="271">
      <formula>U$9&lt;8/24</formula>
    </cfRule>
  </conditionalFormatting>
  <conditionalFormatting sqref="AB91:AF94">
    <cfRule type="expression" dxfId="1187" priority="264">
      <formula>AB$9&gt;=20/24</formula>
    </cfRule>
    <cfRule type="expression" dxfId="1186" priority="265">
      <formula>AND(AB$9&gt;=14/24,AB$9&lt;20/24)</formula>
    </cfRule>
    <cfRule type="expression" dxfId="1185" priority="266">
      <formula>AND(AB$9&gt;=8/24,AB$9&lt;14/24)</formula>
    </cfRule>
    <cfRule type="expression" dxfId="1184" priority="267">
      <formula>AB$9&lt;8/24</formula>
    </cfRule>
  </conditionalFormatting>
  <conditionalFormatting sqref="C59:M59">
    <cfRule type="expression" dxfId="1183" priority="260">
      <formula>C$9&gt;=20/24</formula>
    </cfRule>
    <cfRule type="expression" dxfId="1182" priority="261">
      <formula>AND(C$9&gt;=14/24,C$9&lt;20/24)</formula>
    </cfRule>
    <cfRule type="expression" dxfId="1181" priority="262">
      <formula>AND(C$9&gt;=8/24,C$9&lt;14/24)</formula>
    </cfRule>
    <cfRule type="expression" dxfId="1180" priority="263">
      <formula>C$9&lt;8/24</formula>
    </cfRule>
  </conditionalFormatting>
  <conditionalFormatting sqref="T91:AA94">
    <cfRule type="expression" dxfId="1179" priority="256">
      <formula>T$9&gt;=20/24</formula>
    </cfRule>
    <cfRule type="expression" dxfId="1178" priority="257">
      <formula>AND(T$9&gt;=14/24,T$9&lt;20/24)</formula>
    </cfRule>
    <cfRule type="expression" dxfId="1177" priority="258">
      <formula>AND(T$9&gt;=8/24,T$9&lt;14/24)</formula>
    </cfRule>
    <cfRule type="expression" dxfId="1176" priority="259">
      <formula>T$9&lt;8/24</formula>
    </cfRule>
  </conditionalFormatting>
  <conditionalFormatting sqref="B35:AF35 B49:AF49 B53:AF53 C36:J38 H15:K15 K36:K40 C33:AF34 C48:AG48 S15:AF27 S32:AF32 S11:AF13 N42:AF47 N36:AF40 E50:AF52 S29:AF30 AA28:AF28">
    <cfRule type="expression" dxfId="1175" priority="255">
      <formula>B11&gt;$AG11</formula>
    </cfRule>
  </conditionalFormatting>
  <conditionalFormatting sqref="A96:A152 A81:A94 A11:A13 A15:A30 A42:A69 A77:A79 A71:A75 A32:A40 A165:A196">
    <cfRule type="expression" dxfId="1174" priority="254">
      <formula>$AH11=0</formula>
    </cfRule>
  </conditionalFormatting>
  <conditionalFormatting sqref="AB95:AF95">
    <cfRule type="expression" dxfId="1173" priority="250">
      <formula>AB$9&gt;=20/24</formula>
    </cfRule>
    <cfRule type="expression" dxfId="1172" priority="251">
      <formula>AND(AB$9&gt;=14/24,AB$9&lt;20/24)</formula>
    </cfRule>
    <cfRule type="expression" dxfId="1171" priority="252">
      <formula>AND(AB$9&gt;=8/24,AB$9&lt;14/24)</formula>
    </cfRule>
    <cfRule type="expression" dxfId="1170" priority="253">
      <formula>AB$9&lt;8/24</formula>
    </cfRule>
  </conditionalFormatting>
  <conditionalFormatting sqref="T95:AA95">
    <cfRule type="expression" dxfId="1169" priority="246">
      <formula>T$9&gt;=20/24</formula>
    </cfRule>
    <cfRule type="expression" dxfId="1168" priority="247">
      <formula>AND(T$9&gt;=14/24,T$9&lt;20/24)</formula>
    </cfRule>
    <cfRule type="expression" dxfId="1167" priority="248">
      <formula>AND(T$9&gt;=8/24,T$9&lt;14/24)</formula>
    </cfRule>
    <cfRule type="expression" dxfId="1166" priority="249">
      <formula>T$9&lt;8/24</formula>
    </cfRule>
  </conditionalFormatting>
  <conditionalFormatting sqref="A95">
    <cfRule type="expression" dxfId="1165" priority="245">
      <formula>$AH95=0</formula>
    </cfRule>
  </conditionalFormatting>
  <conditionalFormatting sqref="C33:AF33">
    <cfRule type="expression" dxfId="1164" priority="241">
      <formula>C$9&gt;=20/24</formula>
    </cfRule>
    <cfRule type="expression" dxfId="1163" priority="242">
      <formula>AND(C$9&gt;=14/24,C$9&lt;20/24)</formula>
    </cfRule>
    <cfRule type="expression" dxfId="1162" priority="243">
      <formula>AND(C$9&gt;=8/24,C$9&lt;14/24)</formula>
    </cfRule>
    <cfRule type="expression" dxfId="1161" priority="244">
      <formula>C$9&lt;8/24</formula>
    </cfRule>
  </conditionalFormatting>
  <conditionalFormatting sqref="R33:AF33">
    <cfRule type="expression" dxfId="1160" priority="237">
      <formula>R$9&gt;=20/24</formula>
    </cfRule>
    <cfRule type="expression" dxfId="1159" priority="238">
      <formula>AND(R$9&gt;=14/24,R$9&lt;20/24)</formula>
    </cfRule>
    <cfRule type="expression" dxfId="1158" priority="239">
      <formula>AND(R$9&gt;=8/24,R$9&lt;14/24)</formula>
    </cfRule>
    <cfRule type="expression" dxfId="1157" priority="240">
      <formula>R$9&lt;8/24</formula>
    </cfRule>
  </conditionalFormatting>
  <conditionalFormatting sqref="C60:K60 C62:K64 I61:K61 L60:M64">
    <cfRule type="expression" dxfId="1156" priority="229">
      <formula>C$9&gt;=20/24</formula>
    </cfRule>
    <cfRule type="expression" dxfId="1155" priority="230">
      <formula>AND(C$9&gt;=14/24,C$9&lt;20/24)</formula>
    </cfRule>
    <cfRule type="expression" dxfId="1154" priority="231">
      <formula>AND(C$9&gt;=8/24,C$9&lt;14/24)</formula>
    </cfRule>
    <cfRule type="expression" dxfId="1153" priority="232">
      <formula>C$9&lt;8/24</formula>
    </cfRule>
  </conditionalFormatting>
  <conditionalFormatting sqref="AL30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A31">
    <cfRule type="expression" dxfId="1152" priority="210">
      <formula>$AH31=0</formula>
    </cfRule>
  </conditionalFormatting>
  <conditionalFormatting sqref="B80:AF80">
    <cfRule type="expression" dxfId="1151" priority="206">
      <formula>B$9&gt;=20/24</formula>
    </cfRule>
    <cfRule type="expression" dxfId="1150" priority="207">
      <formula>AND(B$9&gt;=14/24,B$9&lt;20/24)</formula>
    </cfRule>
    <cfRule type="expression" dxfId="1149" priority="208">
      <formula>AND(B$9&gt;=8/24,B$9&lt;14/24)</formula>
    </cfRule>
    <cfRule type="expression" dxfId="1148" priority="209">
      <formula>B$9&lt;8/24</formula>
    </cfRule>
  </conditionalFormatting>
  <conditionalFormatting sqref="A80">
    <cfRule type="expression" dxfId="1147" priority="205">
      <formula>$AH80=0</formula>
    </cfRule>
  </conditionalFormatting>
  <conditionalFormatting sqref="S14:AF14">
    <cfRule type="expression" dxfId="1146" priority="193">
      <formula>S$9&gt;=20/24</formula>
    </cfRule>
    <cfRule type="expression" dxfId="1145" priority="194">
      <formula>AND(S$9&gt;=14/24,S$9&lt;20/24)</formula>
    </cfRule>
    <cfRule type="expression" dxfId="1144" priority="195">
      <formula>AND(S$9&gt;=8/24,S$9&lt;14/24)</formula>
    </cfRule>
    <cfRule type="expression" dxfId="1143" priority="196">
      <formula>S$9&lt;8/24</formula>
    </cfRule>
  </conditionalFormatting>
  <conditionalFormatting sqref="S14:AF14">
    <cfRule type="expression" dxfId="1142" priority="192">
      <formula>S14&gt;$AG14</formula>
    </cfRule>
  </conditionalFormatting>
  <conditionalFormatting sqref="A14">
    <cfRule type="expression" dxfId="1141" priority="191">
      <formula>$AH14=0</formula>
    </cfRule>
  </conditionalFormatting>
  <conditionalFormatting sqref="A159:A164">
    <cfRule type="expression" dxfId="1140" priority="190">
      <formula>$AH159=0</formula>
    </cfRule>
  </conditionalFormatting>
  <conditionalFormatting sqref="A153:A158">
    <cfRule type="expression" dxfId="1139" priority="189">
      <formula>$AH153=0</formula>
    </cfRule>
  </conditionalFormatting>
  <conditionalFormatting sqref="N41:R41 Y41:AF41">
    <cfRule type="expression" dxfId="1138" priority="185">
      <formula>N$9&gt;=20/24</formula>
    </cfRule>
    <cfRule type="expression" dxfId="1137" priority="186">
      <formula>AND(N$9&gt;=14/24,N$9&lt;20/24)</formula>
    </cfRule>
    <cfRule type="expression" dxfId="1136" priority="187">
      <formula>AND(N$9&gt;=8/24,N$9&lt;14/24)</formula>
    </cfRule>
    <cfRule type="expression" dxfId="1135" priority="188">
      <formula>N$9&lt;8/24</formula>
    </cfRule>
  </conditionalFormatting>
  <conditionalFormatting sqref="S41:X41">
    <cfRule type="expression" dxfId="1134" priority="177">
      <formula>S$9&gt;=20/24</formula>
    </cfRule>
    <cfRule type="expression" dxfId="1133" priority="178">
      <formula>AND(S$9&gt;=14/24,S$9&lt;20/24)</formula>
    </cfRule>
    <cfRule type="expression" dxfId="1132" priority="179">
      <formula>AND(S$9&gt;=8/24,S$9&lt;14/24)</formula>
    </cfRule>
    <cfRule type="expression" dxfId="1131" priority="180">
      <formula>S$9&lt;8/24</formula>
    </cfRule>
  </conditionalFormatting>
  <conditionalFormatting sqref="K41 N41:AF41">
    <cfRule type="expression" dxfId="1130" priority="176">
      <formula>K41&gt;$AG41</formula>
    </cfRule>
  </conditionalFormatting>
  <conditionalFormatting sqref="A41">
    <cfRule type="expression" dxfId="1129" priority="175">
      <formula>$AH41=0</formula>
    </cfRule>
  </conditionalFormatting>
  <conditionalFormatting sqref="C76:AF76">
    <cfRule type="expression" dxfId="1128" priority="171">
      <formula>C$9&gt;=20/24</formula>
    </cfRule>
    <cfRule type="expression" dxfId="1127" priority="172">
      <formula>AND(C$9&gt;=14/24,C$9&lt;20/24)</formula>
    </cfRule>
    <cfRule type="expression" dxfId="1126" priority="173">
      <formula>AND(C$9&gt;=8/24,C$9&lt;14/24)</formula>
    </cfRule>
    <cfRule type="expression" dxfId="1125" priority="174">
      <formula>C$9&lt;8/24</formula>
    </cfRule>
  </conditionalFormatting>
  <conditionalFormatting sqref="A76">
    <cfRule type="expression" dxfId="1124" priority="170">
      <formula>$AH76=0</formula>
    </cfRule>
  </conditionalFormatting>
  <conditionalFormatting sqref="B70:AG70">
    <cfRule type="expression" dxfId="1123" priority="166">
      <formula>B$9&gt;=20/24</formula>
    </cfRule>
    <cfRule type="expression" dxfId="1122" priority="167">
      <formula>AND(B$9&gt;=14/24,B$9&lt;20/24)</formula>
    </cfRule>
    <cfRule type="expression" dxfId="1121" priority="168">
      <formula>AND(B$9&gt;=8/24,B$9&lt;14/24)</formula>
    </cfRule>
    <cfRule type="expression" dxfId="1120" priority="169">
      <formula>B$9&lt;8/24</formula>
    </cfRule>
  </conditionalFormatting>
  <conditionalFormatting sqref="A70">
    <cfRule type="expression" dxfId="1119" priority="165">
      <formula>$AH70=0</formula>
    </cfRule>
  </conditionalFormatting>
  <conditionalFormatting sqref="AL31:AL32 AL7:AL29">
    <cfRule type="iconSet" priority="351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1118" priority="161">
      <formula>S$9&gt;=20/24</formula>
    </cfRule>
    <cfRule type="expression" dxfId="1117" priority="162">
      <formula>AND(S$9&gt;=14/24,S$9&lt;20/24)</formula>
    </cfRule>
    <cfRule type="expression" dxfId="1116" priority="163">
      <formula>AND(S$9&gt;=8/24,S$9&lt;14/24)</formula>
    </cfRule>
    <cfRule type="expression" dxfId="1115" priority="164">
      <formula>S$9&lt;8/24</formula>
    </cfRule>
  </conditionalFormatting>
  <conditionalFormatting sqref="S54">
    <cfRule type="expression" dxfId="1114" priority="157">
      <formula>S$9&gt;=20/24</formula>
    </cfRule>
    <cfRule type="expression" dxfId="1113" priority="158">
      <formula>AND(S$9&gt;=14/24,S$9&lt;20/24)</formula>
    </cfRule>
    <cfRule type="expression" dxfId="1112" priority="159">
      <formula>AND(S$9&gt;=8/24,S$9&lt;14/24)</formula>
    </cfRule>
    <cfRule type="expression" dxfId="1111" priority="160">
      <formula>S$9&lt;8/24</formula>
    </cfRule>
  </conditionalFormatting>
  <conditionalFormatting sqref="S57:T64">
    <cfRule type="expression" dxfId="1110" priority="153">
      <formula>S$9&gt;=20/24</formula>
    </cfRule>
    <cfRule type="expression" dxfId="1109" priority="154">
      <formula>AND(S$9&gt;=14/24,S$9&lt;20/24)</formula>
    </cfRule>
    <cfRule type="expression" dxfId="1108" priority="155">
      <formula>AND(S$9&gt;=8/24,S$9&lt;14/24)</formula>
    </cfRule>
    <cfRule type="expression" dxfId="1107" priority="156">
      <formula>S$9&lt;8/24</formula>
    </cfRule>
  </conditionalFormatting>
  <conditionalFormatting sqref="S82:T88 U84:V88">
    <cfRule type="expression" dxfId="1106" priority="149">
      <formula>S$9&gt;=20/24</formula>
    </cfRule>
    <cfRule type="expression" dxfId="1105" priority="150">
      <formula>AND(S$9&gt;=14/24,S$9&lt;20/24)</formula>
    </cfRule>
    <cfRule type="expression" dxfId="1104" priority="151">
      <formula>AND(S$9&gt;=8/24,S$9&lt;14/24)</formula>
    </cfRule>
    <cfRule type="expression" dxfId="1103" priority="152">
      <formula>S$9&lt;8/24</formula>
    </cfRule>
  </conditionalFormatting>
  <conditionalFormatting sqref="S81">
    <cfRule type="expression" dxfId="1102" priority="145">
      <formula>S$9&gt;=20/24</formula>
    </cfRule>
    <cfRule type="expression" dxfId="1101" priority="146">
      <formula>AND(S$9&gt;=14/24,S$9&lt;20/24)</formula>
    </cfRule>
    <cfRule type="expression" dxfId="1100" priority="147">
      <formula>AND(S$9&gt;=8/24,S$9&lt;14/24)</formula>
    </cfRule>
    <cfRule type="expression" dxfId="1099" priority="148">
      <formula>S$9&lt;8/24</formula>
    </cfRule>
  </conditionalFormatting>
  <conditionalFormatting sqref="C81:R88">
    <cfRule type="expression" dxfId="1098" priority="141">
      <formula>C$9&gt;=20/24</formula>
    </cfRule>
    <cfRule type="expression" dxfId="1097" priority="142">
      <formula>AND(C$9&gt;=14/24,C$9&lt;20/24)</formula>
    </cfRule>
    <cfRule type="expression" dxfId="1096" priority="143">
      <formula>AND(C$9&gt;=8/24,C$9&lt;14/24)</formula>
    </cfRule>
    <cfRule type="expression" dxfId="1095" priority="144">
      <formula>C$9&lt;8/24</formula>
    </cfRule>
  </conditionalFormatting>
  <conditionalFormatting sqref="S91:S94">
    <cfRule type="expression" dxfId="1094" priority="133">
      <formula>S$9&gt;=20/24</formula>
    </cfRule>
    <cfRule type="expression" dxfId="1093" priority="134">
      <formula>AND(S$9&gt;=14/24,S$9&lt;20/24)</formula>
    </cfRule>
    <cfRule type="expression" dxfId="1092" priority="135">
      <formula>AND(S$9&gt;=8/24,S$9&lt;14/24)</formula>
    </cfRule>
    <cfRule type="expression" dxfId="1091" priority="136">
      <formula>S$9&lt;8/24</formula>
    </cfRule>
  </conditionalFormatting>
  <conditionalFormatting sqref="S95">
    <cfRule type="expression" dxfId="1090" priority="129">
      <formula>S$9&gt;=20/24</formula>
    </cfRule>
    <cfRule type="expression" dxfId="1089" priority="130">
      <formula>AND(S$9&gt;=14/24,S$9&lt;20/24)</formula>
    </cfRule>
    <cfRule type="expression" dxfId="1088" priority="131">
      <formula>AND(S$9&gt;=8/24,S$9&lt;14/24)</formula>
    </cfRule>
    <cfRule type="expression" dxfId="1087" priority="132">
      <formula>S$9&lt;8/24</formula>
    </cfRule>
  </conditionalFormatting>
  <conditionalFormatting sqref="C91:E91 C92:M94">
    <cfRule type="expression" dxfId="1086" priority="125">
      <formula>C$9&gt;=20/24</formula>
    </cfRule>
    <cfRule type="expression" dxfId="1085" priority="126">
      <formula>AND(C$9&gt;=14/24,C$9&lt;20/24)</formula>
    </cfRule>
    <cfRule type="expression" dxfId="1084" priority="127">
      <formula>AND(C$9&gt;=8/24,C$9&lt;14/24)</formula>
    </cfRule>
    <cfRule type="expression" dxfId="1083" priority="128">
      <formula>C$9&lt;8/24</formula>
    </cfRule>
  </conditionalFormatting>
  <conditionalFormatting sqref="N91:R94">
    <cfRule type="expression" dxfId="1082" priority="121">
      <formula>N$9&gt;=20/24</formula>
    </cfRule>
    <cfRule type="expression" dxfId="1081" priority="122">
      <formula>AND(N$9&gt;=14/24,N$9&lt;20/24)</formula>
    </cfRule>
    <cfRule type="expression" dxfId="1080" priority="123">
      <formula>AND(N$9&gt;=8/24,N$9&lt;14/24)</formula>
    </cfRule>
    <cfRule type="expression" dxfId="1079" priority="124">
      <formula>N$9&lt;8/24</formula>
    </cfRule>
  </conditionalFormatting>
  <conditionalFormatting sqref="C95:M95">
    <cfRule type="expression" dxfId="1078" priority="113">
      <formula>C$9&gt;=20/24</formula>
    </cfRule>
    <cfRule type="expression" dxfId="1077" priority="114">
      <formula>AND(C$9&gt;=14/24,C$9&lt;20/24)</formula>
    </cfRule>
    <cfRule type="expression" dxfId="1076" priority="115">
      <formula>AND(C$9&gt;=8/24,C$9&lt;14/24)</formula>
    </cfRule>
    <cfRule type="expression" dxfId="1075" priority="116">
      <formula>C$9&lt;8/24</formula>
    </cfRule>
  </conditionalFormatting>
  <conditionalFormatting sqref="N95:R95">
    <cfRule type="expression" dxfId="1074" priority="109">
      <formula>N$9&gt;=20/24</formula>
    </cfRule>
    <cfRule type="expression" dxfId="1073" priority="110">
      <formula>AND(N$9&gt;=14/24,N$9&lt;20/24)</formula>
    </cfRule>
    <cfRule type="expression" dxfId="1072" priority="111">
      <formula>AND(N$9&gt;=8/24,N$9&lt;14/24)</formula>
    </cfRule>
    <cfRule type="expression" dxfId="1071" priority="112">
      <formula>N$9&lt;8/24</formula>
    </cfRule>
  </conditionalFormatting>
  <conditionalFormatting sqref="L91:M91">
    <cfRule type="expression" dxfId="1070" priority="101">
      <formula>L$9&gt;=20/24</formula>
    </cfRule>
    <cfRule type="expression" dxfId="1069" priority="102">
      <formula>AND(L$9&gt;=14/24,L$9&lt;20/24)</formula>
    </cfRule>
    <cfRule type="expression" dxfId="1068" priority="103">
      <formula>AND(L$9&gt;=8/24,L$9&lt;14/24)</formula>
    </cfRule>
    <cfRule type="expression" dxfId="1067" priority="104">
      <formula>L$9&lt;8/24</formula>
    </cfRule>
  </conditionalFormatting>
  <conditionalFormatting sqref="F91:K91">
    <cfRule type="expression" dxfId="1066" priority="97">
      <formula>F$9&gt;=20/24</formula>
    </cfRule>
    <cfRule type="expression" dxfId="1065" priority="98">
      <formula>AND(F$9&gt;=14/24,F$9&lt;20/24)</formula>
    </cfRule>
    <cfRule type="expression" dxfId="1064" priority="99">
      <formula>AND(F$9&gt;=8/24,F$9&lt;14/24)</formula>
    </cfRule>
    <cfRule type="expression" dxfId="1063" priority="100">
      <formula>F$9&lt;8/24</formula>
    </cfRule>
  </conditionalFormatting>
  <conditionalFormatting sqref="S91:T91">
    <cfRule type="expression" dxfId="1062" priority="93">
      <formula>S$9&gt;=20/24</formula>
    </cfRule>
    <cfRule type="expression" dxfId="1061" priority="94">
      <formula>AND(S$9&gt;=14/24,S$9&lt;20/24)</formula>
    </cfRule>
    <cfRule type="expression" dxfId="1060" priority="95">
      <formula>AND(S$9&gt;=8/24,S$9&lt;14/24)</formula>
    </cfRule>
    <cfRule type="expression" dxfId="1059" priority="96">
      <formula>S$9&lt;8/24</formula>
    </cfRule>
  </conditionalFormatting>
  <conditionalFormatting sqref="N91:R91">
    <cfRule type="expression" dxfId="1058" priority="89">
      <formula>N$9&gt;=20/24</formula>
    </cfRule>
    <cfRule type="expression" dxfId="1057" priority="90">
      <formula>AND(N$9&gt;=14/24,N$9&lt;20/24)</formula>
    </cfRule>
    <cfRule type="expression" dxfId="1056" priority="91">
      <formula>AND(N$9&gt;=8/24,N$9&lt;14/24)</formula>
    </cfRule>
    <cfRule type="expression" dxfId="1055" priority="92">
      <formula>N$9&lt;8/24</formula>
    </cfRule>
  </conditionalFormatting>
  <conditionalFormatting sqref="B81:B88 B66:B69 B77:B78 B71 B54:B57 B73:B75 B50:D52 B15:G25 B12:K13 H16:L25 S28:Z28 B26:L28 M16:R28">
    <cfRule type="expression" dxfId="1054" priority="85">
      <formula>B$9&gt;=20/24</formula>
    </cfRule>
    <cfRule type="expression" dxfId="1053" priority="86">
      <formula>AND(B$9&gt;=14/24,B$9&lt;20/24)</formula>
    </cfRule>
    <cfRule type="expression" dxfId="1052" priority="87">
      <formula>AND(B$9&gt;=8/24,B$9&lt;14/24)</formula>
    </cfRule>
    <cfRule type="expression" dxfId="1051" priority="88">
      <formula>B$9&lt;8/24</formula>
    </cfRule>
  </conditionalFormatting>
  <conditionalFormatting sqref="B29:R30 B32:R32">
    <cfRule type="expression" dxfId="1050" priority="81">
      <formula>B$9&gt;=20/24</formula>
    </cfRule>
    <cfRule type="expression" dxfId="1049" priority="82">
      <formula>AND(B$9&gt;=14/24,B$9&lt;20/24)</formula>
    </cfRule>
    <cfRule type="expression" dxfId="1048" priority="83">
      <formula>AND(B$9&gt;=8/24,B$9&lt;14/24)</formula>
    </cfRule>
    <cfRule type="expression" dxfId="1047" priority="84">
      <formula>B$9&lt;8/24</formula>
    </cfRule>
  </conditionalFormatting>
  <conditionalFormatting sqref="B44:K45">
    <cfRule type="expression" dxfId="1046" priority="77">
      <formula>B$9&gt;=20/24</formula>
    </cfRule>
    <cfRule type="expression" dxfId="1045" priority="78">
      <formula>AND(B$9&gt;=14/24,B$9&lt;20/24)</formula>
    </cfRule>
    <cfRule type="expression" dxfId="1044" priority="79">
      <formula>AND(B$9&gt;=8/24,B$9&lt;14/24)</formula>
    </cfRule>
    <cfRule type="expression" dxfId="1043" priority="80">
      <formula>B$9&lt;8/24</formula>
    </cfRule>
  </conditionalFormatting>
  <conditionalFormatting sqref="B58:B64 C61:H61">
    <cfRule type="expression" dxfId="1042" priority="73">
      <formula>B$9&gt;=20/24</formula>
    </cfRule>
    <cfRule type="expression" dxfId="1041" priority="74">
      <formula>AND(B$9&gt;=14/24,B$9&lt;20/24)</formula>
    </cfRule>
    <cfRule type="expression" dxfId="1040" priority="75">
      <formula>AND(B$9&gt;=8/24,B$9&lt;14/24)</formula>
    </cfRule>
    <cfRule type="expression" dxfId="1039" priority="76">
      <formula>B$9&lt;8/24</formula>
    </cfRule>
  </conditionalFormatting>
  <conditionalFormatting sqref="B91:B94">
    <cfRule type="expression" dxfId="1038" priority="69">
      <formula>B$9&gt;=20/24</formula>
    </cfRule>
    <cfRule type="expression" dxfId="1037" priority="70">
      <formula>AND(B$9&gt;=14/24,B$9&lt;20/24)</formula>
    </cfRule>
    <cfRule type="expression" dxfId="1036" priority="71">
      <formula>AND(B$9&gt;=8/24,B$9&lt;14/24)</formula>
    </cfRule>
    <cfRule type="expression" dxfId="1035" priority="72">
      <formula>B$9&lt;8/24</formula>
    </cfRule>
  </conditionalFormatting>
  <conditionalFormatting sqref="B32:B34 B42:B48 B36:B40 B50:D52 B15:G25 C39:J40 B11:K13 H16:L25 C42:K47 C32:R32 S28:Z28 B26:L30 M16:R30">
    <cfRule type="expression" dxfId="1034" priority="68">
      <formula>B11&gt;$AG11</formula>
    </cfRule>
  </conditionalFormatting>
  <conditionalFormatting sqref="B95">
    <cfRule type="expression" dxfId="1033" priority="64">
      <formula>B$9&gt;=20/24</formula>
    </cfRule>
    <cfRule type="expression" dxfId="1032" priority="65">
      <formula>AND(B$9&gt;=14/24,B$9&lt;20/24)</formula>
    </cfRule>
    <cfRule type="expression" dxfId="1031" priority="66">
      <formula>AND(B$9&gt;=8/24,B$9&lt;14/24)</formula>
    </cfRule>
    <cfRule type="expression" dxfId="1030" priority="67">
      <formula>B$9&lt;8/24</formula>
    </cfRule>
  </conditionalFormatting>
  <conditionalFormatting sqref="B33">
    <cfRule type="expression" dxfId="1029" priority="60">
      <formula>B$9&gt;=20/24</formula>
    </cfRule>
    <cfRule type="expression" dxfId="1028" priority="61">
      <formula>AND(B$9&gt;=14/24,B$9&lt;20/24)</formula>
    </cfRule>
    <cfRule type="expression" dxfId="1027" priority="62">
      <formula>AND(B$9&gt;=8/24,B$9&lt;14/24)</formula>
    </cfRule>
    <cfRule type="expression" dxfId="1026" priority="63">
      <formula>B$9&lt;8/24</formula>
    </cfRule>
  </conditionalFormatting>
  <conditionalFormatting sqref="B33">
    <cfRule type="expression" dxfId="1025" priority="56">
      <formula>B$9&gt;=20/24</formula>
    </cfRule>
    <cfRule type="expression" dxfId="1024" priority="57">
      <formula>AND(B$9&gt;=14/24,B$9&lt;20/24)</formula>
    </cfRule>
    <cfRule type="expression" dxfId="1023" priority="58">
      <formula>AND(B$9&gt;=8/24,B$9&lt;14/24)</formula>
    </cfRule>
    <cfRule type="expression" dxfId="1022" priority="59">
      <formula>B$9&lt;8/24</formula>
    </cfRule>
  </conditionalFormatting>
  <conditionalFormatting sqref="B31:AF31">
    <cfRule type="expression" dxfId="1021" priority="52">
      <formula>B$9&gt;=20/24</formula>
    </cfRule>
    <cfRule type="expression" dxfId="1020" priority="53">
      <formula>AND(B$9&gt;=14/24,B$9&lt;20/24)</formula>
    </cfRule>
    <cfRule type="expression" dxfId="1019" priority="54">
      <formula>AND(B$9&gt;=8/24,B$9&lt;14/24)</formula>
    </cfRule>
    <cfRule type="expression" dxfId="1018" priority="55">
      <formula>B$9&lt;8/24</formula>
    </cfRule>
  </conditionalFormatting>
  <conditionalFormatting sqref="B31:AF31">
    <cfRule type="expression" dxfId="1017" priority="51">
      <formula>B31&gt;$AG31</formula>
    </cfRule>
  </conditionalFormatting>
  <conditionalFormatting sqref="B14:K14">
    <cfRule type="expression" dxfId="1016" priority="43">
      <formula>B$9&gt;=20/24</formula>
    </cfRule>
    <cfRule type="expression" dxfId="1015" priority="44">
      <formula>AND(B$9&gt;=14/24,B$9&lt;20/24)</formula>
    </cfRule>
    <cfRule type="expression" dxfId="1014" priority="45">
      <formula>AND(B$9&gt;=8/24,B$9&lt;14/24)</formula>
    </cfRule>
    <cfRule type="expression" dxfId="1013" priority="46">
      <formula>B$9&lt;8/24</formula>
    </cfRule>
  </conditionalFormatting>
  <conditionalFormatting sqref="B14:K14">
    <cfRule type="expression" dxfId="1012" priority="42">
      <formula>B14&gt;$AG14</formula>
    </cfRule>
  </conditionalFormatting>
  <conditionalFormatting sqref="B41:J41">
    <cfRule type="expression" dxfId="1011" priority="41">
      <formula>B41&gt;$AG41</formula>
    </cfRule>
  </conditionalFormatting>
  <conditionalFormatting sqref="B76">
    <cfRule type="expression" dxfId="1010" priority="37">
      <formula>B$9&gt;=20/24</formula>
    </cfRule>
    <cfRule type="expression" dxfId="1009" priority="38">
      <formula>AND(B$9&gt;=14/24,B$9&lt;20/24)</formula>
    </cfRule>
    <cfRule type="expression" dxfId="1008" priority="39">
      <formula>AND(B$9&gt;=8/24,B$9&lt;14/24)</formula>
    </cfRule>
    <cfRule type="expression" dxfId="1007" priority="40">
      <formula>B$9&lt;8/24</formula>
    </cfRule>
  </conditionalFormatting>
  <conditionalFormatting sqref="L15:R15 L11:R13">
    <cfRule type="expression" dxfId="1006" priority="29">
      <formula>L$9&gt;=20/24</formula>
    </cfRule>
    <cfRule type="expression" dxfId="1005" priority="30">
      <formula>AND(L$9&gt;=14/24,L$9&lt;20/24)</formula>
    </cfRule>
    <cfRule type="expression" dxfId="1004" priority="31">
      <formula>AND(L$9&gt;=8/24,L$9&lt;14/24)</formula>
    </cfRule>
    <cfRule type="expression" dxfId="1003" priority="32">
      <formula>L$9&lt;8/24</formula>
    </cfRule>
  </conditionalFormatting>
  <conditionalFormatting sqref="L11:R13 L15:R15">
    <cfRule type="expression" dxfId="1002" priority="28">
      <formula>L11&gt;$AG11</formula>
    </cfRule>
  </conditionalFormatting>
  <conditionalFormatting sqref="L14:R14">
    <cfRule type="expression" dxfId="1001" priority="24">
      <formula>L$9&gt;=20/24</formula>
    </cfRule>
    <cfRule type="expression" dxfId="1000" priority="25">
      <formula>AND(L$9&gt;=14/24,L$9&lt;20/24)</formula>
    </cfRule>
    <cfRule type="expression" dxfId="999" priority="26">
      <formula>AND(L$9&gt;=8/24,L$9&lt;14/24)</formula>
    </cfRule>
    <cfRule type="expression" dxfId="998" priority="27">
      <formula>L$9&lt;8/24</formula>
    </cfRule>
  </conditionalFormatting>
  <conditionalFormatting sqref="L14:R14">
    <cfRule type="expression" dxfId="997" priority="23">
      <formula>L14&gt;$AG14</formula>
    </cfRule>
  </conditionalFormatting>
  <conditionalFormatting sqref="L36:M39 L42:M45">
    <cfRule type="expression" dxfId="996" priority="19">
      <formula>L$9&gt;=20/24</formula>
    </cfRule>
    <cfRule type="expression" dxfId="995" priority="20">
      <formula>AND(L$9&gt;=14/24,L$9&lt;20/24)</formula>
    </cfRule>
    <cfRule type="expression" dxfId="994" priority="21">
      <formula>AND(L$9&gt;=8/24,L$9&lt;14/24)</formula>
    </cfRule>
    <cfRule type="expression" dxfId="993" priority="22">
      <formula>L$9&lt;8/24</formula>
    </cfRule>
  </conditionalFormatting>
  <conditionalFormatting sqref="L40:M40">
    <cfRule type="expression" dxfId="992" priority="15">
      <formula>L$9&gt;=20/24</formula>
    </cfRule>
    <cfRule type="expression" dxfId="991" priority="16">
      <formula>AND(L$9&gt;=14/24,L$9&lt;20/24)</formula>
    </cfRule>
    <cfRule type="expression" dxfId="990" priority="17">
      <formula>AND(L$9&gt;=8/24,L$9&lt;14/24)</formula>
    </cfRule>
    <cfRule type="expression" dxfId="989" priority="18">
      <formula>L$9&lt;8/24</formula>
    </cfRule>
  </conditionalFormatting>
  <conditionalFormatting sqref="L46:M46">
    <cfRule type="expression" dxfId="988" priority="11">
      <formula>L$9&gt;=20/24</formula>
    </cfRule>
    <cfRule type="expression" dxfId="987" priority="12">
      <formula>AND(L$9&gt;=14/24,L$9&lt;20/24)</formula>
    </cfRule>
    <cfRule type="expression" dxfId="986" priority="13">
      <formula>AND(L$9&gt;=8/24,L$9&lt;14/24)</formula>
    </cfRule>
    <cfRule type="expression" dxfId="985" priority="14">
      <formula>L$9&lt;8/24</formula>
    </cfRule>
  </conditionalFormatting>
  <conditionalFormatting sqref="L47:M47">
    <cfRule type="expression" dxfId="984" priority="7">
      <formula>L$9&gt;=20/24</formula>
    </cfRule>
    <cfRule type="expression" dxfId="983" priority="8">
      <formula>AND(L$9&gt;=14/24,L$9&lt;20/24)</formula>
    </cfRule>
    <cfRule type="expression" dxfId="982" priority="9">
      <formula>AND(L$9&gt;=8/24,L$9&lt;14/24)</formula>
    </cfRule>
    <cfRule type="expression" dxfId="981" priority="10">
      <formula>L$9&lt;8/24</formula>
    </cfRule>
  </conditionalFormatting>
  <conditionalFormatting sqref="L42:M47 L36:M40">
    <cfRule type="expression" dxfId="980" priority="6">
      <formula>L36&gt;$AG36</formula>
    </cfRule>
  </conditionalFormatting>
  <conditionalFormatting sqref="L41:M41">
    <cfRule type="expression" dxfId="979" priority="2">
      <formula>L$9&gt;=20/24</formula>
    </cfRule>
    <cfRule type="expression" dxfId="978" priority="3">
      <formula>AND(L$9&gt;=14/24,L$9&lt;20/24)</formula>
    </cfRule>
    <cfRule type="expression" dxfId="977" priority="4">
      <formula>AND(L$9&gt;=8/24,L$9&lt;14/24)</formula>
    </cfRule>
    <cfRule type="expression" dxfId="976" priority="5">
      <formula>L$9&lt;8/24</formula>
    </cfRule>
  </conditionalFormatting>
  <conditionalFormatting sqref="L41:M41">
    <cfRule type="expression" dxfId="975" priority="1">
      <formula>L41&gt;$AG41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tabSelected="1"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H11" sqref="AH11:AI9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str">
        <f ca="1">"2078/"&amp;"04/"&amp;INT(MID(CELL("filename",D6),FIND("]",CELL("filename",D6))+1,200))</f>
        <v>2078/04/32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-15.809999999999999</v>
      </c>
      <c r="C5" s="32">
        <f t="shared" ref="C5:AF5" si="0">C65</f>
        <v>-15.579999999999998</v>
      </c>
      <c r="D5" s="32">
        <f t="shared" si="0"/>
        <v>-19</v>
      </c>
      <c r="E5" s="32">
        <f t="shared" si="0"/>
        <v>10</v>
      </c>
      <c r="F5" s="32">
        <f t="shared" si="0"/>
        <v>-7.8000000000000007</v>
      </c>
      <c r="G5" s="32">
        <f t="shared" si="0"/>
        <v>-34.629999999999995</v>
      </c>
      <c r="H5" s="32">
        <f t="shared" si="0"/>
        <v>-30.999999999999996</v>
      </c>
      <c r="I5" s="32">
        <f t="shared" si="0"/>
        <v>-37</v>
      </c>
      <c r="J5" s="32">
        <f t="shared" si="0"/>
        <v>10.1</v>
      </c>
      <c r="K5" s="32">
        <f t="shared" si="0"/>
        <v>10.33</v>
      </c>
      <c r="L5" s="32">
        <f t="shared" si="0"/>
        <v>10.199999999999999</v>
      </c>
      <c r="M5" s="32">
        <f t="shared" si="0"/>
        <v>14</v>
      </c>
      <c r="N5" s="32">
        <f t="shared" si="0"/>
        <v>22</v>
      </c>
      <c r="O5" s="32">
        <f t="shared" si="0"/>
        <v>74.42</v>
      </c>
      <c r="P5" s="32">
        <f t="shared" si="0"/>
        <v>77.559999999999988</v>
      </c>
      <c r="Q5" s="32">
        <f t="shared" si="0"/>
        <v>30.37</v>
      </c>
      <c r="R5" s="32">
        <f t="shared" si="0"/>
        <v>38.220000000000006</v>
      </c>
      <c r="S5" s="32">
        <f t="shared" si="0"/>
        <v>37.760000000000005</v>
      </c>
      <c r="T5" s="32">
        <f t="shared" si="0"/>
        <v>29.84</v>
      </c>
      <c r="U5" s="32">
        <f t="shared" si="0"/>
        <v>41.5</v>
      </c>
      <c r="V5" s="32">
        <f t="shared" si="0"/>
        <v>2.9400000000000013</v>
      </c>
      <c r="W5" s="32">
        <f t="shared" si="0"/>
        <v>-19.02</v>
      </c>
      <c r="X5" s="32">
        <f t="shared" si="0"/>
        <v>9.5399999999999991</v>
      </c>
      <c r="Y5" s="32">
        <f t="shared" si="0"/>
        <v>82.85</v>
      </c>
      <c r="Z5" s="32">
        <f t="shared" si="0"/>
        <v>157.44</v>
      </c>
      <c r="AA5" s="32">
        <f t="shared" si="0"/>
        <v>99.009999999999991</v>
      </c>
      <c r="AB5" s="32">
        <f t="shared" si="0"/>
        <v>74.34</v>
      </c>
      <c r="AC5" s="32">
        <f t="shared" si="0"/>
        <v>52.72</v>
      </c>
      <c r="AD5" s="32">
        <f t="shared" si="0"/>
        <v>23.540000000000003</v>
      </c>
      <c r="AE5" s="32">
        <f t="shared" si="0"/>
        <v>44.9</v>
      </c>
      <c r="AF5" s="32">
        <f t="shared" si="0"/>
        <v>12.23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1199MW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Load=1034</v>
      </c>
      <c r="B7" s="35">
        <f t="shared" ref="B7:AF7" si="1">B72</f>
        <v>1116.93</v>
      </c>
      <c r="C7" s="35">
        <f t="shared" si="1"/>
        <v>1115.7600000000002</v>
      </c>
      <c r="D7" s="35">
        <f t="shared" si="1"/>
        <v>1066.54</v>
      </c>
      <c r="E7" s="35">
        <f t="shared" si="1"/>
        <v>1033.94</v>
      </c>
      <c r="F7" s="35">
        <f t="shared" si="1"/>
        <v>1083.3400000000001</v>
      </c>
      <c r="G7" s="35">
        <f t="shared" si="1"/>
        <v>1056.9100000000001</v>
      </c>
      <c r="H7" s="35">
        <f t="shared" si="1"/>
        <v>1058.3400000000001</v>
      </c>
      <c r="I7" s="35">
        <f t="shared" si="1"/>
        <v>1053.6400000000001</v>
      </c>
      <c r="J7" s="35">
        <f t="shared" si="1"/>
        <v>1099.94</v>
      </c>
      <c r="K7" s="35">
        <f t="shared" si="1"/>
        <v>1115.77</v>
      </c>
      <c r="L7" s="35">
        <f>L72</f>
        <v>1131.1400000000001</v>
      </c>
      <c r="M7" s="35">
        <f t="shared" si="1"/>
        <v>1199.24</v>
      </c>
      <c r="N7" s="35">
        <f t="shared" si="1"/>
        <v>1268.3400000000001</v>
      </c>
      <c r="O7" s="35">
        <f t="shared" si="1"/>
        <v>1316.96</v>
      </c>
      <c r="P7" s="35">
        <f t="shared" si="1"/>
        <v>1307</v>
      </c>
      <c r="Q7" s="35">
        <f t="shared" si="1"/>
        <v>1307.5100000000002</v>
      </c>
      <c r="R7" s="35">
        <f t="shared" si="1"/>
        <v>1325.66</v>
      </c>
      <c r="S7" s="35">
        <f t="shared" si="1"/>
        <v>1364.1000000000001</v>
      </c>
      <c r="T7" s="35">
        <f t="shared" si="1"/>
        <v>1304.08</v>
      </c>
      <c r="U7" s="35">
        <f t="shared" si="1"/>
        <v>1278.04</v>
      </c>
      <c r="V7" s="35">
        <f t="shared" si="1"/>
        <v>1233.48</v>
      </c>
      <c r="W7" s="35">
        <f t="shared" si="1"/>
        <v>1208.82</v>
      </c>
      <c r="X7" s="35">
        <f t="shared" si="1"/>
        <v>1260.08</v>
      </c>
      <c r="Y7" s="35">
        <f t="shared" si="1"/>
        <v>1410.69</v>
      </c>
      <c r="Z7" s="35">
        <f t="shared" si="1"/>
        <v>1485.28</v>
      </c>
      <c r="AA7" s="35">
        <f t="shared" si="1"/>
        <v>1445.65</v>
      </c>
      <c r="AB7" s="35">
        <f t="shared" si="1"/>
        <v>1434.1799999999998</v>
      </c>
      <c r="AC7" s="35">
        <f t="shared" si="1"/>
        <v>1392.66</v>
      </c>
      <c r="AD7" s="35">
        <f t="shared" si="1"/>
        <v>1279.8800000000001</v>
      </c>
      <c r="AE7" s="35">
        <f t="shared" si="1"/>
        <v>1265.54</v>
      </c>
      <c r="AF7" s="35">
        <f t="shared" si="1"/>
        <v>1193.3700000000001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>
        <v>200</v>
      </c>
      <c r="C11" s="47">
        <v>200</v>
      </c>
      <c r="D11" s="47">
        <v>180</v>
      </c>
      <c r="E11" s="47">
        <v>180</v>
      </c>
      <c r="F11" s="47">
        <v>245</v>
      </c>
      <c r="G11" s="47">
        <v>245</v>
      </c>
      <c r="H11" s="47">
        <v>245</v>
      </c>
      <c r="I11" s="47">
        <v>245</v>
      </c>
      <c r="J11" s="47">
        <v>245</v>
      </c>
      <c r="K11" s="47">
        <v>265</v>
      </c>
      <c r="L11" s="48">
        <v>264</v>
      </c>
      <c r="M11" s="48">
        <v>264</v>
      </c>
      <c r="N11" s="48">
        <v>325</v>
      </c>
      <c r="O11" s="48">
        <v>325</v>
      </c>
      <c r="P11" s="48">
        <v>260</v>
      </c>
      <c r="Q11" s="48">
        <v>304</v>
      </c>
      <c r="R11" s="49">
        <v>314</v>
      </c>
      <c r="S11" s="49">
        <v>320</v>
      </c>
      <c r="T11" s="49">
        <v>324</v>
      </c>
      <c r="U11" s="49">
        <v>320</v>
      </c>
      <c r="V11" s="49">
        <v>320</v>
      </c>
      <c r="W11" s="49">
        <v>320</v>
      </c>
      <c r="X11" s="49">
        <v>313</v>
      </c>
      <c r="Y11" s="49">
        <v>320</v>
      </c>
      <c r="Z11" s="49">
        <v>320</v>
      </c>
      <c r="AA11" s="47">
        <v>318</v>
      </c>
      <c r="AB11" s="47">
        <v>318</v>
      </c>
      <c r="AC11" s="47">
        <v>325</v>
      </c>
      <c r="AD11" s="47">
        <v>325</v>
      </c>
      <c r="AE11" s="47">
        <v>325</v>
      </c>
      <c r="AF11" s="47">
        <v>300</v>
      </c>
      <c r="AG11" s="50">
        <v>456</v>
      </c>
      <c r="AH11" s="51">
        <f>MAX(B11:AF11)</f>
        <v>325</v>
      </c>
      <c r="AI11" s="52">
        <f>MIN(B11:AF11)</f>
        <v>180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8">
        <v>60</v>
      </c>
      <c r="C12" s="48">
        <v>60</v>
      </c>
      <c r="D12" s="48">
        <v>60</v>
      </c>
      <c r="E12" s="48">
        <v>60</v>
      </c>
      <c r="F12" s="48">
        <v>60</v>
      </c>
      <c r="G12" s="48">
        <v>60</v>
      </c>
      <c r="H12" s="48">
        <v>60</v>
      </c>
      <c r="I12" s="48">
        <v>60</v>
      </c>
      <c r="J12" s="48">
        <v>60</v>
      </c>
      <c r="K12" s="48">
        <v>60</v>
      </c>
      <c r="L12" s="48">
        <v>60</v>
      </c>
      <c r="M12" s="48">
        <v>60</v>
      </c>
      <c r="N12" s="48">
        <v>60</v>
      </c>
      <c r="O12" s="48">
        <v>60</v>
      </c>
      <c r="P12" s="48">
        <v>60</v>
      </c>
      <c r="Q12" s="48">
        <v>60</v>
      </c>
      <c r="R12" s="48">
        <v>60</v>
      </c>
      <c r="S12" s="48">
        <v>60</v>
      </c>
      <c r="T12" s="48">
        <v>60</v>
      </c>
      <c r="U12" s="48">
        <v>60</v>
      </c>
      <c r="V12" s="48">
        <v>60</v>
      </c>
      <c r="W12" s="48">
        <v>60</v>
      </c>
      <c r="X12" s="48">
        <v>60</v>
      </c>
      <c r="Y12" s="48">
        <v>60</v>
      </c>
      <c r="Z12" s="48">
        <v>60</v>
      </c>
      <c r="AA12" s="47">
        <v>60</v>
      </c>
      <c r="AB12" s="47">
        <v>60</v>
      </c>
      <c r="AC12" s="47">
        <v>60</v>
      </c>
      <c r="AD12" s="47">
        <v>60</v>
      </c>
      <c r="AE12" s="47">
        <v>60</v>
      </c>
      <c r="AF12" s="47">
        <v>60</v>
      </c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8">
        <v>0</v>
      </c>
      <c r="C13" s="48">
        <v>0</v>
      </c>
      <c r="D13" s="48">
        <v>0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48">
        <v>45</v>
      </c>
      <c r="C14" s="48">
        <v>45</v>
      </c>
      <c r="D14" s="48">
        <v>45</v>
      </c>
      <c r="E14" s="48">
        <v>45</v>
      </c>
      <c r="F14" s="48">
        <v>45</v>
      </c>
      <c r="G14" s="48">
        <v>45</v>
      </c>
      <c r="H14" s="48">
        <v>45</v>
      </c>
      <c r="I14" s="48">
        <v>45</v>
      </c>
      <c r="J14" s="48">
        <v>45</v>
      </c>
      <c r="K14" s="48">
        <v>45</v>
      </c>
      <c r="L14" s="48">
        <v>45</v>
      </c>
      <c r="M14" s="48">
        <v>45</v>
      </c>
      <c r="N14" s="48">
        <v>45.8</v>
      </c>
      <c r="O14" s="48">
        <v>45.9</v>
      </c>
      <c r="P14" s="48">
        <v>46.1</v>
      </c>
      <c r="Q14" s="48">
        <v>46</v>
      </c>
      <c r="R14" s="48">
        <v>45.1</v>
      </c>
      <c r="S14" s="48">
        <v>46.1</v>
      </c>
      <c r="T14" s="48">
        <v>45.8</v>
      </c>
      <c r="U14" s="48">
        <v>45.9</v>
      </c>
      <c r="V14" s="48">
        <v>45.9</v>
      </c>
      <c r="W14" s="48">
        <v>45.9</v>
      </c>
      <c r="X14" s="48">
        <v>45.9</v>
      </c>
      <c r="Y14" s="48">
        <v>45.9</v>
      </c>
      <c r="Z14" s="48">
        <v>45.9</v>
      </c>
      <c r="AA14" s="55">
        <v>45.9</v>
      </c>
      <c r="AB14" s="55">
        <v>45.9</v>
      </c>
      <c r="AC14" s="55">
        <v>46</v>
      </c>
      <c r="AD14" s="55">
        <v>0</v>
      </c>
      <c r="AE14" s="55">
        <v>0</v>
      </c>
      <c r="AF14" s="55">
        <v>45.9</v>
      </c>
      <c r="AG14" s="56">
        <v>50</v>
      </c>
      <c r="AH14" s="51">
        <f t="shared" si="2"/>
        <v>46.1</v>
      </c>
      <c r="AI14" s="52">
        <f t="shared" si="3"/>
        <v>0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8">
        <v>20</v>
      </c>
      <c r="C15" s="48">
        <v>20</v>
      </c>
      <c r="D15" s="48">
        <v>20</v>
      </c>
      <c r="E15" s="48">
        <v>20</v>
      </c>
      <c r="F15" s="48">
        <v>20</v>
      </c>
      <c r="G15" s="48">
        <v>20</v>
      </c>
      <c r="H15" s="48">
        <v>20</v>
      </c>
      <c r="I15" s="48">
        <v>20</v>
      </c>
      <c r="J15" s="48">
        <v>20</v>
      </c>
      <c r="K15" s="48">
        <v>20</v>
      </c>
      <c r="L15" s="48">
        <v>30</v>
      </c>
      <c r="M15" s="48">
        <v>30</v>
      </c>
      <c r="N15" s="48">
        <v>30</v>
      </c>
      <c r="O15" s="48">
        <v>30</v>
      </c>
      <c r="P15" s="48">
        <v>30</v>
      </c>
      <c r="Q15" s="48">
        <v>40</v>
      </c>
      <c r="R15" s="48">
        <v>40</v>
      </c>
      <c r="S15" s="48">
        <v>40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7">
        <v>24</v>
      </c>
      <c r="AB15" s="47">
        <v>36</v>
      </c>
      <c r="AC15" s="47">
        <v>40</v>
      </c>
      <c r="AD15" s="47">
        <v>36</v>
      </c>
      <c r="AE15" s="47">
        <v>30</v>
      </c>
      <c r="AF15" s="47">
        <v>26</v>
      </c>
      <c r="AG15" s="168">
        <v>45</v>
      </c>
      <c r="AH15" s="51">
        <f t="shared" si="2"/>
        <v>40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8">
        <v>25</v>
      </c>
      <c r="C16" s="48">
        <v>25</v>
      </c>
      <c r="D16" s="48">
        <v>0</v>
      </c>
      <c r="E16" s="48">
        <v>0</v>
      </c>
      <c r="F16" s="48">
        <v>0</v>
      </c>
      <c r="G16" s="48">
        <v>0</v>
      </c>
      <c r="H16" s="48">
        <v>0</v>
      </c>
      <c r="I16" s="48">
        <v>0</v>
      </c>
      <c r="J16" s="48">
        <v>0</v>
      </c>
      <c r="K16" s="48">
        <v>0</v>
      </c>
      <c r="L16" s="48">
        <v>0</v>
      </c>
      <c r="M16" s="48">
        <v>0</v>
      </c>
      <c r="N16" s="48">
        <v>0</v>
      </c>
      <c r="O16" s="48">
        <v>0</v>
      </c>
      <c r="P16" s="48">
        <v>0</v>
      </c>
      <c r="Q16" s="48">
        <v>0</v>
      </c>
      <c r="R16" s="48">
        <v>0</v>
      </c>
      <c r="S16" s="48">
        <v>0</v>
      </c>
      <c r="T16" s="48">
        <v>0</v>
      </c>
      <c r="U16" s="48">
        <v>0</v>
      </c>
      <c r="V16" s="48">
        <v>0</v>
      </c>
      <c r="W16" s="48">
        <v>0</v>
      </c>
      <c r="X16" s="48">
        <v>25</v>
      </c>
      <c r="Y16" s="48">
        <v>25</v>
      </c>
      <c r="Z16" s="48">
        <v>25</v>
      </c>
      <c r="AA16" s="47">
        <v>25</v>
      </c>
      <c r="AB16" s="47">
        <v>25</v>
      </c>
      <c r="AC16" s="47">
        <v>25</v>
      </c>
      <c r="AD16" s="47">
        <v>25</v>
      </c>
      <c r="AE16" s="47">
        <v>25</v>
      </c>
      <c r="AF16" s="47">
        <v>25</v>
      </c>
      <c r="AG16" s="168">
        <v>42</v>
      </c>
      <c r="AH16" s="51">
        <f t="shared" si="2"/>
        <v>25</v>
      </c>
      <c r="AI16" s="52">
        <f t="shared" si="3"/>
        <v>0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8">
        <v>25</v>
      </c>
      <c r="C17" s="48">
        <v>25</v>
      </c>
      <c r="D17" s="48">
        <v>25</v>
      </c>
      <c r="E17" s="48">
        <v>25</v>
      </c>
      <c r="F17" s="48">
        <v>25</v>
      </c>
      <c r="G17" s="48">
        <v>25</v>
      </c>
      <c r="H17" s="48">
        <v>25</v>
      </c>
      <c r="I17" s="48">
        <v>25</v>
      </c>
      <c r="J17" s="48">
        <v>25</v>
      </c>
      <c r="K17" s="48">
        <v>25</v>
      </c>
      <c r="L17" s="48">
        <v>25</v>
      </c>
      <c r="M17" s="48">
        <v>25</v>
      </c>
      <c r="N17" s="48">
        <v>25</v>
      </c>
      <c r="O17" s="48">
        <v>25</v>
      </c>
      <c r="P17" s="48">
        <v>25</v>
      </c>
      <c r="Q17" s="48">
        <v>25</v>
      </c>
      <c r="R17" s="48">
        <v>25</v>
      </c>
      <c r="S17" s="48">
        <v>25</v>
      </c>
      <c r="T17" s="48">
        <v>25</v>
      </c>
      <c r="U17" s="48">
        <v>25</v>
      </c>
      <c r="V17" s="48">
        <v>25</v>
      </c>
      <c r="W17" s="48">
        <v>25</v>
      </c>
      <c r="X17" s="48">
        <v>25</v>
      </c>
      <c r="Y17" s="48">
        <v>25</v>
      </c>
      <c r="Z17" s="48">
        <v>25</v>
      </c>
      <c r="AA17" s="47">
        <v>25</v>
      </c>
      <c r="AB17" s="47">
        <v>25</v>
      </c>
      <c r="AC17" s="47">
        <v>25</v>
      </c>
      <c r="AD17" s="47">
        <v>25</v>
      </c>
      <c r="AE17" s="47">
        <v>25</v>
      </c>
      <c r="AF17" s="47">
        <v>25</v>
      </c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8">
        <v>25</v>
      </c>
      <c r="C18" s="48">
        <v>25</v>
      </c>
      <c r="D18" s="48">
        <v>25</v>
      </c>
      <c r="E18" s="48">
        <v>25</v>
      </c>
      <c r="F18" s="48">
        <v>25</v>
      </c>
      <c r="G18" s="48">
        <v>25</v>
      </c>
      <c r="H18" s="48">
        <v>25</v>
      </c>
      <c r="I18" s="48">
        <v>25</v>
      </c>
      <c r="J18" s="48">
        <v>25</v>
      </c>
      <c r="K18" s="48">
        <v>25</v>
      </c>
      <c r="L18" s="48">
        <v>25</v>
      </c>
      <c r="M18" s="48">
        <v>25</v>
      </c>
      <c r="N18" s="48">
        <v>25</v>
      </c>
      <c r="O18" s="48">
        <v>25</v>
      </c>
      <c r="P18" s="48">
        <v>25</v>
      </c>
      <c r="Q18" s="48">
        <v>25</v>
      </c>
      <c r="R18" s="48">
        <v>25</v>
      </c>
      <c r="S18" s="48">
        <v>25</v>
      </c>
      <c r="T18" s="48">
        <v>25</v>
      </c>
      <c r="U18" s="48">
        <v>25</v>
      </c>
      <c r="V18" s="48">
        <v>25</v>
      </c>
      <c r="W18" s="48">
        <v>25</v>
      </c>
      <c r="X18" s="48">
        <v>25</v>
      </c>
      <c r="Y18" s="48">
        <v>25</v>
      </c>
      <c r="Z18" s="48">
        <v>25</v>
      </c>
      <c r="AA18" s="47">
        <v>25</v>
      </c>
      <c r="AB18" s="47">
        <v>25</v>
      </c>
      <c r="AC18" s="47">
        <v>25</v>
      </c>
      <c r="AD18" s="47">
        <v>25</v>
      </c>
      <c r="AE18" s="47">
        <v>25</v>
      </c>
      <c r="AF18" s="47">
        <v>25</v>
      </c>
      <c r="AG18" s="168">
        <v>30</v>
      </c>
      <c r="AH18" s="51">
        <f t="shared" si="2"/>
        <v>25</v>
      </c>
      <c r="AI18" s="52">
        <f t="shared" si="3"/>
        <v>25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8">
        <v>6.2</v>
      </c>
      <c r="C19" s="48">
        <v>6.2</v>
      </c>
      <c r="D19" s="48">
        <v>6.2</v>
      </c>
      <c r="E19" s="48">
        <v>6.2</v>
      </c>
      <c r="F19" s="48">
        <v>6.2</v>
      </c>
      <c r="G19" s="48">
        <v>6.2</v>
      </c>
      <c r="H19" s="48">
        <v>6.2</v>
      </c>
      <c r="I19" s="48">
        <v>6.2</v>
      </c>
      <c r="J19" s="48">
        <v>6.2</v>
      </c>
      <c r="K19" s="48">
        <v>6.2</v>
      </c>
      <c r="L19" s="48">
        <v>6.2</v>
      </c>
      <c r="M19" s="48">
        <v>6.2</v>
      </c>
      <c r="N19" s="48">
        <v>6.2</v>
      </c>
      <c r="O19" s="48">
        <v>6.2</v>
      </c>
      <c r="P19" s="48">
        <v>6.2</v>
      </c>
      <c r="Q19" s="48">
        <v>6.2</v>
      </c>
      <c r="R19" s="48">
        <v>6.2</v>
      </c>
      <c r="S19" s="48">
        <v>6.2</v>
      </c>
      <c r="T19" s="48">
        <v>6.2</v>
      </c>
      <c r="U19" s="48">
        <v>6.2</v>
      </c>
      <c r="V19" s="48">
        <v>6.2</v>
      </c>
      <c r="W19" s="48">
        <v>6.2</v>
      </c>
      <c r="X19" s="48">
        <v>6.2</v>
      </c>
      <c r="Y19" s="48">
        <v>6.2</v>
      </c>
      <c r="Z19" s="48">
        <v>6.2</v>
      </c>
      <c r="AA19" s="47">
        <v>6.2</v>
      </c>
      <c r="AB19" s="47">
        <v>6.2</v>
      </c>
      <c r="AC19" s="47">
        <v>6.2</v>
      </c>
      <c r="AD19" s="47">
        <v>6.2</v>
      </c>
      <c r="AE19" s="47">
        <v>6.2</v>
      </c>
      <c r="AF19" s="47">
        <v>6.2</v>
      </c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8">
        <v>0</v>
      </c>
      <c r="C20" s="48">
        <v>0</v>
      </c>
      <c r="D20" s="48">
        <v>0</v>
      </c>
      <c r="E20" s="48">
        <v>0</v>
      </c>
      <c r="F20" s="48">
        <v>0</v>
      </c>
      <c r="G20" s="48">
        <v>0</v>
      </c>
      <c r="H20" s="48">
        <v>0</v>
      </c>
      <c r="I20" s="48">
        <v>0</v>
      </c>
      <c r="J20" s="48">
        <v>0</v>
      </c>
      <c r="K20" s="48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8">
        <v>22</v>
      </c>
      <c r="C21" s="48">
        <v>22</v>
      </c>
      <c r="D21" s="48">
        <v>22</v>
      </c>
      <c r="E21" s="48">
        <v>22</v>
      </c>
      <c r="F21" s="48">
        <v>22</v>
      </c>
      <c r="G21" s="48">
        <v>22</v>
      </c>
      <c r="H21" s="48">
        <v>22</v>
      </c>
      <c r="I21" s="48">
        <v>22</v>
      </c>
      <c r="J21" s="48">
        <v>22</v>
      </c>
      <c r="K21" s="48">
        <v>22</v>
      </c>
      <c r="L21" s="48">
        <v>22</v>
      </c>
      <c r="M21" s="48">
        <v>22</v>
      </c>
      <c r="N21" s="48">
        <v>22</v>
      </c>
      <c r="O21" s="48">
        <v>22</v>
      </c>
      <c r="P21" s="48">
        <v>22</v>
      </c>
      <c r="Q21" s="48">
        <v>11</v>
      </c>
      <c r="R21" s="48">
        <v>11</v>
      </c>
      <c r="S21" s="48">
        <v>22</v>
      </c>
      <c r="T21" s="48">
        <v>22</v>
      </c>
      <c r="U21" s="48">
        <v>22</v>
      </c>
      <c r="V21" s="48">
        <v>22</v>
      </c>
      <c r="W21" s="48">
        <v>22</v>
      </c>
      <c r="X21" s="48">
        <v>22</v>
      </c>
      <c r="Y21" s="48">
        <v>22</v>
      </c>
      <c r="Z21" s="48">
        <v>22</v>
      </c>
      <c r="AA21" s="47">
        <v>22</v>
      </c>
      <c r="AB21" s="47">
        <v>22</v>
      </c>
      <c r="AC21" s="47">
        <v>22</v>
      </c>
      <c r="AD21" s="47">
        <v>22</v>
      </c>
      <c r="AE21" s="47">
        <v>22</v>
      </c>
      <c r="AF21" s="47">
        <v>22</v>
      </c>
      <c r="AG21" s="168">
        <v>25</v>
      </c>
      <c r="AH21" s="51">
        <f t="shared" si="2"/>
        <v>22</v>
      </c>
      <c r="AI21" s="52">
        <f t="shared" si="3"/>
        <v>11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8">
        <v>22</v>
      </c>
      <c r="C22" s="48">
        <v>22</v>
      </c>
      <c r="D22" s="48">
        <v>22</v>
      </c>
      <c r="E22" s="48">
        <v>22</v>
      </c>
      <c r="F22" s="48">
        <v>22</v>
      </c>
      <c r="G22" s="48">
        <v>22</v>
      </c>
      <c r="H22" s="48">
        <v>22</v>
      </c>
      <c r="I22" s="48">
        <v>22</v>
      </c>
      <c r="J22" s="48">
        <v>22</v>
      </c>
      <c r="K22" s="48">
        <v>22</v>
      </c>
      <c r="L22" s="48">
        <v>22</v>
      </c>
      <c r="M22" s="48">
        <v>22</v>
      </c>
      <c r="N22" s="48">
        <v>22</v>
      </c>
      <c r="O22" s="48">
        <v>22</v>
      </c>
      <c r="P22" s="48">
        <v>22</v>
      </c>
      <c r="Q22" s="48">
        <v>22</v>
      </c>
      <c r="R22" s="48">
        <v>22</v>
      </c>
      <c r="S22" s="48">
        <v>22</v>
      </c>
      <c r="T22" s="48">
        <v>22</v>
      </c>
      <c r="U22" s="48">
        <v>22</v>
      </c>
      <c r="V22" s="48">
        <v>22</v>
      </c>
      <c r="W22" s="48">
        <v>22</v>
      </c>
      <c r="X22" s="48">
        <v>22</v>
      </c>
      <c r="Y22" s="48">
        <v>22</v>
      </c>
      <c r="Z22" s="48">
        <v>22</v>
      </c>
      <c r="AA22" s="47">
        <v>22</v>
      </c>
      <c r="AB22" s="47">
        <v>22</v>
      </c>
      <c r="AC22" s="47">
        <v>22</v>
      </c>
      <c r="AD22" s="47">
        <v>22</v>
      </c>
      <c r="AE22" s="47">
        <v>22</v>
      </c>
      <c r="AF22" s="47">
        <v>22</v>
      </c>
      <c r="AG22" s="168">
        <v>25</v>
      </c>
      <c r="AH22" s="51">
        <f t="shared" si="2"/>
        <v>22</v>
      </c>
      <c r="AI22" s="52">
        <f t="shared" si="3"/>
        <v>22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8">
        <v>22</v>
      </c>
      <c r="C23" s="48">
        <v>22</v>
      </c>
      <c r="D23" s="48">
        <v>22</v>
      </c>
      <c r="E23" s="48">
        <v>22</v>
      </c>
      <c r="F23" s="48">
        <v>22</v>
      </c>
      <c r="G23" s="48">
        <v>22</v>
      </c>
      <c r="H23" s="48">
        <v>22</v>
      </c>
      <c r="I23" s="48">
        <v>22</v>
      </c>
      <c r="J23" s="48">
        <v>22</v>
      </c>
      <c r="K23" s="48">
        <v>22</v>
      </c>
      <c r="L23" s="48">
        <v>22</v>
      </c>
      <c r="M23" s="48">
        <v>22</v>
      </c>
      <c r="N23" s="48">
        <v>22</v>
      </c>
      <c r="O23" s="48">
        <v>22</v>
      </c>
      <c r="P23" s="48">
        <v>22</v>
      </c>
      <c r="Q23" s="48">
        <v>22</v>
      </c>
      <c r="R23" s="48">
        <v>18</v>
      </c>
      <c r="S23" s="48">
        <v>18</v>
      </c>
      <c r="T23" s="48">
        <v>18</v>
      </c>
      <c r="U23" s="48">
        <v>0</v>
      </c>
      <c r="V23" s="48">
        <v>0</v>
      </c>
      <c r="W23" s="48">
        <v>22</v>
      </c>
      <c r="X23" s="48">
        <v>22</v>
      </c>
      <c r="Y23" s="48">
        <v>22</v>
      </c>
      <c r="Z23" s="48">
        <v>22</v>
      </c>
      <c r="AA23" s="47">
        <v>22</v>
      </c>
      <c r="AB23" s="47">
        <v>22</v>
      </c>
      <c r="AC23" s="47">
        <v>22</v>
      </c>
      <c r="AD23" s="47">
        <v>22</v>
      </c>
      <c r="AE23" s="47">
        <v>22</v>
      </c>
      <c r="AF23" s="47">
        <v>22</v>
      </c>
      <c r="AG23" s="168">
        <v>25</v>
      </c>
      <c r="AH23" s="51">
        <f t="shared" si="2"/>
        <v>22</v>
      </c>
      <c r="AI23" s="52">
        <f t="shared" si="3"/>
        <v>0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8">
        <v>22</v>
      </c>
      <c r="C24" s="48">
        <v>22</v>
      </c>
      <c r="D24" s="48">
        <v>22</v>
      </c>
      <c r="E24" s="48">
        <v>22</v>
      </c>
      <c r="F24" s="48">
        <v>22</v>
      </c>
      <c r="G24" s="48">
        <v>22</v>
      </c>
      <c r="H24" s="48">
        <v>22</v>
      </c>
      <c r="I24" s="48">
        <v>22</v>
      </c>
      <c r="J24" s="48">
        <v>22</v>
      </c>
      <c r="K24" s="48">
        <v>22</v>
      </c>
      <c r="L24" s="48">
        <v>22</v>
      </c>
      <c r="M24" s="48">
        <v>22</v>
      </c>
      <c r="N24" s="48">
        <v>22</v>
      </c>
      <c r="O24" s="48">
        <v>22</v>
      </c>
      <c r="P24" s="48">
        <v>22</v>
      </c>
      <c r="Q24" s="48">
        <v>22</v>
      </c>
      <c r="R24" s="48">
        <v>22</v>
      </c>
      <c r="S24" s="48">
        <v>22</v>
      </c>
      <c r="T24" s="48">
        <v>22</v>
      </c>
      <c r="U24" s="48">
        <v>22</v>
      </c>
      <c r="V24" s="48">
        <v>22</v>
      </c>
      <c r="W24" s="48">
        <v>22</v>
      </c>
      <c r="X24" s="48">
        <v>22</v>
      </c>
      <c r="Y24" s="48">
        <v>22</v>
      </c>
      <c r="Z24" s="48">
        <v>22</v>
      </c>
      <c r="AA24" s="47">
        <v>22</v>
      </c>
      <c r="AB24" s="47">
        <v>22</v>
      </c>
      <c r="AC24" s="47">
        <v>22</v>
      </c>
      <c r="AD24" s="47">
        <v>22</v>
      </c>
      <c r="AE24" s="47">
        <v>22</v>
      </c>
      <c r="AF24" s="47">
        <v>22</v>
      </c>
      <c r="AG24" s="168">
        <v>24.2</v>
      </c>
      <c r="AH24" s="51">
        <f t="shared" si="2"/>
        <v>22</v>
      </c>
      <c r="AI24" s="52">
        <f t="shared" si="3"/>
        <v>22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8">
        <v>15</v>
      </c>
      <c r="C25" s="48">
        <v>15</v>
      </c>
      <c r="D25" s="48">
        <v>15</v>
      </c>
      <c r="E25" s="48">
        <v>15</v>
      </c>
      <c r="F25" s="48">
        <v>15</v>
      </c>
      <c r="G25" s="48">
        <v>15</v>
      </c>
      <c r="H25" s="48">
        <v>15</v>
      </c>
      <c r="I25" s="48">
        <v>15</v>
      </c>
      <c r="J25" s="48">
        <v>15</v>
      </c>
      <c r="K25" s="48">
        <v>15</v>
      </c>
      <c r="L25" s="48">
        <v>15</v>
      </c>
      <c r="M25" s="48">
        <v>15</v>
      </c>
      <c r="N25" s="48">
        <v>15</v>
      </c>
      <c r="O25" s="48">
        <v>15</v>
      </c>
      <c r="P25" s="48">
        <v>15</v>
      </c>
      <c r="Q25" s="48">
        <v>15</v>
      </c>
      <c r="R25" s="48">
        <v>15</v>
      </c>
      <c r="S25" s="48">
        <v>15</v>
      </c>
      <c r="T25" s="48">
        <v>15</v>
      </c>
      <c r="U25" s="48">
        <v>15</v>
      </c>
      <c r="V25" s="48">
        <v>15</v>
      </c>
      <c r="W25" s="48">
        <v>15</v>
      </c>
      <c r="X25" s="48">
        <v>15</v>
      </c>
      <c r="Y25" s="48">
        <v>15</v>
      </c>
      <c r="Z25" s="48">
        <v>15</v>
      </c>
      <c r="AA25" s="47">
        <v>15</v>
      </c>
      <c r="AB25" s="47">
        <v>15</v>
      </c>
      <c r="AC25" s="47">
        <v>15</v>
      </c>
      <c r="AD25" s="47">
        <v>15</v>
      </c>
      <c r="AE25" s="47">
        <v>15</v>
      </c>
      <c r="AF25" s="47">
        <v>15</v>
      </c>
      <c r="AG25" s="168">
        <v>23.5</v>
      </c>
      <c r="AH25" s="51">
        <f t="shared" si="2"/>
        <v>15</v>
      </c>
      <c r="AI25" s="52">
        <f t="shared" si="3"/>
        <v>15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8">
        <v>5</v>
      </c>
      <c r="C26" s="48">
        <v>5</v>
      </c>
      <c r="D26" s="48">
        <v>5</v>
      </c>
      <c r="E26" s="48">
        <v>5</v>
      </c>
      <c r="F26" s="48">
        <v>5</v>
      </c>
      <c r="G26" s="48">
        <v>5</v>
      </c>
      <c r="H26" s="48">
        <v>5</v>
      </c>
      <c r="I26" s="48">
        <v>5</v>
      </c>
      <c r="J26" s="48">
        <v>5</v>
      </c>
      <c r="K26" s="48">
        <v>5</v>
      </c>
      <c r="L26" s="48">
        <v>5</v>
      </c>
      <c r="M26" s="48">
        <v>5</v>
      </c>
      <c r="N26" s="48">
        <v>5</v>
      </c>
      <c r="O26" s="48">
        <v>5</v>
      </c>
      <c r="P26" s="48">
        <v>5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8">
        <v>0</v>
      </c>
      <c r="AD26" s="47">
        <v>10</v>
      </c>
      <c r="AE26" s="47">
        <v>10</v>
      </c>
      <c r="AF26" s="47">
        <v>10</v>
      </c>
      <c r="AG26" s="168">
        <v>22.2</v>
      </c>
      <c r="AH26" s="51">
        <f t="shared" si="2"/>
        <v>10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8">
        <v>0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0</v>
      </c>
      <c r="L27" s="4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0</v>
      </c>
      <c r="I28" s="48">
        <v>0</v>
      </c>
      <c r="J28" s="48">
        <v>0</v>
      </c>
      <c r="K28" s="48">
        <v>0</v>
      </c>
      <c r="L28" s="48">
        <v>0</v>
      </c>
      <c r="M28" s="48">
        <v>0</v>
      </c>
      <c r="N28" s="48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168">
        <v>22.1</v>
      </c>
      <c r="AH28" s="51">
        <f t="shared" si="2"/>
        <v>0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48">
        <v>12</v>
      </c>
      <c r="C29" s="48">
        <v>12</v>
      </c>
      <c r="D29" s="48">
        <v>12</v>
      </c>
      <c r="E29" s="48">
        <v>12</v>
      </c>
      <c r="F29" s="48">
        <v>12</v>
      </c>
      <c r="G29" s="48">
        <v>12</v>
      </c>
      <c r="H29" s="48">
        <v>12</v>
      </c>
      <c r="I29" s="48">
        <v>12</v>
      </c>
      <c r="J29" s="48">
        <v>12</v>
      </c>
      <c r="K29" s="48">
        <v>12</v>
      </c>
      <c r="L29" s="48">
        <v>12</v>
      </c>
      <c r="M29" s="48">
        <v>12</v>
      </c>
      <c r="N29" s="48">
        <v>12</v>
      </c>
      <c r="O29" s="48">
        <v>12</v>
      </c>
      <c r="P29" s="48">
        <v>12</v>
      </c>
      <c r="Q29" s="48">
        <v>12</v>
      </c>
      <c r="R29" s="48">
        <v>12</v>
      </c>
      <c r="S29" s="48">
        <v>12</v>
      </c>
      <c r="T29" s="48">
        <v>12</v>
      </c>
      <c r="U29" s="48">
        <v>12</v>
      </c>
      <c r="V29" s="48">
        <v>12</v>
      </c>
      <c r="W29" s="48">
        <v>12</v>
      </c>
      <c r="X29" s="48">
        <v>12</v>
      </c>
      <c r="Y29" s="48">
        <v>12</v>
      </c>
      <c r="Z29" s="48">
        <v>12</v>
      </c>
      <c r="AA29" s="55">
        <v>12</v>
      </c>
      <c r="AB29" s="55">
        <v>12</v>
      </c>
      <c r="AC29" s="55">
        <v>12</v>
      </c>
      <c r="AD29" s="55">
        <v>12</v>
      </c>
      <c r="AE29" s="55">
        <v>12</v>
      </c>
      <c r="AF29" s="55">
        <v>12</v>
      </c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48">
        <v>0</v>
      </c>
      <c r="C30" s="48">
        <v>0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48">
        <v>9</v>
      </c>
      <c r="C31" s="48">
        <v>9</v>
      </c>
      <c r="D31" s="48">
        <v>9</v>
      </c>
      <c r="E31" s="48">
        <v>9</v>
      </c>
      <c r="F31" s="48">
        <v>9</v>
      </c>
      <c r="G31" s="48">
        <v>9</v>
      </c>
      <c r="H31" s="48">
        <v>9</v>
      </c>
      <c r="I31" s="48">
        <v>9</v>
      </c>
      <c r="J31" s="48">
        <v>9</v>
      </c>
      <c r="K31" s="48">
        <v>9</v>
      </c>
      <c r="L31" s="48">
        <v>9</v>
      </c>
      <c r="M31" s="48">
        <v>9</v>
      </c>
      <c r="N31" s="48">
        <v>9</v>
      </c>
      <c r="O31" s="48">
        <v>9</v>
      </c>
      <c r="P31" s="48">
        <v>9</v>
      </c>
      <c r="Q31" s="48">
        <v>9</v>
      </c>
      <c r="R31" s="48">
        <v>9</v>
      </c>
      <c r="S31" s="48">
        <v>9</v>
      </c>
      <c r="T31" s="48">
        <v>9</v>
      </c>
      <c r="U31" s="48">
        <v>9</v>
      </c>
      <c r="V31" s="48">
        <v>9</v>
      </c>
      <c r="W31" s="48">
        <v>9</v>
      </c>
      <c r="X31" s="48">
        <v>9</v>
      </c>
      <c r="Y31" s="48">
        <v>9</v>
      </c>
      <c r="Z31" s="48">
        <v>9</v>
      </c>
      <c r="AA31" s="55">
        <v>9</v>
      </c>
      <c r="AB31" s="55">
        <v>9</v>
      </c>
      <c r="AC31" s="55">
        <v>9</v>
      </c>
      <c r="AD31" s="55">
        <v>9</v>
      </c>
      <c r="AE31" s="55">
        <v>9</v>
      </c>
      <c r="AF31" s="55">
        <v>9</v>
      </c>
      <c r="AG31" s="58">
        <v>20</v>
      </c>
      <c r="AH31" s="51">
        <f t="shared" si="2"/>
        <v>9</v>
      </c>
      <c r="AI31" s="52">
        <f t="shared" si="3"/>
        <v>9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48">
        <v>0</v>
      </c>
      <c r="C32" s="48">
        <v>0</v>
      </c>
      <c r="D32" s="48">
        <v>0</v>
      </c>
      <c r="E32" s="48">
        <v>0</v>
      </c>
      <c r="F32" s="48">
        <v>0</v>
      </c>
      <c r="G32" s="48">
        <v>0</v>
      </c>
      <c r="H32" s="48">
        <v>0</v>
      </c>
      <c r="I32" s="48">
        <v>0</v>
      </c>
      <c r="J32" s="48">
        <v>0</v>
      </c>
      <c r="K32" s="48">
        <v>0</v>
      </c>
      <c r="L32" s="48">
        <v>0</v>
      </c>
      <c r="M32" s="48">
        <v>0</v>
      </c>
      <c r="N32" s="48">
        <v>0</v>
      </c>
      <c r="O32" s="48">
        <v>0</v>
      </c>
      <c r="P32" s="48">
        <v>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0</v>
      </c>
      <c r="X32" s="48">
        <v>0</v>
      </c>
      <c r="Y32" s="48">
        <v>0</v>
      </c>
      <c r="Z32" s="48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200</v>
      </c>
      <c r="AG33" s="58">
        <v>85</v>
      </c>
      <c r="AH33" s="51">
        <f t="shared" si="2"/>
        <v>220</v>
      </c>
      <c r="AI33" s="52">
        <f t="shared" si="3"/>
        <v>200</v>
      </c>
      <c r="AK33" s="53"/>
    </row>
    <row r="34" spans="1:41" ht="15.75" thickBot="1" x14ac:dyDescent="0.3">
      <c r="A34" s="63" t="s">
        <v>19</v>
      </c>
      <c r="B34" s="55">
        <v>152</v>
      </c>
      <c r="C34" s="55">
        <v>152</v>
      </c>
      <c r="D34" s="55">
        <v>128</v>
      </c>
      <c r="E34" s="55">
        <v>128</v>
      </c>
      <c r="F34" s="55">
        <v>121</v>
      </c>
      <c r="G34" s="55">
        <v>121</v>
      </c>
      <c r="H34" s="55">
        <v>126</v>
      </c>
      <c r="I34" s="55">
        <v>126</v>
      </c>
      <c r="J34" s="55">
        <v>126</v>
      </c>
      <c r="K34" s="55">
        <v>126</v>
      </c>
      <c r="L34" s="64">
        <f>76+62</f>
        <v>138</v>
      </c>
      <c r="M34" s="64">
        <f>67+61</f>
        <v>128</v>
      </c>
      <c r="N34" s="64">
        <v>129</v>
      </c>
      <c r="O34" s="64">
        <f>61+60.9</f>
        <v>121.9</v>
      </c>
      <c r="P34" s="64">
        <f>61.8+70.3</f>
        <v>132.1</v>
      </c>
      <c r="Q34" s="64">
        <v>132</v>
      </c>
      <c r="R34" s="64">
        <f>61.5+61.7</f>
        <v>123.2</v>
      </c>
      <c r="S34" s="64">
        <f>61.2+58.2</f>
        <v>119.4</v>
      </c>
      <c r="T34" s="64">
        <f>61.4+58.8</f>
        <v>120.19999999999999</v>
      </c>
      <c r="U34" s="64">
        <f>59+66.7</f>
        <v>125.7</v>
      </c>
      <c r="V34" s="64">
        <f>62+66</f>
        <v>128</v>
      </c>
      <c r="W34" s="64">
        <v>135</v>
      </c>
      <c r="X34" s="64">
        <f>73.2+74.6</f>
        <v>147.80000000000001</v>
      </c>
      <c r="Y34" s="64">
        <f>72.7+72.3</f>
        <v>145</v>
      </c>
      <c r="Z34" s="64">
        <f>72.7+72.3</f>
        <v>145</v>
      </c>
      <c r="AA34" s="64">
        <v>146.69999999999999</v>
      </c>
      <c r="AB34" s="64">
        <v>148</v>
      </c>
      <c r="AC34" s="64">
        <v>147</v>
      </c>
      <c r="AD34" s="64">
        <v>151</v>
      </c>
      <c r="AE34" s="55">
        <v>148</v>
      </c>
      <c r="AF34" s="55">
        <v>147</v>
      </c>
      <c r="AG34" s="58">
        <v>240</v>
      </c>
      <c r="AH34" s="51">
        <f t="shared" si="2"/>
        <v>152</v>
      </c>
      <c r="AI34" s="52">
        <f t="shared" si="3"/>
        <v>119.4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755.2</v>
      </c>
      <c r="C35" s="66">
        <f t="shared" si="4"/>
        <v>755.2</v>
      </c>
      <c r="D35" s="66">
        <f t="shared" si="4"/>
        <v>710.2</v>
      </c>
      <c r="E35" s="66">
        <f t="shared" si="4"/>
        <v>710.2</v>
      </c>
      <c r="F35" s="66">
        <f t="shared" si="4"/>
        <v>775.2</v>
      </c>
      <c r="G35" s="66">
        <f t="shared" si="4"/>
        <v>775.2</v>
      </c>
      <c r="H35" s="66">
        <f t="shared" si="4"/>
        <v>775.2</v>
      </c>
      <c r="I35" s="66">
        <f t="shared" si="4"/>
        <v>775.2</v>
      </c>
      <c r="J35" s="66">
        <f t="shared" si="4"/>
        <v>775.2</v>
      </c>
      <c r="K35" s="66">
        <f t="shared" si="4"/>
        <v>795.2</v>
      </c>
      <c r="L35" s="66">
        <f t="shared" si="4"/>
        <v>804.2</v>
      </c>
      <c r="M35" s="66">
        <f t="shared" si="4"/>
        <v>804.2</v>
      </c>
      <c r="N35" s="66">
        <f t="shared" si="4"/>
        <v>866</v>
      </c>
      <c r="O35" s="66">
        <f t="shared" si="4"/>
        <v>866.1</v>
      </c>
      <c r="P35" s="66">
        <f t="shared" si="4"/>
        <v>801.3</v>
      </c>
      <c r="Q35" s="66">
        <f t="shared" si="4"/>
        <v>839.2</v>
      </c>
      <c r="R35" s="66">
        <f t="shared" si="4"/>
        <v>844.30000000000007</v>
      </c>
      <c r="S35" s="66">
        <f t="shared" si="4"/>
        <v>862.30000000000007</v>
      </c>
      <c r="T35" s="66">
        <f t="shared" si="4"/>
        <v>826</v>
      </c>
      <c r="U35" s="66">
        <f t="shared" si="4"/>
        <v>804.09999999999991</v>
      </c>
      <c r="V35" s="66">
        <f t="shared" si="4"/>
        <v>804.09999999999991</v>
      </c>
      <c r="W35" s="66">
        <f t="shared" si="4"/>
        <v>826.09999999999991</v>
      </c>
      <c r="X35" s="66">
        <f t="shared" si="4"/>
        <v>844.09999999999991</v>
      </c>
      <c r="Y35" s="66">
        <f t="shared" si="4"/>
        <v>851.09999999999991</v>
      </c>
      <c r="Z35" s="66">
        <f t="shared" si="4"/>
        <v>851.09999999999991</v>
      </c>
      <c r="AA35" s="66">
        <f t="shared" si="4"/>
        <v>873.1</v>
      </c>
      <c r="AB35" s="66">
        <f t="shared" si="4"/>
        <v>885.1</v>
      </c>
      <c r="AC35" s="66">
        <f t="shared" si="4"/>
        <v>896.2</v>
      </c>
      <c r="AD35" s="66">
        <f t="shared" si="4"/>
        <v>856.2</v>
      </c>
      <c r="AE35" s="66">
        <f t="shared" si="4"/>
        <v>850.2</v>
      </c>
      <c r="AF35" s="66">
        <f t="shared" si="4"/>
        <v>847.1</v>
      </c>
      <c r="AG35" s="58">
        <f>SUM(AG11:AG34)</f>
        <v>1416.83</v>
      </c>
      <c r="AH35" s="51">
        <f t="shared" si="2"/>
        <v>896.2</v>
      </c>
      <c r="AI35" s="52">
        <f t="shared" si="3"/>
        <v>710.2</v>
      </c>
      <c r="AK35" s="53"/>
    </row>
    <row r="36" spans="1:41" x14ac:dyDescent="0.25">
      <c r="A36" s="54" t="s">
        <v>21</v>
      </c>
      <c r="B36" s="47">
        <v>137.6</v>
      </c>
      <c r="C36" s="55">
        <v>137.6</v>
      </c>
      <c r="D36" s="55">
        <v>137.6</v>
      </c>
      <c r="E36" s="55">
        <v>137.80000000000001</v>
      </c>
      <c r="F36" s="55">
        <v>140</v>
      </c>
      <c r="G36" s="55">
        <v>139.9</v>
      </c>
      <c r="H36" s="55">
        <v>139.19999999999999</v>
      </c>
      <c r="I36" s="55">
        <v>138.5</v>
      </c>
      <c r="J36" s="55">
        <v>138.5</v>
      </c>
      <c r="K36" s="55">
        <v>131.9</v>
      </c>
      <c r="L36" s="48">
        <v>138.30000000000001</v>
      </c>
      <c r="M36" s="48">
        <v>139</v>
      </c>
      <c r="N36" s="48">
        <v>138</v>
      </c>
      <c r="O36" s="48">
        <v>138</v>
      </c>
      <c r="P36" s="48">
        <v>140.19999999999999</v>
      </c>
      <c r="Q36" s="48">
        <v>138</v>
      </c>
      <c r="R36" s="48">
        <v>138.19999999999999</v>
      </c>
      <c r="S36" s="48">
        <v>138.69999999999999</v>
      </c>
      <c r="T36" s="48">
        <v>139.19999999999999</v>
      </c>
      <c r="U36" s="48">
        <v>138.80000000000001</v>
      </c>
      <c r="V36" s="48">
        <v>139</v>
      </c>
      <c r="W36" s="48">
        <v>138.9</v>
      </c>
      <c r="X36" s="48">
        <v>139</v>
      </c>
      <c r="Y36" s="48">
        <v>138.6</v>
      </c>
      <c r="Z36" s="48">
        <v>138.6</v>
      </c>
      <c r="AA36" s="47">
        <v>138.5</v>
      </c>
      <c r="AB36" s="47">
        <v>138.69999999999999</v>
      </c>
      <c r="AC36" s="47">
        <v>139.19999999999999</v>
      </c>
      <c r="AD36" s="47">
        <v>139.9</v>
      </c>
      <c r="AE36" s="47">
        <v>139</v>
      </c>
      <c r="AF36" s="47">
        <v>96.9</v>
      </c>
      <c r="AG36" s="56">
        <v>144</v>
      </c>
      <c r="AH36" s="51">
        <f t="shared" si="2"/>
        <v>140.19999999999999</v>
      </c>
      <c r="AI36" s="52">
        <f t="shared" si="3"/>
        <v>96.9</v>
      </c>
      <c r="AK36" s="53"/>
    </row>
    <row r="37" spans="1:41" x14ac:dyDescent="0.25">
      <c r="A37" s="57" t="s">
        <v>22</v>
      </c>
      <c r="B37" s="55">
        <v>70.599999999999994</v>
      </c>
      <c r="C37" s="55">
        <v>69.2</v>
      </c>
      <c r="D37" s="55">
        <v>69.2</v>
      </c>
      <c r="E37" s="55">
        <v>69.599999999999994</v>
      </c>
      <c r="F37" s="55">
        <v>69.599999999999994</v>
      </c>
      <c r="G37" s="55">
        <v>70.099999999999994</v>
      </c>
      <c r="H37" s="55">
        <v>68.599999999999994</v>
      </c>
      <c r="I37" s="55">
        <v>70.599999999999994</v>
      </c>
      <c r="J37" s="55">
        <v>69.8</v>
      </c>
      <c r="K37" s="55">
        <v>72.099999999999994</v>
      </c>
      <c r="L37" s="67">
        <v>72.2</v>
      </c>
      <c r="M37" s="67">
        <v>72.5</v>
      </c>
      <c r="N37" s="67">
        <v>71.900000000000006</v>
      </c>
      <c r="O37" s="67">
        <v>71.400000000000006</v>
      </c>
      <c r="P37" s="67">
        <v>71.7</v>
      </c>
      <c r="Q37" s="67">
        <v>70.900000000000006</v>
      </c>
      <c r="R37" s="67">
        <v>71.099999999999994</v>
      </c>
      <c r="S37" s="67">
        <v>70.900000000000006</v>
      </c>
      <c r="T37" s="67">
        <v>73.099999999999994</v>
      </c>
      <c r="U37" s="67">
        <v>72.900000000000006</v>
      </c>
      <c r="V37" s="67">
        <v>70.8</v>
      </c>
      <c r="W37" s="67">
        <v>70</v>
      </c>
      <c r="X37" s="67">
        <v>69.2</v>
      </c>
      <c r="Y37" s="67">
        <v>70.2</v>
      </c>
      <c r="Z37" s="67">
        <v>70.2</v>
      </c>
      <c r="AA37" s="55">
        <v>70.099999999999994</v>
      </c>
      <c r="AB37" s="55">
        <v>71.099999999999994</v>
      </c>
      <c r="AC37" s="55">
        <v>72</v>
      </c>
      <c r="AD37" s="55">
        <v>70.7</v>
      </c>
      <c r="AE37" s="55">
        <v>69.599999999999994</v>
      </c>
      <c r="AF37" s="55">
        <v>69.5</v>
      </c>
      <c r="AG37" s="58">
        <v>70</v>
      </c>
      <c r="AH37" s="51">
        <f t="shared" si="2"/>
        <v>73.099999999999994</v>
      </c>
      <c r="AI37" s="52">
        <f t="shared" si="3"/>
        <v>68.599999999999994</v>
      </c>
      <c r="AK37" s="53"/>
    </row>
    <row r="38" spans="1:41" x14ac:dyDescent="0.25">
      <c r="A38" s="57" t="s">
        <v>23</v>
      </c>
      <c r="B38" s="55">
        <v>61.8</v>
      </c>
      <c r="C38" s="55">
        <v>61.8</v>
      </c>
      <c r="D38" s="55">
        <v>62.2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67">
        <v>0</v>
      </c>
      <c r="M38" s="67">
        <v>63.3</v>
      </c>
      <c r="N38" s="67">
        <v>64.2</v>
      </c>
      <c r="O38" s="67">
        <v>64</v>
      </c>
      <c r="P38" s="67">
        <v>63.4</v>
      </c>
      <c r="Q38" s="67">
        <v>64.2</v>
      </c>
      <c r="R38" s="67">
        <v>63.7</v>
      </c>
      <c r="S38" s="67">
        <v>63.8</v>
      </c>
      <c r="T38" s="67">
        <v>63.9</v>
      </c>
      <c r="U38" s="67">
        <v>63.7</v>
      </c>
      <c r="V38" s="67">
        <v>63.5</v>
      </c>
      <c r="W38" s="67">
        <v>63.6</v>
      </c>
      <c r="X38" s="67">
        <v>64.2</v>
      </c>
      <c r="Y38" s="67">
        <v>64</v>
      </c>
      <c r="Z38" s="67">
        <v>64</v>
      </c>
      <c r="AA38" s="55">
        <v>61.3</v>
      </c>
      <c r="AB38" s="55">
        <v>61.3</v>
      </c>
      <c r="AC38" s="55">
        <v>62.2</v>
      </c>
      <c r="AD38" s="55">
        <v>63.3</v>
      </c>
      <c r="AE38" s="55">
        <v>63.6</v>
      </c>
      <c r="AF38" s="55">
        <v>63.4</v>
      </c>
      <c r="AG38" s="58">
        <v>69</v>
      </c>
      <c r="AH38" s="51">
        <f t="shared" si="2"/>
        <v>64.2</v>
      </c>
      <c r="AI38" s="52">
        <f t="shared" si="3"/>
        <v>0</v>
      </c>
      <c r="AK38" s="53"/>
    </row>
    <row r="39" spans="1:41" x14ac:dyDescent="0.25">
      <c r="A39" s="57" t="s">
        <v>24</v>
      </c>
      <c r="B39" s="55">
        <v>30</v>
      </c>
      <c r="C39" s="55">
        <v>30</v>
      </c>
      <c r="D39" s="55">
        <v>28.8</v>
      </c>
      <c r="E39" s="55">
        <v>28.8</v>
      </c>
      <c r="F39" s="55">
        <v>28.8</v>
      </c>
      <c r="G39" s="55">
        <v>28.8</v>
      </c>
      <c r="H39" s="55">
        <v>28.8</v>
      </c>
      <c r="I39" s="55">
        <v>28.8</v>
      </c>
      <c r="J39" s="55">
        <v>28.8</v>
      </c>
      <c r="K39" s="55">
        <v>28.8</v>
      </c>
      <c r="L39" s="67">
        <v>28.8</v>
      </c>
      <c r="M39" s="67">
        <v>28.8</v>
      </c>
      <c r="N39" s="67">
        <v>28.8</v>
      </c>
      <c r="O39" s="67">
        <v>28.8</v>
      </c>
      <c r="P39" s="67">
        <v>28.8</v>
      </c>
      <c r="Q39" s="67">
        <v>28.8</v>
      </c>
      <c r="R39" s="67">
        <v>28.8</v>
      </c>
      <c r="S39" s="67">
        <v>28.8</v>
      </c>
      <c r="T39" s="67">
        <v>28.8</v>
      </c>
      <c r="U39" s="67">
        <v>28.8</v>
      </c>
      <c r="V39" s="67">
        <v>30.2</v>
      </c>
      <c r="W39" s="67">
        <v>30.5</v>
      </c>
      <c r="X39" s="67">
        <v>30.5</v>
      </c>
      <c r="Y39" s="67">
        <v>30.5</v>
      </c>
      <c r="Z39" s="67">
        <v>30.5</v>
      </c>
      <c r="AA39" s="55">
        <v>30.5</v>
      </c>
      <c r="AB39" s="55">
        <v>30.5</v>
      </c>
      <c r="AC39" s="55">
        <v>30.5</v>
      </c>
      <c r="AD39" s="55">
        <v>30.5</v>
      </c>
      <c r="AE39" s="55">
        <v>30</v>
      </c>
      <c r="AF39" s="55">
        <v>30</v>
      </c>
      <c r="AG39" s="58">
        <v>60</v>
      </c>
      <c r="AH39" s="51">
        <f t="shared" si="2"/>
        <v>30.5</v>
      </c>
      <c r="AI39" s="52">
        <f t="shared" si="3"/>
        <v>28.8</v>
      </c>
      <c r="AK39" s="53"/>
    </row>
    <row r="40" spans="1:41" x14ac:dyDescent="0.25">
      <c r="A40" s="57" t="s">
        <v>25</v>
      </c>
      <c r="B40" s="67">
        <v>15</v>
      </c>
      <c r="C40" s="67">
        <v>15</v>
      </c>
      <c r="D40" s="67">
        <v>15</v>
      </c>
      <c r="E40" s="67">
        <v>15</v>
      </c>
      <c r="F40" s="67">
        <v>15</v>
      </c>
      <c r="G40" s="67">
        <v>15</v>
      </c>
      <c r="H40" s="67">
        <v>15</v>
      </c>
      <c r="I40" s="67">
        <v>15</v>
      </c>
      <c r="J40" s="67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>
        <v>15</v>
      </c>
      <c r="Q40" s="48">
        <v>15</v>
      </c>
      <c r="R40" s="48">
        <v>15</v>
      </c>
      <c r="S40" s="48">
        <v>15</v>
      </c>
      <c r="T40" s="48">
        <v>15</v>
      </c>
      <c r="U40" s="48">
        <v>15</v>
      </c>
      <c r="V40" s="48">
        <v>15</v>
      </c>
      <c r="W40" s="48">
        <v>15</v>
      </c>
      <c r="X40" s="48">
        <v>15</v>
      </c>
      <c r="Y40" s="48">
        <v>15</v>
      </c>
      <c r="Z40" s="48">
        <v>15</v>
      </c>
      <c r="AA40" s="55">
        <v>15</v>
      </c>
      <c r="AB40" s="55">
        <v>15</v>
      </c>
      <c r="AC40" s="55">
        <v>15</v>
      </c>
      <c r="AD40" s="55">
        <v>15</v>
      </c>
      <c r="AE40" s="55">
        <v>15</v>
      </c>
      <c r="AF40" s="55">
        <v>15</v>
      </c>
      <c r="AG40" s="58">
        <v>30</v>
      </c>
      <c r="AH40" s="51">
        <f t="shared" si="2"/>
        <v>15</v>
      </c>
      <c r="AI40" s="52">
        <f t="shared" si="3"/>
        <v>15</v>
      </c>
      <c r="AK40" s="53"/>
    </row>
    <row r="41" spans="1:41" x14ac:dyDescent="0.25">
      <c r="A41" s="57" t="s">
        <v>86</v>
      </c>
      <c r="B41" s="48"/>
      <c r="C41" s="48"/>
      <c r="D41" s="48"/>
      <c r="E41" s="48"/>
      <c r="F41" s="48"/>
      <c r="G41" s="48"/>
      <c r="H41" s="48"/>
      <c r="I41" s="48"/>
      <c r="J41" s="48"/>
      <c r="K41" s="55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55"/>
      <c r="AB41" s="55"/>
      <c r="AC41" s="55"/>
      <c r="AD41" s="55"/>
      <c r="AE41" s="55"/>
      <c r="AF41" s="55"/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48">
        <v>17</v>
      </c>
      <c r="C42" s="48">
        <v>17</v>
      </c>
      <c r="D42" s="48">
        <v>17</v>
      </c>
      <c r="E42" s="48">
        <v>17</v>
      </c>
      <c r="F42" s="48">
        <v>17</v>
      </c>
      <c r="G42" s="48">
        <v>17</v>
      </c>
      <c r="H42" s="48">
        <v>17</v>
      </c>
      <c r="I42" s="48">
        <v>17</v>
      </c>
      <c r="J42" s="48">
        <v>17</v>
      </c>
      <c r="K42" s="68">
        <v>17</v>
      </c>
      <c r="L42" s="48">
        <v>17</v>
      </c>
      <c r="M42" s="48">
        <v>17</v>
      </c>
      <c r="N42" s="48">
        <v>17</v>
      </c>
      <c r="O42" s="48">
        <v>17</v>
      </c>
      <c r="P42" s="48">
        <v>17</v>
      </c>
      <c r="Q42" s="48">
        <v>17</v>
      </c>
      <c r="R42" s="48">
        <v>17</v>
      </c>
      <c r="S42" s="48">
        <v>17</v>
      </c>
      <c r="T42" s="48">
        <v>17</v>
      </c>
      <c r="U42" s="48">
        <v>17</v>
      </c>
      <c r="V42" s="48">
        <v>17</v>
      </c>
      <c r="W42" s="48">
        <v>17</v>
      </c>
      <c r="X42" s="48">
        <v>17</v>
      </c>
      <c r="Y42" s="48">
        <v>17</v>
      </c>
      <c r="Z42" s="48">
        <v>17</v>
      </c>
      <c r="AA42" s="55">
        <v>17</v>
      </c>
      <c r="AB42" s="55">
        <v>17</v>
      </c>
      <c r="AC42" s="55">
        <v>17</v>
      </c>
      <c r="AD42" s="55">
        <v>17</v>
      </c>
      <c r="AE42" s="55">
        <v>16.899999999999999</v>
      </c>
      <c r="AF42" s="55">
        <v>16.899999999999999</v>
      </c>
      <c r="AG42" s="58">
        <v>24</v>
      </c>
      <c r="AH42" s="51">
        <f t="shared" si="2"/>
        <v>17</v>
      </c>
      <c r="AI42" s="52">
        <f t="shared" si="3"/>
        <v>16.899999999999999</v>
      </c>
      <c r="AK42" s="53"/>
    </row>
    <row r="43" spans="1:41" x14ac:dyDescent="0.25">
      <c r="A43" s="57" t="s">
        <v>27</v>
      </c>
      <c r="B43" s="48">
        <v>3.2</v>
      </c>
      <c r="C43" s="48">
        <v>3.2</v>
      </c>
      <c r="D43" s="48">
        <v>3.2</v>
      </c>
      <c r="E43" s="48">
        <v>3.2</v>
      </c>
      <c r="F43" s="48">
        <v>3.2</v>
      </c>
      <c r="G43" s="48">
        <v>3.2</v>
      </c>
      <c r="H43" s="48">
        <v>3.2</v>
      </c>
      <c r="I43" s="48">
        <v>3.2</v>
      </c>
      <c r="J43" s="48">
        <v>3.2</v>
      </c>
      <c r="K43" s="55">
        <v>3.2</v>
      </c>
      <c r="L43" s="48">
        <v>3.2</v>
      </c>
      <c r="M43" s="48">
        <v>3.2</v>
      </c>
      <c r="N43" s="48">
        <v>3.2</v>
      </c>
      <c r="O43" s="48">
        <v>0</v>
      </c>
      <c r="P43" s="48">
        <v>0</v>
      </c>
      <c r="Q43" s="48">
        <v>0</v>
      </c>
      <c r="R43" s="48">
        <v>0</v>
      </c>
      <c r="S43" s="48">
        <v>2.8</v>
      </c>
      <c r="T43" s="48">
        <v>2.8</v>
      </c>
      <c r="U43" s="48">
        <v>2.8</v>
      </c>
      <c r="V43" s="48">
        <v>2.8</v>
      </c>
      <c r="W43" s="48">
        <v>2.8</v>
      </c>
      <c r="X43" s="48">
        <v>2.8</v>
      </c>
      <c r="Y43" s="48">
        <v>0</v>
      </c>
      <c r="Z43" s="48">
        <v>0</v>
      </c>
      <c r="AA43" s="55">
        <v>0</v>
      </c>
      <c r="AB43" s="55">
        <v>0</v>
      </c>
      <c r="AC43" s="55">
        <v>0</v>
      </c>
      <c r="AD43" s="55">
        <v>0</v>
      </c>
      <c r="AE43" s="55">
        <v>0</v>
      </c>
      <c r="AF43" s="55">
        <v>0</v>
      </c>
      <c r="AG43" s="58">
        <v>15</v>
      </c>
      <c r="AH43" s="51">
        <f t="shared" si="2"/>
        <v>3.2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48">
        <v>12.1</v>
      </c>
      <c r="C44" s="48">
        <v>12.1</v>
      </c>
      <c r="D44" s="48">
        <v>12.1</v>
      </c>
      <c r="E44" s="48">
        <v>12.1</v>
      </c>
      <c r="F44" s="48">
        <v>12.1</v>
      </c>
      <c r="G44" s="48">
        <v>12.1</v>
      </c>
      <c r="H44" s="48">
        <v>12.1</v>
      </c>
      <c r="I44" s="48">
        <v>12.1</v>
      </c>
      <c r="J44" s="48">
        <v>12.1</v>
      </c>
      <c r="K44" s="55">
        <v>12</v>
      </c>
      <c r="L44" s="48">
        <v>12</v>
      </c>
      <c r="M44" s="48">
        <v>12</v>
      </c>
      <c r="N44" s="48">
        <v>12</v>
      </c>
      <c r="O44" s="48">
        <v>12</v>
      </c>
      <c r="P44" s="48">
        <v>12</v>
      </c>
      <c r="Q44" s="48">
        <v>12</v>
      </c>
      <c r="R44" s="48">
        <v>12</v>
      </c>
      <c r="S44" s="48">
        <v>12</v>
      </c>
      <c r="T44" s="48">
        <v>12</v>
      </c>
      <c r="U44" s="48">
        <v>12</v>
      </c>
      <c r="V44" s="48">
        <v>12</v>
      </c>
      <c r="W44" s="48">
        <v>12</v>
      </c>
      <c r="X44" s="48">
        <v>12</v>
      </c>
      <c r="Y44" s="48">
        <v>12</v>
      </c>
      <c r="Z44" s="48">
        <v>12</v>
      </c>
      <c r="AA44" s="55">
        <v>12</v>
      </c>
      <c r="AB44" s="55">
        <v>12</v>
      </c>
      <c r="AC44" s="55">
        <v>12</v>
      </c>
      <c r="AD44" s="55">
        <v>12</v>
      </c>
      <c r="AE44" s="55">
        <v>12</v>
      </c>
      <c r="AF44" s="55">
        <v>12</v>
      </c>
      <c r="AG44" s="58">
        <v>14.1</v>
      </c>
      <c r="AH44" s="51">
        <f t="shared" si="2"/>
        <v>12.1</v>
      </c>
      <c r="AI44" s="52">
        <f t="shared" si="3"/>
        <v>12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48">
        <v>14</v>
      </c>
      <c r="C45" s="48">
        <v>14</v>
      </c>
      <c r="D45" s="48">
        <v>14</v>
      </c>
      <c r="E45" s="48">
        <v>14</v>
      </c>
      <c r="F45" s="48">
        <v>14</v>
      </c>
      <c r="G45" s="48">
        <v>14</v>
      </c>
      <c r="H45" s="48">
        <v>14</v>
      </c>
      <c r="I45" s="48">
        <v>14</v>
      </c>
      <c r="J45" s="48">
        <v>14</v>
      </c>
      <c r="K45" s="68">
        <v>14</v>
      </c>
      <c r="L45" s="48">
        <v>14</v>
      </c>
      <c r="M45" s="48">
        <v>14</v>
      </c>
      <c r="N45" s="48">
        <v>14</v>
      </c>
      <c r="O45" s="48">
        <v>14</v>
      </c>
      <c r="P45" s="48">
        <v>14</v>
      </c>
      <c r="Q45" s="48">
        <v>12</v>
      </c>
      <c r="R45" s="48">
        <v>12</v>
      </c>
      <c r="S45" s="48">
        <v>12</v>
      </c>
      <c r="T45" s="48">
        <v>12</v>
      </c>
      <c r="U45" s="48">
        <v>14</v>
      </c>
      <c r="V45" s="48">
        <v>14</v>
      </c>
      <c r="W45" s="48">
        <v>14</v>
      </c>
      <c r="X45" s="48">
        <v>14</v>
      </c>
      <c r="Y45" s="48">
        <v>14</v>
      </c>
      <c r="Z45" s="48">
        <v>14</v>
      </c>
      <c r="AA45" s="48">
        <v>14</v>
      </c>
      <c r="AB45" s="48">
        <v>14</v>
      </c>
      <c r="AC45" s="48">
        <v>14</v>
      </c>
      <c r="AD45" s="55">
        <v>8</v>
      </c>
      <c r="AE45" s="55">
        <v>8</v>
      </c>
      <c r="AF45" s="55">
        <v>14</v>
      </c>
      <c r="AG45" s="58">
        <v>14</v>
      </c>
      <c r="AH45" s="51">
        <f t="shared" si="2"/>
        <v>14</v>
      </c>
      <c r="AI45" s="52">
        <f t="shared" si="3"/>
        <v>8</v>
      </c>
      <c r="AK45" s="53"/>
    </row>
    <row r="46" spans="1:41" x14ac:dyDescent="0.25">
      <c r="A46" s="57" t="s">
        <v>30</v>
      </c>
      <c r="B46" s="48">
        <v>6.5</v>
      </c>
      <c r="C46" s="48">
        <v>6.5</v>
      </c>
      <c r="D46" s="48">
        <v>6.5</v>
      </c>
      <c r="E46" s="48">
        <v>6.5</v>
      </c>
      <c r="F46" s="48">
        <v>6.5</v>
      </c>
      <c r="G46" s="48">
        <v>6.5</v>
      </c>
      <c r="H46" s="48">
        <v>6.5</v>
      </c>
      <c r="I46" s="48">
        <v>6.5</v>
      </c>
      <c r="J46" s="48">
        <v>6.5</v>
      </c>
      <c r="K46" s="55">
        <v>6.5</v>
      </c>
      <c r="L46" s="48">
        <v>6.5</v>
      </c>
      <c r="M46" s="48">
        <v>6.5</v>
      </c>
      <c r="N46" s="48">
        <v>6.5</v>
      </c>
      <c r="O46" s="48">
        <v>6.5</v>
      </c>
      <c r="P46" s="48">
        <v>6.5</v>
      </c>
      <c r="Q46" s="48">
        <v>6.5</v>
      </c>
      <c r="R46" s="48">
        <v>6.5</v>
      </c>
      <c r="S46" s="48">
        <v>6.5</v>
      </c>
      <c r="T46" s="48">
        <v>6.5</v>
      </c>
      <c r="U46" s="48">
        <v>6.5</v>
      </c>
      <c r="V46" s="48">
        <v>6.5</v>
      </c>
      <c r="W46" s="48">
        <v>6.5</v>
      </c>
      <c r="X46" s="48">
        <v>6.5</v>
      </c>
      <c r="Y46" s="48">
        <v>6.5</v>
      </c>
      <c r="Z46" s="48">
        <v>6.5</v>
      </c>
      <c r="AA46" s="55">
        <v>6.5</v>
      </c>
      <c r="AB46" s="55">
        <v>6.5</v>
      </c>
      <c r="AC46" s="55">
        <v>6.6</v>
      </c>
      <c r="AD46" s="55">
        <v>6.6</v>
      </c>
      <c r="AE46" s="55">
        <v>6.6</v>
      </c>
      <c r="AF46" s="55">
        <v>6.6</v>
      </c>
      <c r="AG46" s="58">
        <v>10.050000000000001</v>
      </c>
      <c r="AH46" s="51">
        <f t="shared" si="2"/>
        <v>6.6</v>
      </c>
      <c r="AI46" s="52">
        <f t="shared" si="3"/>
        <v>6.5</v>
      </c>
      <c r="AK46" s="53"/>
    </row>
    <row r="47" spans="1:41" x14ac:dyDescent="0.25">
      <c r="A47" s="57" t="s">
        <v>31</v>
      </c>
      <c r="B47" s="48">
        <v>6.2</v>
      </c>
      <c r="C47" s="48">
        <v>6.2</v>
      </c>
      <c r="D47" s="48">
        <v>6.2</v>
      </c>
      <c r="E47" s="48">
        <v>6.2</v>
      </c>
      <c r="F47" s="48">
        <v>6.2</v>
      </c>
      <c r="G47" s="48">
        <v>6.2</v>
      </c>
      <c r="H47" s="48">
        <v>6.2</v>
      </c>
      <c r="I47" s="48">
        <v>6.2</v>
      </c>
      <c r="J47" s="48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>
        <v>6.2</v>
      </c>
      <c r="Q47" s="48">
        <v>6.2</v>
      </c>
      <c r="R47" s="48">
        <v>6.2</v>
      </c>
      <c r="S47" s="48">
        <v>6.2</v>
      </c>
      <c r="T47" s="48">
        <v>6.2</v>
      </c>
      <c r="U47" s="48">
        <v>6.2</v>
      </c>
      <c r="V47" s="48">
        <v>6.2</v>
      </c>
      <c r="W47" s="48">
        <v>6.2</v>
      </c>
      <c r="X47" s="48">
        <v>6.2</v>
      </c>
      <c r="Y47" s="48">
        <v>6.2</v>
      </c>
      <c r="Z47" s="48">
        <v>6.2</v>
      </c>
      <c r="AA47" s="55">
        <v>6.2</v>
      </c>
      <c r="AB47" s="55">
        <v>6.2</v>
      </c>
      <c r="AC47" s="55">
        <v>6.2</v>
      </c>
      <c r="AD47" s="55">
        <v>6.2</v>
      </c>
      <c r="AE47" s="55">
        <v>6.2</v>
      </c>
      <c r="AF47" s="55">
        <v>6.2</v>
      </c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f>B195</f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377.54</v>
      </c>
      <c r="C49" s="66">
        <f t="shared" si="6"/>
        <v>376.14000000000004</v>
      </c>
      <c r="D49" s="66">
        <f t="shared" si="6"/>
        <v>375.34000000000003</v>
      </c>
      <c r="E49" s="66">
        <f t="shared" si="6"/>
        <v>313.74000000000007</v>
      </c>
      <c r="F49" s="66">
        <f t="shared" si="6"/>
        <v>315.94</v>
      </c>
      <c r="G49" s="66">
        <f t="shared" si="6"/>
        <v>316.34000000000003</v>
      </c>
      <c r="H49" s="66">
        <f t="shared" si="6"/>
        <v>314.14000000000004</v>
      </c>
      <c r="I49" s="66">
        <f t="shared" si="6"/>
        <v>315.44</v>
      </c>
      <c r="J49" s="66">
        <f t="shared" si="6"/>
        <v>314.64000000000004</v>
      </c>
      <c r="K49" s="66">
        <f t="shared" si="6"/>
        <v>310.24</v>
      </c>
      <c r="L49" s="66">
        <f t="shared" si="6"/>
        <v>316.74</v>
      </c>
      <c r="M49" s="66">
        <f t="shared" si="6"/>
        <v>381.04</v>
      </c>
      <c r="N49" s="66">
        <f t="shared" si="6"/>
        <v>380.34000000000003</v>
      </c>
      <c r="O49" s="66">
        <f t="shared" si="6"/>
        <v>376.44</v>
      </c>
      <c r="P49" s="66">
        <f t="shared" si="6"/>
        <v>378.34</v>
      </c>
      <c r="Q49" s="66">
        <f t="shared" si="6"/>
        <v>374.14000000000004</v>
      </c>
      <c r="R49" s="66">
        <f t="shared" si="6"/>
        <v>374.04</v>
      </c>
      <c r="S49" s="66">
        <f t="shared" si="6"/>
        <v>377.24</v>
      </c>
      <c r="T49" s="66">
        <f t="shared" si="6"/>
        <v>380.04</v>
      </c>
      <c r="U49" s="66">
        <f t="shared" si="6"/>
        <v>381.24000000000007</v>
      </c>
      <c r="V49" s="66">
        <f t="shared" si="6"/>
        <v>380.54</v>
      </c>
      <c r="W49" s="66">
        <f t="shared" si="6"/>
        <v>380.04</v>
      </c>
      <c r="X49" s="66">
        <f t="shared" si="6"/>
        <v>379.94</v>
      </c>
      <c r="Y49" s="66">
        <f t="shared" si="6"/>
        <v>377.54</v>
      </c>
      <c r="Z49" s="66">
        <f t="shared" si="6"/>
        <v>377.54</v>
      </c>
      <c r="AA49" s="66">
        <f t="shared" si="6"/>
        <v>374.64</v>
      </c>
      <c r="AB49" s="66">
        <f t="shared" si="6"/>
        <v>375.84</v>
      </c>
      <c r="AC49" s="66">
        <f t="shared" si="6"/>
        <v>378.24</v>
      </c>
      <c r="AD49" s="66">
        <f t="shared" si="6"/>
        <v>372.74000000000007</v>
      </c>
      <c r="AE49" s="66">
        <f t="shared" si="6"/>
        <v>370.44</v>
      </c>
      <c r="AF49" s="66">
        <f t="shared" si="6"/>
        <v>334.04</v>
      </c>
      <c r="AG49" s="71">
        <f>SUM(AG36:AG48)</f>
        <v>489.91</v>
      </c>
      <c r="AH49" s="51">
        <f t="shared" si="2"/>
        <v>381.24000000000007</v>
      </c>
      <c r="AI49" s="52">
        <f t="shared" si="3"/>
        <v>310.24</v>
      </c>
      <c r="AK49" s="53"/>
    </row>
    <row r="50" spans="1:37" x14ac:dyDescent="0.25">
      <c r="A50" s="54" t="s">
        <v>34</v>
      </c>
      <c r="B50" s="48">
        <v>0</v>
      </c>
      <c r="C50" s="48">
        <v>0</v>
      </c>
      <c r="D50" s="48">
        <v>0</v>
      </c>
      <c r="E50" s="48">
        <v>0</v>
      </c>
      <c r="F50" s="48">
        <v>0</v>
      </c>
      <c r="G50" s="48">
        <v>0</v>
      </c>
      <c r="H50" s="48">
        <v>0</v>
      </c>
      <c r="I50" s="48">
        <v>0</v>
      </c>
      <c r="J50" s="48">
        <v>0</v>
      </c>
      <c r="K50" s="48">
        <v>0</v>
      </c>
      <c r="L50" s="48">
        <v>0</v>
      </c>
      <c r="M50" s="48">
        <v>0</v>
      </c>
      <c r="N50" s="72">
        <v>0</v>
      </c>
      <c r="O50" s="72">
        <v>0</v>
      </c>
      <c r="P50" s="48">
        <v>29.2</v>
      </c>
      <c r="Q50" s="48">
        <v>40</v>
      </c>
      <c r="R50" s="48">
        <v>44.5</v>
      </c>
      <c r="S50" s="48">
        <v>59.9</v>
      </c>
      <c r="T50" s="48">
        <v>37.5</v>
      </c>
      <c r="U50" s="48">
        <v>29.9</v>
      </c>
      <c r="V50" s="48">
        <v>29.9</v>
      </c>
      <c r="W50" s="48">
        <v>10.8</v>
      </c>
      <c r="X50" s="48">
        <v>19.8</v>
      </c>
      <c r="Y50" s="48">
        <v>60</v>
      </c>
      <c r="Z50" s="48">
        <v>60</v>
      </c>
      <c r="AA50" s="48">
        <v>60</v>
      </c>
      <c r="AB50" s="48">
        <v>60</v>
      </c>
      <c r="AC50" s="48">
        <v>40</v>
      </c>
      <c r="AD50" s="48">
        <v>14</v>
      </c>
      <c r="AE50" s="48">
        <v>0</v>
      </c>
      <c r="AF50" s="48">
        <v>0</v>
      </c>
      <c r="AG50" s="56">
        <v>60</v>
      </c>
      <c r="AH50" s="51">
        <f t="shared" si="2"/>
        <v>60</v>
      </c>
      <c r="AI50" s="52">
        <f t="shared" si="3"/>
        <v>0</v>
      </c>
      <c r="AK50" s="53"/>
    </row>
    <row r="51" spans="1:37" x14ac:dyDescent="0.25">
      <c r="A51" s="57" t="s">
        <v>35</v>
      </c>
      <c r="B51" s="67">
        <v>0</v>
      </c>
      <c r="C51" s="67">
        <v>0</v>
      </c>
      <c r="D51" s="67">
        <v>0</v>
      </c>
      <c r="E51" s="67">
        <v>0</v>
      </c>
      <c r="F51" s="67">
        <v>0</v>
      </c>
      <c r="G51" s="67">
        <v>0</v>
      </c>
      <c r="H51" s="67">
        <v>0</v>
      </c>
      <c r="I51" s="67">
        <v>0</v>
      </c>
      <c r="J51" s="67">
        <v>0</v>
      </c>
      <c r="K51" s="67">
        <v>0</v>
      </c>
      <c r="L51" s="67">
        <v>0</v>
      </c>
      <c r="M51" s="67">
        <v>0</v>
      </c>
      <c r="N51" s="72">
        <v>0</v>
      </c>
      <c r="O51" s="72">
        <v>0</v>
      </c>
      <c r="P51" s="67">
        <v>15.1</v>
      </c>
      <c r="Q51" s="67">
        <v>17.399999999999999</v>
      </c>
      <c r="R51" s="48">
        <v>18</v>
      </c>
      <c r="S51" s="48">
        <v>19.7</v>
      </c>
      <c r="T51" s="48">
        <v>22.5</v>
      </c>
      <c r="U51" s="67">
        <v>15.6</v>
      </c>
      <c r="V51" s="67">
        <v>11.7</v>
      </c>
      <c r="W51" s="67">
        <v>8</v>
      </c>
      <c r="X51" s="67">
        <v>4.9000000000000004</v>
      </c>
      <c r="Y51" s="67">
        <v>28.7</v>
      </c>
      <c r="Z51" s="67">
        <v>28.7</v>
      </c>
      <c r="AA51" s="67">
        <v>28.5</v>
      </c>
      <c r="AB51" s="67">
        <v>28.5</v>
      </c>
      <c r="AC51" s="67">
        <v>18.7</v>
      </c>
      <c r="AD51" s="67">
        <v>9.8000000000000007</v>
      </c>
      <c r="AE51" s="67">
        <v>0</v>
      </c>
      <c r="AF51" s="67">
        <v>0</v>
      </c>
      <c r="AG51" s="58">
        <v>32</v>
      </c>
      <c r="AH51" s="51">
        <f t="shared" si="2"/>
        <v>28.7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74">
        <v>0</v>
      </c>
      <c r="C52" s="74">
        <v>0</v>
      </c>
      <c r="D52" s="74">
        <v>0</v>
      </c>
      <c r="E52" s="74">
        <v>0</v>
      </c>
      <c r="F52" s="74">
        <v>0</v>
      </c>
      <c r="G52" s="74">
        <v>0</v>
      </c>
      <c r="H52" s="74">
        <v>0</v>
      </c>
      <c r="I52" s="74">
        <v>0</v>
      </c>
      <c r="J52" s="74">
        <v>0</v>
      </c>
      <c r="K52" s="74">
        <v>0</v>
      </c>
      <c r="L52" s="74">
        <v>0</v>
      </c>
      <c r="M52" s="74">
        <v>0</v>
      </c>
      <c r="N52" s="73">
        <v>0</v>
      </c>
      <c r="O52" s="73">
        <v>0</v>
      </c>
      <c r="P52" s="74">
        <v>5.5</v>
      </c>
      <c r="Q52" s="74">
        <v>6.4</v>
      </c>
      <c r="R52" s="48">
        <v>6.6</v>
      </c>
      <c r="S52" s="48">
        <v>7.2</v>
      </c>
      <c r="T52" s="48">
        <v>8.1999999999999993</v>
      </c>
      <c r="U52" s="74">
        <v>5.7</v>
      </c>
      <c r="V52" s="74">
        <v>4.3</v>
      </c>
      <c r="W52" s="74">
        <v>2.9</v>
      </c>
      <c r="X52" s="74">
        <v>1.8</v>
      </c>
      <c r="Y52" s="74">
        <v>10.5</v>
      </c>
      <c r="Z52" s="74">
        <v>10.5</v>
      </c>
      <c r="AA52" s="74">
        <v>10.4</v>
      </c>
      <c r="AB52" s="74">
        <v>10.4</v>
      </c>
      <c r="AC52" s="74">
        <v>6.8</v>
      </c>
      <c r="AD52" s="74">
        <v>3.6</v>
      </c>
      <c r="AE52" s="74">
        <v>0</v>
      </c>
      <c r="AF52" s="74">
        <v>0</v>
      </c>
      <c r="AG52" s="75">
        <v>14</v>
      </c>
      <c r="AH52" s="51">
        <f t="shared" si="2"/>
        <v>10.5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 t="shared" ref="B53:AF53" si="7">SUM(B50:B52)</f>
        <v>0</v>
      </c>
      <c r="C53" s="66">
        <f t="shared" si="7"/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0</v>
      </c>
      <c r="P53" s="66">
        <f t="shared" si="7"/>
        <v>49.8</v>
      </c>
      <c r="Q53" s="66">
        <f t="shared" si="7"/>
        <v>63.8</v>
      </c>
      <c r="R53" s="66">
        <f t="shared" si="7"/>
        <v>69.099999999999994</v>
      </c>
      <c r="S53" s="66">
        <f t="shared" si="7"/>
        <v>86.8</v>
      </c>
      <c r="T53" s="66">
        <f t="shared" si="7"/>
        <v>68.2</v>
      </c>
      <c r="U53" s="66">
        <f t="shared" si="7"/>
        <v>51.2</v>
      </c>
      <c r="V53" s="66">
        <f t="shared" si="7"/>
        <v>45.899999999999991</v>
      </c>
      <c r="W53" s="66">
        <f t="shared" si="7"/>
        <v>21.7</v>
      </c>
      <c r="X53" s="66">
        <f t="shared" si="7"/>
        <v>26.500000000000004</v>
      </c>
      <c r="Y53" s="66">
        <f t="shared" si="7"/>
        <v>99.2</v>
      </c>
      <c r="Z53" s="66">
        <f t="shared" si="7"/>
        <v>99.2</v>
      </c>
      <c r="AA53" s="66">
        <f t="shared" si="7"/>
        <v>98.9</v>
      </c>
      <c r="AB53" s="66">
        <f t="shared" si="7"/>
        <v>98.9</v>
      </c>
      <c r="AC53" s="66">
        <f t="shared" si="7"/>
        <v>65.5</v>
      </c>
      <c r="AD53" s="66">
        <f t="shared" si="7"/>
        <v>27.400000000000002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99.2</v>
      </c>
      <c r="AI53" s="52">
        <f t="shared" si="3"/>
        <v>0</v>
      </c>
      <c r="AK53" s="53"/>
    </row>
    <row r="54" spans="1:37" x14ac:dyDescent="0.25">
      <c r="A54" s="54" t="s">
        <v>206</v>
      </c>
      <c r="B54" s="48">
        <v>24.19</v>
      </c>
      <c r="C54" s="48">
        <v>23.42</v>
      </c>
      <c r="D54" s="48">
        <v>22</v>
      </c>
      <c r="E54" s="48">
        <v>22</v>
      </c>
      <c r="F54" s="48">
        <v>19.2</v>
      </c>
      <c r="G54" s="48">
        <v>17.670000000000002</v>
      </c>
      <c r="H54" s="48">
        <v>22.3</v>
      </c>
      <c r="I54" s="48">
        <v>11</v>
      </c>
      <c r="J54" s="48">
        <v>12</v>
      </c>
      <c r="K54" s="48">
        <v>10.83</v>
      </c>
      <c r="L54" s="48">
        <v>10.199999999999999</v>
      </c>
      <c r="M54" s="48">
        <v>14</v>
      </c>
      <c r="N54" s="48">
        <v>27</v>
      </c>
      <c r="O54" s="48">
        <v>35.520000000000003</v>
      </c>
      <c r="P54" s="48">
        <v>39.26</v>
      </c>
      <c r="Q54" s="48">
        <v>27.67</v>
      </c>
      <c r="R54" s="48">
        <v>32.520000000000003</v>
      </c>
      <c r="S54" s="48">
        <v>23.76</v>
      </c>
      <c r="T54" s="48">
        <v>23.44</v>
      </c>
      <c r="U54" s="48">
        <v>22.2</v>
      </c>
      <c r="V54" s="48">
        <v>19.14</v>
      </c>
      <c r="W54" s="48">
        <v>18.98</v>
      </c>
      <c r="X54" s="48">
        <v>18.84</v>
      </c>
      <c r="Y54" s="48">
        <v>39.15</v>
      </c>
      <c r="Z54" s="48">
        <v>65.94</v>
      </c>
      <c r="AA54" s="48">
        <v>39.71</v>
      </c>
      <c r="AB54" s="48">
        <v>38.14</v>
      </c>
      <c r="AC54" s="48">
        <v>40.619999999999997</v>
      </c>
      <c r="AD54" s="48">
        <v>36.840000000000003</v>
      </c>
      <c r="AE54" s="48">
        <v>30.9</v>
      </c>
      <c r="AF54" s="48">
        <v>29.23</v>
      </c>
      <c r="AG54" s="56"/>
      <c r="AH54" s="51">
        <f t="shared" si="2"/>
        <v>65.94</v>
      </c>
      <c r="AI54" s="52">
        <f t="shared" si="3"/>
        <v>10.199999999999999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>
        <v>53</v>
      </c>
      <c r="Q55" s="48">
        <v>0</v>
      </c>
      <c r="R55" s="48">
        <v>0</v>
      </c>
      <c r="S55" s="48">
        <v>0</v>
      </c>
      <c r="T55" s="48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  <c r="Z55" s="76">
        <v>44.8</v>
      </c>
      <c r="AA55" s="67">
        <v>0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58"/>
      <c r="AH55" s="51">
        <f t="shared" si="2"/>
        <v>53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-40</v>
      </c>
      <c r="C56" s="67">
        <v>-39</v>
      </c>
      <c r="D56" s="67">
        <v>-41</v>
      </c>
      <c r="E56" s="67">
        <v>-12</v>
      </c>
      <c r="F56" s="67">
        <v>-27</v>
      </c>
      <c r="G56" s="67">
        <v>-52.3</v>
      </c>
      <c r="H56" s="67">
        <v>-53.3</v>
      </c>
      <c r="I56" s="67">
        <v>-48</v>
      </c>
      <c r="J56" s="67">
        <v>-1.9</v>
      </c>
      <c r="K56" s="48">
        <v>-0.5</v>
      </c>
      <c r="L56" s="67">
        <v>0</v>
      </c>
      <c r="M56" s="67">
        <v>0</v>
      </c>
      <c r="N56" s="67">
        <v>-5</v>
      </c>
      <c r="O56" s="67">
        <v>38.9</v>
      </c>
      <c r="P56" s="67">
        <v>-14.7</v>
      </c>
      <c r="Q56" s="67">
        <v>2.7</v>
      </c>
      <c r="R56" s="67">
        <v>5.7</v>
      </c>
      <c r="S56" s="67">
        <v>14</v>
      </c>
      <c r="T56" s="67">
        <v>-2.6</v>
      </c>
      <c r="U56" s="77">
        <v>10.3</v>
      </c>
      <c r="V56" s="77">
        <v>-16.2</v>
      </c>
      <c r="W56" s="77">
        <v>-38</v>
      </c>
      <c r="X56" s="77">
        <v>-9.3000000000000007</v>
      </c>
      <c r="Y56" s="77">
        <v>20.7</v>
      </c>
      <c r="Z56" s="77">
        <v>23.7</v>
      </c>
      <c r="AA56" s="67">
        <v>32.299999999999997</v>
      </c>
      <c r="AB56" s="67">
        <v>8.1999999999999993</v>
      </c>
      <c r="AC56" s="67">
        <v>-9.9</v>
      </c>
      <c r="AD56" s="67">
        <v>-17.3</v>
      </c>
      <c r="AE56" s="67">
        <v>0</v>
      </c>
      <c r="AF56" s="67">
        <v>-31</v>
      </c>
      <c r="AG56" s="78"/>
      <c r="AH56" s="51">
        <f t="shared" si="2"/>
        <v>38.9</v>
      </c>
      <c r="AI56" s="52">
        <f t="shared" si="3"/>
        <v>-53.3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67">
        <v>0</v>
      </c>
      <c r="O57" s="67">
        <v>0</v>
      </c>
      <c r="P57" s="67">
        <v>0</v>
      </c>
      <c r="Q57" s="67">
        <v>0</v>
      </c>
      <c r="R57" s="67">
        <v>0</v>
      </c>
      <c r="S57" s="67">
        <v>0</v>
      </c>
      <c r="T57" s="67">
        <v>9</v>
      </c>
      <c r="U57" s="67">
        <v>9</v>
      </c>
      <c r="V57" s="67">
        <v>0</v>
      </c>
      <c r="W57" s="67">
        <v>0</v>
      </c>
      <c r="X57" s="67">
        <v>0</v>
      </c>
      <c r="Y57" s="67">
        <v>15</v>
      </c>
      <c r="Z57" s="67">
        <v>15</v>
      </c>
      <c r="AA57" s="79">
        <v>19</v>
      </c>
      <c r="AB57" s="79">
        <v>20</v>
      </c>
      <c r="AC57" s="79">
        <v>22</v>
      </c>
      <c r="AD57" s="79">
        <v>0</v>
      </c>
      <c r="AE57" s="79">
        <v>10</v>
      </c>
      <c r="AF57" s="79">
        <v>10</v>
      </c>
      <c r="AG57" s="78"/>
      <c r="AH57" s="51">
        <f t="shared" si="2"/>
        <v>22</v>
      </c>
      <c r="AI57" s="52">
        <f t="shared" si="3"/>
        <v>0</v>
      </c>
      <c r="AK57" s="53"/>
    </row>
    <row r="58" spans="1:37" x14ac:dyDescent="0.25">
      <c r="A58" s="57" t="s">
        <v>40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79">
        <v>0</v>
      </c>
      <c r="L58" s="79">
        <v>0</v>
      </c>
      <c r="M58" s="79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67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  <c r="AD58" s="48">
        <v>0</v>
      </c>
      <c r="AE58" s="48">
        <v>0</v>
      </c>
      <c r="AF58" s="48">
        <v>0</v>
      </c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88</v>
      </c>
      <c r="B59" s="80">
        <v>0</v>
      </c>
      <c r="C59" s="80">
        <v>0</v>
      </c>
      <c r="D59" s="80">
        <v>0</v>
      </c>
      <c r="E59" s="80">
        <v>0</v>
      </c>
      <c r="F59" s="80">
        <v>0</v>
      </c>
      <c r="G59" s="80">
        <v>0</v>
      </c>
      <c r="H59" s="80">
        <v>0</v>
      </c>
      <c r="I59" s="80">
        <v>0</v>
      </c>
      <c r="J59" s="80">
        <v>0</v>
      </c>
      <c r="K59" s="79">
        <v>0</v>
      </c>
      <c r="L59" s="79">
        <v>0</v>
      </c>
      <c r="M59" s="79">
        <v>0</v>
      </c>
      <c r="N59" s="80">
        <v>0</v>
      </c>
      <c r="O59" s="80">
        <v>0</v>
      </c>
      <c r="P59" s="80">
        <v>0</v>
      </c>
      <c r="Q59" s="80">
        <v>0</v>
      </c>
      <c r="R59" s="80">
        <v>0</v>
      </c>
      <c r="S59" s="80">
        <v>0</v>
      </c>
      <c r="T59" s="80">
        <v>0</v>
      </c>
      <c r="U59" s="48">
        <v>0</v>
      </c>
      <c r="V59" s="67">
        <v>0</v>
      </c>
      <c r="W59" s="67">
        <v>0</v>
      </c>
      <c r="X59" s="67">
        <v>0</v>
      </c>
      <c r="Y59" s="67">
        <v>8</v>
      </c>
      <c r="Z59" s="80">
        <v>8</v>
      </c>
      <c r="AA59" s="80">
        <v>8</v>
      </c>
      <c r="AB59" s="80">
        <v>8</v>
      </c>
      <c r="AC59" s="80">
        <v>0</v>
      </c>
      <c r="AD59" s="80">
        <v>4</v>
      </c>
      <c r="AE59" s="80">
        <v>4</v>
      </c>
      <c r="AF59" s="80">
        <v>4</v>
      </c>
      <c r="AG59" s="78"/>
      <c r="AH59" s="51">
        <f t="shared" si="2"/>
        <v>8</v>
      </c>
      <c r="AI59" s="52">
        <f t="shared" si="3"/>
        <v>0</v>
      </c>
      <c r="AK59" s="53"/>
    </row>
    <row r="60" spans="1:37" x14ac:dyDescent="0.25">
      <c r="A60" s="57" t="s">
        <v>89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79">
        <v>0</v>
      </c>
      <c r="L60" s="79">
        <v>0</v>
      </c>
      <c r="M60" s="79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48">
        <v>0</v>
      </c>
      <c r="V60" s="67">
        <v>0</v>
      </c>
      <c r="W60" s="67">
        <v>0</v>
      </c>
      <c r="X60" s="67">
        <v>0</v>
      </c>
      <c r="Y60" s="67">
        <v>0</v>
      </c>
      <c r="Z60" s="67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>
        <v>0</v>
      </c>
      <c r="C61" s="79">
        <v>0</v>
      </c>
      <c r="D61" s="79">
        <v>0</v>
      </c>
      <c r="E61" s="79">
        <v>0</v>
      </c>
      <c r="F61" s="79">
        <v>0</v>
      </c>
      <c r="G61" s="79">
        <v>0</v>
      </c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>
        <v>0</v>
      </c>
      <c r="Q61" s="79">
        <v>0</v>
      </c>
      <c r="R61" s="79">
        <v>0</v>
      </c>
      <c r="S61" s="79">
        <v>0</v>
      </c>
      <c r="T61" s="79">
        <v>0</v>
      </c>
      <c r="U61" s="48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79">
        <v>0</v>
      </c>
      <c r="AB61" s="79">
        <v>0</v>
      </c>
      <c r="AC61" s="79">
        <v>0</v>
      </c>
      <c r="AD61" s="79">
        <v>0</v>
      </c>
      <c r="AE61" s="79">
        <v>0</v>
      </c>
      <c r="AF61" s="79">
        <v>0</v>
      </c>
      <c r="AG61" s="78"/>
      <c r="AH61" s="51">
        <f t="shared" si="2"/>
        <v>0</v>
      </c>
      <c r="AI61" s="52">
        <f t="shared" si="3"/>
        <v>0</v>
      </c>
      <c r="AK61" s="53"/>
    </row>
    <row r="62" spans="1:37" x14ac:dyDescent="0.25">
      <c r="A62" s="57" t="s">
        <v>91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48">
        <v>0</v>
      </c>
      <c r="V62" s="67">
        <v>0</v>
      </c>
      <c r="W62" s="67">
        <v>0</v>
      </c>
      <c r="X62" s="67">
        <v>0</v>
      </c>
      <c r="Y62" s="67">
        <v>0</v>
      </c>
      <c r="Z62" s="67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82">
        <v>0</v>
      </c>
      <c r="C63" s="82">
        <v>0</v>
      </c>
      <c r="D63" s="82">
        <v>0</v>
      </c>
      <c r="E63" s="82">
        <v>0</v>
      </c>
      <c r="F63" s="82">
        <v>0</v>
      </c>
      <c r="G63" s="82">
        <v>0</v>
      </c>
      <c r="H63" s="82">
        <v>0</v>
      </c>
      <c r="I63" s="82">
        <v>0</v>
      </c>
      <c r="J63" s="82">
        <v>0</v>
      </c>
      <c r="K63" s="79">
        <v>0</v>
      </c>
      <c r="L63" s="79">
        <v>0</v>
      </c>
      <c r="M63" s="79">
        <v>0</v>
      </c>
      <c r="N63" s="82">
        <v>0</v>
      </c>
      <c r="O63" s="82">
        <v>0</v>
      </c>
      <c r="P63" s="82">
        <v>0</v>
      </c>
      <c r="Q63" s="82">
        <v>0</v>
      </c>
      <c r="R63" s="82">
        <v>0</v>
      </c>
      <c r="S63" s="82">
        <v>0</v>
      </c>
      <c r="T63" s="82">
        <v>0</v>
      </c>
      <c r="U63" s="48">
        <v>0</v>
      </c>
      <c r="V63" s="67">
        <v>0</v>
      </c>
      <c r="W63" s="67">
        <v>0</v>
      </c>
      <c r="X63" s="67">
        <v>0</v>
      </c>
      <c r="Y63" s="67">
        <v>0</v>
      </c>
      <c r="Z63" s="67">
        <v>0</v>
      </c>
      <c r="AA63" s="82">
        <v>0</v>
      </c>
      <c r="AB63" s="82">
        <v>0</v>
      </c>
      <c r="AC63" s="82">
        <v>0</v>
      </c>
      <c r="AD63" s="82">
        <v>0</v>
      </c>
      <c r="AE63" s="82">
        <v>0</v>
      </c>
      <c r="AF63" s="82">
        <v>0</v>
      </c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82">
        <v>0</v>
      </c>
      <c r="C64" s="82">
        <v>0</v>
      </c>
      <c r="D64" s="82">
        <v>0</v>
      </c>
      <c r="E64" s="82">
        <v>0</v>
      </c>
      <c r="F64" s="82">
        <v>0</v>
      </c>
      <c r="G64" s="82">
        <v>0</v>
      </c>
      <c r="H64" s="82">
        <v>0</v>
      </c>
      <c r="I64" s="82">
        <v>0</v>
      </c>
      <c r="J64" s="82">
        <v>0</v>
      </c>
      <c r="K64" s="79">
        <v>0</v>
      </c>
      <c r="L64" s="79">
        <v>0</v>
      </c>
      <c r="M64" s="79">
        <v>0</v>
      </c>
      <c r="N64" s="82">
        <v>0</v>
      </c>
      <c r="O64" s="82">
        <v>0</v>
      </c>
      <c r="P64" s="82">
        <v>0</v>
      </c>
      <c r="Q64" s="82">
        <v>0</v>
      </c>
      <c r="R64" s="82">
        <v>0</v>
      </c>
      <c r="S64" s="82">
        <v>0</v>
      </c>
      <c r="T64" s="82">
        <v>0</v>
      </c>
      <c r="U64" s="48">
        <v>0</v>
      </c>
      <c r="V64" s="67">
        <v>0</v>
      </c>
      <c r="W64" s="67">
        <v>0</v>
      </c>
      <c r="X64" s="67">
        <v>0</v>
      </c>
      <c r="Y64" s="67">
        <v>0</v>
      </c>
      <c r="Z64" s="67">
        <v>0</v>
      </c>
      <c r="AA64" s="82">
        <v>0</v>
      </c>
      <c r="AB64" s="82">
        <v>0</v>
      </c>
      <c r="AC64" s="82">
        <v>0</v>
      </c>
      <c r="AD64" s="82">
        <v>0</v>
      </c>
      <c r="AE64" s="82">
        <v>0</v>
      </c>
      <c r="AF64" s="82">
        <v>0</v>
      </c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 t="shared" ref="B65:AF65" si="8">SUM(B54:B64)</f>
        <v>-15.809999999999999</v>
      </c>
      <c r="C65" s="66">
        <f t="shared" si="8"/>
        <v>-15.579999999999998</v>
      </c>
      <c r="D65" s="66">
        <f t="shared" si="8"/>
        <v>-19</v>
      </c>
      <c r="E65" s="66">
        <f t="shared" si="8"/>
        <v>10</v>
      </c>
      <c r="F65" s="66">
        <f t="shared" si="8"/>
        <v>-7.8000000000000007</v>
      </c>
      <c r="G65" s="66">
        <f t="shared" si="8"/>
        <v>-34.629999999999995</v>
      </c>
      <c r="H65" s="66">
        <f t="shared" si="8"/>
        <v>-30.999999999999996</v>
      </c>
      <c r="I65" s="66">
        <f t="shared" si="8"/>
        <v>-37</v>
      </c>
      <c r="J65" s="66">
        <f t="shared" si="8"/>
        <v>10.1</v>
      </c>
      <c r="K65" s="66">
        <f t="shared" si="8"/>
        <v>10.33</v>
      </c>
      <c r="L65" s="66">
        <f t="shared" si="8"/>
        <v>10.199999999999999</v>
      </c>
      <c r="M65" s="66">
        <f t="shared" si="8"/>
        <v>14</v>
      </c>
      <c r="N65" s="66">
        <f t="shared" si="8"/>
        <v>22</v>
      </c>
      <c r="O65" s="66">
        <f t="shared" si="8"/>
        <v>74.42</v>
      </c>
      <c r="P65" s="66">
        <f t="shared" si="8"/>
        <v>77.559999999999988</v>
      </c>
      <c r="Q65" s="66">
        <f t="shared" si="8"/>
        <v>30.37</v>
      </c>
      <c r="R65" s="66">
        <f t="shared" si="8"/>
        <v>38.220000000000006</v>
      </c>
      <c r="S65" s="66">
        <f t="shared" si="8"/>
        <v>37.760000000000005</v>
      </c>
      <c r="T65" s="66">
        <f t="shared" si="8"/>
        <v>29.84</v>
      </c>
      <c r="U65" s="66">
        <f t="shared" si="8"/>
        <v>41.5</v>
      </c>
      <c r="V65" s="66">
        <f t="shared" si="8"/>
        <v>2.9400000000000013</v>
      </c>
      <c r="W65" s="66">
        <f t="shared" si="8"/>
        <v>-19.02</v>
      </c>
      <c r="X65" s="66">
        <f t="shared" si="8"/>
        <v>9.5399999999999991</v>
      </c>
      <c r="Y65" s="66">
        <f t="shared" si="8"/>
        <v>82.85</v>
      </c>
      <c r="Z65" s="66">
        <f t="shared" si="8"/>
        <v>157.44</v>
      </c>
      <c r="AA65" s="66">
        <f t="shared" si="8"/>
        <v>99.009999999999991</v>
      </c>
      <c r="AB65" s="66">
        <f t="shared" si="8"/>
        <v>74.34</v>
      </c>
      <c r="AC65" s="66">
        <f t="shared" si="8"/>
        <v>52.72</v>
      </c>
      <c r="AD65" s="66">
        <f t="shared" si="8"/>
        <v>23.540000000000003</v>
      </c>
      <c r="AE65" s="66">
        <f t="shared" si="8"/>
        <v>44.9</v>
      </c>
      <c r="AF65" s="66">
        <f t="shared" si="8"/>
        <v>12.23</v>
      </c>
      <c r="AG65" s="71">
        <f>SUM(AG54:AG64)</f>
        <v>0</v>
      </c>
      <c r="AH65" s="51">
        <f t="shared" si="2"/>
        <v>157.44</v>
      </c>
      <c r="AI65" s="52">
        <f t="shared" si="3"/>
        <v>-37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82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 t="shared" ref="B70:AG70" si="10">B65+B53+B49+B35+B69</f>
        <v>1116.93</v>
      </c>
      <c r="C70" s="88">
        <f t="shared" si="10"/>
        <v>1115.7600000000002</v>
      </c>
      <c r="D70" s="88">
        <f t="shared" si="10"/>
        <v>1066.54</v>
      </c>
      <c r="E70" s="88">
        <f t="shared" si="10"/>
        <v>1033.94</v>
      </c>
      <c r="F70" s="88">
        <f t="shared" si="10"/>
        <v>1083.3400000000001</v>
      </c>
      <c r="G70" s="88">
        <f t="shared" si="10"/>
        <v>1056.9100000000001</v>
      </c>
      <c r="H70" s="88">
        <f t="shared" si="10"/>
        <v>1058.3400000000001</v>
      </c>
      <c r="I70" s="88">
        <f t="shared" si="10"/>
        <v>1053.6400000000001</v>
      </c>
      <c r="J70" s="88">
        <f t="shared" si="10"/>
        <v>1099.94</v>
      </c>
      <c r="K70" s="88">
        <f t="shared" si="10"/>
        <v>1115.77</v>
      </c>
      <c r="L70" s="88">
        <f t="shared" si="10"/>
        <v>1131.1400000000001</v>
      </c>
      <c r="M70" s="88">
        <f t="shared" si="10"/>
        <v>1199.24</v>
      </c>
      <c r="N70" s="88">
        <f t="shared" si="10"/>
        <v>1268.3400000000001</v>
      </c>
      <c r="O70" s="88">
        <f t="shared" si="10"/>
        <v>1316.96</v>
      </c>
      <c r="P70" s="88">
        <f t="shared" si="10"/>
        <v>1307</v>
      </c>
      <c r="Q70" s="88">
        <f t="shared" si="10"/>
        <v>1307.5100000000002</v>
      </c>
      <c r="R70" s="88">
        <f t="shared" si="10"/>
        <v>1325.66</v>
      </c>
      <c r="S70" s="88">
        <f t="shared" si="10"/>
        <v>1364.1000000000001</v>
      </c>
      <c r="T70" s="88">
        <f t="shared" si="10"/>
        <v>1304.08</v>
      </c>
      <c r="U70" s="88">
        <f t="shared" si="10"/>
        <v>1278.04</v>
      </c>
      <c r="V70" s="88">
        <f t="shared" si="10"/>
        <v>1233.48</v>
      </c>
      <c r="W70" s="88">
        <f t="shared" si="10"/>
        <v>1208.82</v>
      </c>
      <c r="X70" s="88">
        <f t="shared" si="10"/>
        <v>1260.08</v>
      </c>
      <c r="Y70" s="88">
        <f t="shared" si="10"/>
        <v>1410.69</v>
      </c>
      <c r="Z70" s="88">
        <f t="shared" si="10"/>
        <v>1485.28</v>
      </c>
      <c r="AA70" s="88">
        <f t="shared" si="10"/>
        <v>1445.65</v>
      </c>
      <c r="AB70" s="88">
        <f t="shared" si="10"/>
        <v>1434.1799999999998</v>
      </c>
      <c r="AC70" s="88">
        <f t="shared" si="10"/>
        <v>1392.66</v>
      </c>
      <c r="AD70" s="88">
        <f t="shared" si="10"/>
        <v>1279.8800000000001</v>
      </c>
      <c r="AE70" s="88">
        <f t="shared" si="10"/>
        <v>1265.54</v>
      </c>
      <c r="AF70" s="88">
        <f t="shared" si="10"/>
        <v>1193.3700000000001</v>
      </c>
      <c r="AG70" s="88">
        <f t="shared" si="10"/>
        <v>2068.14</v>
      </c>
      <c r="AH70" s="51">
        <f t="shared" si="2"/>
        <v>1485.28</v>
      </c>
      <c r="AI70" s="52">
        <f t="shared" si="3"/>
        <v>1033.94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 t="shared" ref="B72:AF72" si="11">B69+B65+B53+B49+B35+B71</f>
        <v>1116.93</v>
      </c>
      <c r="C72" s="88">
        <f t="shared" si="11"/>
        <v>1115.7600000000002</v>
      </c>
      <c r="D72" s="88">
        <f t="shared" si="11"/>
        <v>1066.54</v>
      </c>
      <c r="E72" s="88">
        <f t="shared" si="11"/>
        <v>1033.94</v>
      </c>
      <c r="F72" s="88">
        <f t="shared" si="11"/>
        <v>1083.3400000000001</v>
      </c>
      <c r="G72" s="88">
        <f t="shared" si="11"/>
        <v>1056.9100000000001</v>
      </c>
      <c r="H72" s="88">
        <f t="shared" si="11"/>
        <v>1058.3400000000001</v>
      </c>
      <c r="I72" s="88">
        <f t="shared" si="11"/>
        <v>1053.6400000000001</v>
      </c>
      <c r="J72" s="88">
        <f t="shared" si="11"/>
        <v>1099.94</v>
      </c>
      <c r="K72" s="88">
        <f t="shared" si="11"/>
        <v>1115.77</v>
      </c>
      <c r="L72" s="88">
        <f t="shared" si="11"/>
        <v>1131.1400000000001</v>
      </c>
      <c r="M72" s="88">
        <f t="shared" si="11"/>
        <v>1199.24</v>
      </c>
      <c r="N72" s="88">
        <f t="shared" si="11"/>
        <v>1268.3400000000001</v>
      </c>
      <c r="O72" s="88">
        <f t="shared" si="11"/>
        <v>1316.96</v>
      </c>
      <c r="P72" s="88">
        <f t="shared" si="11"/>
        <v>1307</v>
      </c>
      <c r="Q72" s="88">
        <f t="shared" si="11"/>
        <v>1307.5100000000002</v>
      </c>
      <c r="R72" s="88">
        <f t="shared" si="11"/>
        <v>1325.66</v>
      </c>
      <c r="S72" s="88">
        <f t="shared" si="11"/>
        <v>1364.1000000000001</v>
      </c>
      <c r="T72" s="88">
        <f t="shared" si="11"/>
        <v>1304.08</v>
      </c>
      <c r="U72" s="88">
        <f t="shared" si="11"/>
        <v>1278.04</v>
      </c>
      <c r="V72" s="88">
        <f t="shared" si="11"/>
        <v>1233.48</v>
      </c>
      <c r="W72" s="88">
        <f t="shared" si="11"/>
        <v>1208.82</v>
      </c>
      <c r="X72" s="88">
        <f t="shared" si="11"/>
        <v>1260.08</v>
      </c>
      <c r="Y72" s="88">
        <f t="shared" si="11"/>
        <v>1410.69</v>
      </c>
      <c r="Z72" s="88">
        <f t="shared" si="11"/>
        <v>1485.28</v>
      </c>
      <c r="AA72" s="88">
        <f t="shared" si="11"/>
        <v>1445.65</v>
      </c>
      <c r="AB72" s="88">
        <f t="shared" si="11"/>
        <v>1434.1799999999998</v>
      </c>
      <c r="AC72" s="88">
        <f t="shared" si="11"/>
        <v>1392.66</v>
      </c>
      <c r="AD72" s="88">
        <f t="shared" si="11"/>
        <v>1279.8800000000001</v>
      </c>
      <c r="AE72" s="88">
        <f t="shared" si="11"/>
        <v>1265.54</v>
      </c>
      <c r="AF72" s="88">
        <f t="shared" si="11"/>
        <v>1193.3700000000001</v>
      </c>
      <c r="AG72" s="71">
        <f>AG69+AG65+AG53+AG49+AG35+AG71</f>
        <v>2068.14</v>
      </c>
      <c r="AH72" s="51">
        <f t="shared" si="2"/>
        <v>1485.28</v>
      </c>
      <c r="AI72" s="52">
        <f t="shared" si="3"/>
        <v>1033.94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>IF(B57&lt;0,B57*-1,0)</f>
        <v>0</v>
      </c>
      <c r="C73" s="79">
        <f t="shared" ref="C73:Q73" si="12">IF(C57&lt;0,C57*-1,0)</f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>IF(B55&lt;0,B55*-1,0)</f>
        <v>0</v>
      </c>
      <c r="C74" s="79">
        <f t="shared" ref="C74:Q74" si="14">IF(C55&lt;0,C55*-1,0)</f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>IF(B58&lt;0,B58*-1,0)</f>
        <v>0</v>
      </c>
      <c r="C75" s="79">
        <f t="shared" ref="C75:Q75" si="16">IF(C58&lt;0,C58*-1,0)</f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>IF(B56&lt;0,B56*-1,0)</f>
        <v>40</v>
      </c>
      <c r="C76" s="79">
        <f t="shared" ref="C76:E77" si="18">IF(C55&lt;0,C55*-1,0)</f>
        <v>0</v>
      </c>
      <c r="D76" s="79">
        <f t="shared" si="18"/>
        <v>0</v>
      </c>
      <c r="E76" s="79">
        <f t="shared" si="18"/>
        <v>0</v>
      </c>
      <c r="F76" s="79">
        <f>IF(F56&lt;0,F56*-1,0)</f>
        <v>27</v>
      </c>
      <c r="G76" s="79">
        <f t="shared" ref="G76:AF76" si="19">IF(G56&lt;0,G56*-1,0)</f>
        <v>52.3</v>
      </c>
      <c r="H76" s="79">
        <f t="shared" si="19"/>
        <v>53.3</v>
      </c>
      <c r="I76" s="79">
        <f t="shared" si="19"/>
        <v>48</v>
      </c>
      <c r="J76" s="79">
        <f t="shared" si="19"/>
        <v>1.9</v>
      </c>
      <c r="K76" s="79">
        <f t="shared" si="19"/>
        <v>0.5</v>
      </c>
      <c r="L76" s="79">
        <f t="shared" si="19"/>
        <v>0</v>
      </c>
      <c r="M76" s="79">
        <f t="shared" si="19"/>
        <v>0</v>
      </c>
      <c r="N76" s="79">
        <f t="shared" si="19"/>
        <v>5</v>
      </c>
      <c r="O76" s="79">
        <f t="shared" si="19"/>
        <v>0</v>
      </c>
      <c r="P76" s="79">
        <f t="shared" si="19"/>
        <v>14.7</v>
      </c>
      <c r="Q76" s="79">
        <f t="shared" si="19"/>
        <v>0</v>
      </c>
      <c r="R76" s="79">
        <f t="shared" si="19"/>
        <v>0</v>
      </c>
      <c r="S76" s="79">
        <f t="shared" si="19"/>
        <v>0</v>
      </c>
      <c r="T76" s="79">
        <f t="shared" si="19"/>
        <v>2.6</v>
      </c>
      <c r="U76" s="79">
        <f t="shared" si="19"/>
        <v>0</v>
      </c>
      <c r="V76" s="79">
        <f t="shared" si="19"/>
        <v>16.2</v>
      </c>
      <c r="W76" s="79">
        <f t="shared" si="19"/>
        <v>38</v>
      </c>
      <c r="X76" s="79">
        <f t="shared" si="19"/>
        <v>9.3000000000000007</v>
      </c>
      <c r="Y76" s="79">
        <f t="shared" si="19"/>
        <v>0</v>
      </c>
      <c r="Z76" s="79">
        <f t="shared" si="19"/>
        <v>0</v>
      </c>
      <c r="AA76" s="79">
        <f t="shared" si="19"/>
        <v>0</v>
      </c>
      <c r="AB76" s="79">
        <f t="shared" si="19"/>
        <v>0</v>
      </c>
      <c r="AC76" s="79">
        <f t="shared" si="19"/>
        <v>9.9</v>
      </c>
      <c r="AD76" s="79">
        <f t="shared" si="19"/>
        <v>17.3</v>
      </c>
      <c r="AE76" s="79">
        <f t="shared" si="19"/>
        <v>0</v>
      </c>
      <c r="AF76" s="79">
        <f t="shared" si="19"/>
        <v>31</v>
      </c>
      <c r="AG76" s="89"/>
      <c r="AH76" s="51">
        <f t="shared" ref="AH76:AH88" si="20">MAX(B76:AF76)</f>
        <v>53.3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f>IF(B54&lt;0,B54*-1,0)</f>
        <v>0</v>
      </c>
      <c r="C77" s="79">
        <f t="shared" si="18"/>
        <v>39</v>
      </c>
      <c r="D77" s="79">
        <f t="shared" si="18"/>
        <v>41</v>
      </c>
      <c r="E77" s="79">
        <f t="shared" si="18"/>
        <v>12</v>
      </c>
      <c r="F77" s="79">
        <f>IF(F54&lt;0,F54*-1,0)</f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41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>SUM(B73:B78)</f>
        <v>40</v>
      </c>
      <c r="C79" s="66">
        <f t="shared" ref="C79:AG79" si="23">SUM(C73:C78)</f>
        <v>39</v>
      </c>
      <c r="D79" s="66">
        <f t="shared" si="23"/>
        <v>41</v>
      </c>
      <c r="E79" s="66">
        <f t="shared" si="23"/>
        <v>12</v>
      </c>
      <c r="F79" s="66">
        <f t="shared" si="23"/>
        <v>27</v>
      </c>
      <c r="G79" s="66">
        <f t="shared" si="23"/>
        <v>52.3</v>
      </c>
      <c r="H79" s="66">
        <f t="shared" si="23"/>
        <v>53.3</v>
      </c>
      <c r="I79" s="66">
        <f t="shared" si="23"/>
        <v>48</v>
      </c>
      <c r="J79" s="66">
        <f t="shared" si="23"/>
        <v>1.9</v>
      </c>
      <c r="K79" s="66">
        <f t="shared" si="23"/>
        <v>0.5</v>
      </c>
      <c r="L79" s="66">
        <f t="shared" si="23"/>
        <v>0</v>
      </c>
      <c r="M79" s="66">
        <f t="shared" si="23"/>
        <v>0</v>
      </c>
      <c r="N79" s="66">
        <f t="shared" si="23"/>
        <v>5</v>
      </c>
      <c r="O79" s="66">
        <f t="shared" si="23"/>
        <v>0</v>
      </c>
      <c r="P79" s="66">
        <f t="shared" si="23"/>
        <v>14.7</v>
      </c>
      <c r="Q79" s="66">
        <f t="shared" si="23"/>
        <v>0</v>
      </c>
      <c r="R79" s="66">
        <f t="shared" si="23"/>
        <v>0</v>
      </c>
      <c r="S79" s="66">
        <f t="shared" si="23"/>
        <v>0</v>
      </c>
      <c r="T79" s="66">
        <f t="shared" si="23"/>
        <v>2.6</v>
      </c>
      <c r="U79" s="66">
        <f t="shared" si="23"/>
        <v>0</v>
      </c>
      <c r="V79" s="66">
        <f t="shared" si="23"/>
        <v>16.2</v>
      </c>
      <c r="W79" s="66">
        <f t="shared" si="23"/>
        <v>38</v>
      </c>
      <c r="X79" s="66">
        <f t="shared" si="23"/>
        <v>9.3000000000000007</v>
      </c>
      <c r="Y79" s="66">
        <f t="shared" si="23"/>
        <v>0</v>
      </c>
      <c r="Z79" s="66">
        <f t="shared" si="23"/>
        <v>0</v>
      </c>
      <c r="AA79" s="66">
        <f t="shared" si="23"/>
        <v>0</v>
      </c>
      <c r="AB79" s="66">
        <f t="shared" si="23"/>
        <v>0</v>
      </c>
      <c r="AC79" s="66">
        <f t="shared" si="23"/>
        <v>9.9</v>
      </c>
      <c r="AD79" s="66">
        <f t="shared" si="23"/>
        <v>17.3</v>
      </c>
      <c r="AE79" s="66">
        <f t="shared" si="23"/>
        <v>0</v>
      </c>
      <c r="AF79" s="66">
        <f t="shared" si="23"/>
        <v>31</v>
      </c>
      <c r="AG79" s="71">
        <f t="shared" si="23"/>
        <v>0</v>
      </c>
      <c r="AH79" s="51">
        <f t="shared" si="20"/>
        <v>53.3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87</v>
      </c>
      <c r="B80" s="66">
        <f t="shared" ref="B80:AG80" si="24">SUM(B67:B79)</f>
        <v>2313.86</v>
      </c>
      <c r="C80" s="66">
        <f t="shared" si="24"/>
        <v>2309.5200000000004</v>
      </c>
      <c r="D80" s="66">
        <f t="shared" si="24"/>
        <v>2215.08</v>
      </c>
      <c r="E80" s="66">
        <f t="shared" si="24"/>
        <v>2091.88</v>
      </c>
      <c r="F80" s="66">
        <f t="shared" si="24"/>
        <v>2220.6800000000003</v>
      </c>
      <c r="G80" s="66">
        <f t="shared" si="24"/>
        <v>2218.4200000000005</v>
      </c>
      <c r="H80" s="66">
        <f t="shared" si="24"/>
        <v>2223.2800000000007</v>
      </c>
      <c r="I80" s="66">
        <f t="shared" si="24"/>
        <v>2203.2800000000002</v>
      </c>
      <c r="J80" s="66">
        <f t="shared" si="24"/>
        <v>2203.6800000000003</v>
      </c>
      <c r="K80" s="66">
        <f t="shared" si="24"/>
        <v>2232.54</v>
      </c>
      <c r="L80" s="66">
        <f t="shared" si="24"/>
        <v>2262.2800000000002</v>
      </c>
      <c r="M80" s="66">
        <f t="shared" si="24"/>
        <v>2398.48</v>
      </c>
      <c r="N80" s="66">
        <f t="shared" si="24"/>
        <v>2546.6800000000003</v>
      </c>
      <c r="O80" s="66">
        <f t="shared" si="24"/>
        <v>2633.92</v>
      </c>
      <c r="P80" s="66">
        <f t="shared" si="24"/>
        <v>2643.3999999999996</v>
      </c>
      <c r="Q80" s="66">
        <f t="shared" si="24"/>
        <v>2615.0200000000004</v>
      </c>
      <c r="R80" s="66">
        <f t="shared" si="24"/>
        <v>2651.32</v>
      </c>
      <c r="S80" s="66">
        <f t="shared" si="24"/>
        <v>2728.2000000000003</v>
      </c>
      <c r="T80" s="66">
        <f t="shared" si="24"/>
        <v>2613.3599999999997</v>
      </c>
      <c r="U80" s="66">
        <f t="shared" si="24"/>
        <v>2556.08</v>
      </c>
      <c r="V80" s="66">
        <f t="shared" si="24"/>
        <v>2499.3599999999997</v>
      </c>
      <c r="W80" s="66">
        <f t="shared" si="24"/>
        <v>2493.64</v>
      </c>
      <c r="X80" s="66">
        <f t="shared" si="24"/>
        <v>2538.7600000000002</v>
      </c>
      <c r="Y80" s="66">
        <f t="shared" si="24"/>
        <v>2821.38</v>
      </c>
      <c r="Z80" s="66">
        <f t="shared" si="24"/>
        <v>2970.56</v>
      </c>
      <c r="AA80" s="66">
        <f t="shared" si="24"/>
        <v>2891.3</v>
      </c>
      <c r="AB80" s="66">
        <f t="shared" si="24"/>
        <v>2868.3599999999997</v>
      </c>
      <c r="AC80" s="66">
        <f t="shared" si="24"/>
        <v>2805.1200000000003</v>
      </c>
      <c r="AD80" s="66">
        <f t="shared" si="24"/>
        <v>2594.3600000000006</v>
      </c>
      <c r="AE80" s="66">
        <f t="shared" si="24"/>
        <v>2531.08</v>
      </c>
      <c r="AF80" s="66">
        <f t="shared" si="24"/>
        <v>2448.7400000000002</v>
      </c>
      <c r="AG80" s="71">
        <f t="shared" si="24"/>
        <v>4208.08</v>
      </c>
      <c r="AH80" s="51">
        <f t="shared" si="20"/>
        <v>2970.56</v>
      </c>
      <c r="AI80" s="52">
        <f t="shared" si="21"/>
        <v>2091.88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2">
        <v>49.899000000000001</v>
      </c>
      <c r="C81" s="91">
        <v>49.972000000000001</v>
      </c>
      <c r="D81" s="91">
        <v>50.06</v>
      </c>
      <c r="E81" s="91">
        <v>50.01</v>
      </c>
      <c r="F81" s="91">
        <v>49.95</v>
      </c>
      <c r="G81" s="91">
        <v>49.99</v>
      </c>
      <c r="H81" s="91">
        <v>49.99</v>
      </c>
      <c r="I81" s="91">
        <v>49.88</v>
      </c>
      <c r="J81" s="91">
        <v>49.89</v>
      </c>
      <c r="K81" s="91">
        <v>49.82</v>
      </c>
      <c r="L81" s="91">
        <v>50.018999999999998</v>
      </c>
      <c r="M81" s="91">
        <v>49.942</v>
      </c>
      <c r="N81" s="91">
        <v>49.97</v>
      </c>
      <c r="O81" s="91">
        <v>50.003999999999998</v>
      </c>
      <c r="P81" s="91">
        <v>50.042999999999999</v>
      </c>
      <c r="Q81" s="91">
        <v>49.906999999999996</v>
      </c>
      <c r="R81" s="91">
        <v>49.820999999999998</v>
      </c>
      <c r="S81" s="91">
        <v>50.002000000000002</v>
      </c>
      <c r="T81" s="91">
        <v>49.804000000000002</v>
      </c>
      <c r="U81" s="91">
        <v>49.749000000000002</v>
      </c>
      <c r="V81" s="91">
        <v>49.959000000000003</v>
      </c>
      <c r="W81" s="91">
        <v>49.904000000000003</v>
      </c>
      <c r="X81" s="91">
        <v>49.881</v>
      </c>
      <c r="Y81" s="91">
        <v>49.892000000000003</v>
      </c>
      <c r="Z81" s="91">
        <v>49.999000000000002</v>
      </c>
      <c r="AA81" s="91">
        <v>50.030999999999999</v>
      </c>
      <c r="AB81" s="91">
        <v>49.883000000000003</v>
      </c>
      <c r="AC81" s="91">
        <v>49.851999999999997</v>
      </c>
      <c r="AD81" s="91">
        <v>49.984999999999999</v>
      </c>
      <c r="AE81" s="91">
        <v>50.015000000000001</v>
      </c>
      <c r="AF81" s="91">
        <v>49.89</v>
      </c>
      <c r="AG81" s="93"/>
      <c r="AH81" s="51">
        <f t="shared" si="20"/>
        <v>50.06</v>
      </c>
      <c r="AI81" s="52">
        <f t="shared" si="21"/>
        <v>49.749000000000002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96">
        <v>128.19999999999999</v>
      </c>
      <c r="C82" s="67">
        <v>128.80000000000001</v>
      </c>
      <c r="D82" s="67">
        <v>128.4</v>
      </c>
      <c r="E82" s="67">
        <v>128.19999999999999</v>
      </c>
      <c r="F82" s="67">
        <v>128</v>
      </c>
      <c r="G82" s="67">
        <v>128.80000000000001</v>
      </c>
      <c r="H82" s="67">
        <v>128.80000000000001</v>
      </c>
      <c r="I82" s="67">
        <v>126.7</v>
      </c>
      <c r="J82" s="67">
        <v>126.7</v>
      </c>
      <c r="K82" s="67">
        <v>125.2</v>
      </c>
      <c r="L82" s="67">
        <v>125.6</v>
      </c>
      <c r="M82" s="67">
        <v>124.1</v>
      </c>
      <c r="N82" s="67">
        <v>123.4</v>
      </c>
      <c r="O82" s="67">
        <v>123.3</v>
      </c>
      <c r="P82" s="67">
        <v>125.1</v>
      </c>
      <c r="Q82" s="67">
        <v>124.1</v>
      </c>
      <c r="R82" s="67">
        <v>123.5</v>
      </c>
      <c r="S82" s="95">
        <v>125.1</v>
      </c>
      <c r="T82" s="95">
        <v>125.9</v>
      </c>
      <c r="U82" s="95">
        <v>125.3</v>
      </c>
      <c r="V82" s="95">
        <v>126.3</v>
      </c>
      <c r="W82" s="95">
        <v>127</v>
      </c>
      <c r="X82" s="95">
        <v>125.7</v>
      </c>
      <c r="Y82" s="95">
        <v>126.7</v>
      </c>
      <c r="Z82" s="95">
        <v>126.2</v>
      </c>
      <c r="AA82" s="67">
        <v>127</v>
      </c>
      <c r="AB82" s="67">
        <v>126.3</v>
      </c>
      <c r="AC82" s="67">
        <v>126.3</v>
      </c>
      <c r="AD82" s="67">
        <v>127.2</v>
      </c>
      <c r="AE82" s="67">
        <v>124</v>
      </c>
      <c r="AF82" s="67">
        <v>125</v>
      </c>
      <c r="AG82" s="97"/>
      <c r="AH82" s="51">
        <f t="shared" si="20"/>
        <v>128.80000000000001</v>
      </c>
      <c r="AI82" s="52">
        <f t="shared" si="21"/>
        <v>123.3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96">
        <v>131.30000000000001</v>
      </c>
      <c r="C83" s="67">
        <v>131.9</v>
      </c>
      <c r="D83" s="67">
        <v>131.69999999999999</v>
      </c>
      <c r="E83" s="67">
        <v>131</v>
      </c>
      <c r="F83" s="67">
        <v>130.9</v>
      </c>
      <c r="G83" s="67">
        <v>131.4</v>
      </c>
      <c r="H83" s="67">
        <v>131.4</v>
      </c>
      <c r="I83" s="67">
        <v>129.30000000000001</v>
      </c>
      <c r="J83" s="67">
        <v>129.30000000000001</v>
      </c>
      <c r="K83" s="67">
        <v>127.8</v>
      </c>
      <c r="L83" s="67">
        <v>127.9</v>
      </c>
      <c r="M83" s="67">
        <v>126.5</v>
      </c>
      <c r="N83" s="67">
        <v>125.8</v>
      </c>
      <c r="O83" s="67">
        <v>125.7</v>
      </c>
      <c r="P83" s="67">
        <v>127.7</v>
      </c>
      <c r="Q83" s="67">
        <v>126.8</v>
      </c>
      <c r="R83" s="67">
        <v>126</v>
      </c>
      <c r="S83" s="95">
        <v>128</v>
      </c>
      <c r="T83" s="95">
        <v>128.4</v>
      </c>
      <c r="U83" s="95">
        <v>127.9</v>
      </c>
      <c r="V83" s="95">
        <v>128.80000000000001</v>
      </c>
      <c r="W83" s="95">
        <v>129.5</v>
      </c>
      <c r="X83" s="95">
        <v>128.5</v>
      </c>
      <c r="Y83" s="95">
        <v>129.19999999999999</v>
      </c>
      <c r="Z83" s="95">
        <v>128.80000000000001</v>
      </c>
      <c r="AA83" s="67">
        <v>129.69999999999999</v>
      </c>
      <c r="AB83" s="67">
        <v>129.30000000000001</v>
      </c>
      <c r="AC83" s="67">
        <v>129.30000000000001</v>
      </c>
      <c r="AD83" s="67">
        <v>130.4</v>
      </c>
      <c r="AE83" s="67">
        <v>127.9</v>
      </c>
      <c r="AF83" s="67">
        <v>128.9</v>
      </c>
      <c r="AG83" s="97"/>
      <c r="AH83" s="51">
        <f t="shared" si="20"/>
        <v>131.9</v>
      </c>
      <c r="AI83" s="52">
        <f t="shared" si="21"/>
        <v>125.7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96">
        <v>129.69999999999999</v>
      </c>
      <c r="C84" s="67">
        <v>130.80000000000001</v>
      </c>
      <c r="D84" s="67">
        <v>130.4</v>
      </c>
      <c r="E84" s="67">
        <v>130.4</v>
      </c>
      <c r="F84" s="67">
        <v>130.5</v>
      </c>
      <c r="G84" s="67">
        <v>127.1</v>
      </c>
      <c r="H84" s="67">
        <v>127.1</v>
      </c>
      <c r="I84" s="67">
        <v>129.80000000000001</v>
      </c>
      <c r="J84" s="67">
        <v>129.80000000000001</v>
      </c>
      <c r="K84" s="67">
        <v>130.19999999999999</v>
      </c>
      <c r="L84" s="67">
        <v>129.6</v>
      </c>
      <c r="M84" s="67">
        <v>127.9</v>
      </c>
      <c r="N84" s="67" t="s">
        <v>227</v>
      </c>
      <c r="O84" s="67">
        <v>122.2</v>
      </c>
      <c r="P84" s="67">
        <v>130.4</v>
      </c>
      <c r="Q84" s="67">
        <v>128.19999999999999</v>
      </c>
      <c r="R84" s="67">
        <v>124.7</v>
      </c>
      <c r="S84" s="67">
        <v>121.9</v>
      </c>
      <c r="T84" s="67">
        <v>127.5</v>
      </c>
      <c r="U84" s="67">
        <v>128.80000000000001</v>
      </c>
      <c r="V84" s="67">
        <v>130.69999999999999</v>
      </c>
      <c r="W84" s="95">
        <v>130.9</v>
      </c>
      <c r="X84" s="95">
        <v>126.4</v>
      </c>
      <c r="Y84" s="95">
        <v>126.3</v>
      </c>
      <c r="Z84" s="95">
        <v>130.9</v>
      </c>
      <c r="AA84" s="67">
        <v>126.2</v>
      </c>
      <c r="AB84" s="67">
        <v>129.19999999999999</v>
      </c>
      <c r="AC84" s="67">
        <v>129.19999999999999</v>
      </c>
      <c r="AD84" s="67">
        <v>128.80000000000001</v>
      </c>
      <c r="AE84" s="67">
        <v>126.4</v>
      </c>
      <c r="AF84" s="67">
        <v>128.80000000000001</v>
      </c>
      <c r="AG84" s="97"/>
      <c r="AH84" s="51">
        <f t="shared" si="20"/>
        <v>130.9</v>
      </c>
      <c r="AI84" s="52">
        <f t="shared" si="21"/>
        <v>121.9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96">
        <v>131.19999999999999</v>
      </c>
      <c r="C85" s="67">
        <v>132.19999999999999</v>
      </c>
      <c r="D85" s="67">
        <v>132.19999999999999</v>
      </c>
      <c r="E85" s="67">
        <v>132.4</v>
      </c>
      <c r="F85" s="67">
        <v>132.4</v>
      </c>
      <c r="G85" s="67">
        <v>129.6</v>
      </c>
      <c r="H85" s="67">
        <v>129.6</v>
      </c>
      <c r="I85" s="67">
        <v>131.1</v>
      </c>
      <c r="J85" s="67">
        <v>131.1</v>
      </c>
      <c r="K85" s="67">
        <v>132.1</v>
      </c>
      <c r="L85" s="67">
        <v>131.1</v>
      </c>
      <c r="M85" s="67">
        <v>130.6</v>
      </c>
      <c r="N85" s="67" t="s">
        <v>227</v>
      </c>
      <c r="O85" s="67">
        <v>124.3</v>
      </c>
      <c r="P85" s="67">
        <v>131.5</v>
      </c>
      <c r="Q85" s="67">
        <v>130.19999999999999</v>
      </c>
      <c r="R85" s="67">
        <v>126.8</v>
      </c>
      <c r="S85" s="67">
        <v>123.4</v>
      </c>
      <c r="T85" s="67">
        <v>129.19999999999999</v>
      </c>
      <c r="U85" s="67">
        <v>130.6</v>
      </c>
      <c r="V85" s="67">
        <v>133.5</v>
      </c>
      <c r="W85" s="95">
        <v>133.6</v>
      </c>
      <c r="X85" s="95">
        <v>128.80000000000001</v>
      </c>
      <c r="Y85" s="95">
        <v>129.4</v>
      </c>
      <c r="Z85" s="95">
        <v>132.6</v>
      </c>
      <c r="AA85" s="67">
        <v>130.5</v>
      </c>
      <c r="AB85" s="67">
        <v>133.30000000000001</v>
      </c>
      <c r="AC85" s="67">
        <v>133.30000000000001</v>
      </c>
      <c r="AD85" s="67">
        <v>133.6</v>
      </c>
      <c r="AE85" s="67">
        <v>131.30000000000001</v>
      </c>
      <c r="AF85" s="67">
        <v>133.1</v>
      </c>
      <c r="AG85" s="97"/>
      <c r="AH85" s="51">
        <f t="shared" si="20"/>
        <v>133.6</v>
      </c>
      <c r="AI85" s="52">
        <f t="shared" si="21"/>
        <v>123.4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100">
        <v>135.80000000000001</v>
      </c>
      <c r="C86" s="99">
        <v>135.19999999999999</v>
      </c>
      <c r="D86" s="99">
        <v>131.69999999999999</v>
      </c>
      <c r="E86" s="99">
        <v>131.4</v>
      </c>
      <c r="F86" s="99">
        <v>137</v>
      </c>
      <c r="G86" s="99">
        <v>137.5</v>
      </c>
      <c r="H86" s="99">
        <v>137.5</v>
      </c>
      <c r="I86" s="99">
        <v>134.5</v>
      </c>
      <c r="J86" s="99">
        <v>134.5</v>
      </c>
      <c r="K86" s="99">
        <v>131.69999999999999</v>
      </c>
      <c r="L86" s="99">
        <v>134.80000000000001</v>
      </c>
      <c r="M86" s="99">
        <v>130.4</v>
      </c>
      <c r="N86" s="99">
        <v>129.5</v>
      </c>
      <c r="O86" s="99">
        <v>132.4</v>
      </c>
      <c r="P86" s="99">
        <v>135</v>
      </c>
      <c r="Q86" s="99">
        <v>138.30000000000001</v>
      </c>
      <c r="R86" s="99">
        <v>127.9</v>
      </c>
      <c r="S86" s="99">
        <v>134.4</v>
      </c>
      <c r="T86" s="99">
        <v>136.6</v>
      </c>
      <c r="U86" s="99">
        <v>132.4</v>
      </c>
      <c r="V86" s="99">
        <v>135.19999999999999</v>
      </c>
      <c r="W86" s="95">
        <v>134.30000000000001</v>
      </c>
      <c r="X86" s="95">
        <v>132.4</v>
      </c>
      <c r="Y86" s="95">
        <v>136.4</v>
      </c>
      <c r="Z86" s="95">
        <v>131.1</v>
      </c>
      <c r="AA86" s="99">
        <v>133.5</v>
      </c>
      <c r="AB86" s="99">
        <v>132.80000000000001</v>
      </c>
      <c r="AC86" s="99">
        <v>132.80000000000001</v>
      </c>
      <c r="AD86" s="99">
        <v>133.6</v>
      </c>
      <c r="AE86" s="99">
        <v>130.4</v>
      </c>
      <c r="AF86" s="99">
        <v>136</v>
      </c>
      <c r="AG86" s="101"/>
      <c r="AH86" s="51">
        <f t="shared" si="20"/>
        <v>138.30000000000001</v>
      </c>
      <c r="AI86" s="52">
        <f t="shared" si="21"/>
        <v>127.9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96">
        <v>132.30000000000001</v>
      </c>
      <c r="C87" s="67">
        <v>132.80000000000001</v>
      </c>
      <c r="D87" s="67">
        <v>134.30000000000001</v>
      </c>
      <c r="E87" s="67">
        <v>135.69999999999999</v>
      </c>
      <c r="F87" s="67">
        <v>135.69999999999999</v>
      </c>
      <c r="G87" s="67">
        <v>136</v>
      </c>
      <c r="H87" s="67">
        <v>136</v>
      </c>
      <c r="I87" s="67">
        <v>137</v>
      </c>
      <c r="J87" s="67">
        <v>137</v>
      </c>
      <c r="K87" s="67">
        <v>136.6</v>
      </c>
      <c r="L87" s="67">
        <v>136.19999999999999</v>
      </c>
      <c r="M87" s="67">
        <v>131.69999999999999</v>
      </c>
      <c r="N87" s="67">
        <v>125.8</v>
      </c>
      <c r="O87" s="67">
        <v>123.7</v>
      </c>
      <c r="P87" s="67">
        <v>124.1</v>
      </c>
      <c r="Q87" s="67">
        <v>121</v>
      </c>
      <c r="R87" s="67">
        <v>116.2</v>
      </c>
      <c r="S87" s="67">
        <v>126.9</v>
      </c>
      <c r="T87" s="67">
        <v>130.9</v>
      </c>
      <c r="U87" s="67">
        <v>124.1</v>
      </c>
      <c r="V87" s="67">
        <v>131.30000000000001</v>
      </c>
      <c r="W87" s="95">
        <v>133.80000000000001</v>
      </c>
      <c r="X87" s="95">
        <v>125.9</v>
      </c>
      <c r="Y87" s="95">
        <v>130.1</v>
      </c>
      <c r="Z87" s="95">
        <v>122.7</v>
      </c>
      <c r="AA87" s="67">
        <v>126.8</v>
      </c>
      <c r="AB87" s="67">
        <v>128.30000000000001</v>
      </c>
      <c r="AC87" s="67">
        <v>128.30000000000001</v>
      </c>
      <c r="AD87" s="67">
        <v>129.30000000000001</v>
      </c>
      <c r="AE87" s="67">
        <v>125.6</v>
      </c>
      <c r="AF87" s="67">
        <v>131.4</v>
      </c>
      <c r="AG87" s="97"/>
      <c r="AH87" s="51">
        <f t="shared" si="20"/>
        <v>137</v>
      </c>
      <c r="AI87" s="52">
        <f t="shared" si="21"/>
        <v>116.2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3">
        <v>67.099999999999994</v>
      </c>
      <c r="C88" s="102">
        <v>67.400000000000006</v>
      </c>
      <c r="D88" s="102">
        <v>67.3</v>
      </c>
      <c r="E88" s="102">
        <v>66.900000000000006</v>
      </c>
      <c r="F88" s="102">
        <v>66.900000000000006</v>
      </c>
      <c r="G88" s="102">
        <v>67</v>
      </c>
      <c r="H88" s="102">
        <v>67</v>
      </c>
      <c r="I88" s="102">
        <v>66</v>
      </c>
      <c r="J88" s="102">
        <v>66</v>
      </c>
      <c r="K88" s="102">
        <v>65.099999999999994</v>
      </c>
      <c r="L88" s="102">
        <v>65.2</v>
      </c>
      <c r="M88" s="102">
        <v>64.599999999999994</v>
      </c>
      <c r="N88" s="102">
        <v>64</v>
      </c>
      <c r="O88" s="102">
        <v>63.4</v>
      </c>
      <c r="P88" s="102">
        <v>63.9</v>
      </c>
      <c r="Q88" s="102">
        <v>64.7</v>
      </c>
      <c r="R88" s="102">
        <v>63.6</v>
      </c>
      <c r="S88" s="102">
        <v>64</v>
      </c>
      <c r="T88" s="102">
        <v>64.400000000000006</v>
      </c>
      <c r="U88" s="102">
        <v>65.099999999999994</v>
      </c>
      <c r="V88" s="102">
        <v>65.7</v>
      </c>
      <c r="W88" s="102">
        <v>65.900000000000006</v>
      </c>
      <c r="X88" s="102">
        <v>65.400000000000006</v>
      </c>
      <c r="Y88" s="102">
        <v>65.5</v>
      </c>
      <c r="Z88" s="102">
        <v>65.5</v>
      </c>
      <c r="AA88" s="102">
        <v>66.099999999999994</v>
      </c>
      <c r="AB88" s="102">
        <v>65.7</v>
      </c>
      <c r="AC88" s="102">
        <v>65.7</v>
      </c>
      <c r="AD88" s="102">
        <v>66.5</v>
      </c>
      <c r="AE88" s="102">
        <v>65.400000000000006</v>
      </c>
      <c r="AF88" s="102">
        <v>66</v>
      </c>
      <c r="AG88" s="104"/>
      <c r="AH88" s="51">
        <f t="shared" si="20"/>
        <v>67.400000000000006</v>
      </c>
      <c r="AI88" s="52">
        <f t="shared" si="21"/>
        <v>63.4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 t="shared" ref="B90:AF90" si="25">SUM(B14,B17,B20:B21,B39,B41:B42,B44,B46,B91:B94,B98,B104,B110,B119,B121,B133,B140,B143:B144,B151,B153,B155,B159:B161,B163:B165,B170,B176:B177,B179:B181,B189,B194)</f>
        <v>140.54</v>
      </c>
      <c r="C90" s="109">
        <f t="shared" si="25"/>
        <v>140.53999999999996</v>
      </c>
      <c r="D90" s="109">
        <f t="shared" si="25"/>
        <v>139.73999999999998</v>
      </c>
      <c r="E90" s="109">
        <f t="shared" si="25"/>
        <v>155.44</v>
      </c>
      <c r="F90" s="109">
        <f t="shared" si="25"/>
        <v>154.94</v>
      </c>
      <c r="G90" s="109">
        <f t="shared" si="25"/>
        <v>178.03999999999996</v>
      </c>
      <c r="H90" s="109">
        <f t="shared" si="25"/>
        <v>232.74</v>
      </c>
      <c r="I90" s="109">
        <f t="shared" si="25"/>
        <v>235.14</v>
      </c>
      <c r="J90" s="109">
        <f t="shared" si="25"/>
        <v>236.14</v>
      </c>
      <c r="K90" s="109">
        <f t="shared" si="25"/>
        <v>271.74000000000007</v>
      </c>
      <c r="L90" s="109">
        <f t="shared" si="25"/>
        <v>283.14000000000004</v>
      </c>
      <c r="M90" s="109">
        <f t="shared" si="25"/>
        <v>279.24</v>
      </c>
      <c r="N90" s="109">
        <f t="shared" si="25"/>
        <v>274.14000000000004</v>
      </c>
      <c r="O90" s="109">
        <f t="shared" si="25"/>
        <v>282.04000000000002</v>
      </c>
      <c r="P90" s="109">
        <f t="shared" si="25"/>
        <v>292.24</v>
      </c>
      <c r="Q90" s="109">
        <f t="shared" si="25"/>
        <v>286.94000000000005</v>
      </c>
      <c r="R90" s="109">
        <f t="shared" si="25"/>
        <v>271.04000000000002</v>
      </c>
      <c r="S90" s="109">
        <f t="shared" si="25"/>
        <v>299.94</v>
      </c>
      <c r="T90" s="109">
        <f t="shared" si="25"/>
        <v>283.04000000000002</v>
      </c>
      <c r="U90" s="109">
        <f t="shared" si="25"/>
        <v>301.34000000000003</v>
      </c>
      <c r="V90" s="109">
        <f t="shared" si="25"/>
        <v>297.6400000000001</v>
      </c>
      <c r="W90" s="109">
        <f t="shared" si="25"/>
        <v>280.34000000000003</v>
      </c>
      <c r="X90" s="109">
        <f t="shared" si="25"/>
        <v>289.94</v>
      </c>
      <c r="Y90" s="109">
        <f t="shared" si="25"/>
        <v>334.24</v>
      </c>
      <c r="Z90" s="109">
        <f t="shared" si="25"/>
        <v>337.14000000000004</v>
      </c>
      <c r="AA90" s="109">
        <f t="shared" si="25"/>
        <v>301.54000000000008</v>
      </c>
      <c r="AB90" s="109">
        <f t="shared" si="25"/>
        <v>286.94000000000005</v>
      </c>
      <c r="AC90" s="109">
        <f>SUM(AC14,AC17,AC20:AC21,AC39,AC41:AC42,AC44,AC46,AC91:AC94,AC98,AC104,AC110,AC119,AC121,AC133,AC140,AC143:AC144,AC151,AC153,AC155,AC159:AC161,AC163:AC165,AC170,AC176:AC177,AC179:AC181,AC189,AC194)</f>
        <v>271.44</v>
      </c>
      <c r="AD90" s="109">
        <f>SUM(AD14,AD17,AD20:AD21,AD39,AD41:AD42,AD44,AD46,AD91:AD94,AD98,AD104,AD110,AD119,AD121,AD133,AD140,AD143:AD144,AD151,AD153,AD155,AD159:AD161,AD163:AD165,AD170,AD176:AD177,AD179:AD181,AD189,AD194)</f>
        <v>209.53999999999996</v>
      </c>
      <c r="AE90" s="109">
        <f t="shared" si="25"/>
        <v>168.93999999999997</v>
      </c>
      <c r="AF90" s="109">
        <f t="shared" si="25"/>
        <v>154.63999999999999</v>
      </c>
      <c r="AG90" s="110"/>
      <c r="AH90" s="51">
        <f>MAX(B90:AF90)</f>
        <v>337.14000000000004</v>
      </c>
      <c r="AI90" s="52">
        <f>MIN(B90:AF90)</f>
        <v>139.73999999999998</v>
      </c>
    </row>
    <row r="91" spans="1:88" x14ac:dyDescent="0.25">
      <c r="A91" s="111" t="s">
        <v>58</v>
      </c>
      <c r="B91" s="113">
        <v>23.3</v>
      </c>
      <c r="C91" s="79">
        <v>25.2</v>
      </c>
      <c r="D91" s="79">
        <v>26.9</v>
      </c>
      <c r="E91" s="79">
        <v>12</v>
      </c>
      <c r="F91" s="79">
        <v>6</v>
      </c>
      <c r="G91" s="112">
        <v>7.7</v>
      </c>
      <c r="H91" s="112">
        <v>12.8</v>
      </c>
      <c r="I91" s="112">
        <v>13.5</v>
      </c>
      <c r="J91" s="112">
        <v>14.5</v>
      </c>
      <c r="K91" s="112">
        <v>12</v>
      </c>
      <c r="L91" s="49">
        <v>9</v>
      </c>
      <c r="M91" s="112">
        <v>23</v>
      </c>
      <c r="N91" s="112">
        <v>22.3</v>
      </c>
      <c r="O91" s="112">
        <v>18.8</v>
      </c>
      <c r="P91" s="112">
        <v>23.7</v>
      </c>
      <c r="Q91" s="112">
        <v>28.3</v>
      </c>
      <c r="R91" s="112">
        <v>21.3</v>
      </c>
      <c r="S91" s="49">
        <v>13.5</v>
      </c>
      <c r="T91" s="49">
        <v>14.1</v>
      </c>
      <c r="U91" s="112">
        <v>14</v>
      </c>
      <c r="V91" s="112">
        <v>10.3</v>
      </c>
      <c r="W91" s="112">
        <v>14.5</v>
      </c>
      <c r="X91" s="112">
        <v>4.2</v>
      </c>
      <c r="Y91" s="112">
        <v>18.7</v>
      </c>
      <c r="Z91" s="112">
        <v>6.4</v>
      </c>
      <c r="AA91" s="49">
        <v>14.1</v>
      </c>
      <c r="AB91" s="49">
        <v>17.5</v>
      </c>
      <c r="AC91" s="49">
        <v>17.7</v>
      </c>
      <c r="AD91" s="49">
        <v>16.100000000000001</v>
      </c>
      <c r="AE91" s="49">
        <v>1.1000000000000001</v>
      </c>
      <c r="AF91" s="49">
        <v>18.8</v>
      </c>
      <c r="AG91" s="114">
        <v>75</v>
      </c>
      <c r="AH91" s="51">
        <f>IF(ABS(MAX(B91:AF91))&gt;ABS(MIN(B91:AF91)),MAX(B91:AF91),MIN(B91:AF91))</f>
        <v>28.3</v>
      </c>
      <c r="AI91" s="115">
        <f>INDEX($B$9:$AF$9,1,MATCH(AH91,B91:AF91,0))</f>
        <v>0.54166666666666696</v>
      </c>
    </row>
    <row r="92" spans="1:88" x14ac:dyDescent="0.25">
      <c r="A92" s="116" t="s">
        <v>59</v>
      </c>
      <c r="B92" s="117">
        <v>-89</v>
      </c>
      <c r="C92" s="80">
        <v>-89</v>
      </c>
      <c r="D92" s="80">
        <f>-41.7-46.3</f>
        <v>-88</v>
      </c>
      <c r="E92" s="80">
        <v>-78</v>
      </c>
      <c r="F92" s="80">
        <f>-36-40</f>
        <v>-76</v>
      </c>
      <c r="G92" s="80">
        <f>-30-34.2</f>
        <v>-64.2</v>
      </c>
      <c r="H92" s="80">
        <f>-17.6-20</f>
        <v>-37.6</v>
      </c>
      <c r="I92" s="80">
        <f>-17.9-20</f>
        <v>-37.9</v>
      </c>
      <c r="J92" s="80">
        <f>-17.9-20</f>
        <v>-37.9</v>
      </c>
      <c r="K92" s="80">
        <f>-10.5-12.2</f>
        <v>-22.7</v>
      </c>
      <c r="L92" s="80">
        <v>-17</v>
      </c>
      <c r="M92" s="80">
        <v>-27</v>
      </c>
      <c r="N92" s="80">
        <f>-16-17.9</f>
        <v>-33.9</v>
      </c>
      <c r="O92" s="80">
        <v>-33.200000000000003</v>
      </c>
      <c r="P92" s="80">
        <v>-24.5</v>
      </c>
      <c r="Q92" s="80">
        <v>-26.7</v>
      </c>
      <c r="R92" s="80">
        <v>-39.5</v>
      </c>
      <c r="S92" s="80">
        <v>-26.8</v>
      </c>
      <c r="T92" s="80">
        <v>-24.2</v>
      </c>
      <c r="U92" s="80">
        <v>-7</v>
      </c>
      <c r="V92" s="80">
        <v>-4</v>
      </c>
      <c r="W92" s="80">
        <v>-24</v>
      </c>
      <c r="X92" s="80">
        <v>-23</v>
      </c>
      <c r="Y92" s="80">
        <v>-6</v>
      </c>
      <c r="Z92" s="80">
        <v>-3</v>
      </c>
      <c r="AA92" s="67">
        <v>-20</v>
      </c>
      <c r="AB92" s="67">
        <v>-29</v>
      </c>
      <c r="AC92" s="67">
        <v>-40</v>
      </c>
      <c r="AD92" s="67">
        <v>-45.9</v>
      </c>
      <c r="AE92" s="67">
        <v>-63.5</v>
      </c>
      <c r="AF92" s="67">
        <v>-86</v>
      </c>
      <c r="AG92" s="114">
        <v>240</v>
      </c>
      <c r="AH92" s="51">
        <f>IF(ABS(MAX(B92:AF92))&gt;ABS(MIN(B92:AF92)),MAX(B92:AF92),MIN(B92:AF92))</f>
        <v>-89</v>
      </c>
      <c r="AI92" s="115">
        <f>INDEX($B$9:$AF$9,1,MATCH(AH92,B92:AF92,0))</f>
        <v>4.1666666666666664E-2</v>
      </c>
    </row>
    <row r="93" spans="1:88" x14ac:dyDescent="0.25">
      <c r="A93" s="116" t="s">
        <v>60</v>
      </c>
      <c r="B93" s="117">
        <v>-1</v>
      </c>
      <c r="C93" s="80">
        <v>-2.4</v>
      </c>
      <c r="D93" s="80">
        <v>-0.7</v>
      </c>
      <c r="E93" s="80">
        <v>-2</v>
      </c>
      <c r="F93" s="80">
        <v>-3</v>
      </c>
      <c r="G93" s="80">
        <v>0</v>
      </c>
      <c r="H93" s="80">
        <v>7.6</v>
      </c>
      <c r="I93" s="80">
        <v>7.8</v>
      </c>
      <c r="J93" s="80">
        <v>7.8</v>
      </c>
      <c r="K93" s="80">
        <v>12.8</v>
      </c>
      <c r="L93" s="80">
        <v>14</v>
      </c>
      <c r="M93" s="80">
        <v>15.5</v>
      </c>
      <c r="N93" s="80">
        <v>14.8</v>
      </c>
      <c r="O93" s="80">
        <v>20.7</v>
      </c>
      <c r="P93" s="80">
        <v>24.6</v>
      </c>
      <c r="Q93" s="80">
        <v>30.1</v>
      </c>
      <c r="R93" s="80">
        <v>35.5</v>
      </c>
      <c r="S93" s="80">
        <v>38.200000000000003</v>
      </c>
      <c r="T93" s="80">
        <v>21.4</v>
      </c>
      <c r="U93" s="80">
        <v>15.4</v>
      </c>
      <c r="V93" s="80">
        <v>13</v>
      </c>
      <c r="W93" s="80">
        <v>13.2</v>
      </c>
      <c r="X93" s="80">
        <v>20.5</v>
      </c>
      <c r="Y93" s="80">
        <v>43.7</v>
      </c>
      <c r="Z93" s="80">
        <v>42.2</v>
      </c>
      <c r="AA93" s="67">
        <v>35.799999999999997</v>
      </c>
      <c r="AB93" s="67">
        <v>33.700000000000003</v>
      </c>
      <c r="AC93" s="67">
        <v>36.1</v>
      </c>
      <c r="AD93" s="67">
        <v>10</v>
      </c>
      <c r="AE93" s="67">
        <v>0</v>
      </c>
      <c r="AF93" s="67">
        <v>-7.7</v>
      </c>
      <c r="AG93" s="114">
        <v>60</v>
      </c>
      <c r="AH93" s="51">
        <f>IF(ABS(MAX(B93:AF93))&gt;ABS(MIN(B93:AF93)),MAX(B93:AF93),MIN(B93:AF93))</f>
        <v>43.7</v>
      </c>
      <c r="AI93" s="115">
        <f>INDEX($B$9:$AF$9,1,MATCH(AH93,B93:AF93,0))</f>
        <v>0.79166666666666663</v>
      </c>
    </row>
    <row r="94" spans="1:88" x14ac:dyDescent="0.25">
      <c r="A94" s="118" t="s">
        <v>226</v>
      </c>
      <c r="B94" s="120">
        <v>14.8</v>
      </c>
      <c r="C94" s="82">
        <v>14.3</v>
      </c>
      <c r="D94" s="82">
        <v>10.3</v>
      </c>
      <c r="E94" s="82">
        <v>32.200000000000003</v>
      </c>
      <c r="F94" s="82">
        <v>36.700000000000003</v>
      </c>
      <c r="G94" s="82">
        <v>43.3</v>
      </c>
      <c r="H94" s="82">
        <v>58.7</v>
      </c>
      <c r="I94" s="82">
        <v>60.5</v>
      </c>
      <c r="J94" s="82">
        <v>60.5</v>
      </c>
      <c r="K94" s="82">
        <v>78.5</v>
      </c>
      <c r="L94" s="82">
        <v>86</v>
      </c>
      <c r="M94" s="82">
        <v>76.599999999999994</v>
      </c>
      <c r="N94" s="82">
        <v>79</v>
      </c>
      <c r="O94" s="82">
        <v>83.7</v>
      </c>
      <c r="P94" s="82">
        <v>76.2</v>
      </c>
      <c r="Q94" s="82">
        <v>74.099999999999994</v>
      </c>
      <c r="R94" s="82">
        <v>73.5</v>
      </c>
      <c r="S94" s="82">
        <v>82.8</v>
      </c>
      <c r="T94" s="82">
        <v>79.8</v>
      </c>
      <c r="U94" s="82">
        <v>86.9</v>
      </c>
      <c r="V94" s="82">
        <v>84.9</v>
      </c>
      <c r="W94" s="82">
        <v>82.9</v>
      </c>
      <c r="X94" s="82">
        <v>94.5</v>
      </c>
      <c r="Y94" s="82">
        <v>84.1</v>
      </c>
      <c r="Z94" s="82">
        <v>97.8</v>
      </c>
      <c r="AA94" s="119">
        <v>77.900000000000006</v>
      </c>
      <c r="AB94" s="119">
        <v>71</v>
      </c>
      <c r="AC94" s="119">
        <v>63.7</v>
      </c>
      <c r="AD94" s="119">
        <v>81.400000000000006</v>
      </c>
      <c r="AE94" s="119">
        <v>84</v>
      </c>
      <c r="AF94" s="119">
        <v>36.299999999999997</v>
      </c>
      <c r="AG94" s="121">
        <v>120</v>
      </c>
      <c r="AH94" s="51">
        <f>IF(ABS(MAX(B94:AF94))&gt;ABS(MIN(B94:AF94)),MAX(B94:AF94),MIN(B94:AF94))</f>
        <v>97.8</v>
      </c>
      <c r="AI94" s="115">
        <f>INDEX($B$9:$AF$9,1,MATCH(AH94,B94:AF94,0))</f>
        <v>0.8125</v>
      </c>
    </row>
    <row r="95" spans="1:88" ht="15.75" thickBot="1" x14ac:dyDescent="0.3">
      <c r="A95" s="118" t="s">
        <v>62</v>
      </c>
      <c r="B95" s="120">
        <v>30.2</v>
      </c>
      <c r="C95" s="82">
        <v>31.1</v>
      </c>
      <c r="D95" s="82">
        <v>27.7</v>
      </c>
      <c r="E95" s="82">
        <v>43.6</v>
      </c>
      <c r="F95" s="82">
        <v>47.3</v>
      </c>
      <c r="G95" s="82">
        <v>49.6</v>
      </c>
      <c r="H95" s="82">
        <v>53.6</v>
      </c>
      <c r="I95" s="82">
        <v>55.7</v>
      </c>
      <c r="J95" s="82">
        <v>55.7</v>
      </c>
      <c r="K95" s="82">
        <v>64.8</v>
      </c>
      <c r="L95" s="82">
        <v>73</v>
      </c>
      <c r="M95" s="82">
        <v>65</v>
      </c>
      <c r="N95" s="82">
        <v>67.400000000000006</v>
      </c>
      <c r="O95" s="82">
        <v>70</v>
      </c>
      <c r="P95" s="82">
        <v>66.400000000000006</v>
      </c>
      <c r="Q95" s="82">
        <v>62.3</v>
      </c>
      <c r="R95" s="82">
        <v>60.8</v>
      </c>
      <c r="S95" s="82">
        <v>64.5</v>
      </c>
      <c r="T95" s="82">
        <v>66.2</v>
      </c>
      <c r="U95" s="82">
        <v>76.099999999999994</v>
      </c>
      <c r="V95" s="82">
        <v>67.2</v>
      </c>
      <c r="W95" s="82">
        <v>68.400000000000006</v>
      </c>
      <c r="X95" s="82">
        <v>81.900000000000006</v>
      </c>
      <c r="Y95" s="82">
        <v>65.5</v>
      </c>
      <c r="Z95" s="82">
        <v>82.7</v>
      </c>
      <c r="AA95" s="119">
        <v>62.7</v>
      </c>
      <c r="AB95" s="119">
        <v>58.2</v>
      </c>
      <c r="AC95" s="119">
        <v>58.2</v>
      </c>
      <c r="AD95" s="119">
        <v>63.9</v>
      </c>
      <c r="AE95" s="119">
        <v>75.900000000000006</v>
      </c>
      <c r="AF95" s="119">
        <v>48.7</v>
      </c>
      <c r="AG95" s="121"/>
      <c r="AH95" s="51">
        <f>IF(ABS(MAX(B95:AF95))&gt;ABS(MIN(B95:AF95)),MAX(B95:AF95),MIN(B95:AF95))</f>
        <v>82.7</v>
      </c>
      <c r="AI95" s="115">
        <f>INDEX($B$9:$AF$9,1,MATCH(AH95,B95:AF95,0))</f>
        <v>0.8125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3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ref="S124:AF124" si="34">R124</f>
        <v>1.48</v>
      </c>
      <c r="T124" s="129">
        <f t="shared" si="34"/>
        <v>1.48</v>
      </c>
      <c r="U124" s="129">
        <f t="shared" si="34"/>
        <v>1.48</v>
      </c>
      <c r="V124" s="129">
        <f t="shared" si="34"/>
        <v>1.48</v>
      </c>
      <c r="W124" s="129">
        <f t="shared" si="34"/>
        <v>1.48</v>
      </c>
      <c r="X124" s="129">
        <f t="shared" si="34"/>
        <v>1.48</v>
      </c>
      <c r="Y124" s="129">
        <f t="shared" si="34"/>
        <v>1.48</v>
      </c>
      <c r="Z124" s="129">
        <f t="shared" si="34"/>
        <v>1.48</v>
      </c>
      <c r="AA124" s="129">
        <f t="shared" si="34"/>
        <v>1.48</v>
      </c>
      <c r="AB124" s="129">
        <f t="shared" si="34"/>
        <v>1.48</v>
      </c>
      <c r="AC124" s="129">
        <f t="shared" si="34"/>
        <v>1.48</v>
      </c>
      <c r="AD124" s="129">
        <f t="shared" si="34"/>
        <v>1.48</v>
      </c>
      <c r="AE124" s="129">
        <f t="shared" si="34"/>
        <v>1.48</v>
      </c>
      <c r="AF124" s="129">
        <f t="shared" si="34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5">B126</f>
        <v>2.2000000000000002</v>
      </c>
      <c r="D126" s="129">
        <f t="shared" si="35"/>
        <v>2.2000000000000002</v>
      </c>
      <c r="E126" s="129">
        <f t="shared" si="35"/>
        <v>2.2000000000000002</v>
      </c>
      <c r="F126" s="129">
        <f t="shared" si="35"/>
        <v>2.2000000000000002</v>
      </c>
      <c r="G126" s="129">
        <f t="shared" si="35"/>
        <v>2.2000000000000002</v>
      </c>
      <c r="H126" s="129">
        <f t="shared" si="35"/>
        <v>2.2000000000000002</v>
      </c>
      <c r="I126" s="129">
        <f t="shared" si="35"/>
        <v>2.2000000000000002</v>
      </c>
      <c r="J126" s="129">
        <f t="shared" si="35"/>
        <v>2.2000000000000002</v>
      </c>
      <c r="K126" s="129">
        <f t="shared" si="35"/>
        <v>2.2000000000000002</v>
      </c>
      <c r="L126" s="129">
        <f t="shared" si="35"/>
        <v>2.2000000000000002</v>
      </c>
      <c r="M126" s="129">
        <f t="shared" si="35"/>
        <v>2.2000000000000002</v>
      </c>
      <c r="N126" s="129">
        <f t="shared" si="35"/>
        <v>2.2000000000000002</v>
      </c>
      <c r="O126" s="129">
        <f t="shared" si="35"/>
        <v>2.2000000000000002</v>
      </c>
      <c r="P126" s="129">
        <f t="shared" si="35"/>
        <v>2.2000000000000002</v>
      </c>
      <c r="Q126" s="129">
        <f t="shared" si="35"/>
        <v>2.2000000000000002</v>
      </c>
      <c r="R126" s="129">
        <f t="shared" si="35"/>
        <v>2.2000000000000002</v>
      </c>
      <c r="S126" s="129">
        <f t="shared" ref="S126:AF133" si="36">R126</f>
        <v>2.2000000000000002</v>
      </c>
      <c r="T126" s="129">
        <f t="shared" si="36"/>
        <v>2.2000000000000002</v>
      </c>
      <c r="U126" s="129">
        <f t="shared" si="36"/>
        <v>2.2000000000000002</v>
      </c>
      <c r="V126" s="129">
        <f t="shared" si="36"/>
        <v>2.2000000000000002</v>
      </c>
      <c r="W126" s="129">
        <f t="shared" si="36"/>
        <v>2.2000000000000002</v>
      </c>
      <c r="X126" s="129">
        <f t="shared" si="36"/>
        <v>2.2000000000000002</v>
      </c>
      <c r="Y126" s="129">
        <f t="shared" si="36"/>
        <v>2.2000000000000002</v>
      </c>
      <c r="Z126" s="129">
        <f t="shared" si="36"/>
        <v>2.2000000000000002</v>
      </c>
      <c r="AA126" s="129">
        <f t="shared" si="36"/>
        <v>2.2000000000000002</v>
      </c>
      <c r="AB126" s="129">
        <f t="shared" si="36"/>
        <v>2.2000000000000002</v>
      </c>
      <c r="AC126" s="129">
        <f t="shared" si="36"/>
        <v>2.2000000000000002</v>
      </c>
      <c r="AD126" s="129">
        <f t="shared" si="36"/>
        <v>2.2000000000000002</v>
      </c>
      <c r="AE126" s="129">
        <f t="shared" si="36"/>
        <v>2.2000000000000002</v>
      </c>
      <c r="AF126" s="129">
        <f t="shared" si="36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5"/>
        <v>2</v>
      </c>
      <c r="D127" s="129">
        <f t="shared" si="35"/>
        <v>2</v>
      </c>
      <c r="E127" s="129">
        <f t="shared" si="35"/>
        <v>2</v>
      </c>
      <c r="F127" s="129">
        <f t="shared" si="35"/>
        <v>2</v>
      </c>
      <c r="G127" s="129">
        <f t="shared" si="35"/>
        <v>2</v>
      </c>
      <c r="H127" s="129">
        <f t="shared" si="35"/>
        <v>2</v>
      </c>
      <c r="I127" s="129">
        <f t="shared" si="35"/>
        <v>2</v>
      </c>
      <c r="J127" s="129">
        <f t="shared" si="35"/>
        <v>2</v>
      </c>
      <c r="K127" s="129">
        <f t="shared" si="35"/>
        <v>2</v>
      </c>
      <c r="L127" s="129">
        <f t="shared" si="35"/>
        <v>2</v>
      </c>
      <c r="M127" s="129">
        <f t="shared" si="35"/>
        <v>2</v>
      </c>
      <c r="N127" s="129">
        <f t="shared" si="35"/>
        <v>2</v>
      </c>
      <c r="O127" s="129">
        <f t="shared" si="35"/>
        <v>2</v>
      </c>
      <c r="P127" s="129">
        <f t="shared" si="35"/>
        <v>2</v>
      </c>
      <c r="Q127" s="129">
        <f t="shared" si="35"/>
        <v>2</v>
      </c>
      <c r="R127" s="129">
        <f t="shared" si="35"/>
        <v>2</v>
      </c>
      <c r="S127" s="129">
        <f t="shared" si="36"/>
        <v>2</v>
      </c>
      <c r="T127" s="129">
        <f t="shared" si="36"/>
        <v>2</v>
      </c>
      <c r="U127" s="129">
        <f t="shared" si="36"/>
        <v>2</v>
      </c>
      <c r="V127" s="129">
        <f t="shared" si="36"/>
        <v>2</v>
      </c>
      <c r="W127" s="129">
        <f t="shared" si="36"/>
        <v>2</v>
      </c>
      <c r="X127" s="129">
        <f t="shared" si="36"/>
        <v>2</v>
      </c>
      <c r="Y127" s="129">
        <f t="shared" si="36"/>
        <v>2</v>
      </c>
      <c r="Z127" s="129">
        <f t="shared" si="36"/>
        <v>2</v>
      </c>
      <c r="AA127" s="129">
        <f t="shared" si="36"/>
        <v>2</v>
      </c>
      <c r="AB127" s="129">
        <f t="shared" si="36"/>
        <v>2</v>
      </c>
      <c r="AC127" s="129">
        <f t="shared" si="36"/>
        <v>2</v>
      </c>
      <c r="AD127" s="129">
        <f t="shared" si="36"/>
        <v>2</v>
      </c>
      <c r="AE127" s="129">
        <f t="shared" si="36"/>
        <v>2</v>
      </c>
      <c r="AF127" s="129">
        <f t="shared" si="36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5"/>
        <v>1.25</v>
      </c>
      <c r="D128" s="129">
        <f t="shared" si="35"/>
        <v>1.25</v>
      </c>
      <c r="E128" s="129">
        <f t="shared" si="35"/>
        <v>1.25</v>
      </c>
      <c r="F128" s="129">
        <f t="shared" si="35"/>
        <v>1.25</v>
      </c>
      <c r="G128" s="129">
        <f t="shared" si="35"/>
        <v>1.25</v>
      </c>
      <c r="H128" s="129">
        <f t="shared" si="35"/>
        <v>1.25</v>
      </c>
      <c r="I128" s="129">
        <f t="shared" si="35"/>
        <v>1.25</v>
      </c>
      <c r="J128" s="129">
        <f t="shared" si="35"/>
        <v>1.25</v>
      </c>
      <c r="K128" s="129">
        <f t="shared" si="35"/>
        <v>1.25</v>
      </c>
      <c r="L128" s="129">
        <f t="shared" si="35"/>
        <v>1.25</v>
      </c>
      <c r="M128" s="129">
        <f t="shared" si="35"/>
        <v>1.25</v>
      </c>
      <c r="N128" s="129">
        <f t="shared" si="35"/>
        <v>1.25</v>
      </c>
      <c r="O128" s="129">
        <f t="shared" si="35"/>
        <v>1.25</v>
      </c>
      <c r="P128" s="129">
        <f t="shared" si="35"/>
        <v>1.25</v>
      </c>
      <c r="Q128" s="129">
        <f t="shared" si="35"/>
        <v>1.25</v>
      </c>
      <c r="R128" s="129">
        <f t="shared" si="35"/>
        <v>1.25</v>
      </c>
      <c r="S128" s="129">
        <f t="shared" si="36"/>
        <v>1.25</v>
      </c>
      <c r="T128" s="129">
        <f t="shared" si="36"/>
        <v>1.25</v>
      </c>
      <c r="U128" s="129">
        <f t="shared" si="36"/>
        <v>1.25</v>
      </c>
      <c r="V128" s="129">
        <f t="shared" si="36"/>
        <v>1.25</v>
      </c>
      <c r="W128" s="129">
        <f t="shared" si="36"/>
        <v>1.25</v>
      </c>
      <c r="X128" s="129">
        <f t="shared" si="36"/>
        <v>1.25</v>
      </c>
      <c r="Y128" s="129">
        <f t="shared" si="36"/>
        <v>1.25</v>
      </c>
      <c r="Z128" s="129">
        <f t="shared" si="36"/>
        <v>1.25</v>
      </c>
      <c r="AA128" s="129">
        <f t="shared" si="36"/>
        <v>1.25</v>
      </c>
      <c r="AB128" s="129">
        <f t="shared" si="36"/>
        <v>1.25</v>
      </c>
      <c r="AC128" s="129">
        <f t="shared" si="36"/>
        <v>1.25</v>
      </c>
      <c r="AD128" s="129">
        <f t="shared" si="36"/>
        <v>1.25</v>
      </c>
      <c r="AE128" s="129">
        <f t="shared" si="36"/>
        <v>1.25</v>
      </c>
      <c r="AF128" s="129">
        <f t="shared" si="36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5"/>
        <v>1.1499999999999999</v>
      </c>
      <c r="D129" s="129">
        <f t="shared" si="35"/>
        <v>1.1499999999999999</v>
      </c>
      <c r="E129" s="129">
        <f t="shared" si="35"/>
        <v>1.1499999999999999</v>
      </c>
      <c r="F129" s="129">
        <f t="shared" si="35"/>
        <v>1.1499999999999999</v>
      </c>
      <c r="G129" s="129">
        <f t="shared" si="35"/>
        <v>1.1499999999999999</v>
      </c>
      <c r="H129" s="129">
        <f t="shared" si="35"/>
        <v>1.1499999999999999</v>
      </c>
      <c r="I129" s="129">
        <f t="shared" si="35"/>
        <v>1.1499999999999999</v>
      </c>
      <c r="J129" s="129">
        <f t="shared" si="35"/>
        <v>1.1499999999999999</v>
      </c>
      <c r="K129" s="129">
        <f t="shared" si="35"/>
        <v>1.1499999999999999</v>
      </c>
      <c r="L129" s="129">
        <f t="shared" si="35"/>
        <v>1.1499999999999999</v>
      </c>
      <c r="M129" s="129">
        <f t="shared" si="35"/>
        <v>1.1499999999999999</v>
      </c>
      <c r="N129" s="129">
        <f t="shared" si="35"/>
        <v>1.1499999999999999</v>
      </c>
      <c r="O129" s="129">
        <f t="shared" si="35"/>
        <v>1.1499999999999999</v>
      </c>
      <c r="P129" s="129">
        <f t="shared" si="35"/>
        <v>1.1499999999999999</v>
      </c>
      <c r="Q129" s="129">
        <f t="shared" si="35"/>
        <v>1.1499999999999999</v>
      </c>
      <c r="R129" s="129">
        <f t="shared" si="35"/>
        <v>1.1499999999999999</v>
      </c>
      <c r="S129" s="129">
        <f t="shared" si="36"/>
        <v>1.1499999999999999</v>
      </c>
      <c r="T129" s="129">
        <f t="shared" si="36"/>
        <v>1.1499999999999999</v>
      </c>
      <c r="U129" s="129">
        <f t="shared" si="36"/>
        <v>1.1499999999999999</v>
      </c>
      <c r="V129" s="129">
        <f t="shared" si="36"/>
        <v>1.1499999999999999</v>
      </c>
      <c r="W129" s="129">
        <f t="shared" si="36"/>
        <v>1.1499999999999999</v>
      </c>
      <c r="X129" s="129">
        <f t="shared" si="36"/>
        <v>1.1499999999999999</v>
      </c>
      <c r="Y129" s="129">
        <f t="shared" si="36"/>
        <v>1.1499999999999999</v>
      </c>
      <c r="Z129" s="129">
        <f t="shared" si="36"/>
        <v>1.1499999999999999</v>
      </c>
      <c r="AA129" s="129">
        <f t="shared" si="36"/>
        <v>1.1499999999999999</v>
      </c>
      <c r="AB129" s="129">
        <f t="shared" si="36"/>
        <v>1.1499999999999999</v>
      </c>
      <c r="AC129" s="129">
        <f t="shared" si="36"/>
        <v>1.1499999999999999</v>
      </c>
      <c r="AD129" s="129">
        <f t="shared" si="36"/>
        <v>1.1499999999999999</v>
      </c>
      <c r="AE129" s="129">
        <f t="shared" si="36"/>
        <v>1.1499999999999999</v>
      </c>
      <c r="AF129" s="129">
        <f t="shared" si="36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5"/>
        <v>2.133</v>
      </c>
      <c r="D130" s="129">
        <f t="shared" si="35"/>
        <v>2.133</v>
      </c>
      <c r="E130" s="129">
        <f t="shared" si="35"/>
        <v>2.133</v>
      </c>
      <c r="F130" s="129">
        <f t="shared" si="35"/>
        <v>2.133</v>
      </c>
      <c r="G130" s="129">
        <f t="shared" si="35"/>
        <v>2.133</v>
      </c>
      <c r="H130" s="129">
        <f t="shared" si="35"/>
        <v>2.133</v>
      </c>
      <c r="I130" s="129">
        <f t="shared" si="35"/>
        <v>2.133</v>
      </c>
      <c r="J130" s="129">
        <f t="shared" si="35"/>
        <v>2.133</v>
      </c>
      <c r="K130" s="129">
        <f t="shared" si="35"/>
        <v>2.133</v>
      </c>
      <c r="L130" s="129">
        <f t="shared" si="35"/>
        <v>2.133</v>
      </c>
      <c r="M130" s="129">
        <f t="shared" si="35"/>
        <v>2.133</v>
      </c>
      <c r="N130" s="129">
        <f t="shared" si="35"/>
        <v>2.133</v>
      </c>
      <c r="O130" s="129">
        <f t="shared" si="35"/>
        <v>2.133</v>
      </c>
      <c r="P130" s="129">
        <f t="shared" si="35"/>
        <v>2.133</v>
      </c>
      <c r="Q130" s="129">
        <f t="shared" si="35"/>
        <v>2.133</v>
      </c>
      <c r="R130" s="129">
        <f t="shared" si="35"/>
        <v>2.133</v>
      </c>
      <c r="S130" s="129">
        <f t="shared" si="36"/>
        <v>2.133</v>
      </c>
      <c r="T130" s="129">
        <f t="shared" si="36"/>
        <v>2.133</v>
      </c>
      <c r="U130" s="129">
        <f t="shared" si="36"/>
        <v>2.133</v>
      </c>
      <c r="V130" s="129">
        <f t="shared" si="36"/>
        <v>2.133</v>
      </c>
      <c r="W130" s="129">
        <f t="shared" si="36"/>
        <v>2.133</v>
      </c>
      <c r="X130" s="129">
        <f t="shared" si="36"/>
        <v>2.133</v>
      </c>
      <c r="Y130" s="129">
        <f t="shared" si="36"/>
        <v>2.133</v>
      </c>
      <c r="Z130" s="129">
        <f t="shared" si="36"/>
        <v>2.133</v>
      </c>
      <c r="AA130" s="129">
        <f t="shared" si="36"/>
        <v>2.133</v>
      </c>
      <c r="AB130" s="129">
        <f t="shared" si="36"/>
        <v>2.133</v>
      </c>
      <c r="AC130" s="129">
        <f t="shared" si="36"/>
        <v>2.133</v>
      </c>
      <c r="AD130" s="129">
        <f t="shared" si="36"/>
        <v>2.133</v>
      </c>
      <c r="AE130" s="129">
        <f t="shared" si="36"/>
        <v>2.133</v>
      </c>
      <c r="AF130" s="129">
        <f t="shared" si="36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5"/>
        <v>2.09</v>
      </c>
      <c r="D131" s="129">
        <f t="shared" si="35"/>
        <v>2.09</v>
      </c>
      <c r="E131" s="129">
        <f t="shared" si="35"/>
        <v>2.09</v>
      </c>
      <c r="F131" s="129">
        <f t="shared" si="35"/>
        <v>2.09</v>
      </c>
      <c r="G131" s="129">
        <f t="shared" si="35"/>
        <v>2.09</v>
      </c>
      <c r="H131" s="129">
        <f t="shared" si="35"/>
        <v>2.09</v>
      </c>
      <c r="I131" s="129">
        <f t="shared" si="35"/>
        <v>2.09</v>
      </c>
      <c r="J131" s="129">
        <f t="shared" si="35"/>
        <v>2.09</v>
      </c>
      <c r="K131" s="129">
        <f t="shared" si="35"/>
        <v>2.09</v>
      </c>
      <c r="L131" s="129">
        <f t="shared" si="35"/>
        <v>2.09</v>
      </c>
      <c r="M131" s="129">
        <f t="shared" si="35"/>
        <v>2.09</v>
      </c>
      <c r="N131" s="129">
        <f t="shared" si="35"/>
        <v>2.09</v>
      </c>
      <c r="O131" s="129">
        <f t="shared" si="35"/>
        <v>2.09</v>
      </c>
      <c r="P131" s="129">
        <f t="shared" si="35"/>
        <v>2.09</v>
      </c>
      <c r="Q131" s="129">
        <f t="shared" si="35"/>
        <v>2.09</v>
      </c>
      <c r="R131" s="129">
        <f t="shared" si="35"/>
        <v>2.09</v>
      </c>
      <c r="S131" s="129">
        <f t="shared" si="36"/>
        <v>2.09</v>
      </c>
      <c r="T131" s="129">
        <f t="shared" si="36"/>
        <v>2.09</v>
      </c>
      <c r="U131" s="129">
        <f t="shared" si="36"/>
        <v>2.09</v>
      </c>
      <c r="V131" s="129">
        <f t="shared" si="36"/>
        <v>2.09</v>
      </c>
      <c r="W131" s="129">
        <f t="shared" si="36"/>
        <v>2.09</v>
      </c>
      <c r="X131" s="129">
        <f t="shared" si="36"/>
        <v>2.09</v>
      </c>
      <c r="Y131" s="129">
        <f t="shared" si="36"/>
        <v>2.09</v>
      </c>
      <c r="Z131" s="129">
        <f t="shared" si="36"/>
        <v>2.09</v>
      </c>
      <c r="AA131" s="129">
        <f t="shared" si="36"/>
        <v>2.09</v>
      </c>
      <c r="AB131" s="129">
        <f t="shared" si="36"/>
        <v>2.09</v>
      </c>
      <c r="AC131" s="129">
        <f t="shared" si="36"/>
        <v>2.09</v>
      </c>
      <c r="AD131" s="129">
        <f t="shared" si="36"/>
        <v>2.09</v>
      </c>
      <c r="AE131" s="129">
        <f t="shared" si="36"/>
        <v>2.09</v>
      </c>
      <c r="AF131" s="129">
        <f t="shared" si="36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5"/>
        <v>1.1399999999999999</v>
      </c>
      <c r="D132" s="129">
        <f t="shared" si="35"/>
        <v>1.1399999999999999</v>
      </c>
      <c r="E132" s="129">
        <f t="shared" si="35"/>
        <v>1.1399999999999999</v>
      </c>
      <c r="F132" s="129">
        <f t="shared" si="35"/>
        <v>1.1399999999999999</v>
      </c>
      <c r="G132" s="129">
        <f t="shared" si="35"/>
        <v>1.1399999999999999</v>
      </c>
      <c r="H132" s="129">
        <f t="shared" si="35"/>
        <v>1.1399999999999999</v>
      </c>
      <c r="I132" s="129">
        <f t="shared" si="35"/>
        <v>1.1399999999999999</v>
      </c>
      <c r="J132" s="129">
        <f t="shared" si="35"/>
        <v>1.1399999999999999</v>
      </c>
      <c r="K132" s="129">
        <f t="shared" si="35"/>
        <v>1.1399999999999999</v>
      </c>
      <c r="L132" s="129">
        <f t="shared" si="35"/>
        <v>1.1399999999999999</v>
      </c>
      <c r="M132" s="129">
        <f t="shared" si="35"/>
        <v>1.1399999999999999</v>
      </c>
      <c r="N132" s="129">
        <f t="shared" si="35"/>
        <v>1.1399999999999999</v>
      </c>
      <c r="O132" s="129">
        <f t="shared" si="35"/>
        <v>1.1399999999999999</v>
      </c>
      <c r="P132" s="129">
        <f t="shared" si="35"/>
        <v>1.1399999999999999</v>
      </c>
      <c r="Q132" s="129">
        <f t="shared" si="35"/>
        <v>1.1399999999999999</v>
      </c>
      <c r="R132" s="129">
        <f t="shared" si="35"/>
        <v>1.1399999999999999</v>
      </c>
      <c r="S132" s="129">
        <f t="shared" si="36"/>
        <v>1.1399999999999999</v>
      </c>
      <c r="T132" s="129">
        <f t="shared" si="36"/>
        <v>1.1399999999999999</v>
      </c>
      <c r="U132" s="129">
        <f t="shared" si="36"/>
        <v>1.1399999999999999</v>
      </c>
      <c r="V132" s="129">
        <f t="shared" si="36"/>
        <v>1.1399999999999999</v>
      </c>
      <c r="W132" s="129">
        <f t="shared" si="36"/>
        <v>1.1399999999999999</v>
      </c>
      <c r="X132" s="129">
        <f t="shared" si="36"/>
        <v>1.1399999999999999</v>
      </c>
      <c r="Y132" s="129">
        <f t="shared" si="36"/>
        <v>1.1399999999999999</v>
      </c>
      <c r="Z132" s="129">
        <f t="shared" si="36"/>
        <v>1.1399999999999999</v>
      </c>
      <c r="AA132" s="129">
        <f t="shared" si="36"/>
        <v>1.1399999999999999</v>
      </c>
      <c r="AB132" s="129">
        <f t="shared" si="36"/>
        <v>1.1399999999999999</v>
      </c>
      <c r="AC132" s="129">
        <f t="shared" si="36"/>
        <v>1.1399999999999999</v>
      </c>
      <c r="AD132" s="129">
        <f t="shared" si="36"/>
        <v>1.1399999999999999</v>
      </c>
      <c r="AE132" s="129">
        <f t="shared" si="36"/>
        <v>1.1399999999999999</v>
      </c>
      <c r="AF132" s="129">
        <f t="shared" si="36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5"/>
        <v>0.82</v>
      </c>
      <c r="D133" s="129">
        <f t="shared" si="35"/>
        <v>0.82</v>
      </c>
      <c r="E133" s="129">
        <f t="shared" si="35"/>
        <v>0.82</v>
      </c>
      <c r="F133" s="129">
        <f t="shared" si="35"/>
        <v>0.82</v>
      </c>
      <c r="G133" s="129">
        <f t="shared" si="35"/>
        <v>0.82</v>
      </c>
      <c r="H133" s="129">
        <f t="shared" si="35"/>
        <v>0.82</v>
      </c>
      <c r="I133" s="129">
        <f t="shared" si="35"/>
        <v>0.82</v>
      </c>
      <c r="J133" s="129">
        <f t="shared" si="35"/>
        <v>0.82</v>
      </c>
      <c r="K133" s="129">
        <f t="shared" si="35"/>
        <v>0.82</v>
      </c>
      <c r="L133" s="129">
        <f t="shared" si="35"/>
        <v>0.82</v>
      </c>
      <c r="M133" s="129">
        <f t="shared" si="35"/>
        <v>0.82</v>
      </c>
      <c r="N133" s="129">
        <f t="shared" si="35"/>
        <v>0.82</v>
      </c>
      <c r="O133" s="129">
        <f t="shared" si="35"/>
        <v>0.82</v>
      </c>
      <c r="P133" s="129">
        <f t="shared" si="35"/>
        <v>0.82</v>
      </c>
      <c r="Q133" s="129">
        <f t="shared" si="35"/>
        <v>0.82</v>
      </c>
      <c r="R133" s="129">
        <f t="shared" si="35"/>
        <v>0.82</v>
      </c>
      <c r="S133" s="129">
        <f t="shared" si="36"/>
        <v>0.82</v>
      </c>
      <c r="T133" s="129">
        <f t="shared" si="36"/>
        <v>0.82</v>
      </c>
      <c r="U133" s="129">
        <f t="shared" si="36"/>
        <v>0.82</v>
      </c>
      <c r="V133" s="129">
        <f t="shared" si="36"/>
        <v>0.82</v>
      </c>
      <c r="W133" s="129">
        <f t="shared" si="36"/>
        <v>0.82</v>
      </c>
      <c r="X133" s="129">
        <f t="shared" si="36"/>
        <v>0.82</v>
      </c>
      <c r="Y133" s="129">
        <f t="shared" si="36"/>
        <v>0.82</v>
      </c>
      <c r="Z133" s="129">
        <f t="shared" si="36"/>
        <v>0.82</v>
      </c>
      <c r="AA133" s="129">
        <f t="shared" si="36"/>
        <v>0.82</v>
      </c>
      <c r="AB133" s="129">
        <f t="shared" si="36"/>
        <v>0.82</v>
      </c>
      <c r="AC133" s="129">
        <f t="shared" si="36"/>
        <v>0.82</v>
      </c>
      <c r="AD133" s="129">
        <f t="shared" si="36"/>
        <v>0.82</v>
      </c>
      <c r="AE133" s="129">
        <f t="shared" si="36"/>
        <v>0.82</v>
      </c>
      <c r="AF133" s="129">
        <f t="shared" si="36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7">B135</f>
        <v>2</v>
      </c>
      <c r="D135" s="129">
        <f t="shared" si="37"/>
        <v>2</v>
      </c>
      <c r="E135" s="129">
        <f t="shared" si="37"/>
        <v>2</v>
      </c>
      <c r="F135" s="129">
        <f t="shared" si="37"/>
        <v>2</v>
      </c>
      <c r="G135" s="129">
        <f t="shared" si="37"/>
        <v>2</v>
      </c>
      <c r="H135" s="129">
        <f t="shared" si="37"/>
        <v>2</v>
      </c>
      <c r="I135" s="129">
        <f t="shared" si="37"/>
        <v>2</v>
      </c>
      <c r="J135" s="129">
        <f t="shared" si="37"/>
        <v>2</v>
      </c>
      <c r="K135" s="129">
        <f t="shared" si="37"/>
        <v>2</v>
      </c>
      <c r="L135" s="129">
        <f t="shared" si="37"/>
        <v>2</v>
      </c>
      <c r="M135" s="129">
        <f t="shared" si="37"/>
        <v>2</v>
      </c>
      <c r="N135" s="129">
        <f t="shared" si="37"/>
        <v>2</v>
      </c>
      <c r="O135" s="129">
        <f t="shared" si="37"/>
        <v>2</v>
      </c>
      <c r="P135" s="129">
        <f t="shared" si="37"/>
        <v>2</v>
      </c>
      <c r="Q135" s="129">
        <f t="shared" si="37"/>
        <v>2</v>
      </c>
      <c r="R135" s="129">
        <f t="shared" si="37"/>
        <v>2</v>
      </c>
      <c r="S135" s="129">
        <f t="shared" ref="S135:AF141" si="38">R135</f>
        <v>2</v>
      </c>
      <c r="T135" s="129">
        <f t="shared" si="38"/>
        <v>2</v>
      </c>
      <c r="U135" s="129">
        <f t="shared" si="38"/>
        <v>2</v>
      </c>
      <c r="V135" s="129">
        <f t="shared" si="38"/>
        <v>2</v>
      </c>
      <c r="W135" s="129">
        <f t="shared" si="38"/>
        <v>2</v>
      </c>
      <c r="X135" s="129">
        <f t="shared" si="38"/>
        <v>2</v>
      </c>
      <c r="Y135" s="129">
        <f t="shared" si="38"/>
        <v>2</v>
      </c>
      <c r="Z135" s="129">
        <f t="shared" si="38"/>
        <v>2</v>
      </c>
      <c r="AA135" s="129">
        <f t="shared" si="38"/>
        <v>2</v>
      </c>
      <c r="AB135" s="129">
        <f t="shared" si="38"/>
        <v>2</v>
      </c>
      <c r="AC135" s="129">
        <f t="shared" si="38"/>
        <v>2</v>
      </c>
      <c r="AD135" s="129">
        <f t="shared" si="38"/>
        <v>2</v>
      </c>
      <c r="AE135" s="129">
        <f t="shared" si="38"/>
        <v>2</v>
      </c>
      <c r="AF135" s="129">
        <f t="shared" si="38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7"/>
        <v>5.61</v>
      </c>
      <c r="D136" s="129">
        <f t="shared" si="37"/>
        <v>5.61</v>
      </c>
      <c r="E136" s="129">
        <f t="shared" si="37"/>
        <v>5.61</v>
      </c>
      <c r="F136" s="129">
        <f t="shared" si="37"/>
        <v>5.61</v>
      </c>
      <c r="G136" s="129">
        <f t="shared" si="37"/>
        <v>5.61</v>
      </c>
      <c r="H136" s="129">
        <f t="shared" si="37"/>
        <v>5.61</v>
      </c>
      <c r="I136" s="129">
        <f t="shared" si="37"/>
        <v>5.61</v>
      </c>
      <c r="J136" s="129">
        <f t="shared" si="37"/>
        <v>5.61</v>
      </c>
      <c r="K136" s="129">
        <f t="shared" si="37"/>
        <v>5.61</v>
      </c>
      <c r="L136" s="129">
        <f t="shared" si="37"/>
        <v>5.61</v>
      </c>
      <c r="M136" s="129">
        <f t="shared" si="37"/>
        <v>5.61</v>
      </c>
      <c r="N136" s="129">
        <f t="shared" si="37"/>
        <v>5.61</v>
      </c>
      <c r="O136" s="129">
        <f t="shared" si="37"/>
        <v>5.61</v>
      </c>
      <c r="P136" s="129">
        <f t="shared" si="37"/>
        <v>5.61</v>
      </c>
      <c r="Q136" s="129">
        <f t="shared" si="37"/>
        <v>5.61</v>
      </c>
      <c r="R136" s="129">
        <f t="shared" si="37"/>
        <v>5.61</v>
      </c>
      <c r="S136" s="129">
        <f t="shared" si="38"/>
        <v>5.61</v>
      </c>
      <c r="T136" s="129">
        <f t="shared" si="38"/>
        <v>5.61</v>
      </c>
      <c r="U136" s="129">
        <f t="shared" si="38"/>
        <v>5.61</v>
      </c>
      <c r="V136" s="129">
        <f t="shared" si="38"/>
        <v>5.61</v>
      </c>
      <c r="W136" s="129">
        <f t="shared" si="38"/>
        <v>5.61</v>
      </c>
      <c r="X136" s="129">
        <f t="shared" si="38"/>
        <v>5.61</v>
      </c>
      <c r="Y136" s="129">
        <f t="shared" si="38"/>
        <v>5.61</v>
      </c>
      <c r="Z136" s="129">
        <f t="shared" si="38"/>
        <v>5.61</v>
      </c>
      <c r="AA136" s="129">
        <f t="shared" si="38"/>
        <v>5.61</v>
      </c>
      <c r="AB136" s="129">
        <f t="shared" si="38"/>
        <v>5.61</v>
      </c>
      <c r="AC136" s="129">
        <f t="shared" si="38"/>
        <v>5.61</v>
      </c>
      <c r="AD136" s="129">
        <f t="shared" si="38"/>
        <v>5.61</v>
      </c>
      <c r="AE136" s="129">
        <f t="shared" si="38"/>
        <v>5.61</v>
      </c>
      <c r="AF136" s="129">
        <f t="shared" si="38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7"/>
        <v>1.25</v>
      </c>
      <c r="D137" s="129">
        <f t="shared" si="37"/>
        <v>1.25</v>
      </c>
      <c r="E137" s="129">
        <f t="shared" si="37"/>
        <v>1.25</v>
      </c>
      <c r="F137" s="129">
        <f t="shared" si="37"/>
        <v>1.25</v>
      </c>
      <c r="G137" s="129">
        <f t="shared" si="37"/>
        <v>1.25</v>
      </c>
      <c r="H137" s="129">
        <f t="shared" si="37"/>
        <v>1.25</v>
      </c>
      <c r="I137" s="129">
        <f t="shared" si="37"/>
        <v>1.25</v>
      </c>
      <c r="J137" s="129">
        <f t="shared" si="37"/>
        <v>1.25</v>
      </c>
      <c r="K137" s="129">
        <f t="shared" si="37"/>
        <v>1.25</v>
      </c>
      <c r="L137" s="129">
        <f t="shared" si="37"/>
        <v>1.25</v>
      </c>
      <c r="M137" s="129">
        <f t="shared" si="37"/>
        <v>1.25</v>
      </c>
      <c r="N137" s="129">
        <f t="shared" si="37"/>
        <v>1.25</v>
      </c>
      <c r="O137" s="129">
        <f t="shared" si="37"/>
        <v>1.25</v>
      </c>
      <c r="P137" s="129">
        <f t="shared" si="37"/>
        <v>1.25</v>
      </c>
      <c r="Q137" s="129">
        <f t="shared" si="37"/>
        <v>1.25</v>
      </c>
      <c r="R137" s="129">
        <f t="shared" si="37"/>
        <v>1.25</v>
      </c>
      <c r="S137" s="129">
        <f t="shared" si="38"/>
        <v>1.25</v>
      </c>
      <c r="T137" s="129">
        <f t="shared" si="38"/>
        <v>1.25</v>
      </c>
      <c r="U137" s="129">
        <f t="shared" si="38"/>
        <v>1.25</v>
      </c>
      <c r="V137" s="129">
        <f t="shared" si="38"/>
        <v>1.25</v>
      </c>
      <c r="W137" s="129">
        <f t="shared" si="38"/>
        <v>1.25</v>
      </c>
      <c r="X137" s="129">
        <f t="shared" si="38"/>
        <v>1.25</v>
      </c>
      <c r="Y137" s="129">
        <f t="shared" si="38"/>
        <v>1.25</v>
      </c>
      <c r="Z137" s="129">
        <f t="shared" si="38"/>
        <v>1.25</v>
      </c>
      <c r="AA137" s="129">
        <f t="shared" si="38"/>
        <v>1.25</v>
      </c>
      <c r="AB137" s="129">
        <f t="shared" si="38"/>
        <v>1.25</v>
      </c>
      <c r="AC137" s="129">
        <f t="shared" si="38"/>
        <v>1.25</v>
      </c>
      <c r="AD137" s="129">
        <f t="shared" si="38"/>
        <v>1.25</v>
      </c>
      <c r="AE137" s="129">
        <f t="shared" si="38"/>
        <v>1.25</v>
      </c>
      <c r="AF137" s="129">
        <f t="shared" si="38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7"/>
        <v>1.25</v>
      </c>
      <c r="D138" s="129">
        <f t="shared" si="37"/>
        <v>1.25</v>
      </c>
      <c r="E138" s="129">
        <f t="shared" si="37"/>
        <v>1.25</v>
      </c>
      <c r="F138" s="129">
        <f t="shared" si="37"/>
        <v>1.25</v>
      </c>
      <c r="G138" s="129">
        <f t="shared" si="37"/>
        <v>1.25</v>
      </c>
      <c r="H138" s="129">
        <f t="shared" si="37"/>
        <v>1.25</v>
      </c>
      <c r="I138" s="129">
        <f t="shared" si="37"/>
        <v>1.25</v>
      </c>
      <c r="J138" s="129">
        <f t="shared" si="37"/>
        <v>1.25</v>
      </c>
      <c r="K138" s="129">
        <f t="shared" si="37"/>
        <v>1.25</v>
      </c>
      <c r="L138" s="129">
        <f t="shared" si="37"/>
        <v>1.25</v>
      </c>
      <c r="M138" s="129">
        <f t="shared" si="37"/>
        <v>1.25</v>
      </c>
      <c r="N138" s="129">
        <f t="shared" si="37"/>
        <v>1.25</v>
      </c>
      <c r="O138" s="129">
        <f t="shared" si="37"/>
        <v>1.25</v>
      </c>
      <c r="P138" s="129">
        <f t="shared" si="37"/>
        <v>1.25</v>
      </c>
      <c r="Q138" s="129">
        <f t="shared" si="37"/>
        <v>1.25</v>
      </c>
      <c r="R138" s="129">
        <f t="shared" si="37"/>
        <v>1.25</v>
      </c>
      <c r="S138" s="129">
        <f t="shared" si="38"/>
        <v>1.25</v>
      </c>
      <c r="T138" s="129">
        <f t="shared" si="38"/>
        <v>1.25</v>
      </c>
      <c r="U138" s="129">
        <f t="shared" si="38"/>
        <v>1.25</v>
      </c>
      <c r="V138" s="129">
        <f t="shared" si="38"/>
        <v>1.25</v>
      </c>
      <c r="W138" s="129">
        <f t="shared" si="38"/>
        <v>1.25</v>
      </c>
      <c r="X138" s="129">
        <f t="shared" si="38"/>
        <v>1.25</v>
      </c>
      <c r="Y138" s="129">
        <f t="shared" si="38"/>
        <v>1.25</v>
      </c>
      <c r="Z138" s="129">
        <f t="shared" si="38"/>
        <v>1.25</v>
      </c>
      <c r="AA138" s="129">
        <f t="shared" si="38"/>
        <v>1.25</v>
      </c>
      <c r="AB138" s="129">
        <f t="shared" si="38"/>
        <v>1.25</v>
      </c>
      <c r="AC138" s="129">
        <f t="shared" si="38"/>
        <v>1.25</v>
      </c>
      <c r="AD138" s="129">
        <f t="shared" si="38"/>
        <v>1.25</v>
      </c>
      <c r="AE138" s="129">
        <f t="shared" si="38"/>
        <v>1.25</v>
      </c>
      <c r="AF138" s="129">
        <f t="shared" si="38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7"/>
        <v>1.46</v>
      </c>
      <c r="D139" s="129">
        <f t="shared" si="37"/>
        <v>1.46</v>
      </c>
      <c r="E139" s="129">
        <f t="shared" si="37"/>
        <v>1.46</v>
      </c>
      <c r="F139" s="129">
        <f t="shared" si="37"/>
        <v>1.46</v>
      </c>
      <c r="G139" s="129">
        <f t="shared" si="37"/>
        <v>1.46</v>
      </c>
      <c r="H139" s="129">
        <f t="shared" si="37"/>
        <v>1.46</v>
      </c>
      <c r="I139" s="129">
        <f t="shared" si="37"/>
        <v>1.46</v>
      </c>
      <c r="J139" s="129">
        <f t="shared" si="37"/>
        <v>1.46</v>
      </c>
      <c r="K139" s="129">
        <f t="shared" si="37"/>
        <v>1.46</v>
      </c>
      <c r="L139" s="129">
        <f t="shared" si="37"/>
        <v>1.46</v>
      </c>
      <c r="M139" s="129">
        <f t="shared" si="37"/>
        <v>1.46</v>
      </c>
      <c r="N139" s="129">
        <f t="shared" si="37"/>
        <v>1.46</v>
      </c>
      <c r="O139" s="129">
        <f t="shared" si="37"/>
        <v>1.46</v>
      </c>
      <c r="P139" s="129">
        <f t="shared" si="37"/>
        <v>1.46</v>
      </c>
      <c r="Q139" s="129">
        <f t="shared" si="37"/>
        <v>1.46</v>
      </c>
      <c r="R139" s="129">
        <f t="shared" si="37"/>
        <v>1.46</v>
      </c>
      <c r="S139" s="129">
        <f t="shared" si="38"/>
        <v>1.46</v>
      </c>
      <c r="T139" s="129">
        <f t="shared" si="38"/>
        <v>1.46</v>
      </c>
      <c r="U139" s="129">
        <f t="shared" si="38"/>
        <v>1.46</v>
      </c>
      <c r="V139" s="129">
        <f t="shared" si="38"/>
        <v>1.46</v>
      </c>
      <c r="W139" s="129">
        <f t="shared" si="38"/>
        <v>1.46</v>
      </c>
      <c r="X139" s="129">
        <f t="shared" si="38"/>
        <v>1.46</v>
      </c>
      <c r="Y139" s="129">
        <f t="shared" si="38"/>
        <v>1.46</v>
      </c>
      <c r="Z139" s="129">
        <f t="shared" si="38"/>
        <v>1.46</v>
      </c>
      <c r="AA139" s="129">
        <f t="shared" si="38"/>
        <v>1.46</v>
      </c>
      <c r="AB139" s="129">
        <f t="shared" si="38"/>
        <v>1.46</v>
      </c>
      <c r="AC139" s="129">
        <f t="shared" si="38"/>
        <v>1.46</v>
      </c>
      <c r="AD139" s="129">
        <f t="shared" si="38"/>
        <v>1.46</v>
      </c>
      <c r="AE139" s="129">
        <f t="shared" si="38"/>
        <v>1.46</v>
      </c>
      <c r="AF139" s="129">
        <f t="shared" si="38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7"/>
        <v>3</v>
      </c>
      <c r="D140" s="129">
        <f t="shared" si="37"/>
        <v>3</v>
      </c>
      <c r="E140" s="129">
        <f t="shared" si="37"/>
        <v>3</v>
      </c>
      <c r="F140" s="129">
        <f t="shared" si="37"/>
        <v>3</v>
      </c>
      <c r="G140" s="129">
        <f t="shared" si="37"/>
        <v>3</v>
      </c>
      <c r="H140" s="129">
        <f t="shared" si="37"/>
        <v>3</v>
      </c>
      <c r="I140" s="129">
        <f t="shared" si="37"/>
        <v>3</v>
      </c>
      <c r="J140" s="129">
        <f t="shared" si="37"/>
        <v>3</v>
      </c>
      <c r="K140" s="129">
        <f t="shared" si="37"/>
        <v>3</v>
      </c>
      <c r="L140" s="129">
        <f t="shared" si="37"/>
        <v>3</v>
      </c>
      <c r="M140" s="129">
        <f t="shared" si="37"/>
        <v>3</v>
      </c>
      <c r="N140" s="129">
        <f t="shared" si="37"/>
        <v>3</v>
      </c>
      <c r="O140" s="129">
        <f t="shared" si="37"/>
        <v>3</v>
      </c>
      <c r="P140" s="129">
        <f t="shared" si="37"/>
        <v>3</v>
      </c>
      <c r="Q140" s="129">
        <f t="shared" si="37"/>
        <v>3</v>
      </c>
      <c r="R140" s="129">
        <f t="shared" si="37"/>
        <v>3</v>
      </c>
      <c r="S140" s="129">
        <f t="shared" si="38"/>
        <v>3</v>
      </c>
      <c r="T140" s="129">
        <f t="shared" si="38"/>
        <v>3</v>
      </c>
      <c r="U140" s="129">
        <f t="shared" si="38"/>
        <v>3</v>
      </c>
      <c r="V140" s="129">
        <f t="shared" si="38"/>
        <v>3</v>
      </c>
      <c r="W140" s="129">
        <f t="shared" si="38"/>
        <v>3</v>
      </c>
      <c r="X140" s="129">
        <f t="shared" si="38"/>
        <v>3</v>
      </c>
      <c r="Y140" s="129">
        <f t="shared" si="38"/>
        <v>3</v>
      </c>
      <c r="Z140" s="129">
        <f t="shared" si="38"/>
        <v>3</v>
      </c>
      <c r="AA140" s="129">
        <f t="shared" si="38"/>
        <v>3</v>
      </c>
      <c r="AB140" s="129">
        <f t="shared" si="38"/>
        <v>3</v>
      </c>
      <c r="AC140" s="129">
        <f t="shared" si="38"/>
        <v>3</v>
      </c>
      <c r="AD140" s="129">
        <f t="shared" si="38"/>
        <v>3</v>
      </c>
      <c r="AE140" s="129">
        <f t="shared" si="38"/>
        <v>3</v>
      </c>
      <c r="AF140" s="129">
        <f t="shared" si="38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7"/>
        <v>3.3</v>
      </c>
      <c r="D141" s="129">
        <f t="shared" si="37"/>
        <v>3.3</v>
      </c>
      <c r="E141" s="129">
        <f t="shared" si="37"/>
        <v>3.3</v>
      </c>
      <c r="F141" s="129">
        <f t="shared" si="37"/>
        <v>3.3</v>
      </c>
      <c r="G141" s="129">
        <f t="shared" si="37"/>
        <v>3.3</v>
      </c>
      <c r="H141" s="129">
        <f t="shared" si="37"/>
        <v>3.3</v>
      </c>
      <c r="I141" s="129">
        <f t="shared" si="37"/>
        <v>3.3</v>
      </c>
      <c r="J141" s="129">
        <f t="shared" si="37"/>
        <v>3.3</v>
      </c>
      <c r="K141" s="129">
        <f t="shared" si="37"/>
        <v>3.3</v>
      </c>
      <c r="L141" s="129">
        <f t="shared" si="37"/>
        <v>3.3</v>
      </c>
      <c r="M141" s="129">
        <f t="shared" si="37"/>
        <v>3.3</v>
      </c>
      <c r="N141" s="129">
        <f t="shared" si="37"/>
        <v>3.3</v>
      </c>
      <c r="O141" s="129">
        <f t="shared" si="37"/>
        <v>3.3</v>
      </c>
      <c r="P141" s="129">
        <f t="shared" si="37"/>
        <v>3.3</v>
      </c>
      <c r="Q141" s="129">
        <f t="shared" si="37"/>
        <v>3.3</v>
      </c>
      <c r="R141" s="129">
        <f t="shared" si="37"/>
        <v>3.3</v>
      </c>
      <c r="S141" s="129">
        <f t="shared" si="38"/>
        <v>3.3</v>
      </c>
      <c r="T141" s="129">
        <f t="shared" si="38"/>
        <v>3.3</v>
      </c>
      <c r="U141" s="129">
        <f t="shared" si="38"/>
        <v>3.3</v>
      </c>
      <c r="V141" s="129">
        <f t="shared" si="38"/>
        <v>3.3</v>
      </c>
      <c r="W141" s="129">
        <f t="shared" si="38"/>
        <v>3.3</v>
      </c>
      <c r="X141" s="129">
        <f t="shared" si="38"/>
        <v>3.3</v>
      </c>
      <c r="Y141" s="129">
        <f t="shared" si="38"/>
        <v>3.3</v>
      </c>
      <c r="Z141" s="129">
        <f t="shared" si="38"/>
        <v>3.3</v>
      </c>
      <c r="AA141" s="129">
        <f t="shared" si="38"/>
        <v>3.3</v>
      </c>
      <c r="AB141" s="129">
        <f t="shared" si="38"/>
        <v>3.3</v>
      </c>
      <c r="AC141" s="129">
        <f t="shared" si="38"/>
        <v>3.3</v>
      </c>
      <c r="AD141" s="129">
        <f t="shared" si="38"/>
        <v>3.3</v>
      </c>
      <c r="AE141" s="129">
        <f t="shared" si="38"/>
        <v>3.3</v>
      </c>
      <c r="AF141" s="129">
        <f t="shared" si="38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39">B143</f>
        <v>1.76</v>
      </c>
      <c r="D143" s="129">
        <f t="shared" si="39"/>
        <v>1.76</v>
      </c>
      <c r="E143" s="129">
        <f t="shared" si="39"/>
        <v>1.76</v>
      </c>
      <c r="F143" s="129">
        <f t="shared" si="39"/>
        <v>1.76</v>
      </c>
      <c r="G143" s="129">
        <f t="shared" si="39"/>
        <v>1.76</v>
      </c>
      <c r="H143" s="129">
        <f t="shared" si="39"/>
        <v>1.76</v>
      </c>
      <c r="I143" s="129">
        <f t="shared" si="39"/>
        <v>1.76</v>
      </c>
      <c r="J143" s="129">
        <f t="shared" si="39"/>
        <v>1.76</v>
      </c>
      <c r="K143" s="129">
        <f t="shared" si="39"/>
        <v>1.76</v>
      </c>
      <c r="L143" s="129">
        <f t="shared" si="39"/>
        <v>1.76</v>
      </c>
      <c r="M143" s="129">
        <f t="shared" si="39"/>
        <v>1.76</v>
      </c>
      <c r="N143" s="129">
        <f t="shared" si="39"/>
        <v>1.76</v>
      </c>
      <c r="O143" s="129">
        <f t="shared" si="39"/>
        <v>1.76</v>
      </c>
      <c r="P143" s="129">
        <f t="shared" si="39"/>
        <v>1.76</v>
      </c>
      <c r="Q143" s="129">
        <f t="shared" si="39"/>
        <v>1.76</v>
      </c>
      <c r="R143" s="129">
        <f t="shared" si="39"/>
        <v>1.76</v>
      </c>
      <c r="S143" s="129">
        <f t="shared" ref="S143:AF144" si="40">R143</f>
        <v>1.76</v>
      </c>
      <c r="T143" s="129">
        <f t="shared" si="40"/>
        <v>1.76</v>
      </c>
      <c r="U143" s="129">
        <f t="shared" si="40"/>
        <v>1.76</v>
      </c>
      <c r="V143" s="129">
        <f t="shared" si="40"/>
        <v>1.76</v>
      </c>
      <c r="W143" s="129">
        <f t="shared" si="40"/>
        <v>1.76</v>
      </c>
      <c r="X143" s="129">
        <f t="shared" si="40"/>
        <v>1.76</v>
      </c>
      <c r="Y143" s="129">
        <f t="shared" si="40"/>
        <v>1.76</v>
      </c>
      <c r="Z143" s="129">
        <f t="shared" si="40"/>
        <v>1.76</v>
      </c>
      <c r="AA143" s="129">
        <f t="shared" si="40"/>
        <v>1.76</v>
      </c>
      <c r="AB143" s="129">
        <f t="shared" si="40"/>
        <v>1.76</v>
      </c>
      <c r="AC143" s="129">
        <f t="shared" si="40"/>
        <v>1.76</v>
      </c>
      <c r="AD143" s="129">
        <f t="shared" si="40"/>
        <v>1.76</v>
      </c>
      <c r="AE143" s="129">
        <f t="shared" si="40"/>
        <v>1.76</v>
      </c>
      <c r="AF143" s="129">
        <f t="shared" si="40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9"/>
        <v>0</v>
      </c>
      <c r="D144" s="129">
        <f t="shared" si="39"/>
        <v>0</v>
      </c>
      <c r="E144" s="129">
        <f t="shared" si="39"/>
        <v>0</v>
      </c>
      <c r="F144" s="129">
        <f t="shared" si="39"/>
        <v>0</v>
      </c>
      <c r="G144" s="129">
        <f t="shared" si="39"/>
        <v>0</v>
      </c>
      <c r="H144" s="129">
        <f t="shared" si="39"/>
        <v>0</v>
      </c>
      <c r="I144" s="129">
        <f t="shared" si="39"/>
        <v>0</v>
      </c>
      <c r="J144" s="129">
        <f t="shared" si="39"/>
        <v>0</v>
      </c>
      <c r="K144" s="129">
        <f t="shared" si="39"/>
        <v>0</v>
      </c>
      <c r="L144" s="129">
        <f t="shared" si="39"/>
        <v>0</v>
      </c>
      <c r="M144" s="129">
        <f t="shared" si="39"/>
        <v>0</v>
      </c>
      <c r="N144" s="129">
        <f t="shared" si="39"/>
        <v>0</v>
      </c>
      <c r="O144" s="129">
        <f t="shared" si="39"/>
        <v>0</v>
      </c>
      <c r="P144" s="129">
        <f t="shared" si="39"/>
        <v>0</v>
      </c>
      <c r="Q144" s="129">
        <f t="shared" si="39"/>
        <v>0</v>
      </c>
      <c r="R144" s="129">
        <f t="shared" si="39"/>
        <v>0</v>
      </c>
      <c r="S144" s="129">
        <f t="shared" si="40"/>
        <v>0</v>
      </c>
      <c r="T144" s="129">
        <f t="shared" si="40"/>
        <v>0</v>
      </c>
      <c r="U144" s="129">
        <f t="shared" si="40"/>
        <v>0</v>
      </c>
      <c r="V144" s="129">
        <f t="shared" si="40"/>
        <v>0</v>
      </c>
      <c r="W144" s="129">
        <f t="shared" si="40"/>
        <v>0</v>
      </c>
      <c r="X144" s="129">
        <f t="shared" si="40"/>
        <v>0</v>
      </c>
      <c r="Y144" s="129">
        <f t="shared" si="40"/>
        <v>0</v>
      </c>
      <c r="Z144" s="129">
        <f t="shared" si="40"/>
        <v>0</v>
      </c>
      <c r="AA144" s="129">
        <f t="shared" si="40"/>
        <v>0</v>
      </c>
      <c r="AB144" s="129">
        <f t="shared" si="40"/>
        <v>0</v>
      </c>
      <c r="AC144" s="129">
        <f t="shared" si="40"/>
        <v>0</v>
      </c>
      <c r="AD144" s="129">
        <f t="shared" si="40"/>
        <v>0</v>
      </c>
      <c r="AE144" s="129">
        <f t="shared" si="40"/>
        <v>0</v>
      </c>
      <c r="AF144" s="129">
        <f t="shared" si="40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41">B146</f>
        <v>0.1</v>
      </c>
      <c r="D146" s="129">
        <f t="shared" si="41"/>
        <v>0.1</v>
      </c>
      <c r="E146" s="129">
        <f t="shared" si="41"/>
        <v>0.1</v>
      </c>
      <c r="F146" s="129">
        <f t="shared" si="41"/>
        <v>0.1</v>
      </c>
      <c r="G146" s="129">
        <f t="shared" si="41"/>
        <v>0.1</v>
      </c>
      <c r="H146" s="129">
        <f t="shared" si="41"/>
        <v>0.1</v>
      </c>
      <c r="I146" s="129">
        <f t="shared" si="41"/>
        <v>0.1</v>
      </c>
      <c r="J146" s="129">
        <f t="shared" si="41"/>
        <v>0.1</v>
      </c>
      <c r="K146" s="129">
        <f t="shared" si="41"/>
        <v>0.1</v>
      </c>
      <c r="L146" s="129">
        <f t="shared" si="41"/>
        <v>0.1</v>
      </c>
      <c r="M146" s="129">
        <f t="shared" si="41"/>
        <v>0.1</v>
      </c>
      <c r="N146" s="129">
        <f t="shared" si="41"/>
        <v>0.1</v>
      </c>
      <c r="O146" s="129">
        <f t="shared" si="41"/>
        <v>0.1</v>
      </c>
      <c r="P146" s="129">
        <f t="shared" si="41"/>
        <v>0.1</v>
      </c>
      <c r="Q146" s="129">
        <f t="shared" si="41"/>
        <v>0.1</v>
      </c>
      <c r="R146" s="129">
        <f t="shared" si="41"/>
        <v>0.1</v>
      </c>
      <c r="S146" s="129">
        <f t="shared" ref="S146:AF149" si="42">R146</f>
        <v>0.1</v>
      </c>
      <c r="T146" s="129">
        <f t="shared" si="42"/>
        <v>0.1</v>
      </c>
      <c r="U146" s="129">
        <f t="shared" si="42"/>
        <v>0.1</v>
      </c>
      <c r="V146" s="129">
        <f t="shared" si="42"/>
        <v>0.1</v>
      </c>
      <c r="W146" s="129">
        <f t="shared" si="42"/>
        <v>0.1</v>
      </c>
      <c r="X146" s="129">
        <f t="shared" si="42"/>
        <v>0.1</v>
      </c>
      <c r="Y146" s="129">
        <f t="shared" si="42"/>
        <v>0.1</v>
      </c>
      <c r="Z146" s="129">
        <f t="shared" si="42"/>
        <v>0.1</v>
      </c>
      <c r="AA146" s="129">
        <f t="shared" si="42"/>
        <v>0.1</v>
      </c>
      <c r="AB146" s="129">
        <f t="shared" si="42"/>
        <v>0.1</v>
      </c>
      <c r="AC146" s="129">
        <f t="shared" si="42"/>
        <v>0.1</v>
      </c>
      <c r="AD146" s="129">
        <f t="shared" si="42"/>
        <v>0.1</v>
      </c>
      <c r="AE146" s="129">
        <f t="shared" si="42"/>
        <v>0.1</v>
      </c>
      <c r="AF146" s="129">
        <f t="shared" si="42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41"/>
        <v>2.0499999999999998</v>
      </c>
      <c r="D147" s="129">
        <f t="shared" si="41"/>
        <v>2.0499999999999998</v>
      </c>
      <c r="E147" s="129">
        <f t="shared" si="41"/>
        <v>2.0499999999999998</v>
      </c>
      <c r="F147" s="129">
        <f t="shared" si="41"/>
        <v>2.0499999999999998</v>
      </c>
      <c r="G147" s="129">
        <f t="shared" si="41"/>
        <v>2.0499999999999998</v>
      </c>
      <c r="H147" s="129">
        <f t="shared" si="41"/>
        <v>2.0499999999999998</v>
      </c>
      <c r="I147" s="129">
        <f t="shared" si="41"/>
        <v>2.0499999999999998</v>
      </c>
      <c r="J147" s="129">
        <f t="shared" si="41"/>
        <v>2.0499999999999998</v>
      </c>
      <c r="K147" s="129">
        <f t="shared" si="41"/>
        <v>2.0499999999999998</v>
      </c>
      <c r="L147" s="129">
        <f t="shared" si="41"/>
        <v>2.0499999999999998</v>
      </c>
      <c r="M147" s="129">
        <f t="shared" si="41"/>
        <v>2.0499999999999998</v>
      </c>
      <c r="N147" s="129">
        <f t="shared" si="41"/>
        <v>2.0499999999999998</v>
      </c>
      <c r="O147" s="129">
        <f t="shared" si="41"/>
        <v>2.0499999999999998</v>
      </c>
      <c r="P147" s="129">
        <f t="shared" si="41"/>
        <v>2.0499999999999998</v>
      </c>
      <c r="Q147" s="129">
        <f t="shared" si="41"/>
        <v>2.0499999999999998</v>
      </c>
      <c r="R147" s="129">
        <f t="shared" si="41"/>
        <v>2.0499999999999998</v>
      </c>
      <c r="S147" s="129">
        <f t="shared" si="42"/>
        <v>2.0499999999999998</v>
      </c>
      <c r="T147" s="129">
        <f t="shared" si="42"/>
        <v>2.0499999999999998</v>
      </c>
      <c r="U147" s="129">
        <f t="shared" si="42"/>
        <v>2.0499999999999998</v>
      </c>
      <c r="V147" s="129">
        <f t="shared" si="42"/>
        <v>2.0499999999999998</v>
      </c>
      <c r="W147" s="129">
        <f t="shared" si="42"/>
        <v>2.0499999999999998</v>
      </c>
      <c r="X147" s="129">
        <f t="shared" si="42"/>
        <v>2.0499999999999998</v>
      </c>
      <c r="Y147" s="129">
        <f t="shared" si="42"/>
        <v>2.0499999999999998</v>
      </c>
      <c r="Z147" s="129">
        <f t="shared" si="42"/>
        <v>2.0499999999999998</v>
      </c>
      <c r="AA147" s="129">
        <f t="shared" si="42"/>
        <v>2.0499999999999998</v>
      </c>
      <c r="AB147" s="129">
        <f t="shared" si="42"/>
        <v>2.0499999999999998</v>
      </c>
      <c r="AC147" s="129">
        <f t="shared" si="42"/>
        <v>2.0499999999999998</v>
      </c>
      <c r="AD147" s="129">
        <f t="shared" si="42"/>
        <v>2.0499999999999998</v>
      </c>
      <c r="AE147" s="129">
        <f t="shared" si="42"/>
        <v>2.0499999999999998</v>
      </c>
      <c r="AF147" s="129">
        <f t="shared" si="42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41"/>
        <v>2.7</v>
      </c>
      <c r="D148" s="129">
        <f t="shared" si="41"/>
        <v>2.7</v>
      </c>
      <c r="E148" s="129">
        <f t="shared" si="41"/>
        <v>2.7</v>
      </c>
      <c r="F148" s="129">
        <f t="shared" si="41"/>
        <v>2.7</v>
      </c>
      <c r="G148" s="129">
        <f t="shared" si="41"/>
        <v>2.7</v>
      </c>
      <c r="H148" s="129">
        <f t="shared" si="41"/>
        <v>2.7</v>
      </c>
      <c r="I148" s="129">
        <f t="shared" si="41"/>
        <v>2.7</v>
      </c>
      <c r="J148" s="129">
        <f t="shared" si="41"/>
        <v>2.7</v>
      </c>
      <c r="K148" s="129">
        <f t="shared" si="41"/>
        <v>2.7</v>
      </c>
      <c r="L148" s="129">
        <f t="shared" si="41"/>
        <v>2.7</v>
      </c>
      <c r="M148" s="129">
        <f t="shared" si="41"/>
        <v>2.7</v>
      </c>
      <c r="N148" s="129">
        <f t="shared" si="41"/>
        <v>2.7</v>
      </c>
      <c r="O148" s="129">
        <f t="shared" si="41"/>
        <v>2.7</v>
      </c>
      <c r="P148" s="129">
        <f t="shared" si="41"/>
        <v>2.7</v>
      </c>
      <c r="Q148" s="129">
        <f t="shared" si="41"/>
        <v>2.7</v>
      </c>
      <c r="R148" s="129">
        <f t="shared" si="41"/>
        <v>2.7</v>
      </c>
      <c r="S148" s="129">
        <f t="shared" si="42"/>
        <v>2.7</v>
      </c>
      <c r="T148" s="129">
        <f t="shared" si="42"/>
        <v>2.7</v>
      </c>
      <c r="U148" s="129">
        <f t="shared" si="42"/>
        <v>2.7</v>
      </c>
      <c r="V148" s="129">
        <f t="shared" si="42"/>
        <v>2.7</v>
      </c>
      <c r="W148" s="129">
        <f t="shared" si="42"/>
        <v>2.7</v>
      </c>
      <c r="X148" s="129">
        <f t="shared" si="42"/>
        <v>2.7</v>
      </c>
      <c r="Y148" s="129">
        <f t="shared" si="42"/>
        <v>2.7</v>
      </c>
      <c r="Z148" s="129">
        <f t="shared" si="42"/>
        <v>2.7</v>
      </c>
      <c r="AA148" s="129">
        <f t="shared" si="42"/>
        <v>2.7</v>
      </c>
      <c r="AB148" s="129">
        <f t="shared" si="42"/>
        <v>2.7</v>
      </c>
      <c r="AC148" s="129">
        <f t="shared" si="42"/>
        <v>2.7</v>
      </c>
      <c r="AD148" s="129">
        <f t="shared" si="42"/>
        <v>2.7</v>
      </c>
      <c r="AE148" s="129">
        <f t="shared" si="42"/>
        <v>2.7</v>
      </c>
      <c r="AF148" s="129">
        <f t="shared" si="42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41"/>
        <v>2.15</v>
      </c>
      <c r="D149" s="129">
        <f t="shared" si="41"/>
        <v>2.15</v>
      </c>
      <c r="E149" s="129">
        <f t="shared" si="41"/>
        <v>2.15</v>
      </c>
      <c r="F149" s="129">
        <f t="shared" si="41"/>
        <v>2.15</v>
      </c>
      <c r="G149" s="129">
        <f t="shared" si="41"/>
        <v>2.15</v>
      </c>
      <c r="H149" s="129">
        <f t="shared" si="41"/>
        <v>2.15</v>
      </c>
      <c r="I149" s="129">
        <f t="shared" si="41"/>
        <v>2.15</v>
      </c>
      <c r="J149" s="129">
        <f t="shared" si="41"/>
        <v>2.15</v>
      </c>
      <c r="K149" s="129">
        <f t="shared" si="41"/>
        <v>2.15</v>
      </c>
      <c r="L149" s="129">
        <f t="shared" si="41"/>
        <v>2.15</v>
      </c>
      <c r="M149" s="129">
        <f t="shared" si="41"/>
        <v>2.15</v>
      </c>
      <c r="N149" s="129">
        <f t="shared" si="41"/>
        <v>2.15</v>
      </c>
      <c r="O149" s="129">
        <f t="shared" si="41"/>
        <v>2.15</v>
      </c>
      <c r="P149" s="129">
        <f t="shared" si="41"/>
        <v>2.15</v>
      </c>
      <c r="Q149" s="129">
        <f t="shared" si="41"/>
        <v>2.15</v>
      </c>
      <c r="R149" s="129">
        <f t="shared" si="41"/>
        <v>2.15</v>
      </c>
      <c r="S149" s="129">
        <f t="shared" si="42"/>
        <v>2.15</v>
      </c>
      <c r="T149" s="129">
        <f t="shared" si="42"/>
        <v>2.15</v>
      </c>
      <c r="U149" s="129">
        <f t="shared" si="42"/>
        <v>2.15</v>
      </c>
      <c r="V149" s="129">
        <f t="shared" si="42"/>
        <v>2.15</v>
      </c>
      <c r="W149" s="129">
        <f t="shared" si="42"/>
        <v>2.15</v>
      </c>
      <c r="X149" s="129">
        <f t="shared" si="42"/>
        <v>2.15</v>
      </c>
      <c r="Y149" s="129">
        <f t="shared" si="42"/>
        <v>2.15</v>
      </c>
      <c r="Z149" s="129">
        <f t="shared" si="42"/>
        <v>2.15</v>
      </c>
      <c r="AA149" s="129">
        <f t="shared" si="42"/>
        <v>2.15</v>
      </c>
      <c r="AB149" s="129">
        <f t="shared" si="42"/>
        <v>2.15</v>
      </c>
      <c r="AC149" s="129">
        <f t="shared" si="42"/>
        <v>2.15</v>
      </c>
      <c r="AD149" s="129">
        <f t="shared" si="42"/>
        <v>2.15</v>
      </c>
      <c r="AE149" s="129">
        <f t="shared" si="42"/>
        <v>2.15</v>
      </c>
      <c r="AF149" s="129">
        <f t="shared" si="42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3">B151</f>
        <v>0.9</v>
      </c>
      <c r="D151" s="129">
        <f t="shared" si="43"/>
        <v>0.9</v>
      </c>
      <c r="E151" s="129">
        <f t="shared" si="43"/>
        <v>0.9</v>
      </c>
      <c r="F151" s="129">
        <f t="shared" si="43"/>
        <v>0.9</v>
      </c>
      <c r="G151" s="129">
        <f t="shared" si="43"/>
        <v>0.9</v>
      </c>
      <c r="H151" s="129">
        <f t="shared" si="43"/>
        <v>0.9</v>
      </c>
      <c r="I151" s="129">
        <f t="shared" si="43"/>
        <v>0.9</v>
      </c>
      <c r="J151" s="129">
        <f t="shared" si="43"/>
        <v>0.9</v>
      </c>
      <c r="K151" s="129">
        <f t="shared" si="43"/>
        <v>0.9</v>
      </c>
      <c r="L151" s="129">
        <f t="shared" si="43"/>
        <v>0.9</v>
      </c>
      <c r="M151" s="129">
        <f t="shared" si="43"/>
        <v>0.9</v>
      </c>
      <c r="N151" s="129">
        <f t="shared" si="43"/>
        <v>0.9</v>
      </c>
      <c r="O151" s="129">
        <f t="shared" si="43"/>
        <v>0.9</v>
      </c>
      <c r="P151" s="129">
        <f t="shared" si="43"/>
        <v>0.9</v>
      </c>
      <c r="Q151" s="129">
        <f t="shared" si="43"/>
        <v>0.9</v>
      </c>
      <c r="R151" s="129">
        <f t="shared" si="43"/>
        <v>0.9</v>
      </c>
      <c r="S151" s="129">
        <f t="shared" ref="R151:AF163" si="44">R151</f>
        <v>0.9</v>
      </c>
      <c r="T151" s="129">
        <f t="shared" si="44"/>
        <v>0.9</v>
      </c>
      <c r="U151" s="129">
        <f t="shared" si="44"/>
        <v>0.9</v>
      </c>
      <c r="V151" s="129">
        <f t="shared" si="44"/>
        <v>0.9</v>
      </c>
      <c r="W151" s="129">
        <f t="shared" si="44"/>
        <v>0.9</v>
      </c>
      <c r="X151" s="129">
        <f t="shared" si="44"/>
        <v>0.9</v>
      </c>
      <c r="Y151" s="129">
        <f t="shared" si="44"/>
        <v>0.9</v>
      </c>
      <c r="Z151" s="129">
        <f t="shared" si="44"/>
        <v>0.9</v>
      </c>
      <c r="AA151" s="129">
        <f t="shared" si="44"/>
        <v>0.9</v>
      </c>
      <c r="AB151" s="129">
        <f t="shared" si="44"/>
        <v>0.9</v>
      </c>
      <c r="AC151" s="129">
        <f t="shared" si="44"/>
        <v>0.9</v>
      </c>
      <c r="AD151" s="129">
        <f t="shared" si="44"/>
        <v>0.9</v>
      </c>
      <c r="AE151" s="129">
        <f t="shared" si="44"/>
        <v>0.9</v>
      </c>
      <c r="AF151" s="129">
        <f t="shared" si="44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3"/>
        <v>1.08</v>
      </c>
      <c r="D152" s="129">
        <f t="shared" si="43"/>
        <v>1.08</v>
      </c>
      <c r="E152" s="129">
        <f t="shared" si="43"/>
        <v>1.08</v>
      </c>
      <c r="F152" s="129">
        <f t="shared" si="43"/>
        <v>1.08</v>
      </c>
      <c r="G152" s="129">
        <f t="shared" si="43"/>
        <v>1.08</v>
      </c>
      <c r="H152" s="129">
        <f t="shared" si="43"/>
        <v>1.08</v>
      </c>
      <c r="I152" s="129">
        <f t="shared" si="43"/>
        <v>1.08</v>
      </c>
      <c r="J152" s="129">
        <f t="shared" si="43"/>
        <v>1.08</v>
      </c>
      <c r="K152" s="129">
        <f t="shared" si="43"/>
        <v>1.08</v>
      </c>
      <c r="L152" s="129">
        <f t="shared" si="43"/>
        <v>1.08</v>
      </c>
      <c r="M152" s="129">
        <f t="shared" si="43"/>
        <v>1.08</v>
      </c>
      <c r="N152" s="129">
        <f t="shared" si="43"/>
        <v>1.08</v>
      </c>
      <c r="O152" s="129">
        <f t="shared" si="43"/>
        <v>1.08</v>
      </c>
      <c r="P152" s="129">
        <f t="shared" si="43"/>
        <v>1.08</v>
      </c>
      <c r="Q152" s="129">
        <f t="shared" si="43"/>
        <v>1.08</v>
      </c>
      <c r="R152" s="129">
        <f t="shared" si="43"/>
        <v>1.08</v>
      </c>
      <c r="S152" s="129">
        <f t="shared" si="44"/>
        <v>1.08</v>
      </c>
      <c r="T152" s="129">
        <f t="shared" si="44"/>
        <v>1.08</v>
      </c>
      <c r="U152" s="129">
        <f t="shared" si="44"/>
        <v>1.08</v>
      </c>
      <c r="V152" s="129">
        <f t="shared" si="44"/>
        <v>1.08</v>
      </c>
      <c r="W152" s="129">
        <f t="shared" si="44"/>
        <v>1.08</v>
      </c>
      <c r="X152" s="129">
        <f t="shared" si="44"/>
        <v>1.08</v>
      </c>
      <c r="Y152" s="129">
        <f t="shared" si="44"/>
        <v>1.08</v>
      </c>
      <c r="Z152" s="129">
        <f t="shared" si="44"/>
        <v>1.08</v>
      </c>
      <c r="AA152" s="129">
        <f t="shared" si="44"/>
        <v>1.08</v>
      </c>
      <c r="AB152" s="129">
        <f t="shared" si="44"/>
        <v>1.08</v>
      </c>
      <c r="AC152" s="129">
        <f t="shared" si="44"/>
        <v>1.08</v>
      </c>
      <c r="AD152" s="129">
        <f t="shared" si="44"/>
        <v>1.08</v>
      </c>
      <c r="AE152" s="129">
        <f t="shared" si="44"/>
        <v>1.08</v>
      </c>
      <c r="AF152" s="129">
        <f t="shared" si="44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3"/>
        <v>2.37</v>
      </c>
      <c r="D153" s="129">
        <f t="shared" si="43"/>
        <v>2.37</v>
      </c>
      <c r="E153" s="129">
        <f t="shared" si="43"/>
        <v>2.37</v>
      </c>
      <c r="F153" s="129">
        <f t="shared" si="43"/>
        <v>2.37</v>
      </c>
      <c r="G153" s="129">
        <f t="shared" si="43"/>
        <v>2.37</v>
      </c>
      <c r="H153" s="129">
        <f t="shared" si="43"/>
        <v>2.37</v>
      </c>
      <c r="I153" s="129">
        <f t="shared" si="43"/>
        <v>2.37</v>
      </c>
      <c r="J153" s="129">
        <f t="shared" si="43"/>
        <v>2.37</v>
      </c>
      <c r="K153" s="129">
        <f t="shared" si="43"/>
        <v>2.37</v>
      </c>
      <c r="L153" s="129">
        <f t="shared" si="43"/>
        <v>2.37</v>
      </c>
      <c r="M153" s="129">
        <f t="shared" si="43"/>
        <v>2.37</v>
      </c>
      <c r="N153" s="129">
        <f t="shared" si="43"/>
        <v>2.37</v>
      </c>
      <c r="O153" s="129">
        <f t="shared" si="43"/>
        <v>2.37</v>
      </c>
      <c r="P153" s="129">
        <f t="shared" si="43"/>
        <v>2.37</v>
      </c>
      <c r="Q153" s="129">
        <f t="shared" si="43"/>
        <v>2.37</v>
      </c>
      <c r="R153" s="129">
        <f t="shared" si="43"/>
        <v>2.37</v>
      </c>
      <c r="S153" s="129">
        <f t="shared" si="44"/>
        <v>2.37</v>
      </c>
      <c r="T153" s="129">
        <f t="shared" si="44"/>
        <v>2.37</v>
      </c>
      <c r="U153" s="129">
        <f t="shared" si="44"/>
        <v>2.37</v>
      </c>
      <c r="V153" s="129">
        <f t="shared" si="44"/>
        <v>2.37</v>
      </c>
      <c r="W153" s="129">
        <f t="shared" si="44"/>
        <v>2.37</v>
      </c>
      <c r="X153" s="129">
        <f t="shared" si="44"/>
        <v>2.37</v>
      </c>
      <c r="Y153" s="129">
        <f t="shared" si="44"/>
        <v>2.37</v>
      </c>
      <c r="Z153" s="129">
        <f t="shared" si="44"/>
        <v>2.37</v>
      </c>
      <c r="AA153" s="129">
        <f t="shared" si="44"/>
        <v>2.37</v>
      </c>
      <c r="AB153" s="129">
        <f t="shared" si="44"/>
        <v>2.37</v>
      </c>
      <c r="AC153" s="129">
        <f t="shared" si="44"/>
        <v>2.37</v>
      </c>
      <c r="AD153" s="129">
        <f t="shared" si="44"/>
        <v>2.37</v>
      </c>
      <c r="AE153" s="129">
        <f t="shared" si="44"/>
        <v>2.37</v>
      </c>
      <c r="AF153" s="129">
        <f t="shared" si="44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3"/>
        <v>1.81</v>
      </c>
      <c r="D154" s="129">
        <f t="shared" si="43"/>
        <v>1.81</v>
      </c>
      <c r="E154" s="129">
        <f t="shared" si="43"/>
        <v>1.81</v>
      </c>
      <c r="F154" s="129">
        <f t="shared" si="43"/>
        <v>1.81</v>
      </c>
      <c r="G154" s="129">
        <f t="shared" si="43"/>
        <v>1.81</v>
      </c>
      <c r="H154" s="129">
        <f t="shared" si="43"/>
        <v>1.81</v>
      </c>
      <c r="I154" s="129">
        <f t="shared" si="43"/>
        <v>1.81</v>
      </c>
      <c r="J154" s="129">
        <f t="shared" si="43"/>
        <v>1.81</v>
      </c>
      <c r="K154" s="129">
        <f t="shared" si="43"/>
        <v>1.81</v>
      </c>
      <c r="L154" s="129">
        <f t="shared" si="43"/>
        <v>1.81</v>
      </c>
      <c r="M154" s="129">
        <f t="shared" si="43"/>
        <v>1.81</v>
      </c>
      <c r="N154" s="129">
        <f t="shared" si="43"/>
        <v>1.81</v>
      </c>
      <c r="O154" s="129">
        <f t="shared" si="43"/>
        <v>1.81</v>
      </c>
      <c r="P154" s="129">
        <f t="shared" si="43"/>
        <v>1.81</v>
      </c>
      <c r="Q154" s="129">
        <f t="shared" si="43"/>
        <v>1.81</v>
      </c>
      <c r="R154" s="129">
        <f t="shared" si="43"/>
        <v>1.81</v>
      </c>
      <c r="S154" s="129">
        <f t="shared" si="44"/>
        <v>1.81</v>
      </c>
      <c r="T154" s="129">
        <f t="shared" si="44"/>
        <v>1.81</v>
      </c>
      <c r="U154" s="129">
        <f t="shared" si="44"/>
        <v>1.81</v>
      </c>
      <c r="V154" s="129">
        <f t="shared" si="44"/>
        <v>1.81</v>
      </c>
      <c r="W154" s="129">
        <f t="shared" si="44"/>
        <v>1.81</v>
      </c>
      <c r="X154" s="129">
        <f t="shared" si="44"/>
        <v>1.81</v>
      </c>
      <c r="Y154" s="129">
        <f t="shared" si="44"/>
        <v>1.81</v>
      </c>
      <c r="Z154" s="129">
        <f t="shared" si="44"/>
        <v>1.81</v>
      </c>
      <c r="AA154" s="129">
        <f t="shared" si="44"/>
        <v>1.81</v>
      </c>
      <c r="AB154" s="129">
        <f t="shared" si="44"/>
        <v>1.81</v>
      </c>
      <c r="AC154" s="129">
        <f t="shared" si="44"/>
        <v>1.81</v>
      </c>
      <c r="AD154" s="129">
        <f t="shared" si="44"/>
        <v>1.81</v>
      </c>
      <c r="AE154" s="129">
        <f t="shared" si="44"/>
        <v>1.81</v>
      </c>
      <c r="AF154" s="129">
        <f t="shared" si="44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3"/>
        <v>1.0900000000000001</v>
      </c>
      <c r="D155" s="129">
        <f t="shared" si="43"/>
        <v>1.0900000000000001</v>
      </c>
      <c r="E155" s="129">
        <f t="shared" si="43"/>
        <v>1.0900000000000001</v>
      </c>
      <c r="F155" s="129">
        <f t="shared" si="43"/>
        <v>1.0900000000000001</v>
      </c>
      <c r="G155" s="129">
        <f t="shared" si="43"/>
        <v>1.0900000000000001</v>
      </c>
      <c r="H155" s="129">
        <f t="shared" si="43"/>
        <v>1.0900000000000001</v>
      </c>
      <c r="I155" s="129">
        <f t="shared" si="43"/>
        <v>1.0900000000000001</v>
      </c>
      <c r="J155" s="129">
        <f t="shared" si="43"/>
        <v>1.0900000000000001</v>
      </c>
      <c r="K155" s="129">
        <f t="shared" si="43"/>
        <v>1.0900000000000001</v>
      </c>
      <c r="L155" s="129">
        <f t="shared" si="43"/>
        <v>1.0900000000000001</v>
      </c>
      <c r="M155" s="129">
        <f t="shared" si="43"/>
        <v>1.0900000000000001</v>
      </c>
      <c r="N155" s="129">
        <f t="shared" si="43"/>
        <v>1.0900000000000001</v>
      </c>
      <c r="O155" s="129">
        <f t="shared" si="43"/>
        <v>1.0900000000000001</v>
      </c>
      <c r="P155" s="129">
        <f t="shared" si="43"/>
        <v>1.0900000000000001</v>
      </c>
      <c r="Q155" s="129">
        <f t="shared" si="43"/>
        <v>1.0900000000000001</v>
      </c>
      <c r="R155" s="129">
        <f t="shared" si="43"/>
        <v>1.0900000000000001</v>
      </c>
      <c r="S155" s="129">
        <f t="shared" si="44"/>
        <v>1.0900000000000001</v>
      </c>
      <c r="T155" s="129">
        <f t="shared" si="44"/>
        <v>1.0900000000000001</v>
      </c>
      <c r="U155" s="129">
        <f t="shared" si="44"/>
        <v>1.0900000000000001</v>
      </c>
      <c r="V155" s="129">
        <f t="shared" si="44"/>
        <v>1.0900000000000001</v>
      </c>
      <c r="W155" s="129">
        <f t="shared" si="44"/>
        <v>1.0900000000000001</v>
      </c>
      <c r="X155" s="129">
        <f t="shared" si="44"/>
        <v>1.0900000000000001</v>
      </c>
      <c r="Y155" s="129">
        <f t="shared" si="44"/>
        <v>1.0900000000000001</v>
      </c>
      <c r="Z155" s="129">
        <f t="shared" si="44"/>
        <v>1.0900000000000001</v>
      </c>
      <c r="AA155" s="129">
        <f t="shared" si="44"/>
        <v>1.0900000000000001</v>
      </c>
      <c r="AB155" s="129">
        <f t="shared" si="44"/>
        <v>1.0900000000000001</v>
      </c>
      <c r="AC155" s="129">
        <f t="shared" si="44"/>
        <v>1.0900000000000001</v>
      </c>
      <c r="AD155" s="129">
        <f t="shared" si="44"/>
        <v>1.0900000000000001</v>
      </c>
      <c r="AE155" s="129">
        <f t="shared" si="44"/>
        <v>1.0900000000000001</v>
      </c>
      <c r="AF155" s="129">
        <f t="shared" si="44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3"/>
        <v>1.58</v>
      </c>
      <c r="D156" s="129">
        <f t="shared" si="43"/>
        <v>1.58</v>
      </c>
      <c r="E156" s="129">
        <f t="shared" si="43"/>
        <v>1.58</v>
      </c>
      <c r="F156" s="129">
        <f t="shared" si="43"/>
        <v>1.58</v>
      </c>
      <c r="G156" s="129">
        <f t="shared" si="43"/>
        <v>1.58</v>
      </c>
      <c r="H156" s="129">
        <f t="shared" si="43"/>
        <v>1.58</v>
      </c>
      <c r="I156" s="129">
        <f t="shared" si="43"/>
        <v>1.58</v>
      </c>
      <c r="J156" s="129">
        <f t="shared" si="43"/>
        <v>1.58</v>
      </c>
      <c r="K156" s="129">
        <f t="shared" si="43"/>
        <v>1.58</v>
      </c>
      <c r="L156" s="129">
        <f t="shared" si="43"/>
        <v>1.58</v>
      </c>
      <c r="M156" s="129">
        <f t="shared" si="43"/>
        <v>1.58</v>
      </c>
      <c r="N156" s="129">
        <f t="shared" si="43"/>
        <v>1.58</v>
      </c>
      <c r="O156" s="129">
        <f t="shared" si="43"/>
        <v>1.58</v>
      </c>
      <c r="P156" s="129">
        <f t="shared" si="43"/>
        <v>1.58</v>
      </c>
      <c r="Q156" s="129">
        <f t="shared" si="43"/>
        <v>1.58</v>
      </c>
      <c r="R156" s="129">
        <f t="shared" si="43"/>
        <v>1.58</v>
      </c>
      <c r="S156" s="129">
        <f t="shared" si="44"/>
        <v>1.58</v>
      </c>
      <c r="T156" s="129">
        <f t="shared" si="44"/>
        <v>1.58</v>
      </c>
      <c r="U156" s="129">
        <f t="shared" si="44"/>
        <v>1.58</v>
      </c>
      <c r="V156" s="129">
        <f t="shared" si="44"/>
        <v>1.58</v>
      </c>
      <c r="W156" s="129">
        <f t="shared" si="44"/>
        <v>1.58</v>
      </c>
      <c r="X156" s="129">
        <f t="shared" si="44"/>
        <v>1.58</v>
      </c>
      <c r="Y156" s="129">
        <f t="shared" si="44"/>
        <v>1.58</v>
      </c>
      <c r="Z156" s="129">
        <f t="shared" si="44"/>
        <v>1.58</v>
      </c>
      <c r="AA156" s="129">
        <f t="shared" si="44"/>
        <v>1.58</v>
      </c>
      <c r="AB156" s="129">
        <f t="shared" si="44"/>
        <v>1.58</v>
      </c>
      <c r="AC156" s="129">
        <f t="shared" si="44"/>
        <v>1.58</v>
      </c>
      <c r="AD156" s="129">
        <f t="shared" si="44"/>
        <v>1.58</v>
      </c>
      <c r="AE156" s="129">
        <f t="shared" si="44"/>
        <v>1.58</v>
      </c>
      <c r="AF156" s="129">
        <f t="shared" si="44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3"/>
        <v>2</v>
      </c>
      <c r="D157" s="129">
        <f t="shared" si="43"/>
        <v>2</v>
      </c>
      <c r="E157" s="129">
        <f t="shared" si="43"/>
        <v>2</v>
      </c>
      <c r="F157" s="129">
        <f t="shared" si="43"/>
        <v>2</v>
      </c>
      <c r="G157" s="129">
        <f t="shared" si="43"/>
        <v>2</v>
      </c>
      <c r="H157" s="129">
        <f t="shared" si="43"/>
        <v>2</v>
      </c>
      <c r="I157" s="129">
        <f t="shared" si="43"/>
        <v>2</v>
      </c>
      <c r="J157" s="129">
        <f t="shared" si="43"/>
        <v>2</v>
      </c>
      <c r="K157" s="129">
        <f t="shared" si="43"/>
        <v>2</v>
      </c>
      <c r="L157" s="129">
        <f t="shared" si="43"/>
        <v>2</v>
      </c>
      <c r="M157" s="129">
        <f t="shared" si="43"/>
        <v>2</v>
      </c>
      <c r="N157" s="129">
        <f t="shared" si="43"/>
        <v>2</v>
      </c>
      <c r="O157" s="129">
        <f t="shared" si="43"/>
        <v>2</v>
      </c>
      <c r="P157" s="129">
        <f t="shared" si="43"/>
        <v>2</v>
      </c>
      <c r="Q157" s="129">
        <f t="shared" si="43"/>
        <v>2</v>
      </c>
      <c r="R157" s="129">
        <f t="shared" si="43"/>
        <v>2</v>
      </c>
      <c r="S157" s="129">
        <f t="shared" si="44"/>
        <v>2</v>
      </c>
      <c r="T157" s="129">
        <f t="shared" si="44"/>
        <v>2</v>
      </c>
      <c r="U157" s="129">
        <f t="shared" si="44"/>
        <v>2</v>
      </c>
      <c r="V157" s="129">
        <f t="shared" si="44"/>
        <v>2</v>
      </c>
      <c r="W157" s="129">
        <f t="shared" si="44"/>
        <v>2</v>
      </c>
      <c r="X157" s="129">
        <f t="shared" si="44"/>
        <v>2</v>
      </c>
      <c r="Y157" s="129">
        <f t="shared" si="44"/>
        <v>2</v>
      </c>
      <c r="Z157" s="129">
        <f t="shared" si="44"/>
        <v>2</v>
      </c>
      <c r="AA157" s="129">
        <f t="shared" si="44"/>
        <v>2</v>
      </c>
      <c r="AB157" s="129">
        <f t="shared" si="44"/>
        <v>2</v>
      </c>
      <c r="AC157" s="129">
        <f t="shared" si="44"/>
        <v>2</v>
      </c>
      <c r="AD157" s="129">
        <f t="shared" si="44"/>
        <v>2</v>
      </c>
      <c r="AE157" s="129">
        <f t="shared" si="44"/>
        <v>2</v>
      </c>
      <c r="AF157" s="129">
        <f t="shared" si="44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3"/>
        <v>0.47</v>
      </c>
      <c r="D158" s="129">
        <f t="shared" si="43"/>
        <v>0.47</v>
      </c>
      <c r="E158" s="129">
        <f t="shared" si="43"/>
        <v>0.47</v>
      </c>
      <c r="F158" s="129">
        <f t="shared" si="43"/>
        <v>0.47</v>
      </c>
      <c r="G158" s="129">
        <f t="shared" si="43"/>
        <v>0.47</v>
      </c>
      <c r="H158" s="129">
        <f t="shared" si="43"/>
        <v>0.47</v>
      </c>
      <c r="I158" s="129">
        <f t="shared" si="43"/>
        <v>0.47</v>
      </c>
      <c r="J158" s="129">
        <f t="shared" si="43"/>
        <v>0.47</v>
      </c>
      <c r="K158" s="129">
        <f t="shared" si="43"/>
        <v>0.47</v>
      </c>
      <c r="L158" s="129">
        <f t="shared" si="43"/>
        <v>0.47</v>
      </c>
      <c r="M158" s="129">
        <f t="shared" si="43"/>
        <v>0.47</v>
      </c>
      <c r="N158" s="129">
        <f t="shared" si="43"/>
        <v>0.47</v>
      </c>
      <c r="O158" s="129">
        <f t="shared" si="43"/>
        <v>0.47</v>
      </c>
      <c r="P158" s="129">
        <f t="shared" si="43"/>
        <v>0.47</v>
      </c>
      <c r="Q158" s="129">
        <f t="shared" si="43"/>
        <v>0.47</v>
      </c>
      <c r="R158" s="129">
        <f t="shared" si="43"/>
        <v>0.47</v>
      </c>
      <c r="S158" s="129">
        <f t="shared" si="44"/>
        <v>0.47</v>
      </c>
      <c r="T158" s="129">
        <f t="shared" si="44"/>
        <v>0.47</v>
      </c>
      <c r="U158" s="129">
        <f t="shared" si="44"/>
        <v>0.47</v>
      </c>
      <c r="V158" s="129">
        <f t="shared" si="44"/>
        <v>0.47</v>
      </c>
      <c r="W158" s="129">
        <f t="shared" si="44"/>
        <v>0.47</v>
      </c>
      <c r="X158" s="129">
        <f t="shared" si="44"/>
        <v>0.47</v>
      </c>
      <c r="Y158" s="129">
        <f t="shared" si="44"/>
        <v>0.47</v>
      </c>
      <c r="Z158" s="129">
        <f t="shared" si="44"/>
        <v>0.47</v>
      </c>
      <c r="AA158" s="129">
        <f t="shared" si="44"/>
        <v>0.47</v>
      </c>
      <c r="AB158" s="129">
        <f t="shared" si="44"/>
        <v>0.47</v>
      </c>
      <c r="AC158" s="129">
        <f t="shared" si="44"/>
        <v>0.47</v>
      </c>
      <c r="AD158" s="129">
        <f t="shared" si="44"/>
        <v>0.47</v>
      </c>
      <c r="AE158" s="129">
        <f t="shared" si="44"/>
        <v>0.47</v>
      </c>
      <c r="AF158" s="129">
        <f t="shared" si="44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3"/>
        <v>0</v>
      </c>
      <c r="D159" s="129">
        <f t="shared" si="43"/>
        <v>0</v>
      </c>
      <c r="E159" s="129">
        <f t="shared" si="43"/>
        <v>0</v>
      </c>
      <c r="F159" s="129">
        <f t="shared" si="43"/>
        <v>0</v>
      </c>
      <c r="G159" s="129">
        <f t="shared" si="43"/>
        <v>0</v>
      </c>
      <c r="H159" s="129">
        <f t="shared" si="43"/>
        <v>0</v>
      </c>
      <c r="I159" s="129">
        <f t="shared" si="43"/>
        <v>0</v>
      </c>
      <c r="J159" s="129">
        <f t="shared" si="43"/>
        <v>0</v>
      </c>
      <c r="K159" s="129">
        <f t="shared" si="43"/>
        <v>0</v>
      </c>
      <c r="L159" s="129">
        <f t="shared" si="43"/>
        <v>0</v>
      </c>
      <c r="M159" s="129">
        <f t="shared" si="43"/>
        <v>0</v>
      </c>
      <c r="N159" s="129">
        <f t="shared" si="43"/>
        <v>0</v>
      </c>
      <c r="O159" s="129">
        <f t="shared" si="43"/>
        <v>0</v>
      </c>
      <c r="P159" s="129">
        <f t="shared" si="43"/>
        <v>0</v>
      </c>
      <c r="Q159" s="129">
        <f t="shared" si="43"/>
        <v>0</v>
      </c>
      <c r="R159" s="129">
        <f t="shared" si="43"/>
        <v>0</v>
      </c>
      <c r="S159" s="129">
        <f t="shared" si="44"/>
        <v>0</v>
      </c>
      <c r="T159" s="129">
        <f t="shared" si="44"/>
        <v>0</v>
      </c>
      <c r="U159" s="129">
        <f t="shared" si="44"/>
        <v>0</v>
      </c>
      <c r="V159" s="129">
        <f t="shared" si="44"/>
        <v>0</v>
      </c>
      <c r="W159" s="129">
        <f t="shared" si="44"/>
        <v>0</v>
      </c>
      <c r="X159" s="129">
        <f t="shared" si="44"/>
        <v>0</v>
      </c>
      <c r="Y159" s="129">
        <f t="shared" si="44"/>
        <v>0</v>
      </c>
      <c r="Z159" s="129">
        <f t="shared" si="44"/>
        <v>0</v>
      </c>
      <c r="AA159" s="129">
        <f t="shared" si="44"/>
        <v>0</v>
      </c>
      <c r="AB159" s="129">
        <f t="shared" si="44"/>
        <v>0</v>
      </c>
      <c r="AC159" s="129">
        <f t="shared" si="44"/>
        <v>0</v>
      </c>
      <c r="AD159" s="129">
        <f t="shared" si="44"/>
        <v>0</v>
      </c>
      <c r="AE159" s="129">
        <f t="shared" si="44"/>
        <v>0</v>
      </c>
      <c r="AF159" s="129">
        <f t="shared" si="44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3"/>
        <v>0</v>
      </c>
      <c r="D160" s="129">
        <f t="shared" si="43"/>
        <v>0</v>
      </c>
      <c r="E160" s="129">
        <f t="shared" si="43"/>
        <v>0</v>
      </c>
      <c r="F160" s="129">
        <f t="shared" si="43"/>
        <v>0</v>
      </c>
      <c r="G160" s="129">
        <f t="shared" si="43"/>
        <v>0</v>
      </c>
      <c r="H160" s="129">
        <f t="shared" si="43"/>
        <v>0</v>
      </c>
      <c r="I160" s="129">
        <f t="shared" si="43"/>
        <v>0</v>
      </c>
      <c r="J160" s="129">
        <f t="shared" si="43"/>
        <v>0</v>
      </c>
      <c r="K160" s="129">
        <f t="shared" si="43"/>
        <v>0</v>
      </c>
      <c r="L160" s="129">
        <f t="shared" si="43"/>
        <v>0</v>
      </c>
      <c r="M160" s="129">
        <f t="shared" si="43"/>
        <v>0</v>
      </c>
      <c r="N160" s="129">
        <f t="shared" si="43"/>
        <v>0</v>
      </c>
      <c r="O160" s="129">
        <f t="shared" si="43"/>
        <v>0</v>
      </c>
      <c r="P160" s="129">
        <f t="shared" si="43"/>
        <v>0</v>
      </c>
      <c r="Q160" s="129">
        <f t="shared" si="43"/>
        <v>0</v>
      </c>
      <c r="R160" s="129">
        <f t="shared" si="44"/>
        <v>0</v>
      </c>
      <c r="S160" s="129">
        <f t="shared" si="44"/>
        <v>0</v>
      </c>
      <c r="T160" s="129">
        <f t="shared" si="44"/>
        <v>0</v>
      </c>
      <c r="U160" s="129">
        <f t="shared" si="44"/>
        <v>0</v>
      </c>
      <c r="V160" s="129">
        <f t="shared" si="44"/>
        <v>0</v>
      </c>
      <c r="W160" s="129">
        <f t="shared" si="44"/>
        <v>0</v>
      </c>
      <c r="X160" s="129">
        <f t="shared" si="44"/>
        <v>0</v>
      </c>
      <c r="Y160" s="129">
        <f t="shared" si="44"/>
        <v>0</v>
      </c>
      <c r="Z160" s="129">
        <f t="shared" si="44"/>
        <v>0</v>
      </c>
      <c r="AA160" s="129">
        <f t="shared" si="44"/>
        <v>0</v>
      </c>
      <c r="AB160" s="129">
        <f t="shared" si="44"/>
        <v>0</v>
      </c>
      <c r="AC160" s="129">
        <f t="shared" si="44"/>
        <v>0</v>
      </c>
      <c r="AD160" s="129">
        <f t="shared" si="44"/>
        <v>0</v>
      </c>
      <c r="AE160" s="129">
        <f t="shared" si="44"/>
        <v>0</v>
      </c>
      <c r="AF160" s="129">
        <f t="shared" si="44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3"/>
        <v>0.8</v>
      </c>
      <c r="D161" s="129">
        <f t="shared" si="43"/>
        <v>0.8</v>
      </c>
      <c r="E161" s="129">
        <f t="shared" si="43"/>
        <v>0.8</v>
      </c>
      <c r="F161" s="129">
        <f t="shared" si="43"/>
        <v>0.8</v>
      </c>
      <c r="G161" s="129">
        <f t="shared" si="43"/>
        <v>0.8</v>
      </c>
      <c r="H161" s="129">
        <f t="shared" si="43"/>
        <v>0.8</v>
      </c>
      <c r="I161" s="129">
        <f t="shared" si="43"/>
        <v>0.8</v>
      </c>
      <c r="J161" s="129">
        <f t="shared" si="43"/>
        <v>0.8</v>
      </c>
      <c r="K161" s="129">
        <f t="shared" si="43"/>
        <v>0.8</v>
      </c>
      <c r="L161" s="129">
        <f t="shared" si="43"/>
        <v>0.8</v>
      </c>
      <c r="M161" s="129">
        <f t="shared" si="43"/>
        <v>0.8</v>
      </c>
      <c r="N161" s="129">
        <f t="shared" si="43"/>
        <v>0.8</v>
      </c>
      <c r="O161" s="129">
        <f t="shared" si="43"/>
        <v>0.8</v>
      </c>
      <c r="P161" s="129">
        <f t="shared" si="43"/>
        <v>0.8</v>
      </c>
      <c r="Q161" s="129">
        <f t="shared" si="43"/>
        <v>0.8</v>
      </c>
      <c r="R161" s="129">
        <f t="shared" si="44"/>
        <v>0.8</v>
      </c>
      <c r="S161" s="129">
        <f t="shared" si="44"/>
        <v>0.8</v>
      </c>
      <c r="T161" s="129">
        <f t="shared" si="44"/>
        <v>0.8</v>
      </c>
      <c r="U161" s="129">
        <f t="shared" si="44"/>
        <v>0.8</v>
      </c>
      <c r="V161" s="129">
        <f t="shared" si="44"/>
        <v>0.8</v>
      </c>
      <c r="W161" s="129">
        <f t="shared" si="44"/>
        <v>0.8</v>
      </c>
      <c r="X161" s="129">
        <f t="shared" si="44"/>
        <v>0.8</v>
      </c>
      <c r="Y161" s="129">
        <f t="shared" si="44"/>
        <v>0.8</v>
      </c>
      <c r="Z161" s="129">
        <f t="shared" si="44"/>
        <v>0.8</v>
      </c>
      <c r="AA161" s="129">
        <f t="shared" si="44"/>
        <v>0.8</v>
      </c>
      <c r="AB161" s="129">
        <f t="shared" si="44"/>
        <v>0.8</v>
      </c>
      <c r="AC161" s="129">
        <f t="shared" si="44"/>
        <v>0.8</v>
      </c>
      <c r="AD161" s="129">
        <f t="shared" si="44"/>
        <v>0.8</v>
      </c>
      <c r="AE161" s="129">
        <f t="shared" si="44"/>
        <v>0.8</v>
      </c>
      <c r="AF161" s="129">
        <f t="shared" si="44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3"/>
        <v>1.5</v>
      </c>
      <c r="D162" s="129">
        <f t="shared" si="43"/>
        <v>1.5</v>
      </c>
      <c r="E162" s="129">
        <f t="shared" si="43"/>
        <v>1.5</v>
      </c>
      <c r="F162" s="129">
        <f t="shared" si="43"/>
        <v>1.5</v>
      </c>
      <c r="G162" s="129">
        <f t="shared" si="43"/>
        <v>1.5</v>
      </c>
      <c r="H162" s="129">
        <f t="shared" si="43"/>
        <v>1.5</v>
      </c>
      <c r="I162" s="129">
        <f t="shared" si="43"/>
        <v>1.5</v>
      </c>
      <c r="J162" s="129">
        <f t="shared" si="43"/>
        <v>1.5</v>
      </c>
      <c r="K162" s="129">
        <f t="shared" si="43"/>
        <v>1.5</v>
      </c>
      <c r="L162" s="129">
        <f t="shared" si="43"/>
        <v>1.5</v>
      </c>
      <c r="M162" s="129">
        <f t="shared" si="43"/>
        <v>1.5</v>
      </c>
      <c r="N162" s="129">
        <f t="shared" si="43"/>
        <v>1.5</v>
      </c>
      <c r="O162" s="129">
        <f t="shared" si="43"/>
        <v>1.5</v>
      </c>
      <c r="P162" s="129">
        <f t="shared" si="43"/>
        <v>1.5</v>
      </c>
      <c r="Q162" s="129">
        <f t="shared" si="43"/>
        <v>1.5</v>
      </c>
      <c r="R162" s="129">
        <f t="shared" si="44"/>
        <v>1.5</v>
      </c>
      <c r="S162" s="129">
        <f t="shared" si="44"/>
        <v>1.5</v>
      </c>
      <c r="T162" s="129">
        <f t="shared" si="44"/>
        <v>1.5</v>
      </c>
      <c r="U162" s="129">
        <f t="shared" si="44"/>
        <v>1.5</v>
      </c>
      <c r="V162" s="129">
        <f t="shared" si="44"/>
        <v>1.5</v>
      </c>
      <c r="W162" s="129">
        <f t="shared" si="44"/>
        <v>1.5</v>
      </c>
      <c r="X162" s="129">
        <f t="shared" si="44"/>
        <v>1.5</v>
      </c>
      <c r="Y162" s="129">
        <f t="shared" si="44"/>
        <v>1.5</v>
      </c>
      <c r="Z162" s="129">
        <f t="shared" si="44"/>
        <v>1.5</v>
      </c>
      <c r="AA162" s="129">
        <f t="shared" si="44"/>
        <v>1.5</v>
      </c>
      <c r="AB162" s="129">
        <f t="shared" si="44"/>
        <v>1.5</v>
      </c>
      <c r="AC162" s="129">
        <f t="shared" si="44"/>
        <v>1.5</v>
      </c>
      <c r="AD162" s="129">
        <f t="shared" si="44"/>
        <v>1.5</v>
      </c>
      <c r="AE162" s="129">
        <f t="shared" si="44"/>
        <v>1.5</v>
      </c>
      <c r="AF162" s="129">
        <f t="shared" si="44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3"/>
        <v>1</v>
      </c>
      <c r="D163" s="129">
        <f t="shared" si="43"/>
        <v>1</v>
      </c>
      <c r="E163" s="129">
        <f t="shared" si="43"/>
        <v>1</v>
      </c>
      <c r="F163" s="129">
        <f t="shared" si="43"/>
        <v>1</v>
      </c>
      <c r="G163" s="129">
        <f t="shared" si="43"/>
        <v>1</v>
      </c>
      <c r="H163" s="129">
        <f t="shared" si="43"/>
        <v>1</v>
      </c>
      <c r="I163" s="129">
        <f t="shared" si="43"/>
        <v>1</v>
      </c>
      <c r="J163" s="129">
        <f t="shared" si="43"/>
        <v>1</v>
      </c>
      <c r="K163" s="129">
        <f t="shared" si="43"/>
        <v>1</v>
      </c>
      <c r="L163" s="129">
        <f t="shared" si="43"/>
        <v>1</v>
      </c>
      <c r="M163" s="129">
        <f t="shared" si="43"/>
        <v>1</v>
      </c>
      <c r="N163" s="129">
        <f t="shared" si="43"/>
        <v>1</v>
      </c>
      <c r="O163" s="129">
        <f t="shared" si="43"/>
        <v>1</v>
      </c>
      <c r="P163" s="129">
        <f t="shared" si="43"/>
        <v>1</v>
      </c>
      <c r="Q163" s="129">
        <f t="shared" si="43"/>
        <v>1</v>
      </c>
      <c r="R163" s="129">
        <f t="shared" si="44"/>
        <v>1</v>
      </c>
      <c r="S163" s="129">
        <f t="shared" si="44"/>
        <v>1</v>
      </c>
      <c r="T163" s="129">
        <f t="shared" si="44"/>
        <v>1</v>
      </c>
      <c r="U163" s="129">
        <f t="shared" si="44"/>
        <v>1</v>
      </c>
      <c r="V163" s="129">
        <f t="shared" si="44"/>
        <v>1</v>
      </c>
      <c r="W163" s="129">
        <f t="shared" si="44"/>
        <v>1</v>
      </c>
      <c r="X163" s="129">
        <f t="shared" si="44"/>
        <v>1</v>
      </c>
      <c r="Y163" s="129">
        <f t="shared" si="44"/>
        <v>1</v>
      </c>
      <c r="Z163" s="129">
        <f t="shared" si="44"/>
        <v>1</v>
      </c>
      <c r="AA163" s="129">
        <f t="shared" si="44"/>
        <v>1</v>
      </c>
      <c r="AB163" s="129">
        <f t="shared" si="44"/>
        <v>1</v>
      </c>
      <c r="AC163" s="129">
        <f t="shared" si="44"/>
        <v>1</v>
      </c>
      <c r="AD163" s="129">
        <f t="shared" si="44"/>
        <v>1</v>
      </c>
      <c r="AE163" s="129">
        <f t="shared" si="44"/>
        <v>1</v>
      </c>
      <c r="AF163" s="129">
        <f t="shared" si="44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5">B165</f>
        <v>1</v>
      </c>
      <c r="D165" s="129">
        <f t="shared" si="45"/>
        <v>1</v>
      </c>
      <c r="E165" s="129">
        <f t="shared" si="45"/>
        <v>1</v>
      </c>
      <c r="F165" s="129">
        <f t="shared" si="45"/>
        <v>1</v>
      </c>
      <c r="G165" s="129">
        <f t="shared" si="45"/>
        <v>1</v>
      </c>
      <c r="H165" s="129">
        <f t="shared" si="45"/>
        <v>1</v>
      </c>
      <c r="I165" s="129">
        <f t="shared" si="45"/>
        <v>1</v>
      </c>
      <c r="J165" s="129">
        <f t="shared" si="45"/>
        <v>1</v>
      </c>
      <c r="K165" s="129">
        <f t="shared" si="45"/>
        <v>1</v>
      </c>
      <c r="L165" s="129">
        <f t="shared" si="45"/>
        <v>1</v>
      </c>
      <c r="M165" s="129">
        <f t="shared" si="45"/>
        <v>1</v>
      </c>
      <c r="N165" s="129">
        <f t="shared" si="45"/>
        <v>1</v>
      </c>
      <c r="O165" s="129">
        <f t="shared" si="45"/>
        <v>1</v>
      </c>
      <c r="P165" s="129">
        <f t="shared" si="45"/>
        <v>1</v>
      </c>
      <c r="Q165" s="129">
        <f t="shared" si="45"/>
        <v>1</v>
      </c>
      <c r="R165" s="129">
        <f t="shared" si="45"/>
        <v>1</v>
      </c>
      <c r="S165" s="129">
        <f t="shared" ref="R165:AF172" si="46">R165</f>
        <v>1</v>
      </c>
      <c r="T165" s="129">
        <f t="shared" si="46"/>
        <v>1</v>
      </c>
      <c r="U165" s="129">
        <f t="shared" si="46"/>
        <v>1</v>
      </c>
      <c r="V165" s="129">
        <f t="shared" si="46"/>
        <v>1</v>
      </c>
      <c r="W165" s="129">
        <f t="shared" si="46"/>
        <v>1</v>
      </c>
      <c r="X165" s="129">
        <f t="shared" si="46"/>
        <v>1</v>
      </c>
      <c r="Y165" s="129">
        <f t="shared" si="46"/>
        <v>1</v>
      </c>
      <c r="Z165" s="129">
        <f t="shared" si="46"/>
        <v>1</v>
      </c>
      <c r="AA165" s="129">
        <f t="shared" si="46"/>
        <v>1</v>
      </c>
      <c r="AB165" s="129">
        <f t="shared" si="46"/>
        <v>1</v>
      </c>
      <c r="AC165" s="129">
        <f t="shared" si="46"/>
        <v>1</v>
      </c>
      <c r="AD165" s="129">
        <f t="shared" si="46"/>
        <v>1</v>
      </c>
      <c r="AE165" s="129">
        <f t="shared" si="46"/>
        <v>1</v>
      </c>
      <c r="AF165" s="129">
        <f t="shared" si="46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5"/>
        <v>0.42</v>
      </c>
      <c r="D166" s="129">
        <f t="shared" si="45"/>
        <v>0.42</v>
      </c>
      <c r="E166" s="129">
        <f t="shared" si="45"/>
        <v>0.42</v>
      </c>
      <c r="F166" s="129">
        <f t="shared" si="45"/>
        <v>0.42</v>
      </c>
      <c r="G166" s="129">
        <f t="shared" si="45"/>
        <v>0.42</v>
      </c>
      <c r="H166" s="129">
        <f t="shared" si="45"/>
        <v>0.42</v>
      </c>
      <c r="I166" s="129">
        <f t="shared" si="45"/>
        <v>0.42</v>
      </c>
      <c r="J166" s="129">
        <f t="shared" si="45"/>
        <v>0.42</v>
      </c>
      <c r="K166" s="129">
        <f t="shared" si="45"/>
        <v>0.42</v>
      </c>
      <c r="L166" s="129">
        <f t="shared" si="45"/>
        <v>0.42</v>
      </c>
      <c r="M166" s="129">
        <f t="shared" si="45"/>
        <v>0.42</v>
      </c>
      <c r="N166" s="129">
        <f t="shared" si="45"/>
        <v>0.42</v>
      </c>
      <c r="O166" s="129">
        <f t="shared" si="45"/>
        <v>0.42</v>
      </c>
      <c r="P166" s="129">
        <f t="shared" si="45"/>
        <v>0.42</v>
      </c>
      <c r="Q166" s="129">
        <f t="shared" si="45"/>
        <v>0.42</v>
      </c>
      <c r="R166" s="129">
        <f t="shared" si="46"/>
        <v>0.42</v>
      </c>
      <c r="S166" s="129">
        <f t="shared" si="46"/>
        <v>0.42</v>
      </c>
      <c r="T166" s="129">
        <f t="shared" si="46"/>
        <v>0.42</v>
      </c>
      <c r="U166" s="129">
        <f t="shared" si="46"/>
        <v>0.42</v>
      </c>
      <c r="V166" s="129">
        <f t="shared" si="46"/>
        <v>0.42</v>
      </c>
      <c r="W166" s="129">
        <f t="shared" si="46"/>
        <v>0.42</v>
      </c>
      <c r="X166" s="129">
        <f t="shared" si="46"/>
        <v>0.42</v>
      </c>
      <c r="Y166" s="129">
        <f t="shared" si="46"/>
        <v>0.42</v>
      </c>
      <c r="Z166" s="129">
        <f t="shared" si="46"/>
        <v>0.42</v>
      </c>
      <c r="AA166" s="129">
        <f t="shared" si="46"/>
        <v>0.42</v>
      </c>
      <c r="AB166" s="129">
        <f t="shared" si="46"/>
        <v>0.42</v>
      </c>
      <c r="AC166" s="129">
        <f t="shared" si="46"/>
        <v>0.42</v>
      </c>
      <c r="AD166" s="129">
        <f t="shared" si="46"/>
        <v>0.42</v>
      </c>
      <c r="AE166" s="129">
        <f t="shared" si="46"/>
        <v>0.42</v>
      </c>
      <c r="AF166" s="129">
        <f t="shared" si="46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5"/>
        <v>0.46</v>
      </c>
      <c r="D167" s="129">
        <f t="shared" si="45"/>
        <v>0.46</v>
      </c>
      <c r="E167" s="129">
        <f t="shared" si="45"/>
        <v>0.46</v>
      </c>
      <c r="F167" s="129">
        <f t="shared" si="45"/>
        <v>0.46</v>
      </c>
      <c r="G167" s="129">
        <f t="shared" si="45"/>
        <v>0.46</v>
      </c>
      <c r="H167" s="129">
        <f t="shared" si="45"/>
        <v>0.46</v>
      </c>
      <c r="I167" s="129">
        <f t="shared" si="45"/>
        <v>0.46</v>
      </c>
      <c r="J167" s="129">
        <f t="shared" si="45"/>
        <v>0.46</v>
      </c>
      <c r="K167" s="129">
        <f t="shared" si="45"/>
        <v>0.46</v>
      </c>
      <c r="L167" s="129">
        <f t="shared" si="45"/>
        <v>0.46</v>
      </c>
      <c r="M167" s="129">
        <f t="shared" si="45"/>
        <v>0.46</v>
      </c>
      <c r="N167" s="129">
        <f t="shared" si="45"/>
        <v>0.46</v>
      </c>
      <c r="O167" s="129">
        <f t="shared" si="45"/>
        <v>0.46</v>
      </c>
      <c r="P167" s="129">
        <f t="shared" si="45"/>
        <v>0.46</v>
      </c>
      <c r="Q167" s="129">
        <f t="shared" si="45"/>
        <v>0.46</v>
      </c>
      <c r="R167" s="129">
        <f t="shared" si="46"/>
        <v>0.46</v>
      </c>
      <c r="S167" s="129">
        <f t="shared" si="46"/>
        <v>0.46</v>
      </c>
      <c r="T167" s="129">
        <f t="shared" si="46"/>
        <v>0.46</v>
      </c>
      <c r="U167" s="129">
        <f t="shared" si="46"/>
        <v>0.46</v>
      </c>
      <c r="V167" s="129">
        <f t="shared" si="46"/>
        <v>0.46</v>
      </c>
      <c r="W167" s="129">
        <f t="shared" si="46"/>
        <v>0.46</v>
      </c>
      <c r="X167" s="129">
        <f t="shared" si="46"/>
        <v>0.46</v>
      </c>
      <c r="Y167" s="129">
        <f t="shared" si="46"/>
        <v>0.46</v>
      </c>
      <c r="Z167" s="129">
        <f t="shared" si="46"/>
        <v>0.46</v>
      </c>
      <c r="AA167" s="129">
        <f t="shared" si="46"/>
        <v>0.46</v>
      </c>
      <c r="AB167" s="129">
        <f t="shared" si="46"/>
        <v>0.46</v>
      </c>
      <c r="AC167" s="129">
        <f t="shared" si="46"/>
        <v>0.46</v>
      </c>
      <c r="AD167" s="129">
        <f t="shared" si="46"/>
        <v>0.46</v>
      </c>
      <c r="AE167" s="129">
        <f t="shared" si="46"/>
        <v>0.46</v>
      </c>
      <c r="AF167" s="129">
        <f t="shared" si="46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5"/>
        <v>0.85</v>
      </c>
      <c r="D168" s="129">
        <f t="shared" si="45"/>
        <v>0.85</v>
      </c>
      <c r="E168" s="129">
        <f t="shared" si="45"/>
        <v>0.85</v>
      </c>
      <c r="F168" s="129">
        <f t="shared" si="45"/>
        <v>0.85</v>
      </c>
      <c r="G168" s="129">
        <f t="shared" si="45"/>
        <v>0.85</v>
      </c>
      <c r="H168" s="129">
        <f t="shared" si="45"/>
        <v>0.85</v>
      </c>
      <c r="I168" s="129">
        <f t="shared" si="45"/>
        <v>0.85</v>
      </c>
      <c r="J168" s="129">
        <f t="shared" si="45"/>
        <v>0.85</v>
      </c>
      <c r="K168" s="129">
        <f t="shared" si="45"/>
        <v>0.85</v>
      </c>
      <c r="L168" s="129">
        <f t="shared" si="45"/>
        <v>0.85</v>
      </c>
      <c r="M168" s="129">
        <f t="shared" si="45"/>
        <v>0.85</v>
      </c>
      <c r="N168" s="129">
        <f t="shared" si="45"/>
        <v>0.85</v>
      </c>
      <c r="O168" s="129">
        <f t="shared" si="45"/>
        <v>0.85</v>
      </c>
      <c r="P168" s="129">
        <f t="shared" si="45"/>
        <v>0.85</v>
      </c>
      <c r="Q168" s="129">
        <f t="shared" si="45"/>
        <v>0.85</v>
      </c>
      <c r="R168" s="129">
        <f t="shared" si="46"/>
        <v>0.85</v>
      </c>
      <c r="S168" s="129">
        <f t="shared" si="46"/>
        <v>0.85</v>
      </c>
      <c r="T168" s="129">
        <f t="shared" si="46"/>
        <v>0.85</v>
      </c>
      <c r="U168" s="129">
        <f t="shared" si="46"/>
        <v>0.85</v>
      </c>
      <c r="V168" s="129">
        <f t="shared" si="46"/>
        <v>0.85</v>
      </c>
      <c r="W168" s="129">
        <f t="shared" si="46"/>
        <v>0.85</v>
      </c>
      <c r="X168" s="129">
        <f t="shared" si="46"/>
        <v>0.85</v>
      </c>
      <c r="Y168" s="129">
        <f t="shared" si="46"/>
        <v>0.85</v>
      </c>
      <c r="Z168" s="129">
        <f t="shared" si="46"/>
        <v>0.85</v>
      </c>
      <c r="AA168" s="129">
        <f t="shared" si="46"/>
        <v>0.85</v>
      </c>
      <c r="AB168" s="129">
        <f t="shared" si="46"/>
        <v>0.85</v>
      </c>
      <c r="AC168" s="129">
        <f t="shared" si="46"/>
        <v>0.85</v>
      </c>
      <c r="AD168" s="129">
        <f t="shared" si="46"/>
        <v>0.85</v>
      </c>
      <c r="AE168" s="129">
        <f t="shared" si="46"/>
        <v>0.85</v>
      </c>
      <c r="AF168" s="129">
        <f t="shared" si="46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5"/>
        <v>0.9</v>
      </c>
      <c r="D169" s="129">
        <f t="shared" si="45"/>
        <v>0.9</v>
      </c>
      <c r="E169" s="129">
        <f t="shared" si="45"/>
        <v>0.9</v>
      </c>
      <c r="F169" s="129">
        <f t="shared" si="45"/>
        <v>0.9</v>
      </c>
      <c r="G169" s="129">
        <f t="shared" si="45"/>
        <v>0.9</v>
      </c>
      <c r="H169" s="129">
        <f t="shared" si="45"/>
        <v>0.9</v>
      </c>
      <c r="I169" s="129">
        <f t="shared" si="45"/>
        <v>0.9</v>
      </c>
      <c r="J169" s="129">
        <f t="shared" si="45"/>
        <v>0.9</v>
      </c>
      <c r="K169" s="129">
        <f t="shared" si="45"/>
        <v>0.9</v>
      </c>
      <c r="L169" s="129">
        <f t="shared" si="45"/>
        <v>0.9</v>
      </c>
      <c r="M169" s="129">
        <f t="shared" si="45"/>
        <v>0.9</v>
      </c>
      <c r="N169" s="129">
        <f t="shared" si="45"/>
        <v>0.9</v>
      </c>
      <c r="O169" s="129">
        <f t="shared" si="45"/>
        <v>0.9</v>
      </c>
      <c r="P169" s="129">
        <f t="shared" si="45"/>
        <v>0.9</v>
      </c>
      <c r="Q169" s="129">
        <f t="shared" si="45"/>
        <v>0.9</v>
      </c>
      <c r="R169" s="129">
        <f t="shared" si="46"/>
        <v>0.9</v>
      </c>
      <c r="S169" s="129">
        <f t="shared" si="46"/>
        <v>0.9</v>
      </c>
      <c r="T169" s="129">
        <f t="shared" si="46"/>
        <v>0.9</v>
      </c>
      <c r="U169" s="129">
        <f t="shared" si="46"/>
        <v>0.9</v>
      </c>
      <c r="V169" s="129">
        <f t="shared" si="46"/>
        <v>0.9</v>
      </c>
      <c r="W169" s="129">
        <f t="shared" si="46"/>
        <v>0.9</v>
      </c>
      <c r="X169" s="129">
        <f t="shared" si="46"/>
        <v>0.9</v>
      </c>
      <c r="Y169" s="129">
        <f t="shared" si="46"/>
        <v>0.9</v>
      </c>
      <c r="Z169" s="129">
        <f t="shared" si="46"/>
        <v>0.9</v>
      </c>
      <c r="AA169" s="129">
        <f t="shared" si="46"/>
        <v>0.9</v>
      </c>
      <c r="AB169" s="129">
        <f t="shared" si="46"/>
        <v>0.9</v>
      </c>
      <c r="AC169" s="129">
        <f t="shared" si="46"/>
        <v>0.9</v>
      </c>
      <c r="AD169" s="129">
        <f t="shared" si="46"/>
        <v>0.9</v>
      </c>
      <c r="AE169" s="129">
        <f t="shared" si="46"/>
        <v>0.9</v>
      </c>
      <c r="AF169" s="129">
        <f t="shared" si="46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5"/>
        <v>0.44</v>
      </c>
      <c r="D170" s="129">
        <f t="shared" si="45"/>
        <v>0.44</v>
      </c>
      <c r="E170" s="129">
        <f t="shared" si="45"/>
        <v>0.44</v>
      </c>
      <c r="F170" s="129">
        <f t="shared" si="45"/>
        <v>0.44</v>
      </c>
      <c r="G170" s="129">
        <f t="shared" si="45"/>
        <v>0.44</v>
      </c>
      <c r="H170" s="129">
        <f t="shared" si="45"/>
        <v>0.44</v>
      </c>
      <c r="I170" s="129">
        <f t="shared" si="45"/>
        <v>0.44</v>
      </c>
      <c r="J170" s="129">
        <f t="shared" si="45"/>
        <v>0.44</v>
      </c>
      <c r="K170" s="129">
        <f t="shared" si="45"/>
        <v>0.44</v>
      </c>
      <c r="L170" s="129">
        <f t="shared" si="45"/>
        <v>0.44</v>
      </c>
      <c r="M170" s="129">
        <f t="shared" si="45"/>
        <v>0.44</v>
      </c>
      <c r="N170" s="129">
        <f t="shared" si="45"/>
        <v>0.44</v>
      </c>
      <c r="O170" s="129">
        <f t="shared" si="45"/>
        <v>0.44</v>
      </c>
      <c r="P170" s="129">
        <f t="shared" si="45"/>
        <v>0.44</v>
      </c>
      <c r="Q170" s="129">
        <f t="shared" si="45"/>
        <v>0.44</v>
      </c>
      <c r="R170" s="129">
        <f t="shared" si="46"/>
        <v>0.44</v>
      </c>
      <c r="S170" s="129">
        <f t="shared" si="46"/>
        <v>0.44</v>
      </c>
      <c r="T170" s="129">
        <f t="shared" si="46"/>
        <v>0.44</v>
      </c>
      <c r="U170" s="129">
        <f t="shared" si="46"/>
        <v>0.44</v>
      </c>
      <c r="V170" s="129">
        <f t="shared" si="46"/>
        <v>0.44</v>
      </c>
      <c r="W170" s="129">
        <f t="shared" si="46"/>
        <v>0.44</v>
      </c>
      <c r="X170" s="129">
        <f t="shared" si="46"/>
        <v>0.44</v>
      </c>
      <c r="Y170" s="129">
        <f t="shared" si="46"/>
        <v>0.44</v>
      </c>
      <c r="Z170" s="129">
        <f t="shared" si="46"/>
        <v>0.44</v>
      </c>
      <c r="AA170" s="129">
        <f t="shared" si="46"/>
        <v>0.44</v>
      </c>
      <c r="AB170" s="129">
        <f t="shared" si="46"/>
        <v>0.44</v>
      </c>
      <c r="AC170" s="129">
        <f t="shared" si="46"/>
        <v>0.44</v>
      </c>
      <c r="AD170" s="129">
        <f t="shared" si="46"/>
        <v>0.44</v>
      </c>
      <c r="AE170" s="129">
        <f t="shared" si="46"/>
        <v>0.44</v>
      </c>
      <c r="AF170" s="129">
        <f t="shared" si="46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5"/>
        <v>2.1</v>
      </c>
      <c r="D171" s="129">
        <f t="shared" si="45"/>
        <v>2.1</v>
      </c>
      <c r="E171" s="129">
        <f t="shared" si="45"/>
        <v>2.1</v>
      </c>
      <c r="F171" s="129">
        <f t="shared" si="45"/>
        <v>2.1</v>
      </c>
      <c r="G171" s="129">
        <f t="shared" si="45"/>
        <v>2.1</v>
      </c>
      <c r="H171" s="129">
        <f t="shared" si="45"/>
        <v>2.1</v>
      </c>
      <c r="I171" s="129">
        <f t="shared" si="45"/>
        <v>2.1</v>
      </c>
      <c r="J171" s="129">
        <f t="shared" si="45"/>
        <v>2.1</v>
      </c>
      <c r="K171" s="129">
        <f t="shared" si="45"/>
        <v>2.1</v>
      </c>
      <c r="L171" s="129">
        <f t="shared" si="45"/>
        <v>2.1</v>
      </c>
      <c r="M171" s="129">
        <f t="shared" si="45"/>
        <v>2.1</v>
      </c>
      <c r="N171" s="129">
        <f t="shared" si="45"/>
        <v>2.1</v>
      </c>
      <c r="O171" s="129">
        <f t="shared" si="45"/>
        <v>2.1</v>
      </c>
      <c r="P171" s="129">
        <f t="shared" si="45"/>
        <v>2.1</v>
      </c>
      <c r="Q171" s="129">
        <f t="shared" si="45"/>
        <v>2.1</v>
      </c>
      <c r="R171" s="129">
        <f t="shared" si="46"/>
        <v>2.1</v>
      </c>
      <c r="S171" s="129">
        <f t="shared" si="46"/>
        <v>2.1</v>
      </c>
      <c r="T171" s="129">
        <f t="shared" si="46"/>
        <v>2.1</v>
      </c>
      <c r="U171" s="129">
        <f t="shared" si="46"/>
        <v>2.1</v>
      </c>
      <c r="V171" s="129">
        <f t="shared" si="46"/>
        <v>2.1</v>
      </c>
      <c r="W171" s="129">
        <f t="shared" si="46"/>
        <v>2.1</v>
      </c>
      <c r="X171" s="129">
        <f t="shared" si="46"/>
        <v>2.1</v>
      </c>
      <c r="Y171" s="129">
        <f t="shared" si="46"/>
        <v>2.1</v>
      </c>
      <c r="Z171" s="129">
        <f t="shared" si="46"/>
        <v>2.1</v>
      </c>
      <c r="AA171" s="129">
        <f t="shared" si="46"/>
        <v>2.1</v>
      </c>
      <c r="AB171" s="129">
        <f t="shared" si="46"/>
        <v>2.1</v>
      </c>
      <c r="AC171" s="129">
        <f t="shared" si="46"/>
        <v>2.1</v>
      </c>
      <c r="AD171" s="129">
        <f t="shared" si="46"/>
        <v>2.1</v>
      </c>
      <c r="AE171" s="129">
        <f t="shared" si="46"/>
        <v>2.1</v>
      </c>
      <c r="AF171" s="129">
        <f t="shared" si="46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5"/>
        <v>0.9</v>
      </c>
      <c r="D172" s="129">
        <f t="shared" si="45"/>
        <v>0.9</v>
      </c>
      <c r="E172" s="129">
        <f t="shared" si="45"/>
        <v>0.9</v>
      </c>
      <c r="F172" s="129">
        <f t="shared" si="45"/>
        <v>0.9</v>
      </c>
      <c r="G172" s="129">
        <f t="shared" si="45"/>
        <v>0.9</v>
      </c>
      <c r="H172" s="129">
        <f t="shared" si="45"/>
        <v>0.9</v>
      </c>
      <c r="I172" s="129">
        <f t="shared" si="45"/>
        <v>0.9</v>
      </c>
      <c r="J172" s="129">
        <f t="shared" si="45"/>
        <v>0.9</v>
      </c>
      <c r="K172" s="129">
        <f t="shared" si="45"/>
        <v>0.9</v>
      </c>
      <c r="L172" s="129">
        <f t="shared" si="45"/>
        <v>0.9</v>
      </c>
      <c r="M172" s="129">
        <f t="shared" si="45"/>
        <v>0.9</v>
      </c>
      <c r="N172" s="129">
        <f t="shared" si="45"/>
        <v>0.9</v>
      </c>
      <c r="O172" s="129">
        <f t="shared" si="45"/>
        <v>0.9</v>
      </c>
      <c r="P172" s="129">
        <f t="shared" si="45"/>
        <v>0.9</v>
      </c>
      <c r="Q172" s="129">
        <f t="shared" si="45"/>
        <v>0.9</v>
      </c>
      <c r="R172" s="129">
        <f t="shared" si="46"/>
        <v>0.9</v>
      </c>
      <c r="S172" s="129">
        <f t="shared" si="46"/>
        <v>0.9</v>
      </c>
      <c r="T172" s="129">
        <f t="shared" si="46"/>
        <v>0.9</v>
      </c>
      <c r="U172" s="129">
        <f t="shared" si="46"/>
        <v>0.9</v>
      </c>
      <c r="V172" s="129">
        <f t="shared" si="46"/>
        <v>0.9</v>
      </c>
      <c r="W172" s="129">
        <f t="shared" si="46"/>
        <v>0.9</v>
      </c>
      <c r="X172" s="129">
        <f t="shared" si="46"/>
        <v>0.9</v>
      </c>
      <c r="Y172" s="129">
        <f t="shared" si="46"/>
        <v>0.9</v>
      </c>
      <c r="Z172" s="129">
        <f t="shared" si="46"/>
        <v>0.9</v>
      </c>
      <c r="AA172" s="129">
        <f t="shared" si="46"/>
        <v>0.9</v>
      </c>
      <c r="AB172" s="129">
        <f t="shared" si="46"/>
        <v>0.9</v>
      </c>
      <c r="AC172" s="129">
        <f t="shared" si="46"/>
        <v>0.9</v>
      </c>
      <c r="AD172" s="129">
        <f t="shared" si="46"/>
        <v>0.9</v>
      </c>
      <c r="AE172" s="129">
        <f t="shared" si="46"/>
        <v>0.9</v>
      </c>
      <c r="AF172" s="129">
        <f t="shared" si="46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7">B174</f>
        <v>0.57999999999999996</v>
      </c>
      <c r="D174" s="129">
        <f t="shared" si="47"/>
        <v>0.57999999999999996</v>
      </c>
      <c r="E174" s="129">
        <f t="shared" si="47"/>
        <v>0.57999999999999996</v>
      </c>
      <c r="F174" s="129">
        <f t="shared" si="47"/>
        <v>0.57999999999999996</v>
      </c>
      <c r="G174" s="129">
        <f t="shared" si="47"/>
        <v>0.57999999999999996</v>
      </c>
      <c r="H174" s="129">
        <f t="shared" si="47"/>
        <v>0.57999999999999996</v>
      </c>
      <c r="I174" s="129">
        <f t="shared" si="47"/>
        <v>0.57999999999999996</v>
      </c>
      <c r="J174" s="129">
        <f t="shared" si="47"/>
        <v>0.57999999999999996</v>
      </c>
      <c r="K174" s="129">
        <f t="shared" si="47"/>
        <v>0.57999999999999996</v>
      </c>
      <c r="L174" s="129">
        <f t="shared" si="47"/>
        <v>0.57999999999999996</v>
      </c>
      <c r="M174" s="129">
        <f t="shared" si="47"/>
        <v>0.57999999999999996</v>
      </c>
      <c r="N174" s="129">
        <f t="shared" si="47"/>
        <v>0.57999999999999996</v>
      </c>
      <c r="O174" s="129">
        <f t="shared" si="47"/>
        <v>0.57999999999999996</v>
      </c>
      <c r="P174" s="129">
        <f t="shared" si="47"/>
        <v>0.57999999999999996</v>
      </c>
      <c r="Q174" s="129">
        <f t="shared" si="47"/>
        <v>0.57999999999999996</v>
      </c>
      <c r="R174" s="129">
        <f t="shared" si="47"/>
        <v>0.57999999999999996</v>
      </c>
      <c r="S174" s="129">
        <f t="shared" ref="R174:AF186" si="48">R174</f>
        <v>0.57999999999999996</v>
      </c>
      <c r="T174" s="129">
        <f t="shared" si="48"/>
        <v>0.57999999999999996</v>
      </c>
      <c r="U174" s="129">
        <f t="shared" si="48"/>
        <v>0.57999999999999996</v>
      </c>
      <c r="V174" s="129">
        <f t="shared" si="48"/>
        <v>0.57999999999999996</v>
      </c>
      <c r="W174" s="129">
        <f t="shared" si="48"/>
        <v>0.57999999999999996</v>
      </c>
      <c r="X174" s="129">
        <f t="shared" si="48"/>
        <v>0.57999999999999996</v>
      </c>
      <c r="Y174" s="129">
        <f t="shared" si="48"/>
        <v>0.57999999999999996</v>
      </c>
      <c r="Z174" s="129">
        <f t="shared" si="48"/>
        <v>0.57999999999999996</v>
      </c>
      <c r="AA174" s="129">
        <f t="shared" si="48"/>
        <v>0.57999999999999996</v>
      </c>
      <c r="AB174" s="129">
        <f t="shared" si="48"/>
        <v>0.57999999999999996</v>
      </c>
      <c r="AC174" s="129">
        <f t="shared" si="48"/>
        <v>0.57999999999999996</v>
      </c>
      <c r="AD174" s="129">
        <f t="shared" si="48"/>
        <v>0.57999999999999996</v>
      </c>
      <c r="AE174" s="129">
        <f t="shared" si="48"/>
        <v>0.57999999999999996</v>
      </c>
      <c r="AF174" s="129">
        <f t="shared" si="48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7"/>
        <v>0.8</v>
      </c>
      <c r="D175" s="129">
        <f t="shared" si="47"/>
        <v>0.8</v>
      </c>
      <c r="E175" s="129">
        <f t="shared" si="47"/>
        <v>0.8</v>
      </c>
      <c r="F175" s="129">
        <f t="shared" si="47"/>
        <v>0.8</v>
      </c>
      <c r="G175" s="129">
        <f t="shared" si="47"/>
        <v>0.8</v>
      </c>
      <c r="H175" s="129">
        <f t="shared" si="47"/>
        <v>0.8</v>
      </c>
      <c r="I175" s="129">
        <f t="shared" si="47"/>
        <v>0.8</v>
      </c>
      <c r="J175" s="129">
        <f t="shared" si="47"/>
        <v>0.8</v>
      </c>
      <c r="K175" s="129">
        <f t="shared" si="47"/>
        <v>0.8</v>
      </c>
      <c r="L175" s="129">
        <f t="shared" si="47"/>
        <v>0.8</v>
      </c>
      <c r="M175" s="129">
        <f t="shared" si="47"/>
        <v>0.8</v>
      </c>
      <c r="N175" s="129">
        <f t="shared" si="47"/>
        <v>0.8</v>
      </c>
      <c r="O175" s="129">
        <f t="shared" si="47"/>
        <v>0.8</v>
      </c>
      <c r="P175" s="129">
        <f t="shared" si="47"/>
        <v>0.8</v>
      </c>
      <c r="Q175" s="129">
        <f t="shared" si="47"/>
        <v>0.8</v>
      </c>
      <c r="R175" s="129">
        <f t="shared" si="47"/>
        <v>0.8</v>
      </c>
      <c r="S175" s="129">
        <f t="shared" si="48"/>
        <v>0.8</v>
      </c>
      <c r="T175" s="129">
        <f t="shared" si="48"/>
        <v>0.8</v>
      </c>
      <c r="U175" s="129">
        <f t="shared" si="48"/>
        <v>0.8</v>
      </c>
      <c r="V175" s="129">
        <f t="shared" si="48"/>
        <v>0.8</v>
      </c>
      <c r="W175" s="129">
        <f t="shared" si="48"/>
        <v>0.8</v>
      </c>
      <c r="X175" s="129">
        <f t="shared" si="48"/>
        <v>0.8</v>
      </c>
      <c r="Y175" s="129">
        <f t="shared" si="48"/>
        <v>0.8</v>
      </c>
      <c r="Z175" s="129">
        <f t="shared" si="48"/>
        <v>0.8</v>
      </c>
      <c r="AA175" s="129">
        <f t="shared" si="48"/>
        <v>0.8</v>
      </c>
      <c r="AB175" s="129">
        <f t="shared" si="48"/>
        <v>0.8</v>
      </c>
      <c r="AC175" s="129">
        <f t="shared" si="48"/>
        <v>0.8</v>
      </c>
      <c r="AD175" s="129">
        <f t="shared" si="48"/>
        <v>0.8</v>
      </c>
      <c r="AE175" s="129">
        <f t="shared" si="48"/>
        <v>0.8</v>
      </c>
      <c r="AF175" s="129">
        <f t="shared" si="48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7"/>
        <v>0</v>
      </c>
      <c r="D176" s="129">
        <f t="shared" si="47"/>
        <v>0</v>
      </c>
      <c r="E176" s="129">
        <f t="shared" si="47"/>
        <v>0</v>
      </c>
      <c r="F176" s="129">
        <f t="shared" si="47"/>
        <v>0</v>
      </c>
      <c r="G176" s="129">
        <f t="shared" si="47"/>
        <v>0</v>
      </c>
      <c r="H176" s="129">
        <f t="shared" si="47"/>
        <v>0</v>
      </c>
      <c r="I176" s="129">
        <f t="shared" si="47"/>
        <v>0</v>
      </c>
      <c r="J176" s="129">
        <f t="shared" si="47"/>
        <v>0</v>
      </c>
      <c r="K176" s="129">
        <f t="shared" si="47"/>
        <v>0</v>
      </c>
      <c r="L176" s="129">
        <f t="shared" si="47"/>
        <v>0</v>
      </c>
      <c r="M176" s="129">
        <f t="shared" si="47"/>
        <v>0</v>
      </c>
      <c r="N176" s="129">
        <f t="shared" si="47"/>
        <v>0</v>
      </c>
      <c r="O176" s="129">
        <f t="shared" si="47"/>
        <v>0</v>
      </c>
      <c r="P176" s="129">
        <f t="shared" si="47"/>
        <v>0</v>
      </c>
      <c r="Q176" s="129">
        <f t="shared" si="47"/>
        <v>0</v>
      </c>
      <c r="R176" s="129">
        <f t="shared" si="47"/>
        <v>0</v>
      </c>
      <c r="S176" s="129">
        <f t="shared" si="48"/>
        <v>0</v>
      </c>
      <c r="T176" s="129">
        <f t="shared" si="48"/>
        <v>0</v>
      </c>
      <c r="U176" s="129">
        <f t="shared" si="48"/>
        <v>0</v>
      </c>
      <c r="V176" s="129">
        <f t="shared" si="48"/>
        <v>0</v>
      </c>
      <c r="W176" s="129">
        <f t="shared" si="48"/>
        <v>0</v>
      </c>
      <c r="X176" s="129">
        <f t="shared" si="48"/>
        <v>0</v>
      </c>
      <c r="Y176" s="129">
        <f t="shared" si="48"/>
        <v>0</v>
      </c>
      <c r="Z176" s="129">
        <f t="shared" si="48"/>
        <v>0</v>
      </c>
      <c r="AA176" s="129">
        <f t="shared" si="48"/>
        <v>0</v>
      </c>
      <c r="AB176" s="129">
        <f t="shared" si="48"/>
        <v>0</v>
      </c>
      <c r="AC176" s="129">
        <f t="shared" si="48"/>
        <v>0</v>
      </c>
      <c r="AD176" s="129">
        <f t="shared" si="48"/>
        <v>0</v>
      </c>
      <c r="AE176" s="129">
        <f t="shared" si="48"/>
        <v>0</v>
      </c>
      <c r="AF176" s="129">
        <f t="shared" si="48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7"/>
        <v>0.6</v>
      </c>
      <c r="D177" s="129">
        <f t="shared" si="47"/>
        <v>0.6</v>
      </c>
      <c r="E177" s="129">
        <f t="shared" si="47"/>
        <v>0.6</v>
      </c>
      <c r="F177" s="129">
        <f t="shared" si="47"/>
        <v>0.6</v>
      </c>
      <c r="G177" s="129">
        <f t="shared" si="47"/>
        <v>0.6</v>
      </c>
      <c r="H177" s="129">
        <f t="shared" si="47"/>
        <v>0.6</v>
      </c>
      <c r="I177" s="129">
        <f t="shared" si="47"/>
        <v>0.6</v>
      </c>
      <c r="J177" s="129">
        <f t="shared" si="47"/>
        <v>0.6</v>
      </c>
      <c r="K177" s="129">
        <f t="shared" si="47"/>
        <v>0.6</v>
      </c>
      <c r="L177" s="129">
        <f t="shared" si="47"/>
        <v>0.6</v>
      </c>
      <c r="M177" s="129">
        <f t="shared" si="47"/>
        <v>0.6</v>
      </c>
      <c r="N177" s="129">
        <f t="shared" si="47"/>
        <v>0.6</v>
      </c>
      <c r="O177" s="129">
        <f t="shared" si="47"/>
        <v>0.6</v>
      </c>
      <c r="P177" s="129">
        <f t="shared" si="47"/>
        <v>0.6</v>
      </c>
      <c r="Q177" s="129">
        <f t="shared" si="47"/>
        <v>0.6</v>
      </c>
      <c r="R177" s="129">
        <f t="shared" si="47"/>
        <v>0.6</v>
      </c>
      <c r="S177" s="129">
        <f t="shared" si="48"/>
        <v>0.6</v>
      </c>
      <c r="T177" s="129">
        <f t="shared" si="48"/>
        <v>0.6</v>
      </c>
      <c r="U177" s="129">
        <f t="shared" si="48"/>
        <v>0.6</v>
      </c>
      <c r="V177" s="129">
        <f t="shared" si="48"/>
        <v>0.6</v>
      </c>
      <c r="W177" s="129">
        <f t="shared" si="48"/>
        <v>0.6</v>
      </c>
      <c r="X177" s="129">
        <f t="shared" si="48"/>
        <v>0.6</v>
      </c>
      <c r="Y177" s="129">
        <f t="shared" si="48"/>
        <v>0.6</v>
      </c>
      <c r="Z177" s="129">
        <f t="shared" si="48"/>
        <v>0.6</v>
      </c>
      <c r="AA177" s="129">
        <f t="shared" si="48"/>
        <v>0.6</v>
      </c>
      <c r="AB177" s="129">
        <f t="shared" si="48"/>
        <v>0.6</v>
      </c>
      <c r="AC177" s="129">
        <f t="shared" si="48"/>
        <v>0.6</v>
      </c>
      <c r="AD177" s="129">
        <f t="shared" si="48"/>
        <v>0.6</v>
      </c>
      <c r="AE177" s="129">
        <f t="shared" si="48"/>
        <v>0.6</v>
      </c>
      <c r="AF177" s="129">
        <f t="shared" si="48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7"/>
        <v>0.6</v>
      </c>
      <c r="D178" s="129">
        <f t="shared" si="47"/>
        <v>0.6</v>
      </c>
      <c r="E178" s="129">
        <f t="shared" si="47"/>
        <v>0.6</v>
      </c>
      <c r="F178" s="129">
        <f t="shared" si="47"/>
        <v>0.6</v>
      </c>
      <c r="G178" s="129">
        <f t="shared" si="47"/>
        <v>0.6</v>
      </c>
      <c r="H178" s="129">
        <f t="shared" si="47"/>
        <v>0.6</v>
      </c>
      <c r="I178" s="129">
        <f t="shared" si="47"/>
        <v>0.6</v>
      </c>
      <c r="J178" s="129">
        <f t="shared" si="47"/>
        <v>0.6</v>
      </c>
      <c r="K178" s="129">
        <f t="shared" si="47"/>
        <v>0.6</v>
      </c>
      <c r="L178" s="129">
        <f t="shared" si="47"/>
        <v>0.6</v>
      </c>
      <c r="M178" s="129">
        <f t="shared" si="47"/>
        <v>0.6</v>
      </c>
      <c r="N178" s="129">
        <f t="shared" si="47"/>
        <v>0.6</v>
      </c>
      <c r="O178" s="129">
        <f t="shared" si="47"/>
        <v>0.6</v>
      </c>
      <c r="P178" s="129">
        <f t="shared" si="47"/>
        <v>0.6</v>
      </c>
      <c r="Q178" s="129">
        <f t="shared" si="47"/>
        <v>0.6</v>
      </c>
      <c r="R178" s="129">
        <f t="shared" si="47"/>
        <v>0.6</v>
      </c>
      <c r="S178" s="129">
        <f t="shared" si="48"/>
        <v>0.6</v>
      </c>
      <c r="T178" s="129">
        <f t="shared" si="48"/>
        <v>0.6</v>
      </c>
      <c r="U178" s="129">
        <f t="shared" si="48"/>
        <v>0.6</v>
      </c>
      <c r="V178" s="129">
        <f t="shared" si="48"/>
        <v>0.6</v>
      </c>
      <c r="W178" s="129">
        <f t="shared" si="48"/>
        <v>0.6</v>
      </c>
      <c r="X178" s="129">
        <f t="shared" si="48"/>
        <v>0.6</v>
      </c>
      <c r="Y178" s="129">
        <f t="shared" si="48"/>
        <v>0.6</v>
      </c>
      <c r="Z178" s="129">
        <f t="shared" si="48"/>
        <v>0.6</v>
      </c>
      <c r="AA178" s="129">
        <f t="shared" si="48"/>
        <v>0.6</v>
      </c>
      <c r="AB178" s="129">
        <f t="shared" si="48"/>
        <v>0.6</v>
      </c>
      <c r="AC178" s="129">
        <f t="shared" si="48"/>
        <v>0.6</v>
      </c>
      <c r="AD178" s="129">
        <f t="shared" si="48"/>
        <v>0.6</v>
      </c>
      <c r="AE178" s="129">
        <f t="shared" si="48"/>
        <v>0.6</v>
      </c>
      <c r="AF178" s="129">
        <f t="shared" si="48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7"/>
        <v>0.35</v>
      </c>
      <c r="D179" s="129">
        <f t="shared" si="47"/>
        <v>0.35</v>
      </c>
      <c r="E179" s="129">
        <f t="shared" si="47"/>
        <v>0.35</v>
      </c>
      <c r="F179" s="129">
        <f t="shared" si="47"/>
        <v>0.35</v>
      </c>
      <c r="G179" s="129">
        <f t="shared" si="47"/>
        <v>0.35</v>
      </c>
      <c r="H179" s="129">
        <f t="shared" si="47"/>
        <v>0.35</v>
      </c>
      <c r="I179" s="129">
        <f t="shared" si="47"/>
        <v>0.35</v>
      </c>
      <c r="J179" s="129">
        <f t="shared" si="47"/>
        <v>0.35</v>
      </c>
      <c r="K179" s="129">
        <f t="shared" si="47"/>
        <v>0.35</v>
      </c>
      <c r="L179" s="129">
        <f t="shared" si="47"/>
        <v>0.35</v>
      </c>
      <c r="M179" s="129">
        <f t="shared" si="47"/>
        <v>0.35</v>
      </c>
      <c r="N179" s="129">
        <f t="shared" si="47"/>
        <v>0.35</v>
      </c>
      <c r="O179" s="129">
        <f t="shared" si="47"/>
        <v>0.35</v>
      </c>
      <c r="P179" s="129">
        <f t="shared" si="47"/>
        <v>0.35</v>
      </c>
      <c r="Q179" s="129">
        <f t="shared" si="47"/>
        <v>0.35</v>
      </c>
      <c r="R179" s="129">
        <f t="shared" si="47"/>
        <v>0.35</v>
      </c>
      <c r="S179" s="129">
        <f t="shared" si="48"/>
        <v>0.35</v>
      </c>
      <c r="T179" s="129">
        <f t="shared" si="48"/>
        <v>0.35</v>
      </c>
      <c r="U179" s="129">
        <f t="shared" si="48"/>
        <v>0.35</v>
      </c>
      <c r="V179" s="129">
        <f t="shared" si="48"/>
        <v>0.35</v>
      </c>
      <c r="W179" s="129">
        <f t="shared" si="48"/>
        <v>0.35</v>
      </c>
      <c r="X179" s="129">
        <f t="shared" si="48"/>
        <v>0.35</v>
      </c>
      <c r="Y179" s="129">
        <f t="shared" si="48"/>
        <v>0.35</v>
      </c>
      <c r="Z179" s="129">
        <f t="shared" si="48"/>
        <v>0.35</v>
      </c>
      <c r="AA179" s="129">
        <f t="shared" si="48"/>
        <v>0.35</v>
      </c>
      <c r="AB179" s="129">
        <f t="shared" si="48"/>
        <v>0.35</v>
      </c>
      <c r="AC179" s="129">
        <f t="shared" si="48"/>
        <v>0.35</v>
      </c>
      <c r="AD179" s="129">
        <f t="shared" si="48"/>
        <v>0.35</v>
      </c>
      <c r="AE179" s="129">
        <f t="shared" si="48"/>
        <v>0.35</v>
      </c>
      <c r="AF179" s="129">
        <f t="shared" si="48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7"/>
        <v>0.28999999999999998</v>
      </c>
      <c r="D180" s="129">
        <f t="shared" si="47"/>
        <v>0.28999999999999998</v>
      </c>
      <c r="E180" s="129">
        <f t="shared" si="47"/>
        <v>0.28999999999999998</v>
      </c>
      <c r="F180" s="129">
        <f t="shared" si="47"/>
        <v>0.28999999999999998</v>
      </c>
      <c r="G180" s="129">
        <f t="shared" si="47"/>
        <v>0.28999999999999998</v>
      </c>
      <c r="H180" s="129">
        <f t="shared" si="47"/>
        <v>0.28999999999999998</v>
      </c>
      <c r="I180" s="129">
        <f t="shared" si="47"/>
        <v>0.28999999999999998</v>
      </c>
      <c r="J180" s="129">
        <f t="shared" si="47"/>
        <v>0.28999999999999998</v>
      </c>
      <c r="K180" s="129">
        <f t="shared" si="47"/>
        <v>0.28999999999999998</v>
      </c>
      <c r="L180" s="129">
        <f t="shared" si="47"/>
        <v>0.28999999999999998</v>
      </c>
      <c r="M180" s="129">
        <f t="shared" si="47"/>
        <v>0.28999999999999998</v>
      </c>
      <c r="N180" s="129">
        <f t="shared" si="47"/>
        <v>0.28999999999999998</v>
      </c>
      <c r="O180" s="129">
        <f t="shared" si="47"/>
        <v>0.28999999999999998</v>
      </c>
      <c r="P180" s="129">
        <f t="shared" si="47"/>
        <v>0.28999999999999998</v>
      </c>
      <c r="Q180" s="129">
        <f t="shared" si="47"/>
        <v>0.28999999999999998</v>
      </c>
      <c r="R180" s="129">
        <f t="shared" si="47"/>
        <v>0.28999999999999998</v>
      </c>
      <c r="S180" s="129">
        <f t="shared" si="48"/>
        <v>0.28999999999999998</v>
      </c>
      <c r="T180" s="129">
        <f t="shared" si="48"/>
        <v>0.28999999999999998</v>
      </c>
      <c r="U180" s="129">
        <f t="shared" si="48"/>
        <v>0.28999999999999998</v>
      </c>
      <c r="V180" s="129">
        <f t="shared" si="48"/>
        <v>0.28999999999999998</v>
      </c>
      <c r="W180" s="129">
        <f t="shared" si="48"/>
        <v>0.28999999999999998</v>
      </c>
      <c r="X180" s="129">
        <f t="shared" si="48"/>
        <v>0.28999999999999998</v>
      </c>
      <c r="Y180" s="129">
        <f t="shared" si="48"/>
        <v>0.28999999999999998</v>
      </c>
      <c r="Z180" s="129">
        <f t="shared" si="48"/>
        <v>0.28999999999999998</v>
      </c>
      <c r="AA180" s="129">
        <f t="shared" si="48"/>
        <v>0.28999999999999998</v>
      </c>
      <c r="AB180" s="129">
        <f t="shared" si="48"/>
        <v>0.28999999999999998</v>
      </c>
      <c r="AC180" s="129">
        <f t="shared" si="48"/>
        <v>0.28999999999999998</v>
      </c>
      <c r="AD180" s="129">
        <f t="shared" si="48"/>
        <v>0.28999999999999998</v>
      </c>
      <c r="AE180" s="129">
        <f t="shared" si="48"/>
        <v>0.28999999999999998</v>
      </c>
      <c r="AF180" s="129">
        <f t="shared" si="48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7"/>
        <v>0.06</v>
      </c>
      <c r="D181" s="129">
        <f t="shared" si="47"/>
        <v>0.06</v>
      </c>
      <c r="E181" s="129">
        <f t="shared" si="47"/>
        <v>0.06</v>
      </c>
      <c r="F181" s="129">
        <f t="shared" si="47"/>
        <v>0.06</v>
      </c>
      <c r="G181" s="129">
        <f t="shared" si="47"/>
        <v>0.06</v>
      </c>
      <c r="H181" s="129">
        <f t="shared" si="47"/>
        <v>0.06</v>
      </c>
      <c r="I181" s="129">
        <f t="shared" si="47"/>
        <v>0.06</v>
      </c>
      <c r="J181" s="129">
        <f t="shared" si="47"/>
        <v>0.06</v>
      </c>
      <c r="K181" s="129">
        <f t="shared" si="47"/>
        <v>0.06</v>
      </c>
      <c r="L181" s="129">
        <f t="shared" si="47"/>
        <v>0.06</v>
      </c>
      <c r="M181" s="129">
        <f t="shared" si="47"/>
        <v>0.06</v>
      </c>
      <c r="N181" s="129">
        <f t="shared" si="47"/>
        <v>0.06</v>
      </c>
      <c r="O181" s="129">
        <f t="shared" si="47"/>
        <v>0.06</v>
      </c>
      <c r="P181" s="129">
        <f t="shared" si="47"/>
        <v>0.06</v>
      </c>
      <c r="Q181" s="129">
        <f t="shared" si="47"/>
        <v>0.06</v>
      </c>
      <c r="R181" s="129">
        <f t="shared" si="47"/>
        <v>0.06</v>
      </c>
      <c r="S181" s="129">
        <f t="shared" si="48"/>
        <v>0.06</v>
      </c>
      <c r="T181" s="129">
        <f t="shared" si="48"/>
        <v>0.06</v>
      </c>
      <c r="U181" s="129">
        <f t="shared" si="48"/>
        <v>0.06</v>
      </c>
      <c r="V181" s="129">
        <f t="shared" si="48"/>
        <v>0.06</v>
      </c>
      <c r="W181" s="129">
        <f t="shared" si="48"/>
        <v>0.06</v>
      </c>
      <c r="X181" s="129">
        <f t="shared" si="48"/>
        <v>0.06</v>
      </c>
      <c r="Y181" s="129">
        <f t="shared" si="48"/>
        <v>0.06</v>
      </c>
      <c r="Z181" s="129">
        <f t="shared" si="48"/>
        <v>0.06</v>
      </c>
      <c r="AA181" s="129">
        <f t="shared" si="48"/>
        <v>0.06</v>
      </c>
      <c r="AB181" s="129">
        <f t="shared" si="48"/>
        <v>0.06</v>
      </c>
      <c r="AC181" s="129">
        <f t="shared" si="48"/>
        <v>0.06</v>
      </c>
      <c r="AD181" s="129">
        <f t="shared" si="48"/>
        <v>0.06</v>
      </c>
      <c r="AE181" s="129">
        <f t="shared" si="48"/>
        <v>0.06</v>
      </c>
      <c r="AF181" s="129">
        <f t="shared" si="48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7"/>
        <v>0.11</v>
      </c>
      <c r="D182" s="129">
        <f t="shared" si="47"/>
        <v>0.11</v>
      </c>
      <c r="E182" s="129">
        <f t="shared" si="47"/>
        <v>0.11</v>
      </c>
      <c r="F182" s="129">
        <f t="shared" si="47"/>
        <v>0.11</v>
      </c>
      <c r="G182" s="129">
        <f t="shared" si="47"/>
        <v>0.11</v>
      </c>
      <c r="H182" s="129">
        <f t="shared" si="47"/>
        <v>0.11</v>
      </c>
      <c r="I182" s="129">
        <f t="shared" si="47"/>
        <v>0.11</v>
      </c>
      <c r="J182" s="129">
        <f t="shared" si="47"/>
        <v>0.11</v>
      </c>
      <c r="K182" s="129">
        <f t="shared" si="47"/>
        <v>0.11</v>
      </c>
      <c r="L182" s="129">
        <f t="shared" si="47"/>
        <v>0.11</v>
      </c>
      <c r="M182" s="129">
        <f t="shared" si="47"/>
        <v>0.11</v>
      </c>
      <c r="N182" s="129">
        <f t="shared" si="47"/>
        <v>0.11</v>
      </c>
      <c r="O182" s="129">
        <f t="shared" si="47"/>
        <v>0.11</v>
      </c>
      <c r="P182" s="129">
        <f t="shared" si="47"/>
        <v>0.11</v>
      </c>
      <c r="Q182" s="129">
        <f t="shared" si="47"/>
        <v>0.11</v>
      </c>
      <c r="R182" s="129">
        <f t="shared" si="47"/>
        <v>0.11</v>
      </c>
      <c r="S182" s="129">
        <f t="shared" si="48"/>
        <v>0.11</v>
      </c>
      <c r="T182" s="129">
        <f t="shared" si="48"/>
        <v>0.11</v>
      </c>
      <c r="U182" s="129">
        <f t="shared" si="48"/>
        <v>0.11</v>
      </c>
      <c r="V182" s="129">
        <f t="shared" si="48"/>
        <v>0.11</v>
      </c>
      <c r="W182" s="129">
        <f t="shared" si="48"/>
        <v>0.11</v>
      </c>
      <c r="X182" s="129">
        <f t="shared" si="48"/>
        <v>0.11</v>
      </c>
      <c r="Y182" s="129">
        <f t="shared" si="48"/>
        <v>0.11</v>
      </c>
      <c r="Z182" s="129">
        <f t="shared" si="48"/>
        <v>0.11</v>
      </c>
      <c r="AA182" s="129">
        <f t="shared" si="48"/>
        <v>0.11</v>
      </c>
      <c r="AB182" s="129">
        <f t="shared" si="48"/>
        <v>0.11</v>
      </c>
      <c r="AC182" s="129">
        <f t="shared" si="48"/>
        <v>0.11</v>
      </c>
      <c r="AD182" s="129">
        <f t="shared" si="48"/>
        <v>0.11</v>
      </c>
      <c r="AE182" s="129">
        <f t="shared" si="48"/>
        <v>0.11</v>
      </c>
      <c r="AF182" s="129">
        <f t="shared" si="48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7"/>
        <v>0.1</v>
      </c>
      <c r="D183" s="129">
        <f t="shared" si="47"/>
        <v>0.1</v>
      </c>
      <c r="E183" s="129">
        <f t="shared" si="47"/>
        <v>0.1</v>
      </c>
      <c r="F183" s="129">
        <f t="shared" si="47"/>
        <v>0.1</v>
      </c>
      <c r="G183" s="129">
        <f t="shared" si="47"/>
        <v>0.1</v>
      </c>
      <c r="H183" s="129">
        <f t="shared" si="47"/>
        <v>0.1</v>
      </c>
      <c r="I183" s="129">
        <f t="shared" si="47"/>
        <v>0.1</v>
      </c>
      <c r="J183" s="129">
        <f t="shared" si="47"/>
        <v>0.1</v>
      </c>
      <c r="K183" s="129">
        <f t="shared" si="47"/>
        <v>0.1</v>
      </c>
      <c r="L183" s="129">
        <f t="shared" si="47"/>
        <v>0.1</v>
      </c>
      <c r="M183" s="129">
        <f t="shared" si="47"/>
        <v>0.1</v>
      </c>
      <c r="N183" s="129">
        <f t="shared" si="47"/>
        <v>0.1</v>
      </c>
      <c r="O183" s="129">
        <f t="shared" si="47"/>
        <v>0.1</v>
      </c>
      <c r="P183" s="129">
        <f t="shared" si="47"/>
        <v>0.1</v>
      </c>
      <c r="Q183" s="129">
        <f t="shared" si="47"/>
        <v>0.1</v>
      </c>
      <c r="R183" s="129">
        <f t="shared" si="48"/>
        <v>0.1</v>
      </c>
      <c r="S183" s="129">
        <f t="shared" si="48"/>
        <v>0.1</v>
      </c>
      <c r="T183" s="129">
        <f t="shared" si="48"/>
        <v>0.1</v>
      </c>
      <c r="U183" s="129">
        <f t="shared" si="48"/>
        <v>0.1</v>
      </c>
      <c r="V183" s="129">
        <f t="shared" si="48"/>
        <v>0.1</v>
      </c>
      <c r="W183" s="129">
        <f t="shared" si="48"/>
        <v>0.1</v>
      </c>
      <c r="X183" s="129">
        <f t="shared" si="48"/>
        <v>0.1</v>
      </c>
      <c r="Y183" s="129">
        <f t="shared" si="48"/>
        <v>0.1</v>
      </c>
      <c r="Z183" s="129">
        <f t="shared" si="48"/>
        <v>0.1</v>
      </c>
      <c r="AA183" s="129">
        <f t="shared" si="48"/>
        <v>0.1</v>
      </c>
      <c r="AB183" s="129">
        <f t="shared" si="48"/>
        <v>0.1</v>
      </c>
      <c r="AC183" s="129">
        <f t="shared" si="48"/>
        <v>0.1</v>
      </c>
      <c r="AD183" s="129">
        <f t="shared" si="48"/>
        <v>0.1</v>
      </c>
      <c r="AE183" s="129">
        <f t="shared" si="48"/>
        <v>0.1</v>
      </c>
      <c r="AF183" s="129">
        <f t="shared" si="48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7"/>
        <v>0.09</v>
      </c>
      <c r="D184" s="129">
        <f t="shared" si="47"/>
        <v>0.09</v>
      </c>
      <c r="E184" s="129">
        <f t="shared" si="47"/>
        <v>0.09</v>
      </c>
      <c r="F184" s="129">
        <f t="shared" si="47"/>
        <v>0.09</v>
      </c>
      <c r="G184" s="129">
        <f t="shared" si="47"/>
        <v>0.09</v>
      </c>
      <c r="H184" s="129">
        <f t="shared" si="47"/>
        <v>0.09</v>
      </c>
      <c r="I184" s="129">
        <f t="shared" si="47"/>
        <v>0.09</v>
      </c>
      <c r="J184" s="129">
        <f t="shared" si="47"/>
        <v>0.09</v>
      </c>
      <c r="K184" s="129">
        <f t="shared" si="47"/>
        <v>0.09</v>
      </c>
      <c r="L184" s="129">
        <f t="shared" si="47"/>
        <v>0.09</v>
      </c>
      <c r="M184" s="129">
        <f t="shared" si="47"/>
        <v>0.09</v>
      </c>
      <c r="N184" s="129">
        <f t="shared" si="47"/>
        <v>0.09</v>
      </c>
      <c r="O184" s="129">
        <f t="shared" si="47"/>
        <v>0.09</v>
      </c>
      <c r="P184" s="129">
        <f t="shared" si="47"/>
        <v>0.09</v>
      </c>
      <c r="Q184" s="129">
        <f t="shared" si="47"/>
        <v>0.09</v>
      </c>
      <c r="R184" s="129">
        <f t="shared" si="48"/>
        <v>0.09</v>
      </c>
      <c r="S184" s="129">
        <f t="shared" si="48"/>
        <v>0.09</v>
      </c>
      <c r="T184" s="129">
        <f t="shared" si="48"/>
        <v>0.09</v>
      </c>
      <c r="U184" s="129">
        <f t="shared" si="48"/>
        <v>0.09</v>
      </c>
      <c r="V184" s="129">
        <f t="shared" si="48"/>
        <v>0.09</v>
      </c>
      <c r="W184" s="129">
        <f t="shared" si="48"/>
        <v>0.09</v>
      </c>
      <c r="X184" s="129">
        <f t="shared" si="48"/>
        <v>0.09</v>
      </c>
      <c r="Y184" s="129">
        <f t="shared" si="48"/>
        <v>0.09</v>
      </c>
      <c r="Z184" s="129">
        <f t="shared" si="48"/>
        <v>0.09</v>
      </c>
      <c r="AA184" s="129">
        <f t="shared" si="48"/>
        <v>0.09</v>
      </c>
      <c r="AB184" s="129">
        <f t="shared" si="48"/>
        <v>0.09</v>
      </c>
      <c r="AC184" s="129">
        <f t="shared" si="48"/>
        <v>0.09</v>
      </c>
      <c r="AD184" s="129">
        <f t="shared" si="48"/>
        <v>0.09</v>
      </c>
      <c r="AE184" s="129">
        <f t="shared" si="48"/>
        <v>0.09</v>
      </c>
      <c r="AF184" s="129">
        <f t="shared" si="48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7"/>
        <v>0.04</v>
      </c>
      <c r="D185" s="129">
        <f t="shared" si="47"/>
        <v>0.04</v>
      </c>
      <c r="E185" s="129">
        <f t="shared" si="47"/>
        <v>0.04</v>
      </c>
      <c r="F185" s="129">
        <f t="shared" si="47"/>
        <v>0.04</v>
      </c>
      <c r="G185" s="129">
        <f t="shared" si="47"/>
        <v>0.04</v>
      </c>
      <c r="H185" s="129">
        <f t="shared" si="47"/>
        <v>0.04</v>
      </c>
      <c r="I185" s="129">
        <f t="shared" si="47"/>
        <v>0.04</v>
      </c>
      <c r="J185" s="129">
        <f t="shared" si="47"/>
        <v>0.04</v>
      </c>
      <c r="K185" s="129">
        <f t="shared" si="47"/>
        <v>0.04</v>
      </c>
      <c r="L185" s="129">
        <f t="shared" si="47"/>
        <v>0.04</v>
      </c>
      <c r="M185" s="129">
        <f t="shared" si="47"/>
        <v>0.04</v>
      </c>
      <c r="N185" s="129">
        <f t="shared" si="47"/>
        <v>0.04</v>
      </c>
      <c r="O185" s="129">
        <f t="shared" si="47"/>
        <v>0.04</v>
      </c>
      <c r="P185" s="129">
        <f t="shared" si="47"/>
        <v>0.04</v>
      </c>
      <c r="Q185" s="129">
        <f t="shared" si="47"/>
        <v>0.04</v>
      </c>
      <c r="R185" s="129">
        <f t="shared" si="48"/>
        <v>0.04</v>
      </c>
      <c r="S185" s="129">
        <f t="shared" si="48"/>
        <v>0.04</v>
      </c>
      <c r="T185" s="129">
        <f t="shared" si="48"/>
        <v>0.04</v>
      </c>
      <c r="U185" s="129">
        <f t="shared" si="48"/>
        <v>0.04</v>
      </c>
      <c r="V185" s="129">
        <f t="shared" si="48"/>
        <v>0.04</v>
      </c>
      <c r="W185" s="129">
        <f t="shared" si="48"/>
        <v>0.04</v>
      </c>
      <c r="X185" s="129">
        <f t="shared" si="48"/>
        <v>0.04</v>
      </c>
      <c r="Y185" s="129">
        <f t="shared" si="48"/>
        <v>0.04</v>
      </c>
      <c r="Z185" s="129">
        <f t="shared" si="48"/>
        <v>0.04</v>
      </c>
      <c r="AA185" s="129">
        <f t="shared" si="48"/>
        <v>0.04</v>
      </c>
      <c r="AB185" s="129">
        <f t="shared" si="48"/>
        <v>0.04</v>
      </c>
      <c r="AC185" s="129">
        <f t="shared" si="48"/>
        <v>0.04</v>
      </c>
      <c r="AD185" s="129">
        <f t="shared" si="48"/>
        <v>0.04</v>
      </c>
      <c r="AE185" s="129">
        <f t="shared" si="48"/>
        <v>0.04</v>
      </c>
      <c r="AF185" s="129">
        <f t="shared" si="48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7"/>
        <v>2.3E-2</v>
      </c>
      <c r="E186" s="129">
        <f t="shared" si="47"/>
        <v>2.3E-2</v>
      </c>
      <c r="F186" s="129">
        <f t="shared" si="47"/>
        <v>2.3E-2</v>
      </c>
      <c r="G186" s="129">
        <f t="shared" si="47"/>
        <v>2.3E-2</v>
      </c>
      <c r="H186" s="129">
        <f t="shared" si="47"/>
        <v>2.3E-2</v>
      </c>
      <c r="I186" s="129">
        <f t="shared" si="47"/>
        <v>2.3E-2</v>
      </c>
      <c r="J186" s="129">
        <f t="shared" si="47"/>
        <v>2.3E-2</v>
      </c>
      <c r="K186" s="129">
        <f t="shared" si="47"/>
        <v>2.3E-2</v>
      </c>
      <c r="L186" s="129">
        <f t="shared" si="47"/>
        <v>2.3E-2</v>
      </c>
      <c r="M186" s="129">
        <f t="shared" si="47"/>
        <v>2.3E-2</v>
      </c>
      <c r="N186" s="129">
        <f t="shared" si="47"/>
        <v>2.3E-2</v>
      </c>
      <c r="O186" s="129">
        <f t="shared" si="47"/>
        <v>2.3E-2</v>
      </c>
      <c r="P186" s="129">
        <f t="shared" si="47"/>
        <v>2.3E-2</v>
      </c>
      <c r="Q186" s="129">
        <f t="shared" si="47"/>
        <v>2.3E-2</v>
      </c>
      <c r="R186" s="129">
        <f t="shared" si="48"/>
        <v>2.3E-2</v>
      </c>
      <c r="S186" s="129">
        <f t="shared" si="48"/>
        <v>2.3E-2</v>
      </c>
      <c r="T186" s="129">
        <f t="shared" si="48"/>
        <v>2.3E-2</v>
      </c>
      <c r="U186" s="129">
        <f t="shared" si="48"/>
        <v>2.3E-2</v>
      </c>
      <c r="V186" s="129">
        <f t="shared" si="48"/>
        <v>2.3E-2</v>
      </c>
      <c r="W186" s="129">
        <f t="shared" si="48"/>
        <v>2.3E-2</v>
      </c>
      <c r="X186" s="129">
        <f t="shared" si="48"/>
        <v>2.3E-2</v>
      </c>
      <c r="Y186" s="129">
        <f t="shared" si="48"/>
        <v>2.3E-2</v>
      </c>
      <c r="Z186" s="129">
        <f t="shared" si="48"/>
        <v>2.3E-2</v>
      </c>
      <c r="AA186" s="129">
        <f t="shared" si="48"/>
        <v>2.3E-2</v>
      </c>
      <c r="AB186" s="129">
        <f t="shared" si="48"/>
        <v>2.3E-2</v>
      </c>
      <c r="AC186" s="129">
        <f t="shared" si="48"/>
        <v>2.3E-2</v>
      </c>
      <c r="AD186" s="129">
        <f t="shared" si="48"/>
        <v>2.3E-2</v>
      </c>
      <c r="AE186" s="129">
        <f t="shared" si="48"/>
        <v>2.3E-2</v>
      </c>
      <c r="AF186" s="129">
        <f t="shared" si="48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9">SUM(B97:B186)</f>
        <v>194.70600000000002</v>
      </c>
      <c r="C187" s="131">
        <f t="shared" si="49"/>
        <v>194.70600000000002</v>
      </c>
      <c r="D187" s="131">
        <f t="shared" si="49"/>
        <v>194.70600000000002</v>
      </c>
      <c r="E187" s="131">
        <f t="shared" si="49"/>
        <v>194.70600000000002</v>
      </c>
      <c r="F187" s="131">
        <f t="shared" si="49"/>
        <v>194.70600000000002</v>
      </c>
      <c r="G187" s="131">
        <f t="shared" si="49"/>
        <v>194.70600000000002</v>
      </c>
      <c r="H187" s="131">
        <f t="shared" si="49"/>
        <v>194.70600000000002</v>
      </c>
      <c r="I187" s="131">
        <f t="shared" si="49"/>
        <v>192.10600000000005</v>
      </c>
      <c r="J187" s="131">
        <f t="shared" si="49"/>
        <v>192.10600000000005</v>
      </c>
      <c r="K187" s="131">
        <f t="shared" si="49"/>
        <v>192.10600000000005</v>
      </c>
      <c r="L187" s="131">
        <f t="shared" si="49"/>
        <v>192.10600000000005</v>
      </c>
      <c r="M187" s="131">
        <f t="shared" si="49"/>
        <v>192.10600000000005</v>
      </c>
      <c r="N187" s="131">
        <f t="shared" si="49"/>
        <v>192.10600000000005</v>
      </c>
      <c r="O187" s="131">
        <f t="shared" si="49"/>
        <v>192.10600000000005</v>
      </c>
      <c r="P187" s="131">
        <f t="shared" si="49"/>
        <v>192.10600000000005</v>
      </c>
      <c r="Q187" s="131">
        <f t="shared" si="49"/>
        <v>192.10600000000005</v>
      </c>
      <c r="R187" s="131">
        <f t="shared" si="49"/>
        <v>192.10600000000005</v>
      </c>
      <c r="S187" s="131">
        <f t="shared" si="49"/>
        <v>192.10600000000005</v>
      </c>
      <c r="T187" s="131">
        <f t="shared" si="49"/>
        <v>192.10600000000005</v>
      </c>
      <c r="U187" s="131">
        <f t="shared" si="49"/>
        <v>192.10600000000005</v>
      </c>
      <c r="V187" s="131">
        <f t="shared" si="49"/>
        <v>192.10600000000005</v>
      </c>
      <c r="W187" s="131">
        <f t="shared" si="49"/>
        <v>192.10600000000005</v>
      </c>
      <c r="X187" s="131">
        <f t="shared" si="49"/>
        <v>192.10600000000005</v>
      </c>
      <c r="Y187" s="131">
        <f t="shared" si="49"/>
        <v>192.10600000000005</v>
      </c>
      <c r="Z187" s="131">
        <f t="shared" si="49"/>
        <v>192.10600000000005</v>
      </c>
      <c r="AA187" s="131">
        <f t="shared" si="49"/>
        <v>192.10600000000005</v>
      </c>
      <c r="AB187" s="131">
        <f t="shared" si="49"/>
        <v>192.10600000000005</v>
      </c>
      <c r="AC187" s="131">
        <f t="shared" si="49"/>
        <v>192.10600000000005</v>
      </c>
      <c r="AD187" s="131">
        <f t="shared" si="49"/>
        <v>192.10600000000005</v>
      </c>
      <c r="AE187" s="131">
        <f t="shared" si="49"/>
        <v>192.10600000000005</v>
      </c>
      <c r="AF187" s="131">
        <f t="shared" si="49"/>
        <v>192.10600000000005</v>
      </c>
      <c r="AG187" s="132">
        <f t="shared" si="49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50">B189</f>
        <v>0.3</v>
      </c>
      <c r="D189" s="133">
        <f t="shared" si="50"/>
        <v>0.3</v>
      </c>
      <c r="E189" s="133">
        <f t="shared" si="50"/>
        <v>0.3</v>
      </c>
      <c r="F189" s="133">
        <f t="shared" si="50"/>
        <v>0.3</v>
      </c>
      <c r="G189" s="133">
        <f t="shared" si="50"/>
        <v>0.3</v>
      </c>
      <c r="H189" s="133">
        <f t="shared" si="50"/>
        <v>0.3</v>
      </c>
      <c r="I189" s="133">
        <f t="shared" si="50"/>
        <v>0.3</v>
      </c>
      <c r="J189" s="133">
        <f t="shared" si="50"/>
        <v>0.3</v>
      </c>
      <c r="K189" s="133">
        <f t="shared" si="50"/>
        <v>0.3</v>
      </c>
      <c r="L189" s="133">
        <f t="shared" si="50"/>
        <v>0.3</v>
      </c>
      <c r="M189" s="133">
        <f t="shared" si="50"/>
        <v>0.3</v>
      </c>
      <c r="N189" s="133">
        <f t="shared" si="50"/>
        <v>0.3</v>
      </c>
      <c r="O189" s="133">
        <f t="shared" si="50"/>
        <v>0.3</v>
      </c>
      <c r="P189" s="133">
        <f t="shared" si="50"/>
        <v>0.3</v>
      </c>
      <c r="Q189" s="133">
        <f t="shared" si="50"/>
        <v>0.3</v>
      </c>
      <c r="R189" s="133">
        <f t="shared" si="50"/>
        <v>0.3</v>
      </c>
      <c r="S189" s="133">
        <f t="shared" ref="S189:AF194" si="51">R189</f>
        <v>0.3</v>
      </c>
      <c r="T189" s="133">
        <f t="shared" si="51"/>
        <v>0.3</v>
      </c>
      <c r="U189" s="133">
        <f t="shared" si="51"/>
        <v>0.3</v>
      </c>
      <c r="V189" s="133">
        <f t="shared" si="51"/>
        <v>0.3</v>
      </c>
      <c r="W189" s="133">
        <f t="shared" si="51"/>
        <v>0.3</v>
      </c>
      <c r="X189" s="133">
        <f t="shared" si="51"/>
        <v>0.3</v>
      </c>
      <c r="Y189" s="133">
        <f t="shared" si="51"/>
        <v>0.3</v>
      </c>
      <c r="Z189" s="133">
        <f t="shared" si="51"/>
        <v>0.3</v>
      </c>
      <c r="AA189" s="133">
        <f t="shared" si="51"/>
        <v>0.3</v>
      </c>
      <c r="AB189" s="133">
        <f t="shared" si="51"/>
        <v>0.3</v>
      </c>
      <c r="AC189" s="133">
        <f t="shared" si="51"/>
        <v>0.3</v>
      </c>
      <c r="AD189" s="133">
        <f t="shared" si="51"/>
        <v>0.3</v>
      </c>
      <c r="AE189" s="133">
        <f t="shared" si="51"/>
        <v>0.3</v>
      </c>
      <c r="AF189" s="133">
        <f t="shared" si="51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50"/>
        <v>0.4</v>
      </c>
      <c r="D190" s="129">
        <f t="shared" si="50"/>
        <v>0.4</v>
      </c>
      <c r="E190" s="129">
        <f t="shared" si="50"/>
        <v>0.4</v>
      </c>
      <c r="F190" s="129">
        <f t="shared" si="50"/>
        <v>0.4</v>
      </c>
      <c r="G190" s="129">
        <f t="shared" si="50"/>
        <v>0.4</v>
      </c>
      <c r="H190" s="129">
        <f t="shared" si="50"/>
        <v>0.4</v>
      </c>
      <c r="I190" s="129">
        <f t="shared" si="50"/>
        <v>0.4</v>
      </c>
      <c r="J190" s="129">
        <f t="shared" si="50"/>
        <v>0.4</v>
      </c>
      <c r="K190" s="129">
        <f t="shared" si="50"/>
        <v>0.4</v>
      </c>
      <c r="L190" s="129">
        <f t="shared" si="50"/>
        <v>0.4</v>
      </c>
      <c r="M190" s="129">
        <f t="shared" si="50"/>
        <v>0.4</v>
      </c>
      <c r="N190" s="129">
        <f t="shared" si="50"/>
        <v>0.4</v>
      </c>
      <c r="O190" s="129">
        <f t="shared" si="50"/>
        <v>0.4</v>
      </c>
      <c r="P190" s="129">
        <f t="shared" si="50"/>
        <v>0.4</v>
      </c>
      <c r="Q190" s="129">
        <f t="shared" si="50"/>
        <v>0.4</v>
      </c>
      <c r="R190" s="129">
        <f t="shared" si="50"/>
        <v>0.4</v>
      </c>
      <c r="S190" s="129">
        <f t="shared" si="51"/>
        <v>0.4</v>
      </c>
      <c r="T190" s="129">
        <f t="shared" si="51"/>
        <v>0.4</v>
      </c>
      <c r="U190" s="129">
        <f t="shared" si="51"/>
        <v>0.4</v>
      </c>
      <c r="V190" s="129">
        <f>U190</f>
        <v>0.4</v>
      </c>
      <c r="W190" s="129">
        <f>V190</f>
        <v>0.4</v>
      </c>
      <c r="X190" s="129">
        <f t="shared" si="51"/>
        <v>0.4</v>
      </c>
      <c r="Y190" s="129">
        <f t="shared" si="51"/>
        <v>0.4</v>
      </c>
      <c r="Z190" s="129">
        <f t="shared" si="51"/>
        <v>0.4</v>
      </c>
      <c r="AA190" s="129">
        <f t="shared" si="51"/>
        <v>0.4</v>
      </c>
      <c r="AB190" s="129">
        <f t="shared" si="51"/>
        <v>0.4</v>
      </c>
      <c r="AC190" s="129">
        <f t="shared" si="51"/>
        <v>0.4</v>
      </c>
      <c r="AD190" s="129">
        <f t="shared" si="51"/>
        <v>0.4</v>
      </c>
      <c r="AE190" s="129">
        <f t="shared" si="51"/>
        <v>0.4</v>
      </c>
      <c r="AF190" s="129">
        <f t="shared" si="51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50"/>
        <v>1.5</v>
      </c>
      <c r="D191" s="129">
        <f t="shared" si="50"/>
        <v>1.5</v>
      </c>
      <c r="E191" s="129">
        <f t="shared" si="50"/>
        <v>1.5</v>
      </c>
      <c r="F191" s="129">
        <f t="shared" si="50"/>
        <v>1.5</v>
      </c>
      <c r="G191" s="129">
        <f t="shared" si="50"/>
        <v>1.5</v>
      </c>
      <c r="H191" s="129">
        <f t="shared" si="50"/>
        <v>1.5</v>
      </c>
      <c r="I191" s="129">
        <f t="shared" si="50"/>
        <v>1.5</v>
      </c>
      <c r="J191" s="129">
        <f t="shared" si="50"/>
        <v>1.5</v>
      </c>
      <c r="K191" s="129">
        <f t="shared" si="50"/>
        <v>1.5</v>
      </c>
      <c r="L191" s="129">
        <f t="shared" si="50"/>
        <v>1.5</v>
      </c>
      <c r="M191" s="129">
        <f t="shared" si="50"/>
        <v>1.5</v>
      </c>
      <c r="N191" s="129">
        <f t="shared" si="50"/>
        <v>1.5</v>
      </c>
      <c r="O191" s="129">
        <f t="shared" si="50"/>
        <v>1.5</v>
      </c>
      <c r="P191" s="129">
        <f t="shared" si="50"/>
        <v>1.5</v>
      </c>
      <c r="Q191" s="129">
        <f t="shared" si="50"/>
        <v>1.5</v>
      </c>
      <c r="R191" s="129">
        <f t="shared" si="50"/>
        <v>1.5</v>
      </c>
      <c r="S191" s="129">
        <f t="shared" si="51"/>
        <v>1.5</v>
      </c>
      <c r="T191" s="129">
        <f t="shared" si="51"/>
        <v>1.5</v>
      </c>
      <c r="U191" s="129">
        <f t="shared" si="51"/>
        <v>1.5</v>
      </c>
      <c r="V191" s="129">
        <f t="shared" si="51"/>
        <v>1.5</v>
      </c>
      <c r="W191" s="129">
        <f t="shared" si="51"/>
        <v>1.5</v>
      </c>
      <c r="X191" s="129">
        <f t="shared" si="51"/>
        <v>1.5</v>
      </c>
      <c r="Y191" s="129">
        <f t="shared" si="51"/>
        <v>1.5</v>
      </c>
      <c r="Z191" s="129">
        <f t="shared" si="51"/>
        <v>1.5</v>
      </c>
      <c r="AA191" s="129">
        <f t="shared" si="51"/>
        <v>1.5</v>
      </c>
      <c r="AB191" s="129">
        <f t="shared" si="51"/>
        <v>1.5</v>
      </c>
      <c r="AC191" s="129">
        <f t="shared" si="51"/>
        <v>1.5</v>
      </c>
      <c r="AD191" s="129">
        <f t="shared" si="51"/>
        <v>1.5</v>
      </c>
      <c r="AE191" s="129">
        <f t="shared" si="51"/>
        <v>1.5</v>
      </c>
      <c r="AF191" s="129">
        <f t="shared" si="51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50"/>
        <v>0.3</v>
      </c>
      <c r="D192" s="129">
        <f t="shared" si="50"/>
        <v>0.3</v>
      </c>
      <c r="E192" s="129">
        <f t="shared" si="50"/>
        <v>0.3</v>
      </c>
      <c r="F192" s="129">
        <f t="shared" si="50"/>
        <v>0.3</v>
      </c>
      <c r="G192" s="129">
        <f t="shared" si="50"/>
        <v>0.3</v>
      </c>
      <c r="H192" s="129">
        <f t="shared" si="50"/>
        <v>0.3</v>
      </c>
      <c r="I192" s="129">
        <f t="shared" si="50"/>
        <v>0.3</v>
      </c>
      <c r="J192" s="129">
        <f t="shared" si="50"/>
        <v>0.3</v>
      </c>
      <c r="K192" s="129">
        <f t="shared" si="50"/>
        <v>0.3</v>
      </c>
      <c r="L192" s="129">
        <f t="shared" si="50"/>
        <v>0.3</v>
      </c>
      <c r="M192" s="129">
        <f t="shared" si="50"/>
        <v>0.3</v>
      </c>
      <c r="N192" s="129">
        <f t="shared" si="50"/>
        <v>0.3</v>
      </c>
      <c r="O192" s="129">
        <f t="shared" si="50"/>
        <v>0.3</v>
      </c>
      <c r="P192" s="129">
        <f t="shared" si="50"/>
        <v>0.3</v>
      </c>
      <c r="Q192" s="129">
        <f t="shared" si="50"/>
        <v>0.3</v>
      </c>
      <c r="R192" s="129">
        <f t="shared" si="50"/>
        <v>0.3</v>
      </c>
      <c r="S192" s="129">
        <f t="shared" si="51"/>
        <v>0.3</v>
      </c>
      <c r="T192" s="129">
        <f t="shared" si="51"/>
        <v>0.3</v>
      </c>
      <c r="U192" s="129">
        <f t="shared" si="51"/>
        <v>0.3</v>
      </c>
      <c r="V192" s="129">
        <f t="shared" si="51"/>
        <v>0.3</v>
      </c>
      <c r="W192" s="129">
        <f t="shared" si="51"/>
        <v>0.3</v>
      </c>
      <c r="X192" s="129">
        <f t="shared" si="51"/>
        <v>0.3</v>
      </c>
      <c r="Y192" s="129">
        <f t="shared" si="51"/>
        <v>0.3</v>
      </c>
      <c r="Z192" s="129">
        <f t="shared" si="51"/>
        <v>0.3</v>
      </c>
      <c r="AA192" s="129">
        <f t="shared" si="51"/>
        <v>0.3</v>
      </c>
      <c r="AB192" s="129">
        <f t="shared" si="51"/>
        <v>0.3</v>
      </c>
      <c r="AC192" s="129">
        <f t="shared" si="51"/>
        <v>0.3</v>
      </c>
      <c r="AD192" s="129">
        <f t="shared" si="51"/>
        <v>0.3</v>
      </c>
      <c r="AE192" s="129">
        <f t="shared" si="51"/>
        <v>0.3</v>
      </c>
      <c r="AF192" s="129">
        <f t="shared" si="51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50"/>
        <v>0.4</v>
      </c>
      <c r="D193" s="129">
        <f t="shared" si="50"/>
        <v>0.4</v>
      </c>
      <c r="E193" s="129">
        <f t="shared" si="50"/>
        <v>0.4</v>
      </c>
      <c r="F193" s="129">
        <f t="shared" si="50"/>
        <v>0.4</v>
      </c>
      <c r="G193" s="129">
        <f t="shared" si="50"/>
        <v>0.4</v>
      </c>
      <c r="H193" s="129">
        <f t="shared" si="50"/>
        <v>0.4</v>
      </c>
      <c r="I193" s="129">
        <f t="shared" si="50"/>
        <v>0.4</v>
      </c>
      <c r="J193" s="129">
        <f t="shared" si="50"/>
        <v>0.4</v>
      </c>
      <c r="K193" s="129">
        <f t="shared" si="50"/>
        <v>0.4</v>
      </c>
      <c r="L193" s="129">
        <f t="shared" si="50"/>
        <v>0.4</v>
      </c>
      <c r="M193" s="129">
        <f t="shared" si="50"/>
        <v>0.4</v>
      </c>
      <c r="N193" s="129">
        <f t="shared" si="50"/>
        <v>0.4</v>
      </c>
      <c r="O193" s="129">
        <f t="shared" si="50"/>
        <v>0.4</v>
      </c>
      <c r="P193" s="129">
        <f t="shared" si="50"/>
        <v>0.4</v>
      </c>
      <c r="Q193" s="129">
        <f t="shared" si="50"/>
        <v>0.4</v>
      </c>
      <c r="R193" s="129">
        <f t="shared" si="50"/>
        <v>0.4</v>
      </c>
      <c r="S193" s="129">
        <f t="shared" si="51"/>
        <v>0.4</v>
      </c>
      <c r="T193" s="129">
        <f t="shared" si="51"/>
        <v>0.4</v>
      </c>
      <c r="U193" s="129">
        <f t="shared" si="51"/>
        <v>0.4</v>
      </c>
      <c r="V193" s="129">
        <f t="shared" si="51"/>
        <v>0.4</v>
      </c>
      <c r="W193" s="129">
        <f t="shared" si="51"/>
        <v>0.4</v>
      </c>
      <c r="X193" s="129">
        <f t="shared" si="51"/>
        <v>0.4</v>
      </c>
      <c r="Y193" s="129">
        <f t="shared" si="51"/>
        <v>0.4</v>
      </c>
      <c r="Z193" s="129">
        <f t="shared" si="51"/>
        <v>0.4</v>
      </c>
      <c r="AA193" s="129">
        <f t="shared" si="51"/>
        <v>0.4</v>
      </c>
      <c r="AB193" s="129">
        <f t="shared" si="51"/>
        <v>0.4</v>
      </c>
      <c r="AC193" s="129">
        <f t="shared" si="51"/>
        <v>0.4</v>
      </c>
      <c r="AD193" s="129">
        <f t="shared" si="51"/>
        <v>0.4</v>
      </c>
      <c r="AE193" s="129">
        <f t="shared" si="51"/>
        <v>0.4</v>
      </c>
      <c r="AF193" s="129">
        <f t="shared" si="51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50"/>
        <v>0.64</v>
      </c>
      <c r="D194" s="136">
        <f t="shared" si="50"/>
        <v>0.64</v>
      </c>
      <c r="E194" s="136">
        <f t="shared" si="50"/>
        <v>0.64</v>
      </c>
      <c r="F194" s="136">
        <f t="shared" si="50"/>
        <v>0.64</v>
      </c>
      <c r="G194" s="136">
        <f t="shared" si="50"/>
        <v>0.64</v>
      </c>
      <c r="H194" s="136">
        <f t="shared" si="50"/>
        <v>0.64</v>
      </c>
      <c r="I194" s="136">
        <f t="shared" si="50"/>
        <v>0.64</v>
      </c>
      <c r="J194" s="136">
        <f t="shared" si="50"/>
        <v>0.64</v>
      </c>
      <c r="K194" s="136">
        <f t="shared" si="50"/>
        <v>0.64</v>
      </c>
      <c r="L194" s="136">
        <f t="shared" si="50"/>
        <v>0.64</v>
      </c>
      <c r="M194" s="136">
        <f t="shared" si="50"/>
        <v>0.64</v>
      </c>
      <c r="N194" s="136">
        <f t="shared" si="50"/>
        <v>0.64</v>
      </c>
      <c r="O194" s="136">
        <f t="shared" si="50"/>
        <v>0.64</v>
      </c>
      <c r="P194" s="136">
        <f t="shared" si="50"/>
        <v>0.64</v>
      </c>
      <c r="Q194" s="136">
        <f t="shared" si="50"/>
        <v>0.64</v>
      </c>
      <c r="R194" s="136">
        <f t="shared" si="50"/>
        <v>0.64</v>
      </c>
      <c r="S194" s="136">
        <f t="shared" si="51"/>
        <v>0.64</v>
      </c>
      <c r="T194" s="136">
        <f t="shared" si="51"/>
        <v>0.64</v>
      </c>
      <c r="U194" s="136">
        <f t="shared" si="51"/>
        <v>0.64</v>
      </c>
      <c r="V194" s="136">
        <f t="shared" si="51"/>
        <v>0.64</v>
      </c>
      <c r="W194" s="136">
        <f t="shared" si="51"/>
        <v>0.64</v>
      </c>
      <c r="X194" s="136">
        <f t="shared" si="51"/>
        <v>0.64</v>
      </c>
      <c r="Y194" s="136">
        <f t="shared" si="51"/>
        <v>0.64</v>
      </c>
      <c r="Z194" s="136">
        <f t="shared" si="51"/>
        <v>0.64</v>
      </c>
      <c r="AA194" s="136">
        <f t="shared" si="51"/>
        <v>0.64</v>
      </c>
      <c r="AB194" s="136">
        <f t="shared" si="51"/>
        <v>0.64</v>
      </c>
      <c r="AC194" s="136">
        <f t="shared" si="51"/>
        <v>0.64</v>
      </c>
      <c r="AD194" s="136">
        <f t="shared" si="51"/>
        <v>0.64</v>
      </c>
      <c r="AE194" s="136">
        <f t="shared" si="51"/>
        <v>0.64</v>
      </c>
      <c r="AF194" s="136">
        <f t="shared" si="51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2">SUM(C189:C194)</f>
        <v>3.54</v>
      </c>
      <c r="D195" s="139">
        <f t="shared" si="52"/>
        <v>3.54</v>
      </c>
      <c r="E195" s="139">
        <f t="shared" si="52"/>
        <v>3.54</v>
      </c>
      <c r="F195" s="139">
        <f t="shared" si="52"/>
        <v>3.54</v>
      </c>
      <c r="G195" s="139">
        <f t="shared" si="52"/>
        <v>3.54</v>
      </c>
      <c r="H195" s="139">
        <f t="shared" si="52"/>
        <v>3.54</v>
      </c>
      <c r="I195" s="139">
        <f t="shared" si="52"/>
        <v>3.54</v>
      </c>
      <c r="J195" s="139">
        <f t="shared" si="52"/>
        <v>3.54</v>
      </c>
      <c r="K195" s="139">
        <f t="shared" si="52"/>
        <v>3.54</v>
      </c>
      <c r="L195" s="139">
        <f>SUM(L189:L194)</f>
        <v>3.54</v>
      </c>
      <c r="M195" s="139">
        <f t="shared" ref="M195:R195" si="53">SUM(M189:M194)</f>
        <v>3.54</v>
      </c>
      <c r="N195" s="139">
        <f t="shared" si="53"/>
        <v>3.54</v>
      </c>
      <c r="O195" s="139">
        <f t="shared" si="53"/>
        <v>3.54</v>
      </c>
      <c r="P195" s="139">
        <f t="shared" si="53"/>
        <v>3.54</v>
      </c>
      <c r="Q195" s="139">
        <f t="shared" si="53"/>
        <v>3.54</v>
      </c>
      <c r="R195" s="139">
        <f t="shared" si="53"/>
        <v>3.54</v>
      </c>
      <c r="S195" s="139">
        <f>SUM(S189:S194)</f>
        <v>3.54</v>
      </c>
      <c r="T195" s="139">
        <f t="shared" ref="T195:AG195" si="54">SUM(T189:T194)</f>
        <v>3.54</v>
      </c>
      <c r="U195" s="139">
        <f t="shared" si="54"/>
        <v>3.54</v>
      </c>
      <c r="V195" s="139">
        <f t="shared" si="54"/>
        <v>3.54</v>
      </c>
      <c r="W195" s="139">
        <f t="shared" si="54"/>
        <v>3.54</v>
      </c>
      <c r="X195" s="139">
        <f t="shared" si="54"/>
        <v>3.54</v>
      </c>
      <c r="Y195" s="139">
        <f t="shared" si="54"/>
        <v>3.54</v>
      </c>
      <c r="Z195" s="139">
        <f t="shared" si="54"/>
        <v>3.54</v>
      </c>
      <c r="AA195" s="139">
        <f t="shared" si="54"/>
        <v>3.54</v>
      </c>
      <c r="AB195" s="139">
        <f t="shared" si="54"/>
        <v>3.54</v>
      </c>
      <c r="AC195" s="139">
        <f t="shared" si="54"/>
        <v>3.54</v>
      </c>
      <c r="AD195" s="139">
        <f t="shared" si="54"/>
        <v>3.54</v>
      </c>
      <c r="AE195" s="139">
        <f t="shared" si="54"/>
        <v>3.54</v>
      </c>
      <c r="AF195" s="139">
        <f t="shared" si="54"/>
        <v>3.54</v>
      </c>
      <c r="AG195" s="140">
        <f t="shared" si="54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1199.24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32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str">
        <f ca="1">"Pie Chart of Daily Peak Demand(Inclusive of Export) of Nepal ("&amp;A4&amp;" "&amp;B4&amp;")"</f>
        <v>Pie Chart of Daily Peak Demand(Inclusive of Export) of Nepal (Nepali Date: 2078/04/32)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str">
        <f ca="1">"Daily Load Curve(Excluding of Export) of Nepal ("&amp;A4&amp;" "&amp;B4&amp;")"</f>
        <v>Daily Load Curve(Excluding of Export) of Nepal (Nepali Date: 2078/04/32)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5">B72</f>
        <v>1116.93</v>
      </c>
      <c r="U209" s="163">
        <f t="shared" si="55"/>
        <v>1115.7600000000002</v>
      </c>
      <c r="V209" s="163">
        <f t="shared" si="55"/>
        <v>1066.54</v>
      </c>
      <c r="W209" s="163">
        <f t="shared" si="55"/>
        <v>1033.94</v>
      </c>
      <c r="X209" s="163">
        <f t="shared" si="55"/>
        <v>1083.3400000000001</v>
      </c>
      <c r="Y209" s="163">
        <f t="shared" si="55"/>
        <v>1056.9100000000001</v>
      </c>
      <c r="Z209" s="163">
        <f t="shared" si="55"/>
        <v>1058.3400000000001</v>
      </c>
      <c r="AA209" s="163">
        <f t="shared" si="55"/>
        <v>1053.6400000000001</v>
      </c>
      <c r="AB209" s="163">
        <f t="shared" si="55"/>
        <v>1099.94</v>
      </c>
      <c r="AC209" s="163">
        <f t="shared" si="55"/>
        <v>1115.77</v>
      </c>
      <c r="AD209" s="163">
        <f t="shared" si="55"/>
        <v>1131.1400000000001</v>
      </c>
      <c r="AE209" s="163">
        <f t="shared" si="55"/>
        <v>1199.24</v>
      </c>
      <c r="AF209" s="163">
        <f t="shared" si="55"/>
        <v>1268.3400000000001</v>
      </c>
      <c r="AG209" s="163">
        <f t="shared" si="55"/>
        <v>1316.96</v>
      </c>
      <c r="AH209" s="163">
        <f t="shared" si="55"/>
        <v>1307</v>
      </c>
      <c r="AI209" s="163">
        <f t="shared" si="55"/>
        <v>1307.5100000000002</v>
      </c>
      <c r="AJ209" s="163">
        <f t="shared" si="55"/>
        <v>1325.66</v>
      </c>
      <c r="AK209" s="163">
        <f t="shared" si="55"/>
        <v>1364.1000000000001</v>
      </c>
      <c r="AL209" s="163">
        <f t="shared" si="55"/>
        <v>1304.08</v>
      </c>
      <c r="AM209" s="163">
        <f t="shared" si="55"/>
        <v>1278.04</v>
      </c>
      <c r="AN209" s="163">
        <f t="shared" si="55"/>
        <v>1233.48</v>
      </c>
      <c r="AO209" s="163">
        <f t="shared" si="55"/>
        <v>1208.82</v>
      </c>
      <c r="AP209" s="163">
        <f t="shared" si="55"/>
        <v>1260.08</v>
      </c>
      <c r="AQ209" s="163">
        <f t="shared" si="55"/>
        <v>1410.69</v>
      </c>
      <c r="AR209" s="163">
        <f t="shared" si="55"/>
        <v>1485.28</v>
      </c>
      <c r="AS209" s="163">
        <f t="shared" si="55"/>
        <v>1445.65</v>
      </c>
      <c r="AT209" s="163">
        <f t="shared" si="55"/>
        <v>1434.1799999999998</v>
      </c>
      <c r="AU209" s="163">
        <f t="shared" si="55"/>
        <v>1392.66</v>
      </c>
      <c r="AV209" s="163">
        <f t="shared" si="55"/>
        <v>1279.8800000000001</v>
      </c>
      <c r="AW209" s="163">
        <f t="shared" si="55"/>
        <v>1265.54</v>
      </c>
      <c r="AX209" s="163">
        <f t="shared" si="55"/>
        <v>1193.3700000000001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6">B194</f>
        <v>0.64</v>
      </c>
      <c r="C230" s="166">
        <f t="shared" si="56"/>
        <v>0.64</v>
      </c>
      <c r="D230" s="166">
        <f t="shared" si="56"/>
        <v>0.64</v>
      </c>
      <c r="E230" s="166">
        <f t="shared" si="56"/>
        <v>0.64</v>
      </c>
      <c r="F230" s="166">
        <f t="shared" si="56"/>
        <v>0.64</v>
      </c>
      <c r="G230" s="166">
        <f t="shared" si="56"/>
        <v>0.64</v>
      </c>
      <c r="H230" s="166">
        <f t="shared" si="56"/>
        <v>0.64</v>
      </c>
      <c r="I230" s="166">
        <f t="shared" si="56"/>
        <v>0.64</v>
      </c>
      <c r="J230" s="166">
        <f t="shared" si="56"/>
        <v>0.64</v>
      </c>
      <c r="K230" s="166">
        <f t="shared" si="56"/>
        <v>0.64</v>
      </c>
      <c r="L230" s="166">
        <f t="shared" si="56"/>
        <v>0.64</v>
      </c>
      <c r="M230" s="166">
        <f t="shared" si="56"/>
        <v>0.64</v>
      </c>
      <c r="N230" s="166">
        <f t="shared" si="56"/>
        <v>0.64</v>
      </c>
      <c r="O230" s="166">
        <f t="shared" si="56"/>
        <v>0.64</v>
      </c>
      <c r="P230" s="166">
        <f t="shared" si="56"/>
        <v>0.64</v>
      </c>
      <c r="Q230" s="166">
        <f t="shared" si="56"/>
        <v>0.64</v>
      </c>
      <c r="R230" s="166">
        <f t="shared" si="56"/>
        <v>0.64</v>
      </c>
      <c r="S230" s="166">
        <f t="shared" si="56"/>
        <v>0.64</v>
      </c>
      <c r="T230" s="166">
        <f t="shared" si="56"/>
        <v>0.64</v>
      </c>
      <c r="U230" s="166">
        <f t="shared" si="56"/>
        <v>0.64</v>
      </c>
      <c r="V230" s="166">
        <f t="shared" si="56"/>
        <v>0.64</v>
      </c>
      <c r="W230" s="166">
        <f t="shared" si="56"/>
        <v>0.64</v>
      </c>
      <c r="X230" s="166">
        <f t="shared" si="56"/>
        <v>0.64</v>
      </c>
      <c r="Y230" s="166">
        <f t="shared" si="56"/>
        <v>0.64</v>
      </c>
      <c r="Z230" s="166">
        <f t="shared" si="56"/>
        <v>0.64</v>
      </c>
      <c r="AA230" s="166">
        <f t="shared" si="56"/>
        <v>0.64</v>
      </c>
      <c r="AB230" s="166">
        <f t="shared" si="56"/>
        <v>0.64</v>
      </c>
      <c r="AC230" s="166">
        <f t="shared" si="56"/>
        <v>0.64</v>
      </c>
      <c r="AD230" s="166">
        <f t="shared" si="56"/>
        <v>0.64</v>
      </c>
      <c r="AE230" s="166">
        <f t="shared" si="56"/>
        <v>0.64</v>
      </c>
      <c r="AF230" s="166">
        <f t="shared" si="56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7">IF(C198&lt;100,"",C198-520)</f>
        <v/>
      </c>
      <c r="D231" s="114" t="str">
        <f t="shared" si="57"/>
        <v/>
      </c>
      <c r="E231" s="114" t="str">
        <f t="shared" si="57"/>
        <v/>
      </c>
      <c r="F231" s="114" t="str">
        <f t="shared" si="57"/>
        <v/>
      </c>
      <c r="G231" s="114" t="str">
        <f t="shared" si="57"/>
        <v/>
      </c>
      <c r="H231" s="114" t="str">
        <f t="shared" si="57"/>
        <v/>
      </c>
      <c r="I231" s="114" t="str">
        <f t="shared" si="57"/>
        <v/>
      </c>
      <c r="J231" s="114" t="str">
        <f t="shared" si="57"/>
        <v/>
      </c>
      <c r="K231" s="114" t="str">
        <f t="shared" si="57"/>
        <v/>
      </c>
      <c r="L231" s="114" t="str">
        <f t="shared" si="57"/>
        <v/>
      </c>
      <c r="M231" s="114" t="str">
        <f t="shared" si="57"/>
        <v/>
      </c>
      <c r="N231" s="114" t="str">
        <f t="shared" si="57"/>
        <v/>
      </c>
      <c r="O231" s="114" t="str">
        <f t="shared" si="57"/>
        <v/>
      </c>
      <c r="P231" s="114" t="str">
        <f t="shared" si="57"/>
        <v/>
      </c>
      <c r="Q231" s="114" t="str">
        <f t="shared" si="57"/>
        <v/>
      </c>
      <c r="R231" s="114" t="str">
        <f t="shared" si="57"/>
        <v/>
      </c>
      <c r="S231" s="114" t="str">
        <f t="shared" si="57"/>
        <v/>
      </c>
      <c r="T231" s="114" t="str">
        <f t="shared" si="57"/>
        <v/>
      </c>
      <c r="U231" s="114" t="str">
        <f t="shared" si="57"/>
        <v/>
      </c>
      <c r="V231" s="114" t="str">
        <f t="shared" si="57"/>
        <v/>
      </c>
      <c r="W231" s="114" t="str">
        <f t="shared" si="57"/>
        <v/>
      </c>
      <c r="X231" s="114" t="str">
        <f t="shared" si="57"/>
        <v/>
      </c>
      <c r="Y231" s="114" t="str">
        <f t="shared" si="57"/>
        <v/>
      </c>
      <c r="Z231" s="114" t="str">
        <f t="shared" si="57"/>
        <v/>
      </c>
      <c r="AA231" s="114" t="str">
        <f t="shared" si="57"/>
        <v/>
      </c>
      <c r="AB231" s="114" t="str">
        <f t="shared" si="57"/>
        <v/>
      </c>
      <c r="AC231" s="114" t="str">
        <f t="shared" si="57"/>
        <v/>
      </c>
      <c r="AD231" s="114" t="str">
        <f t="shared" si="57"/>
        <v/>
      </c>
      <c r="AE231" s="114" t="str">
        <f t="shared" si="57"/>
        <v/>
      </c>
      <c r="AF231" s="114" t="str">
        <f t="shared" si="57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8">IF(B199&lt;100,"",B199-620)</f>
        <v/>
      </c>
      <c r="C232" s="114" t="str">
        <f t="shared" si="58"/>
        <v/>
      </c>
      <c r="D232" s="114" t="str">
        <f t="shared" si="58"/>
        <v/>
      </c>
      <c r="E232" s="114" t="str">
        <f t="shared" si="58"/>
        <v/>
      </c>
      <c r="F232" s="114" t="str">
        <f t="shared" si="58"/>
        <v/>
      </c>
      <c r="G232" s="114" t="str">
        <f t="shared" si="58"/>
        <v/>
      </c>
      <c r="H232" s="114" t="str">
        <f t="shared" si="58"/>
        <v/>
      </c>
      <c r="I232" s="114" t="str">
        <f t="shared" si="58"/>
        <v/>
      </c>
      <c r="J232" s="114" t="str">
        <f t="shared" si="58"/>
        <v/>
      </c>
      <c r="K232" s="114" t="str">
        <f t="shared" si="58"/>
        <v/>
      </c>
      <c r="L232" s="114" t="str">
        <f t="shared" si="58"/>
        <v/>
      </c>
      <c r="M232" s="114" t="str">
        <f t="shared" si="58"/>
        <v/>
      </c>
      <c r="N232" s="114" t="str">
        <f t="shared" si="58"/>
        <v/>
      </c>
      <c r="O232" s="114" t="str">
        <f t="shared" si="58"/>
        <v/>
      </c>
      <c r="P232" s="114" t="str">
        <f t="shared" si="58"/>
        <v/>
      </c>
      <c r="Q232" s="114" t="str">
        <f t="shared" si="58"/>
        <v/>
      </c>
      <c r="R232" s="114" t="str">
        <f t="shared" si="58"/>
        <v/>
      </c>
      <c r="S232" s="114" t="str">
        <f t="shared" si="58"/>
        <v/>
      </c>
      <c r="T232" s="114" t="str">
        <f t="shared" si="58"/>
        <v/>
      </c>
      <c r="U232" s="114" t="str">
        <f t="shared" si="58"/>
        <v/>
      </c>
      <c r="V232" s="114" t="str">
        <f t="shared" si="58"/>
        <v/>
      </c>
      <c r="W232" s="114" t="str">
        <f t="shared" si="58"/>
        <v/>
      </c>
      <c r="X232" s="114" t="str">
        <f t="shared" si="58"/>
        <v/>
      </c>
      <c r="Y232" s="114" t="str">
        <f t="shared" si="58"/>
        <v/>
      </c>
      <c r="Z232" s="114" t="str">
        <f t="shared" si="58"/>
        <v/>
      </c>
      <c r="AA232" s="114" t="str">
        <f t="shared" si="58"/>
        <v/>
      </c>
      <c r="AB232" s="114" t="str">
        <f t="shared" si="58"/>
        <v/>
      </c>
      <c r="AC232" s="114" t="str">
        <f t="shared" si="58"/>
        <v/>
      </c>
      <c r="AD232" s="114" t="str">
        <f t="shared" si="58"/>
        <v/>
      </c>
      <c r="AE232" s="114" t="str">
        <f t="shared" si="58"/>
        <v/>
      </c>
      <c r="AF232" s="114" t="str">
        <f t="shared" si="58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9">IF(B200&lt;100,"",B200-330)</f>
        <v/>
      </c>
      <c r="C233" s="114" t="str">
        <f t="shared" si="59"/>
        <v/>
      </c>
      <c r="D233" s="114" t="str">
        <f t="shared" si="59"/>
        <v/>
      </c>
      <c r="E233" s="114" t="str">
        <f t="shared" si="59"/>
        <v/>
      </c>
      <c r="F233" s="114" t="str">
        <f t="shared" si="59"/>
        <v/>
      </c>
      <c r="G233" s="114" t="str">
        <f t="shared" si="59"/>
        <v/>
      </c>
      <c r="H233" s="114" t="str">
        <f t="shared" si="59"/>
        <v/>
      </c>
      <c r="I233" s="114" t="str">
        <f t="shared" si="59"/>
        <v/>
      </c>
      <c r="J233" s="114" t="str">
        <f t="shared" si="59"/>
        <v/>
      </c>
      <c r="K233" s="114" t="str">
        <f t="shared" si="59"/>
        <v/>
      </c>
      <c r="L233" s="114" t="str">
        <f t="shared" si="59"/>
        <v/>
      </c>
      <c r="M233" s="114" t="str">
        <f t="shared" si="59"/>
        <v/>
      </c>
      <c r="N233" s="114" t="str">
        <f t="shared" si="59"/>
        <v/>
      </c>
      <c r="O233" s="114" t="str">
        <f t="shared" si="59"/>
        <v/>
      </c>
      <c r="P233" s="114" t="str">
        <f t="shared" si="59"/>
        <v/>
      </c>
      <c r="Q233" s="114" t="str">
        <f t="shared" si="59"/>
        <v/>
      </c>
      <c r="R233" s="114" t="str">
        <f t="shared" si="59"/>
        <v/>
      </c>
      <c r="S233" s="114" t="str">
        <f t="shared" si="59"/>
        <v/>
      </c>
      <c r="T233" s="114" t="str">
        <f t="shared" si="59"/>
        <v/>
      </c>
      <c r="U233" s="114" t="str">
        <f t="shared" si="59"/>
        <v/>
      </c>
      <c r="V233" s="114" t="str">
        <f t="shared" si="59"/>
        <v/>
      </c>
      <c r="W233" s="114" t="str">
        <f t="shared" si="59"/>
        <v/>
      </c>
      <c r="X233" s="114" t="str">
        <f t="shared" si="59"/>
        <v/>
      </c>
      <c r="Y233" s="114" t="str">
        <f t="shared" si="59"/>
        <v/>
      </c>
      <c r="Z233" s="114" t="str">
        <f t="shared" si="59"/>
        <v/>
      </c>
      <c r="AA233" s="114" t="str">
        <f t="shared" si="59"/>
        <v/>
      </c>
      <c r="AB233" s="114" t="str">
        <f t="shared" si="59"/>
        <v/>
      </c>
      <c r="AC233" s="114" t="str">
        <f t="shared" si="59"/>
        <v/>
      </c>
      <c r="AD233" s="114" t="str">
        <f t="shared" si="59"/>
        <v/>
      </c>
      <c r="AE233" s="114" t="str">
        <f t="shared" si="59"/>
        <v/>
      </c>
      <c r="AF233" s="114" t="str">
        <f t="shared" si="59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60">IF(C201&lt;100,"",C201-1500)</f>
        <v/>
      </c>
      <c r="D234" s="114" t="str">
        <f t="shared" si="60"/>
        <v/>
      </c>
      <c r="E234" s="114" t="str">
        <f t="shared" si="60"/>
        <v/>
      </c>
      <c r="F234" s="114" t="str">
        <f t="shared" si="60"/>
        <v/>
      </c>
      <c r="G234" s="114" t="str">
        <f t="shared" si="60"/>
        <v/>
      </c>
      <c r="H234" s="114" t="str">
        <f t="shared" si="60"/>
        <v/>
      </c>
      <c r="I234" s="114" t="str">
        <f t="shared" si="60"/>
        <v/>
      </c>
      <c r="J234" s="114" t="str">
        <f t="shared" si="60"/>
        <v/>
      </c>
      <c r="K234" s="114" t="str">
        <f t="shared" si="60"/>
        <v/>
      </c>
      <c r="L234" s="114" t="str">
        <f t="shared" si="60"/>
        <v/>
      </c>
      <c r="M234" s="114" t="str">
        <f t="shared" si="60"/>
        <v/>
      </c>
      <c r="N234" s="114" t="str">
        <f t="shared" si="60"/>
        <v/>
      </c>
      <c r="O234" s="114" t="str">
        <f t="shared" si="60"/>
        <v/>
      </c>
      <c r="P234" s="114" t="str">
        <f t="shared" si="60"/>
        <v/>
      </c>
      <c r="Q234" s="114" t="str">
        <f t="shared" si="60"/>
        <v/>
      </c>
      <c r="R234" s="114" t="str">
        <f t="shared" si="60"/>
        <v/>
      </c>
      <c r="S234" s="114" t="str">
        <f t="shared" si="60"/>
        <v/>
      </c>
      <c r="T234" s="114" t="str">
        <f t="shared" si="60"/>
        <v/>
      </c>
      <c r="U234" s="114" t="str">
        <f t="shared" si="60"/>
        <v/>
      </c>
      <c r="V234" s="114" t="str">
        <f t="shared" si="60"/>
        <v/>
      </c>
      <c r="W234" s="114" t="str">
        <f t="shared" si="60"/>
        <v/>
      </c>
      <c r="X234" s="114" t="str">
        <f t="shared" si="60"/>
        <v/>
      </c>
      <c r="Y234" s="114" t="str">
        <f t="shared" si="60"/>
        <v/>
      </c>
      <c r="Z234" s="114" t="str">
        <f t="shared" si="60"/>
        <v/>
      </c>
      <c r="AA234" s="114" t="str">
        <f t="shared" si="60"/>
        <v/>
      </c>
      <c r="AB234" s="114" t="str">
        <f t="shared" si="60"/>
        <v/>
      </c>
      <c r="AC234" s="114" t="str">
        <f t="shared" si="60"/>
        <v/>
      </c>
      <c r="AD234" s="114" t="str">
        <f t="shared" si="60"/>
        <v/>
      </c>
      <c r="AE234" s="114" t="str">
        <f t="shared" si="60"/>
        <v/>
      </c>
      <c r="AF234" s="114" t="str">
        <f t="shared" si="60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9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95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974" priority="491">
      <formula>S$9&gt;=20/24</formula>
    </cfRule>
    <cfRule type="expression" dxfId="973" priority="492">
      <formula>AND(S$9&gt;=14/24,S$9&lt;20/24)</formula>
    </cfRule>
    <cfRule type="expression" dxfId="972" priority="493">
      <formula>AND(S$9&gt;=8/24,S$9&lt;14/24)</formula>
    </cfRule>
    <cfRule type="expression" dxfId="971" priority="494">
      <formula>S$9&lt;8/24</formula>
    </cfRule>
  </conditionalFormatting>
  <conditionalFormatting sqref="B8:AF10 AA78:AF78 C78:Q78 M36:Q36 C79:AF79 C189:AF195 L34:Q34 N39:Q40 C65:AF69 T208:AX208 N42:Q45 C71:AF75 T55:T56 W82:Z88 U82:V83 M37:Y38 C77:AF77 B53:AF53 B65 B72 C54:D56 K54:K64 N57:Q64 N55:R56 L55:M64 O27:Q30 L11:Y11 O12:Y13 S39:Y39 O15:Z25 Z11:Z13 Z37:Z39 R27:Z28 N50:AF52 AA54:AF57 AA81:AF88">
    <cfRule type="expression" dxfId="970" priority="487">
      <formula>B$9&gt;=20/24</formula>
    </cfRule>
    <cfRule type="expression" dxfId="969" priority="488">
      <formula>AND(B$9&gt;=14/24,B$9&lt;20/24)</formula>
    </cfRule>
    <cfRule type="expression" dxfId="968" priority="489">
      <formula>AND(B$9&gt;=8/24,B$9&lt;14/24)</formula>
    </cfRule>
    <cfRule type="expression" dxfId="967" priority="490">
      <formula>B$9&lt;8/24</formula>
    </cfRule>
  </conditionalFormatting>
  <conditionalFormatting sqref="B187:AF187">
    <cfRule type="expression" dxfId="966" priority="483">
      <formula>B$9&gt;=20/24</formula>
    </cfRule>
    <cfRule type="expression" dxfId="965" priority="484">
      <formula>AND(B$9&gt;=14/24,B$9&lt;20/24)</formula>
    </cfRule>
    <cfRule type="expression" dxfId="964" priority="485">
      <formula>AND(B$9&gt;=8/24,B$9&lt;14/24)</formula>
    </cfRule>
    <cfRule type="expression" dxfId="963" priority="486">
      <formula>B$9&lt;8/24</formula>
    </cfRule>
  </conditionalFormatting>
  <conditionalFormatting sqref="AL4:AL6">
    <cfRule type="iconSet" priority="482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962" priority="478">
      <formula>L$9&gt;=20/24</formula>
    </cfRule>
    <cfRule type="expression" dxfId="961" priority="479">
      <formula>AND(L$9&gt;=14/24,L$9&lt;20/24)</formula>
    </cfRule>
    <cfRule type="expression" dxfId="960" priority="480">
      <formula>AND(L$9&gt;=8/24,L$9&lt;14/24)</formula>
    </cfRule>
    <cfRule type="expression" dxfId="959" priority="481">
      <formula>L$9&lt;8/24</formula>
    </cfRule>
  </conditionalFormatting>
  <conditionalFormatting sqref="R36:Z36">
    <cfRule type="expression" dxfId="958" priority="466">
      <formula>R$9&gt;=20/24</formula>
    </cfRule>
    <cfRule type="expression" dxfId="957" priority="467">
      <formula>AND(R$9&gt;=14/24,R$9&lt;20/24)</formula>
    </cfRule>
    <cfRule type="expression" dxfId="956" priority="468">
      <formula>AND(R$9&gt;=8/24,R$9&lt;14/24)</formula>
    </cfRule>
    <cfRule type="expression" dxfId="955" priority="469">
      <formula>R$9&lt;8/24</formula>
    </cfRule>
  </conditionalFormatting>
  <conditionalFormatting sqref="R54 T54:Z54">
    <cfRule type="expression" dxfId="954" priority="462">
      <formula>R$9&gt;=20/24</formula>
    </cfRule>
    <cfRule type="expression" dxfId="953" priority="463">
      <formula>AND(R$9&gt;=14/24,R$9&lt;20/24)</formula>
    </cfRule>
    <cfRule type="expression" dxfId="952" priority="464">
      <formula>AND(R$9&gt;=8/24,R$9&lt;14/24)</formula>
    </cfRule>
    <cfRule type="expression" dxfId="951" priority="465">
      <formula>R$9&lt;8/24</formula>
    </cfRule>
  </conditionalFormatting>
  <conditionalFormatting sqref="R78:Z78">
    <cfRule type="expression" dxfId="950" priority="458">
      <formula>R$9&gt;=20/24</formula>
    </cfRule>
    <cfRule type="expression" dxfId="949" priority="459">
      <formula>AND(R$9&gt;=14/24,R$9&lt;20/24)</formula>
    </cfRule>
    <cfRule type="expression" dxfId="948" priority="460">
      <formula>AND(R$9&gt;=8/24,R$9&lt;14/24)</formula>
    </cfRule>
    <cfRule type="expression" dxfId="947" priority="461">
      <formula>R$9&lt;8/24</formula>
    </cfRule>
  </conditionalFormatting>
  <conditionalFormatting sqref="T81:Z81">
    <cfRule type="expression" dxfId="946" priority="454">
      <formula>T$9&gt;=20/24</formula>
    </cfRule>
    <cfRule type="expression" dxfId="945" priority="455">
      <formula>AND(T$9&gt;=14/24,T$9&lt;20/24)</formula>
    </cfRule>
    <cfRule type="expression" dxfId="944" priority="456">
      <formula>AND(T$9&gt;=8/24,T$9&lt;14/24)</formula>
    </cfRule>
    <cfRule type="expression" dxfId="943" priority="457">
      <formula>T$9&lt;8/24</formula>
    </cfRule>
  </conditionalFormatting>
  <conditionalFormatting sqref="O32:Q32">
    <cfRule type="expression" dxfId="942" priority="450">
      <formula>O$9&gt;=20/24</formula>
    </cfRule>
    <cfRule type="expression" dxfId="941" priority="451">
      <formula>AND(O$9&gt;=14/24,O$9&lt;20/24)</formula>
    </cfRule>
    <cfRule type="expression" dxfId="940" priority="452">
      <formula>AND(O$9&gt;=8/24,O$9&lt;14/24)</formula>
    </cfRule>
    <cfRule type="expression" dxfId="939" priority="453">
      <formula>O$9&lt;8/24</formula>
    </cfRule>
  </conditionalFormatting>
  <conditionalFormatting sqref="N46:Q46">
    <cfRule type="expression" dxfId="938" priority="446">
      <formula>N$9&gt;=20/24</formula>
    </cfRule>
    <cfRule type="expression" dxfId="937" priority="447">
      <formula>AND(N$9&gt;=14/24,N$9&lt;20/24)</formula>
    </cfRule>
    <cfRule type="expression" dxfId="936" priority="448">
      <formula>AND(N$9&gt;=8/24,N$9&lt;14/24)</formula>
    </cfRule>
    <cfRule type="expression" dxfId="935" priority="449">
      <formula>N$9&lt;8/24</formula>
    </cfRule>
  </conditionalFormatting>
  <conditionalFormatting sqref="N47:Q47">
    <cfRule type="expression" dxfId="934" priority="442">
      <formula>N$9&gt;=20/24</formula>
    </cfRule>
    <cfRule type="expression" dxfId="933" priority="443">
      <formula>AND(N$9&gt;=14/24,N$9&lt;20/24)</formula>
    </cfRule>
    <cfRule type="expression" dxfId="932" priority="444">
      <formula>AND(N$9&gt;=8/24,N$9&lt;14/24)</formula>
    </cfRule>
    <cfRule type="expression" dxfId="931" priority="445">
      <formula>N$9&lt;8/24</formula>
    </cfRule>
  </conditionalFormatting>
  <conditionalFormatting sqref="R34:AD34">
    <cfRule type="expression" dxfId="930" priority="434">
      <formula>R$9&gt;=20/24</formula>
    </cfRule>
    <cfRule type="expression" dxfId="929" priority="435">
      <formula>AND(R$9&gt;=14/24,R$9&lt;20/24)</formula>
    </cfRule>
    <cfRule type="expression" dxfId="928" priority="436">
      <formula>AND(R$9&gt;=8/24,R$9&lt;14/24)</formula>
    </cfRule>
    <cfRule type="expression" dxfId="927" priority="437">
      <formula>R$9&lt;8/24</formula>
    </cfRule>
  </conditionalFormatting>
  <conditionalFormatting sqref="R29:Z30 R32:Z32">
    <cfRule type="expression" dxfId="926" priority="430">
      <formula>R$9&gt;=20/24</formula>
    </cfRule>
    <cfRule type="expression" dxfId="925" priority="431">
      <formula>AND(R$9&gt;=14/24,R$9&lt;20/24)</formula>
    </cfRule>
    <cfRule type="expression" dxfId="924" priority="432">
      <formula>AND(R$9&gt;=8/24,R$9&lt;14/24)</formula>
    </cfRule>
    <cfRule type="expression" dxfId="923" priority="433">
      <formula>R$9&lt;8/24</formula>
    </cfRule>
  </conditionalFormatting>
  <conditionalFormatting sqref="R39:R40 S40:Z40 R42:Z45 V45:AC45">
    <cfRule type="expression" dxfId="922" priority="426">
      <formula>R$9&gt;=20/24</formula>
    </cfRule>
    <cfRule type="expression" dxfId="921" priority="427">
      <formula>AND(R$9&gt;=14/24,R$9&lt;20/24)</formula>
    </cfRule>
    <cfRule type="expression" dxfId="920" priority="428">
      <formula>AND(R$9&gt;=8/24,R$9&lt;14/24)</formula>
    </cfRule>
    <cfRule type="expression" dxfId="919" priority="429">
      <formula>R$9&lt;8/24</formula>
    </cfRule>
  </conditionalFormatting>
  <conditionalFormatting sqref="R46:Z46">
    <cfRule type="expression" dxfId="918" priority="422">
      <formula>R$9&gt;=20/24</formula>
    </cfRule>
    <cfRule type="expression" dxfId="917" priority="423">
      <formula>AND(R$9&gt;=14/24,R$9&lt;20/24)</formula>
    </cfRule>
    <cfRule type="expression" dxfId="916" priority="424">
      <formula>AND(R$9&gt;=8/24,R$9&lt;14/24)</formula>
    </cfRule>
    <cfRule type="expression" dxfId="915" priority="425">
      <formula>R$9&lt;8/24</formula>
    </cfRule>
  </conditionalFormatting>
  <conditionalFormatting sqref="R47:Z47">
    <cfRule type="expression" dxfId="914" priority="418">
      <formula>R$9&gt;=20/24</formula>
    </cfRule>
    <cfRule type="expression" dxfId="913" priority="419">
      <formula>AND(R$9&gt;=14/24,R$9&lt;20/24)</formula>
    </cfRule>
    <cfRule type="expression" dxfId="912" priority="420">
      <formula>AND(R$9&gt;=8/24,R$9&lt;14/24)</formula>
    </cfRule>
    <cfRule type="expression" dxfId="911" priority="421">
      <formula>R$9&lt;8/24</formula>
    </cfRule>
  </conditionalFormatting>
  <conditionalFormatting sqref="R57:R64 U57:Z64 AA58:AF64">
    <cfRule type="expression" dxfId="910" priority="414">
      <formula>R$9&gt;=20/24</formula>
    </cfRule>
    <cfRule type="expression" dxfId="909" priority="415">
      <formula>AND(R$9&gt;=14/24,R$9&lt;20/24)</formula>
    </cfRule>
    <cfRule type="expression" dxfId="908" priority="416">
      <formula>AND(R$9&gt;=8/24,R$9&lt;14/24)</formula>
    </cfRule>
    <cfRule type="expression" dxfId="907" priority="417">
      <formula>R$9&lt;8/24</formula>
    </cfRule>
  </conditionalFormatting>
  <conditionalFormatting sqref="AA91:AF94">
    <cfRule type="expression" dxfId="906" priority="410">
      <formula>AA$9&gt;=20/24</formula>
    </cfRule>
    <cfRule type="expression" dxfId="905" priority="411">
      <formula>AND(AA$9&gt;=14/24,AA$9&lt;20/24)</formula>
    </cfRule>
    <cfRule type="expression" dxfId="904" priority="412">
      <formula>AND(AA$9&gt;=8/24,AA$9&lt;14/24)</formula>
    </cfRule>
    <cfRule type="expression" dxfId="903" priority="413">
      <formula>AA$9&lt;8/24</formula>
    </cfRule>
  </conditionalFormatting>
  <conditionalFormatting sqref="T91:Z94">
    <cfRule type="expression" dxfId="902" priority="402">
      <formula>T$9&gt;=20/24</formula>
    </cfRule>
    <cfRule type="expression" dxfId="901" priority="403">
      <formula>AND(T$9&gt;=14/24,T$9&lt;20/24)</formula>
    </cfRule>
    <cfRule type="expression" dxfId="900" priority="404">
      <formula>AND(T$9&gt;=8/24,T$9&lt;14/24)</formula>
    </cfRule>
    <cfRule type="expression" dxfId="899" priority="405">
      <formula>T$9&lt;8/24</formula>
    </cfRule>
  </conditionalFormatting>
  <conditionalFormatting sqref="B35:AF35 B49:AF49 B53:AF53 C33:D34 C48:D48 C36:D38 G48:AG48 K42:K47 K36:K40 M36:Y38 N39:Y40 L33:AF34 O15:AC25 O27:AC30 N50:AF52 L11:AF11 O32:AF32 AD15:AF30 O12:AF13 Z36:AF40 N42:AF47">
    <cfRule type="expression" dxfId="898" priority="401">
      <formula>B11&gt;$AG11</formula>
    </cfRule>
  </conditionalFormatting>
  <conditionalFormatting sqref="A96:A152 A81:A94 A11:A13 A15:A30 A42:A69 A77:A79 A71:A75 A32:A40 A165:A196">
    <cfRule type="expression" dxfId="897" priority="400">
      <formula>$AH11=0</formula>
    </cfRule>
  </conditionalFormatting>
  <conditionalFormatting sqref="AA95:AF95">
    <cfRule type="expression" dxfId="896" priority="396">
      <formula>AA$9&gt;=20/24</formula>
    </cfRule>
    <cfRule type="expression" dxfId="895" priority="397">
      <formula>AND(AA$9&gt;=14/24,AA$9&lt;20/24)</formula>
    </cfRule>
    <cfRule type="expression" dxfId="894" priority="398">
      <formula>AND(AA$9&gt;=8/24,AA$9&lt;14/24)</formula>
    </cfRule>
    <cfRule type="expression" dxfId="893" priority="399">
      <formula>AA$9&lt;8/24</formula>
    </cfRule>
  </conditionalFormatting>
  <conditionalFormatting sqref="T95:Z95">
    <cfRule type="expression" dxfId="892" priority="392">
      <formula>T$9&gt;=20/24</formula>
    </cfRule>
    <cfRule type="expression" dxfId="891" priority="393">
      <formula>AND(T$9&gt;=14/24,T$9&lt;20/24)</formula>
    </cfRule>
    <cfRule type="expression" dxfId="890" priority="394">
      <formula>AND(T$9&gt;=8/24,T$9&lt;14/24)</formula>
    </cfRule>
    <cfRule type="expression" dxfId="889" priority="395">
      <formula>T$9&lt;8/24</formula>
    </cfRule>
  </conditionalFormatting>
  <conditionalFormatting sqref="A95">
    <cfRule type="expression" dxfId="888" priority="391">
      <formula>$AH95=0</formula>
    </cfRule>
  </conditionalFormatting>
  <conditionalFormatting sqref="C33:D33 L33:AF33">
    <cfRule type="expression" dxfId="887" priority="387">
      <formula>C$9&gt;=20/24</formula>
    </cfRule>
    <cfRule type="expression" dxfId="886" priority="388">
      <formula>AND(C$9&gt;=14/24,C$9&lt;20/24)</formula>
    </cfRule>
    <cfRule type="expression" dxfId="885" priority="389">
      <formula>AND(C$9&gt;=8/24,C$9&lt;14/24)</formula>
    </cfRule>
    <cfRule type="expression" dxfId="884" priority="390">
      <formula>C$9&lt;8/24</formula>
    </cfRule>
  </conditionalFormatting>
  <conditionalFormatting sqref="R33:AF33">
    <cfRule type="expression" dxfId="883" priority="383">
      <formula>R$9&gt;=20/24</formula>
    </cfRule>
    <cfRule type="expression" dxfId="882" priority="384">
      <formula>AND(R$9&gt;=14/24,R$9&lt;20/24)</formula>
    </cfRule>
    <cfRule type="expression" dxfId="881" priority="385">
      <formula>AND(R$9&gt;=8/24,R$9&lt;14/24)</formula>
    </cfRule>
    <cfRule type="expression" dxfId="880" priority="386">
      <formula>R$9&lt;8/24</formula>
    </cfRule>
  </conditionalFormatting>
  <conditionalFormatting sqref="AL30">
    <cfRule type="iconSet" priority="370">
      <iconSet iconSet="3TrafficLights2" reverse="1">
        <cfvo type="percent" val="0"/>
        <cfvo type="num" val="1"/>
        <cfvo type="num" val="1"/>
      </iconSet>
    </cfRule>
  </conditionalFormatting>
  <conditionalFormatting sqref="Q31">
    <cfRule type="expression" dxfId="879" priority="362">
      <formula>Q$9&gt;=20/24</formula>
    </cfRule>
    <cfRule type="expression" dxfId="878" priority="363">
      <formula>AND(Q$9&gt;=14/24,Q$9&lt;20/24)</formula>
    </cfRule>
    <cfRule type="expression" dxfId="877" priority="364">
      <formula>AND(Q$9&gt;=8/24,Q$9&lt;14/24)</formula>
    </cfRule>
    <cfRule type="expression" dxfId="876" priority="365">
      <formula>Q$9&lt;8/24</formula>
    </cfRule>
  </conditionalFormatting>
  <conditionalFormatting sqref="R31:Z31">
    <cfRule type="expression" dxfId="875" priority="358">
      <formula>R$9&gt;=20/24</formula>
    </cfRule>
    <cfRule type="expression" dxfId="874" priority="359">
      <formula>AND(R$9&gt;=14/24,R$9&lt;20/24)</formula>
    </cfRule>
    <cfRule type="expression" dxfId="873" priority="360">
      <formula>AND(R$9&gt;=8/24,R$9&lt;14/24)</formula>
    </cfRule>
    <cfRule type="expression" dxfId="872" priority="361">
      <formula>R$9&lt;8/24</formula>
    </cfRule>
  </conditionalFormatting>
  <conditionalFormatting sqref="Q31:AF31">
    <cfRule type="expression" dxfId="871" priority="357">
      <formula>Q31&gt;$AG31</formula>
    </cfRule>
  </conditionalFormatting>
  <conditionalFormatting sqref="A31">
    <cfRule type="expression" dxfId="870" priority="356">
      <formula>$AH31=0</formula>
    </cfRule>
  </conditionalFormatting>
  <conditionalFormatting sqref="B80:AF80">
    <cfRule type="expression" dxfId="869" priority="352">
      <formula>B$9&gt;=20/24</formula>
    </cfRule>
    <cfRule type="expression" dxfId="868" priority="353">
      <formula>AND(B$9&gt;=14/24,B$9&lt;20/24)</formula>
    </cfRule>
    <cfRule type="expression" dxfId="867" priority="354">
      <formula>AND(B$9&gt;=8/24,B$9&lt;14/24)</formula>
    </cfRule>
    <cfRule type="expression" dxfId="866" priority="355">
      <formula>B$9&lt;8/24</formula>
    </cfRule>
  </conditionalFormatting>
  <conditionalFormatting sqref="A80">
    <cfRule type="expression" dxfId="865" priority="351">
      <formula>$AH80=0</formula>
    </cfRule>
  </conditionalFormatting>
  <conditionalFormatting sqref="O14:Q14">
    <cfRule type="expression" dxfId="864" priority="343">
      <formula>O$9&gt;=20/24</formula>
    </cfRule>
    <cfRule type="expression" dxfId="863" priority="344">
      <formula>AND(O$9&gt;=14/24,O$9&lt;20/24)</formula>
    </cfRule>
    <cfRule type="expression" dxfId="862" priority="345">
      <formula>AND(O$9&gt;=8/24,O$9&lt;14/24)</formula>
    </cfRule>
    <cfRule type="expression" dxfId="861" priority="346">
      <formula>O$9&lt;8/24</formula>
    </cfRule>
  </conditionalFormatting>
  <conditionalFormatting sqref="R14:Z14">
    <cfRule type="expression" dxfId="860" priority="339">
      <formula>R$9&gt;=20/24</formula>
    </cfRule>
    <cfRule type="expression" dxfId="859" priority="340">
      <formula>AND(R$9&gt;=14/24,R$9&lt;20/24)</formula>
    </cfRule>
    <cfRule type="expression" dxfId="858" priority="341">
      <formula>AND(R$9&gt;=8/24,R$9&lt;14/24)</formula>
    </cfRule>
    <cfRule type="expression" dxfId="857" priority="342">
      <formula>R$9&lt;8/24</formula>
    </cfRule>
  </conditionalFormatting>
  <conditionalFormatting sqref="O14:AF14">
    <cfRule type="expression" dxfId="856" priority="338">
      <formula>O14&gt;$AG14</formula>
    </cfRule>
  </conditionalFormatting>
  <conditionalFormatting sqref="A14">
    <cfRule type="expression" dxfId="855" priority="337">
      <formula>$AH14=0</formula>
    </cfRule>
  </conditionalFormatting>
  <conditionalFormatting sqref="A159:A164">
    <cfRule type="expression" dxfId="854" priority="336">
      <formula>$AH159=0</formula>
    </cfRule>
  </conditionalFormatting>
  <conditionalFormatting sqref="A153:A158">
    <cfRule type="expression" dxfId="853" priority="335">
      <formula>$AH153=0</formula>
    </cfRule>
  </conditionalFormatting>
  <conditionalFormatting sqref="N41:Q41">
    <cfRule type="expression" dxfId="852" priority="331">
      <formula>N$9&gt;=20/24</formula>
    </cfRule>
    <cfRule type="expression" dxfId="851" priority="332">
      <formula>AND(N$9&gt;=14/24,N$9&lt;20/24)</formula>
    </cfRule>
    <cfRule type="expression" dxfId="850" priority="333">
      <formula>AND(N$9&gt;=8/24,N$9&lt;14/24)</formula>
    </cfRule>
    <cfRule type="expression" dxfId="849" priority="334">
      <formula>N$9&lt;8/24</formula>
    </cfRule>
  </conditionalFormatting>
  <conditionalFormatting sqref="R41:Z41">
    <cfRule type="expression" dxfId="848" priority="323">
      <formula>R$9&gt;=20/24</formula>
    </cfRule>
    <cfRule type="expression" dxfId="847" priority="324">
      <formula>AND(R$9&gt;=14/24,R$9&lt;20/24)</formula>
    </cfRule>
    <cfRule type="expression" dxfId="846" priority="325">
      <formula>AND(R$9&gt;=8/24,R$9&lt;14/24)</formula>
    </cfRule>
    <cfRule type="expression" dxfId="845" priority="326">
      <formula>R$9&lt;8/24</formula>
    </cfRule>
  </conditionalFormatting>
  <conditionalFormatting sqref="K41 N41:AF41">
    <cfRule type="expression" dxfId="844" priority="322">
      <formula>K41&gt;$AG41</formula>
    </cfRule>
  </conditionalFormatting>
  <conditionalFormatting sqref="A41">
    <cfRule type="expression" dxfId="843" priority="321">
      <formula>$AH41=0</formula>
    </cfRule>
  </conditionalFormatting>
  <conditionalFormatting sqref="C76:AF76">
    <cfRule type="expression" dxfId="842" priority="317">
      <formula>C$9&gt;=20/24</formula>
    </cfRule>
    <cfRule type="expression" dxfId="841" priority="318">
      <formula>AND(C$9&gt;=14/24,C$9&lt;20/24)</formula>
    </cfRule>
    <cfRule type="expression" dxfId="840" priority="319">
      <formula>AND(C$9&gt;=8/24,C$9&lt;14/24)</formula>
    </cfRule>
    <cfRule type="expression" dxfId="839" priority="320">
      <formula>C$9&lt;8/24</formula>
    </cfRule>
  </conditionalFormatting>
  <conditionalFormatting sqref="A76">
    <cfRule type="expression" dxfId="838" priority="316">
      <formula>$AH76=0</formula>
    </cfRule>
  </conditionalFormatting>
  <conditionalFormatting sqref="B70:AG70">
    <cfRule type="expression" dxfId="837" priority="312">
      <formula>B$9&gt;=20/24</formula>
    </cfRule>
    <cfRule type="expression" dxfId="836" priority="313">
      <formula>AND(B$9&gt;=14/24,B$9&lt;20/24)</formula>
    </cfRule>
    <cfRule type="expression" dxfId="835" priority="314">
      <formula>AND(B$9&gt;=8/24,B$9&lt;14/24)</formula>
    </cfRule>
    <cfRule type="expression" dxfId="834" priority="315">
      <formula>B$9&lt;8/24</formula>
    </cfRule>
  </conditionalFormatting>
  <conditionalFormatting sqref="A70">
    <cfRule type="expression" dxfId="833" priority="311">
      <formula>$AH70=0</formula>
    </cfRule>
  </conditionalFormatting>
  <conditionalFormatting sqref="AL31:AL32 AL7:AL29">
    <cfRule type="iconSet" priority="497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832" priority="307">
      <formula>S$9&gt;=20/24</formula>
    </cfRule>
    <cfRule type="expression" dxfId="831" priority="308">
      <formula>AND(S$9&gt;=14/24,S$9&lt;20/24)</formula>
    </cfRule>
    <cfRule type="expression" dxfId="830" priority="309">
      <formula>AND(S$9&gt;=8/24,S$9&lt;14/24)</formula>
    </cfRule>
    <cfRule type="expression" dxfId="829" priority="310">
      <formula>S$9&lt;8/24</formula>
    </cfRule>
  </conditionalFormatting>
  <conditionalFormatting sqref="S54">
    <cfRule type="expression" dxfId="828" priority="303">
      <formula>S$9&gt;=20/24</formula>
    </cfRule>
    <cfRule type="expression" dxfId="827" priority="304">
      <formula>AND(S$9&gt;=14/24,S$9&lt;20/24)</formula>
    </cfRule>
    <cfRule type="expression" dxfId="826" priority="305">
      <formula>AND(S$9&gt;=8/24,S$9&lt;14/24)</formula>
    </cfRule>
    <cfRule type="expression" dxfId="825" priority="306">
      <formula>S$9&lt;8/24</formula>
    </cfRule>
  </conditionalFormatting>
  <conditionalFormatting sqref="S57:T64">
    <cfRule type="expression" dxfId="824" priority="299">
      <formula>S$9&gt;=20/24</formula>
    </cfRule>
    <cfRule type="expression" dxfId="823" priority="300">
      <formula>AND(S$9&gt;=14/24,S$9&lt;20/24)</formula>
    </cfRule>
    <cfRule type="expression" dxfId="822" priority="301">
      <formula>AND(S$9&gt;=8/24,S$9&lt;14/24)</formula>
    </cfRule>
    <cfRule type="expression" dxfId="821" priority="302">
      <formula>S$9&lt;8/24</formula>
    </cfRule>
  </conditionalFormatting>
  <conditionalFormatting sqref="S82:T88 U84:V88">
    <cfRule type="expression" dxfId="820" priority="295">
      <formula>S$9&gt;=20/24</formula>
    </cfRule>
    <cfRule type="expression" dxfId="819" priority="296">
      <formula>AND(S$9&gt;=14/24,S$9&lt;20/24)</formula>
    </cfRule>
    <cfRule type="expression" dxfId="818" priority="297">
      <formula>AND(S$9&gt;=8/24,S$9&lt;14/24)</formula>
    </cfRule>
    <cfRule type="expression" dxfId="817" priority="298">
      <formula>S$9&lt;8/24</formula>
    </cfRule>
  </conditionalFormatting>
  <conditionalFormatting sqref="S81">
    <cfRule type="expression" dxfId="816" priority="291">
      <formula>S$9&gt;=20/24</formula>
    </cfRule>
    <cfRule type="expression" dxfId="815" priority="292">
      <formula>AND(S$9&gt;=14/24,S$9&lt;20/24)</formula>
    </cfRule>
    <cfRule type="expression" dxfId="814" priority="293">
      <formula>AND(S$9&gt;=8/24,S$9&lt;14/24)</formula>
    </cfRule>
    <cfRule type="expression" dxfId="813" priority="294">
      <formula>S$9&lt;8/24</formula>
    </cfRule>
  </conditionalFormatting>
  <conditionalFormatting sqref="R82:R88 C81:Q88">
    <cfRule type="expression" dxfId="812" priority="287">
      <formula>C$9&gt;=20/24</formula>
    </cfRule>
    <cfRule type="expression" dxfId="811" priority="288">
      <formula>AND(C$9&gt;=14/24,C$9&lt;20/24)</formula>
    </cfRule>
    <cfRule type="expression" dxfId="810" priority="289">
      <formula>AND(C$9&gt;=8/24,C$9&lt;14/24)</formula>
    </cfRule>
    <cfRule type="expression" dxfId="809" priority="290">
      <formula>C$9&lt;8/24</formula>
    </cfRule>
  </conditionalFormatting>
  <conditionalFormatting sqref="R81">
    <cfRule type="expression" dxfId="808" priority="283">
      <formula>R$9&gt;=20/24</formula>
    </cfRule>
    <cfRule type="expression" dxfId="807" priority="284">
      <formula>AND(R$9&gt;=14/24,R$9&lt;20/24)</formula>
    </cfRule>
    <cfRule type="expression" dxfId="806" priority="285">
      <formula>AND(R$9&gt;=8/24,R$9&lt;14/24)</formula>
    </cfRule>
    <cfRule type="expression" dxfId="805" priority="286">
      <formula>R$9&lt;8/24</formula>
    </cfRule>
  </conditionalFormatting>
  <conditionalFormatting sqref="S91:S94">
    <cfRule type="expression" dxfId="804" priority="279">
      <formula>S$9&gt;=20/24</formula>
    </cfRule>
    <cfRule type="expression" dxfId="803" priority="280">
      <formula>AND(S$9&gt;=14/24,S$9&lt;20/24)</formula>
    </cfRule>
    <cfRule type="expression" dxfId="802" priority="281">
      <formula>AND(S$9&gt;=8/24,S$9&lt;14/24)</formula>
    </cfRule>
    <cfRule type="expression" dxfId="801" priority="282">
      <formula>S$9&lt;8/24</formula>
    </cfRule>
  </conditionalFormatting>
  <conditionalFormatting sqref="S95">
    <cfRule type="expression" dxfId="800" priority="275">
      <formula>S$9&gt;=20/24</formula>
    </cfRule>
    <cfRule type="expression" dxfId="799" priority="276">
      <formula>AND(S$9&gt;=14/24,S$9&lt;20/24)</formula>
    </cfRule>
    <cfRule type="expression" dxfId="798" priority="277">
      <formula>AND(S$9&gt;=8/24,S$9&lt;14/24)</formula>
    </cfRule>
    <cfRule type="expression" dxfId="797" priority="278">
      <formula>S$9&lt;8/24</formula>
    </cfRule>
  </conditionalFormatting>
  <conditionalFormatting sqref="C91:D94 G92:L94">
    <cfRule type="expression" dxfId="796" priority="271">
      <formula>C$9&gt;=20/24</formula>
    </cfRule>
    <cfRule type="expression" dxfId="795" priority="272">
      <formula>AND(C$9&gt;=14/24,C$9&lt;20/24)</formula>
    </cfRule>
    <cfRule type="expression" dxfId="794" priority="273">
      <formula>AND(C$9&gt;=8/24,C$9&lt;14/24)</formula>
    </cfRule>
    <cfRule type="expression" dxfId="793" priority="274">
      <formula>C$9&lt;8/24</formula>
    </cfRule>
  </conditionalFormatting>
  <conditionalFormatting sqref="M92:Q94 N91:Q91">
    <cfRule type="expression" dxfId="792" priority="267">
      <formula>M$9&gt;=20/24</formula>
    </cfRule>
    <cfRule type="expression" dxfId="791" priority="268">
      <formula>AND(M$9&gt;=14/24,M$9&lt;20/24)</formula>
    </cfRule>
    <cfRule type="expression" dxfId="790" priority="269">
      <formula>AND(M$9&gt;=8/24,M$9&lt;14/24)</formula>
    </cfRule>
    <cfRule type="expression" dxfId="789" priority="270">
      <formula>M$9&lt;8/24</formula>
    </cfRule>
  </conditionalFormatting>
  <conditionalFormatting sqref="R91:R94">
    <cfRule type="expression" dxfId="788" priority="263">
      <formula>R$9&gt;=20/24</formula>
    </cfRule>
    <cfRule type="expression" dxfId="787" priority="264">
      <formula>AND(R$9&gt;=14/24,R$9&lt;20/24)</formula>
    </cfRule>
    <cfRule type="expression" dxfId="786" priority="265">
      <formula>AND(R$9&gt;=8/24,R$9&lt;14/24)</formula>
    </cfRule>
    <cfRule type="expression" dxfId="785" priority="266">
      <formula>R$9&lt;8/24</formula>
    </cfRule>
  </conditionalFormatting>
  <conditionalFormatting sqref="C95:D95 G95:L95">
    <cfRule type="expression" dxfId="784" priority="259">
      <formula>C$9&gt;=20/24</formula>
    </cfRule>
    <cfRule type="expression" dxfId="783" priority="260">
      <formula>AND(C$9&gt;=14/24,C$9&lt;20/24)</formula>
    </cfRule>
    <cfRule type="expression" dxfId="782" priority="261">
      <formula>AND(C$9&gt;=8/24,C$9&lt;14/24)</formula>
    </cfRule>
    <cfRule type="expression" dxfId="781" priority="262">
      <formula>C$9&lt;8/24</formula>
    </cfRule>
  </conditionalFormatting>
  <conditionalFormatting sqref="M95:Q95">
    <cfRule type="expression" dxfId="780" priority="255">
      <formula>M$9&gt;=20/24</formula>
    </cfRule>
    <cfRule type="expression" dxfId="779" priority="256">
      <formula>AND(M$9&gt;=14/24,M$9&lt;20/24)</formula>
    </cfRule>
    <cfRule type="expression" dxfId="778" priority="257">
      <formula>AND(M$9&gt;=8/24,M$9&lt;14/24)</formula>
    </cfRule>
    <cfRule type="expression" dxfId="777" priority="258">
      <formula>M$9&lt;8/24</formula>
    </cfRule>
  </conditionalFormatting>
  <conditionalFormatting sqref="R95">
    <cfRule type="expression" dxfId="776" priority="251">
      <formula>R$9&gt;=20/24</formula>
    </cfRule>
    <cfRule type="expression" dxfId="775" priority="252">
      <formula>AND(R$9&gt;=14/24,R$9&lt;20/24)</formula>
    </cfRule>
    <cfRule type="expression" dxfId="774" priority="253">
      <formula>AND(R$9&gt;=8/24,R$9&lt;14/24)</formula>
    </cfRule>
    <cfRule type="expression" dxfId="773" priority="254">
      <formula>R$9&lt;8/24</formula>
    </cfRule>
  </conditionalFormatting>
  <conditionalFormatting sqref="L91:M91">
    <cfRule type="expression" dxfId="772" priority="247">
      <formula>L$9&gt;=20/24</formula>
    </cfRule>
    <cfRule type="expression" dxfId="771" priority="248">
      <formula>AND(L$9&gt;=14/24,L$9&lt;20/24)</formula>
    </cfRule>
    <cfRule type="expression" dxfId="770" priority="249">
      <formula>AND(L$9&gt;=8/24,L$9&lt;14/24)</formula>
    </cfRule>
    <cfRule type="expression" dxfId="769" priority="250">
      <formula>L$9&lt;8/24</formula>
    </cfRule>
  </conditionalFormatting>
  <conditionalFormatting sqref="G91:K91">
    <cfRule type="expression" dxfId="768" priority="243">
      <formula>G$9&gt;=20/24</formula>
    </cfRule>
    <cfRule type="expression" dxfId="767" priority="244">
      <formula>AND(G$9&gt;=14/24,G$9&lt;20/24)</formula>
    </cfRule>
    <cfRule type="expression" dxfId="766" priority="245">
      <formula>AND(G$9&gt;=8/24,G$9&lt;14/24)</formula>
    </cfRule>
    <cfRule type="expression" dxfId="765" priority="246">
      <formula>G$9&lt;8/24</formula>
    </cfRule>
  </conditionalFormatting>
  <conditionalFormatting sqref="S91:T91">
    <cfRule type="expression" dxfId="764" priority="239">
      <formula>S$9&gt;=20/24</formula>
    </cfRule>
    <cfRule type="expression" dxfId="763" priority="240">
      <formula>AND(S$9&gt;=14/24,S$9&lt;20/24)</formula>
    </cfRule>
    <cfRule type="expression" dxfId="762" priority="241">
      <formula>AND(S$9&gt;=8/24,S$9&lt;14/24)</formula>
    </cfRule>
    <cfRule type="expression" dxfId="761" priority="242">
      <formula>S$9&lt;8/24</formula>
    </cfRule>
  </conditionalFormatting>
  <conditionalFormatting sqref="M91:R91">
    <cfRule type="expression" dxfId="760" priority="235">
      <formula>M$9&gt;=20/24</formula>
    </cfRule>
    <cfRule type="expression" dxfId="759" priority="236">
      <formula>AND(M$9&gt;=14/24,M$9&lt;20/24)</formula>
    </cfRule>
    <cfRule type="expression" dxfId="758" priority="237">
      <formula>AND(M$9&gt;=8/24,M$9&lt;14/24)</formula>
    </cfRule>
    <cfRule type="expression" dxfId="757" priority="238">
      <formula>M$9&lt;8/24</formula>
    </cfRule>
  </conditionalFormatting>
  <conditionalFormatting sqref="B81:B88 B66:B69 B71 B77:B79 B54:B57 B73:B75 B15:D25 B12:D13 B40:D40 B50:D52 C57:D57 B27:D27 B28:K28 B26:AC26">
    <cfRule type="expression" dxfId="756" priority="231">
      <formula>B$9&gt;=20/24</formula>
    </cfRule>
    <cfRule type="expression" dxfId="755" priority="232">
      <formula>AND(B$9&gt;=14/24,B$9&lt;20/24)</formula>
    </cfRule>
    <cfRule type="expression" dxfId="754" priority="233">
      <formula>AND(B$9&gt;=8/24,B$9&lt;14/24)</formula>
    </cfRule>
    <cfRule type="expression" dxfId="753" priority="234">
      <formula>B$9&lt;8/24</formula>
    </cfRule>
  </conditionalFormatting>
  <conditionalFormatting sqref="B29:D30 B32:D32">
    <cfRule type="expression" dxfId="752" priority="227">
      <formula>B$9&gt;=20/24</formula>
    </cfRule>
    <cfRule type="expression" dxfId="751" priority="228">
      <formula>AND(B$9&gt;=14/24,B$9&lt;20/24)</formula>
    </cfRule>
    <cfRule type="expression" dxfId="750" priority="229">
      <formula>AND(B$9&gt;=8/24,B$9&lt;14/24)</formula>
    </cfRule>
    <cfRule type="expression" dxfId="749" priority="230">
      <formula>B$9&lt;8/24</formula>
    </cfRule>
  </conditionalFormatting>
  <conditionalFormatting sqref="B42:D45">
    <cfRule type="expression" dxfId="748" priority="223">
      <formula>B$9&gt;=20/24</formula>
    </cfRule>
    <cfRule type="expression" dxfId="747" priority="224">
      <formula>AND(B$9&gt;=14/24,B$9&lt;20/24)</formula>
    </cfRule>
    <cfRule type="expression" dxfId="746" priority="225">
      <formula>AND(B$9&gt;=8/24,B$9&lt;14/24)</formula>
    </cfRule>
    <cfRule type="expression" dxfId="745" priority="226">
      <formula>B$9&lt;8/24</formula>
    </cfRule>
  </conditionalFormatting>
  <conditionalFormatting sqref="B46:D46">
    <cfRule type="expression" dxfId="744" priority="219">
      <formula>B$9&gt;=20/24</formula>
    </cfRule>
    <cfRule type="expression" dxfId="743" priority="220">
      <formula>AND(B$9&gt;=14/24,B$9&lt;20/24)</formula>
    </cfRule>
    <cfRule type="expression" dxfId="742" priority="221">
      <formula>AND(B$9&gt;=8/24,B$9&lt;14/24)</formula>
    </cfRule>
    <cfRule type="expression" dxfId="741" priority="222">
      <formula>B$9&lt;8/24</formula>
    </cfRule>
  </conditionalFormatting>
  <conditionalFormatting sqref="B47:D47">
    <cfRule type="expression" dxfId="740" priority="215">
      <formula>B$9&gt;=20/24</formula>
    </cfRule>
    <cfRule type="expression" dxfId="739" priority="216">
      <formula>AND(B$9&gt;=14/24,B$9&lt;20/24)</formula>
    </cfRule>
    <cfRule type="expression" dxfId="738" priority="217">
      <formula>AND(B$9&gt;=8/24,B$9&lt;14/24)</formula>
    </cfRule>
    <cfRule type="expression" dxfId="737" priority="218">
      <formula>B$9&lt;8/24</formula>
    </cfRule>
  </conditionalFormatting>
  <conditionalFormatting sqref="B58:D64">
    <cfRule type="expression" dxfId="736" priority="211">
      <formula>B$9&gt;=20/24</formula>
    </cfRule>
    <cfRule type="expression" dxfId="735" priority="212">
      <formula>AND(B$9&gt;=14/24,B$9&lt;20/24)</formula>
    </cfRule>
    <cfRule type="expression" dxfId="734" priority="213">
      <formula>AND(B$9&gt;=8/24,B$9&lt;14/24)</formula>
    </cfRule>
    <cfRule type="expression" dxfId="733" priority="214">
      <formula>B$9&lt;8/24</formula>
    </cfRule>
  </conditionalFormatting>
  <conditionalFormatting sqref="B91:B94">
    <cfRule type="expression" dxfId="732" priority="207">
      <formula>B$9&gt;=20/24</formula>
    </cfRule>
    <cfRule type="expression" dxfId="731" priority="208">
      <formula>AND(B$9&gt;=14/24,B$9&lt;20/24)</formula>
    </cfRule>
    <cfRule type="expression" dxfId="730" priority="209">
      <formula>AND(B$9&gt;=8/24,B$9&lt;14/24)</formula>
    </cfRule>
    <cfRule type="expression" dxfId="729" priority="210">
      <formula>B$9&lt;8/24</formula>
    </cfRule>
  </conditionalFormatting>
  <conditionalFormatting sqref="B32:B34 B42:B48 B36:B40 B15:D25 B11:D13 C32:D32 C42:D47 C39:D40 B50:D52 B27:D27 B29:D30 B28:K28 B26:AC26">
    <cfRule type="expression" dxfId="728" priority="206">
      <formula>B11&gt;$AG11</formula>
    </cfRule>
  </conditionalFormatting>
  <conditionalFormatting sqref="B95">
    <cfRule type="expression" dxfId="727" priority="202">
      <formula>B$9&gt;=20/24</formula>
    </cfRule>
    <cfRule type="expression" dxfId="726" priority="203">
      <formula>AND(B$9&gt;=14/24,B$9&lt;20/24)</formula>
    </cfRule>
    <cfRule type="expression" dxfId="725" priority="204">
      <formula>AND(B$9&gt;=8/24,B$9&lt;14/24)</formula>
    </cfRule>
    <cfRule type="expression" dxfId="724" priority="205">
      <formula>B$9&lt;8/24</formula>
    </cfRule>
  </conditionalFormatting>
  <conditionalFormatting sqref="B33">
    <cfRule type="expression" dxfId="723" priority="198">
      <formula>B$9&gt;=20/24</formula>
    </cfRule>
    <cfRule type="expression" dxfId="722" priority="199">
      <formula>AND(B$9&gt;=14/24,B$9&lt;20/24)</formula>
    </cfRule>
    <cfRule type="expression" dxfId="721" priority="200">
      <formula>AND(B$9&gt;=8/24,B$9&lt;14/24)</formula>
    </cfRule>
    <cfRule type="expression" dxfId="720" priority="201">
      <formula>B$9&lt;8/24</formula>
    </cfRule>
  </conditionalFormatting>
  <conditionalFormatting sqref="B33">
    <cfRule type="expression" dxfId="719" priority="194">
      <formula>B$9&gt;=20/24</formula>
    </cfRule>
    <cfRule type="expression" dxfId="718" priority="195">
      <formula>AND(B$9&gt;=14/24,B$9&lt;20/24)</formula>
    </cfRule>
    <cfRule type="expression" dxfId="717" priority="196">
      <formula>AND(B$9&gt;=8/24,B$9&lt;14/24)</formula>
    </cfRule>
    <cfRule type="expression" dxfId="716" priority="197">
      <formula>B$9&lt;8/24</formula>
    </cfRule>
  </conditionalFormatting>
  <conditionalFormatting sqref="B31:P31">
    <cfRule type="expression" dxfId="715" priority="190">
      <formula>B$9&gt;=20/24</formula>
    </cfRule>
    <cfRule type="expression" dxfId="714" priority="191">
      <formula>AND(B$9&gt;=14/24,B$9&lt;20/24)</formula>
    </cfRule>
    <cfRule type="expression" dxfId="713" priority="192">
      <formula>AND(B$9&gt;=8/24,B$9&lt;14/24)</formula>
    </cfRule>
    <cfRule type="expression" dxfId="712" priority="193">
      <formula>B$9&lt;8/24</formula>
    </cfRule>
  </conditionalFormatting>
  <conditionalFormatting sqref="B31:P31">
    <cfRule type="expression" dxfId="711" priority="189">
      <formula>B31&gt;$AG31</formula>
    </cfRule>
  </conditionalFormatting>
  <conditionalFormatting sqref="B14:D14">
    <cfRule type="expression" dxfId="710" priority="181">
      <formula>B$9&gt;=20/24</formula>
    </cfRule>
    <cfRule type="expression" dxfId="709" priority="182">
      <formula>AND(B$9&gt;=14/24,B$9&lt;20/24)</formula>
    </cfRule>
    <cfRule type="expression" dxfId="708" priority="183">
      <formula>AND(B$9&gt;=8/24,B$9&lt;14/24)</formula>
    </cfRule>
    <cfRule type="expression" dxfId="707" priority="184">
      <formula>B$9&lt;8/24</formula>
    </cfRule>
  </conditionalFormatting>
  <conditionalFormatting sqref="B14:D14">
    <cfRule type="expression" dxfId="706" priority="180">
      <formula>B14&gt;$AG14</formula>
    </cfRule>
  </conditionalFormatting>
  <conditionalFormatting sqref="B41:D41">
    <cfRule type="expression" dxfId="705" priority="176">
      <formula>B$9&gt;=20/24</formula>
    </cfRule>
    <cfRule type="expression" dxfId="704" priority="177">
      <formula>AND(B$9&gt;=14/24,B$9&lt;20/24)</formula>
    </cfRule>
    <cfRule type="expression" dxfId="703" priority="178">
      <formula>AND(B$9&gt;=8/24,B$9&lt;14/24)</formula>
    </cfRule>
    <cfRule type="expression" dxfId="702" priority="179">
      <formula>B$9&lt;8/24</formula>
    </cfRule>
  </conditionalFormatting>
  <conditionalFormatting sqref="B41:D41">
    <cfRule type="expression" dxfId="701" priority="175">
      <formula>B41&gt;$AG41</formula>
    </cfRule>
  </conditionalFormatting>
  <conditionalFormatting sqref="B76">
    <cfRule type="expression" dxfId="700" priority="171">
      <formula>B$9&gt;=20/24</formula>
    </cfRule>
    <cfRule type="expression" dxfId="699" priority="172">
      <formula>AND(B$9&gt;=14/24,B$9&lt;20/24)</formula>
    </cfRule>
    <cfRule type="expression" dxfId="698" priority="173">
      <formula>AND(B$9&gt;=8/24,B$9&lt;14/24)</formula>
    </cfRule>
    <cfRule type="expression" dxfId="697" priority="174">
      <formula>B$9&lt;8/24</formula>
    </cfRule>
  </conditionalFormatting>
  <conditionalFormatting sqref="F33:K34">
    <cfRule type="expression" dxfId="696" priority="166">
      <formula>F33&gt;$AG33</formula>
    </cfRule>
  </conditionalFormatting>
  <conditionalFormatting sqref="F33:K33">
    <cfRule type="expression" dxfId="695" priority="162">
      <formula>F$9&gt;=20/24</formula>
    </cfRule>
    <cfRule type="expression" dxfId="694" priority="163">
      <formula>AND(F$9&gt;=14/24,F$9&lt;20/24)</formula>
    </cfRule>
    <cfRule type="expression" dxfId="693" priority="164">
      <formula>AND(F$9&gt;=8/24,F$9&lt;14/24)</formula>
    </cfRule>
    <cfRule type="expression" dxfId="692" priority="165">
      <formula>F$9&lt;8/24</formula>
    </cfRule>
  </conditionalFormatting>
  <conditionalFormatting sqref="F15:N25 F12:N13 F27:N27 L28:N28">
    <cfRule type="expression" dxfId="691" priority="158">
      <formula>F$9&gt;=20/24</formula>
    </cfRule>
    <cfRule type="expression" dxfId="690" priority="159">
      <formula>AND(F$9&gt;=14/24,F$9&lt;20/24)</formula>
    </cfRule>
    <cfRule type="expression" dxfId="689" priority="160">
      <formula>AND(F$9&gt;=8/24,F$9&lt;14/24)</formula>
    </cfRule>
    <cfRule type="expression" dxfId="688" priority="161">
      <formula>F$9&lt;8/24</formula>
    </cfRule>
  </conditionalFormatting>
  <conditionalFormatting sqref="F29:N30 F32:N32">
    <cfRule type="expression" dxfId="687" priority="154">
      <formula>F$9&gt;=20/24</formula>
    </cfRule>
    <cfRule type="expression" dxfId="686" priority="155">
      <formula>AND(F$9&gt;=14/24,F$9&lt;20/24)</formula>
    </cfRule>
    <cfRule type="expression" dxfId="685" priority="156">
      <formula>AND(F$9&gt;=8/24,F$9&lt;14/24)</formula>
    </cfRule>
    <cfRule type="expression" dxfId="684" priority="157">
      <formula>F$9&lt;8/24</formula>
    </cfRule>
  </conditionalFormatting>
  <conditionalFormatting sqref="F11:K13 F15:N25 L12:N13 F32:N32 F27:N27 F29:N30 L28:N28">
    <cfRule type="expression" dxfId="683" priority="153">
      <formula>F11&gt;$AG11</formula>
    </cfRule>
  </conditionalFormatting>
  <conditionalFormatting sqref="F14:N14">
    <cfRule type="expression" dxfId="682" priority="144">
      <formula>F$9&gt;=20/24</formula>
    </cfRule>
    <cfRule type="expression" dxfId="681" priority="145">
      <formula>AND(F$9&gt;=14/24,F$9&lt;20/24)</formula>
    </cfRule>
    <cfRule type="expression" dxfId="680" priority="146">
      <formula>AND(F$9&gt;=8/24,F$9&lt;14/24)</formula>
    </cfRule>
    <cfRule type="expression" dxfId="679" priority="147">
      <formula>F$9&lt;8/24</formula>
    </cfRule>
  </conditionalFormatting>
  <conditionalFormatting sqref="F14:N14">
    <cfRule type="expression" dxfId="678" priority="143">
      <formula>F14&gt;$AG14</formula>
    </cfRule>
  </conditionalFormatting>
  <conditionalFormatting sqref="F48 F36:J38">
    <cfRule type="expression" dxfId="677" priority="142">
      <formula>F36&gt;$AG36</formula>
    </cfRule>
  </conditionalFormatting>
  <conditionalFormatting sqref="F40:J40">
    <cfRule type="expression" dxfId="676" priority="138">
      <formula>F$9&gt;=20/24</formula>
    </cfRule>
    <cfRule type="expression" dxfId="675" priority="139">
      <formula>AND(F$9&gt;=14/24,F$9&lt;20/24)</formula>
    </cfRule>
    <cfRule type="expression" dxfId="674" priority="140">
      <formula>AND(F$9&gt;=8/24,F$9&lt;14/24)</formula>
    </cfRule>
    <cfRule type="expression" dxfId="673" priority="141">
      <formula>F$9&lt;8/24</formula>
    </cfRule>
  </conditionalFormatting>
  <conditionalFormatting sqref="F42:J45">
    <cfRule type="expression" dxfId="672" priority="134">
      <formula>F$9&gt;=20/24</formula>
    </cfRule>
    <cfRule type="expression" dxfId="671" priority="135">
      <formula>AND(F$9&gt;=14/24,F$9&lt;20/24)</formula>
    </cfRule>
    <cfRule type="expression" dxfId="670" priority="136">
      <formula>AND(F$9&gt;=8/24,F$9&lt;14/24)</formula>
    </cfRule>
    <cfRule type="expression" dxfId="669" priority="137">
      <formula>F$9&lt;8/24</formula>
    </cfRule>
  </conditionalFormatting>
  <conditionalFormatting sqref="F46:J46">
    <cfRule type="expression" dxfId="668" priority="130">
      <formula>F$9&gt;=20/24</formula>
    </cfRule>
    <cfRule type="expression" dxfId="667" priority="131">
      <formula>AND(F$9&gt;=14/24,F$9&lt;20/24)</formula>
    </cfRule>
    <cfRule type="expression" dxfId="666" priority="132">
      <formula>AND(F$9&gt;=8/24,F$9&lt;14/24)</formula>
    </cfRule>
    <cfRule type="expression" dxfId="665" priority="133">
      <formula>F$9&lt;8/24</formula>
    </cfRule>
  </conditionalFormatting>
  <conditionalFormatting sqref="F47:J47">
    <cfRule type="expression" dxfId="664" priority="126">
      <formula>F$9&gt;=20/24</formula>
    </cfRule>
    <cfRule type="expression" dxfId="663" priority="127">
      <formula>AND(F$9&gt;=14/24,F$9&lt;20/24)</formula>
    </cfRule>
    <cfRule type="expression" dxfId="662" priority="128">
      <formula>AND(F$9&gt;=8/24,F$9&lt;14/24)</formula>
    </cfRule>
    <cfRule type="expression" dxfId="661" priority="129">
      <formula>F$9&lt;8/24</formula>
    </cfRule>
  </conditionalFormatting>
  <conditionalFormatting sqref="F42:J47 F39:J40">
    <cfRule type="expression" dxfId="660" priority="125">
      <formula>F39&gt;$AG39</formula>
    </cfRule>
  </conditionalFormatting>
  <conditionalFormatting sqref="F41:J41">
    <cfRule type="expression" dxfId="659" priority="121">
      <formula>F$9&gt;=20/24</formula>
    </cfRule>
    <cfRule type="expression" dxfId="658" priority="122">
      <formula>AND(F$9&gt;=14/24,F$9&lt;20/24)</formula>
    </cfRule>
    <cfRule type="expression" dxfId="657" priority="123">
      <formula>AND(F$9&gt;=8/24,F$9&lt;14/24)</formula>
    </cfRule>
    <cfRule type="expression" dxfId="656" priority="124">
      <formula>F$9&lt;8/24</formula>
    </cfRule>
  </conditionalFormatting>
  <conditionalFormatting sqref="F41:J41">
    <cfRule type="expression" dxfId="655" priority="120">
      <formula>F41&gt;$AG41</formula>
    </cfRule>
  </conditionalFormatting>
  <conditionalFormatting sqref="F54:J56">
    <cfRule type="expression" dxfId="654" priority="116">
      <formula>F$9&gt;=20/24</formula>
    </cfRule>
    <cfRule type="expression" dxfId="653" priority="117">
      <formula>AND(F$9&gt;=14/24,F$9&lt;20/24)</formula>
    </cfRule>
    <cfRule type="expression" dxfId="652" priority="118">
      <formula>AND(F$9&gt;=8/24,F$9&lt;14/24)</formula>
    </cfRule>
    <cfRule type="expression" dxfId="651" priority="119">
      <formula>F$9&lt;8/24</formula>
    </cfRule>
  </conditionalFormatting>
  <conditionalFormatting sqref="F57:J57">
    <cfRule type="expression" dxfId="650" priority="112">
      <formula>F$9&gt;=20/24</formula>
    </cfRule>
    <cfRule type="expression" dxfId="649" priority="113">
      <formula>AND(F$9&gt;=14/24,F$9&lt;20/24)</formula>
    </cfRule>
    <cfRule type="expression" dxfId="648" priority="114">
      <formula>AND(F$9&gt;=8/24,F$9&lt;14/24)</formula>
    </cfRule>
    <cfRule type="expression" dxfId="647" priority="115">
      <formula>F$9&lt;8/24</formula>
    </cfRule>
  </conditionalFormatting>
  <conditionalFormatting sqref="F58:J64">
    <cfRule type="expression" dxfId="646" priority="108">
      <formula>F$9&gt;=20/24</formula>
    </cfRule>
    <cfRule type="expression" dxfId="645" priority="109">
      <formula>AND(F$9&gt;=14/24,F$9&lt;20/24)</formula>
    </cfRule>
    <cfRule type="expression" dxfId="644" priority="110">
      <formula>AND(F$9&gt;=8/24,F$9&lt;14/24)</formula>
    </cfRule>
    <cfRule type="expression" dxfId="643" priority="111">
      <formula>F$9&lt;8/24</formula>
    </cfRule>
  </conditionalFormatting>
  <conditionalFormatting sqref="F91:F94">
    <cfRule type="expression" dxfId="642" priority="104">
      <formula>F$9&gt;=20/24</formula>
    </cfRule>
    <cfRule type="expression" dxfId="641" priority="105">
      <formula>AND(F$9&gt;=14/24,F$9&lt;20/24)</formula>
    </cfRule>
    <cfRule type="expression" dxfId="640" priority="106">
      <formula>AND(F$9&gt;=8/24,F$9&lt;14/24)</formula>
    </cfRule>
    <cfRule type="expression" dxfId="639" priority="107">
      <formula>F$9&lt;8/24</formula>
    </cfRule>
  </conditionalFormatting>
  <conditionalFormatting sqref="F95">
    <cfRule type="expression" dxfId="638" priority="100">
      <formula>F$9&gt;=20/24</formula>
    </cfRule>
    <cfRule type="expression" dxfId="637" priority="101">
      <formula>AND(F$9&gt;=14/24,F$9&lt;20/24)</formula>
    </cfRule>
    <cfRule type="expression" dxfId="636" priority="102">
      <formula>AND(F$9&gt;=8/24,F$9&lt;14/24)</formula>
    </cfRule>
    <cfRule type="expression" dxfId="635" priority="103">
      <formula>F$9&lt;8/24</formula>
    </cfRule>
  </conditionalFormatting>
  <conditionalFormatting sqref="F50:M52">
    <cfRule type="expression" dxfId="634" priority="96">
      <formula>F$9&gt;=20/24</formula>
    </cfRule>
    <cfRule type="expression" dxfId="633" priority="97">
      <formula>AND(F$9&gt;=14/24,F$9&lt;20/24)</formula>
    </cfRule>
    <cfRule type="expression" dxfId="632" priority="98">
      <formula>AND(F$9&gt;=8/24,F$9&lt;14/24)</formula>
    </cfRule>
    <cfRule type="expression" dxfId="631" priority="99">
      <formula>F$9&lt;8/24</formula>
    </cfRule>
  </conditionalFormatting>
  <conditionalFormatting sqref="F50:M52">
    <cfRule type="expression" dxfId="630" priority="95">
      <formula>F50&gt;$AG50</formula>
    </cfRule>
  </conditionalFormatting>
  <conditionalFormatting sqref="E33:E34">
    <cfRule type="expression" dxfId="629" priority="94">
      <formula>E33&gt;$AG33</formula>
    </cfRule>
  </conditionalFormatting>
  <conditionalFormatting sqref="E33">
    <cfRule type="expression" dxfId="628" priority="90">
      <formula>E$9&gt;=20/24</formula>
    </cfRule>
    <cfRule type="expression" dxfId="627" priority="91">
      <formula>AND(E$9&gt;=14/24,E$9&lt;20/24)</formula>
    </cfRule>
    <cfRule type="expression" dxfId="626" priority="92">
      <formula>AND(E$9&gt;=8/24,E$9&lt;14/24)</formula>
    </cfRule>
    <cfRule type="expression" dxfId="625" priority="93">
      <formula>E$9&lt;8/24</formula>
    </cfRule>
  </conditionalFormatting>
  <conditionalFormatting sqref="E15:E25 E12:E13 E27">
    <cfRule type="expression" dxfId="624" priority="86">
      <formula>E$9&gt;=20/24</formula>
    </cfRule>
    <cfRule type="expression" dxfId="623" priority="87">
      <formula>AND(E$9&gt;=14/24,E$9&lt;20/24)</formula>
    </cfRule>
    <cfRule type="expression" dxfId="622" priority="88">
      <formula>AND(E$9&gt;=8/24,E$9&lt;14/24)</formula>
    </cfRule>
    <cfRule type="expression" dxfId="621" priority="89">
      <formula>E$9&lt;8/24</formula>
    </cfRule>
  </conditionalFormatting>
  <conditionalFormatting sqref="E29:E30 E32">
    <cfRule type="expression" dxfId="620" priority="82">
      <formula>E$9&gt;=20/24</formula>
    </cfRule>
    <cfRule type="expression" dxfId="619" priority="83">
      <formula>AND(E$9&gt;=14/24,E$9&lt;20/24)</formula>
    </cfRule>
    <cfRule type="expression" dxfId="618" priority="84">
      <formula>AND(E$9&gt;=8/24,E$9&lt;14/24)</formula>
    </cfRule>
    <cfRule type="expression" dxfId="617" priority="85">
      <formula>E$9&lt;8/24</formula>
    </cfRule>
  </conditionalFormatting>
  <conditionalFormatting sqref="E15:E25 E11:E13 E32 E27 E29:E30">
    <cfRule type="expression" dxfId="616" priority="81">
      <formula>E11&gt;$AG11</formula>
    </cfRule>
  </conditionalFormatting>
  <conditionalFormatting sqref="E14">
    <cfRule type="expression" dxfId="615" priority="72">
      <formula>E$9&gt;=20/24</formula>
    </cfRule>
    <cfRule type="expression" dxfId="614" priority="73">
      <formula>AND(E$9&gt;=14/24,E$9&lt;20/24)</formula>
    </cfRule>
    <cfRule type="expression" dxfId="613" priority="74">
      <formula>AND(E$9&gt;=8/24,E$9&lt;14/24)</formula>
    </cfRule>
    <cfRule type="expression" dxfId="612" priority="75">
      <formula>E$9&lt;8/24</formula>
    </cfRule>
  </conditionalFormatting>
  <conditionalFormatting sqref="E14">
    <cfRule type="expression" dxfId="611" priority="71">
      <formula>E14&gt;$AG14</formula>
    </cfRule>
  </conditionalFormatting>
  <conditionalFormatting sqref="E48 E36:E38">
    <cfRule type="expression" dxfId="610" priority="70">
      <formula>E36&gt;$AG36</formula>
    </cfRule>
  </conditionalFormatting>
  <conditionalFormatting sqref="E40">
    <cfRule type="expression" dxfId="609" priority="66">
      <formula>E$9&gt;=20/24</formula>
    </cfRule>
    <cfRule type="expression" dxfId="608" priority="67">
      <formula>AND(E$9&gt;=14/24,E$9&lt;20/24)</formula>
    </cfRule>
    <cfRule type="expression" dxfId="607" priority="68">
      <formula>AND(E$9&gt;=8/24,E$9&lt;14/24)</formula>
    </cfRule>
    <cfRule type="expression" dxfId="606" priority="69">
      <formula>E$9&lt;8/24</formula>
    </cfRule>
  </conditionalFormatting>
  <conditionalFormatting sqref="E42:E45">
    <cfRule type="expression" dxfId="605" priority="62">
      <formula>E$9&gt;=20/24</formula>
    </cfRule>
    <cfRule type="expression" dxfId="604" priority="63">
      <formula>AND(E$9&gt;=14/24,E$9&lt;20/24)</formula>
    </cfRule>
    <cfRule type="expression" dxfId="603" priority="64">
      <formula>AND(E$9&gt;=8/24,E$9&lt;14/24)</formula>
    </cfRule>
    <cfRule type="expression" dxfId="602" priority="65">
      <formula>E$9&lt;8/24</formula>
    </cfRule>
  </conditionalFormatting>
  <conditionalFormatting sqref="E46">
    <cfRule type="expression" dxfId="601" priority="58">
      <formula>E$9&gt;=20/24</formula>
    </cfRule>
    <cfRule type="expression" dxfId="600" priority="59">
      <formula>AND(E$9&gt;=14/24,E$9&lt;20/24)</formula>
    </cfRule>
    <cfRule type="expression" dxfId="599" priority="60">
      <formula>AND(E$9&gt;=8/24,E$9&lt;14/24)</formula>
    </cfRule>
    <cfRule type="expression" dxfId="598" priority="61">
      <formula>E$9&lt;8/24</formula>
    </cfRule>
  </conditionalFormatting>
  <conditionalFormatting sqref="E47">
    <cfRule type="expression" dxfId="597" priority="54">
      <formula>E$9&gt;=20/24</formula>
    </cfRule>
    <cfRule type="expression" dxfId="596" priority="55">
      <formula>AND(E$9&gt;=14/24,E$9&lt;20/24)</formula>
    </cfRule>
    <cfRule type="expression" dxfId="595" priority="56">
      <formula>AND(E$9&gt;=8/24,E$9&lt;14/24)</formula>
    </cfRule>
    <cfRule type="expression" dxfId="594" priority="57">
      <formula>E$9&lt;8/24</formula>
    </cfRule>
  </conditionalFormatting>
  <conditionalFormatting sqref="E42:E47 E39:E40">
    <cfRule type="expression" dxfId="593" priority="53">
      <formula>E39&gt;$AG39</formula>
    </cfRule>
  </conditionalFormatting>
  <conditionalFormatting sqref="E41">
    <cfRule type="expression" dxfId="592" priority="49">
      <formula>E$9&gt;=20/24</formula>
    </cfRule>
    <cfRule type="expression" dxfId="591" priority="50">
      <formula>AND(E$9&gt;=14/24,E$9&lt;20/24)</formula>
    </cfRule>
    <cfRule type="expression" dxfId="590" priority="51">
      <formula>AND(E$9&gt;=8/24,E$9&lt;14/24)</formula>
    </cfRule>
    <cfRule type="expression" dxfId="589" priority="52">
      <formula>E$9&lt;8/24</formula>
    </cfRule>
  </conditionalFormatting>
  <conditionalFormatting sqref="E41">
    <cfRule type="expression" dxfId="588" priority="48">
      <formula>E41&gt;$AG41</formula>
    </cfRule>
  </conditionalFormatting>
  <conditionalFormatting sqref="E50:E52">
    <cfRule type="expression" dxfId="587" priority="44">
      <formula>E$9&gt;=20/24</formula>
    </cfRule>
    <cfRule type="expression" dxfId="586" priority="45">
      <formula>AND(E$9&gt;=14/24,E$9&lt;20/24)</formula>
    </cfRule>
    <cfRule type="expression" dxfId="585" priority="46">
      <formula>AND(E$9&gt;=8/24,E$9&lt;14/24)</formula>
    </cfRule>
    <cfRule type="expression" dxfId="584" priority="47">
      <formula>E$9&lt;8/24</formula>
    </cfRule>
  </conditionalFormatting>
  <conditionalFormatting sqref="E50:E52">
    <cfRule type="expression" dxfId="583" priority="43">
      <formula>E50&gt;$AG50</formula>
    </cfRule>
  </conditionalFormatting>
  <conditionalFormatting sqref="E54:E56">
    <cfRule type="expression" dxfId="582" priority="39">
      <formula>E$9&gt;=20/24</formula>
    </cfRule>
    <cfRule type="expression" dxfId="581" priority="40">
      <formula>AND(E$9&gt;=14/24,E$9&lt;20/24)</formula>
    </cfRule>
    <cfRule type="expression" dxfId="580" priority="41">
      <formula>AND(E$9&gt;=8/24,E$9&lt;14/24)</formula>
    </cfRule>
    <cfRule type="expression" dxfId="579" priority="42">
      <formula>E$9&lt;8/24</formula>
    </cfRule>
  </conditionalFormatting>
  <conditionalFormatting sqref="E57">
    <cfRule type="expression" dxfId="578" priority="35">
      <formula>E$9&gt;=20/24</formula>
    </cfRule>
    <cfRule type="expression" dxfId="577" priority="36">
      <formula>AND(E$9&gt;=14/24,E$9&lt;20/24)</formula>
    </cfRule>
    <cfRule type="expression" dxfId="576" priority="37">
      <formula>AND(E$9&gt;=8/24,E$9&lt;14/24)</formula>
    </cfRule>
    <cfRule type="expression" dxfId="575" priority="38">
      <formula>E$9&lt;8/24</formula>
    </cfRule>
  </conditionalFormatting>
  <conditionalFormatting sqref="E58:E64">
    <cfRule type="expression" dxfId="574" priority="31">
      <formula>E$9&gt;=20/24</formula>
    </cfRule>
    <cfRule type="expression" dxfId="573" priority="32">
      <formula>AND(E$9&gt;=14/24,E$9&lt;20/24)</formula>
    </cfRule>
    <cfRule type="expression" dxfId="572" priority="33">
      <formula>AND(E$9&gt;=8/24,E$9&lt;14/24)</formula>
    </cfRule>
    <cfRule type="expression" dxfId="571" priority="34">
      <formula>E$9&lt;8/24</formula>
    </cfRule>
  </conditionalFormatting>
  <conditionalFormatting sqref="E91:E94">
    <cfRule type="expression" dxfId="570" priority="27">
      <formula>E$9&gt;=20/24</formula>
    </cfRule>
    <cfRule type="expression" dxfId="569" priority="28">
      <formula>AND(E$9&gt;=14/24,E$9&lt;20/24)</formula>
    </cfRule>
    <cfRule type="expression" dxfId="568" priority="29">
      <formula>AND(E$9&gt;=8/24,E$9&lt;14/24)</formula>
    </cfRule>
    <cfRule type="expression" dxfId="567" priority="30">
      <formula>E$9&lt;8/24</formula>
    </cfRule>
  </conditionalFormatting>
  <conditionalFormatting sqref="E95">
    <cfRule type="expression" dxfId="566" priority="23">
      <formula>E$9&gt;=20/24</formula>
    </cfRule>
    <cfRule type="expression" dxfId="565" priority="24">
      <formula>AND(E$9&gt;=14/24,E$9&lt;20/24)</formula>
    </cfRule>
    <cfRule type="expression" dxfId="564" priority="25">
      <formula>AND(E$9&gt;=8/24,E$9&lt;14/24)</formula>
    </cfRule>
    <cfRule type="expression" dxfId="563" priority="26">
      <formula>E$9&lt;8/24</formula>
    </cfRule>
  </conditionalFormatting>
  <conditionalFormatting sqref="L36:L39 M39 L42:M45">
    <cfRule type="expression" dxfId="562" priority="19">
      <formula>L$9&gt;=20/24</formula>
    </cfRule>
    <cfRule type="expression" dxfId="561" priority="20">
      <formula>AND(L$9&gt;=14/24,L$9&lt;20/24)</formula>
    </cfRule>
    <cfRule type="expression" dxfId="560" priority="21">
      <formula>AND(L$9&gt;=8/24,L$9&lt;14/24)</formula>
    </cfRule>
    <cfRule type="expression" dxfId="559" priority="22">
      <formula>L$9&lt;8/24</formula>
    </cfRule>
  </conditionalFormatting>
  <conditionalFormatting sqref="L40:M40">
    <cfRule type="expression" dxfId="558" priority="15">
      <formula>L$9&gt;=20/24</formula>
    </cfRule>
    <cfRule type="expression" dxfId="557" priority="16">
      <formula>AND(L$9&gt;=14/24,L$9&lt;20/24)</formula>
    </cfRule>
    <cfRule type="expression" dxfId="556" priority="17">
      <formula>AND(L$9&gt;=8/24,L$9&lt;14/24)</formula>
    </cfRule>
    <cfRule type="expression" dxfId="555" priority="18">
      <formula>L$9&lt;8/24</formula>
    </cfRule>
  </conditionalFormatting>
  <conditionalFormatting sqref="L46:M46">
    <cfRule type="expression" dxfId="554" priority="11">
      <formula>L$9&gt;=20/24</formula>
    </cfRule>
    <cfRule type="expression" dxfId="553" priority="12">
      <formula>AND(L$9&gt;=14/24,L$9&lt;20/24)</formula>
    </cfRule>
    <cfRule type="expression" dxfId="552" priority="13">
      <formula>AND(L$9&gt;=8/24,L$9&lt;14/24)</formula>
    </cfRule>
    <cfRule type="expression" dxfId="551" priority="14">
      <formula>L$9&lt;8/24</formula>
    </cfRule>
  </conditionalFormatting>
  <conditionalFormatting sqref="L47:M47">
    <cfRule type="expression" dxfId="550" priority="7">
      <formula>L$9&gt;=20/24</formula>
    </cfRule>
    <cfRule type="expression" dxfId="549" priority="8">
      <formula>AND(L$9&gt;=14/24,L$9&lt;20/24)</formula>
    </cfRule>
    <cfRule type="expression" dxfId="548" priority="9">
      <formula>AND(L$9&gt;=8/24,L$9&lt;14/24)</formula>
    </cfRule>
    <cfRule type="expression" dxfId="547" priority="10">
      <formula>L$9&lt;8/24</formula>
    </cfRule>
  </conditionalFormatting>
  <conditionalFormatting sqref="L36:L40 M39:M40 L42:M47">
    <cfRule type="expression" dxfId="546" priority="6">
      <formula>L36&gt;$AG36</formula>
    </cfRule>
  </conditionalFormatting>
  <conditionalFormatting sqref="L41:M41">
    <cfRule type="expression" dxfId="545" priority="2">
      <formula>L$9&gt;=20/24</formula>
    </cfRule>
    <cfRule type="expression" dxfId="544" priority="3">
      <formula>AND(L$9&gt;=14/24,L$9&lt;20/24)</formula>
    </cfRule>
    <cfRule type="expression" dxfId="543" priority="4">
      <formula>AND(L$9&gt;=8/24,L$9&lt;14/24)</formula>
    </cfRule>
    <cfRule type="expression" dxfId="542" priority="5">
      <formula>L$9&lt;8/24</formula>
    </cfRule>
  </conditionalFormatting>
  <conditionalFormatting sqref="L41:M41">
    <cfRule type="expression" dxfId="541" priority="1">
      <formula>L41&gt;$AG41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68" activePane="bottomRight" state="frozen"/>
      <selection activeCell="AF88" sqref="AF88"/>
      <selection pane="topRight" activeCell="AF88" sqref="AF88"/>
      <selection pane="bottomLeft" activeCell="AF88" sqref="AF88"/>
      <selection pane="bottomRight" activeCell="O96" sqref="O9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e">
        <f ca="1">"2078/"&amp;"04/"&amp;INT(MID(CELL("filename",D6),FIND("]",CELL("filename",D6))+1,200))</f>
        <v>#VALUE!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-36.6</v>
      </c>
      <c r="C5" s="32">
        <f t="shared" ref="C5:AF5" si="0">C65</f>
        <v>-31.15</v>
      </c>
      <c r="D5" s="32">
        <f t="shared" si="0"/>
        <v>-41.25</v>
      </c>
      <c r="E5" s="32">
        <f t="shared" si="0"/>
        <v>-15</v>
      </c>
      <c r="F5" s="32">
        <f t="shared" si="0"/>
        <v>-26.4</v>
      </c>
      <c r="G5" s="32">
        <f t="shared" si="0"/>
        <v>-4.4000000000000004</v>
      </c>
      <c r="H5" s="32">
        <f t="shared" si="0"/>
        <v>-9</v>
      </c>
      <c r="I5" s="32">
        <f t="shared" si="0"/>
        <v>1.2000000000000002</v>
      </c>
      <c r="J5" s="32">
        <f t="shared" si="0"/>
        <v>0</v>
      </c>
      <c r="K5" s="32">
        <f t="shared" si="0"/>
        <v>4</v>
      </c>
      <c r="L5" s="32">
        <f t="shared" si="0"/>
        <v>21</v>
      </c>
      <c r="M5" s="32">
        <f t="shared" si="0"/>
        <v>18</v>
      </c>
      <c r="N5" s="32">
        <f t="shared" si="0"/>
        <v>41</v>
      </c>
      <c r="O5" s="32">
        <f t="shared" si="0"/>
        <v>19.080000000000002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0</v>
      </c>
      <c r="AA5" s="32">
        <f t="shared" si="0"/>
        <v>0</v>
      </c>
      <c r="AB5" s="32">
        <f t="shared" si="0"/>
        <v>0</v>
      </c>
      <c r="AC5" s="32">
        <f t="shared" si="0"/>
        <v>0</v>
      </c>
      <c r="AD5" s="32">
        <f t="shared" si="0"/>
        <v>0</v>
      </c>
      <c r="AE5" s="32">
        <f t="shared" si="0"/>
        <v>0</v>
      </c>
      <c r="AF5" s="32">
        <f t="shared" si="0"/>
        <v>0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73"/>
      <c r="E6" s="173"/>
      <c r="F6" s="173"/>
      <c r="G6" s="173"/>
      <c r="H6" s="173"/>
      <c r="I6" s="173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1265MW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Load=224</v>
      </c>
      <c r="B7" s="35">
        <f t="shared" ref="B7:AF7" si="1">B72</f>
        <v>1188.94</v>
      </c>
      <c r="C7" s="35">
        <f t="shared" si="1"/>
        <v>1166.99</v>
      </c>
      <c r="D7" s="35">
        <f t="shared" si="1"/>
        <v>1131.69</v>
      </c>
      <c r="E7" s="35">
        <f t="shared" si="1"/>
        <v>1090.04</v>
      </c>
      <c r="F7" s="35">
        <f t="shared" si="1"/>
        <v>1062.94</v>
      </c>
      <c r="G7" s="35">
        <f t="shared" si="1"/>
        <v>1188.6399999999999</v>
      </c>
      <c r="H7" s="35">
        <f t="shared" si="1"/>
        <v>1093.04</v>
      </c>
      <c r="I7" s="35">
        <f t="shared" si="1"/>
        <v>1128.24</v>
      </c>
      <c r="J7" s="35">
        <f t="shared" si="1"/>
        <v>1172.8899999999999</v>
      </c>
      <c r="K7" s="35">
        <f t="shared" si="1"/>
        <v>1227.1399999999999</v>
      </c>
      <c r="L7" s="35">
        <f>L72</f>
        <v>1247.1399999999999</v>
      </c>
      <c r="M7" s="35">
        <f t="shared" si="1"/>
        <v>1265.1400000000001</v>
      </c>
      <c r="N7" s="35">
        <f t="shared" si="1"/>
        <v>1288.3400000000001</v>
      </c>
      <c r="O7" s="35">
        <f t="shared" si="1"/>
        <v>1333.52</v>
      </c>
      <c r="P7" s="35">
        <f t="shared" si="1"/>
        <v>223.54</v>
      </c>
      <c r="Q7" s="35">
        <f t="shared" si="1"/>
        <v>223.54</v>
      </c>
      <c r="R7" s="35">
        <f t="shared" si="1"/>
        <v>223.54</v>
      </c>
      <c r="S7" s="35">
        <f t="shared" si="1"/>
        <v>223.54</v>
      </c>
      <c r="T7" s="35">
        <f t="shared" si="1"/>
        <v>223.54</v>
      </c>
      <c r="U7" s="35">
        <f t="shared" si="1"/>
        <v>223.54</v>
      </c>
      <c r="V7" s="35">
        <f t="shared" si="1"/>
        <v>223.54</v>
      </c>
      <c r="W7" s="35">
        <f t="shared" si="1"/>
        <v>223.54</v>
      </c>
      <c r="X7" s="35">
        <f t="shared" si="1"/>
        <v>223.54</v>
      </c>
      <c r="Y7" s="35">
        <f t="shared" si="1"/>
        <v>223.54</v>
      </c>
      <c r="Z7" s="35">
        <f t="shared" si="1"/>
        <v>223.54</v>
      </c>
      <c r="AA7" s="35">
        <f t="shared" si="1"/>
        <v>223.54</v>
      </c>
      <c r="AB7" s="35">
        <f t="shared" si="1"/>
        <v>223.54</v>
      </c>
      <c r="AC7" s="35">
        <f t="shared" si="1"/>
        <v>223.54</v>
      </c>
      <c r="AD7" s="35">
        <f t="shared" si="1"/>
        <v>223.54</v>
      </c>
      <c r="AE7" s="35">
        <f t="shared" si="1"/>
        <v>223.54</v>
      </c>
      <c r="AF7" s="35">
        <f t="shared" si="1"/>
        <v>223.54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>
        <v>275</v>
      </c>
      <c r="C11" s="47">
        <v>260</v>
      </c>
      <c r="D11" s="47">
        <v>225</v>
      </c>
      <c r="E11" s="47">
        <v>160</v>
      </c>
      <c r="F11" s="47">
        <v>160</v>
      </c>
      <c r="G11" s="47">
        <v>270</v>
      </c>
      <c r="H11" s="47">
        <v>205</v>
      </c>
      <c r="I11" s="47">
        <v>205</v>
      </c>
      <c r="J11" s="47">
        <v>225</v>
      </c>
      <c r="K11" s="47">
        <v>275</v>
      </c>
      <c r="L11" s="48">
        <v>300</v>
      </c>
      <c r="M11" s="48">
        <v>300</v>
      </c>
      <c r="N11" s="48">
        <v>300</v>
      </c>
      <c r="O11" s="48">
        <v>325</v>
      </c>
      <c r="P11" s="48"/>
      <c r="Q11" s="48"/>
      <c r="R11" s="49"/>
      <c r="S11" s="49"/>
      <c r="T11" s="49"/>
      <c r="U11" s="49"/>
      <c r="V11" s="49"/>
      <c r="W11" s="49"/>
      <c r="X11" s="49"/>
      <c r="Y11" s="49"/>
      <c r="Z11" s="49"/>
      <c r="AA11" s="47"/>
      <c r="AB11" s="47"/>
      <c r="AC11" s="47"/>
      <c r="AD11" s="47"/>
      <c r="AE11" s="47"/>
      <c r="AF11" s="47"/>
      <c r="AG11" s="50">
        <v>456</v>
      </c>
      <c r="AH11" s="51">
        <f>MAX(B11:AF11)</f>
        <v>325</v>
      </c>
      <c r="AI11" s="52">
        <f>MIN(B11:AF11)</f>
        <v>160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7">
        <v>60</v>
      </c>
      <c r="C12" s="47">
        <v>60</v>
      </c>
      <c r="D12" s="47">
        <v>60</v>
      </c>
      <c r="E12" s="47">
        <v>60</v>
      </c>
      <c r="F12" s="47">
        <v>60</v>
      </c>
      <c r="G12" s="47">
        <v>60</v>
      </c>
      <c r="H12" s="47">
        <v>60</v>
      </c>
      <c r="I12" s="47">
        <v>60</v>
      </c>
      <c r="J12" s="47">
        <v>60</v>
      </c>
      <c r="K12" s="47">
        <v>60</v>
      </c>
      <c r="L12" s="48">
        <v>60</v>
      </c>
      <c r="M12" s="48">
        <v>60</v>
      </c>
      <c r="N12" s="48">
        <v>60</v>
      </c>
      <c r="O12" s="48">
        <v>60</v>
      </c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7"/>
      <c r="AB12" s="47"/>
      <c r="AC12" s="47"/>
      <c r="AD12" s="47"/>
      <c r="AE12" s="47"/>
      <c r="AF12" s="47"/>
      <c r="AG12" s="168">
        <v>60</v>
      </c>
      <c r="AH12" s="51">
        <f t="shared" ref="AH12:AH75" si="2">MAX(B12:AF12)</f>
        <v>60</v>
      </c>
      <c r="AI12" s="52">
        <f t="shared" ref="AI12:AI75" si="3">MIN(B12:AF12)</f>
        <v>60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7">
        <v>0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8">
        <v>0</v>
      </c>
      <c r="M13" s="48">
        <v>0</v>
      </c>
      <c r="N13" s="48">
        <v>0</v>
      </c>
      <c r="O13" s="48">
        <v>0</v>
      </c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7"/>
      <c r="AB13" s="47"/>
      <c r="AC13" s="47"/>
      <c r="AD13" s="47"/>
      <c r="AE13" s="47"/>
      <c r="AF13" s="47"/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55">
        <v>46</v>
      </c>
      <c r="C14" s="55">
        <v>45.8</v>
      </c>
      <c r="D14" s="55">
        <v>45.9</v>
      </c>
      <c r="E14" s="55">
        <v>45.9</v>
      </c>
      <c r="F14" s="55">
        <v>45.9</v>
      </c>
      <c r="G14" s="55">
        <v>45.9</v>
      </c>
      <c r="H14" s="55">
        <v>45.9</v>
      </c>
      <c r="I14" s="55">
        <v>45.9</v>
      </c>
      <c r="J14" s="55">
        <v>45.9</v>
      </c>
      <c r="K14" s="55">
        <v>45.9</v>
      </c>
      <c r="L14" s="48">
        <v>45.9</v>
      </c>
      <c r="M14" s="48">
        <v>45.9</v>
      </c>
      <c r="N14" s="48">
        <v>45.8</v>
      </c>
      <c r="O14" s="48">
        <v>45.9</v>
      </c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55"/>
      <c r="AB14" s="55"/>
      <c r="AC14" s="55"/>
      <c r="AD14" s="55"/>
      <c r="AE14" s="55"/>
      <c r="AF14" s="55"/>
      <c r="AG14" s="56">
        <v>50</v>
      </c>
      <c r="AH14" s="51">
        <f t="shared" si="2"/>
        <v>46</v>
      </c>
      <c r="AI14" s="52">
        <f t="shared" si="3"/>
        <v>45.8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7">
        <v>28</v>
      </c>
      <c r="C15" s="47">
        <v>28</v>
      </c>
      <c r="D15" s="47">
        <v>28</v>
      </c>
      <c r="E15" s="47">
        <v>28</v>
      </c>
      <c r="F15" s="47">
        <v>28</v>
      </c>
      <c r="G15" s="47">
        <v>26</v>
      </c>
      <c r="H15" s="47">
        <v>26</v>
      </c>
      <c r="I15" s="47">
        <v>26</v>
      </c>
      <c r="J15" s="47">
        <v>26</v>
      </c>
      <c r="K15" s="47">
        <v>26</v>
      </c>
      <c r="L15" s="48">
        <v>28</v>
      </c>
      <c r="M15" s="48">
        <v>32</v>
      </c>
      <c r="N15" s="48">
        <v>32</v>
      </c>
      <c r="O15" s="48">
        <v>30</v>
      </c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7"/>
      <c r="AB15" s="47"/>
      <c r="AC15" s="47"/>
      <c r="AD15" s="47"/>
      <c r="AE15" s="47"/>
      <c r="AF15" s="47"/>
      <c r="AG15" s="168">
        <v>45</v>
      </c>
      <c r="AH15" s="51">
        <f t="shared" si="2"/>
        <v>32</v>
      </c>
      <c r="AI15" s="52">
        <f t="shared" si="3"/>
        <v>26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7">
        <v>25</v>
      </c>
      <c r="C16" s="47">
        <v>25</v>
      </c>
      <c r="D16" s="47">
        <v>25</v>
      </c>
      <c r="E16" s="47">
        <v>25</v>
      </c>
      <c r="F16" s="47">
        <v>25</v>
      </c>
      <c r="G16" s="47">
        <v>25</v>
      </c>
      <c r="H16" s="47">
        <v>25</v>
      </c>
      <c r="I16" s="47">
        <v>25</v>
      </c>
      <c r="J16" s="47">
        <v>25</v>
      </c>
      <c r="K16" s="47">
        <v>25</v>
      </c>
      <c r="L16" s="48">
        <v>20</v>
      </c>
      <c r="M16" s="48">
        <v>25</v>
      </c>
      <c r="N16" s="48">
        <v>25</v>
      </c>
      <c r="O16" s="48">
        <v>25</v>
      </c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7"/>
      <c r="AB16" s="47"/>
      <c r="AC16" s="47"/>
      <c r="AD16" s="47"/>
      <c r="AE16" s="47"/>
      <c r="AF16" s="47"/>
      <c r="AG16" s="168">
        <v>42</v>
      </c>
      <c r="AH16" s="51">
        <f t="shared" si="2"/>
        <v>25</v>
      </c>
      <c r="AI16" s="52">
        <f t="shared" si="3"/>
        <v>20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7">
        <v>25</v>
      </c>
      <c r="C17" s="47">
        <v>25</v>
      </c>
      <c r="D17" s="47">
        <v>25</v>
      </c>
      <c r="E17" s="47">
        <v>25</v>
      </c>
      <c r="F17" s="47">
        <v>25</v>
      </c>
      <c r="G17" s="47">
        <v>25</v>
      </c>
      <c r="H17" s="47">
        <v>25</v>
      </c>
      <c r="I17" s="47">
        <v>25</v>
      </c>
      <c r="J17" s="47">
        <v>25</v>
      </c>
      <c r="K17" s="47">
        <v>25</v>
      </c>
      <c r="L17" s="48">
        <v>25</v>
      </c>
      <c r="M17" s="48">
        <v>25</v>
      </c>
      <c r="N17" s="48">
        <v>25</v>
      </c>
      <c r="O17" s="48">
        <v>25</v>
      </c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7"/>
      <c r="AB17" s="47"/>
      <c r="AC17" s="47"/>
      <c r="AD17" s="47"/>
      <c r="AE17" s="47"/>
      <c r="AF17" s="47"/>
      <c r="AG17" s="168">
        <v>36</v>
      </c>
      <c r="AH17" s="51">
        <f t="shared" si="2"/>
        <v>25</v>
      </c>
      <c r="AI17" s="52">
        <f t="shared" si="3"/>
        <v>25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7">
        <v>25.3</v>
      </c>
      <c r="C18" s="47">
        <v>25.3</v>
      </c>
      <c r="D18" s="47">
        <v>25.3</v>
      </c>
      <c r="E18" s="47">
        <v>25.3</v>
      </c>
      <c r="F18" s="47">
        <v>25.3</v>
      </c>
      <c r="G18" s="47">
        <v>0</v>
      </c>
      <c r="H18" s="47">
        <v>0</v>
      </c>
      <c r="I18" s="47">
        <v>25</v>
      </c>
      <c r="J18" s="47">
        <v>25</v>
      </c>
      <c r="K18" s="47">
        <v>25</v>
      </c>
      <c r="L18" s="48">
        <v>25</v>
      </c>
      <c r="M18" s="48">
        <v>25</v>
      </c>
      <c r="N18" s="48">
        <v>25.3</v>
      </c>
      <c r="O18" s="48">
        <v>25.4</v>
      </c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7"/>
      <c r="AB18" s="47"/>
      <c r="AC18" s="47"/>
      <c r="AD18" s="47"/>
      <c r="AE18" s="47"/>
      <c r="AF18" s="47"/>
      <c r="AG18" s="168">
        <v>30</v>
      </c>
      <c r="AH18" s="51">
        <f t="shared" si="2"/>
        <v>25.4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7">
        <v>6.2</v>
      </c>
      <c r="C19" s="47">
        <v>6.2</v>
      </c>
      <c r="D19" s="47">
        <v>6.2</v>
      </c>
      <c r="E19" s="47">
        <v>6.2</v>
      </c>
      <c r="F19" s="47">
        <v>6.2</v>
      </c>
      <c r="G19" s="47">
        <v>6.2</v>
      </c>
      <c r="H19" s="47">
        <v>6.2</v>
      </c>
      <c r="I19" s="47">
        <v>6.2</v>
      </c>
      <c r="J19" s="47">
        <v>6.2</v>
      </c>
      <c r="K19" s="47">
        <v>6.2</v>
      </c>
      <c r="L19" s="48">
        <v>6.2</v>
      </c>
      <c r="M19" s="48">
        <v>6.2</v>
      </c>
      <c r="N19" s="48">
        <v>6.2</v>
      </c>
      <c r="O19" s="48">
        <v>6.2</v>
      </c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7"/>
      <c r="AB19" s="47"/>
      <c r="AC19" s="47"/>
      <c r="AD19" s="47"/>
      <c r="AE19" s="47"/>
      <c r="AF19" s="47"/>
      <c r="AG19" s="168">
        <v>27</v>
      </c>
      <c r="AH19" s="51">
        <f t="shared" si="2"/>
        <v>6.2</v>
      </c>
      <c r="AI19" s="52">
        <f t="shared" si="3"/>
        <v>6.2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8">
        <v>0</v>
      </c>
      <c r="M20" s="48">
        <v>0</v>
      </c>
      <c r="N20" s="48">
        <v>0</v>
      </c>
      <c r="O20" s="48">
        <v>0</v>
      </c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7"/>
      <c r="AB20" s="47"/>
      <c r="AC20" s="47"/>
      <c r="AD20" s="47"/>
      <c r="AE20" s="47"/>
      <c r="AF20" s="47"/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7">
        <v>22</v>
      </c>
      <c r="C21" s="47">
        <v>22</v>
      </c>
      <c r="D21" s="47">
        <v>22</v>
      </c>
      <c r="E21" s="47">
        <v>22</v>
      </c>
      <c r="F21" s="47">
        <v>22</v>
      </c>
      <c r="G21" s="47">
        <v>22</v>
      </c>
      <c r="H21" s="47">
        <v>22</v>
      </c>
      <c r="I21" s="47">
        <v>22</v>
      </c>
      <c r="J21" s="47">
        <v>22</v>
      </c>
      <c r="K21" s="47">
        <v>22</v>
      </c>
      <c r="L21" s="48">
        <v>22</v>
      </c>
      <c r="M21" s="48">
        <v>22</v>
      </c>
      <c r="N21" s="48">
        <v>22</v>
      </c>
      <c r="O21" s="48">
        <v>22</v>
      </c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7"/>
      <c r="AB21" s="47"/>
      <c r="AC21" s="47"/>
      <c r="AD21" s="47"/>
      <c r="AE21" s="47"/>
      <c r="AF21" s="47"/>
      <c r="AG21" s="168">
        <v>25</v>
      </c>
      <c r="AH21" s="51">
        <f t="shared" si="2"/>
        <v>22</v>
      </c>
      <c r="AI21" s="52">
        <f t="shared" si="3"/>
        <v>22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7">
        <v>22</v>
      </c>
      <c r="C22" s="47">
        <v>22</v>
      </c>
      <c r="D22" s="47">
        <v>22</v>
      </c>
      <c r="E22" s="47">
        <v>22</v>
      </c>
      <c r="F22" s="47">
        <v>22</v>
      </c>
      <c r="G22" s="47">
        <v>22</v>
      </c>
      <c r="H22" s="47">
        <v>22</v>
      </c>
      <c r="I22" s="47">
        <v>22</v>
      </c>
      <c r="J22" s="47">
        <v>22</v>
      </c>
      <c r="K22" s="47">
        <v>22</v>
      </c>
      <c r="L22" s="48">
        <v>15</v>
      </c>
      <c r="M22" s="48">
        <v>15</v>
      </c>
      <c r="N22" s="48">
        <v>15</v>
      </c>
      <c r="O22" s="48">
        <v>15</v>
      </c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7"/>
      <c r="AB22" s="47"/>
      <c r="AC22" s="47"/>
      <c r="AD22" s="47"/>
      <c r="AE22" s="47"/>
      <c r="AF22" s="47"/>
      <c r="AG22" s="168">
        <v>25</v>
      </c>
      <c r="AH22" s="51">
        <f t="shared" si="2"/>
        <v>22</v>
      </c>
      <c r="AI22" s="52">
        <f t="shared" si="3"/>
        <v>15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7">
        <v>22</v>
      </c>
      <c r="C23" s="47">
        <v>22</v>
      </c>
      <c r="D23" s="47">
        <v>22</v>
      </c>
      <c r="E23" s="47">
        <v>22</v>
      </c>
      <c r="F23" s="47">
        <v>22</v>
      </c>
      <c r="G23" s="47">
        <v>22</v>
      </c>
      <c r="H23" s="47">
        <v>22</v>
      </c>
      <c r="I23" s="47">
        <v>22</v>
      </c>
      <c r="J23" s="47">
        <v>22</v>
      </c>
      <c r="K23" s="47">
        <v>22</v>
      </c>
      <c r="L23" s="48">
        <v>22</v>
      </c>
      <c r="M23" s="48">
        <v>22</v>
      </c>
      <c r="N23" s="48">
        <v>22</v>
      </c>
      <c r="O23" s="48">
        <v>22</v>
      </c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7"/>
      <c r="AB23" s="47"/>
      <c r="AC23" s="47"/>
      <c r="AD23" s="47"/>
      <c r="AE23" s="47"/>
      <c r="AF23" s="47"/>
      <c r="AG23" s="168">
        <v>25</v>
      </c>
      <c r="AH23" s="51">
        <f t="shared" si="2"/>
        <v>22</v>
      </c>
      <c r="AI23" s="52">
        <f t="shared" si="3"/>
        <v>22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7">
        <v>22</v>
      </c>
      <c r="C24" s="47">
        <v>22</v>
      </c>
      <c r="D24" s="47">
        <v>22</v>
      </c>
      <c r="E24" s="47">
        <v>22</v>
      </c>
      <c r="F24" s="47">
        <v>22</v>
      </c>
      <c r="G24" s="47">
        <v>22</v>
      </c>
      <c r="H24" s="47">
        <v>22</v>
      </c>
      <c r="I24" s="47">
        <v>22</v>
      </c>
      <c r="J24" s="47">
        <v>22</v>
      </c>
      <c r="K24" s="47">
        <v>22</v>
      </c>
      <c r="L24" s="48">
        <v>15</v>
      </c>
      <c r="M24" s="48">
        <v>22</v>
      </c>
      <c r="N24" s="48">
        <v>22</v>
      </c>
      <c r="O24" s="48">
        <v>22</v>
      </c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7"/>
      <c r="AB24" s="47"/>
      <c r="AC24" s="47"/>
      <c r="AD24" s="47"/>
      <c r="AE24" s="47"/>
      <c r="AF24" s="47"/>
      <c r="AG24" s="168">
        <v>24.2</v>
      </c>
      <c r="AH24" s="51">
        <f t="shared" si="2"/>
        <v>22</v>
      </c>
      <c r="AI24" s="52">
        <f t="shared" si="3"/>
        <v>15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7">
        <v>15</v>
      </c>
      <c r="C25" s="47">
        <v>15</v>
      </c>
      <c r="D25" s="47">
        <v>15</v>
      </c>
      <c r="E25" s="47">
        <v>15</v>
      </c>
      <c r="F25" s="47">
        <v>15</v>
      </c>
      <c r="G25" s="47">
        <v>15</v>
      </c>
      <c r="H25" s="47">
        <v>15</v>
      </c>
      <c r="I25" s="47">
        <v>15</v>
      </c>
      <c r="J25" s="47">
        <v>15</v>
      </c>
      <c r="K25" s="47">
        <v>15</v>
      </c>
      <c r="L25" s="48">
        <v>10</v>
      </c>
      <c r="M25" s="48">
        <v>15</v>
      </c>
      <c r="N25" s="48">
        <v>15</v>
      </c>
      <c r="O25" s="48">
        <v>15</v>
      </c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7"/>
      <c r="AB25" s="47"/>
      <c r="AC25" s="47"/>
      <c r="AD25" s="47"/>
      <c r="AE25" s="47"/>
      <c r="AF25" s="47"/>
      <c r="AG25" s="168">
        <v>23.5</v>
      </c>
      <c r="AH25" s="51">
        <f t="shared" si="2"/>
        <v>15</v>
      </c>
      <c r="AI25" s="52">
        <f t="shared" si="3"/>
        <v>10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7">
        <v>13</v>
      </c>
      <c r="C26" s="47">
        <v>13</v>
      </c>
      <c r="D26" s="47">
        <v>13</v>
      </c>
      <c r="E26" s="47">
        <v>13</v>
      </c>
      <c r="F26" s="47">
        <v>13</v>
      </c>
      <c r="G26" s="47">
        <v>13</v>
      </c>
      <c r="H26" s="47">
        <v>13</v>
      </c>
      <c r="I26" s="47">
        <v>13</v>
      </c>
      <c r="J26" s="47">
        <v>13</v>
      </c>
      <c r="K26" s="47">
        <v>13</v>
      </c>
      <c r="L26" s="48">
        <v>13</v>
      </c>
      <c r="M26" s="48">
        <v>13</v>
      </c>
      <c r="N26" s="48">
        <v>13</v>
      </c>
      <c r="O26" s="48">
        <v>13</v>
      </c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7"/>
      <c r="AB26" s="47"/>
      <c r="AC26" s="47"/>
      <c r="AD26" s="47"/>
      <c r="AE26" s="47"/>
      <c r="AF26" s="47"/>
      <c r="AG26" s="168">
        <v>22.2</v>
      </c>
      <c r="AH26" s="51">
        <f t="shared" si="2"/>
        <v>13</v>
      </c>
      <c r="AI26" s="52">
        <f t="shared" si="3"/>
        <v>13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7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8">
        <v>0</v>
      </c>
      <c r="M27" s="48">
        <v>0</v>
      </c>
      <c r="N27" s="48">
        <v>0</v>
      </c>
      <c r="O27" s="48">
        <v>0</v>
      </c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7"/>
      <c r="AB27" s="47"/>
      <c r="AC27" s="47"/>
      <c r="AD27" s="47"/>
      <c r="AE27" s="47"/>
      <c r="AF27" s="47"/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7">
        <v>0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8">
        <v>0</v>
      </c>
      <c r="M28" s="48">
        <v>0</v>
      </c>
      <c r="N28" s="48">
        <v>0</v>
      </c>
      <c r="O28" s="48">
        <v>0</v>
      </c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7"/>
      <c r="AB28" s="47"/>
      <c r="AC28" s="47"/>
      <c r="AD28" s="47"/>
      <c r="AE28" s="47"/>
      <c r="AF28" s="47"/>
      <c r="AG28" s="168">
        <v>22.1</v>
      </c>
      <c r="AH28" s="51">
        <f t="shared" si="2"/>
        <v>0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55">
        <v>12</v>
      </c>
      <c r="C29" s="55">
        <v>12</v>
      </c>
      <c r="D29" s="55">
        <v>12</v>
      </c>
      <c r="E29" s="55">
        <v>12</v>
      </c>
      <c r="F29" s="55">
        <v>12</v>
      </c>
      <c r="G29" s="55">
        <v>12</v>
      </c>
      <c r="H29" s="55">
        <v>12</v>
      </c>
      <c r="I29" s="55">
        <v>12</v>
      </c>
      <c r="J29" s="55">
        <v>12</v>
      </c>
      <c r="K29" s="55">
        <v>12</v>
      </c>
      <c r="L29" s="48">
        <v>12</v>
      </c>
      <c r="M29" s="48">
        <v>12</v>
      </c>
      <c r="N29" s="48">
        <v>12</v>
      </c>
      <c r="O29" s="48">
        <v>12</v>
      </c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55"/>
      <c r="AB29" s="55"/>
      <c r="AC29" s="55"/>
      <c r="AD29" s="55"/>
      <c r="AE29" s="55"/>
      <c r="AF29" s="55"/>
      <c r="AG29" s="56">
        <v>22</v>
      </c>
      <c r="AH29" s="51">
        <f t="shared" si="2"/>
        <v>12</v>
      </c>
      <c r="AI29" s="52">
        <f t="shared" si="3"/>
        <v>12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48">
        <v>0</v>
      </c>
      <c r="M30" s="48">
        <v>0</v>
      </c>
      <c r="N30" s="48">
        <v>0</v>
      </c>
      <c r="O30" s="48">
        <v>0</v>
      </c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55"/>
      <c r="AB30" s="55"/>
      <c r="AC30" s="55"/>
      <c r="AD30" s="55"/>
      <c r="AE30" s="55"/>
      <c r="AF30" s="55"/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55">
        <v>9</v>
      </c>
      <c r="C31" s="55">
        <v>9</v>
      </c>
      <c r="D31" s="55">
        <v>9</v>
      </c>
      <c r="E31" s="55">
        <v>9</v>
      </c>
      <c r="F31" s="55">
        <v>9</v>
      </c>
      <c r="G31" s="55">
        <v>9</v>
      </c>
      <c r="H31" s="55">
        <v>9</v>
      </c>
      <c r="I31" s="55">
        <v>9</v>
      </c>
      <c r="J31" s="55">
        <v>9</v>
      </c>
      <c r="K31" s="55">
        <v>9</v>
      </c>
      <c r="L31" s="48">
        <v>9</v>
      </c>
      <c r="M31" s="48">
        <v>9</v>
      </c>
      <c r="N31" s="48">
        <v>9</v>
      </c>
      <c r="O31" s="48">
        <v>9</v>
      </c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55"/>
      <c r="AB31" s="55"/>
      <c r="AC31" s="55"/>
      <c r="AD31" s="55"/>
      <c r="AE31" s="55"/>
      <c r="AF31" s="55"/>
      <c r="AG31" s="58">
        <v>20</v>
      </c>
      <c r="AH31" s="51">
        <f t="shared" si="2"/>
        <v>9</v>
      </c>
      <c r="AI31" s="52">
        <f t="shared" si="3"/>
        <v>9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8">
        <v>0</v>
      </c>
      <c r="M32" s="48">
        <v>0</v>
      </c>
      <c r="N32" s="48">
        <v>0</v>
      </c>
      <c r="O32" s="48">
        <v>0</v>
      </c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55"/>
      <c r="AB32" s="55"/>
      <c r="AC32" s="55"/>
      <c r="AD32" s="55"/>
      <c r="AE32" s="55"/>
      <c r="AF32" s="55"/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>
        <v>147</v>
      </c>
      <c r="C34" s="55">
        <v>144</v>
      </c>
      <c r="D34" s="55">
        <v>138.69999999999999</v>
      </c>
      <c r="E34" s="55">
        <v>145.30000000000001</v>
      </c>
      <c r="F34" s="55">
        <v>142</v>
      </c>
      <c r="G34" s="55">
        <v>54</v>
      </c>
      <c r="H34" s="55">
        <v>105</v>
      </c>
      <c r="I34" s="55">
        <v>100</v>
      </c>
      <c r="J34" s="55">
        <v>106</v>
      </c>
      <c r="K34" s="55">
        <v>107</v>
      </c>
      <c r="L34" s="64">
        <v>94</v>
      </c>
      <c r="M34" s="64">
        <f>81+48</f>
        <v>129</v>
      </c>
      <c r="N34" s="64">
        <f>83.8+52.1</f>
        <v>135.9</v>
      </c>
      <c r="O34" s="64">
        <f>50.9+77.9</f>
        <v>128.80000000000001</v>
      </c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55"/>
      <c r="AF34" s="55"/>
      <c r="AG34" s="58">
        <v>240</v>
      </c>
      <c r="AH34" s="51">
        <f t="shared" si="2"/>
        <v>147</v>
      </c>
      <c r="AI34" s="52">
        <f t="shared" si="3"/>
        <v>54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847.5</v>
      </c>
      <c r="C35" s="66">
        <f t="shared" si="4"/>
        <v>832.3</v>
      </c>
      <c r="D35" s="66">
        <f t="shared" si="4"/>
        <v>797.4</v>
      </c>
      <c r="E35" s="66">
        <f t="shared" si="4"/>
        <v>732.4</v>
      </c>
      <c r="F35" s="66">
        <f t="shared" si="4"/>
        <v>732.4</v>
      </c>
      <c r="G35" s="66">
        <f t="shared" si="4"/>
        <v>815.09999999999991</v>
      </c>
      <c r="H35" s="66">
        <f t="shared" si="4"/>
        <v>750.09999999999991</v>
      </c>
      <c r="I35" s="66">
        <f t="shared" si="4"/>
        <v>775.09999999999991</v>
      </c>
      <c r="J35" s="66">
        <f t="shared" si="4"/>
        <v>795.09999999999991</v>
      </c>
      <c r="K35" s="66">
        <f t="shared" si="4"/>
        <v>845.09999999999991</v>
      </c>
      <c r="L35" s="66">
        <f t="shared" si="4"/>
        <v>848.09999999999991</v>
      </c>
      <c r="M35" s="66">
        <f t="shared" si="4"/>
        <v>869.1</v>
      </c>
      <c r="N35" s="66">
        <f t="shared" si="4"/>
        <v>869.30000000000007</v>
      </c>
      <c r="O35" s="66">
        <f t="shared" si="4"/>
        <v>892.5</v>
      </c>
      <c r="P35" s="66">
        <f t="shared" si="4"/>
        <v>220</v>
      </c>
      <c r="Q35" s="66">
        <f t="shared" si="4"/>
        <v>220</v>
      </c>
      <c r="R35" s="66">
        <f t="shared" si="4"/>
        <v>220</v>
      </c>
      <c r="S35" s="66">
        <f t="shared" si="4"/>
        <v>220</v>
      </c>
      <c r="T35" s="66">
        <f t="shared" si="4"/>
        <v>220</v>
      </c>
      <c r="U35" s="66">
        <f t="shared" si="4"/>
        <v>220</v>
      </c>
      <c r="V35" s="66">
        <f t="shared" si="4"/>
        <v>220</v>
      </c>
      <c r="W35" s="66">
        <f t="shared" si="4"/>
        <v>220</v>
      </c>
      <c r="X35" s="66">
        <f t="shared" si="4"/>
        <v>220</v>
      </c>
      <c r="Y35" s="66">
        <f t="shared" si="4"/>
        <v>220</v>
      </c>
      <c r="Z35" s="66">
        <f t="shared" si="4"/>
        <v>220</v>
      </c>
      <c r="AA35" s="66">
        <f t="shared" si="4"/>
        <v>220</v>
      </c>
      <c r="AB35" s="66">
        <f t="shared" si="4"/>
        <v>220</v>
      </c>
      <c r="AC35" s="66">
        <f t="shared" si="4"/>
        <v>220</v>
      </c>
      <c r="AD35" s="66">
        <f t="shared" si="4"/>
        <v>220</v>
      </c>
      <c r="AE35" s="66">
        <f t="shared" si="4"/>
        <v>220</v>
      </c>
      <c r="AF35" s="66">
        <f t="shared" si="4"/>
        <v>220</v>
      </c>
      <c r="AG35" s="58">
        <f>SUM(AG11:AG34)</f>
        <v>1416.83</v>
      </c>
      <c r="AH35" s="51">
        <f t="shared" si="2"/>
        <v>892.5</v>
      </c>
      <c r="AI35" s="52">
        <f t="shared" si="3"/>
        <v>220</v>
      </c>
      <c r="AK35" s="53"/>
    </row>
    <row r="36" spans="1:41" x14ac:dyDescent="0.25">
      <c r="A36" s="54" t="s">
        <v>21</v>
      </c>
      <c r="B36" s="55">
        <v>140.1</v>
      </c>
      <c r="C36" s="55">
        <v>138.80000000000001</v>
      </c>
      <c r="D36" s="55">
        <v>138.80000000000001</v>
      </c>
      <c r="E36" s="55">
        <v>140.69999999999999</v>
      </c>
      <c r="F36" s="55">
        <v>130</v>
      </c>
      <c r="G36" s="55">
        <v>142</v>
      </c>
      <c r="H36" s="55">
        <v>130</v>
      </c>
      <c r="I36" s="55">
        <v>116</v>
      </c>
      <c r="J36" s="55">
        <v>142</v>
      </c>
      <c r="K36" s="55">
        <v>139</v>
      </c>
      <c r="L36" s="48">
        <v>139</v>
      </c>
      <c r="M36" s="48">
        <v>139</v>
      </c>
      <c r="N36" s="48">
        <v>138.4</v>
      </c>
      <c r="O36" s="48">
        <v>138.69999999999999</v>
      </c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7"/>
      <c r="AB36" s="47"/>
      <c r="AC36" s="47"/>
      <c r="AD36" s="47"/>
      <c r="AE36" s="47"/>
      <c r="AF36" s="47"/>
      <c r="AG36" s="56">
        <v>144</v>
      </c>
      <c r="AH36" s="51">
        <f t="shared" si="2"/>
        <v>142</v>
      </c>
      <c r="AI36" s="52">
        <f t="shared" si="3"/>
        <v>116</v>
      </c>
      <c r="AK36" s="53"/>
    </row>
    <row r="37" spans="1:41" x14ac:dyDescent="0.25">
      <c r="A37" s="57" t="s">
        <v>22</v>
      </c>
      <c r="B37" s="55">
        <v>70.599999999999994</v>
      </c>
      <c r="C37" s="55">
        <v>69.8</v>
      </c>
      <c r="D37" s="55">
        <v>69.3</v>
      </c>
      <c r="E37" s="55">
        <v>70</v>
      </c>
      <c r="F37" s="55">
        <v>65</v>
      </c>
      <c r="G37" s="55">
        <v>70</v>
      </c>
      <c r="H37" s="55">
        <v>60</v>
      </c>
      <c r="I37" s="55">
        <v>70</v>
      </c>
      <c r="J37" s="55">
        <v>69</v>
      </c>
      <c r="K37" s="55">
        <v>72.099999999999994</v>
      </c>
      <c r="L37" s="67">
        <v>72.099999999999994</v>
      </c>
      <c r="M37" s="67">
        <v>72.099999999999994</v>
      </c>
      <c r="N37" s="67">
        <v>71.599999999999994</v>
      </c>
      <c r="O37" s="67">
        <v>71.7</v>
      </c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55"/>
      <c r="AB37" s="55"/>
      <c r="AC37" s="55"/>
      <c r="AD37" s="55"/>
      <c r="AE37" s="55"/>
      <c r="AF37" s="55"/>
      <c r="AG37" s="58">
        <v>70</v>
      </c>
      <c r="AH37" s="51">
        <f t="shared" si="2"/>
        <v>72.099999999999994</v>
      </c>
      <c r="AI37" s="52">
        <f t="shared" si="3"/>
        <v>60</v>
      </c>
      <c r="AK37" s="53"/>
    </row>
    <row r="38" spans="1:41" x14ac:dyDescent="0.25">
      <c r="A38" s="57" t="s">
        <v>23</v>
      </c>
      <c r="B38" s="55">
        <v>63.1</v>
      </c>
      <c r="C38" s="55">
        <v>63</v>
      </c>
      <c r="D38" s="55">
        <v>63.2</v>
      </c>
      <c r="E38" s="55">
        <v>58</v>
      </c>
      <c r="F38" s="55">
        <v>58</v>
      </c>
      <c r="G38" s="55">
        <v>62</v>
      </c>
      <c r="H38" s="55">
        <v>58</v>
      </c>
      <c r="I38" s="55">
        <v>62</v>
      </c>
      <c r="J38" s="55">
        <v>62.45</v>
      </c>
      <c r="K38" s="55">
        <v>62.3</v>
      </c>
      <c r="L38" s="67">
        <v>62.3</v>
      </c>
      <c r="M38" s="67">
        <v>62.3</v>
      </c>
      <c r="N38" s="67">
        <v>63.7</v>
      </c>
      <c r="O38" s="67">
        <v>63.3</v>
      </c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55"/>
      <c r="AB38" s="55"/>
      <c r="AC38" s="55"/>
      <c r="AD38" s="55"/>
      <c r="AE38" s="55"/>
      <c r="AF38" s="55"/>
      <c r="AG38" s="58">
        <v>69</v>
      </c>
      <c r="AH38" s="51">
        <f t="shared" si="2"/>
        <v>63.7</v>
      </c>
      <c r="AI38" s="52">
        <f t="shared" si="3"/>
        <v>58</v>
      </c>
      <c r="AK38" s="53"/>
    </row>
    <row r="39" spans="1:41" x14ac:dyDescent="0.25">
      <c r="A39" s="57" t="s">
        <v>24</v>
      </c>
      <c r="B39" s="55">
        <v>30</v>
      </c>
      <c r="C39" s="55">
        <v>30</v>
      </c>
      <c r="D39" s="55">
        <v>30</v>
      </c>
      <c r="E39" s="55">
        <v>30</v>
      </c>
      <c r="F39" s="55">
        <v>30</v>
      </c>
      <c r="G39" s="55">
        <v>30</v>
      </c>
      <c r="H39" s="55">
        <v>30</v>
      </c>
      <c r="I39" s="55">
        <v>30</v>
      </c>
      <c r="J39" s="55">
        <v>30</v>
      </c>
      <c r="K39" s="55">
        <v>30</v>
      </c>
      <c r="L39" s="67">
        <v>30</v>
      </c>
      <c r="M39" s="67">
        <v>30</v>
      </c>
      <c r="N39" s="67">
        <v>30</v>
      </c>
      <c r="O39" s="67">
        <v>30</v>
      </c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55"/>
      <c r="AB39" s="55"/>
      <c r="AC39" s="55"/>
      <c r="AD39" s="55"/>
      <c r="AE39" s="55"/>
      <c r="AF39" s="55"/>
      <c r="AG39" s="58">
        <v>60</v>
      </c>
      <c r="AH39" s="51">
        <f t="shared" si="2"/>
        <v>30</v>
      </c>
      <c r="AI39" s="52">
        <f t="shared" si="3"/>
        <v>30</v>
      </c>
      <c r="AK39" s="53"/>
    </row>
    <row r="40" spans="1:41" x14ac:dyDescent="0.25">
      <c r="A40" s="57" t="s">
        <v>25</v>
      </c>
      <c r="B40" s="55">
        <v>15</v>
      </c>
      <c r="C40" s="55">
        <v>15</v>
      </c>
      <c r="D40" s="55">
        <v>15</v>
      </c>
      <c r="E40" s="55">
        <v>15</v>
      </c>
      <c r="F40" s="55">
        <v>15</v>
      </c>
      <c r="G40" s="55">
        <v>15</v>
      </c>
      <c r="H40" s="55">
        <v>15</v>
      </c>
      <c r="I40" s="55">
        <v>15</v>
      </c>
      <c r="J40" s="55">
        <v>15</v>
      </c>
      <c r="K40" s="55">
        <v>15</v>
      </c>
      <c r="L40" s="48">
        <v>15</v>
      </c>
      <c r="M40" s="48">
        <v>15</v>
      </c>
      <c r="N40" s="48">
        <v>15</v>
      </c>
      <c r="O40" s="48">
        <v>15</v>
      </c>
      <c r="P40" s="48"/>
      <c r="Q40" s="48"/>
      <c r="R40" s="48"/>
      <c r="S40" s="48"/>
      <c r="T40" s="48"/>
      <c r="U40" s="48"/>
      <c r="V40" s="48"/>
      <c r="W40" s="48"/>
      <c r="X40" s="48"/>
      <c r="Y40" s="67"/>
      <c r="Z40" s="67"/>
      <c r="AA40" s="55"/>
      <c r="AB40" s="55"/>
      <c r="AC40" s="55"/>
      <c r="AD40" s="55"/>
      <c r="AE40" s="55"/>
      <c r="AF40" s="55"/>
      <c r="AG40" s="58">
        <v>30</v>
      </c>
      <c r="AH40" s="51">
        <f t="shared" si="2"/>
        <v>15</v>
      </c>
      <c r="AI40" s="52">
        <f t="shared" si="3"/>
        <v>15</v>
      </c>
      <c r="AK40" s="53"/>
    </row>
    <row r="41" spans="1:41" x14ac:dyDescent="0.25">
      <c r="A41" s="57" t="s">
        <v>86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55"/>
      <c r="AB41" s="55"/>
      <c r="AC41" s="55"/>
      <c r="AD41" s="55"/>
      <c r="AE41" s="55"/>
      <c r="AF41" s="55"/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>
        <v>16.899999999999999</v>
      </c>
      <c r="C42" s="68">
        <v>16.899999999999999</v>
      </c>
      <c r="D42" s="68">
        <v>16.899999999999999</v>
      </c>
      <c r="E42" s="68">
        <v>16.600000000000001</v>
      </c>
      <c r="F42" s="68">
        <v>16.600000000000001</v>
      </c>
      <c r="G42" s="68">
        <v>16.600000000000001</v>
      </c>
      <c r="H42" s="68">
        <v>16.600000000000001</v>
      </c>
      <c r="I42" s="68">
        <v>16.600000000000001</v>
      </c>
      <c r="J42" s="68">
        <v>17</v>
      </c>
      <c r="K42" s="68">
        <v>17.3</v>
      </c>
      <c r="L42" s="48">
        <v>17.3</v>
      </c>
      <c r="M42" s="48">
        <v>17.3</v>
      </c>
      <c r="N42" s="48">
        <v>16.899999999999999</v>
      </c>
      <c r="O42" s="48">
        <v>16.899999999999999</v>
      </c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55"/>
      <c r="AB42" s="55"/>
      <c r="AC42" s="55"/>
      <c r="AD42" s="55"/>
      <c r="AE42" s="55"/>
      <c r="AF42" s="55"/>
      <c r="AG42" s="58">
        <v>24</v>
      </c>
      <c r="AH42" s="51">
        <f t="shared" si="2"/>
        <v>17.3</v>
      </c>
      <c r="AI42" s="52">
        <f t="shared" si="3"/>
        <v>16.600000000000001</v>
      </c>
      <c r="AK42" s="53"/>
    </row>
    <row r="43" spans="1:41" x14ac:dyDescent="0.25">
      <c r="A43" s="57" t="s">
        <v>27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48">
        <v>0</v>
      </c>
      <c r="M43" s="48">
        <v>0</v>
      </c>
      <c r="N43" s="48">
        <v>0</v>
      </c>
      <c r="O43" s="48">
        <v>0</v>
      </c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55"/>
      <c r="AB43" s="55"/>
      <c r="AC43" s="55"/>
      <c r="AD43" s="55"/>
      <c r="AE43" s="55"/>
      <c r="AF43" s="55"/>
      <c r="AG43" s="58">
        <v>15</v>
      </c>
      <c r="AH43" s="51">
        <f t="shared" si="2"/>
        <v>0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>
        <v>12</v>
      </c>
      <c r="C44" s="55">
        <v>12</v>
      </c>
      <c r="D44" s="55">
        <v>12</v>
      </c>
      <c r="E44" s="55">
        <v>12</v>
      </c>
      <c r="F44" s="55">
        <v>12</v>
      </c>
      <c r="G44" s="55">
        <v>12</v>
      </c>
      <c r="H44" s="55">
        <v>12</v>
      </c>
      <c r="I44" s="55">
        <v>12</v>
      </c>
      <c r="J44" s="55">
        <v>12</v>
      </c>
      <c r="K44" s="55">
        <v>12</v>
      </c>
      <c r="L44" s="48">
        <v>12</v>
      </c>
      <c r="M44" s="48">
        <v>12</v>
      </c>
      <c r="N44" s="48">
        <v>12</v>
      </c>
      <c r="O44" s="48">
        <v>12</v>
      </c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55"/>
      <c r="AB44" s="55"/>
      <c r="AC44" s="55"/>
      <c r="AD44" s="55"/>
      <c r="AE44" s="55"/>
      <c r="AF44" s="55"/>
      <c r="AG44" s="58">
        <v>14.1</v>
      </c>
      <c r="AH44" s="51">
        <f t="shared" si="2"/>
        <v>12</v>
      </c>
      <c r="AI44" s="52">
        <f t="shared" si="3"/>
        <v>12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>
        <v>14</v>
      </c>
      <c r="C45" s="68">
        <v>4</v>
      </c>
      <c r="D45" s="68">
        <v>14</v>
      </c>
      <c r="E45" s="68">
        <v>14</v>
      </c>
      <c r="F45" s="68">
        <v>14</v>
      </c>
      <c r="G45" s="68">
        <v>14</v>
      </c>
      <c r="H45" s="68">
        <v>14</v>
      </c>
      <c r="I45" s="68">
        <v>14</v>
      </c>
      <c r="J45" s="68">
        <v>14</v>
      </c>
      <c r="K45" s="68">
        <v>14</v>
      </c>
      <c r="L45" s="48">
        <v>14</v>
      </c>
      <c r="M45" s="48">
        <v>14</v>
      </c>
      <c r="N45" s="48">
        <v>14</v>
      </c>
      <c r="O45" s="48">
        <v>14</v>
      </c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55"/>
      <c r="AB45" s="55"/>
      <c r="AC45" s="55"/>
      <c r="AD45" s="55"/>
      <c r="AE45" s="55"/>
      <c r="AF45" s="55"/>
      <c r="AG45" s="58">
        <v>14</v>
      </c>
      <c r="AH45" s="51">
        <f t="shared" si="2"/>
        <v>14</v>
      </c>
      <c r="AI45" s="52">
        <f t="shared" si="3"/>
        <v>4</v>
      </c>
      <c r="AK45" s="53"/>
    </row>
    <row r="46" spans="1:41" x14ac:dyDescent="0.25">
      <c r="A46" s="57" t="s">
        <v>30</v>
      </c>
      <c r="B46" s="55">
        <v>6.6</v>
      </c>
      <c r="C46" s="55">
        <v>6.6</v>
      </c>
      <c r="D46" s="55">
        <v>6.6</v>
      </c>
      <c r="E46" s="55">
        <v>6.6</v>
      </c>
      <c r="F46" s="55">
        <v>6.6</v>
      </c>
      <c r="G46" s="55">
        <v>6.6</v>
      </c>
      <c r="H46" s="55">
        <v>6.6</v>
      </c>
      <c r="I46" s="55">
        <v>6.6</v>
      </c>
      <c r="J46" s="55">
        <v>6.6</v>
      </c>
      <c r="K46" s="55">
        <v>6.6</v>
      </c>
      <c r="L46" s="48">
        <v>6.6</v>
      </c>
      <c r="M46" s="48">
        <v>6.6</v>
      </c>
      <c r="N46" s="48">
        <v>6.7</v>
      </c>
      <c r="O46" s="48">
        <v>6.7</v>
      </c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55"/>
      <c r="AB46" s="55"/>
      <c r="AC46" s="55"/>
      <c r="AD46" s="55"/>
      <c r="AE46" s="55"/>
      <c r="AF46" s="55"/>
      <c r="AG46" s="58">
        <v>10.050000000000001</v>
      </c>
      <c r="AH46" s="51">
        <f t="shared" si="2"/>
        <v>6.7</v>
      </c>
      <c r="AI46" s="52">
        <f t="shared" si="3"/>
        <v>6.6</v>
      </c>
      <c r="AK46" s="53"/>
    </row>
    <row r="47" spans="1:41" x14ac:dyDescent="0.25">
      <c r="A47" s="57" t="s">
        <v>31</v>
      </c>
      <c r="B47" s="55">
        <v>6.2</v>
      </c>
      <c r="C47" s="55">
        <v>6.2</v>
      </c>
      <c r="D47" s="55">
        <v>6.2</v>
      </c>
      <c r="E47" s="55">
        <v>6.2</v>
      </c>
      <c r="F47" s="55">
        <v>6.2</v>
      </c>
      <c r="G47" s="55">
        <v>6.2</v>
      </c>
      <c r="H47" s="55">
        <v>6.2</v>
      </c>
      <c r="I47" s="55">
        <v>6.2</v>
      </c>
      <c r="J47" s="55">
        <v>6.2</v>
      </c>
      <c r="K47" s="55">
        <v>6.2</v>
      </c>
      <c r="L47" s="48">
        <v>6.2</v>
      </c>
      <c r="M47" s="48">
        <v>6.2</v>
      </c>
      <c r="N47" s="48">
        <v>6.2</v>
      </c>
      <c r="O47" s="48">
        <v>6.2</v>
      </c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55"/>
      <c r="AB47" s="55"/>
      <c r="AC47" s="55"/>
      <c r="AD47" s="55"/>
      <c r="AE47" s="55"/>
      <c r="AF47" s="55"/>
      <c r="AG47" s="58">
        <v>6.2</v>
      </c>
      <c r="AH47" s="51">
        <f t="shared" si="2"/>
        <v>6.2</v>
      </c>
      <c r="AI47" s="52">
        <f t="shared" si="3"/>
        <v>6.2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378.04</v>
      </c>
      <c r="C49" s="66">
        <f t="shared" si="6"/>
        <v>365.84000000000003</v>
      </c>
      <c r="D49" s="66">
        <f t="shared" si="6"/>
        <v>375.54</v>
      </c>
      <c r="E49" s="66">
        <f t="shared" si="6"/>
        <v>372.64000000000004</v>
      </c>
      <c r="F49" s="66">
        <f t="shared" si="6"/>
        <v>356.94000000000005</v>
      </c>
      <c r="G49" s="66">
        <f t="shared" si="6"/>
        <v>377.94000000000005</v>
      </c>
      <c r="H49" s="66">
        <f t="shared" si="6"/>
        <v>351.94000000000005</v>
      </c>
      <c r="I49" s="66">
        <f t="shared" si="6"/>
        <v>351.94000000000005</v>
      </c>
      <c r="J49" s="66">
        <f t="shared" si="6"/>
        <v>377.79</v>
      </c>
      <c r="K49" s="66">
        <f t="shared" si="6"/>
        <v>378.04</v>
      </c>
      <c r="L49" s="66">
        <f t="shared" si="6"/>
        <v>378.04</v>
      </c>
      <c r="M49" s="66">
        <f t="shared" si="6"/>
        <v>378.04</v>
      </c>
      <c r="N49" s="66">
        <f t="shared" si="6"/>
        <v>378.03999999999996</v>
      </c>
      <c r="O49" s="66">
        <f t="shared" si="6"/>
        <v>378.03999999999996</v>
      </c>
      <c r="P49" s="66">
        <f t="shared" si="6"/>
        <v>3.54</v>
      </c>
      <c r="Q49" s="66">
        <f t="shared" si="6"/>
        <v>3.54</v>
      </c>
      <c r="R49" s="66">
        <f t="shared" si="6"/>
        <v>3.54</v>
      </c>
      <c r="S49" s="66">
        <f t="shared" si="6"/>
        <v>3.54</v>
      </c>
      <c r="T49" s="66">
        <f t="shared" si="6"/>
        <v>3.54</v>
      </c>
      <c r="U49" s="66">
        <f t="shared" si="6"/>
        <v>3.54</v>
      </c>
      <c r="V49" s="66">
        <f t="shared" si="6"/>
        <v>3.54</v>
      </c>
      <c r="W49" s="66">
        <f t="shared" si="6"/>
        <v>3.54</v>
      </c>
      <c r="X49" s="66">
        <f t="shared" si="6"/>
        <v>3.54</v>
      </c>
      <c r="Y49" s="66">
        <f t="shared" si="6"/>
        <v>3.54</v>
      </c>
      <c r="Z49" s="66">
        <f t="shared" si="6"/>
        <v>3.54</v>
      </c>
      <c r="AA49" s="66">
        <f t="shared" si="6"/>
        <v>3.54</v>
      </c>
      <c r="AB49" s="66">
        <f t="shared" si="6"/>
        <v>3.54</v>
      </c>
      <c r="AC49" s="66">
        <f t="shared" si="6"/>
        <v>3.54</v>
      </c>
      <c r="AD49" s="66">
        <f t="shared" si="6"/>
        <v>3.54</v>
      </c>
      <c r="AE49" s="66">
        <f t="shared" si="6"/>
        <v>3.54</v>
      </c>
      <c r="AF49" s="66">
        <f t="shared" si="6"/>
        <v>3.54</v>
      </c>
      <c r="AG49" s="71">
        <f>SUM(AG36:AG48)</f>
        <v>489.91</v>
      </c>
      <c r="AH49" s="51">
        <f t="shared" si="2"/>
        <v>378.04</v>
      </c>
      <c r="AI49" s="52">
        <f t="shared" si="3"/>
        <v>3.54</v>
      </c>
      <c r="AK49" s="53"/>
    </row>
    <row r="50" spans="1:37" x14ac:dyDescent="0.25">
      <c r="A50" s="54" t="s">
        <v>34</v>
      </c>
      <c r="B50" s="55">
        <v>0</v>
      </c>
      <c r="C50" s="55">
        <v>0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72">
        <v>0</v>
      </c>
      <c r="M50" s="72">
        <v>0</v>
      </c>
      <c r="N50" s="72">
        <v>0</v>
      </c>
      <c r="O50" s="72">
        <v>29.9</v>
      </c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56">
        <v>60</v>
      </c>
      <c r="AH50" s="51">
        <f t="shared" si="2"/>
        <v>29.9</v>
      </c>
      <c r="AI50" s="52">
        <f t="shared" si="3"/>
        <v>0</v>
      </c>
      <c r="AK50" s="53"/>
    </row>
    <row r="51" spans="1:37" x14ac:dyDescent="0.25">
      <c r="A51" s="57" t="s">
        <v>35</v>
      </c>
      <c r="B51" s="55">
        <v>0</v>
      </c>
      <c r="C51" s="55">
        <v>0</v>
      </c>
      <c r="D51" s="55">
        <v>0</v>
      </c>
      <c r="E51" s="55">
        <v>0</v>
      </c>
      <c r="F51" s="55">
        <v>0</v>
      </c>
      <c r="G51" s="55">
        <v>0</v>
      </c>
      <c r="H51" s="55">
        <v>0</v>
      </c>
      <c r="I51" s="55">
        <v>0</v>
      </c>
      <c r="J51" s="55">
        <v>0</v>
      </c>
      <c r="K51" s="55">
        <v>0</v>
      </c>
      <c r="L51" s="72">
        <v>0</v>
      </c>
      <c r="M51" s="72">
        <v>0</v>
      </c>
      <c r="N51" s="72">
        <v>0</v>
      </c>
      <c r="O51" s="72">
        <v>10.3</v>
      </c>
      <c r="P51" s="67"/>
      <c r="Q51" s="67"/>
      <c r="R51" s="48"/>
      <c r="S51" s="48"/>
      <c r="T51" s="48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58">
        <v>32</v>
      </c>
      <c r="AH51" s="51">
        <f t="shared" si="2"/>
        <v>10.3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>
        <v>0</v>
      </c>
      <c r="C52" s="68">
        <v>0</v>
      </c>
      <c r="D52" s="68">
        <v>0</v>
      </c>
      <c r="E52" s="68">
        <v>0</v>
      </c>
      <c r="F52" s="68">
        <v>0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73">
        <v>0</v>
      </c>
      <c r="M52" s="73">
        <v>0</v>
      </c>
      <c r="N52" s="73">
        <v>0</v>
      </c>
      <c r="O52" s="73">
        <v>3.7</v>
      </c>
      <c r="P52" s="74"/>
      <c r="Q52" s="74"/>
      <c r="R52" s="48"/>
      <c r="S52" s="48"/>
      <c r="T52" s="48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5">
        <v>14</v>
      </c>
      <c r="AH52" s="51">
        <f t="shared" si="2"/>
        <v>3.7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43.900000000000006</v>
      </c>
      <c r="P53" s="66">
        <f t="shared" si="7"/>
        <v>0</v>
      </c>
      <c r="Q53" s="66">
        <f t="shared" si="7"/>
        <v>0</v>
      </c>
      <c r="R53" s="66">
        <f t="shared" si="7"/>
        <v>0</v>
      </c>
      <c r="S53" s="66">
        <f t="shared" si="7"/>
        <v>0</v>
      </c>
      <c r="T53" s="66">
        <f t="shared" si="7"/>
        <v>0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0</v>
      </c>
      <c r="Y53" s="66">
        <f t="shared" si="7"/>
        <v>0</v>
      </c>
      <c r="Z53" s="66">
        <f t="shared" si="7"/>
        <v>0</v>
      </c>
      <c r="AA53" s="66">
        <f t="shared" si="7"/>
        <v>0</v>
      </c>
      <c r="AB53" s="66">
        <f t="shared" si="7"/>
        <v>0</v>
      </c>
      <c r="AC53" s="66">
        <f t="shared" si="7"/>
        <v>0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43.900000000000006</v>
      </c>
      <c r="AI53" s="52">
        <f t="shared" si="3"/>
        <v>0</v>
      </c>
      <c r="AK53" s="53"/>
    </row>
    <row r="54" spans="1:37" x14ac:dyDescent="0.25">
      <c r="A54" s="54" t="s">
        <v>206</v>
      </c>
      <c r="B54" s="48">
        <v>26</v>
      </c>
      <c r="C54" s="48">
        <v>25.85</v>
      </c>
      <c r="D54" s="48">
        <v>26.55</v>
      </c>
      <c r="E54" s="48">
        <v>10</v>
      </c>
      <c r="F54" s="48">
        <v>9.6</v>
      </c>
      <c r="G54" s="48">
        <v>7.6</v>
      </c>
      <c r="H54" s="48">
        <v>4</v>
      </c>
      <c r="I54" s="48">
        <v>5</v>
      </c>
      <c r="J54" s="48">
        <v>0</v>
      </c>
      <c r="K54" s="48">
        <v>0</v>
      </c>
      <c r="L54" s="48">
        <v>21</v>
      </c>
      <c r="M54" s="48">
        <v>27</v>
      </c>
      <c r="N54" s="48">
        <v>34</v>
      </c>
      <c r="O54" s="48">
        <v>40.78</v>
      </c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56"/>
      <c r="AH54" s="51">
        <f t="shared" si="2"/>
        <v>40.78</v>
      </c>
      <c r="AI54" s="52">
        <f t="shared" si="3"/>
        <v>0</v>
      </c>
      <c r="AK54" s="53"/>
    </row>
    <row r="55" spans="1:37" x14ac:dyDescent="0.25">
      <c r="A55" s="57" t="s">
        <v>45</v>
      </c>
      <c r="B55" s="67">
        <v>0</v>
      </c>
      <c r="C55" s="67">
        <v>0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48">
        <v>0</v>
      </c>
      <c r="M55" s="48">
        <v>0</v>
      </c>
      <c r="N55" s="48">
        <v>0</v>
      </c>
      <c r="O55" s="48">
        <v>0</v>
      </c>
      <c r="P55" s="48"/>
      <c r="Q55" s="48"/>
      <c r="R55" s="48"/>
      <c r="S55" s="48"/>
      <c r="T55" s="48"/>
      <c r="U55" s="76"/>
      <c r="V55" s="76"/>
      <c r="W55" s="76"/>
      <c r="X55" s="76"/>
      <c r="Y55" s="76"/>
      <c r="Z55" s="76"/>
      <c r="AA55" s="67"/>
      <c r="AB55" s="67"/>
      <c r="AC55" s="67"/>
      <c r="AD55" s="67"/>
      <c r="AE55" s="67"/>
      <c r="AF55" s="67"/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>
        <v>-62.6</v>
      </c>
      <c r="C56" s="67">
        <v>-57</v>
      </c>
      <c r="D56" s="67">
        <v>-67.8</v>
      </c>
      <c r="E56" s="67">
        <v>-25</v>
      </c>
      <c r="F56" s="67">
        <v>-36</v>
      </c>
      <c r="G56" s="48">
        <v>-12</v>
      </c>
      <c r="H56" s="48">
        <v>-13</v>
      </c>
      <c r="I56" s="48">
        <v>-3.8</v>
      </c>
      <c r="J56" s="48">
        <v>0</v>
      </c>
      <c r="K56" s="48">
        <v>4</v>
      </c>
      <c r="L56" s="67">
        <v>0</v>
      </c>
      <c r="M56" s="67">
        <v>-9</v>
      </c>
      <c r="N56" s="67">
        <v>7</v>
      </c>
      <c r="O56" s="67">
        <v>-21.7</v>
      </c>
      <c r="P56" s="67"/>
      <c r="Q56" s="67"/>
      <c r="R56" s="67"/>
      <c r="S56" s="67"/>
      <c r="T56" s="67"/>
      <c r="U56" s="77"/>
      <c r="V56" s="77"/>
      <c r="W56" s="77"/>
      <c r="X56" s="77"/>
      <c r="Y56" s="77"/>
      <c r="Z56" s="77"/>
      <c r="AA56" s="67"/>
      <c r="AB56" s="67"/>
      <c r="AC56" s="67"/>
      <c r="AD56" s="67"/>
      <c r="AE56" s="67"/>
      <c r="AF56" s="67"/>
      <c r="AG56" s="78"/>
      <c r="AH56" s="51">
        <f t="shared" si="2"/>
        <v>7</v>
      </c>
      <c r="AI56" s="52">
        <f t="shared" si="3"/>
        <v>-67.8</v>
      </c>
      <c r="AK56" s="53"/>
    </row>
    <row r="57" spans="1:37" x14ac:dyDescent="0.25">
      <c r="A57" s="57" t="s">
        <v>39</v>
      </c>
      <c r="B57" s="79">
        <v>0</v>
      </c>
      <c r="C57" s="79">
        <v>0</v>
      </c>
      <c r="D57" s="79">
        <v>0</v>
      </c>
      <c r="E57" s="79">
        <v>0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67">
        <v>0</v>
      </c>
      <c r="O57" s="67">
        <v>0</v>
      </c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79"/>
      <c r="AB57" s="79"/>
      <c r="AC57" s="79"/>
      <c r="AD57" s="79"/>
      <c r="AE57" s="79"/>
      <c r="AF57" s="79"/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79">
        <v>0</v>
      </c>
      <c r="C58" s="79">
        <v>0</v>
      </c>
      <c r="D58" s="79">
        <v>0</v>
      </c>
      <c r="E58" s="79">
        <v>0</v>
      </c>
      <c r="F58" s="79">
        <v>0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  <c r="M58" s="79">
        <v>0</v>
      </c>
      <c r="N58" s="48">
        <v>0</v>
      </c>
      <c r="O58" s="48">
        <v>0</v>
      </c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88</v>
      </c>
      <c r="B59" s="67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80">
        <v>0</v>
      </c>
      <c r="O59" s="80">
        <v>0</v>
      </c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89</v>
      </c>
      <c r="B60" s="79">
        <v>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80">
        <v>0</v>
      </c>
      <c r="O60" s="80">
        <v>0</v>
      </c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>
        <v>0</v>
      </c>
      <c r="C61" s="79">
        <v>0</v>
      </c>
      <c r="D61" s="79">
        <v>0</v>
      </c>
      <c r="E61" s="79">
        <v>0</v>
      </c>
      <c r="F61" s="79">
        <v>0</v>
      </c>
      <c r="G61" s="79">
        <v>0</v>
      </c>
      <c r="H61" s="79">
        <v>0</v>
      </c>
      <c r="I61" s="79"/>
      <c r="J61" s="79">
        <v>0</v>
      </c>
      <c r="K61" s="79">
        <v>0</v>
      </c>
      <c r="L61" s="79">
        <v>0</v>
      </c>
      <c r="M61" s="79">
        <v>0</v>
      </c>
      <c r="N61" s="79">
        <v>0</v>
      </c>
      <c r="O61" s="79">
        <v>0</v>
      </c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8"/>
      <c r="AH61" s="51">
        <f t="shared" si="2"/>
        <v>0</v>
      </c>
      <c r="AI61" s="52">
        <f t="shared" si="3"/>
        <v>0</v>
      </c>
      <c r="AK61" s="53"/>
    </row>
    <row r="62" spans="1:37" x14ac:dyDescent="0.25">
      <c r="A62" s="57" t="s">
        <v>91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67">
        <v>0</v>
      </c>
      <c r="I63" s="67">
        <v>0</v>
      </c>
      <c r="J63" s="67">
        <v>0</v>
      </c>
      <c r="K63" s="67">
        <v>0</v>
      </c>
      <c r="L63" s="67">
        <v>0</v>
      </c>
      <c r="M63" s="67">
        <v>0</v>
      </c>
      <c r="N63" s="82">
        <v>0</v>
      </c>
      <c r="O63" s="82">
        <v>0</v>
      </c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82">
        <v>0</v>
      </c>
      <c r="O64" s="82">
        <v>0</v>
      </c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-36.6</v>
      </c>
      <c r="C65" s="66">
        <f t="shared" ref="C65:AF65" si="8">SUM(C54:C64)</f>
        <v>-31.15</v>
      </c>
      <c r="D65" s="66">
        <f t="shared" si="8"/>
        <v>-41.25</v>
      </c>
      <c r="E65" s="66">
        <f t="shared" si="8"/>
        <v>-15</v>
      </c>
      <c r="F65" s="66">
        <f t="shared" si="8"/>
        <v>-26.4</v>
      </c>
      <c r="G65" s="66">
        <f t="shared" si="8"/>
        <v>-4.4000000000000004</v>
      </c>
      <c r="H65" s="66">
        <f t="shared" si="8"/>
        <v>-9</v>
      </c>
      <c r="I65" s="66">
        <f t="shared" si="8"/>
        <v>1.2000000000000002</v>
      </c>
      <c r="J65" s="66">
        <f t="shared" si="8"/>
        <v>0</v>
      </c>
      <c r="K65" s="66">
        <f t="shared" si="8"/>
        <v>4</v>
      </c>
      <c r="L65" s="66">
        <f t="shared" si="8"/>
        <v>21</v>
      </c>
      <c r="M65" s="66">
        <f t="shared" si="8"/>
        <v>18</v>
      </c>
      <c r="N65" s="66">
        <f t="shared" si="8"/>
        <v>41</v>
      </c>
      <c r="O65" s="66">
        <f t="shared" si="8"/>
        <v>19.080000000000002</v>
      </c>
      <c r="P65" s="66">
        <f t="shared" si="8"/>
        <v>0</v>
      </c>
      <c r="Q65" s="66">
        <f t="shared" si="8"/>
        <v>0</v>
      </c>
      <c r="R65" s="66">
        <f t="shared" si="8"/>
        <v>0</v>
      </c>
      <c r="S65" s="66">
        <f t="shared" si="8"/>
        <v>0</v>
      </c>
      <c r="T65" s="66">
        <f t="shared" si="8"/>
        <v>0</v>
      </c>
      <c r="U65" s="66">
        <f t="shared" si="8"/>
        <v>0</v>
      </c>
      <c r="V65" s="66">
        <f t="shared" si="8"/>
        <v>0</v>
      </c>
      <c r="W65" s="66">
        <f t="shared" si="8"/>
        <v>0</v>
      </c>
      <c r="X65" s="66">
        <f t="shared" si="8"/>
        <v>0</v>
      </c>
      <c r="Y65" s="66">
        <f t="shared" si="8"/>
        <v>0</v>
      </c>
      <c r="Z65" s="66">
        <f t="shared" si="8"/>
        <v>0</v>
      </c>
      <c r="AA65" s="66">
        <f t="shared" si="8"/>
        <v>0</v>
      </c>
      <c r="AB65" s="66">
        <f t="shared" si="8"/>
        <v>0</v>
      </c>
      <c r="AC65" s="66">
        <f t="shared" si="8"/>
        <v>0</v>
      </c>
      <c r="AD65" s="66">
        <f t="shared" si="8"/>
        <v>0</v>
      </c>
      <c r="AE65" s="66">
        <f t="shared" si="8"/>
        <v>0</v>
      </c>
      <c r="AF65" s="66">
        <f t="shared" si="8"/>
        <v>0</v>
      </c>
      <c r="AG65" s="71">
        <f>SUM(AG54:AG64)</f>
        <v>0</v>
      </c>
      <c r="AH65" s="51">
        <f t="shared" si="2"/>
        <v>41</v>
      </c>
      <c r="AI65" s="52">
        <f t="shared" si="3"/>
        <v>-41.25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>B65+B53+B49+B35+B69</f>
        <v>1188.94</v>
      </c>
      <c r="C70" s="88">
        <f t="shared" ref="C70:AG70" si="10">C65+C53+C49+C35+C69</f>
        <v>1166.99</v>
      </c>
      <c r="D70" s="88">
        <f t="shared" si="10"/>
        <v>1131.69</v>
      </c>
      <c r="E70" s="88">
        <f t="shared" si="10"/>
        <v>1090.04</v>
      </c>
      <c r="F70" s="88">
        <f t="shared" si="10"/>
        <v>1062.94</v>
      </c>
      <c r="G70" s="88">
        <f t="shared" si="10"/>
        <v>1188.6399999999999</v>
      </c>
      <c r="H70" s="88">
        <f t="shared" si="10"/>
        <v>1093.04</v>
      </c>
      <c r="I70" s="88">
        <f t="shared" si="10"/>
        <v>1128.24</v>
      </c>
      <c r="J70" s="88">
        <f t="shared" si="10"/>
        <v>1172.8899999999999</v>
      </c>
      <c r="K70" s="88">
        <f t="shared" si="10"/>
        <v>1227.1399999999999</v>
      </c>
      <c r="L70" s="88">
        <f t="shared" si="10"/>
        <v>1247.1399999999999</v>
      </c>
      <c r="M70" s="88">
        <f t="shared" si="10"/>
        <v>1265.1400000000001</v>
      </c>
      <c r="N70" s="88">
        <f t="shared" si="10"/>
        <v>1288.3400000000001</v>
      </c>
      <c r="O70" s="88">
        <f t="shared" si="10"/>
        <v>1333.52</v>
      </c>
      <c r="P70" s="88">
        <f t="shared" si="10"/>
        <v>223.54</v>
      </c>
      <c r="Q70" s="88">
        <f t="shared" si="10"/>
        <v>223.54</v>
      </c>
      <c r="R70" s="88">
        <f t="shared" si="10"/>
        <v>223.54</v>
      </c>
      <c r="S70" s="88">
        <f t="shared" si="10"/>
        <v>223.54</v>
      </c>
      <c r="T70" s="88">
        <f t="shared" si="10"/>
        <v>223.54</v>
      </c>
      <c r="U70" s="88">
        <f t="shared" si="10"/>
        <v>223.54</v>
      </c>
      <c r="V70" s="88">
        <f t="shared" si="10"/>
        <v>223.54</v>
      </c>
      <c r="W70" s="88">
        <f t="shared" si="10"/>
        <v>223.54</v>
      </c>
      <c r="X70" s="88">
        <f t="shared" si="10"/>
        <v>223.54</v>
      </c>
      <c r="Y70" s="88">
        <f t="shared" si="10"/>
        <v>223.54</v>
      </c>
      <c r="Z70" s="88">
        <f t="shared" si="10"/>
        <v>223.54</v>
      </c>
      <c r="AA70" s="88">
        <f t="shared" si="10"/>
        <v>223.54</v>
      </c>
      <c r="AB70" s="88">
        <f t="shared" si="10"/>
        <v>223.54</v>
      </c>
      <c r="AC70" s="88">
        <f t="shared" si="10"/>
        <v>223.54</v>
      </c>
      <c r="AD70" s="88">
        <f t="shared" si="10"/>
        <v>223.54</v>
      </c>
      <c r="AE70" s="88">
        <f t="shared" si="10"/>
        <v>223.54</v>
      </c>
      <c r="AF70" s="88">
        <f t="shared" si="10"/>
        <v>223.54</v>
      </c>
      <c r="AG70" s="88">
        <f t="shared" si="10"/>
        <v>2068.14</v>
      </c>
      <c r="AH70" s="51">
        <f t="shared" si="2"/>
        <v>1333.52</v>
      </c>
      <c r="AI70" s="52">
        <f t="shared" si="3"/>
        <v>223.54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>B70+B71</f>
        <v>1188.94</v>
      </c>
      <c r="C72" s="88">
        <f t="shared" ref="C72:AF72" si="11">C69+C65+C53+C49+C35+C71</f>
        <v>1166.99</v>
      </c>
      <c r="D72" s="88">
        <f t="shared" si="11"/>
        <v>1131.69</v>
      </c>
      <c r="E72" s="88">
        <f t="shared" si="11"/>
        <v>1090.04</v>
      </c>
      <c r="F72" s="88">
        <f t="shared" si="11"/>
        <v>1062.94</v>
      </c>
      <c r="G72" s="88">
        <f t="shared" si="11"/>
        <v>1188.6399999999999</v>
      </c>
      <c r="H72" s="88">
        <f t="shared" si="11"/>
        <v>1093.04</v>
      </c>
      <c r="I72" s="88">
        <f t="shared" si="11"/>
        <v>1128.24</v>
      </c>
      <c r="J72" s="88">
        <f t="shared" si="11"/>
        <v>1172.8899999999999</v>
      </c>
      <c r="K72" s="88">
        <f t="shared" si="11"/>
        <v>1227.1399999999999</v>
      </c>
      <c r="L72" s="88">
        <f t="shared" si="11"/>
        <v>1247.1399999999999</v>
      </c>
      <c r="M72" s="88">
        <f t="shared" si="11"/>
        <v>1265.1400000000001</v>
      </c>
      <c r="N72" s="88">
        <f t="shared" si="11"/>
        <v>1288.3400000000001</v>
      </c>
      <c r="O72" s="88">
        <f t="shared" si="11"/>
        <v>1333.52</v>
      </c>
      <c r="P72" s="88">
        <f t="shared" si="11"/>
        <v>223.54</v>
      </c>
      <c r="Q72" s="88">
        <f t="shared" si="11"/>
        <v>223.54</v>
      </c>
      <c r="R72" s="88">
        <f t="shared" si="11"/>
        <v>223.54</v>
      </c>
      <c r="S72" s="88">
        <f t="shared" si="11"/>
        <v>223.54</v>
      </c>
      <c r="T72" s="88">
        <f t="shared" si="11"/>
        <v>223.54</v>
      </c>
      <c r="U72" s="88">
        <f t="shared" si="11"/>
        <v>223.54</v>
      </c>
      <c r="V72" s="88">
        <f t="shared" si="11"/>
        <v>223.54</v>
      </c>
      <c r="W72" s="88">
        <f t="shared" si="11"/>
        <v>223.54</v>
      </c>
      <c r="X72" s="88">
        <f t="shared" si="11"/>
        <v>223.54</v>
      </c>
      <c r="Y72" s="88">
        <f t="shared" si="11"/>
        <v>223.54</v>
      </c>
      <c r="Z72" s="88">
        <f t="shared" si="11"/>
        <v>223.54</v>
      </c>
      <c r="AA72" s="88">
        <f t="shared" si="11"/>
        <v>223.54</v>
      </c>
      <c r="AB72" s="88">
        <f t="shared" si="11"/>
        <v>223.54</v>
      </c>
      <c r="AC72" s="88">
        <f t="shared" si="11"/>
        <v>223.54</v>
      </c>
      <c r="AD72" s="88">
        <f t="shared" si="11"/>
        <v>223.54</v>
      </c>
      <c r="AE72" s="88">
        <f t="shared" si="11"/>
        <v>223.54</v>
      </c>
      <c r="AF72" s="88">
        <f t="shared" si="11"/>
        <v>223.54</v>
      </c>
      <c r="AG72" s="71">
        <f>AG69+AG65+AG53+AG49+AG35+AG71</f>
        <v>2068.14</v>
      </c>
      <c r="AH72" s="51">
        <f t="shared" si="2"/>
        <v>1333.52</v>
      </c>
      <c r="AI72" s="52">
        <f t="shared" si="3"/>
        <v>223.54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 t="shared" ref="B76:E77" si="18">IF(B55&lt;0,B55*-1,0)</f>
        <v>0</v>
      </c>
      <c r="C76" s="79">
        <f t="shared" si="18"/>
        <v>0</v>
      </c>
      <c r="D76" s="79">
        <f t="shared" si="18"/>
        <v>0</v>
      </c>
      <c r="E76" s="79">
        <f t="shared" si="18"/>
        <v>0</v>
      </c>
      <c r="F76" s="79">
        <f>IF(F56&lt;0,F56*-1,0)</f>
        <v>36</v>
      </c>
      <c r="G76" s="79">
        <f t="shared" ref="G76:AF76" si="19">IF(G56&lt;0,G56*-1,0)</f>
        <v>12</v>
      </c>
      <c r="H76" s="79">
        <f t="shared" si="19"/>
        <v>13</v>
      </c>
      <c r="I76" s="79">
        <f t="shared" si="19"/>
        <v>3.8</v>
      </c>
      <c r="J76" s="79">
        <f t="shared" si="19"/>
        <v>0</v>
      </c>
      <c r="K76" s="79">
        <f t="shared" si="19"/>
        <v>0</v>
      </c>
      <c r="L76" s="79">
        <f t="shared" si="19"/>
        <v>0</v>
      </c>
      <c r="M76" s="79">
        <f t="shared" si="19"/>
        <v>9</v>
      </c>
      <c r="N76" s="79">
        <f t="shared" si="19"/>
        <v>0</v>
      </c>
      <c r="O76" s="79">
        <f t="shared" si="19"/>
        <v>21.7</v>
      </c>
      <c r="P76" s="79">
        <f t="shared" si="19"/>
        <v>0</v>
      </c>
      <c r="Q76" s="79">
        <f t="shared" si="19"/>
        <v>0</v>
      </c>
      <c r="R76" s="79">
        <f t="shared" si="19"/>
        <v>0</v>
      </c>
      <c r="S76" s="79">
        <f t="shared" si="19"/>
        <v>0</v>
      </c>
      <c r="T76" s="79">
        <f t="shared" si="19"/>
        <v>0</v>
      </c>
      <c r="U76" s="79">
        <f t="shared" si="19"/>
        <v>0</v>
      </c>
      <c r="V76" s="79">
        <f t="shared" si="19"/>
        <v>0</v>
      </c>
      <c r="W76" s="79">
        <f t="shared" si="19"/>
        <v>0</v>
      </c>
      <c r="X76" s="79">
        <f t="shared" si="19"/>
        <v>0</v>
      </c>
      <c r="Y76" s="79">
        <f t="shared" si="19"/>
        <v>0</v>
      </c>
      <c r="Z76" s="79">
        <f t="shared" si="19"/>
        <v>0</v>
      </c>
      <c r="AA76" s="79">
        <f t="shared" si="19"/>
        <v>0</v>
      </c>
      <c r="AB76" s="79">
        <f t="shared" si="19"/>
        <v>0</v>
      </c>
      <c r="AC76" s="79">
        <f t="shared" si="19"/>
        <v>0</v>
      </c>
      <c r="AD76" s="79">
        <f t="shared" si="19"/>
        <v>0</v>
      </c>
      <c r="AE76" s="79">
        <f t="shared" si="19"/>
        <v>0</v>
      </c>
      <c r="AF76" s="79">
        <f t="shared" si="19"/>
        <v>0</v>
      </c>
      <c r="AG76" s="89"/>
      <c r="AH76" s="51">
        <f t="shared" ref="AH76:AH88" si="20">MAX(B76:AF76)</f>
        <v>36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f t="shared" si="18"/>
        <v>62.6</v>
      </c>
      <c r="C77" s="79">
        <f t="shared" si="18"/>
        <v>57</v>
      </c>
      <c r="D77" s="79">
        <f t="shared" si="18"/>
        <v>67.8</v>
      </c>
      <c r="E77" s="79">
        <f t="shared" si="18"/>
        <v>25</v>
      </c>
      <c r="F77" s="79">
        <f>IF(F54&lt;0,F54*-1,0)</f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67.8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3">SUM(B73:B78)</f>
        <v>62.6</v>
      </c>
      <c r="C79" s="66">
        <f t="shared" si="23"/>
        <v>57</v>
      </c>
      <c r="D79" s="66">
        <f t="shared" si="23"/>
        <v>67.8</v>
      </c>
      <c r="E79" s="66">
        <f t="shared" si="23"/>
        <v>25</v>
      </c>
      <c r="F79" s="66">
        <f t="shared" si="23"/>
        <v>36</v>
      </c>
      <c r="G79" s="66">
        <f t="shared" si="23"/>
        <v>12</v>
      </c>
      <c r="H79" s="66">
        <f t="shared" si="23"/>
        <v>13</v>
      </c>
      <c r="I79" s="66">
        <f t="shared" si="23"/>
        <v>3.8</v>
      </c>
      <c r="J79" s="66">
        <f t="shared" si="23"/>
        <v>0</v>
      </c>
      <c r="K79" s="66">
        <f t="shared" si="23"/>
        <v>0</v>
      </c>
      <c r="L79" s="66">
        <f t="shared" si="23"/>
        <v>0</v>
      </c>
      <c r="M79" s="66">
        <f t="shared" si="23"/>
        <v>9</v>
      </c>
      <c r="N79" s="66">
        <f t="shared" si="23"/>
        <v>0</v>
      </c>
      <c r="O79" s="66">
        <f t="shared" si="23"/>
        <v>21.7</v>
      </c>
      <c r="P79" s="66">
        <f t="shared" si="23"/>
        <v>0</v>
      </c>
      <c r="Q79" s="66">
        <f t="shared" si="23"/>
        <v>0</v>
      </c>
      <c r="R79" s="66">
        <f t="shared" si="23"/>
        <v>0</v>
      </c>
      <c r="S79" s="66">
        <f t="shared" si="23"/>
        <v>0</v>
      </c>
      <c r="T79" s="66">
        <f t="shared" si="23"/>
        <v>0</v>
      </c>
      <c r="U79" s="66">
        <f t="shared" si="23"/>
        <v>0</v>
      </c>
      <c r="V79" s="66">
        <f t="shared" si="23"/>
        <v>0</v>
      </c>
      <c r="W79" s="66">
        <f t="shared" si="23"/>
        <v>0</v>
      </c>
      <c r="X79" s="66">
        <f t="shared" si="23"/>
        <v>0</v>
      </c>
      <c r="Y79" s="66">
        <f t="shared" si="23"/>
        <v>0</v>
      </c>
      <c r="Z79" s="66">
        <f t="shared" si="23"/>
        <v>0</v>
      </c>
      <c r="AA79" s="66">
        <f t="shared" si="23"/>
        <v>0</v>
      </c>
      <c r="AB79" s="66">
        <f t="shared" si="23"/>
        <v>0</v>
      </c>
      <c r="AC79" s="66">
        <f t="shared" si="23"/>
        <v>0</v>
      </c>
      <c r="AD79" s="66">
        <f t="shared" si="23"/>
        <v>0</v>
      </c>
      <c r="AE79" s="66">
        <f t="shared" si="23"/>
        <v>0</v>
      </c>
      <c r="AF79" s="66">
        <f t="shared" si="23"/>
        <v>0</v>
      </c>
      <c r="AG79" s="71">
        <f t="shared" si="23"/>
        <v>0</v>
      </c>
      <c r="AH79" s="51">
        <f t="shared" si="20"/>
        <v>67.8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87</v>
      </c>
      <c r="B80" s="66">
        <f t="shared" ref="B80:AG80" si="24">SUM(B67:B79)</f>
        <v>2503.08</v>
      </c>
      <c r="C80" s="66">
        <f t="shared" si="24"/>
        <v>2447.98</v>
      </c>
      <c r="D80" s="66">
        <f t="shared" si="24"/>
        <v>2398.9800000000005</v>
      </c>
      <c r="E80" s="66">
        <f t="shared" si="24"/>
        <v>2230.08</v>
      </c>
      <c r="F80" s="66">
        <f t="shared" si="24"/>
        <v>2197.88</v>
      </c>
      <c r="G80" s="66">
        <f t="shared" si="24"/>
        <v>2401.2799999999997</v>
      </c>
      <c r="H80" s="66">
        <f t="shared" si="24"/>
        <v>2212.08</v>
      </c>
      <c r="I80" s="66">
        <f t="shared" si="24"/>
        <v>2264.0800000000004</v>
      </c>
      <c r="J80" s="66">
        <f t="shared" si="24"/>
        <v>2345.7799999999997</v>
      </c>
      <c r="K80" s="66">
        <f t="shared" si="24"/>
        <v>2454.2799999999997</v>
      </c>
      <c r="L80" s="66">
        <f t="shared" si="24"/>
        <v>2494.2799999999997</v>
      </c>
      <c r="M80" s="66">
        <f t="shared" si="24"/>
        <v>2548.2800000000002</v>
      </c>
      <c r="N80" s="66">
        <f t="shared" si="24"/>
        <v>2576.6800000000003</v>
      </c>
      <c r="O80" s="66">
        <f t="shared" si="24"/>
        <v>2710.4399999999996</v>
      </c>
      <c r="P80" s="66">
        <f t="shared" si="24"/>
        <v>447.08</v>
      </c>
      <c r="Q80" s="66">
        <f t="shared" si="24"/>
        <v>447.08</v>
      </c>
      <c r="R80" s="66">
        <f t="shared" si="24"/>
        <v>447.08</v>
      </c>
      <c r="S80" s="66">
        <f t="shared" si="24"/>
        <v>447.08</v>
      </c>
      <c r="T80" s="66">
        <f t="shared" si="24"/>
        <v>447.08</v>
      </c>
      <c r="U80" s="66">
        <f t="shared" si="24"/>
        <v>447.08</v>
      </c>
      <c r="V80" s="66">
        <f t="shared" si="24"/>
        <v>447.08</v>
      </c>
      <c r="W80" s="66">
        <f t="shared" si="24"/>
        <v>447.08</v>
      </c>
      <c r="X80" s="66">
        <f t="shared" si="24"/>
        <v>447.08</v>
      </c>
      <c r="Y80" s="66">
        <f t="shared" si="24"/>
        <v>447.08</v>
      </c>
      <c r="Z80" s="66">
        <f t="shared" si="24"/>
        <v>447.08</v>
      </c>
      <c r="AA80" s="66">
        <f t="shared" si="24"/>
        <v>447.08</v>
      </c>
      <c r="AB80" s="66">
        <f t="shared" si="24"/>
        <v>447.08</v>
      </c>
      <c r="AC80" s="66">
        <f t="shared" si="24"/>
        <v>447.08</v>
      </c>
      <c r="AD80" s="66">
        <f t="shared" si="24"/>
        <v>447.08</v>
      </c>
      <c r="AE80" s="66">
        <f t="shared" si="24"/>
        <v>447.08</v>
      </c>
      <c r="AF80" s="66">
        <f t="shared" si="24"/>
        <v>447.08</v>
      </c>
      <c r="AG80" s="71">
        <f t="shared" si="24"/>
        <v>4208.08</v>
      </c>
      <c r="AH80" s="51">
        <f t="shared" si="20"/>
        <v>2710.4399999999996</v>
      </c>
      <c r="AI80" s="52">
        <f t="shared" si="21"/>
        <v>447.08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>
        <v>49.87</v>
      </c>
      <c r="C81" s="91">
        <v>49.98</v>
      </c>
      <c r="D81" s="91">
        <v>49.984999999999999</v>
      </c>
      <c r="E81" s="91">
        <v>49.85</v>
      </c>
      <c r="F81" s="91">
        <v>49.85</v>
      </c>
      <c r="G81" s="91">
        <v>50</v>
      </c>
      <c r="H81" s="91">
        <v>50.066000000000003</v>
      </c>
      <c r="I81" s="91">
        <v>49.9</v>
      </c>
      <c r="J81" s="91">
        <v>50.012999999999998</v>
      </c>
      <c r="K81" s="91">
        <v>49.886000000000003</v>
      </c>
      <c r="L81" s="91">
        <v>50.031999999999996</v>
      </c>
      <c r="M81" s="91"/>
      <c r="N81" s="91">
        <v>50.02</v>
      </c>
      <c r="O81" s="91">
        <v>50.045000000000002</v>
      </c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2"/>
      <c r="AG81" s="93"/>
      <c r="AH81" s="51">
        <f t="shared" si="20"/>
        <v>50.066000000000003</v>
      </c>
      <c r="AI81" s="52">
        <f t="shared" si="21"/>
        <v>49.85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>
        <v>125.8</v>
      </c>
      <c r="C82" s="67">
        <v>127.1</v>
      </c>
      <c r="D82" s="67">
        <v>126.8</v>
      </c>
      <c r="E82" s="67">
        <v>128.19999999999999</v>
      </c>
      <c r="F82" s="67">
        <v>128.19999999999999</v>
      </c>
      <c r="G82" s="67">
        <v>127.4</v>
      </c>
      <c r="H82" s="67">
        <v>128</v>
      </c>
      <c r="I82" s="67">
        <v>126.6</v>
      </c>
      <c r="J82" s="67">
        <v>126.1</v>
      </c>
      <c r="K82" s="67">
        <v>122.4</v>
      </c>
      <c r="L82" s="67">
        <v>122.4</v>
      </c>
      <c r="M82" s="67"/>
      <c r="N82" s="67">
        <v>121.9</v>
      </c>
      <c r="O82" s="67">
        <v>124.3</v>
      </c>
      <c r="P82" s="67"/>
      <c r="Q82" s="67"/>
      <c r="R82" s="67"/>
      <c r="S82" s="95"/>
      <c r="T82" s="95"/>
      <c r="U82" s="95"/>
      <c r="V82" s="95"/>
      <c r="W82" s="95"/>
      <c r="X82" s="95"/>
      <c r="Y82" s="95"/>
      <c r="Z82" s="95"/>
      <c r="AA82" s="67"/>
      <c r="AB82" s="67"/>
      <c r="AC82" s="67"/>
      <c r="AD82" s="67"/>
      <c r="AE82" s="67"/>
      <c r="AF82" s="96"/>
      <c r="AG82" s="97"/>
      <c r="AH82" s="51">
        <f t="shared" si="20"/>
        <v>128.19999999999999</v>
      </c>
      <c r="AI82" s="52">
        <f t="shared" si="21"/>
        <v>121.9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>
        <v>129.5</v>
      </c>
      <c r="C83" s="67">
        <v>130.5</v>
      </c>
      <c r="D83" s="67">
        <v>130.4</v>
      </c>
      <c r="E83" s="67">
        <v>131.5</v>
      </c>
      <c r="F83" s="67">
        <v>131.5</v>
      </c>
      <c r="G83" s="67">
        <v>130.6</v>
      </c>
      <c r="H83" s="67">
        <v>130.5</v>
      </c>
      <c r="I83" s="67">
        <v>129.1</v>
      </c>
      <c r="J83" s="67">
        <v>128</v>
      </c>
      <c r="K83" s="67">
        <v>125.5</v>
      </c>
      <c r="L83" s="67">
        <v>125.5</v>
      </c>
      <c r="M83" s="67"/>
      <c r="N83" s="67">
        <v>124.6</v>
      </c>
      <c r="O83" s="67">
        <v>126.3</v>
      </c>
      <c r="P83" s="67"/>
      <c r="Q83" s="67"/>
      <c r="R83" s="67"/>
      <c r="S83" s="95"/>
      <c r="T83" s="95"/>
      <c r="U83" s="95"/>
      <c r="V83" s="95"/>
      <c r="W83" s="95"/>
      <c r="X83" s="95"/>
      <c r="Y83" s="95"/>
      <c r="Z83" s="95"/>
      <c r="AA83" s="67"/>
      <c r="AB83" s="67"/>
      <c r="AC83" s="67"/>
      <c r="AD83" s="67"/>
      <c r="AE83" s="67"/>
      <c r="AF83" s="96"/>
      <c r="AG83" s="97"/>
      <c r="AH83" s="51">
        <f t="shared" si="20"/>
        <v>131.5</v>
      </c>
      <c r="AI83" s="52">
        <f t="shared" si="21"/>
        <v>124.6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>
        <v>130.80000000000001</v>
      </c>
      <c r="C84" s="67">
        <v>129.19999999999999</v>
      </c>
      <c r="D84" s="67">
        <v>131.19999999999999</v>
      </c>
      <c r="E84" s="67">
        <v>132.9</v>
      </c>
      <c r="F84" s="67">
        <v>132.9</v>
      </c>
      <c r="G84" s="67">
        <v>129.9</v>
      </c>
      <c r="H84" s="67">
        <v>127</v>
      </c>
      <c r="I84" s="67">
        <v>130.30000000000001</v>
      </c>
      <c r="J84" s="67">
        <v>129.69999999999999</v>
      </c>
      <c r="K84" s="67">
        <v>124.9</v>
      </c>
      <c r="L84" s="67">
        <v>124.9</v>
      </c>
      <c r="M84" s="67"/>
      <c r="N84" s="67">
        <v>126</v>
      </c>
      <c r="O84" s="67">
        <v>125.4</v>
      </c>
      <c r="P84" s="67"/>
      <c r="Q84" s="67"/>
      <c r="R84" s="67"/>
      <c r="S84" s="67"/>
      <c r="T84" s="67"/>
      <c r="U84" s="67"/>
      <c r="V84" s="67"/>
      <c r="W84" s="95"/>
      <c r="X84" s="95"/>
      <c r="Y84" s="95"/>
      <c r="Z84" s="95"/>
      <c r="AA84" s="67"/>
      <c r="AB84" s="67"/>
      <c r="AC84" s="67"/>
      <c r="AD84" s="67"/>
      <c r="AE84" s="67"/>
      <c r="AF84" s="96"/>
      <c r="AG84" s="97"/>
      <c r="AH84" s="51">
        <f t="shared" si="20"/>
        <v>132.9</v>
      </c>
      <c r="AI84" s="52">
        <f t="shared" si="21"/>
        <v>124.9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>
        <v>135.4</v>
      </c>
      <c r="C85" s="67">
        <v>130.6</v>
      </c>
      <c r="D85" s="67">
        <v>132.6</v>
      </c>
      <c r="E85" s="67">
        <v>134.9</v>
      </c>
      <c r="F85" s="67">
        <v>134.9</v>
      </c>
      <c r="G85" s="67">
        <v>129.6</v>
      </c>
      <c r="H85" s="67">
        <v>128.5</v>
      </c>
      <c r="I85" s="67">
        <v>130.69999999999999</v>
      </c>
      <c r="J85" s="67">
        <v>131.4</v>
      </c>
      <c r="K85" s="67">
        <v>125</v>
      </c>
      <c r="L85" s="67">
        <v>125</v>
      </c>
      <c r="M85" s="67"/>
      <c r="N85" s="67">
        <v>128.5</v>
      </c>
      <c r="O85" s="67">
        <v>127.9</v>
      </c>
      <c r="P85" s="67"/>
      <c r="Q85" s="67"/>
      <c r="R85" s="67"/>
      <c r="S85" s="67"/>
      <c r="T85" s="67"/>
      <c r="U85" s="67"/>
      <c r="V85" s="67"/>
      <c r="W85" s="95"/>
      <c r="X85" s="95"/>
      <c r="Y85" s="95"/>
      <c r="Z85" s="95"/>
      <c r="AA85" s="67"/>
      <c r="AB85" s="67"/>
      <c r="AC85" s="67"/>
      <c r="AD85" s="67"/>
      <c r="AE85" s="67"/>
      <c r="AF85" s="96"/>
      <c r="AG85" s="97"/>
      <c r="AH85" s="51">
        <f t="shared" si="20"/>
        <v>135.4</v>
      </c>
      <c r="AI85" s="52">
        <f t="shared" si="21"/>
        <v>125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>
        <v>132.9</v>
      </c>
      <c r="C86" s="99">
        <v>132.19999999999999</v>
      </c>
      <c r="D86" s="99">
        <v>131.80000000000001</v>
      </c>
      <c r="E86" s="99">
        <v>135</v>
      </c>
      <c r="F86" s="99">
        <v>135</v>
      </c>
      <c r="G86" s="99">
        <v>134.4</v>
      </c>
      <c r="H86" s="99">
        <v>131.30000000000001</v>
      </c>
      <c r="I86" s="99">
        <v>131</v>
      </c>
      <c r="J86" s="99">
        <v>132.4</v>
      </c>
      <c r="K86" s="99">
        <v>131.30000000000001</v>
      </c>
      <c r="L86" s="99">
        <v>131.30000000000001</v>
      </c>
      <c r="M86" s="99"/>
      <c r="N86" s="99">
        <v>130.9</v>
      </c>
      <c r="O86" s="99">
        <v>134.80000000000001</v>
      </c>
      <c r="P86" s="99"/>
      <c r="Q86" s="99"/>
      <c r="R86" s="99"/>
      <c r="S86" s="99"/>
      <c r="T86" s="99"/>
      <c r="U86" s="99"/>
      <c r="V86" s="99"/>
      <c r="W86" s="95"/>
      <c r="X86" s="95"/>
      <c r="Y86" s="95"/>
      <c r="Z86" s="95"/>
      <c r="AA86" s="99"/>
      <c r="AB86" s="99"/>
      <c r="AC86" s="99"/>
      <c r="AD86" s="99"/>
      <c r="AE86" s="99"/>
      <c r="AF86" s="100"/>
      <c r="AG86" s="101"/>
      <c r="AH86" s="51">
        <f t="shared" si="20"/>
        <v>135</v>
      </c>
      <c r="AI86" s="52">
        <f t="shared" si="21"/>
        <v>130.9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>
        <v>126.5</v>
      </c>
      <c r="C87" s="67">
        <v>126.2</v>
      </c>
      <c r="D87" s="67">
        <v>128.80000000000001</v>
      </c>
      <c r="E87" s="67">
        <v>129</v>
      </c>
      <c r="F87" s="67">
        <v>129</v>
      </c>
      <c r="G87" s="67">
        <v>135.19999999999999</v>
      </c>
      <c r="H87" s="67">
        <v>129.5</v>
      </c>
      <c r="I87" s="67">
        <v>128.5</v>
      </c>
      <c r="J87" s="67">
        <v>128.6</v>
      </c>
      <c r="K87" s="67">
        <v>131.19999999999999</v>
      </c>
      <c r="L87" s="67">
        <v>131.19999999999999</v>
      </c>
      <c r="M87" s="67"/>
      <c r="N87" s="67">
        <v>123.5</v>
      </c>
      <c r="O87" s="67">
        <v>126.5</v>
      </c>
      <c r="P87" s="67"/>
      <c r="Q87" s="67"/>
      <c r="R87" s="67"/>
      <c r="S87" s="67"/>
      <c r="T87" s="67"/>
      <c r="U87" s="67"/>
      <c r="V87" s="67"/>
      <c r="W87" s="95"/>
      <c r="X87" s="95"/>
      <c r="Y87" s="95"/>
      <c r="Z87" s="95"/>
      <c r="AA87" s="67"/>
      <c r="AB87" s="67"/>
      <c r="AC87" s="67"/>
      <c r="AD87" s="67"/>
      <c r="AE87" s="67"/>
      <c r="AF87" s="96"/>
      <c r="AG87" s="97"/>
      <c r="AH87" s="51">
        <f t="shared" si="20"/>
        <v>135.19999999999999</v>
      </c>
      <c r="AI87" s="52">
        <f t="shared" si="21"/>
        <v>123.5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>
        <v>66</v>
      </c>
      <c r="C88" s="102">
        <v>66.599999999999994</v>
      </c>
      <c r="D88" s="102">
        <v>66.8</v>
      </c>
      <c r="E88" s="102">
        <v>66.3</v>
      </c>
      <c r="F88" s="102">
        <v>66.3</v>
      </c>
      <c r="G88" s="102">
        <v>66.400000000000006</v>
      </c>
      <c r="H88" s="102">
        <v>66.3</v>
      </c>
      <c r="I88" s="102">
        <v>65.599999999999994</v>
      </c>
      <c r="J88" s="102">
        <v>65.5</v>
      </c>
      <c r="K88" s="102">
        <v>63.9</v>
      </c>
      <c r="L88" s="102">
        <v>63.9</v>
      </c>
      <c r="M88" s="102"/>
      <c r="N88" s="102">
        <v>63.3</v>
      </c>
      <c r="O88" s="102">
        <v>63.9</v>
      </c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3"/>
      <c r="AG88" s="104"/>
      <c r="AH88" s="51">
        <f t="shared" si="20"/>
        <v>66.8</v>
      </c>
      <c r="AI88" s="52">
        <f t="shared" si="21"/>
        <v>63.3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SUM(B14,B17,B20:B21,B39,B41:B42,B44,B46,B91:B94,B98,B104,B110,B119,B121,B133,B140,B143:B144,B151,B153,B155,B159:B161,B163:B165,B170,B176:B177,B179:B181,B189,B194)</f>
        <v>149.33999999999997</v>
      </c>
      <c r="C90" s="109">
        <f t="shared" ref="C90:AF90" si="25">SUM(C14,C17,C20:C21,C39,C41:C42,C44,C46,C91:C94,C98,C104,C110,C119,C121,C133,C140,C143:C144,C151,C153,C155,C159:C161,C163:C165,C170,C176:C177,C179:C181,C189,C194)</f>
        <v>145.23999999999995</v>
      </c>
      <c r="D90" s="109">
        <f t="shared" si="25"/>
        <v>141.23999999999998</v>
      </c>
      <c r="E90" s="109">
        <f t="shared" si="25"/>
        <v>149.83999999999997</v>
      </c>
      <c r="F90" s="109">
        <f t="shared" si="25"/>
        <v>149.83999999999997</v>
      </c>
      <c r="G90" s="109">
        <f t="shared" si="25"/>
        <v>190.43999999999997</v>
      </c>
      <c r="H90" s="109">
        <f t="shared" si="25"/>
        <v>209.93999999999997</v>
      </c>
      <c r="I90" s="109">
        <f t="shared" si="25"/>
        <v>237.93999999999997</v>
      </c>
      <c r="J90" s="109">
        <f t="shared" si="25"/>
        <v>261.64000000000004</v>
      </c>
      <c r="K90" s="109">
        <f t="shared" si="25"/>
        <v>285.74000000000007</v>
      </c>
      <c r="L90" s="109">
        <f t="shared" si="25"/>
        <v>285.84000000000003</v>
      </c>
      <c r="M90" s="109">
        <f t="shared" si="25"/>
        <v>283.14000000000004</v>
      </c>
      <c r="N90" s="109">
        <f t="shared" si="25"/>
        <v>291.64</v>
      </c>
      <c r="O90" s="109">
        <f t="shared" si="25"/>
        <v>286.94</v>
      </c>
      <c r="P90" s="109">
        <f t="shared" si="25"/>
        <v>34.840000000000003</v>
      </c>
      <c r="Q90" s="109">
        <f t="shared" si="25"/>
        <v>34.840000000000003</v>
      </c>
      <c r="R90" s="109">
        <f t="shared" si="25"/>
        <v>34.840000000000003</v>
      </c>
      <c r="S90" s="109">
        <f t="shared" si="25"/>
        <v>34.840000000000003</v>
      </c>
      <c r="T90" s="109">
        <f t="shared" si="25"/>
        <v>34.840000000000003</v>
      </c>
      <c r="U90" s="109">
        <f t="shared" si="25"/>
        <v>34.840000000000003</v>
      </c>
      <c r="V90" s="109">
        <f t="shared" si="25"/>
        <v>34.840000000000003</v>
      </c>
      <c r="W90" s="109">
        <f t="shared" si="25"/>
        <v>34.840000000000003</v>
      </c>
      <c r="X90" s="109">
        <f t="shared" si="25"/>
        <v>34.840000000000003</v>
      </c>
      <c r="Y90" s="109">
        <f t="shared" si="25"/>
        <v>34.840000000000003</v>
      </c>
      <c r="Z90" s="109">
        <f t="shared" si="25"/>
        <v>34.840000000000003</v>
      </c>
      <c r="AA90" s="109">
        <f t="shared" si="25"/>
        <v>34.840000000000003</v>
      </c>
      <c r="AB90" s="109">
        <f t="shared" si="25"/>
        <v>34.840000000000003</v>
      </c>
      <c r="AC90" s="109">
        <f t="shared" si="25"/>
        <v>34.840000000000003</v>
      </c>
      <c r="AD90" s="109">
        <f t="shared" si="25"/>
        <v>34.840000000000003</v>
      </c>
      <c r="AE90" s="109">
        <f t="shared" si="25"/>
        <v>34.840000000000003</v>
      </c>
      <c r="AF90" s="109">
        <f t="shared" si="25"/>
        <v>34.840000000000003</v>
      </c>
      <c r="AG90" s="110"/>
      <c r="AH90" s="51">
        <f>MAX(B90:AF90)</f>
        <v>291.64</v>
      </c>
      <c r="AI90" s="52">
        <f>MIN(B90:AF90)</f>
        <v>34.840000000000003</v>
      </c>
    </row>
    <row r="91" spans="1:88" x14ac:dyDescent="0.25">
      <c r="A91" s="111" t="s">
        <v>58</v>
      </c>
      <c r="B91" s="79">
        <v>10.4</v>
      </c>
      <c r="C91" s="79">
        <v>8</v>
      </c>
      <c r="D91" s="79">
        <v>24.1</v>
      </c>
      <c r="E91" s="79">
        <v>25.8</v>
      </c>
      <c r="F91" s="79">
        <v>25.8</v>
      </c>
      <c r="G91" s="112">
        <v>22.6</v>
      </c>
      <c r="H91" s="112">
        <v>13</v>
      </c>
      <c r="I91" s="112">
        <v>29.9</v>
      </c>
      <c r="J91" s="112">
        <v>34.799999999999997</v>
      </c>
      <c r="K91" s="112">
        <v>30.5</v>
      </c>
      <c r="L91" s="49">
        <v>31.2</v>
      </c>
      <c r="M91" s="112">
        <v>28.5</v>
      </c>
      <c r="N91" s="112">
        <v>34.200000000000003</v>
      </c>
      <c r="O91" s="112">
        <v>25.1</v>
      </c>
      <c r="P91" s="112"/>
      <c r="Q91" s="112"/>
      <c r="R91" s="112"/>
      <c r="S91" s="49"/>
      <c r="T91" s="49"/>
      <c r="U91" s="112"/>
      <c r="V91" s="112"/>
      <c r="W91" s="112"/>
      <c r="X91" s="112"/>
      <c r="Y91" s="112"/>
      <c r="Z91" s="112"/>
      <c r="AA91" s="49"/>
      <c r="AB91" s="49"/>
      <c r="AC91" s="49"/>
      <c r="AD91" s="49"/>
      <c r="AE91" s="49"/>
      <c r="AF91" s="113"/>
      <c r="AG91" s="114">
        <v>75</v>
      </c>
      <c r="AH91" s="51">
        <f>IF(ABS(MAX(B91:AF91))&gt;ABS(MIN(B91:AF91)),MAX(B91:AF91),MIN(B91:AF91))</f>
        <v>34.799999999999997</v>
      </c>
      <c r="AI91" s="115">
        <f>INDEX($B$9:$AF$9,1,MATCH(AH91,B91:AF91,0))</f>
        <v>0.29166666666666669</v>
      </c>
    </row>
    <row r="92" spans="1:88" x14ac:dyDescent="0.25">
      <c r="A92" s="116" t="s">
        <v>59</v>
      </c>
      <c r="B92" s="80">
        <v>-84.1</v>
      </c>
      <c r="C92" s="80">
        <v>-86</v>
      </c>
      <c r="D92" s="80">
        <v>-89</v>
      </c>
      <c r="E92" s="80">
        <v>-84</v>
      </c>
      <c r="F92" s="80">
        <v>-84</v>
      </c>
      <c r="G92" s="80">
        <v>-67.5</v>
      </c>
      <c r="H92" s="80">
        <v>-44.2</v>
      </c>
      <c r="I92" s="80">
        <v>-43.6</v>
      </c>
      <c r="J92" s="80">
        <v>-32.5</v>
      </c>
      <c r="K92" s="80">
        <v>-26.5</v>
      </c>
      <c r="L92" s="80">
        <v>-27</v>
      </c>
      <c r="M92" s="80">
        <v>-26</v>
      </c>
      <c r="N92" s="80">
        <f>-11.9-13.3</f>
        <v>-25.200000000000003</v>
      </c>
      <c r="O92" s="80">
        <v>-28.3</v>
      </c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67"/>
      <c r="AB92" s="67"/>
      <c r="AC92" s="67"/>
      <c r="AD92" s="67"/>
      <c r="AE92" s="67"/>
      <c r="AF92" s="117"/>
      <c r="AG92" s="114">
        <v>240</v>
      </c>
      <c r="AH92" s="51">
        <f>IF(ABS(MAX(B92:AF92))&gt;ABS(MIN(B92:AF92)),MAX(B92:AF92),MIN(B92:AF92))</f>
        <v>-89</v>
      </c>
      <c r="AI92" s="115">
        <f>INDEX($B$9:$AF$9,1,MATCH(AH92,B92:AF92,0))</f>
        <v>0.125</v>
      </c>
    </row>
    <row r="93" spans="1:88" x14ac:dyDescent="0.25">
      <c r="A93" s="116" t="s">
        <v>60</v>
      </c>
      <c r="B93" s="80">
        <v>-6.2</v>
      </c>
      <c r="C93" s="80">
        <v>-8.1999999999999993</v>
      </c>
      <c r="D93" s="80">
        <v>-5.2</v>
      </c>
      <c r="E93" s="80">
        <v>-5.8</v>
      </c>
      <c r="F93" s="80">
        <v>-5.8</v>
      </c>
      <c r="G93" s="80">
        <v>-4.0999999999999996</v>
      </c>
      <c r="H93" s="80" t="s">
        <v>228</v>
      </c>
      <c r="I93" s="80">
        <v>5.2</v>
      </c>
      <c r="J93" s="80">
        <v>9.4</v>
      </c>
      <c r="K93" s="80">
        <v>7.8</v>
      </c>
      <c r="L93" s="80">
        <v>8</v>
      </c>
      <c r="M93" s="80">
        <v>5</v>
      </c>
      <c r="N93" s="80">
        <v>6.4</v>
      </c>
      <c r="O93" s="80">
        <v>15.3</v>
      </c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67"/>
      <c r="AB93" s="67"/>
      <c r="AC93" s="67"/>
      <c r="AD93" s="67"/>
      <c r="AE93" s="67"/>
      <c r="AF93" s="117"/>
      <c r="AG93" s="114">
        <v>60</v>
      </c>
      <c r="AH93" s="51">
        <f>IF(ABS(MAX(B93:AF93))&gt;ABS(MIN(B93:AF93)),MAX(B93:AF93),MIN(B93:AF93))</f>
        <v>15.3</v>
      </c>
      <c r="AI93" s="115">
        <f>INDEX($B$9:$AF$9,1,MATCH(AH93,B93:AF93,0))</f>
        <v>0.45833333333333298</v>
      </c>
    </row>
    <row r="94" spans="1:88" x14ac:dyDescent="0.25">
      <c r="A94" s="118" t="s">
        <v>226</v>
      </c>
      <c r="B94" s="82">
        <v>35.9</v>
      </c>
      <c r="C94" s="82">
        <v>38.299999999999997</v>
      </c>
      <c r="D94" s="82">
        <v>18.100000000000001</v>
      </c>
      <c r="E94" s="82">
        <v>20.9</v>
      </c>
      <c r="F94" s="82">
        <v>20.9</v>
      </c>
      <c r="G94" s="82">
        <v>46.5</v>
      </c>
      <c r="H94" s="82">
        <v>48.2</v>
      </c>
      <c r="I94" s="82">
        <v>53.5</v>
      </c>
      <c r="J94" s="82">
        <v>56.6</v>
      </c>
      <c r="K94" s="82">
        <v>80.3</v>
      </c>
      <c r="L94" s="82">
        <v>80</v>
      </c>
      <c r="M94" s="82">
        <v>82</v>
      </c>
      <c r="N94" s="82">
        <v>83</v>
      </c>
      <c r="O94" s="82">
        <v>81.5</v>
      </c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119"/>
      <c r="AB94" s="119"/>
      <c r="AC94" s="119"/>
      <c r="AD94" s="119"/>
      <c r="AE94" s="119"/>
      <c r="AF94" s="120"/>
      <c r="AG94" s="121">
        <v>120</v>
      </c>
      <c r="AH94" s="51">
        <f>IF(ABS(MAX(B94:AF94))&gt;ABS(MIN(B94:AF94)),MAX(B94:AF94),MIN(B94:AF94))</f>
        <v>83</v>
      </c>
      <c r="AI94" s="115">
        <f>INDEX($B$9:$AF$9,1,MATCH(AH94,B94:AF94,0))</f>
        <v>0.41666666666666702</v>
      </c>
    </row>
    <row r="95" spans="1:88" ht="15.75" thickBot="1" x14ac:dyDescent="0.3">
      <c r="A95" s="118" t="s">
        <v>62</v>
      </c>
      <c r="B95" s="82">
        <v>48.4</v>
      </c>
      <c r="C95" s="82">
        <v>46.7</v>
      </c>
      <c r="D95" s="82">
        <v>32.700000000000003</v>
      </c>
      <c r="E95" s="82">
        <v>34.4</v>
      </c>
      <c r="F95" s="82">
        <v>34.4</v>
      </c>
      <c r="G95" s="82">
        <v>43.9</v>
      </c>
      <c r="H95" s="82">
        <v>47</v>
      </c>
      <c r="I95" s="82">
        <v>50.3</v>
      </c>
      <c r="J95" s="82">
        <v>51.6</v>
      </c>
      <c r="K95" s="82">
        <v>68.3</v>
      </c>
      <c r="L95" s="82">
        <v>68</v>
      </c>
      <c r="M95" s="82">
        <v>72</v>
      </c>
      <c r="N95" s="82">
        <v>73</v>
      </c>
      <c r="O95" s="82">
        <v>71</v>
      </c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119"/>
      <c r="AB95" s="119"/>
      <c r="AC95" s="119"/>
      <c r="AD95" s="119"/>
      <c r="AE95" s="119"/>
      <c r="AF95" s="120"/>
      <c r="AG95" s="121"/>
      <c r="AH95" s="51">
        <f>IF(ABS(MAX(B95:AF95))&gt;ABS(MIN(B95:AF95)),MAX(B95:AF95),MIN(B95:AF95))</f>
        <v>73</v>
      </c>
      <c r="AI95" s="115">
        <f>INDEX($B$9:$AF$9,1,MATCH(AH95,B95:AF95,0))</f>
        <v>0.41666666666666702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R114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ref="S107:AF122" si="31">R107</f>
        <v>1.62</v>
      </c>
      <c r="T107" s="129">
        <f t="shared" si="31"/>
        <v>1.62</v>
      </c>
      <c r="U107" s="129">
        <f t="shared" si="31"/>
        <v>1.62</v>
      </c>
      <c r="V107" s="129">
        <f t="shared" si="31"/>
        <v>1.62</v>
      </c>
      <c r="W107" s="129">
        <f t="shared" si="31"/>
        <v>1.62</v>
      </c>
      <c r="X107" s="129">
        <f t="shared" si="31"/>
        <v>1.62</v>
      </c>
      <c r="Y107" s="129">
        <f t="shared" si="31"/>
        <v>1.62</v>
      </c>
      <c r="Z107" s="129">
        <f t="shared" si="31"/>
        <v>1.62</v>
      </c>
      <c r="AA107" s="129">
        <f t="shared" si="31"/>
        <v>1.62</v>
      </c>
      <c r="AB107" s="129">
        <f t="shared" si="31"/>
        <v>1.62</v>
      </c>
      <c r="AC107" s="129">
        <f t="shared" si="31"/>
        <v>1.62</v>
      </c>
      <c r="AD107" s="129">
        <f t="shared" si="31"/>
        <v>1.62</v>
      </c>
      <c r="AE107" s="129">
        <f t="shared" si="31"/>
        <v>1.62</v>
      </c>
      <c r="AF107" s="129">
        <f t="shared" si="31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1"/>
        <v>8.36</v>
      </c>
      <c r="T108" s="129">
        <f t="shared" si="31"/>
        <v>8.36</v>
      </c>
      <c r="U108" s="129">
        <f t="shared" si="31"/>
        <v>8.36</v>
      </c>
      <c r="V108" s="129">
        <f t="shared" si="31"/>
        <v>8.36</v>
      </c>
      <c r="W108" s="129">
        <f t="shared" si="31"/>
        <v>8.36</v>
      </c>
      <c r="X108" s="129">
        <f t="shared" si="31"/>
        <v>8.36</v>
      </c>
      <c r="Y108" s="129">
        <f t="shared" si="31"/>
        <v>8.36</v>
      </c>
      <c r="Z108" s="129">
        <f t="shared" si="31"/>
        <v>8.36</v>
      </c>
      <c r="AA108" s="129">
        <f t="shared" si="31"/>
        <v>8.36</v>
      </c>
      <c r="AB108" s="129">
        <f t="shared" si="31"/>
        <v>8.36</v>
      </c>
      <c r="AC108" s="129">
        <f t="shared" si="31"/>
        <v>8.36</v>
      </c>
      <c r="AD108" s="129">
        <f t="shared" si="31"/>
        <v>8.36</v>
      </c>
      <c r="AE108" s="129">
        <f t="shared" si="31"/>
        <v>8.36</v>
      </c>
      <c r="AF108" s="129">
        <f t="shared" si="31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1"/>
        <v>5.4</v>
      </c>
      <c r="T109" s="129">
        <f t="shared" si="31"/>
        <v>5.4</v>
      </c>
      <c r="U109" s="129">
        <f t="shared" si="31"/>
        <v>5.4</v>
      </c>
      <c r="V109" s="129">
        <f t="shared" si="31"/>
        <v>5.4</v>
      </c>
      <c r="W109" s="129">
        <f t="shared" si="31"/>
        <v>5.4</v>
      </c>
      <c r="X109" s="129">
        <f t="shared" si="31"/>
        <v>5.4</v>
      </c>
      <c r="Y109" s="129">
        <f t="shared" si="31"/>
        <v>5.4</v>
      </c>
      <c r="Z109" s="129">
        <f t="shared" si="31"/>
        <v>5.4</v>
      </c>
      <c r="AA109" s="129">
        <f t="shared" si="31"/>
        <v>5.4</v>
      </c>
      <c r="AB109" s="129">
        <f t="shared" si="31"/>
        <v>5.4</v>
      </c>
      <c r="AC109" s="129">
        <f t="shared" si="31"/>
        <v>5.4</v>
      </c>
      <c r="AD109" s="129">
        <f t="shared" si="31"/>
        <v>5.4</v>
      </c>
      <c r="AE109" s="129">
        <f t="shared" si="31"/>
        <v>5.4</v>
      </c>
      <c r="AF109" s="129">
        <f t="shared" si="31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1"/>
        <v>6.57</v>
      </c>
      <c r="T110" s="129">
        <f t="shared" si="31"/>
        <v>6.57</v>
      </c>
      <c r="U110" s="129">
        <f t="shared" si="31"/>
        <v>6.57</v>
      </c>
      <c r="V110" s="129">
        <f t="shared" si="31"/>
        <v>6.57</v>
      </c>
      <c r="W110" s="129">
        <f t="shared" si="31"/>
        <v>6.57</v>
      </c>
      <c r="X110" s="129">
        <f t="shared" si="31"/>
        <v>6.57</v>
      </c>
      <c r="Y110" s="129">
        <f t="shared" si="31"/>
        <v>6.57</v>
      </c>
      <c r="Z110" s="129">
        <f t="shared" si="31"/>
        <v>6.57</v>
      </c>
      <c r="AA110" s="129">
        <f t="shared" si="31"/>
        <v>6.57</v>
      </c>
      <c r="AB110" s="129">
        <f t="shared" si="31"/>
        <v>6.57</v>
      </c>
      <c r="AC110" s="129">
        <f t="shared" si="31"/>
        <v>6.57</v>
      </c>
      <c r="AD110" s="129">
        <f t="shared" si="31"/>
        <v>6.57</v>
      </c>
      <c r="AE110" s="129">
        <f t="shared" si="31"/>
        <v>6.57</v>
      </c>
      <c r="AF110" s="129">
        <f t="shared" si="31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1"/>
        <v>3.43</v>
      </c>
      <c r="T111" s="129">
        <f t="shared" si="31"/>
        <v>3.43</v>
      </c>
      <c r="U111" s="129">
        <f t="shared" si="31"/>
        <v>3.43</v>
      </c>
      <c r="V111" s="129">
        <f t="shared" si="31"/>
        <v>3.43</v>
      </c>
      <c r="W111" s="129">
        <f t="shared" si="31"/>
        <v>3.43</v>
      </c>
      <c r="X111" s="129">
        <f t="shared" si="31"/>
        <v>3.43</v>
      </c>
      <c r="Y111" s="129">
        <f t="shared" si="31"/>
        <v>3.43</v>
      </c>
      <c r="Z111" s="129">
        <f t="shared" si="31"/>
        <v>3.43</v>
      </c>
      <c r="AA111" s="129">
        <f t="shared" si="31"/>
        <v>3.43</v>
      </c>
      <c r="AB111" s="129">
        <f t="shared" si="31"/>
        <v>3.43</v>
      </c>
      <c r="AC111" s="129">
        <f t="shared" si="31"/>
        <v>3.43</v>
      </c>
      <c r="AD111" s="129">
        <f t="shared" si="31"/>
        <v>3.43</v>
      </c>
      <c r="AE111" s="129">
        <f t="shared" si="31"/>
        <v>3.43</v>
      </c>
      <c r="AF111" s="129">
        <f t="shared" si="31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1"/>
        <v>2.96</v>
      </c>
      <c r="T112" s="129">
        <f t="shared" si="31"/>
        <v>2.96</v>
      </c>
      <c r="U112" s="129">
        <f t="shared" si="31"/>
        <v>2.96</v>
      </c>
      <c r="V112" s="129">
        <f t="shared" si="31"/>
        <v>2.96</v>
      </c>
      <c r="W112" s="129">
        <f t="shared" si="31"/>
        <v>2.96</v>
      </c>
      <c r="X112" s="129">
        <f t="shared" si="31"/>
        <v>2.96</v>
      </c>
      <c r="Y112" s="129">
        <f t="shared" si="31"/>
        <v>2.96</v>
      </c>
      <c r="Z112" s="129">
        <f t="shared" si="31"/>
        <v>2.96</v>
      </c>
      <c r="AA112" s="129">
        <f t="shared" si="31"/>
        <v>2.96</v>
      </c>
      <c r="AB112" s="129">
        <f t="shared" si="31"/>
        <v>2.96</v>
      </c>
      <c r="AC112" s="129">
        <f t="shared" si="31"/>
        <v>2.96</v>
      </c>
      <c r="AD112" s="129">
        <f t="shared" si="31"/>
        <v>2.96</v>
      </c>
      <c r="AE112" s="129">
        <f t="shared" si="31"/>
        <v>2.96</v>
      </c>
      <c r="AF112" s="129">
        <f t="shared" si="31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1"/>
        <v>8</v>
      </c>
      <c r="T113" s="129">
        <f t="shared" si="31"/>
        <v>8</v>
      </c>
      <c r="U113" s="129">
        <f t="shared" si="31"/>
        <v>8</v>
      </c>
      <c r="V113" s="129">
        <f t="shared" si="31"/>
        <v>8</v>
      </c>
      <c r="W113" s="129">
        <f t="shared" si="31"/>
        <v>8</v>
      </c>
      <c r="X113" s="129">
        <f t="shared" si="31"/>
        <v>8</v>
      </c>
      <c r="Y113" s="129">
        <f t="shared" si="31"/>
        <v>8</v>
      </c>
      <c r="Z113" s="129">
        <f t="shared" si="31"/>
        <v>8</v>
      </c>
      <c r="AA113" s="129">
        <f t="shared" si="31"/>
        <v>8</v>
      </c>
      <c r="AB113" s="129">
        <f t="shared" si="31"/>
        <v>8</v>
      </c>
      <c r="AC113" s="129">
        <f t="shared" si="31"/>
        <v>8</v>
      </c>
      <c r="AD113" s="129">
        <f t="shared" si="31"/>
        <v>8</v>
      </c>
      <c r="AE113" s="129">
        <f t="shared" si="31"/>
        <v>8</v>
      </c>
      <c r="AF113" s="129">
        <f t="shared" si="31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1"/>
        <v>7</v>
      </c>
      <c r="T114" s="129">
        <f t="shared" si="31"/>
        <v>7</v>
      </c>
      <c r="U114" s="129">
        <f t="shared" si="31"/>
        <v>7</v>
      </c>
      <c r="V114" s="129">
        <f t="shared" si="31"/>
        <v>7</v>
      </c>
      <c r="W114" s="129">
        <f t="shared" si="31"/>
        <v>7</v>
      </c>
      <c r="X114" s="129">
        <f t="shared" si="31"/>
        <v>7</v>
      </c>
      <c r="Y114" s="129">
        <f t="shared" si="31"/>
        <v>7</v>
      </c>
      <c r="Z114" s="129">
        <f t="shared" si="31"/>
        <v>7</v>
      </c>
      <c r="AA114" s="129">
        <f t="shared" si="31"/>
        <v>7</v>
      </c>
      <c r="AB114" s="129">
        <f t="shared" si="31"/>
        <v>7</v>
      </c>
      <c r="AC114" s="129">
        <f t="shared" si="31"/>
        <v>7</v>
      </c>
      <c r="AD114" s="129">
        <f t="shared" si="31"/>
        <v>7</v>
      </c>
      <c r="AE114" s="129">
        <f t="shared" si="31"/>
        <v>7</v>
      </c>
      <c r="AF114" s="129">
        <f t="shared" si="31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2">B115</f>
        <v>3.47</v>
      </c>
      <c r="D115" s="129">
        <f t="shared" si="32"/>
        <v>3.47</v>
      </c>
      <c r="E115" s="129">
        <f t="shared" si="32"/>
        <v>3.47</v>
      </c>
      <c r="F115" s="129">
        <f t="shared" si="32"/>
        <v>3.47</v>
      </c>
      <c r="G115" s="129">
        <f t="shared" si="32"/>
        <v>3.47</v>
      </c>
      <c r="H115" s="129">
        <f t="shared" si="32"/>
        <v>3.47</v>
      </c>
      <c r="I115" s="129">
        <f t="shared" si="32"/>
        <v>3.47</v>
      </c>
      <c r="J115" s="129">
        <f t="shared" si="32"/>
        <v>3.47</v>
      </c>
      <c r="K115" s="129">
        <f t="shared" si="32"/>
        <v>3.47</v>
      </c>
      <c r="L115" s="129">
        <f t="shared" si="32"/>
        <v>3.47</v>
      </c>
      <c r="M115" s="129">
        <f t="shared" si="32"/>
        <v>3.47</v>
      </c>
      <c r="N115" s="129">
        <f t="shared" si="32"/>
        <v>3.47</v>
      </c>
      <c r="O115" s="129">
        <f t="shared" si="32"/>
        <v>3.47</v>
      </c>
      <c r="P115" s="129">
        <f t="shared" si="32"/>
        <v>3.47</v>
      </c>
      <c r="Q115" s="129">
        <f t="shared" si="32"/>
        <v>3.47</v>
      </c>
      <c r="R115" s="129">
        <f t="shared" si="32"/>
        <v>3.47</v>
      </c>
      <c r="S115" s="129">
        <f t="shared" si="31"/>
        <v>3.47</v>
      </c>
      <c r="T115" s="129">
        <f t="shared" si="31"/>
        <v>3.47</v>
      </c>
      <c r="U115" s="129">
        <f t="shared" si="31"/>
        <v>3.47</v>
      </c>
      <c r="V115" s="129">
        <f t="shared" si="31"/>
        <v>3.47</v>
      </c>
      <c r="W115" s="129">
        <f t="shared" si="31"/>
        <v>3.47</v>
      </c>
      <c r="X115" s="129">
        <f t="shared" si="31"/>
        <v>3.47</v>
      </c>
      <c r="Y115" s="129">
        <f t="shared" si="31"/>
        <v>3.47</v>
      </c>
      <c r="Z115" s="129">
        <f t="shared" si="31"/>
        <v>3.47</v>
      </c>
      <c r="AA115" s="129">
        <f t="shared" si="31"/>
        <v>3.47</v>
      </c>
      <c r="AB115" s="129">
        <f t="shared" si="31"/>
        <v>3.47</v>
      </c>
      <c r="AC115" s="129">
        <f t="shared" si="31"/>
        <v>3.47</v>
      </c>
      <c r="AD115" s="129">
        <f t="shared" si="31"/>
        <v>3.47</v>
      </c>
      <c r="AE115" s="129">
        <f t="shared" si="31"/>
        <v>3.47</v>
      </c>
      <c r="AF115" s="129">
        <f t="shared" si="31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2"/>
        <v>2.1</v>
      </c>
      <c r="D116" s="129">
        <f t="shared" si="32"/>
        <v>2.1</v>
      </c>
      <c r="E116" s="129">
        <f t="shared" si="32"/>
        <v>2.1</v>
      </c>
      <c r="F116" s="129">
        <f t="shared" si="32"/>
        <v>2.1</v>
      </c>
      <c r="G116" s="129">
        <f t="shared" si="32"/>
        <v>2.1</v>
      </c>
      <c r="H116" s="129">
        <f t="shared" si="32"/>
        <v>2.1</v>
      </c>
      <c r="I116" s="129">
        <f t="shared" si="32"/>
        <v>2.1</v>
      </c>
      <c r="J116" s="129">
        <f t="shared" si="32"/>
        <v>2.1</v>
      </c>
      <c r="K116" s="129">
        <f t="shared" si="32"/>
        <v>2.1</v>
      </c>
      <c r="L116" s="129">
        <f t="shared" si="32"/>
        <v>2.1</v>
      </c>
      <c r="M116" s="129">
        <f t="shared" si="32"/>
        <v>2.1</v>
      </c>
      <c r="N116" s="129">
        <f t="shared" si="32"/>
        <v>2.1</v>
      </c>
      <c r="O116" s="129">
        <f t="shared" si="32"/>
        <v>2.1</v>
      </c>
      <c r="P116" s="129">
        <f t="shared" si="32"/>
        <v>2.1</v>
      </c>
      <c r="Q116" s="129">
        <f t="shared" si="32"/>
        <v>2.1</v>
      </c>
      <c r="R116" s="129">
        <f t="shared" si="32"/>
        <v>2.1</v>
      </c>
      <c r="S116" s="129">
        <f t="shared" si="31"/>
        <v>2.1</v>
      </c>
      <c r="T116" s="129">
        <f t="shared" si="31"/>
        <v>2.1</v>
      </c>
      <c r="U116" s="129">
        <f t="shared" si="31"/>
        <v>2.1</v>
      </c>
      <c r="V116" s="129">
        <f t="shared" si="31"/>
        <v>2.1</v>
      </c>
      <c r="W116" s="129">
        <f t="shared" si="31"/>
        <v>2.1</v>
      </c>
      <c r="X116" s="129">
        <f t="shared" si="31"/>
        <v>2.1</v>
      </c>
      <c r="Y116" s="129">
        <f t="shared" si="31"/>
        <v>2.1</v>
      </c>
      <c r="Z116" s="129">
        <f t="shared" si="31"/>
        <v>2.1</v>
      </c>
      <c r="AA116" s="129">
        <f t="shared" si="31"/>
        <v>2.1</v>
      </c>
      <c r="AB116" s="129">
        <f t="shared" si="31"/>
        <v>2.1</v>
      </c>
      <c r="AC116" s="129">
        <f t="shared" si="31"/>
        <v>2.1</v>
      </c>
      <c r="AD116" s="129">
        <f t="shared" si="31"/>
        <v>2.1</v>
      </c>
      <c r="AE116" s="129">
        <f t="shared" si="31"/>
        <v>2.1</v>
      </c>
      <c r="AF116" s="129">
        <f t="shared" si="31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2"/>
        <v>9.3000000000000007</v>
      </c>
      <c r="D117" s="129">
        <f t="shared" si="32"/>
        <v>9.3000000000000007</v>
      </c>
      <c r="E117" s="129">
        <f t="shared" si="32"/>
        <v>9.3000000000000007</v>
      </c>
      <c r="F117" s="129">
        <f t="shared" si="32"/>
        <v>9.3000000000000007</v>
      </c>
      <c r="G117" s="129">
        <f t="shared" si="32"/>
        <v>9.3000000000000007</v>
      </c>
      <c r="H117" s="129">
        <f t="shared" si="32"/>
        <v>9.3000000000000007</v>
      </c>
      <c r="I117" s="129">
        <f t="shared" si="32"/>
        <v>9.3000000000000007</v>
      </c>
      <c r="J117" s="129">
        <f t="shared" si="32"/>
        <v>9.3000000000000007</v>
      </c>
      <c r="K117" s="129">
        <f t="shared" si="32"/>
        <v>9.3000000000000007</v>
      </c>
      <c r="L117" s="129">
        <f t="shared" si="32"/>
        <v>9.3000000000000007</v>
      </c>
      <c r="M117" s="129">
        <f t="shared" si="32"/>
        <v>9.3000000000000007</v>
      </c>
      <c r="N117" s="129">
        <f t="shared" si="32"/>
        <v>9.3000000000000007</v>
      </c>
      <c r="O117" s="129">
        <f t="shared" si="32"/>
        <v>9.3000000000000007</v>
      </c>
      <c r="P117" s="129">
        <f t="shared" si="32"/>
        <v>9.3000000000000007</v>
      </c>
      <c r="Q117" s="129">
        <f t="shared" si="32"/>
        <v>9.3000000000000007</v>
      </c>
      <c r="R117" s="129">
        <f t="shared" si="32"/>
        <v>9.3000000000000007</v>
      </c>
      <c r="S117" s="129">
        <f t="shared" si="31"/>
        <v>9.3000000000000007</v>
      </c>
      <c r="T117" s="129">
        <f t="shared" si="31"/>
        <v>9.3000000000000007</v>
      </c>
      <c r="U117" s="129">
        <f t="shared" si="31"/>
        <v>9.3000000000000007</v>
      </c>
      <c r="V117" s="129">
        <f t="shared" si="31"/>
        <v>9.3000000000000007</v>
      </c>
      <c r="W117" s="129">
        <f t="shared" si="31"/>
        <v>9.3000000000000007</v>
      </c>
      <c r="X117" s="129">
        <f t="shared" si="31"/>
        <v>9.3000000000000007</v>
      </c>
      <c r="Y117" s="129">
        <f t="shared" si="31"/>
        <v>9.3000000000000007</v>
      </c>
      <c r="Z117" s="129">
        <f t="shared" si="31"/>
        <v>9.3000000000000007</v>
      </c>
      <c r="AA117" s="129">
        <f t="shared" si="31"/>
        <v>9.3000000000000007</v>
      </c>
      <c r="AB117" s="129">
        <f t="shared" si="31"/>
        <v>9.3000000000000007</v>
      </c>
      <c r="AC117" s="129">
        <f t="shared" si="31"/>
        <v>9.3000000000000007</v>
      </c>
      <c r="AD117" s="129">
        <f t="shared" si="31"/>
        <v>9.3000000000000007</v>
      </c>
      <c r="AE117" s="129">
        <f t="shared" si="31"/>
        <v>9.3000000000000007</v>
      </c>
      <c r="AF117" s="129">
        <f t="shared" si="31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2"/>
        <v>0</v>
      </c>
      <c r="D118" s="129">
        <f t="shared" si="32"/>
        <v>0</v>
      </c>
      <c r="E118" s="129">
        <f t="shared" si="32"/>
        <v>0</v>
      </c>
      <c r="F118" s="129">
        <f t="shared" si="32"/>
        <v>0</v>
      </c>
      <c r="G118" s="129">
        <f t="shared" si="32"/>
        <v>0</v>
      </c>
      <c r="H118" s="129">
        <f t="shared" si="32"/>
        <v>0</v>
      </c>
      <c r="I118" s="129">
        <f t="shared" si="32"/>
        <v>0</v>
      </c>
      <c r="J118" s="129">
        <f t="shared" si="32"/>
        <v>0</v>
      </c>
      <c r="K118" s="129">
        <f t="shared" si="32"/>
        <v>0</v>
      </c>
      <c r="L118" s="129">
        <f t="shared" si="32"/>
        <v>0</v>
      </c>
      <c r="M118" s="129">
        <f t="shared" si="32"/>
        <v>0</v>
      </c>
      <c r="N118" s="129">
        <f t="shared" si="32"/>
        <v>0</v>
      </c>
      <c r="O118" s="129">
        <f t="shared" si="32"/>
        <v>0</v>
      </c>
      <c r="P118" s="129">
        <f t="shared" si="32"/>
        <v>0</v>
      </c>
      <c r="Q118" s="129">
        <f t="shared" si="32"/>
        <v>0</v>
      </c>
      <c r="R118" s="129">
        <f t="shared" si="32"/>
        <v>0</v>
      </c>
      <c r="S118" s="129">
        <f t="shared" si="31"/>
        <v>0</v>
      </c>
      <c r="T118" s="129">
        <f t="shared" si="31"/>
        <v>0</v>
      </c>
      <c r="U118" s="129">
        <f t="shared" si="31"/>
        <v>0</v>
      </c>
      <c r="V118" s="129">
        <f t="shared" si="31"/>
        <v>0</v>
      </c>
      <c r="W118" s="129">
        <f t="shared" si="31"/>
        <v>0</v>
      </c>
      <c r="X118" s="129">
        <f t="shared" si="31"/>
        <v>0</v>
      </c>
      <c r="Y118" s="129">
        <f t="shared" si="31"/>
        <v>0</v>
      </c>
      <c r="Z118" s="129">
        <f t="shared" si="31"/>
        <v>0</v>
      </c>
      <c r="AA118" s="129">
        <f t="shared" si="31"/>
        <v>0</v>
      </c>
      <c r="AB118" s="129">
        <f t="shared" si="31"/>
        <v>0</v>
      </c>
      <c r="AC118" s="129">
        <f t="shared" si="31"/>
        <v>0</v>
      </c>
      <c r="AD118" s="129">
        <f t="shared" si="31"/>
        <v>0</v>
      </c>
      <c r="AE118" s="129">
        <f t="shared" si="31"/>
        <v>0</v>
      </c>
      <c r="AF118" s="129">
        <f t="shared" si="31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2"/>
        <v>0</v>
      </c>
      <c r="D119" s="129">
        <f t="shared" si="32"/>
        <v>0</v>
      </c>
      <c r="E119" s="129">
        <f t="shared" si="32"/>
        <v>0</v>
      </c>
      <c r="F119" s="129">
        <f t="shared" si="32"/>
        <v>0</v>
      </c>
      <c r="G119" s="129">
        <f t="shared" si="32"/>
        <v>0</v>
      </c>
      <c r="H119" s="129">
        <f t="shared" si="32"/>
        <v>0</v>
      </c>
      <c r="I119" s="129">
        <f t="shared" si="32"/>
        <v>0</v>
      </c>
      <c r="J119" s="129">
        <f t="shared" si="32"/>
        <v>0</v>
      </c>
      <c r="K119" s="129">
        <f t="shared" si="32"/>
        <v>0</v>
      </c>
      <c r="L119" s="129">
        <f t="shared" si="32"/>
        <v>0</v>
      </c>
      <c r="M119" s="129">
        <f t="shared" si="32"/>
        <v>0</v>
      </c>
      <c r="N119" s="129">
        <f t="shared" si="32"/>
        <v>0</v>
      </c>
      <c r="O119" s="129">
        <f t="shared" si="32"/>
        <v>0</v>
      </c>
      <c r="P119" s="129">
        <f t="shared" si="32"/>
        <v>0</v>
      </c>
      <c r="Q119" s="129">
        <f t="shared" si="32"/>
        <v>0</v>
      </c>
      <c r="R119" s="129">
        <f t="shared" si="32"/>
        <v>0</v>
      </c>
      <c r="S119" s="129">
        <f t="shared" si="31"/>
        <v>0</v>
      </c>
      <c r="T119" s="129">
        <f t="shared" si="31"/>
        <v>0</v>
      </c>
      <c r="U119" s="129">
        <f t="shared" si="31"/>
        <v>0</v>
      </c>
      <c r="V119" s="129">
        <f t="shared" si="31"/>
        <v>0</v>
      </c>
      <c r="W119" s="129">
        <f t="shared" si="31"/>
        <v>0</v>
      </c>
      <c r="X119" s="129">
        <f t="shared" si="31"/>
        <v>0</v>
      </c>
      <c r="Y119" s="129">
        <f t="shared" si="31"/>
        <v>0</v>
      </c>
      <c r="Z119" s="129">
        <f t="shared" si="31"/>
        <v>0</v>
      </c>
      <c r="AA119" s="129">
        <f t="shared" si="31"/>
        <v>0</v>
      </c>
      <c r="AB119" s="129">
        <f t="shared" si="31"/>
        <v>0</v>
      </c>
      <c r="AC119" s="129">
        <f t="shared" si="31"/>
        <v>0</v>
      </c>
      <c r="AD119" s="129">
        <f t="shared" si="31"/>
        <v>0</v>
      </c>
      <c r="AE119" s="129">
        <f t="shared" si="31"/>
        <v>0</v>
      </c>
      <c r="AF119" s="129">
        <f t="shared" si="31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2"/>
        <v>5</v>
      </c>
      <c r="D120" s="129">
        <f t="shared" si="32"/>
        <v>5</v>
      </c>
      <c r="E120" s="129">
        <f t="shared" si="32"/>
        <v>5</v>
      </c>
      <c r="F120" s="129">
        <f t="shared" si="32"/>
        <v>5</v>
      </c>
      <c r="G120" s="129">
        <f t="shared" si="32"/>
        <v>5</v>
      </c>
      <c r="H120" s="129">
        <f t="shared" si="32"/>
        <v>5</v>
      </c>
      <c r="I120" s="129">
        <f t="shared" si="32"/>
        <v>5</v>
      </c>
      <c r="J120" s="129">
        <f t="shared" si="32"/>
        <v>5</v>
      </c>
      <c r="K120" s="129">
        <f t="shared" si="32"/>
        <v>5</v>
      </c>
      <c r="L120" s="129">
        <f t="shared" si="32"/>
        <v>5</v>
      </c>
      <c r="M120" s="129">
        <f t="shared" si="32"/>
        <v>5</v>
      </c>
      <c r="N120" s="129">
        <f t="shared" si="32"/>
        <v>5</v>
      </c>
      <c r="O120" s="129">
        <f t="shared" si="32"/>
        <v>5</v>
      </c>
      <c r="P120" s="129">
        <f t="shared" si="32"/>
        <v>5</v>
      </c>
      <c r="Q120" s="129">
        <f t="shared" si="32"/>
        <v>5</v>
      </c>
      <c r="R120" s="129">
        <f t="shared" si="32"/>
        <v>5</v>
      </c>
      <c r="S120" s="129">
        <f t="shared" si="31"/>
        <v>5</v>
      </c>
      <c r="T120" s="129">
        <f t="shared" si="31"/>
        <v>5</v>
      </c>
      <c r="U120" s="129">
        <f t="shared" si="31"/>
        <v>5</v>
      </c>
      <c r="V120" s="129">
        <f t="shared" si="31"/>
        <v>5</v>
      </c>
      <c r="W120" s="129">
        <f t="shared" si="31"/>
        <v>5</v>
      </c>
      <c r="X120" s="129">
        <f t="shared" si="31"/>
        <v>5</v>
      </c>
      <c r="Y120" s="129">
        <f t="shared" si="31"/>
        <v>5</v>
      </c>
      <c r="Z120" s="129">
        <f t="shared" si="31"/>
        <v>5</v>
      </c>
      <c r="AA120" s="129">
        <f t="shared" si="31"/>
        <v>5</v>
      </c>
      <c r="AB120" s="129">
        <f t="shared" si="31"/>
        <v>5</v>
      </c>
      <c r="AC120" s="129">
        <f t="shared" si="31"/>
        <v>5</v>
      </c>
      <c r="AD120" s="129">
        <f t="shared" si="31"/>
        <v>5</v>
      </c>
      <c r="AE120" s="129">
        <f t="shared" si="31"/>
        <v>5</v>
      </c>
      <c r="AF120" s="129">
        <f t="shared" si="31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2"/>
        <v>1</v>
      </c>
      <c r="D121" s="129">
        <f t="shared" si="32"/>
        <v>1</v>
      </c>
      <c r="E121" s="129">
        <f t="shared" si="32"/>
        <v>1</v>
      </c>
      <c r="F121" s="129">
        <f t="shared" si="32"/>
        <v>1</v>
      </c>
      <c r="G121" s="129">
        <f t="shared" si="32"/>
        <v>1</v>
      </c>
      <c r="H121" s="129">
        <f t="shared" si="32"/>
        <v>1</v>
      </c>
      <c r="I121" s="129">
        <f t="shared" si="32"/>
        <v>1</v>
      </c>
      <c r="J121" s="129">
        <f t="shared" si="32"/>
        <v>1</v>
      </c>
      <c r="K121" s="129">
        <f t="shared" si="32"/>
        <v>1</v>
      </c>
      <c r="L121" s="129">
        <f t="shared" si="32"/>
        <v>1</v>
      </c>
      <c r="M121" s="129">
        <f t="shared" si="32"/>
        <v>1</v>
      </c>
      <c r="N121" s="129">
        <f t="shared" si="32"/>
        <v>1</v>
      </c>
      <c r="O121" s="129">
        <f t="shared" si="32"/>
        <v>1</v>
      </c>
      <c r="P121" s="129">
        <f t="shared" si="32"/>
        <v>1</v>
      </c>
      <c r="Q121" s="129">
        <f t="shared" si="32"/>
        <v>1</v>
      </c>
      <c r="R121" s="129">
        <f t="shared" si="32"/>
        <v>1</v>
      </c>
      <c r="S121" s="129">
        <f t="shared" si="31"/>
        <v>1</v>
      </c>
      <c r="T121" s="129">
        <f t="shared" si="31"/>
        <v>1</v>
      </c>
      <c r="U121" s="129">
        <f t="shared" si="31"/>
        <v>1</v>
      </c>
      <c r="V121" s="129">
        <f t="shared" si="31"/>
        <v>1</v>
      </c>
      <c r="W121" s="129">
        <f t="shared" si="31"/>
        <v>1</v>
      </c>
      <c r="X121" s="129">
        <f t="shared" si="31"/>
        <v>1</v>
      </c>
      <c r="Y121" s="129">
        <f t="shared" si="31"/>
        <v>1</v>
      </c>
      <c r="Z121" s="129">
        <f t="shared" si="31"/>
        <v>1</v>
      </c>
      <c r="AA121" s="129">
        <f t="shared" si="31"/>
        <v>1</v>
      </c>
      <c r="AB121" s="129">
        <f t="shared" si="31"/>
        <v>1</v>
      </c>
      <c r="AC121" s="129">
        <f t="shared" si="31"/>
        <v>1</v>
      </c>
      <c r="AD121" s="129">
        <f t="shared" si="31"/>
        <v>1</v>
      </c>
      <c r="AE121" s="129">
        <f t="shared" si="31"/>
        <v>1</v>
      </c>
      <c r="AF121" s="129">
        <f t="shared" si="31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2"/>
        <v>1.58</v>
      </c>
      <c r="D122" s="129">
        <f t="shared" si="32"/>
        <v>1.58</v>
      </c>
      <c r="E122" s="129">
        <f t="shared" si="32"/>
        <v>1.58</v>
      </c>
      <c r="F122" s="129">
        <f t="shared" si="32"/>
        <v>1.58</v>
      </c>
      <c r="G122" s="129">
        <f t="shared" si="32"/>
        <v>1.58</v>
      </c>
      <c r="H122" s="129">
        <f t="shared" si="32"/>
        <v>1.58</v>
      </c>
      <c r="I122" s="129">
        <f t="shared" si="32"/>
        <v>1.58</v>
      </c>
      <c r="J122" s="129">
        <f t="shared" si="32"/>
        <v>1.58</v>
      </c>
      <c r="K122" s="129">
        <f t="shared" si="32"/>
        <v>1.58</v>
      </c>
      <c r="L122" s="129">
        <f t="shared" si="32"/>
        <v>1.58</v>
      </c>
      <c r="M122" s="129">
        <f t="shared" si="32"/>
        <v>1.58</v>
      </c>
      <c r="N122" s="129">
        <f t="shared" si="32"/>
        <v>1.58</v>
      </c>
      <c r="O122" s="129">
        <f t="shared" si="32"/>
        <v>1.58</v>
      </c>
      <c r="P122" s="129">
        <f t="shared" si="32"/>
        <v>1.58</v>
      </c>
      <c r="Q122" s="129">
        <f t="shared" si="32"/>
        <v>1.58</v>
      </c>
      <c r="R122" s="129">
        <f t="shared" si="32"/>
        <v>1.58</v>
      </c>
      <c r="S122" s="129">
        <f t="shared" si="31"/>
        <v>1.58</v>
      </c>
      <c r="T122" s="129">
        <f t="shared" si="31"/>
        <v>1.58</v>
      </c>
      <c r="U122" s="129">
        <f t="shared" si="31"/>
        <v>1.58</v>
      </c>
      <c r="V122" s="129">
        <f t="shared" si="31"/>
        <v>1.58</v>
      </c>
      <c r="W122" s="129">
        <f t="shared" si="31"/>
        <v>1.58</v>
      </c>
      <c r="X122" s="129">
        <f t="shared" si="31"/>
        <v>1.58</v>
      </c>
      <c r="Y122" s="129">
        <f t="shared" si="31"/>
        <v>1.58</v>
      </c>
      <c r="Z122" s="129">
        <f t="shared" si="31"/>
        <v>1.58</v>
      </c>
      <c r="AA122" s="129">
        <f t="shared" si="31"/>
        <v>1.58</v>
      </c>
      <c r="AB122" s="129">
        <f t="shared" si="31"/>
        <v>1.58</v>
      </c>
      <c r="AC122" s="129">
        <f t="shared" si="31"/>
        <v>1.58</v>
      </c>
      <c r="AD122" s="129">
        <f t="shared" si="31"/>
        <v>1.58</v>
      </c>
      <c r="AE122" s="129">
        <f t="shared" si="31"/>
        <v>1.58</v>
      </c>
      <c r="AF122" s="129">
        <f t="shared" si="31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2"/>
        <v>1.46</v>
      </c>
      <c r="D123" s="129">
        <f t="shared" si="32"/>
        <v>1.46</v>
      </c>
      <c r="E123" s="129">
        <f t="shared" si="32"/>
        <v>1.46</v>
      </c>
      <c r="F123" s="129">
        <f t="shared" si="32"/>
        <v>1.46</v>
      </c>
      <c r="G123" s="129">
        <f t="shared" si="32"/>
        <v>1.46</v>
      </c>
      <c r="H123" s="129">
        <f t="shared" si="32"/>
        <v>1.46</v>
      </c>
      <c r="I123" s="129">
        <f t="shared" si="32"/>
        <v>1.46</v>
      </c>
      <c r="J123" s="129">
        <f t="shared" si="32"/>
        <v>1.46</v>
      </c>
      <c r="K123" s="129">
        <f t="shared" si="32"/>
        <v>1.46</v>
      </c>
      <c r="L123" s="129">
        <f t="shared" si="32"/>
        <v>1.46</v>
      </c>
      <c r="M123" s="129">
        <f t="shared" si="32"/>
        <v>1.46</v>
      </c>
      <c r="N123" s="129">
        <f t="shared" si="32"/>
        <v>1.46</v>
      </c>
      <c r="O123" s="129">
        <f t="shared" si="32"/>
        <v>1.46</v>
      </c>
      <c r="P123" s="129">
        <f t="shared" si="32"/>
        <v>1.46</v>
      </c>
      <c r="Q123" s="129">
        <f t="shared" si="32"/>
        <v>1.46</v>
      </c>
      <c r="R123" s="129">
        <f t="shared" si="32"/>
        <v>1.46</v>
      </c>
      <c r="S123" s="129">
        <f t="shared" ref="S123:AF123" si="33">R123</f>
        <v>1.46</v>
      </c>
      <c r="T123" s="129">
        <f t="shared" si="33"/>
        <v>1.46</v>
      </c>
      <c r="U123" s="129">
        <f t="shared" si="33"/>
        <v>1.46</v>
      </c>
      <c r="V123" s="129">
        <f t="shared" si="33"/>
        <v>1.46</v>
      </c>
      <c r="W123" s="129">
        <f t="shared" si="33"/>
        <v>1.46</v>
      </c>
      <c r="X123" s="129">
        <f t="shared" si="33"/>
        <v>1.46</v>
      </c>
      <c r="Y123" s="129">
        <f t="shared" si="33"/>
        <v>1.46</v>
      </c>
      <c r="Z123" s="129">
        <f t="shared" si="33"/>
        <v>1.46</v>
      </c>
      <c r="AA123" s="129">
        <f t="shared" si="33"/>
        <v>1.46</v>
      </c>
      <c r="AB123" s="129">
        <f t="shared" si="33"/>
        <v>1.46</v>
      </c>
      <c r="AC123" s="129">
        <f t="shared" si="33"/>
        <v>1.46</v>
      </c>
      <c r="AD123" s="129">
        <f t="shared" si="33"/>
        <v>1.46</v>
      </c>
      <c r="AE123" s="129">
        <f t="shared" si="33"/>
        <v>1.46</v>
      </c>
      <c r="AF123" s="129">
        <f t="shared" si="33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2"/>
        <v>1.48</v>
      </c>
      <c r="D124" s="129">
        <f t="shared" si="32"/>
        <v>1.48</v>
      </c>
      <c r="E124" s="129">
        <f t="shared" si="32"/>
        <v>1.48</v>
      </c>
      <c r="F124" s="129">
        <f t="shared" si="32"/>
        <v>1.48</v>
      </c>
      <c r="G124" s="129">
        <f t="shared" si="32"/>
        <v>1.48</v>
      </c>
      <c r="H124" s="129">
        <f t="shared" si="32"/>
        <v>1.48</v>
      </c>
      <c r="I124" s="129">
        <f t="shared" si="32"/>
        <v>1.48</v>
      </c>
      <c r="J124" s="129">
        <f t="shared" si="32"/>
        <v>1.48</v>
      </c>
      <c r="K124" s="129">
        <f t="shared" si="32"/>
        <v>1.48</v>
      </c>
      <c r="L124" s="129">
        <f t="shared" si="32"/>
        <v>1.48</v>
      </c>
      <c r="M124" s="129">
        <f t="shared" si="32"/>
        <v>1.48</v>
      </c>
      <c r="N124" s="129">
        <f t="shared" si="32"/>
        <v>1.48</v>
      </c>
      <c r="O124" s="129">
        <f t="shared" si="32"/>
        <v>1.48</v>
      </c>
      <c r="P124" s="129">
        <f t="shared" si="32"/>
        <v>1.48</v>
      </c>
      <c r="Q124" s="129">
        <f t="shared" si="32"/>
        <v>1.48</v>
      </c>
      <c r="R124" s="129">
        <f t="shared" si="32"/>
        <v>1.48</v>
      </c>
      <c r="S124" s="129">
        <f t="shared" ref="S124:AF124" si="34">R124</f>
        <v>1.48</v>
      </c>
      <c r="T124" s="129">
        <f t="shared" si="34"/>
        <v>1.48</v>
      </c>
      <c r="U124" s="129">
        <f t="shared" si="34"/>
        <v>1.48</v>
      </c>
      <c r="V124" s="129">
        <f t="shared" si="34"/>
        <v>1.48</v>
      </c>
      <c r="W124" s="129">
        <f t="shared" si="34"/>
        <v>1.48</v>
      </c>
      <c r="X124" s="129">
        <f t="shared" si="34"/>
        <v>1.48</v>
      </c>
      <c r="Y124" s="129">
        <f t="shared" si="34"/>
        <v>1.48</v>
      </c>
      <c r="Z124" s="129">
        <f t="shared" si="34"/>
        <v>1.48</v>
      </c>
      <c r="AA124" s="129">
        <f t="shared" si="34"/>
        <v>1.48</v>
      </c>
      <c r="AB124" s="129">
        <f t="shared" si="34"/>
        <v>1.48</v>
      </c>
      <c r="AC124" s="129">
        <f t="shared" si="34"/>
        <v>1.48</v>
      </c>
      <c r="AD124" s="129">
        <f t="shared" si="34"/>
        <v>1.48</v>
      </c>
      <c r="AE124" s="129">
        <f t="shared" si="34"/>
        <v>1.48</v>
      </c>
      <c r="AF124" s="129">
        <f t="shared" si="34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R133" si="35">B126</f>
        <v>2.2000000000000002</v>
      </c>
      <c r="D126" s="129">
        <f t="shared" si="35"/>
        <v>2.2000000000000002</v>
      </c>
      <c r="E126" s="129">
        <f t="shared" si="35"/>
        <v>2.2000000000000002</v>
      </c>
      <c r="F126" s="129">
        <f t="shared" si="35"/>
        <v>2.2000000000000002</v>
      </c>
      <c r="G126" s="129">
        <f t="shared" si="35"/>
        <v>2.2000000000000002</v>
      </c>
      <c r="H126" s="129">
        <f t="shared" si="35"/>
        <v>2.2000000000000002</v>
      </c>
      <c r="I126" s="129">
        <f t="shared" si="35"/>
        <v>2.2000000000000002</v>
      </c>
      <c r="J126" s="129">
        <f t="shared" si="35"/>
        <v>2.2000000000000002</v>
      </c>
      <c r="K126" s="129">
        <f t="shared" si="35"/>
        <v>2.2000000000000002</v>
      </c>
      <c r="L126" s="129">
        <f t="shared" si="35"/>
        <v>2.2000000000000002</v>
      </c>
      <c r="M126" s="129">
        <f t="shared" si="35"/>
        <v>2.2000000000000002</v>
      </c>
      <c r="N126" s="129">
        <f t="shared" si="35"/>
        <v>2.2000000000000002</v>
      </c>
      <c r="O126" s="129">
        <f t="shared" si="35"/>
        <v>2.2000000000000002</v>
      </c>
      <c r="P126" s="129">
        <f t="shared" si="35"/>
        <v>2.2000000000000002</v>
      </c>
      <c r="Q126" s="129">
        <f t="shared" si="35"/>
        <v>2.2000000000000002</v>
      </c>
      <c r="R126" s="129">
        <f t="shared" si="35"/>
        <v>2.2000000000000002</v>
      </c>
      <c r="S126" s="129">
        <f t="shared" ref="S126:AF133" si="36">R126</f>
        <v>2.2000000000000002</v>
      </c>
      <c r="T126" s="129">
        <f t="shared" si="36"/>
        <v>2.2000000000000002</v>
      </c>
      <c r="U126" s="129">
        <f t="shared" si="36"/>
        <v>2.2000000000000002</v>
      </c>
      <c r="V126" s="129">
        <f t="shared" si="36"/>
        <v>2.2000000000000002</v>
      </c>
      <c r="W126" s="129">
        <f t="shared" si="36"/>
        <v>2.2000000000000002</v>
      </c>
      <c r="X126" s="129">
        <f t="shared" si="36"/>
        <v>2.2000000000000002</v>
      </c>
      <c r="Y126" s="129">
        <f t="shared" si="36"/>
        <v>2.2000000000000002</v>
      </c>
      <c r="Z126" s="129">
        <f t="shared" si="36"/>
        <v>2.2000000000000002</v>
      </c>
      <c r="AA126" s="129">
        <f t="shared" si="36"/>
        <v>2.2000000000000002</v>
      </c>
      <c r="AB126" s="129">
        <f t="shared" si="36"/>
        <v>2.2000000000000002</v>
      </c>
      <c r="AC126" s="129">
        <f t="shared" si="36"/>
        <v>2.2000000000000002</v>
      </c>
      <c r="AD126" s="129">
        <f t="shared" si="36"/>
        <v>2.2000000000000002</v>
      </c>
      <c r="AE126" s="129">
        <f t="shared" si="36"/>
        <v>2.2000000000000002</v>
      </c>
      <c r="AF126" s="129">
        <f t="shared" si="36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5"/>
        <v>2</v>
      </c>
      <c r="D127" s="129">
        <f t="shared" si="35"/>
        <v>2</v>
      </c>
      <c r="E127" s="129">
        <f t="shared" si="35"/>
        <v>2</v>
      </c>
      <c r="F127" s="129">
        <f t="shared" si="35"/>
        <v>2</v>
      </c>
      <c r="G127" s="129">
        <f t="shared" si="35"/>
        <v>2</v>
      </c>
      <c r="H127" s="129">
        <f t="shared" si="35"/>
        <v>2</v>
      </c>
      <c r="I127" s="129">
        <f t="shared" si="35"/>
        <v>2</v>
      </c>
      <c r="J127" s="129">
        <f t="shared" si="35"/>
        <v>2</v>
      </c>
      <c r="K127" s="129">
        <f t="shared" si="35"/>
        <v>2</v>
      </c>
      <c r="L127" s="129">
        <f t="shared" si="35"/>
        <v>2</v>
      </c>
      <c r="M127" s="129">
        <f t="shared" si="35"/>
        <v>2</v>
      </c>
      <c r="N127" s="129">
        <f t="shared" si="35"/>
        <v>2</v>
      </c>
      <c r="O127" s="129">
        <f t="shared" si="35"/>
        <v>2</v>
      </c>
      <c r="P127" s="129">
        <f t="shared" si="35"/>
        <v>2</v>
      </c>
      <c r="Q127" s="129">
        <f t="shared" si="35"/>
        <v>2</v>
      </c>
      <c r="R127" s="129">
        <f t="shared" si="35"/>
        <v>2</v>
      </c>
      <c r="S127" s="129">
        <f t="shared" si="36"/>
        <v>2</v>
      </c>
      <c r="T127" s="129">
        <f t="shared" si="36"/>
        <v>2</v>
      </c>
      <c r="U127" s="129">
        <f t="shared" si="36"/>
        <v>2</v>
      </c>
      <c r="V127" s="129">
        <f t="shared" si="36"/>
        <v>2</v>
      </c>
      <c r="W127" s="129">
        <f t="shared" si="36"/>
        <v>2</v>
      </c>
      <c r="X127" s="129">
        <f t="shared" si="36"/>
        <v>2</v>
      </c>
      <c r="Y127" s="129">
        <f t="shared" si="36"/>
        <v>2</v>
      </c>
      <c r="Z127" s="129">
        <f t="shared" si="36"/>
        <v>2</v>
      </c>
      <c r="AA127" s="129">
        <f t="shared" si="36"/>
        <v>2</v>
      </c>
      <c r="AB127" s="129">
        <f t="shared" si="36"/>
        <v>2</v>
      </c>
      <c r="AC127" s="129">
        <f t="shared" si="36"/>
        <v>2</v>
      </c>
      <c r="AD127" s="129">
        <f t="shared" si="36"/>
        <v>2</v>
      </c>
      <c r="AE127" s="129">
        <f t="shared" si="36"/>
        <v>2</v>
      </c>
      <c r="AF127" s="129">
        <f t="shared" si="36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5"/>
        <v>1.25</v>
      </c>
      <c r="D128" s="129">
        <f t="shared" si="35"/>
        <v>1.25</v>
      </c>
      <c r="E128" s="129">
        <f t="shared" si="35"/>
        <v>1.25</v>
      </c>
      <c r="F128" s="129">
        <f t="shared" si="35"/>
        <v>1.25</v>
      </c>
      <c r="G128" s="129">
        <f t="shared" si="35"/>
        <v>1.25</v>
      </c>
      <c r="H128" s="129">
        <f t="shared" si="35"/>
        <v>1.25</v>
      </c>
      <c r="I128" s="129">
        <f t="shared" si="35"/>
        <v>1.25</v>
      </c>
      <c r="J128" s="129">
        <f t="shared" si="35"/>
        <v>1.25</v>
      </c>
      <c r="K128" s="129">
        <f t="shared" si="35"/>
        <v>1.25</v>
      </c>
      <c r="L128" s="129">
        <f t="shared" si="35"/>
        <v>1.25</v>
      </c>
      <c r="M128" s="129">
        <f t="shared" si="35"/>
        <v>1.25</v>
      </c>
      <c r="N128" s="129">
        <f t="shared" si="35"/>
        <v>1.25</v>
      </c>
      <c r="O128" s="129">
        <f t="shared" si="35"/>
        <v>1.25</v>
      </c>
      <c r="P128" s="129">
        <f t="shared" si="35"/>
        <v>1.25</v>
      </c>
      <c r="Q128" s="129">
        <f t="shared" si="35"/>
        <v>1.25</v>
      </c>
      <c r="R128" s="129">
        <f t="shared" si="35"/>
        <v>1.25</v>
      </c>
      <c r="S128" s="129">
        <f t="shared" si="36"/>
        <v>1.25</v>
      </c>
      <c r="T128" s="129">
        <f t="shared" si="36"/>
        <v>1.25</v>
      </c>
      <c r="U128" s="129">
        <f t="shared" si="36"/>
        <v>1.25</v>
      </c>
      <c r="V128" s="129">
        <f t="shared" si="36"/>
        <v>1.25</v>
      </c>
      <c r="W128" s="129">
        <f t="shared" si="36"/>
        <v>1.25</v>
      </c>
      <c r="X128" s="129">
        <f t="shared" si="36"/>
        <v>1.25</v>
      </c>
      <c r="Y128" s="129">
        <f t="shared" si="36"/>
        <v>1.25</v>
      </c>
      <c r="Z128" s="129">
        <f t="shared" si="36"/>
        <v>1.25</v>
      </c>
      <c r="AA128" s="129">
        <f t="shared" si="36"/>
        <v>1.25</v>
      </c>
      <c r="AB128" s="129">
        <f t="shared" si="36"/>
        <v>1.25</v>
      </c>
      <c r="AC128" s="129">
        <f t="shared" si="36"/>
        <v>1.25</v>
      </c>
      <c r="AD128" s="129">
        <f t="shared" si="36"/>
        <v>1.25</v>
      </c>
      <c r="AE128" s="129">
        <f t="shared" si="36"/>
        <v>1.25</v>
      </c>
      <c r="AF128" s="129">
        <f t="shared" si="36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5"/>
        <v>1.1499999999999999</v>
      </c>
      <c r="D129" s="129">
        <f t="shared" si="35"/>
        <v>1.1499999999999999</v>
      </c>
      <c r="E129" s="129">
        <f t="shared" si="35"/>
        <v>1.1499999999999999</v>
      </c>
      <c r="F129" s="129">
        <f t="shared" si="35"/>
        <v>1.1499999999999999</v>
      </c>
      <c r="G129" s="129">
        <f t="shared" si="35"/>
        <v>1.1499999999999999</v>
      </c>
      <c r="H129" s="129">
        <f t="shared" si="35"/>
        <v>1.1499999999999999</v>
      </c>
      <c r="I129" s="129">
        <f t="shared" si="35"/>
        <v>1.1499999999999999</v>
      </c>
      <c r="J129" s="129">
        <f t="shared" si="35"/>
        <v>1.1499999999999999</v>
      </c>
      <c r="K129" s="129">
        <f t="shared" si="35"/>
        <v>1.1499999999999999</v>
      </c>
      <c r="L129" s="129">
        <f t="shared" si="35"/>
        <v>1.1499999999999999</v>
      </c>
      <c r="M129" s="129">
        <f t="shared" si="35"/>
        <v>1.1499999999999999</v>
      </c>
      <c r="N129" s="129">
        <f t="shared" si="35"/>
        <v>1.1499999999999999</v>
      </c>
      <c r="O129" s="129">
        <f t="shared" si="35"/>
        <v>1.1499999999999999</v>
      </c>
      <c r="P129" s="129">
        <f t="shared" si="35"/>
        <v>1.1499999999999999</v>
      </c>
      <c r="Q129" s="129">
        <f t="shared" si="35"/>
        <v>1.1499999999999999</v>
      </c>
      <c r="R129" s="129">
        <f t="shared" si="35"/>
        <v>1.1499999999999999</v>
      </c>
      <c r="S129" s="129">
        <f t="shared" si="36"/>
        <v>1.1499999999999999</v>
      </c>
      <c r="T129" s="129">
        <f t="shared" si="36"/>
        <v>1.1499999999999999</v>
      </c>
      <c r="U129" s="129">
        <f t="shared" si="36"/>
        <v>1.1499999999999999</v>
      </c>
      <c r="V129" s="129">
        <f t="shared" si="36"/>
        <v>1.1499999999999999</v>
      </c>
      <c r="W129" s="129">
        <f t="shared" si="36"/>
        <v>1.1499999999999999</v>
      </c>
      <c r="X129" s="129">
        <f t="shared" si="36"/>
        <v>1.1499999999999999</v>
      </c>
      <c r="Y129" s="129">
        <f t="shared" si="36"/>
        <v>1.1499999999999999</v>
      </c>
      <c r="Z129" s="129">
        <f t="shared" si="36"/>
        <v>1.1499999999999999</v>
      </c>
      <c r="AA129" s="129">
        <f t="shared" si="36"/>
        <v>1.1499999999999999</v>
      </c>
      <c r="AB129" s="129">
        <f t="shared" si="36"/>
        <v>1.1499999999999999</v>
      </c>
      <c r="AC129" s="129">
        <f t="shared" si="36"/>
        <v>1.1499999999999999</v>
      </c>
      <c r="AD129" s="129">
        <f t="shared" si="36"/>
        <v>1.1499999999999999</v>
      </c>
      <c r="AE129" s="129">
        <f t="shared" si="36"/>
        <v>1.1499999999999999</v>
      </c>
      <c r="AF129" s="129">
        <f t="shared" si="36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5"/>
        <v>2.133</v>
      </c>
      <c r="D130" s="129">
        <f t="shared" si="35"/>
        <v>2.133</v>
      </c>
      <c r="E130" s="129">
        <f t="shared" si="35"/>
        <v>2.133</v>
      </c>
      <c r="F130" s="129">
        <f t="shared" si="35"/>
        <v>2.133</v>
      </c>
      <c r="G130" s="129">
        <f t="shared" si="35"/>
        <v>2.133</v>
      </c>
      <c r="H130" s="129">
        <f t="shared" si="35"/>
        <v>2.133</v>
      </c>
      <c r="I130" s="129">
        <f t="shared" si="35"/>
        <v>2.133</v>
      </c>
      <c r="J130" s="129">
        <f t="shared" si="35"/>
        <v>2.133</v>
      </c>
      <c r="K130" s="129">
        <f t="shared" si="35"/>
        <v>2.133</v>
      </c>
      <c r="L130" s="129">
        <f t="shared" si="35"/>
        <v>2.133</v>
      </c>
      <c r="M130" s="129">
        <f t="shared" si="35"/>
        <v>2.133</v>
      </c>
      <c r="N130" s="129">
        <f t="shared" si="35"/>
        <v>2.133</v>
      </c>
      <c r="O130" s="129">
        <f t="shared" si="35"/>
        <v>2.133</v>
      </c>
      <c r="P130" s="129">
        <f t="shared" si="35"/>
        <v>2.133</v>
      </c>
      <c r="Q130" s="129">
        <f t="shared" si="35"/>
        <v>2.133</v>
      </c>
      <c r="R130" s="129">
        <f t="shared" si="35"/>
        <v>2.133</v>
      </c>
      <c r="S130" s="129">
        <f t="shared" si="36"/>
        <v>2.133</v>
      </c>
      <c r="T130" s="129">
        <f t="shared" si="36"/>
        <v>2.133</v>
      </c>
      <c r="U130" s="129">
        <f t="shared" si="36"/>
        <v>2.133</v>
      </c>
      <c r="V130" s="129">
        <f t="shared" si="36"/>
        <v>2.133</v>
      </c>
      <c r="W130" s="129">
        <f t="shared" si="36"/>
        <v>2.133</v>
      </c>
      <c r="X130" s="129">
        <f t="shared" si="36"/>
        <v>2.133</v>
      </c>
      <c r="Y130" s="129">
        <f t="shared" si="36"/>
        <v>2.133</v>
      </c>
      <c r="Z130" s="129">
        <f t="shared" si="36"/>
        <v>2.133</v>
      </c>
      <c r="AA130" s="129">
        <f t="shared" si="36"/>
        <v>2.133</v>
      </c>
      <c r="AB130" s="129">
        <f t="shared" si="36"/>
        <v>2.133</v>
      </c>
      <c r="AC130" s="129">
        <f t="shared" si="36"/>
        <v>2.133</v>
      </c>
      <c r="AD130" s="129">
        <f t="shared" si="36"/>
        <v>2.133</v>
      </c>
      <c r="AE130" s="129">
        <f t="shared" si="36"/>
        <v>2.133</v>
      </c>
      <c r="AF130" s="129">
        <f t="shared" si="36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5"/>
        <v>2.09</v>
      </c>
      <c r="D131" s="129">
        <f t="shared" si="35"/>
        <v>2.09</v>
      </c>
      <c r="E131" s="129">
        <f t="shared" si="35"/>
        <v>2.09</v>
      </c>
      <c r="F131" s="129">
        <f t="shared" si="35"/>
        <v>2.09</v>
      </c>
      <c r="G131" s="129">
        <f t="shared" si="35"/>
        <v>2.09</v>
      </c>
      <c r="H131" s="129">
        <f t="shared" si="35"/>
        <v>2.09</v>
      </c>
      <c r="I131" s="129">
        <f t="shared" si="35"/>
        <v>2.09</v>
      </c>
      <c r="J131" s="129">
        <f t="shared" si="35"/>
        <v>2.09</v>
      </c>
      <c r="K131" s="129">
        <f t="shared" si="35"/>
        <v>2.09</v>
      </c>
      <c r="L131" s="129">
        <f t="shared" si="35"/>
        <v>2.09</v>
      </c>
      <c r="M131" s="129">
        <f t="shared" si="35"/>
        <v>2.09</v>
      </c>
      <c r="N131" s="129">
        <f t="shared" si="35"/>
        <v>2.09</v>
      </c>
      <c r="O131" s="129">
        <f t="shared" si="35"/>
        <v>2.09</v>
      </c>
      <c r="P131" s="129">
        <f t="shared" si="35"/>
        <v>2.09</v>
      </c>
      <c r="Q131" s="129">
        <f t="shared" si="35"/>
        <v>2.09</v>
      </c>
      <c r="R131" s="129">
        <f t="shared" si="35"/>
        <v>2.09</v>
      </c>
      <c r="S131" s="129">
        <f t="shared" si="36"/>
        <v>2.09</v>
      </c>
      <c r="T131" s="129">
        <f t="shared" si="36"/>
        <v>2.09</v>
      </c>
      <c r="U131" s="129">
        <f t="shared" si="36"/>
        <v>2.09</v>
      </c>
      <c r="V131" s="129">
        <f t="shared" si="36"/>
        <v>2.09</v>
      </c>
      <c r="W131" s="129">
        <f t="shared" si="36"/>
        <v>2.09</v>
      </c>
      <c r="X131" s="129">
        <f t="shared" si="36"/>
        <v>2.09</v>
      </c>
      <c r="Y131" s="129">
        <f t="shared" si="36"/>
        <v>2.09</v>
      </c>
      <c r="Z131" s="129">
        <f t="shared" si="36"/>
        <v>2.09</v>
      </c>
      <c r="AA131" s="129">
        <f t="shared" si="36"/>
        <v>2.09</v>
      </c>
      <c r="AB131" s="129">
        <f t="shared" si="36"/>
        <v>2.09</v>
      </c>
      <c r="AC131" s="129">
        <f t="shared" si="36"/>
        <v>2.09</v>
      </c>
      <c r="AD131" s="129">
        <f t="shared" si="36"/>
        <v>2.09</v>
      </c>
      <c r="AE131" s="129">
        <f t="shared" si="36"/>
        <v>2.09</v>
      </c>
      <c r="AF131" s="129">
        <f t="shared" si="36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5"/>
        <v>1.1399999999999999</v>
      </c>
      <c r="D132" s="129">
        <f t="shared" si="35"/>
        <v>1.1399999999999999</v>
      </c>
      <c r="E132" s="129">
        <f t="shared" si="35"/>
        <v>1.1399999999999999</v>
      </c>
      <c r="F132" s="129">
        <f t="shared" si="35"/>
        <v>1.1399999999999999</v>
      </c>
      <c r="G132" s="129">
        <f t="shared" si="35"/>
        <v>1.1399999999999999</v>
      </c>
      <c r="H132" s="129">
        <f t="shared" si="35"/>
        <v>1.1399999999999999</v>
      </c>
      <c r="I132" s="129">
        <f t="shared" si="35"/>
        <v>1.1399999999999999</v>
      </c>
      <c r="J132" s="129">
        <f t="shared" si="35"/>
        <v>1.1399999999999999</v>
      </c>
      <c r="K132" s="129">
        <f t="shared" si="35"/>
        <v>1.1399999999999999</v>
      </c>
      <c r="L132" s="129">
        <f t="shared" si="35"/>
        <v>1.1399999999999999</v>
      </c>
      <c r="M132" s="129">
        <f t="shared" si="35"/>
        <v>1.1399999999999999</v>
      </c>
      <c r="N132" s="129">
        <f t="shared" si="35"/>
        <v>1.1399999999999999</v>
      </c>
      <c r="O132" s="129">
        <f t="shared" si="35"/>
        <v>1.1399999999999999</v>
      </c>
      <c r="P132" s="129">
        <f t="shared" si="35"/>
        <v>1.1399999999999999</v>
      </c>
      <c r="Q132" s="129">
        <f t="shared" si="35"/>
        <v>1.1399999999999999</v>
      </c>
      <c r="R132" s="129">
        <f t="shared" si="35"/>
        <v>1.1399999999999999</v>
      </c>
      <c r="S132" s="129">
        <f t="shared" si="36"/>
        <v>1.1399999999999999</v>
      </c>
      <c r="T132" s="129">
        <f t="shared" si="36"/>
        <v>1.1399999999999999</v>
      </c>
      <c r="U132" s="129">
        <f t="shared" si="36"/>
        <v>1.1399999999999999</v>
      </c>
      <c r="V132" s="129">
        <f t="shared" si="36"/>
        <v>1.1399999999999999</v>
      </c>
      <c r="W132" s="129">
        <f t="shared" si="36"/>
        <v>1.1399999999999999</v>
      </c>
      <c r="X132" s="129">
        <f t="shared" si="36"/>
        <v>1.1399999999999999</v>
      </c>
      <c r="Y132" s="129">
        <f t="shared" si="36"/>
        <v>1.1399999999999999</v>
      </c>
      <c r="Z132" s="129">
        <f t="shared" si="36"/>
        <v>1.1399999999999999</v>
      </c>
      <c r="AA132" s="129">
        <f t="shared" si="36"/>
        <v>1.1399999999999999</v>
      </c>
      <c r="AB132" s="129">
        <f t="shared" si="36"/>
        <v>1.1399999999999999</v>
      </c>
      <c r="AC132" s="129">
        <f t="shared" si="36"/>
        <v>1.1399999999999999</v>
      </c>
      <c r="AD132" s="129">
        <f t="shared" si="36"/>
        <v>1.1399999999999999</v>
      </c>
      <c r="AE132" s="129">
        <f t="shared" si="36"/>
        <v>1.1399999999999999</v>
      </c>
      <c r="AF132" s="129">
        <f t="shared" si="36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5"/>
        <v>0.82</v>
      </c>
      <c r="D133" s="129">
        <f t="shared" si="35"/>
        <v>0.82</v>
      </c>
      <c r="E133" s="129">
        <f t="shared" si="35"/>
        <v>0.82</v>
      </c>
      <c r="F133" s="129">
        <f t="shared" si="35"/>
        <v>0.82</v>
      </c>
      <c r="G133" s="129">
        <f t="shared" si="35"/>
        <v>0.82</v>
      </c>
      <c r="H133" s="129">
        <f t="shared" si="35"/>
        <v>0.82</v>
      </c>
      <c r="I133" s="129">
        <f t="shared" si="35"/>
        <v>0.82</v>
      </c>
      <c r="J133" s="129">
        <f t="shared" si="35"/>
        <v>0.82</v>
      </c>
      <c r="K133" s="129">
        <f t="shared" si="35"/>
        <v>0.82</v>
      </c>
      <c r="L133" s="129">
        <f t="shared" si="35"/>
        <v>0.82</v>
      </c>
      <c r="M133" s="129">
        <f t="shared" si="35"/>
        <v>0.82</v>
      </c>
      <c r="N133" s="129">
        <f t="shared" si="35"/>
        <v>0.82</v>
      </c>
      <c r="O133" s="129">
        <f t="shared" si="35"/>
        <v>0.82</v>
      </c>
      <c r="P133" s="129">
        <f t="shared" si="35"/>
        <v>0.82</v>
      </c>
      <c r="Q133" s="129">
        <f t="shared" si="35"/>
        <v>0.82</v>
      </c>
      <c r="R133" s="129">
        <f t="shared" si="35"/>
        <v>0.82</v>
      </c>
      <c r="S133" s="129">
        <f t="shared" si="36"/>
        <v>0.82</v>
      </c>
      <c r="T133" s="129">
        <f t="shared" si="36"/>
        <v>0.82</v>
      </c>
      <c r="U133" s="129">
        <f t="shared" si="36"/>
        <v>0.82</v>
      </c>
      <c r="V133" s="129">
        <f t="shared" si="36"/>
        <v>0.82</v>
      </c>
      <c r="W133" s="129">
        <f t="shared" si="36"/>
        <v>0.82</v>
      </c>
      <c r="X133" s="129">
        <f t="shared" si="36"/>
        <v>0.82</v>
      </c>
      <c r="Y133" s="129">
        <f t="shared" si="36"/>
        <v>0.82</v>
      </c>
      <c r="Z133" s="129">
        <f t="shared" si="36"/>
        <v>0.82</v>
      </c>
      <c r="AA133" s="129">
        <f t="shared" si="36"/>
        <v>0.82</v>
      </c>
      <c r="AB133" s="129">
        <f t="shared" si="36"/>
        <v>0.82</v>
      </c>
      <c r="AC133" s="129">
        <f t="shared" si="36"/>
        <v>0.82</v>
      </c>
      <c r="AD133" s="129">
        <f t="shared" si="36"/>
        <v>0.82</v>
      </c>
      <c r="AE133" s="129">
        <f t="shared" si="36"/>
        <v>0.82</v>
      </c>
      <c r="AF133" s="129">
        <f t="shared" si="36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R141" si="37">B135</f>
        <v>2</v>
      </c>
      <c r="D135" s="129">
        <f t="shared" si="37"/>
        <v>2</v>
      </c>
      <c r="E135" s="129">
        <f t="shared" si="37"/>
        <v>2</v>
      </c>
      <c r="F135" s="129">
        <f t="shared" si="37"/>
        <v>2</v>
      </c>
      <c r="G135" s="129">
        <f t="shared" si="37"/>
        <v>2</v>
      </c>
      <c r="H135" s="129">
        <f t="shared" si="37"/>
        <v>2</v>
      </c>
      <c r="I135" s="129">
        <f t="shared" si="37"/>
        <v>2</v>
      </c>
      <c r="J135" s="129">
        <f t="shared" si="37"/>
        <v>2</v>
      </c>
      <c r="K135" s="129">
        <f t="shared" si="37"/>
        <v>2</v>
      </c>
      <c r="L135" s="129">
        <f t="shared" si="37"/>
        <v>2</v>
      </c>
      <c r="M135" s="129">
        <f t="shared" si="37"/>
        <v>2</v>
      </c>
      <c r="N135" s="129">
        <f t="shared" si="37"/>
        <v>2</v>
      </c>
      <c r="O135" s="129">
        <f t="shared" si="37"/>
        <v>2</v>
      </c>
      <c r="P135" s="129">
        <f t="shared" si="37"/>
        <v>2</v>
      </c>
      <c r="Q135" s="129">
        <f t="shared" si="37"/>
        <v>2</v>
      </c>
      <c r="R135" s="129">
        <f t="shared" si="37"/>
        <v>2</v>
      </c>
      <c r="S135" s="129">
        <f t="shared" ref="S135:AF141" si="38">R135</f>
        <v>2</v>
      </c>
      <c r="T135" s="129">
        <f t="shared" si="38"/>
        <v>2</v>
      </c>
      <c r="U135" s="129">
        <f t="shared" si="38"/>
        <v>2</v>
      </c>
      <c r="V135" s="129">
        <f t="shared" si="38"/>
        <v>2</v>
      </c>
      <c r="W135" s="129">
        <f t="shared" si="38"/>
        <v>2</v>
      </c>
      <c r="X135" s="129">
        <f t="shared" si="38"/>
        <v>2</v>
      </c>
      <c r="Y135" s="129">
        <f t="shared" si="38"/>
        <v>2</v>
      </c>
      <c r="Z135" s="129">
        <f t="shared" si="38"/>
        <v>2</v>
      </c>
      <c r="AA135" s="129">
        <f t="shared" si="38"/>
        <v>2</v>
      </c>
      <c r="AB135" s="129">
        <f t="shared" si="38"/>
        <v>2</v>
      </c>
      <c r="AC135" s="129">
        <f t="shared" si="38"/>
        <v>2</v>
      </c>
      <c r="AD135" s="129">
        <f t="shared" si="38"/>
        <v>2</v>
      </c>
      <c r="AE135" s="129">
        <f t="shared" si="38"/>
        <v>2</v>
      </c>
      <c r="AF135" s="129">
        <f t="shared" si="38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7"/>
        <v>5.61</v>
      </c>
      <c r="D136" s="129">
        <f t="shared" si="37"/>
        <v>5.61</v>
      </c>
      <c r="E136" s="129">
        <f t="shared" si="37"/>
        <v>5.61</v>
      </c>
      <c r="F136" s="129">
        <f t="shared" si="37"/>
        <v>5.61</v>
      </c>
      <c r="G136" s="129">
        <f t="shared" si="37"/>
        <v>5.61</v>
      </c>
      <c r="H136" s="129">
        <f t="shared" si="37"/>
        <v>5.61</v>
      </c>
      <c r="I136" s="129">
        <f t="shared" si="37"/>
        <v>5.61</v>
      </c>
      <c r="J136" s="129">
        <f t="shared" si="37"/>
        <v>5.61</v>
      </c>
      <c r="K136" s="129">
        <f t="shared" si="37"/>
        <v>5.61</v>
      </c>
      <c r="L136" s="129">
        <f t="shared" si="37"/>
        <v>5.61</v>
      </c>
      <c r="M136" s="129">
        <f t="shared" si="37"/>
        <v>5.61</v>
      </c>
      <c r="N136" s="129">
        <f t="shared" si="37"/>
        <v>5.61</v>
      </c>
      <c r="O136" s="129">
        <f t="shared" si="37"/>
        <v>5.61</v>
      </c>
      <c r="P136" s="129">
        <f t="shared" si="37"/>
        <v>5.61</v>
      </c>
      <c r="Q136" s="129">
        <f t="shared" si="37"/>
        <v>5.61</v>
      </c>
      <c r="R136" s="129">
        <f t="shared" si="37"/>
        <v>5.61</v>
      </c>
      <c r="S136" s="129">
        <f t="shared" si="38"/>
        <v>5.61</v>
      </c>
      <c r="T136" s="129">
        <f t="shared" si="38"/>
        <v>5.61</v>
      </c>
      <c r="U136" s="129">
        <f t="shared" si="38"/>
        <v>5.61</v>
      </c>
      <c r="V136" s="129">
        <f t="shared" si="38"/>
        <v>5.61</v>
      </c>
      <c r="W136" s="129">
        <f t="shared" si="38"/>
        <v>5.61</v>
      </c>
      <c r="X136" s="129">
        <f t="shared" si="38"/>
        <v>5.61</v>
      </c>
      <c r="Y136" s="129">
        <f t="shared" si="38"/>
        <v>5.61</v>
      </c>
      <c r="Z136" s="129">
        <f t="shared" si="38"/>
        <v>5.61</v>
      </c>
      <c r="AA136" s="129">
        <f t="shared" si="38"/>
        <v>5.61</v>
      </c>
      <c r="AB136" s="129">
        <f t="shared" si="38"/>
        <v>5.61</v>
      </c>
      <c r="AC136" s="129">
        <f t="shared" si="38"/>
        <v>5.61</v>
      </c>
      <c r="AD136" s="129">
        <f t="shared" si="38"/>
        <v>5.61</v>
      </c>
      <c r="AE136" s="129">
        <f t="shared" si="38"/>
        <v>5.61</v>
      </c>
      <c r="AF136" s="129">
        <f t="shared" si="38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7"/>
        <v>1.25</v>
      </c>
      <c r="D137" s="129">
        <f t="shared" si="37"/>
        <v>1.25</v>
      </c>
      <c r="E137" s="129">
        <f t="shared" si="37"/>
        <v>1.25</v>
      </c>
      <c r="F137" s="129">
        <f t="shared" si="37"/>
        <v>1.25</v>
      </c>
      <c r="G137" s="129">
        <f t="shared" si="37"/>
        <v>1.25</v>
      </c>
      <c r="H137" s="129">
        <f t="shared" si="37"/>
        <v>1.25</v>
      </c>
      <c r="I137" s="129">
        <f t="shared" si="37"/>
        <v>1.25</v>
      </c>
      <c r="J137" s="129">
        <f t="shared" si="37"/>
        <v>1.25</v>
      </c>
      <c r="K137" s="129">
        <f t="shared" si="37"/>
        <v>1.25</v>
      </c>
      <c r="L137" s="129">
        <f t="shared" si="37"/>
        <v>1.25</v>
      </c>
      <c r="M137" s="129">
        <f t="shared" si="37"/>
        <v>1.25</v>
      </c>
      <c r="N137" s="129">
        <f t="shared" si="37"/>
        <v>1.25</v>
      </c>
      <c r="O137" s="129">
        <f t="shared" si="37"/>
        <v>1.25</v>
      </c>
      <c r="P137" s="129">
        <f t="shared" si="37"/>
        <v>1.25</v>
      </c>
      <c r="Q137" s="129">
        <f t="shared" si="37"/>
        <v>1.25</v>
      </c>
      <c r="R137" s="129">
        <f t="shared" si="37"/>
        <v>1.25</v>
      </c>
      <c r="S137" s="129">
        <f t="shared" si="38"/>
        <v>1.25</v>
      </c>
      <c r="T137" s="129">
        <f t="shared" si="38"/>
        <v>1.25</v>
      </c>
      <c r="U137" s="129">
        <f t="shared" si="38"/>
        <v>1.25</v>
      </c>
      <c r="V137" s="129">
        <f t="shared" si="38"/>
        <v>1.25</v>
      </c>
      <c r="W137" s="129">
        <f t="shared" si="38"/>
        <v>1.25</v>
      </c>
      <c r="X137" s="129">
        <f t="shared" si="38"/>
        <v>1.25</v>
      </c>
      <c r="Y137" s="129">
        <f t="shared" si="38"/>
        <v>1.25</v>
      </c>
      <c r="Z137" s="129">
        <f t="shared" si="38"/>
        <v>1.25</v>
      </c>
      <c r="AA137" s="129">
        <f t="shared" si="38"/>
        <v>1.25</v>
      </c>
      <c r="AB137" s="129">
        <f t="shared" si="38"/>
        <v>1.25</v>
      </c>
      <c r="AC137" s="129">
        <f t="shared" si="38"/>
        <v>1.25</v>
      </c>
      <c r="AD137" s="129">
        <f t="shared" si="38"/>
        <v>1.25</v>
      </c>
      <c r="AE137" s="129">
        <f t="shared" si="38"/>
        <v>1.25</v>
      </c>
      <c r="AF137" s="129">
        <f t="shared" si="38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7"/>
        <v>1.25</v>
      </c>
      <c r="D138" s="129">
        <f t="shared" si="37"/>
        <v>1.25</v>
      </c>
      <c r="E138" s="129">
        <f t="shared" si="37"/>
        <v>1.25</v>
      </c>
      <c r="F138" s="129">
        <f t="shared" si="37"/>
        <v>1.25</v>
      </c>
      <c r="G138" s="129">
        <f t="shared" si="37"/>
        <v>1.25</v>
      </c>
      <c r="H138" s="129">
        <f t="shared" si="37"/>
        <v>1.25</v>
      </c>
      <c r="I138" s="129">
        <f t="shared" si="37"/>
        <v>1.25</v>
      </c>
      <c r="J138" s="129">
        <f t="shared" si="37"/>
        <v>1.25</v>
      </c>
      <c r="K138" s="129">
        <f t="shared" si="37"/>
        <v>1.25</v>
      </c>
      <c r="L138" s="129">
        <f t="shared" si="37"/>
        <v>1.25</v>
      </c>
      <c r="M138" s="129">
        <f t="shared" si="37"/>
        <v>1.25</v>
      </c>
      <c r="N138" s="129">
        <f t="shared" si="37"/>
        <v>1.25</v>
      </c>
      <c r="O138" s="129">
        <f t="shared" si="37"/>
        <v>1.25</v>
      </c>
      <c r="P138" s="129">
        <f t="shared" si="37"/>
        <v>1.25</v>
      </c>
      <c r="Q138" s="129">
        <f t="shared" si="37"/>
        <v>1.25</v>
      </c>
      <c r="R138" s="129">
        <f t="shared" si="37"/>
        <v>1.25</v>
      </c>
      <c r="S138" s="129">
        <f t="shared" si="38"/>
        <v>1.25</v>
      </c>
      <c r="T138" s="129">
        <f t="shared" si="38"/>
        <v>1.25</v>
      </c>
      <c r="U138" s="129">
        <f t="shared" si="38"/>
        <v>1.25</v>
      </c>
      <c r="V138" s="129">
        <f t="shared" si="38"/>
        <v>1.25</v>
      </c>
      <c r="W138" s="129">
        <f t="shared" si="38"/>
        <v>1.25</v>
      </c>
      <c r="X138" s="129">
        <f t="shared" si="38"/>
        <v>1.25</v>
      </c>
      <c r="Y138" s="129">
        <f t="shared" si="38"/>
        <v>1.25</v>
      </c>
      <c r="Z138" s="129">
        <f t="shared" si="38"/>
        <v>1.25</v>
      </c>
      <c r="AA138" s="129">
        <f t="shared" si="38"/>
        <v>1.25</v>
      </c>
      <c r="AB138" s="129">
        <f t="shared" si="38"/>
        <v>1.25</v>
      </c>
      <c r="AC138" s="129">
        <f t="shared" si="38"/>
        <v>1.25</v>
      </c>
      <c r="AD138" s="129">
        <f t="shared" si="38"/>
        <v>1.25</v>
      </c>
      <c r="AE138" s="129">
        <f t="shared" si="38"/>
        <v>1.25</v>
      </c>
      <c r="AF138" s="129">
        <f t="shared" si="38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7"/>
        <v>1.46</v>
      </c>
      <c r="D139" s="129">
        <f t="shared" si="37"/>
        <v>1.46</v>
      </c>
      <c r="E139" s="129">
        <f t="shared" si="37"/>
        <v>1.46</v>
      </c>
      <c r="F139" s="129">
        <f t="shared" si="37"/>
        <v>1.46</v>
      </c>
      <c r="G139" s="129">
        <f t="shared" si="37"/>
        <v>1.46</v>
      </c>
      <c r="H139" s="129">
        <f t="shared" si="37"/>
        <v>1.46</v>
      </c>
      <c r="I139" s="129">
        <f t="shared" si="37"/>
        <v>1.46</v>
      </c>
      <c r="J139" s="129">
        <f t="shared" si="37"/>
        <v>1.46</v>
      </c>
      <c r="K139" s="129">
        <f t="shared" si="37"/>
        <v>1.46</v>
      </c>
      <c r="L139" s="129">
        <f t="shared" si="37"/>
        <v>1.46</v>
      </c>
      <c r="M139" s="129">
        <f t="shared" si="37"/>
        <v>1.46</v>
      </c>
      <c r="N139" s="129">
        <f t="shared" si="37"/>
        <v>1.46</v>
      </c>
      <c r="O139" s="129">
        <f t="shared" si="37"/>
        <v>1.46</v>
      </c>
      <c r="P139" s="129">
        <f t="shared" si="37"/>
        <v>1.46</v>
      </c>
      <c r="Q139" s="129">
        <f t="shared" si="37"/>
        <v>1.46</v>
      </c>
      <c r="R139" s="129">
        <f t="shared" si="37"/>
        <v>1.46</v>
      </c>
      <c r="S139" s="129">
        <f t="shared" si="38"/>
        <v>1.46</v>
      </c>
      <c r="T139" s="129">
        <f t="shared" si="38"/>
        <v>1.46</v>
      </c>
      <c r="U139" s="129">
        <f t="shared" si="38"/>
        <v>1.46</v>
      </c>
      <c r="V139" s="129">
        <f t="shared" si="38"/>
        <v>1.46</v>
      </c>
      <c r="W139" s="129">
        <f t="shared" si="38"/>
        <v>1.46</v>
      </c>
      <c r="X139" s="129">
        <f t="shared" si="38"/>
        <v>1.46</v>
      </c>
      <c r="Y139" s="129">
        <f t="shared" si="38"/>
        <v>1.46</v>
      </c>
      <c r="Z139" s="129">
        <f t="shared" si="38"/>
        <v>1.46</v>
      </c>
      <c r="AA139" s="129">
        <f t="shared" si="38"/>
        <v>1.46</v>
      </c>
      <c r="AB139" s="129">
        <f t="shared" si="38"/>
        <v>1.46</v>
      </c>
      <c r="AC139" s="129">
        <f t="shared" si="38"/>
        <v>1.46</v>
      </c>
      <c r="AD139" s="129">
        <f t="shared" si="38"/>
        <v>1.46</v>
      </c>
      <c r="AE139" s="129">
        <f t="shared" si="38"/>
        <v>1.46</v>
      </c>
      <c r="AF139" s="129">
        <f t="shared" si="38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7"/>
        <v>3</v>
      </c>
      <c r="D140" s="129">
        <f t="shared" si="37"/>
        <v>3</v>
      </c>
      <c r="E140" s="129">
        <f t="shared" si="37"/>
        <v>3</v>
      </c>
      <c r="F140" s="129">
        <f t="shared" si="37"/>
        <v>3</v>
      </c>
      <c r="G140" s="129">
        <f t="shared" si="37"/>
        <v>3</v>
      </c>
      <c r="H140" s="129">
        <f t="shared" si="37"/>
        <v>3</v>
      </c>
      <c r="I140" s="129">
        <f t="shared" si="37"/>
        <v>3</v>
      </c>
      <c r="J140" s="129">
        <f t="shared" si="37"/>
        <v>3</v>
      </c>
      <c r="K140" s="129">
        <f t="shared" si="37"/>
        <v>3</v>
      </c>
      <c r="L140" s="129">
        <f t="shared" si="37"/>
        <v>3</v>
      </c>
      <c r="M140" s="129">
        <f t="shared" si="37"/>
        <v>3</v>
      </c>
      <c r="N140" s="129">
        <f t="shared" si="37"/>
        <v>3</v>
      </c>
      <c r="O140" s="129">
        <f t="shared" si="37"/>
        <v>3</v>
      </c>
      <c r="P140" s="129">
        <f t="shared" si="37"/>
        <v>3</v>
      </c>
      <c r="Q140" s="129">
        <f t="shared" si="37"/>
        <v>3</v>
      </c>
      <c r="R140" s="129">
        <f t="shared" si="37"/>
        <v>3</v>
      </c>
      <c r="S140" s="129">
        <f t="shared" si="38"/>
        <v>3</v>
      </c>
      <c r="T140" s="129">
        <f t="shared" si="38"/>
        <v>3</v>
      </c>
      <c r="U140" s="129">
        <f t="shared" si="38"/>
        <v>3</v>
      </c>
      <c r="V140" s="129">
        <f t="shared" si="38"/>
        <v>3</v>
      </c>
      <c r="W140" s="129">
        <f t="shared" si="38"/>
        <v>3</v>
      </c>
      <c r="X140" s="129">
        <f t="shared" si="38"/>
        <v>3</v>
      </c>
      <c r="Y140" s="129">
        <f t="shared" si="38"/>
        <v>3</v>
      </c>
      <c r="Z140" s="129">
        <f t="shared" si="38"/>
        <v>3</v>
      </c>
      <c r="AA140" s="129">
        <f t="shared" si="38"/>
        <v>3</v>
      </c>
      <c r="AB140" s="129">
        <f t="shared" si="38"/>
        <v>3</v>
      </c>
      <c r="AC140" s="129">
        <f t="shared" si="38"/>
        <v>3</v>
      </c>
      <c r="AD140" s="129">
        <f t="shared" si="38"/>
        <v>3</v>
      </c>
      <c r="AE140" s="129">
        <f t="shared" si="38"/>
        <v>3</v>
      </c>
      <c r="AF140" s="129">
        <f t="shared" si="38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7"/>
        <v>3.3</v>
      </c>
      <c r="D141" s="129">
        <f t="shared" si="37"/>
        <v>3.3</v>
      </c>
      <c r="E141" s="129">
        <f t="shared" si="37"/>
        <v>3.3</v>
      </c>
      <c r="F141" s="129">
        <f t="shared" si="37"/>
        <v>3.3</v>
      </c>
      <c r="G141" s="129">
        <f t="shared" si="37"/>
        <v>3.3</v>
      </c>
      <c r="H141" s="129">
        <f t="shared" si="37"/>
        <v>3.3</v>
      </c>
      <c r="I141" s="129">
        <f t="shared" si="37"/>
        <v>3.3</v>
      </c>
      <c r="J141" s="129">
        <f t="shared" si="37"/>
        <v>3.3</v>
      </c>
      <c r="K141" s="129">
        <f t="shared" si="37"/>
        <v>3.3</v>
      </c>
      <c r="L141" s="129">
        <f t="shared" si="37"/>
        <v>3.3</v>
      </c>
      <c r="M141" s="129">
        <f t="shared" si="37"/>
        <v>3.3</v>
      </c>
      <c r="N141" s="129">
        <f t="shared" si="37"/>
        <v>3.3</v>
      </c>
      <c r="O141" s="129">
        <f t="shared" si="37"/>
        <v>3.3</v>
      </c>
      <c r="P141" s="129">
        <f t="shared" si="37"/>
        <v>3.3</v>
      </c>
      <c r="Q141" s="129">
        <f t="shared" si="37"/>
        <v>3.3</v>
      </c>
      <c r="R141" s="129">
        <f t="shared" si="37"/>
        <v>3.3</v>
      </c>
      <c r="S141" s="129">
        <f t="shared" si="38"/>
        <v>3.3</v>
      </c>
      <c r="T141" s="129">
        <f t="shared" si="38"/>
        <v>3.3</v>
      </c>
      <c r="U141" s="129">
        <f t="shared" si="38"/>
        <v>3.3</v>
      </c>
      <c r="V141" s="129">
        <f t="shared" si="38"/>
        <v>3.3</v>
      </c>
      <c r="W141" s="129">
        <f t="shared" si="38"/>
        <v>3.3</v>
      </c>
      <c r="X141" s="129">
        <f t="shared" si="38"/>
        <v>3.3</v>
      </c>
      <c r="Y141" s="129">
        <f t="shared" si="38"/>
        <v>3.3</v>
      </c>
      <c r="Z141" s="129">
        <f t="shared" si="38"/>
        <v>3.3</v>
      </c>
      <c r="AA141" s="129">
        <f t="shared" si="38"/>
        <v>3.3</v>
      </c>
      <c r="AB141" s="129">
        <f t="shared" si="38"/>
        <v>3.3</v>
      </c>
      <c r="AC141" s="129">
        <f t="shared" si="38"/>
        <v>3.3</v>
      </c>
      <c r="AD141" s="129">
        <f t="shared" si="38"/>
        <v>3.3</v>
      </c>
      <c r="AE141" s="129">
        <f t="shared" si="38"/>
        <v>3.3</v>
      </c>
      <c r="AF141" s="129">
        <f t="shared" si="38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R144" si="39">B143</f>
        <v>1.76</v>
      </c>
      <c r="D143" s="129">
        <f t="shared" si="39"/>
        <v>1.76</v>
      </c>
      <c r="E143" s="129">
        <f t="shared" si="39"/>
        <v>1.76</v>
      </c>
      <c r="F143" s="129">
        <f t="shared" si="39"/>
        <v>1.76</v>
      </c>
      <c r="G143" s="129">
        <f t="shared" si="39"/>
        <v>1.76</v>
      </c>
      <c r="H143" s="129">
        <f t="shared" si="39"/>
        <v>1.76</v>
      </c>
      <c r="I143" s="129">
        <f t="shared" si="39"/>
        <v>1.76</v>
      </c>
      <c r="J143" s="129">
        <f t="shared" si="39"/>
        <v>1.76</v>
      </c>
      <c r="K143" s="129">
        <f t="shared" si="39"/>
        <v>1.76</v>
      </c>
      <c r="L143" s="129">
        <f t="shared" si="39"/>
        <v>1.76</v>
      </c>
      <c r="M143" s="129">
        <f t="shared" si="39"/>
        <v>1.76</v>
      </c>
      <c r="N143" s="129">
        <f t="shared" si="39"/>
        <v>1.76</v>
      </c>
      <c r="O143" s="129">
        <f t="shared" si="39"/>
        <v>1.76</v>
      </c>
      <c r="P143" s="129">
        <f t="shared" si="39"/>
        <v>1.76</v>
      </c>
      <c r="Q143" s="129">
        <f t="shared" si="39"/>
        <v>1.76</v>
      </c>
      <c r="R143" s="129">
        <f t="shared" si="39"/>
        <v>1.76</v>
      </c>
      <c r="S143" s="129">
        <f t="shared" ref="S143:AF144" si="40">R143</f>
        <v>1.76</v>
      </c>
      <c r="T143" s="129">
        <f t="shared" si="40"/>
        <v>1.76</v>
      </c>
      <c r="U143" s="129">
        <f t="shared" si="40"/>
        <v>1.76</v>
      </c>
      <c r="V143" s="129">
        <f t="shared" si="40"/>
        <v>1.76</v>
      </c>
      <c r="W143" s="129">
        <f t="shared" si="40"/>
        <v>1.76</v>
      </c>
      <c r="X143" s="129">
        <f t="shared" si="40"/>
        <v>1.76</v>
      </c>
      <c r="Y143" s="129">
        <f t="shared" si="40"/>
        <v>1.76</v>
      </c>
      <c r="Z143" s="129">
        <f t="shared" si="40"/>
        <v>1.76</v>
      </c>
      <c r="AA143" s="129">
        <f t="shared" si="40"/>
        <v>1.76</v>
      </c>
      <c r="AB143" s="129">
        <f t="shared" si="40"/>
        <v>1.76</v>
      </c>
      <c r="AC143" s="129">
        <f t="shared" si="40"/>
        <v>1.76</v>
      </c>
      <c r="AD143" s="129">
        <f t="shared" si="40"/>
        <v>1.76</v>
      </c>
      <c r="AE143" s="129">
        <f t="shared" si="40"/>
        <v>1.76</v>
      </c>
      <c r="AF143" s="129">
        <f t="shared" si="40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9"/>
        <v>0</v>
      </c>
      <c r="D144" s="129">
        <f t="shared" si="39"/>
        <v>0</v>
      </c>
      <c r="E144" s="129">
        <f t="shared" si="39"/>
        <v>0</v>
      </c>
      <c r="F144" s="129">
        <f t="shared" si="39"/>
        <v>0</v>
      </c>
      <c r="G144" s="129">
        <f t="shared" si="39"/>
        <v>0</v>
      </c>
      <c r="H144" s="129">
        <f t="shared" si="39"/>
        <v>0</v>
      </c>
      <c r="I144" s="129">
        <f t="shared" si="39"/>
        <v>0</v>
      </c>
      <c r="J144" s="129">
        <f t="shared" si="39"/>
        <v>0</v>
      </c>
      <c r="K144" s="129">
        <f t="shared" si="39"/>
        <v>0</v>
      </c>
      <c r="L144" s="129">
        <f t="shared" si="39"/>
        <v>0</v>
      </c>
      <c r="M144" s="129">
        <f t="shared" si="39"/>
        <v>0</v>
      </c>
      <c r="N144" s="129">
        <f t="shared" si="39"/>
        <v>0</v>
      </c>
      <c r="O144" s="129">
        <f t="shared" si="39"/>
        <v>0</v>
      </c>
      <c r="P144" s="129">
        <f t="shared" si="39"/>
        <v>0</v>
      </c>
      <c r="Q144" s="129">
        <f t="shared" si="39"/>
        <v>0</v>
      </c>
      <c r="R144" s="129">
        <f t="shared" si="39"/>
        <v>0</v>
      </c>
      <c r="S144" s="129">
        <f t="shared" si="40"/>
        <v>0</v>
      </c>
      <c r="T144" s="129">
        <f t="shared" si="40"/>
        <v>0</v>
      </c>
      <c r="U144" s="129">
        <f t="shared" si="40"/>
        <v>0</v>
      </c>
      <c r="V144" s="129">
        <f t="shared" si="40"/>
        <v>0</v>
      </c>
      <c r="W144" s="129">
        <f t="shared" si="40"/>
        <v>0</v>
      </c>
      <c r="X144" s="129">
        <f t="shared" si="40"/>
        <v>0</v>
      </c>
      <c r="Y144" s="129">
        <f t="shared" si="40"/>
        <v>0</v>
      </c>
      <c r="Z144" s="129">
        <f t="shared" si="40"/>
        <v>0</v>
      </c>
      <c r="AA144" s="129">
        <f t="shared" si="40"/>
        <v>0</v>
      </c>
      <c r="AB144" s="129">
        <f t="shared" si="40"/>
        <v>0</v>
      </c>
      <c r="AC144" s="129">
        <f t="shared" si="40"/>
        <v>0</v>
      </c>
      <c r="AD144" s="129">
        <f t="shared" si="40"/>
        <v>0</v>
      </c>
      <c r="AE144" s="129">
        <f t="shared" si="40"/>
        <v>0</v>
      </c>
      <c r="AF144" s="129">
        <f t="shared" si="40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R149" si="41">B146</f>
        <v>0.1</v>
      </c>
      <c r="D146" s="129">
        <f t="shared" si="41"/>
        <v>0.1</v>
      </c>
      <c r="E146" s="129">
        <f t="shared" si="41"/>
        <v>0.1</v>
      </c>
      <c r="F146" s="129">
        <f t="shared" si="41"/>
        <v>0.1</v>
      </c>
      <c r="G146" s="129">
        <f t="shared" si="41"/>
        <v>0.1</v>
      </c>
      <c r="H146" s="129">
        <f t="shared" si="41"/>
        <v>0.1</v>
      </c>
      <c r="I146" s="129">
        <f t="shared" si="41"/>
        <v>0.1</v>
      </c>
      <c r="J146" s="129">
        <f t="shared" si="41"/>
        <v>0.1</v>
      </c>
      <c r="K146" s="129">
        <f t="shared" si="41"/>
        <v>0.1</v>
      </c>
      <c r="L146" s="129">
        <f t="shared" si="41"/>
        <v>0.1</v>
      </c>
      <c r="M146" s="129">
        <f t="shared" si="41"/>
        <v>0.1</v>
      </c>
      <c r="N146" s="129">
        <f t="shared" si="41"/>
        <v>0.1</v>
      </c>
      <c r="O146" s="129">
        <f t="shared" si="41"/>
        <v>0.1</v>
      </c>
      <c r="P146" s="129">
        <f t="shared" si="41"/>
        <v>0.1</v>
      </c>
      <c r="Q146" s="129">
        <f t="shared" si="41"/>
        <v>0.1</v>
      </c>
      <c r="R146" s="129">
        <f t="shared" si="41"/>
        <v>0.1</v>
      </c>
      <c r="S146" s="129">
        <f t="shared" ref="S146:AF149" si="42">R146</f>
        <v>0.1</v>
      </c>
      <c r="T146" s="129">
        <f t="shared" si="42"/>
        <v>0.1</v>
      </c>
      <c r="U146" s="129">
        <f t="shared" si="42"/>
        <v>0.1</v>
      </c>
      <c r="V146" s="129">
        <f t="shared" si="42"/>
        <v>0.1</v>
      </c>
      <c r="W146" s="129">
        <f t="shared" si="42"/>
        <v>0.1</v>
      </c>
      <c r="X146" s="129">
        <f t="shared" si="42"/>
        <v>0.1</v>
      </c>
      <c r="Y146" s="129">
        <f t="shared" si="42"/>
        <v>0.1</v>
      </c>
      <c r="Z146" s="129">
        <f t="shared" si="42"/>
        <v>0.1</v>
      </c>
      <c r="AA146" s="129">
        <f t="shared" si="42"/>
        <v>0.1</v>
      </c>
      <c r="AB146" s="129">
        <f t="shared" si="42"/>
        <v>0.1</v>
      </c>
      <c r="AC146" s="129">
        <f t="shared" si="42"/>
        <v>0.1</v>
      </c>
      <c r="AD146" s="129">
        <f t="shared" si="42"/>
        <v>0.1</v>
      </c>
      <c r="AE146" s="129">
        <f t="shared" si="42"/>
        <v>0.1</v>
      </c>
      <c r="AF146" s="129">
        <f t="shared" si="42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41"/>
        <v>2.0499999999999998</v>
      </c>
      <c r="D147" s="129">
        <f t="shared" si="41"/>
        <v>2.0499999999999998</v>
      </c>
      <c r="E147" s="129">
        <f t="shared" si="41"/>
        <v>2.0499999999999998</v>
      </c>
      <c r="F147" s="129">
        <f t="shared" si="41"/>
        <v>2.0499999999999998</v>
      </c>
      <c r="G147" s="129">
        <f t="shared" si="41"/>
        <v>2.0499999999999998</v>
      </c>
      <c r="H147" s="129">
        <f t="shared" si="41"/>
        <v>2.0499999999999998</v>
      </c>
      <c r="I147" s="129">
        <f t="shared" si="41"/>
        <v>2.0499999999999998</v>
      </c>
      <c r="J147" s="129">
        <f t="shared" si="41"/>
        <v>2.0499999999999998</v>
      </c>
      <c r="K147" s="129">
        <f t="shared" si="41"/>
        <v>2.0499999999999998</v>
      </c>
      <c r="L147" s="129">
        <f t="shared" si="41"/>
        <v>2.0499999999999998</v>
      </c>
      <c r="M147" s="129">
        <f t="shared" si="41"/>
        <v>2.0499999999999998</v>
      </c>
      <c r="N147" s="129">
        <f t="shared" si="41"/>
        <v>2.0499999999999998</v>
      </c>
      <c r="O147" s="129">
        <f t="shared" si="41"/>
        <v>2.0499999999999998</v>
      </c>
      <c r="P147" s="129">
        <f t="shared" si="41"/>
        <v>2.0499999999999998</v>
      </c>
      <c r="Q147" s="129">
        <f t="shared" si="41"/>
        <v>2.0499999999999998</v>
      </c>
      <c r="R147" s="129">
        <f t="shared" si="41"/>
        <v>2.0499999999999998</v>
      </c>
      <c r="S147" s="129">
        <f t="shared" si="42"/>
        <v>2.0499999999999998</v>
      </c>
      <c r="T147" s="129">
        <f t="shared" si="42"/>
        <v>2.0499999999999998</v>
      </c>
      <c r="U147" s="129">
        <f t="shared" si="42"/>
        <v>2.0499999999999998</v>
      </c>
      <c r="V147" s="129">
        <f t="shared" si="42"/>
        <v>2.0499999999999998</v>
      </c>
      <c r="W147" s="129">
        <f t="shared" si="42"/>
        <v>2.0499999999999998</v>
      </c>
      <c r="X147" s="129">
        <f t="shared" si="42"/>
        <v>2.0499999999999998</v>
      </c>
      <c r="Y147" s="129">
        <f t="shared" si="42"/>
        <v>2.0499999999999998</v>
      </c>
      <c r="Z147" s="129">
        <f t="shared" si="42"/>
        <v>2.0499999999999998</v>
      </c>
      <c r="AA147" s="129">
        <f t="shared" si="42"/>
        <v>2.0499999999999998</v>
      </c>
      <c r="AB147" s="129">
        <f t="shared" si="42"/>
        <v>2.0499999999999998</v>
      </c>
      <c r="AC147" s="129">
        <f t="shared" si="42"/>
        <v>2.0499999999999998</v>
      </c>
      <c r="AD147" s="129">
        <f t="shared" si="42"/>
        <v>2.0499999999999998</v>
      </c>
      <c r="AE147" s="129">
        <f t="shared" si="42"/>
        <v>2.0499999999999998</v>
      </c>
      <c r="AF147" s="129">
        <f t="shared" si="42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41"/>
        <v>2.7</v>
      </c>
      <c r="D148" s="129">
        <f t="shared" si="41"/>
        <v>2.7</v>
      </c>
      <c r="E148" s="129">
        <f t="shared" si="41"/>
        <v>2.7</v>
      </c>
      <c r="F148" s="129">
        <f t="shared" si="41"/>
        <v>2.7</v>
      </c>
      <c r="G148" s="129">
        <f t="shared" si="41"/>
        <v>2.7</v>
      </c>
      <c r="H148" s="129">
        <f t="shared" si="41"/>
        <v>2.7</v>
      </c>
      <c r="I148" s="129">
        <f t="shared" si="41"/>
        <v>2.7</v>
      </c>
      <c r="J148" s="129">
        <f t="shared" si="41"/>
        <v>2.7</v>
      </c>
      <c r="K148" s="129">
        <f t="shared" si="41"/>
        <v>2.7</v>
      </c>
      <c r="L148" s="129">
        <f t="shared" si="41"/>
        <v>2.7</v>
      </c>
      <c r="M148" s="129">
        <f t="shared" si="41"/>
        <v>2.7</v>
      </c>
      <c r="N148" s="129">
        <f t="shared" si="41"/>
        <v>2.7</v>
      </c>
      <c r="O148" s="129">
        <f t="shared" si="41"/>
        <v>2.7</v>
      </c>
      <c r="P148" s="129">
        <f t="shared" si="41"/>
        <v>2.7</v>
      </c>
      <c r="Q148" s="129">
        <f t="shared" si="41"/>
        <v>2.7</v>
      </c>
      <c r="R148" s="129">
        <f t="shared" si="41"/>
        <v>2.7</v>
      </c>
      <c r="S148" s="129">
        <f t="shared" si="42"/>
        <v>2.7</v>
      </c>
      <c r="T148" s="129">
        <f t="shared" si="42"/>
        <v>2.7</v>
      </c>
      <c r="U148" s="129">
        <f t="shared" si="42"/>
        <v>2.7</v>
      </c>
      <c r="V148" s="129">
        <f t="shared" si="42"/>
        <v>2.7</v>
      </c>
      <c r="W148" s="129">
        <f t="shared" si="42"/>
        <v>2.7</v>
      </c>
      <c r="X148" s="129">
        <f t="shared" si="42"/>
        <v>2.7</v>
      </c>
      <c r="Y148" s="129">
        <f t="shared" si="42"/>
        <v>2.7</v>
      </c>
      <c r="Z148" s="129">
        <f t="shared" si="42"/>
        <v>2.7</v>
      </c>
      <c r="AA148" s="129">
        <f t="shared" si="42"/>
        <v>2.7</v>
      </c>
      <c r="AB148" s="129">
        <f t="shared" si="42"/>
        <v>2.7</v>
      </c>
      <c r="AC148" s="129">
        <f t="shared" si="42"/>
        <v>2.7</v>
      </c>
      <c r="AD148" s="129">
        <f t="shared" si="42"/>
        <v>2.7</v>
      </c>
      <c r="AE148" s="129">
        <f t="shared" si="42"/>
        <v>2.7</v>
      </c>
      <c r="AF148" s="129">
        <f t="shared" si="42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si="41"/>
        <v>2.15</v>
      </c>
      <c r="D149" s="129">
        <f t="shared" si="41"/>
        <v>2.15</v>
      </c>
      <c r="E149" s="129">
        <f t="shared" si="41"/>
        <v>2.15</v>
      </c>
      <c r="F149" s="129">
        <f t="shared" si="41"/>
        <v>2.15</v>
      </c>
      <c r="G149" s="129">
        <f t="shared" si="41"/>
        <v>2.15</v>
      </c>
      <c r="H149" s="129">
        <f t="shared" si="41"/>
        <v>2.15</v>
      </c>
      <c r="I149" s="129">
        <f t="shared" si="41"/>
        <v>2.15</v>
      </c>
      <c r="J149" s="129">
        <f t="shared" si="41"/>
        <v>2.15</v>
      </c>
      <c r="K149" s="129">
        <f t="shared" si="41"/>
        <v>2.15</v>
      </c>
      <c r="L149" s="129">
        <f t="shared" si="41"/>
        <v>2.15</v>
      </c>
      <c r="M149" s="129">
        <f t="shared" si="41"/>
        <v>2.15</v>
      </c>
      <c r="N149" s="129">
        <f t="shared" si="41"/>
        <v>2.15</v>
      </c>
      <c r="O149" s="129">
        <f t="shared" si="41"/>
        <v>2.15</v>
      </c>
      <c r="P149" s="129">
        <f t="shared" si="41"/>
        <v>2.15</v>
      </c>
      <c r="Q149" s="129">
        <f t="shared" si="41"/>
        <v>2.15</v>
      </c>
      <c r="R149" s="129">
        <f t="shared" si="41"/>
        <v>2.15</v>
      </c>
      <c r="S149" s="129">
        <f t="shared" si="42"/>
        <v>2.15</v>
      </c>
      <c r="T149" s="129">
        <f t="shared" si="42"/>
        <v>2.15</v>
      </c>
      <c r="U149" s="129">
        <f t="shared" si="42"/>
        <v>2.15</v>
      </c>
      <c r="V149" s="129">
        <f t="shared" si="42"/>
        <v>2.15</v>
      </c>
      <c r="W149" s="129">
        <f t="shared" si="42"/>
        <v>2.15</v>
      </c>
      <c r="X149" s="129">
        <f t="shared" si="42"/>
        <v>2.15</v>
      </c>
      <c r="Y149" s="129">
        <f t="shared" si="42"/>
        <v>2.15</v>
      </c>
      <c r="Z149" s="129">
        <f t="shared" si="42"/>
        <v>2.15</v>
      </c>
      <c r="AA149" s="129">
        <f t="shared" si="42"/>
        <v>2.15</v>
      </c>
      <c r="AB149" s="129">
        <f t="shared" si="42"/>
        <v>2.15</v>
      </c>
      <c r="AC149" s="129">
        <f t="shared" si="42"/>
        <v>2.15</v>
      </c>
      <c r="AD149" s="129">
        <f t="shared" si="42"/>
        <v>2.15</v>
      </c>
      <c r="AE149" s="129">
        <f t="shared" si="42"/>
        <v>2.15</v>
      </c>
      <c r="AF149" s="129">
        <f t="shared" si="42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R163" si="43">B151</f>
        <v>0.9</v>
      </c>
      <c r="D151" s="129">
        <f t="shared" si="43"/>
        <v>0.9</v>
      </c>
      <c r="E151" s="129">
        <f t="shared" si="43"/>
        <v>0.9</v>
      </c>
      <c r="F151" s="129">
        <f t="shared" si="43"/>
        <v>0.9</v>
      </c>
      <c r="G151" s="129">
        <f t="shared" si="43"/>
        <v>0.9</v>
      </c>
      <c r="H151" s="129">
        <f t="shared" si="43"/>
        <v>0.9</v>
      </c>
      <c r="I151" s="129">
        <f t="shared" si="43"/>
        <v>0.9</v>
      </c>
      <c r="J151" s="129">
        <f t="shared" si="43"/>
        <v>0.9</v>
      </c>
      <c r="K151" s="129">
        <f t="shared" si="43"/>
        <v>0.9</v>
      </c>
      <c r="L151" s="129">
        <f t="shared" si="43"/>
        <v>0.9</v>
      </c>
      <c r="M151" s="129">
        <f t="shared" si="43"/>
        <v>0.9</v>
      </c>
      <c r="N151" s="129">
        <f t="shared" si="43"/>
        <v>0.9</v>
      </c>
      <c r="O151" s="129">
        <f t="shared" si="43"/>
        <v>0.9</v>
      </c>
      <c r="P151" s="129">
        <f t="shared" si="43"/>
        <v>0.9</v>
      </c>
      <c r="Q151" s="129">
        <f t="shared" si="43"/>
        <v>0.9</v>
      </c>
      <c r="R151" s="129">
        <f t="shared" si="43"/>
        <v>0.9</v>
      </c>
      <c r="S151" s="129">
        <f t="shared" ref="R151:AF163" si="44">R151</f>
        <v>0.9</v>
      </c>
      <c r="T151" s="129">
        <f t="shared" si="44"/>
        <v>0.9</v>
      </c>
      <c r="U151" s="129">
        <f t="shared" si="44"/>
        <v>0.9</v>
      </c>
      <c r="V151" s="129">
        <f t="shared" si="44"/>
        <v>0.9</v>
      </c>
      <c r="W151" s="129">
        <f t="shared" si="44"/>
        <v>0.9</v>
      </c>
      <c r="X151" s="129">
        <f t="shared" si="44"/>
        <v>0.9</v>
      </c>
      <c r="Y151" s="129">
        <f t="shared" si="44"/>
        <v>0.9</v>
      </c>
      <c r="Z151" s="129">
        <f t="shared" si="44"/>
        <v>0.9</v>
      </c>
      <c r="AA151" s="129">
        <f t="shared" si="44"/>
        <v>0.9</v>
      </c>
      <c r="AB151" s="129">
        <f t="shared" si="44"/>
        <v>0.9</v>
      </c>
      <c r="AC151" s="129">
        <f t="shared" si="44"/>
        <v>0.9</v>
      </c>
      <c r="AD151" s="129">
        <f t="shared" si="44"/>
        <v>0.9</v>
      </c>
      <c r="AE151" s="129">
        <f t="shared" si="44"/>
        <v>0.9</v>
      </c>
      <c r="AF151" s="129">
        <f t="shared" si="44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43"/>
        <v>1.08</v>
      </c>
      <c r="D152" s="129">
        <f t="shared" si="43"/>
        <v>1.08</v>
      </c>
      <c r="E152" s="129">
        <f t="shared" si="43"/>
        <v>1.08</v>
      </c>
      <c r="F152" s="129">
        <f t="shared" si="43"/>
        <v>1.08</v>
      </c>
      <c r="G152" s="129">
        <f t="shared" si="43"/>
        <v>1.08</v>
      </c>
      <c r="H152" s="129">
        <f t="shared" si="43"/>
        <v>1.08</v>
      </c>
      <c r="I152" s="129">
        <f t="shared" si="43"/>
        <v>1.08</v>
      </c>
      <c r="J152" s="129">
        <f t="shared" si="43"/>
        <v>1.08</v>
      </c>
      <c r="K152" s="129">
        <f t="shared" si="43"/>
        <v>1.08</v>
      </c>
      <c r="L152" s="129">
        <f t="shared" si="43"/>
        <v>1.08</v>
      </c>
      <c r="M152" s="129">
        <f t="shared" si="43"/>
        <v>1.08</v>
      </c>
      <c r="N152" s="129">
        <f t="shared" si="43"/>
        <v>1.08</v>
      </c>
      <c r="O152" s="129">
        <f t="shared" si="43"/>
        <v>1.08</v>
      </c>
      <c r="P152" s="129">
        <f t="shared" si="43"/>
        <v>1.08</v>
      </c>
      <c r="Q152" s="129">
        <f t="shared" si="43"/>
        <v>1.08</v>
      </c>
      <c r="R152" s="129">
        <f t="shared" si="43"/>
        <v>1.08</v>
      </c>
      <c r="S152" s="129">
        <f t="shared" si="44"/>
        <v>1.08</v>
      </c>
      <c r="T152" s="129">
        <f t="shared" si="44"/>
        <v>1.08</v>
      </c>
      <c r="U152" s="129">
        <f t="shared" si="44"/>
        <v>1.08</v>
      </c>
      <c r="V152" s="129">
        <f t="shared" si="44"/>
        <v>1.08</v>
      </c>
      <c r="W152" s="129">
        <f t="shared" si="44"/>
        <v>1.08</v>
      </c>
      <c r="X152" s="129">
        <f t="shared" si="44"/>
        <v>1.08</v>
      </c>
      <c r="Y152" s="129">
        <f t="shared" si="44"/>
        <v>1.08</v>
      </c>
      <c r="Z152" s="129">
        <f t="shared" si="44"/>
        <v>1.08</v>
      </c>
      <c r="AA152" s="129">
        <f t="shared" si="44"/>
        <v>1.08</v>
      </c>
      <c r="AB152" s="129">
        <f t="shared" si="44"/>
        <v>1.08</v>
      </c>
      <c r="AC152" s="129">
        <f t="shared" si="44"/>
        <v>1.08</v>
      </c>
      <c r="AD152" s="129">
        <f t="shared" si="44"/>
        <v>1.08</v>
      </c>
      <c r="AE152" s="129">
        <f t="shared" si="44"/>
        <v>1.08</v>
      </c>
      <c r="AF152" s="129">
        <f t="shared" si="44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43"/>
        <v>2.37</v>
      </c>
      <c r="D153" s="129">
        <f t="shared" si="43"/>
        <v>2.37</v>
      </c>
      <c r="E153" s="129">
        <f t="shared" si="43"/>
        <v>2.37</v>
      </c>
      <c r="F153" s="129">
        <f t="shared" si="43"/>
        <v>2.37</v>
      </c>
      <c r="G153" s="129">
        <f t="shared" si="43"/>
        <v>2.37</v>
      </c>
      <c r="H153" s="129">
        <f t="shared" si="43"/>
        <v>2.37</v>
      </c>
      <c r="I153" s="129">
        <f t="shared" si="43"/>
        <v>2.37</v>
      </c>
      <c r="J153" s="129">
        <f t="shared" si="43"/>
        <v>2.37</v>
      </c>
      <c r="K153" s="129">
        <f t="shared" si="43"/>
        <v>2.37</v>
      </c>
      <c r="L153" s="129">
        <f t="shared" si="43"/>
        <v>2.37</v>
      </c>
      <c r="M153" s="129">
        <f t="shared" si="43"/>
        <v>2.37</v>
      </c>
      <c r="N153" s="129">
        <f t="shared" si="43"/>
        <v>2.37</v>
      </c>
      <c r="O153" s="129">
        <f t="shared" si="43"/>
        <v>2.37</v>
      </c>
      <c r="P153" s="129">
        <f t="shared" si="43"/>
        <v>2.37</v>
      </c>
      <c r="Q153" s="129">
        <f t="shared" si="43"/>
        <v>2.37</v>
      </c>
      <c r="R153" s="129">
        <f t="shared" si="43"/>
        <v>2.37</v>
      </c>
      <c r="S153" s="129">
        <f t="shared" si="44"/>
        <v>2.37</v>
      </c>
      <c r="T153" s="129">
        <f t="shared" si="44"/>
        <v>2.37</v>
      </c>
      <c r="U153" s="129">
        <f t="shared" si="44"/>
        <v>2.37</v>
      </c>
      <c r="V153" s="129">
        <f t="shared" si="44"/>
        <v>2.37</v>
      </c>
      <c r="W153" s="129">
        <f t="shared" si="44"/>
        <v>2.37</v>
      </c>
      <c r="X153" s="129">
        <f t="shared" si="44"/>
        <v>2.37</v>
      </c>
      <c r="Y153" s="129">
        <f t="shared" si="44"/>
        <v>2.37</v>
      </c>
      <c r="Z153" s="129">
        <f t="shared" si="44"/>
        <v>2.37</v>
      </c>
      <c r="AA153" s="129">
        <f t="shared" si="44"/>
        <v>2.37</v>
      </c>
      <c r="AB153" s="129">
        <f t="shared" si="44"/>
        <v>2.37</v>
      </c>
      <c r="AC153" s="129">
        <f t="shared" si="44"/>
        <v>2.37</v>
      </c>
      <c r="AD153" s="129">
        <f t="shared" si="44"/>
        <v>2.37</v>
      </c>
      <c r="AE153" s="129">
        <f t="shared" si="44"/>
        <v>2.37</v>
      </c>
      <c r="AF153" s="129">
        <f t="shared" si="44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43"/>
        <v>1.81</v>
      </c>
      <c r="D154" s="129">
        <f t="shared" si="43"/>
        <v>1.81</v>
      </c>
      <c r="E154" s="129">
        <f t="shared" si="43"/>
        <v>1.81</v>
      </c>
      <c r="F154" s="129">
        <f t="shared" si="43"/>
        <v>1.81</v>
      </c>
      <c r="G154" s="129">
        <f t="shared" si="43"/>
        <v>1.81</v>
      </c>
      <c r="H154" s="129">
        <f t="shared" si="43"/>
        <v>1.81</v>
      </c>
      <c r="I154" s="129">
        <f t="shared" si="43"/>
        <v>1.81</v>
      </c>
      <c r="J154" s="129">
        <f t="shared" si="43"/>
        <v>1.81</v>
      </c>
      <c r="K154" s="129">
        <f t="shared" si="43"/>
        <v>1.81</v>
      </c>
      <c r="L154" s="129">
        <f t="shared" si="43"/>
        <v>1.81</v>
      </c>
      <c r="M154" s="129">
        <f t="shared" si="43"/>
        <v>1.81</v>
      </c>
      <c r="N154" s="129">
        <f t="shared" si="43"/>
        <v>1.81</v>
      </c>
      <c r="O154" s="129">
        <f t="shared" si="43"/>
        <v>1.81</v>
      </c>
      <c r="P154" s="129">
        <f t="shared" si="43"/>
        <v>1.81</v>
      </c>
      <c r="Q154" s="129">
        <f t="shared" si="43"/>
        <v>1.81</v>
      </c>
      <c r="R154" s="129">
        <f t="shared" si="43"/>
        <v>1.81</v>
      </c>
      <c r="S154" s="129">
        <f t="shared" si="44"/>
        <v>1.81</v>
      </c>
      <c r="T154" s="129">
        <f t="shared" si="44"/>
        <v>1.81</v>
      </c>
      <c r="U154" s="129">
        <f t="shared" si="44"/>
        <v>1.81</v>
      </c>
      <c r="V154" s="129">
        <f t="shared" si="44"/>
        <v>1.81</v>
      </c>
      <c r="W154" s="129">
        <f t="shared" si="44"/>
        <v>1.81</v>
      </c>
      <c r="X154" s="129">
        <f t="shared" si="44"/>
        <v>1.81</v>
      </c>
      <c r="Y154" s="129">
        <f t="shared" si="44"/>
        <v>1.81</v>
      </c>
      <c r="Z154" s="129">
        <f t="shared" si="44"/>
        <v>1.81</v>
      </c>
      <c r="AA154" s="129">
        <f t="shared" si="44"/>
        <v>1.81</v>
      </c>
      <c r="AB154" s="129">
        <f t="shared" si="44"/>
        <v>1.81</v>
      </c>
      <c r="AC154" s="129">
        <f t="shared" si="44"/>
        <v>1.81</v>
      </c>
      <c r="AD154" s="129">
        <f t="shared" si="44"/>
        <v>1.81</v>
      </c>
      <c r="AE154" s="129">
        <f t="shared" si="44"/>
        <v>1.81</v>
      </c>
      <c r="AF154" s="129">
        <f t="shared" si="44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43"/>
        <v>1.0900000000000001</v>
      </c>
      <c r="D155" s="129">
        <f t="shared" si="43"/>
        <v>1.0900000000000001</v>
      </c>
      <c r="E155" s="129">
        <f t="shared" si="43"/>
        <v>1.0900000000000001</v>
      </c>
      <c r="F155" s="129">
        <f t="shared" si="43"/>
        <v>1.0900000000000001</v>
      </c>
      <c r="G155" s="129">
        <f t="shared" si="43"/>
        <v>1.0900000000000001</v>
      </c>
      <c r="H155" s="129">
        <f t="shared" si="43"/>
        <v>1.0900000000000001</v>
      </c>
      <c r="I155" s="129">
        <f t="shared" si="43"/>
        <v>1.0900000000000001</v>
      </c>
      <c r="J155" s="129">
        <f t="shared" si="43"/>
        <v>1.0900000000000001</v>
      </c>
      <c r="K155" s="129">
        <f t="shared" si="43"/>
        <v>1.0900000000000001</v>
      </c>
      <c r="L155" s="129">
        <f t="shared" si="43"/>
        <v>1.0900000000000001</v>
      </c>
      <c r="M155" s="129">
        <f t="shared" si="43"/>
        <v>1.0900000000000001</v>
      </c>
      <c r="N155" s="129">
        <f t="shared" si="43"/>
        <v>1.0900000000000001</v>
      </c>
      <c r="O155" s="129">
        <f t="shared" si="43"/>
        <v>1.0900000000000001</v>
      </c>
      <c r="P155" s="129">
        <f t="shared" si="43"/>
        <v>1.0900000000000001</v>
      </c>
      <c r="Q155" s="129">
        <f t="shared" si="43"/>
        <v>1.0900000000000001</v>
      </c>
      <c r="R155" s="129">
        <f t="shared" si="43"/>
        <v>1.0900000000000001</v>
      </c>
      <c r="S155" s="129">
        <f t="shared" si="44"/>
        <v>1.0900000000000001</v>
      </c>
      <c r="T155" s="129">
        <f t="shared" si="44"/>
        <v>1.0900000000000001</v>
      </c>
      <c r="U155" s="129">
        <f t="shared" si="44"/>
        <v>1.0900000000000001</v>
      </c>
      <c r="V155" s="129">
        <f t="shared" si="44"/>
        <v>1.0900000000000001</v>
      </c>
      <c r="W155" s="129">
        <f t="shared" si="44"/>
        <v>1.0900000000000001</v>
      </c>
      <c r="X155" s="129">
        <f t="shared" si="44"/>
        <v>1.0900000000000001</v>
      </c>
      <c r="Y155" s="129">
        <f t="shared" si="44"/>
        <v>1.0900000000000001</v>
      </c>
      <c r="Z155" s="129">
        <f t="shared" si="44"/>
        <v>1.0900000000000001</v>
      </c>
      <c r="AA155" s="129">
        <f t="shared" si="44"/>
        <v>1.0900000000000001</v>
      </c>
      <c r="AB155" s="129">
        <f t="shared" si="44"/>
        <v>1.0900000000000001</v>
      </c>
      <c r="AC155" s="129">
        <f t="shared" si="44"/>
        <v>1.0900000000000001</v>
      </c>
      <c r="AD155" s="129">
        <f t="shared" si="44"/>
        <v>1.0900000000000001</v>
      </c>
      <c r="AE155" s="129">
        <f t="shared" si="44"/>
        <v>1.0900000000000001</v>
      </c>
      <c r="AF155" s="129">
        <f t="shared" si="44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43"/>
        <v>1.58</v>
      </c>
      <c r="D156" s="129">
        <f t="shared" si="43"/>
        <v>1.58</v>
      </c>
      <c r="E156" s="129">
        <f t="shared" si="43"/>
        <v>1.58</v>
      </c>
      <c r="F156" s="129">
        <f t="shared" si="43"/>
        <v>1.58</v>
      </c>
      <c r="G156" s="129">
        <f t="shared" si="43"/>
        <v>1.58</v>
      </c>
      <c r="H156" s="129">
        <f t="shared" si="43"/>
        <v>1.58</v>
      </c>
      <c r="I156" s="129">
        <f t="shared" si="43"/>
        <v>1.58</v>
      </c>
      <c r="J156" s="129">
        <f t="shared" si="43"/>
        <v>1.58</v>
      </c>
      <c r="K156" s="129">
        <f t="shared" si="43"/>
        <v>1.58</v>
      </c>
      <c r="L156" s="129">
        <f t="shared" si="43"/>
        <v>1.58</v>
      </c>
      <c r="M156" s="129">
        <f t="shared" si="43"/>
        <v>1.58</v>
      </c>
      <c r="N156" s="129">
        <f t="shared" si="43"/>
        <v>1.58</v>
      </c>
      <c r="O156" s="129">
        <f t="shared" si="43"/>
        <v>1.58</v>
      </c>
      <c r="P156" s="129">
        <f t="shared" si="43"/>
        <v>1.58</v>
      </c>
      <c r="Q156" s="129">
        <f t="shared" si="43"/>
        <v>1.58</v>
      </c>
      <c r="R156" s="129">
        <f t="shared" si="43"/>
        <v>1.58</v>
      </c>
      <c r="S156" s="129">
        <f t="shared" si="44"/>
        <v>1.58</v>
      </c>
      <c r="T156" s="129">
        <f t="shared" si="44"/>
        <v>1.58</v>
      </c>
      <c r="U156" s="129">
        <f t="shared" si="44"/>
        <v>1.58</v>
      </c>
      <c r="V156" s="129">
        <f t="shared" si="44"/>
        <v>1.58</v>
      </c>
      <c r="W156" s="129">
        <f t="shared" si="44"/>
        <v>1.58</v>
      </c>
      <c r="X156" s="129">
        <f t="shared" si="44"/>
        <v>1.58</v>
      </c>
      <c r="Y156" s="129">
        <f t="shared" si="44"/>
        <v>1.58</v>
      </c>
      <c r="Z156" s="129">
        <f t="shared" si="44"/>
        <v>1.58</v>
      </c>
      <c r="AA156" s="129">
        <f t="shared" si="44"/>
        <v>1.58</v>
      </c>
      <c r="AB156" s="129">
        <f t="shared" si="44"/>
        <v>1.58</v>
      </c>
      <c r="AC156" s="129">
        <f t="shared" si="44"/>
        <v>1.58</v>
      </c>
      <c r="AD156" s="129">
        <f t="shared" si="44"/>
        <v>1.58</v>
      </c>
      <c r="AE156" s="129">
        <f t="shared" si="44"/>
        <v>1.58</v>
      </c>
      <c r="AF156" s="129">
        <f t="shared" si="44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43"/>
        <v>2</v>
      </c>
      <c r="D157" s="129">
        <f t="shared" si="43"/>
        <v>2</v>
      </c>
      <c r="E157" s="129">
        <f t="shared" si="43"/>
        <v>2</v>
      </c>
      <c r="F157" s="129">
        <f t="shared" si="43"/>
        <v>2</v>
      </c>
      <c r="G157" s="129">
        <f t="shared" si="43"/>
        <v>2</v>
      </c>
      <c r="H157" s="129">
        <f t="shared" si="43"/>
        <v>2</v>
      </c>
      <c r="I157" s="129">
        <f t="shared" si="43"/>
        <v>2</v>
      </c>
      <c r="J157" s="129">
        <f t="shared" si="43"/>
        <v>2</v>
      </c>
      <c r="K157" s="129">
        <f t="shared" si="43"/>
        <v>2</v>
      </c>
      <c r="L157" s="129">
        <f t="shared" si="43"/>
        <v>2</v>
      </c>
      <c r="M157" s="129">
        <f t="shared" si="43"/>
        <v>2</v>
      </c>
      <c r="N157" s="129">
        <f t="shared" si="43"/>
        <v>2</v>
      </c>
      <c r="O157" s="129">
        <f t="shared" si="43"/>
        <v>2</v>
      </c>
      <c r="P157" s="129">
        <f t="shared" si="43"/>
        <v>2</v>
      </c>
      <c r="Q157" s="129">
        <f t="shared" si="43"/>
        <v>2</v>
      </c>
      <c r="R157" s="129">
        <f t="shared" si="43"/>
        <v>2</v>
      </c>
      <c r="S157" s="129">
        <f t="shared" si="44"/>
        <v>2</v>
      </c>
      <c r="T157" s="129">
        <f t="shared" si="44"/>
        <v>2</v>
      </c>
      <c r="U157" s="129">
        <f t="shared" si="44"/>
        <v>2</v>
      </c>
      <c r="V157" s="129">
        <f t="shared" si="44"/>
        <v>2</v>
      </c>
      <c r="W157" s="129">
        <f t="shared" si="44"/>
        <v>2</v>
      </c>
      <c r="X157" s="129">
        <f t="shared" si="44"/>
        <v>2</v>
      </c>
      <c r="Y157" s="129">
        <f t="shared" si="44"/>
        <v>2</v>
      </c>
      <c r="Z157" s="129">
        <f t="shared" si="44"/>
        <v>2</v>
      </c>
      <c r="AA157" s="129">
        <f t="shared" si="44"/>
        <v>2</v>
      </c>
      <c r="AB157" s="129">
        <f t="shared" si="44"/>
        <v>2</v>
      </c>
      <c r="AC157" s="129">
        <f t="shared" si="44"/>
        <v>2</v>
      </c>
      <c r="AD157" s="129">
        <f t="shared" si="44"/>
        <v>2</v>
      </c>
      <c r="AE157" s="129">
        <f t="shared" si="44"/>
        <v>2</v>
      </c>
      <c r="AF157" s="129">
        <f t="shared" si="44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43"/>
        <v>0.47</v>
      </c>
      <c r="D158" s="129">
        <f t="shared" si="43"/>
        <v>0.47</v>
      </c>
      <c r="E158" s="129">
        <f t="shared" si="43"/>
        <v>0.47</v>
      </c>
      <c r="F158" s="129">
        <f t="shared" si="43"/>
        <v>0.47</v>
      </c>
      <c r="G158" s="129">
        <f t="shared" si="43"/>
        <v>0.47</v>
      </c>
      <c r="H158" s="129">
        <f t="shared" si="43"/>
        <v>0.47</v>
      </c>
      <c r="I158" s="129">
        <f t="shared" si="43"/>
        <v>0.47</v>
      </c>
      <c r="J158" s="129">
        <f t="shared" si="43"/>
        <v>0.47</v>
      </c>
      <c r="K158" s="129">
        <f t="shared" si="43"/>
        <v>0.47</v>
      </c>
      <c r="L158" s="129">
        <f t="shared" si="43"/>
        <v>0.47</v>
      </c>
      <c r="M158" s="129">
        <f t="shared" si="43"/>
        <v>0.47</v>
      </c>
      <c r="N158" s="129">
        <f t="shared" si="43"/>
        <v>0.47</v>
      </c>
      <c r="O158" s="129">
        <f t="shared" si="43"/>
        <v>0.47</v>
      </c>
      <c r="P158" s="129">
        <f t="shared" si="43"/>
        <v>0.47</v>
      </c>
      <c r="Q158" s="129">
        <f t="shared" si="43"/>
        <v>0.47</v>
      </c>
      <c r="R158" s="129">
        <f t="shared" si="43"/>
        <v>0.47</v>
      </c>
      <c r="S158" s="129">
        <f t="shared" si="44"/>
        <v>0.47</v>
      </c>
      <c r="T158" s="129">
        <f t="shared" si="44"/>
        <v>0.47</v>
      </c>
      <c r="U158" s="129">
        <f t="shared" si="44"/>
        <v>0.47</v>
      </c>
      <c r="V158" s="129">
        <f t="shared" si="44"/>
        <v>0.47</v>
      </c>
      <c r="W158" s="129">
        <f t="shared" si="44"/>
        <v>0.47</v>
      </c>
      <c r="X158" s="129">
        <f t="shared" si="44"/>
        <v>0.47</v>
      </c>
      <c r="Y158" s="129">
        <f t="shared" si="44"/>
        <v>0.47</v>
      </c>
      <c r="Z158" s="129">
        <f t="shared" si="44"/>
        <v>0.47</v>
      </c>
      <c r="AA158" s="129">
        <f t="shared" si="44"/>
        <v>0.47</v>
      </c>
      <c r="AB158" s="129">
        <f t="shared" si="44"/>
        <v>0.47</v>
      </c>
      <c r="AC158" s="129">
        <f t="shared" si="44"/>
        <v>0.47</v>
      </c>
      <c r="AD158" s="129">
        <f t="shared" si="44"/>
        <v>0.47</v>
      </c>
      <c r="AE158" s="129">
        <f t="shared" si="44"/>
        <v>0.47</v>
      </c>
      <c r="AF158" s="129">
        <f t="shared" si="44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43"/>
        <v>0</v>
      </c>
      <c r="D159" s="129">
        <f t="shared" si="43"/>
        <v>0</v>
      </c>
      <c r="E159" s="129">
        <f t="shared" si="43"/>
        <v>0</v>
      </c>
      <c r="F159" s="129">
        <f t="shared" si="43"/>
        <v>0</v>
      </c>
      <c r="G159" s="129">
        <f t="shared" si="43"/>
        <v>0</v>
      </c>
      <c r="H159" s="129">
        <f t="shared" si="43"/>
        <v>0</v>
      </c>
      <c r="I159" s="129">
        <f t="shared" si="43"/>
        <v>0</v>
      </c>
      <c r="J159" s="129">
        <f t="shared" si="43"/>
        <v>0</v>
      </c>
      <c r="K159" s="129">
        <f t="shared" si="43"/>
        <v>0</v>
      </c>
      <c r="L159" s="129">
        <f t="shared" si="43"/>
        <v>0</v>
      </c>
      <c r="M159" s="129">
        <f t="shared" si="43"/>
        <v>0</v>
      </c>
      <c r="N159" s="129">
        <f t="shared" si="43"/>
        <v>0</v>
      </c>
      <c r="O159" s="129">
        <f t="shared" si="43"/>
        <v>0</v>
      </c>
      <c r="P159" s="129">
        <f t="shared" si="43"/>
        <v>0</v>
      </c>
      <c r="Q159" s="129">
        <f t="shared" si="43"/>
        <v>0</v>
      </c>
      <c r="R159" s="129">
        <f t="shared" si="43"/>
        <v>0</v>
      </c>
      <c r="S159" s="129">
        <f t="shared" si="44"/>
        <v>0</v>
      </c>
      <c r="T159" s="129">
        <f t="shared" si="44"/>
        <v>0</v>
      </c>
      <c r="U159" s="129">
        <f t="shared" si="44"/>
        <v>0</v>
      </c>
      <c r="V159" s="129">
        <f t="shared" si="44"/>
        <v>0</v>
      </c>
      <c r="W159" s="129">
        <f t="shared" si="44"/>
        <v>0</v>
      </c>
      <c r="X159" s="129">
        <f t="shared" si="44"/>
        <v>0</v>
      </c>
      <c r="Y159" s="129">
        <f t="shared" si="44"/>
        <v>0</v>
      </c>
      <c r="Z159" s="129">
        <f t="shared" si="44"/>
        <v>0</v>
      </c>
      <c r="AA159" s="129">
        <f t="shared" si="44"/>
        <v>0</v>
      </c>
      <c r="AB159" s="129">
        <f t="shared" si="44"/>
        <v>0</v>
      </c>
      <c r="AC159" s="129">
        <f t="shared" si="44"/>
        <v>0</v>
      </c>
      <c r="AD159" s="129">
        <f t="shared" si="44"/>
        <v>0</v>
      </c>
      <c r="AE159" s="129">
        <f t="shared" si="44"/>
        <v>0</v>
      </c>
      <c r="AF159" s="129">
        <f t="shared" si="44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si="43"/>
        <v>0</v>
      </c>
      <c r="D160" s="129">
        <f t="shared" si="43"/>
        <v>0</v>
      </c>
      <c r="E160" s="129">
        <f t="shared" si="43"/>
        <v>0</v>
      </c>
      <c r="F160" s="129">
        <f t="shared" si="43"/>
        <v>0</v>
      </c>
      <c r="G160" s="129">
        <f t="shared" si="43"/>
        <v>0</v>
      </c>
      <c r="H160" s="129">
        <f t="shared" si="43"/>
        <v>0</v>
      </c>
      <c r="I160" s="129">
        <f t="shared" si="43"/>
        <v>0</v>
      </c>
      <c r="J160" s="129">
        <f t="shared" si="43"/>
        <v>0</v>
      </c>
      <c r="K160" s="129">
        <f t="shared" si="43"/>
        <v>0</v>
      </c>
      <c r="L160" s="129">
        <f t="shared" si="43"/>
        <v>0</v>
      </c>
      <c r="M160" s="129">
        <f t="shared" si="43"/>
        <v>0</v>
      </c>
      <c r="N160" s="129">
        <f t="shared" si="43"/>
        <v>0</v>
      </c>
      <c r="O160" s="129">
        <f t="shared" si="43"/>
        <v>0</v>
      </c>
      <c r="P160" s="129">
        <f t="shared" si="43"/>
        <v>0</v>
      </c>
      <c r="Q160" s="129">
        <f t="shared" si="43"/>
        <v>0</v>
      </c>
      <c r="R160" s="129">
        <f t="shared" si="44"/>
        <v>0</v>
      </c>
      <c r="S160" s="129">
        <f t="shared" si="44"/>
        <v>0</v>
      </c>
      <c r="T160" s="129">
        <f t="shared" si="44"/>
        <v>0</v>
      </c>
      <c r="U160" s="129">
        <f t="shared" si="44"/>
        <v>0</v>
      </c>
      <c r="V160" s="129">
        <f t="shared" si="44"/>
        <v>0</v>
      </c>
      <c r="W160" s="129">
        <f t="shared" si="44"/>
        <v>0</v>
      </c>
      <c r="X160" s="129">
        <f t="shared" si="44"/>
        <v>0</v>
      </c>
      <c r="Y160" s="129">
        <f t="shared" si="44"/>
        <v>0</v>
      </c>
      <c r="Z160" s="129">
        <f t="shared" si="44"/>
        <v>0</v>
      </c>
      <c r="AA160" s="129">
        <f t="shared" si="44"/>
        <v>0</v>
      </c>
      <c r="AB160" s="129">
        <f t="shared" si="44"/>
        <v>0</v>
      </c>
      <c r="AC160" s="129">
        <f t="shared" si="44"/>
        <v>0</v>
      </c>
      <c r="AD160" s="129">
        <f t="shared" si="44"/>
        <v>0</v>
      </c>
      <c r="AE160" s="129">
        <f t="shared" si="44"/>
        <v>0</v>
      </c>
      <c r="AF160" s="129">
        <f t="shared" si="44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3"/>
        <v>0.8</v>
      </c>
      <c r="D161" s="129">
        <f t="shared" si="43"/>
        <v>0.8</v>
      </c>
      <c r="E161" s="129">
        <f t="shared" si="43"/>
        <v>0.8</v>
      </c>
      <c r="F161" s="129">
        <f t="shared" si="43"/>
        <v>0.8</v>
      </c>
      <c r="G161" s="129">
        <f t="shared" si="43"/>
        <v>0.8</v>
      </c>
      <c r="H161" s="129">
        <f t="shared" si="43"/>
        <v>0.8</v>
      </c>
      <c r="I161" s="129">
        <f t="shared" si="43"/>
        <v>0.8</v>
      </c>
      <c r="J161" s="129">
        <f t="shared" si="43"/>
        <v>0.8</v>
      </c>
      <c r="K161" s="129">
        <f t="shared" si="43"/>
        <v>0.8</v>
      </c>
      <c r="L161" s="129">
        <f t="shared" si="43"/>
        <v>0.8</v>
      </c>
      <c r="M161" s="129">
        <f t="shared" si="43"/>
        <v>0.8</v>
      </c>
      <c r="N161" s="129">
        <f t="shared" si="43"/>
        <v>0.8</v>
      </c>
      <c r="O161" s="129">
        <f t="shared" si="43"/>
        <v>0.8</v>
      </c>
      <c r="P161" s="129">
        <f t="shared" si="43"/>
        <v>0.8</v>
      </c>
      <c r="Q161" s="129">
        <f t="shared" si="43"/>
        <v>0.8</v>
      </c>
      <c r="R161" s="129">
        <f t="shared" si="44"/>
        <v>0.8</v>
      </c>
      <c r="S161" s="129">
        <f t="shared" si="44"/>
        <v>0.8</v>
      </c>
      <c r="T161" s="129">
        <f t="shared" si="44"/>
        <v>0.8</v>
      </c>
      <c r="U161" s="129">
        <f t="shared" si="44"/>
        <v>0.8</v>
      </c>
      <c r="V161" s="129">
        <f t="shared" si="44"/>
        <v>0.8</v>
      </c>
      <c r="W161" s="129">
        <f t="shared" si="44"/>
        <v>0.8</v>
      </c>
      <c r="X161" s="129">
        <f t="shared" si="44"/>
        <v>0.8</v>
      </c>
      <c r="Y161" s="129">
        <f t="shared" si="44"/>
        <v>0.8</v>
      </c>
      <c r="Z161" s="129">
        <f t="shared" si="44"/>
        <v>0.8</v>
      </c>
      <c r="AA161" s="129">
        <f t="shared" si="44"/>
        <v>0.8</v>
      </c>
      <c r="AB161" s="129">
        <f t="shared" si="44"/>
        <v>0.8</v>
      </c>
      <c r="AC161" s="129">
        <f t="shared" si="44"/>
        <v>0.8</v>
      </c>
      <c r="AD161" s="129">
        <f t="shared" si="44"/>
        <v>0.8</v>
      </c>
      <c r="AE161" s="129">
        <f t="shared" si="44"/>
        <v>0.8</v>
      </c>
      <c r="AF161" s="129">
        <f t="shared" si="44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3"/>
        <v>1.5</v>
      </c>
      <c r="D162" s="129">
        <f t="shared" si="43"/>
        <v>1.5</v>
      </c>
      <c r="E162" s="129">
        <f t="shared" si="43"/>
        <v>1.5</v>
      </c>
      <c r="F162" s="129">
        <f t="shared" si="43"/>
        <v>1.5</v>
      </c>
      <c r="G162" s="129">
        <f t="shared" si="43"/>
        <v>1.5</v>
      </c>
      <c r="H162" s="129">
        <f t="shared" si="43"/>
        <v>1.5</v>
      </c>
      <c r="I162" s="129">
        <f t="shared" si="43"/>
        <v>1.5</v>
      </c>
      <c r="J162" s="129">
        <f t="shared" si="43"/>
        <v>1.5</v>
      </c>
      <c r="K162" s="129">
        <f t="shared" si="43"/>
        <v>1.5</v>
      </c>
      <c r="L162" s="129">
        <f t="shared" si="43"/>
        <v>1.5</v>
      </c>
      <c r="M162" s="129">
        <f t="shared" si="43"/>
        <v>1.5</v>
      </c>
      <c r="N162" s="129">
        <f t="shared" si="43"/>
        <v>1.5</v>
      </c>
      <c r="O162" s="129">
        <f t="shared" si="43"/>
        <v>1.5</v>
      </c>
      <c r="P162" s="129">
        <f t="shared" si="43"/>
        <v>1.5</v>
      </c>
      <c r="Q162" s="129">
        <f t="shared" si="43"/>
        <v>1.5</v>
      </c>
      <c r="R162" s="129">
        <f t="shared" si="44"/>
        <v>1.5</v>
      </c>
      <c r="S162" s="129">
        <f t="shared" si="44"/>
        <v>1.5</v>
      </c>
      <c r="T162" s="129">
        <f t="shared" si="44"/>
        <v>1.5</v>
      </c>
      <c r="U162" s="129">
        <f t="shared" si="44"/>
        <v>1.5</v>
      </c>
      <c r="V162" s="129">
        <f t="shared" si="44"/>
        <v>1.5</v>
      </c>
      <c r="W162" s="129">
        <f t="shared" si="44"/>
        <v>1.5</v>
      </c>
      <c r="X162" s="129">
        <f t="shared" si="44"/>
        <v>1.5</v>
      </c>
      <c r="Y162" s="129">
        <f t="shared" si="44"/>
        <v>1.5</v>
      </c>
      <c r="Z162" s="129">
        <f t="shared" si="44"/>
        <v>1.5</v>
      </c>
      <c r="AA162" s="129">
        <f t="shared" si="44"/>
        <v>1.5</v>
      </c>
      <c r="AB162" s="129">
        <f t="shared" si="44"/>
        <v>1.5</v>
      </c>
      <c r="AC162" s="129">
        <f t="shared" si="44"/>
        <v>1.5</v>
      </c>
      <c r="AD162" s="129">
        <f t="shared" si="44"/>
        <v>1.5</v>
      </c>
      <c r="AE162" s="129">
        <f t="shared" si="44"/>
        <v>1.5</v>
      </c>
      <c r="AF162" s="129">
        <f t="shared" si="44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3"/>
        <v>1</v>
      </c>
      <c r="D163" s="129">
        <f t="shared" si="43"/>
        <v>1</v>
      </c>
      <c r="E163" s="129">
        <f t="shared" si="43"/>
        <v>1</v>
      </c>
      <c r="F163" s="129">
        <f t="shared" si="43"/>
        <v>1</v>
      </c>
      <c r="G163" s="129">
        <f t="shared" si="43"/>
        <v>1</v>
      </c>
      <c r="H163" s="129">
        <f t="shared" si="43"/>
        <v>1</v>
      </c>
      <c r="I163" s="129">
        <f t="shared" si="43"/>
        <v>1</v>
      </c>
      <c r="J163" s="129">
        <f t="shared" si="43"/>
        <v>1</v>
      </c>
      <c r="K163" s="129">
        <f t="shared" si="43"/>
        <v>1</v>
      </c>
      <c r="L163" s="129">
        <f t="shared" si="43"/>
        <v>1</v>
      </c>
      <c r="M163" s="129">
        <f t="shared" si="43"/>
        <v>1</v>
      </c>
      <c r="N163" s="129">
        <f t="shared" si="43"/>
        <v>1</v>
      </c>
      <c r="O163" s="129">
        <f t="shared" si="43"/>
        <v>1</v>
      </c>
      <c r="P163" s="129">
        <f t="shared" si="43"/>
        <v>1</v>
      </c>
      <c r="Q163" s="129">
        <f t="shared" si="43"/>
        <v>1</v>
      </c>
      <c r="R163" s="129">
        <f t="shared" si="44"/>
        <v>1</v>
      </c>
      <c r="S163" s="129">
        <f t="shared" si="44"/>
        <v>1</v>
      </c>
      <c r="T163" s="129">
        <f t="shared" si="44"/>
        <v>1</v>
      </c>
      <c r="U163" s="129">
        <f t="shared" si="44"/>
        <v>1</v>
      </c>
      <c r="V163" s="129">
        <f t="shared" si="44"/>
        <v>1</v>
      </c>
      <c r="W163" s="129">
        <f t="shared" si="44"/>
        <v>1</v>
      </c>
      <c r="X163" s="129">
        <f t="shared" si="44"/>
        <v>1</v>
      </c>
      <c r="Y163" s="129">
        <f t="shared" si="44"/>
        <v>1</v>
      </c>
      <c r="Z163" s="129">
        <f t="shared" si="44"/>
        <v>1</v>
      </c>
      <c r="AA163" s="129">
        <f t="shared" si="44"/>
        <v>1</v>
      </c>
      <c r="AB163" s="129">
        <f t="shared" si="44"/>
        <v>1</v>
      </c>
      <c r="AC163" s="129">
        <f t="shared" si="44"/>
        <v>1</v>
      </c>
      <c r="AD163" s="129">
        <f t="shared" si="44"/>
        <v>1</v>
      </c>
      <c r="AE163" s="129">
        <f t="shared" si="44"/>
        <v>1</v>
      </c>
      <c r="AF163" s="129">
        <f t="shared" si="44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5">B165</f>
        <v>1</v>
      </c>
      <c r="D165" s="129">
        <f t="shared" si="45"/>
        <v>1</v>
      </c>
      <c r="E165" s="129">
        <f t="shared" si="45"/>
        <v>1</v>
      </c>
      <c r="F165" s="129">
        <f t="shared" si="45"/>
        <v>1</v>
      </c>
      <c r="G165" s="129">
        <f t="shared" si="45"/>
        <v>1</v>
      </c>
      <c r="H165" s="129">
        <f t="shared" si="45"/>
        <v>1</v>
      </c>
      <c r="I165" s="129">
        <f t="shared" si="45"/>
        <v>1</v>
      </c>
      <c r="J165" s="129">
        <f t="shared" si="45"/>
        <v>1</v>
      </c>
      <c r="K165" s="129">
        <f t="shared" si="45"/>
        <v>1</v>
      </c>
      <c r="L165" s="129">
        <f t="shared" si="45"/>
        <v>1</v>
      </c>
      <c r="M165" s="129">
        <f t="shared" si="45"/>
        <v>1</v>
      </c>
      <c r="N165" s="129">
        <f t="shared" si="45"/>
        <v>1</v>
      </c>
      <c r="O165" s="129">
        <f t="shared" si="45"/>
        <v>1</v>
      </c>
      <c r="P165" s="129">
        <f t="shared" si="45"/>
        <v>1</v>
      </c>
      <c r="Q165" s="129">
        <f t="shared" si="45"/>
        <v>1</v>
      </c>
      <c r="R165" s="129">
        <f t="shared" si="45"/>
        <v>1</v>
      </c>
      <c r="S165" s="129">
        <f t="shared" ref="R165:AF172" si="46">R165</f>
        <v>1</v>
      </c>
      <c r="T165" s="129">
        <f t="shared" si="46"/>
        <v>1</v>
      </c>
      <c r="U165" s="129">
        <f t="shared" si="46"/>
        <v>1</v>
      </c>
      <c r="V165" s="129">
        <f t="shared" si="46"/>
        <v>1</v>
      </c>
      <c r="W165" s="129">
        <f t="shared" si="46"/>
        <v>1</v>
      </c>
      <c r="X165" s="129">
        <f t="shared" si="46"/>
        <v>1</v>
      </c>
      <c r="Y165" s="129">
        <f t="shared" si="46"/>
        <v>1</v>
      </c>
      <c r="Z165" s="129">
        <f t="shared" si="46"/>
        <v>1</v>
      </c>
      <c r="AA165" s="129">
        <f t="shared" si="46"/>
        <v>1</v>
      </c>
      <c r="AB165" s="129">
        <f t="shared" si="46"/>
        <v>1</v>
      </c>
      <c r="AC165" s="129">
        <f t="shared" si="46"/>
        <v>1</v>
      </c>
      <c r="AD165" s="129">
        <f t="shared" si="46"/>
        <v>1</v>
      </c>
      <c r="AE165" s="129">
        <f t="shared" si="46"/>
        <v>1</v>
      </c>
      <c r="AF165" s="129">
        <f t="shared" si="46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5"/>
        <v>0.42</v>
      </c>
      <c r="D166" s="129">
        <f t="shared" si="45"/>
        <v>0.42</v>
      </c>
      <c r="E166" s="129">
        <f t="shared" si="45"/>
        <v>0.42</v>
      </c>
      <c r="F166" s="129">
        <f t="shared" si="45"/>
        <v>0.42</v>
      </c>
      <c r="G166" s="129">
        <f t="shared" si="45"/>
        <v>0.42</v>
      </c>
      <c r="H166" s="129">
        <f t="shared" si="45"/>
        <v>0.42</v>
      </c>
      <c r="I166" s="129">
        <f t="shared" si="45"/>
        <v>0.42</v>
      </c>
      <c r="J166" s="129">
        <f t="shared" si="45"/>
        <v>0.42</v>
      </c>
      <c r="K166" s="129">
        <f t="shared" si="45"/>
        <v>0.42</v>
      </c>
      <c r="L166" s="129">
        <f t="shared" si="45"/>
        <v>0.42</v>
      </c>
      <c r="M166" s="129">
        <f t="shared" si="45"/>
        <v>0.42</v>
      </c>
      <c r="N166" s="129">
        <f t="shared" si="45"/>
        <v>0.42</v>
      </c>
      <c r="O166" s="129">
        <f t="shared" si="45"/>
        <v>0.42</v>
      </c>
      <c r="P166" s="129">
        <f t="shared" si="45"/>
        <v>0.42</v>
      </c>
      <c r="Q166" s="129">
        <f t="shared" si="45"/>
        <v>0.42</v>
      </c>
      <c r="R166" s="129">
        <f t="shared" si="46"/>
        <v>0.42</v>
      </c>
      <c r="S166" s="129">
        <f t="shared" si="46"/>
        <v>0.42</v>
      </c>
      <c r="T166" s="129">
        <f t="shared" si="46"/>
        <v>0.42</v>
      </c>
      <c r="U166" s="129">
        <f t="shared" si="46"/>
        <v>0.42</v>
      </c>
      <c r="V166" s="129">
        <f t="shared" si="46"/>
        <v>0.42</v>
      </c>
      <c r="W166" s="129">
        <f t="shared" si="46"/>
        <v>0.42</v>
      </c>
      <c r="X166" s="129">
        <f t="shared" si="46"/>
        <v>0.42</v>
      </c>
      <c r="Y166" s="129">
        <f t="shared" si="46"/>
        <v>0.42</v>
      </c>
      <c r="Z166" s="129">
        <f t="shared" si="46"/>
        <v>0.42</v>
      </c>
      <c r="AA166" s="129">
        <f t="shared" si="46"/>
        <v>0.42</v>
      </c>
      <c r="AB166" s="129">
        <f t="shared" si="46"/>
        <v>0.42</v>
      </c>
      <c r="AC166" s="129">
        <f t="shared" si="46"/>
        <v>0.42</v>
      </c>
      <c r="AD166" s="129">
        <f t="shared" si="46"/>
        <v>0.42</v>
      </c>
      <c r="AE166" s="129">
        <f t="shared" si="46"/>
        <v>0.42</v>
      </c>
      <c r="AF166" s="129">
        <f t="shared" si="46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5"/>
        <v>0.46</v>
      </c>
      <c r="D167" s="129">
        <f t="shared" si="45"/>
        <v>0.46</v>
      </c>
      <c r="E167" s="129">
        <f t="shared" si="45"/>
        <v>0.46</v>
      </c>
      <c r="F167" s="129">
        <f t="shared" si="45"/>
        <v>0.46</v>
      </c>
      <c r="G167" s="129">
        <f t="shared" si="45"/>
        <v>0.46</v>
      </c>
      <c r="H167" s="129">
        <f t="shared" si="45"/>
        <v>0.46</v>
      </c>
      <c r="I167" s="129">
        <f t="shared" si="45"/>
        <v>0.46</v>
      </c>
      <c r="J167" s="129">
        <f t="shared" si="45"/>
        <v>0.46</v>
      </c>
      <c r="K167" s="129">
        <f t="shared" si="45"/>
        <v>0.46</v>
      </c>
      <c r="L167" s="129">
        <f t="shared" si="45"/>
        <v>0.46</v>
      </c>
      <c r="M167" s="129">
        <f t="shared" si="45"/>
        <v>0.46</v>
      </c>
      <c r="N167" s="129">
        <f t="shared" si="45"/>
        <v>0.46</v>
      </c>
      <c r="O167" s="129">
        <f t="shared" si="45"/>
        <v>0.46</v>
      </c>
      <c r="P167" s="129">
        <f t="shared" si="45"/>
        <v>0.46</v>
      </c>
      <c r="Q167" s="129">
        <f t="shared" si="45"/>
        <v>0.46</v>
      </c>
      <c r="R167" s="129">
        <f t="shared" si="46"/>
        <v>0.46</v>
      </c>
      <c r="S167" s="129">
        <f t="shared" si="46"/>
        <v>0.46</v>
      </c>
      <c r="T167" s="129">
        <f t="shared" si="46"/>
        <v>0.46</v>
      </c>
      <c r="U167" s="129">
        <f t="shared" si="46"/>
        <v>0.46</v>
      </c>
      <c r="V167" s="129">
        <f t="shared" si="46"/>
        <v>0.46</v>
      </c>
      <c r="W167" s="129">
        <f t="shared" si="46"/>
        <v>0.46</v>
      </c>
      <c r="X167" s="129">
        <f t="shared" si="46"/>
        <v>0.46</v>
      </c>
      <c r="Y167" s="129">
        <f t="shared" si="46"/>
        <v>0.46</v>
      </c>
      <c r="Z167" s="129">
        <f t="shared" si="46"/>
        <v>0.46</v>
      </c>
      <c r="AA167" s="129">
        <f t="shared" si="46"/>
        <v>0.46</v>
      </c>
      <c r="AB167" s="129">
        <f t="shared" si="46"/>
        <v>0.46</v>
      </c>
      <c r="AC167" s="129">
        <f t="shared" si="46"/>
        <v>0.46</v>
      </c>
      <c r="AD167" s="129">
        <f t="shared" si="46"/>
        <v>0.46</v>
      </c>
      <c r="AE167" s="129">
        <f t="shared" si="46"/>
        <v>0.46</v>
      </c>
      <c r="AF167" s="129">
        <f t="shared" si="46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5"/>
        <v>0.85</v>
      </c>
      <c r="D168" s="129">
        <f t="shared" si="45"/>
        <v>0.85</v>
      </c>
      <c r="E168" s="129">
        <f t="shared" si="45"/>
        <v>0.85</v>
      </c>
      <c r="F168" s="129">
        <f t="shared" si="45"/>
        <v>0.85</v>
      </c>
      <c r="G168" s="129">
        <f t="shared" si="45"/>
        <v>0.85</v>
      </c>
      <c r="H168" s="129">
        <f t="shared" si="45"/>
        <v>0.85</v>
      </c>
      <c r="I168" s="129">
        <f t="shared" si="45"/>
        <v>0.85</v>
      </c>
      <c r="J168" s="129">
        <f t="shared" si="45"/>
        <v>0.85</v>
      </c>
      <c r="K168" s="129">
        <f t="shared" si="45"/>
        <v>0.85</v>
      </c>
      <c r="L168" s="129">
        <f t="shared" si="45"/>
        <v>0.85</v>
      </c>
      <c r="M168" s="129">
        <f t="shared" si="45"/>
        <v>0.85</v>
      </c>
      <c r="N168" s="129">
        <f t="shared" si="45"/>
        <v>0.85</v>
      </c>
      <c r="O168" s="129">
        <f t="shared" si="45"/>
        <v>0.85</v>
      </c>
      <c r="P168" s="129">
        <f t="shared" si="45"/>
        <v>0.85</v>
      </c>
      <c r="Q168" s="129">
        <f t="shared" si="45"/>
        <v>0.85</v>
      </c>
      <c r="R168" s="129">
        <f t="shared" si="46"/>
        <v>0.85</v>
      </c>
      <c r="S168" s="129">
        <f t="shared" si="46"/>
        <v>0.85</v>
      </c>
      <c r="T168" s="129">
        <f t="shared" si="46"/>
        <v>0.85</v>
      </c>
      <c r="U168" s="129">
        <f t="shared" si="46"/>
        <v>0.85</v>
      </c>
      <c r="V168" s="129">
        <f t="shared" si="46"/>
        <v>0.85</v>
      </c>
      <c r="W168" s="129">
        <f t="shared" si="46"/>
        <v>0.85</v>
      </c>
      <c r="X168" s="129">
        <f t="shared" si="46"/>
        <v>0.85</v>
      </c>
      <c r="Y168" s="129">
        <f t="shared" si="46"/>
        <v>0.85</v>
      </c>
      <c r="Z168" s="129">
        <f t="shared" si="46"/>
        <v>0.85</v>
      </c>
      <c r="AA168" s="129">
        <f t="shared" si="46"/>
        <v>0.85</v>
      </c>
      <c r="AB168" s="129">
        <f t="shared" si="46"/>
        <v>0.85</v>
      </c>
      <c r="AC168" s="129">
        <f t="shared" si="46"/>
        <v>0.85</v>
      </c>
      <c r="AD168" s="129">
        <f t="shared" si="46"/>
        <v>0.85</v>
      </c>
      <c r="AE168" s="129">
        <f t="shared" si="46"/>
        <v>0.85</v>
      </c>
      <c r="AF168" s="129">
        <f t="shared" si="46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5"/>
        <v>0.9</v>
      </c>
      <c r="D169" s="129">
        <f t="shared" si="45"/>
        <v>0.9</v>
      </c>
      <c r="E169" s="129">
        <f t="shared" si="45"/>
        <v>0.9</v>
      </c>
      <c r="F169" s="129">
        <f t="shared" si="45"/>
        <v>0.9</v>
      </c>
      <c r="G169" s="129">
        <f t="shared" si="45"/>
        <v>0.9</v>
      </c>
      <c r="H169" s="129">
        <f t="shared" si="45"/>
        <v>0.9</v>
      </c>
      <c r="I169" s="129">
        <f t="shared" si="45"/>
        <v>0.9</v>
      </c>
      <c r="J169" s="129">
        <f t="shared" si="45"/>
        <v>0.9</v>
      </c>
      <c r="K169" s="129">
        <f t="shared" si="45"/>
        <v>0.9</v>
      </c>
      <c r="L169" s="129">
        <f t="shared" si="45"/>
        <v>0.9</v>
      </c>
      <c r="M169" s="129">
        <f t="shared" si="45"/>
        <v>0.9</v>
      </c>
      <c r="N169" s="129">
        <f t="shared" si="45"/>
        <v>0.9</v>
      </c>
      <c r="O169" s="129">
        <f t="shared" si="45"/>
        <v>0.9</v>
      </c>
      <c r="P169" s="129">
        <f t="shared" si="45"/>
        <v>0.9</v>
      </c>
      <c r="Q169" s="129">
        <f t="shared" si="45"/>
        <v>0.9</v>
      </c>
      <c r="R169" s="129">
        <f t="shared" si="46"/>
        <v>0.9</v>
      </c>
      <c r="S169" s="129">
        <f t="shared" si="46"/>
        <v>0.9</v>
      </c>
      <c r="T169" s="129">
        <f t="shared" si="46"/>
        <v>0.9</v>
      </c>
      <c r="U169" s="129">
        <f t="shared" si="46"/>
        <v>0.9</v>
      </c>
      <c r="V169" s="129">
        <f t="shared" si="46"/>
        <v>0.9</v>
      </c>
      <c r="W169" s="129">
        <f t="shared" si="46"/>
        <v>0.9</v>
      </c>
      <c r="X169" s="129">
        <f t="shared" si="46"/>
        <v>0.9</v>
      </c>
      <c r="Y169" s="129">
        <f t="shared" si="46"/>
        <v>0.9</v>
      </c>
      <c r="Z169" s="129">
        <f t="shared" si="46"/>
        <v>0.9</v>
      </c>
      <c r="AA169" s="129">
        <f t="shared" si="46"/>
        <v>0.9</v>
      </c>
      <c r="AB169" s="129">
        <f t="shared" si="46"/>
        <v>0.9</v>
      </c>
      <c r="AC169" s="129">
        <f t="shared" si="46"/>
        <v>0.9</v>
      </c>
      <c r="AD169" s="129">
        <f t="shared" si="46"/>
        <v>0.9</v>
      </c>
      <c r="AE169" s="129">
        <f t="shared" si="46"/>
        <v>0.9</v>
      </c>
      <c r="AF169" s="129">
        <f t="shared" si="46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5"/>
        <v>0.44</v>
      </c>
      <c r="D170" s="129">
        <f t="shared" si="45"/>
        <v>0.44</v>
      </c>
      <c r="E170" s="129">
        <f t="shared" si="45"/>
        <v>0.44</v>
      </c>
      <c r="F170" s="129">
        <f t="shared" si="45"/>
        <v>0.44</v>
      </c>
      <c r="G170" s="129">
        <f t="shared" si="45"/>
        <v>0.44</v>
      </c>
      <c r="H170" s="129">
        <f t="shared" si="45"/>
        <v>0.44</v>
      </c>
      <c r="I170" s="129">
        <f t="shared" si="45"/>
        <v>0.44</v>
      </c>
      <c r="J170" s="129">
        <f t="shared" si="45"/>
        <v>0.44</v>
      </c>
      <c r="K170" s="129">
        <f t="shared" si="45"/>
        <v>0.44</v>
      </c>
      <c r="L170" s="129">
        <f t="shared" si="45"/>
        <v>0.44</v>
      </c>
      <c r="M170" s="129">
        <f t="shared" si="45"/>
        <v>0.44</v>
      </c>
      <c r="N170" s="129">
        <f t="shared" si="45"/>
        <v>0.44</v>
      </c>
      <c r="O170" s="129">
        <f t="shared" si="45"/>
        <v>0.44</v>
      </c>
      <c r="P170" s="129">
        <f t="shared" si="45"/>
        <v>0.44</v>
      </c>
      <c r="Q170" s="129">
        <f t="shared" si="45"/>
        <v>0.44</v>
      </c>
      <c r="R170" s="129">
        <f t="shared" si="46"/>
        <v>0.44</v>
      </c>
      <c r="S170" s="129">
        <f t="shared" si="46"/>
        <v>0.44</v>
      </c>
      <c r="T170" s="129">
        <f t="shared" si="46"/>
        <v>0.44</v>
      </c>
      <c r="U170" s="129">
        <f t="shared" si="46"/>
        <v>0.44</v>
      </c>
      <c r="V170" s="129">
        <f t="shared" si="46"/>
        <v>0.44</v>
      </c>
      <c r="W170" s="129">
        <f t="shared" si="46"/>
        <v>0.44</v>
      </c>
      <c r="X170" s="129">
        <f t="shared" si="46"/>
        <v>0.44</v>
      </c>
      <c r="Y170" s="129">
        <f t="shared" si="46"/>
        <v>0.44</v>
      </c>
      <c r="Z170" s="129">
        <f t="shared" si="46"/>
        <v>0.44</v>
      </c>
      <c r="AA170" s="129">
        <f t="shared" si="46"/>
        <v>0.44</v>
      </c>
      <c r="AB170" s="129">
        <f t="shared" si="46"/>
        <v>0.44</v>
      </c>
      <c r="AC170" s="129">
        <f t="shared" si="46"/>
        <v>0.44</v>
      </c>
      <c r="AD170" s="129">
        <f t="shared" si="46"/>
        <v>0.44</v>
      </c>
      <c r="AE170" s="129">
        <f t="shared" si="46"/>
        <v>0.44</v>
      </c>
      <c r="AF170" s="129">
        <f t="shared" si="46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5"/>
        <v>2.1</v>
      </c>
      <c r="D171" s="129">
        <f t="shared" si="45"/>
        <v>2.1</v>
      </c>
      <c r="E171" s="129">
        <f t="shared" si="45"/>
        <v>2.1</v>
      </c>
      <c r="F171" s="129">
        <f t="shared" si="45"/>
        <v>2.1</v>
      </c>
      <c r="G171" s="129">
        <f t="shared" si="45"/>
        <v>2.1</v>
      </c>
      <c r="H171" s="129">
        <f t="shared" si="45"/>
        <v>2.1</v>
      </c>
      <c r="I171" s="129">
        <f t="shared" si="45"/>
        <v>2.1</v>
      </c>
      <c r="J171" s="129">
        <f t="shared" si="45"/>
        <v>2.1</v>
      </c>
      <c r="K171" s="129">
        <f t="shared" si="45"/>
        <v>2.1</v>
      </c>
      <c r="L171" s="129">
        <f t="shared" si="45"/>
        <v>2.1</v>
      </c>
      <c r="M171" s="129">
        <f t="shared" si="45"/>
        <v>2.1</v>
      </c>
      <c r="N171" s="129">
        <f t="shared" si="45"/>
        <v>2.1</v>
      </c>
      <c r="O171" s="129">
        <f t="shared" si="45"/>
        <v>2.1</v>
      </c>
      <c r="P171" s="129">
        <f t="shared" si="45"/>
        <v>2.1</v>
      </c>
      <c r="Q171" s="129">
        <f t="shared" si="45"/>
        <v>2.1</v>
      </c>
      <c r="R171" s="129">
        <f t="shared" si="46"/>
        <v>2.1</v>
      </c>
      <c r="S171" s="129">
        <f t="shared" si="46"/>
        <v>2.1</v>
      </c>
      <c r="T171" s="129">
        <f t="shared" si="46"/>
        <v>2.1</v>
      </c>
      <c r="U171" s="129">
        <f t="shared" si="46"/>
        <v>2.1</v>
      </c>
      <c r="V171" s="129">
        <f t="shared" si="46"/>
        <v>2.1</v>
      </c>
      <c r="W171" s="129">
        <f t="shared" si="46"/>
        <v>2.1</v>
      </c>
      <c r="X171" s="129">
        <f t="shared" si="46"/>
        <v>2.1</v>
      </c>
      <c r="Y171" s="129">
        <f t="shared" si="46"/>
        <v>2.1</v>
      </c>
      <c r="Z171" s="129">
        <f t="shared" si="46"/>
        <v>2.1</v>
      </c>
      <c r="AA171" s="129">
        <f t="shared" si="46"/>
        <v>2.1</v>
      </c>
      <c r="AB171" s="129">
        <f t="shared" si="46"/>
        <v>2.1</v>
      </c>
      <c r="AC171" s="129">
        <f t="shared" si="46"/>
        <v>2.1</v>
      </c>
      <c r="AD171" s="129">
        <f t="shared" si="46"/>
        <v>2.1</v>
      </c>
      <c r="AE171" s="129">
        <f t="shared" si="46"/>
        <v>2.1</v>
      </c>
      <c r="AF171" s="129">
        <f t="shared" si="46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5"/>
        <v>0.9</v>
      </c>
      <c r="D172" s="129">
        <f t="shared" si="45"/>
        <v>0.9</v>
      </c>
      <c r="E172" s="129">
        <f t="shared" si="45"/>
        <v>0.9</v>
      </c>
      <c r="F172" s="129">
        <f t="shared" si="45"/>
        <v>0.9</v>
      </c>
      <c r="G172" s="129">
        <f t="shared" si="45"/>
        <v>0.9</v>
      </c>
      <c r="H172" s="129">
        <f t="shared" si="45"/>
        <v>0.9</v>
      </c>
      <c r="I172" s="129">
        <f t="shared" si="45"/>
        <v>0.9</v>
      </c>
      <c r="J172" s="129">
        <f t="shared" si="45"/>
        <v>0.9</v>
      </c>
      <c r="K172" s="129">
        <f t="shared" si="45"/>
        <v>0.9</v>
      </c>
      <c r="L172" s="129">
        <f t="shared" si="45"/>
        <v>0.9</v>
      </c>
      <c r="M172" s="129">
        <f t="shared" si="45"/>
        <v>0.9</v>
      </c>
      <c r="N172" s="129">
        <f t="shared" si="45"/>
        <v>0.9</v>
      </c>
      <c r="O172" s="129">
        <f t="shared" si="45"/>
        <v>0.9</v>
      </c>
      <c r="P172" s="129">
        <f t="shared" si="45"/>
        <v>0.9</v>
      </c>
      <c r="Q172" s="129">
        <f t="shared" si="45"/>
        <v>0.9</v>
      </c>
      <c r="R172" s="129">
        <f t="shared" si="46"/>
        <v>0.9</v>
      </c>
      <c r="S172" s="129">
        <f t="shared" si="46"/>
        <v>0.9</v>
      </c>
      <c r="T172" s="129">
        <f t="shared" si="46"/>
        <v>0.9</v>
      </c>
      <c r="U172" s="129">
        <f t="shared" si="46"/>
        <v>0.9</v>
      </c>
      <c r="V172" s="129">
        <f t="shared" si="46"/>
        <v>0.9</v>
      </c>
      <c r="W172" s="129">
        <f t="shared" si="46"/>
        <v>0.9</v>
      </c>
      <c r="X172" s="129">
        <f t="shared" si="46"/>
        <v>0.9</v>
      </c>
      <c r="Y172" s="129">
        <f t="shared" si="46"/>
        <v>0.9</v>
      </c>
      <c r="Z172" s="129">
        <f t="shared" si="46"/>
        <v>0.9</v>
      </c>
      <c r="AA172" s="129">
        <f t="shared" si="46"/>
        <v>0.9</v>
      </c>
      <c r="AB172" s="129">
        <f t="shared" si="46"/>
        <v>0.9</v>
      </c>
      <c r="AC172" s="129">
        <f t="shared" si="46"/>
        <v>0.9</v>
      </c>
      <c r="AD172" s="129">
        <f t="shared" si="46"/>
        <v>0.9</v>
      </c>
      <c r="AE172" s="129">
        <f t="shared" si="46"/>
        <v>0.9</v>
      </c>
      <c r="AF172" s="129">
        <f t="shared" si="46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R186" si="47">B174</f>
        <v>0.57999999999999996</v>
      </c>
      <c r="D174" s="129">
        <f t="shared" si="47"/>
        <v>0.57999999999999996</v>
      </c>
      <c r="E174" s="129">
        <f t="shared" si="47"/>
        <v>0.57999999999999996</v>
      </c>
      <c r="F174" s="129">
        <f t="shared" si="47"/>
        <v>0.57999999999999996</v>
      </c>
      <c r="G174" s="129">
        <f t="shared" si="47"/>
        <v>0.57999999999999996</v>
      </c>
      <c r="H174" s="129">
        <f t="shared" si="47"/>
        <v>0.57999999999999996</v>
      </c>
      <c r="I174" s="129">
        <f t="shared" si="47"/>
        <v>0.57999999999999996</v>
      </c>
      <c r="J174" s="129">
        <f t="shared" si="47"/>
        <v>0.57999999999999996</v>
      </c>
      <c r="K174" s="129">
        <f t="shared" si="47"/>
        <v>0.57999999999999996</v>
      </c>
      <c r="L174" s="129">
        <f t="shared" si="47"/>
        <v>0.57999999999999996</v>
      </c>
      <c r="M174" s="129">
        <f t="shared" si="47"/>
        <v>0.57999999999999996</v>
      </c>
      <c r="N174" s="129">
        <f t="shared" si="47"/>
        <v>0.57999999999999996</v>
      </c>
      <c r="O174" s="129">
        <f t="shared" si="47"/>
        <v>0.57999999999999996</v>
      </c>
      <c r="P174" s="129">
        <f t="shared" si="47"/>
        <v>0.57999999999999996</v>
      </c>
      <c r="Q174" s="129">
        <f t="shared" si="47"/>
        <v>0.57999999999999996</v>
      </c>
      <c r="R174" s="129">
        <f t="shared" si="47"/>
        <v>0.57999999999999996</v>
      </c>
      <c r="S174" s="129">
        <f t="shared" ref="R174:AF186" si="48">R174</f>
        <v>0.57999999999999996</v>
      </c>
      <c r="T174" s="129">
        <f t="shared" si="48"/>
        <v>0.57999999999999996</v>
      </c>
      <c r="U174" s="129">
        <f t="shared" si="48"/>
        <v>0.57999999999999996</v>
      </c>
      <c r="V174" s="129">
        <f t="shared" si="48"/>
        <v>0.57999999999999996</v>
      </c>
      <c r="W174" s="129">
        <f t="shared" si="48"/>
        <v>0.57999999999999996</v>
      </c>
      <c r="X174" s="129">
        <f t="shared" si="48"/>
        <v>0.57999999999999996</v>
      </c>
      <c r="Y174" s="129">
        <f t="shared" si="48"/>
        <v>0.57999999999999996</v>
      </c>
      <c r="Z174" s="129">
        <f t="shared" si="48"/>
        <v>0.57999999999999996</v>
      </c>
      <c r="AA174" s="129">
        <f t="shared" si="48"/>
        <v>0.57999999999999996</v>
      </c>
      <c r="AB174" s="129">
        <f t="shared" si="48"/>
        <v>0.57999999999999996</v>
      </c>
      <c r="AC174" s="129">
        <f t="shared" si="48"/>
        <v>0.57999999999999996</v>
      </c>
      <c r="AD174" s="129">
        <f t="shared" si="48"/>
        <v>0.57999999999999996</v>
      </c>
      <c r="AE174" s="129">
        <f t="shared" si="48"/>
        <v>0.57999999999999996</v>
      </c>
      <c r="AF174" s="129">
        <f t="shared" si="48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7"/>
        <v>0.8</v>
      </c>
      <c r="D175" s="129">
        <f t="shared" si="47"/>
        <v>0.8</v>
      </c>
      <c r="E175" s="129">
        <f t="shared" si="47"/>
        <v>0.8</v>
      </c>
      <c r="F175" s="129">
        <f t="shared" si="47"/>
        <v>0.8</v>
      </c>
      <c r="G175" s="129">
        <f t="shared" si="47"/>
        <v>0.8</v>
      </c>
      <c r="H175" s="129">
        <f t="shared" si="47"/>
        <v>0.8</v>
      </c>
      <c r="I175" s="129">
        <f t="shared" si="47"/>
        <v>0.8</v>
      </c>
      <c r="J175" s="129">
        <f t="shared" si="47"/>
        <v>0.8</v>
      </c>
      <c r="K175" s="129">
        <f t="shared" si="47"/>
        <v>0.8</v>
      </c>
      <c r="L175" s="129">
        <f t="shared" si="47"/>
        <v>0.8</v>
      </c>
      <c r="M175" s="129">
        <f t="shared" si="47"/>
        <v>0.8</v>
      </c>
      <c r="N175" s="129">
        <f t="shared" si="47"/>
        <v>0.8</v>
      </c>
      <c r="O175" s="129">
        <f t="shared" si="47"/>
        <v>0.8</v>
      </c>
      <c r="P175" s="129">
        <f t="shared" si="47"/>
        <v>0.8</v>
      </c>
      <c r="Q175" s="129">
        <f t="shared" si="47"/>
        <v>0.8</v>
      </c>
      <c r="R175" s="129">
        <f t="shared" si="47"/>
        <v>0.8</v>
      </c>
      <c r="S175" s="129">
        <f t="shared" si="48"/>
        <v>0.8</v>
      </c>
      <c r="T175" s="129">
        <f t="shared" si="48"/>
        <v>0.8</v>
      </c>
      <c r="U175" s="129">
        <f t="shared" si="48"/>
        <v>0.8</v>
      </c>
      <c r="V175" s="129">
        <f t="shared" si="48"/>
        <v>0.8</v>
      </c>
      <c r="W175" s="129">
        <f t="shared" si="48"/>
        <v>0.8</v>
      </c>
      <c r="X175" s="129">
        <f t="shared" si="48"/>
        <v>0.8</v>
      </c>
      <c r="Y175" s="129">
        <f t="shared" si="48"/>
        <v>0.8</v>
      </c>
      <c r="Z175" s="129">
        <f t="shared" si="48"/>
        <v>0.8</v>
      </c>
      <c r="AA175" s="129">
        <f t="shared" si="48"/>
        <v>0.8</v>
      </c>
      <c r="AB175" s="129">
        <f t="shared" si="48"/>
        <v>0.8</v>
      </c>
      <c r="AC175" s="129">
        <f t="shared" si="48"/>
        <v>0.8</v>
      </c>
      <c r="AD175" s="129">
        <f t="shared" si="48"/>
        <v>0.8</v>
      </c>
      <c r="AE175" s="129">
        <f t="shared" si="48"/>
        <v>0.8</v>
      </c>
      <c r="AF175" s="129">
        <f t="shared" si="48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7"/>
        <v>0</v>
      </c>
      <c r="D176" s="129">
        <f t="shared" si="47"/>
        <v>0</v>
      </c>
      <c r="E176" s="129">
        <f t="shared" si="47"/>
        <v>0</v>
      </c>
      <c r="F176" s="129">
        <f t="shared" si="47"/>
        <v>0</v>
      </c>
      <c r="G176" s="129">
        <f t="shared" si="47"/>
        <v>0</v>
      </c>
      <c r="H176" s="129">
        <f t="shared" si="47"/>
        <v>0</v>
      </c>
      <c r="I176" s="129">
        <f t="shared" si="47"/>
        <v>0</v>
      </c>
      <c r="J176" s="129">
        <f t="shared" si="47"/>
        <v>0</v>
      </c>
      <c r="K176" s="129">
        <f t="shared" si="47"/>
        <v>0</v>
      </c>
      <c r="L176" s="129">
        <f t="shared" si="47"/>
        <v>0</v>
      </c>
      <c r="M176" s="129">
        <f t="shared" si="47"/>
        <v>0</v>
      </c>
      <c r="N176" s="129">
        <f t="shared" si="47"/>
        <v>0</v>
      </c>
      <c r="O176" s="129">
        <f t="shared" si="47"/>
        <v>0</v>
      </c>
      <c r="P176" s="129">
        <f t="shared" si="47"/>
        <v>0</v>
      </c>
      <c r="Q176" s="129">
        <f t="shared" si="47"/>
        <v>0</v>
      </c>
      <c r="R176" s="129">
        <f t="shared" si="47"/>
        <v>0</v>
      </c>
      <c r="S176" s="129">
        <f t="shared" si="48"/>
        <v>0</v>
      </c>
      <c r="T176" s="129">
        <f t="shared" si="48"/>
        <v>0</v>
      </c>
      <c r="U176" s="129">
        <f t="shared" si="48"/>
        <v>0</v>
      </c>
      <c r="V176" s="129">
        <f t="shared" si="48"/>
        <v>0</v>
      </c>
      <c r="W176" s="129">
        <f t="shared" si="48"/>
        <v>0</v>
      </c>
      <c r="X176" s="129">
        <f t="shared" si="48"/>
        <v>0</v>
      </c>
      <c r="Y176" s="129">
        <f t="shared" si="48"/>
        <v>0</v>
      </c>
      <c r="Z176" s="129">
        <f t="shared" si="48"/>
        <v>0</v>
      </c>
      <c r="AA176" s="129">
        <f t="shared" si="48"/>
        <v>0</v>
      </c>
      <c r="AB176" s="129">
        <f t="shared" si="48"/>
        <v>0</v>
      </c>
      <c r="AC176" s="129">
        <f t="shared" si="48"/>
        <v>0</v>
      </c>
      <c r="AD176" s="129">
        <f t="shared" si="48"/>
        <v>0</v>
      </c>
      <c r="AE176" s="129">
        <f t="shared" si="48"/>
        <v>0</v>
      </c>
      <c r="AF176" s="129">
        <f t="shared" si="48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7"/>
        <v>0.6</v>
      </c>
      <c r="D177" s="129">
        <f t="shared" si="47"/>
        <v>0.6</v>
      </c>
      <c r="E177" s="129">
        <f t="shared" si="47"/>
        <v>0.6</v>
      </c>
      <c r="F177" s="129">
        <f t="shared" si="47"/>
        <v>0.6</v>
      </c>
      <c r="G177" s="129">
        <f t="shared" si="47"/>
        <v>0.6</v>
      </c>
      <c r="H177" s="129">
        <f t="shared" si="47"/>
        <v>0.6</v>
      </c>
      <c r="I177" s="129">
        <f t="shared" si="47"/>
        <v>0.6</v>
      </c>
      <c r="J177" s="129">
        <f t="shared" si="47"/>
        <v>0.6</v>
      </c>
      <c r="K177" s="129">
        <f t="shared" si="47"/>
        <v>0.6</v>
      </c>
      <c r="L177" s="129">
        <f t="shared" si="47"/>
        <v>0.6</v>
      </c>
      <c r="M177" s="129">
        <f t="shared" si="47"/>
        <v>0.6</v>
      </c>
      <c r="N177" s="129">
        <f t="shared" si="47"/>
        <v>0.6</v>
      </c>
      <c r="O177" s="129">
        <f t="shared" si="47"/>
        <v>0.6</v>
      </c>
      <c r="P177" s="129">
        <f t="shared" si="47"/>
        <v>0.6</v>
      </c>
      <c r="Q177" s="129">
        <f t="shared" si="47"/>
        <v>0.6</v>
      </c>
      <c r="R177" s="129">
        <f t="shared" si="47"/>
        <v>0.6</v>
      </c>
      <c r="S177" s="129">
        <f t="shared" si="48"/>
        <v>0.6</v>
      </c>
      <c r="T177" s="129">
        <f t="shared" si="48"/>
        <v>0.6</v>
      </c>
      <c r="U177" s="129">
        <f t="shared" si="48"/>
        <v>0.6</v>
      </c>
      <c r="V177" s="129">
        <f t="shared" si="48"/>
        <v>0.6</v>
      </c>
      <c r="W177" s="129">
        <f t="shared" si="48"/>
        <v>0.6</v>
      </c>
      <c r="X177" s="129">
        <f t="shared" si="48"/>
        <v>0.6</v>
      </c>
      <c r="Y177" s="129">
        <f t="shared" si="48"/>
        <v>0.6</v>
      </c>
      <c r="Z177" s="129">
        <f t="shared" si="48"/>
        <v>0.6</v>
      </c>
      <c r="AA177" s="129">
        <f t="shared" si="48"/>
        <v>0.6</v>
      </c>
      <c r="AB177" s="129">
        <f t="shared" si="48"/>
        <v>0.6</v>
      </c>
      <c r="AC177" s="129">
        <f t="shared" si="48"/>
        <v>0.6</v>
      </c>
      <c r="AD177" s="129">
        <f t="shared" si="48"/>
        <v>0.6</v>
      </c>
      <c r="AE177" s="129">
        <f t="shared" si="48"/>
        <v>0.6</v>
      </c>
      <c r="AF177" s="129">
        <f t="shared" si="48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7"/>
        <v>0.6</v>
      </c>
      <c r="D178" s="129">
        <f t="shared" si="47"/>
        <v>0.6</v>
      </c>
      <c r="E178" s="129">
        <f t="shared" si="47"/>
        <v>0.6</v>
      </c>
      <c r="F178" s="129">
        <f t="shared" si="47"/>
        <v>0.6</v>
      </c>
      <c r="G178" s="129">
        <f t="shared" si="47"/>
        <v>0.6</v>
      </c>
      <c r="H178" s="129">
        <f t="shared" si="47"/>
        <v>0.6</v>
      </c>
      <c r="I178" s="129">
        <f t="shared" si="47"/>
        <v>0.6</v>
      </c>
      <c r="J178" s="129">
        <f t="shared" si="47"/>
        <v>0.6</v>
      </c>
      <c r="K178" s="129">
        <f t="shared" si="47"/>
        <v>0.6</v>
      </c>
      <c r="L178" s="129">
        <f t="shared" si="47"/>
        <v>0.6</v>
      </c>
      <c r="M178" s="129">
        <f t="shared" si="47"/>
        <v>0.6</v>
      </c>
      <c r="N178" s="129">
        <f t="shared" si="47"/>
        <v>0.6</v>
      </c>
      <c r="O178" s="129">
        <f t="shared" si="47"/>
        <v>0.6</v>
      </c>
      <c r="P178" s="129">
        <f t="shared" si="47"/>
        <v>0.6</v>
      </c>
      <c r="Q178" s="129">
        <f t="shared" si="47"/>
        <v>0.6</v>
      </c>
      <c r="R178" s="129">
        <f t="shared" si="47"/>
        <v>0.6</v>
      </c>
      <c r="S178" s="129">
        <f t="shared" si="48"/>
        <v>0.6</v>
      </c>
      <c r="T178" s="129">
        <f t="shared" si="48"/>
        <v>0.6</v>
      </c>
      <c r="U178" s="129">
        <f t="shared" si="48"/>
        <v>0.6</v>
      </c>
      <c r="V178" s="129">
        <f t="shared" si="48"/>
        <v>0.6</v>
      </c>
      <c r="W178" s="129">
        <f t="shared" si="48"/>
        <v>0.6</v>
      </c>
      <c r="X178" s="129">
        <f t="shared" si="48"/>
        <v>0.6</v>
      </c>
      <c r="Y178" s="129">
        <f t="shared" si="48"/>
        <v>0.6</v>
      </c>
      <c r="Z178" s="129">
        <f t="shared" si="48"/>
        <v>0.6</v>
      </c>
      <c r="AA178" s="129">
        <f t="shared" si="48"/>
        <v>0.6</v>
      </c>
      <c r="AB178" s="129">
        <f t="shared" si="48"/>
        <v>0.6</v>
      </c>
      <c r="AC178" s="129">
        <f t="shared" si="48"/>
        <v>0.6</v>
      </c>
      <c r="AD178" s="129">
        <f t="shared" si="48"/>
        <v>0.6</v>
      </c>
      <c r="AE178" s="129">
        <f t="shared" si="48"/>
        <v>0.6</v>
      </c>
      <c r="AF178" s="129">
        <f t="shared" si="48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7"/>
        <v>0.35</v>
      </c>
      <c r="D179" s="129">
        <f t="shared" si="47"/>
        <v>0.35</v>
      </c>
      <c r="E179" s="129">
        <f t="shared" si="47"/>
        <v>0.35</v>
      </c>
      <c r="F179" s="129">
        <f t="shared" si="47"/>
        <v>0.35</v>
      </c>
      <c r="G179" s="129">
        <f t="shared" si="47"/>
        <v>0.35</v>
      </c>
      <c r="H179" s="129">
        <f t="shared" si="47"/>
        <v>0.35</v>
      </c>
      <c r="I179" s="129">
        <f t="shared" si="47"/>
        <v>0.35</v>
      </c>
      <c r="J179" s="129">
        <f t="shared" si="47"/>
        <v>0.35</v>
      </c>
      <c r="K179" s="129">
        <f t="shared" si="47"/>
        <v>0.35</v>
      </c>
      <c r="L179" s="129">
        <f t="shared" si="47"/>
        <v>0.35</v>
      </c>
      <c r="M179" s="129">
        <f t="shared" si="47"/>
        <v>0.35</v>
      </c>
      <c r="N179" s="129">
        <f t="shared" si="47"/>
        <v>0.35</v>
      </c>
      <c r="O179" s="129">
        <f t="shared" si="47"/>
        <v>0.35</v>
      </c>
      <c r="P179" s="129">
        <f t="shared" si="47"/>
        <v>0.35</v>
      </c>
      <c r="Q179" s="129">
        <f t="shared" si="47"/>
        <v>0.35</v>
      </c>
      <c r="R179" s="129">
        <f t="shared" si="47"/>
        <v>0.35</v>
      </c>
      <c r="S179" s="129">
        <f t="shared" si="48"/>
        <v>0.35</v>
      </c>
      <c r="T179" s="129">
        <f t="shared" si="48"/>
        <v>0.35</v>
      </c>
      <c r="U179" s="129">
        <f t="shared" si="48"/>
        <v>0.35</v>
      </c>
      <c r="V179" s="129">
        <f t="shared" si="48"/>
        <v>0.35</v>
      </c>
      <c r="W179" s="129">
        <f t="shared" si="48"/>
        <v>0.35</v>
      </c>
      <c r="X179" s="129">
        <f t="shared" si="48"/>
        <v>0.35</v>
      </c>
      <c r="Y179" s="129">
        <f t="shared" si="48"/>
        <v>0.35</v>
      </c>
      <c r="Z179" s="129">
        <f t="shared" si="48"/>
        <v>0.35</v>
      </c>
      <c r="AA179" s="129">
        <f t="shared" si="48"/>
        <v>0.35</v>
      </c>
      <c r="AB179" s="129">
        <f t="shared" si="48"/>
        <v>0.35</v>
      </c>
      <c r="AC179" s="129">
        <f t="shared" si="48"/>
        <v>0.35</v>
      </c>
      <c r="AD179" s="129">
        <f t="shared" si="48"/>
        <v>0.35</v>
      </c>
      <c r="AE179" s="129">
        <f t="shared" si="48"/>
        <v>0.35</v>
      </c>
      <c r="AF179" s="129">
        <f t="shared" si="48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7"/>
        <v>0.28999999999999998</v>
      </c>
      <c r="D180" s="129">
        <f t="shared" si="47"/>
        <v>0.28999999999999998</v>
      </c>
      <c r="E180" s="129">
        <f t="shared" si="47"/>
        <v>0.28999999999999998</v>
      </c>
      <c r="F180" s="129">
        <f t="shared" si="47"/>
        <v>0.28999999999999998</v>
      </c>
      <c r="G180" s="129">
        <f t="shared" si="47"/>
        <v>0.28999999999999998</v>
      </c>
      <c r="H180" s="129">
        <f t="shared" si="47"/>
        <v>0.28999999999999998</v>
      </c>
      <c r="I180" s="129">
        <f t="shared" si="47"/>
        <v>0.28999999999999998</v>
      </c>
      <c r="J180" s="129">
        <f t="shared" si="47"/>
        <v>0.28999999999999998</v>
      </c>
      <c r="K180" s="129">
        <f t="shared" si="47"/>
        <v>0.28999999999999998</v>
      </c>
      <c r="L180" s="129">
        <f t="shared" si="47"/>
        <v>0.28999999999999998</v>
      </c>
      <c r="M180" s="129">
        <f t="shared" si="47"/>
        <v>0.28999999999999998</v>
      </c>
      <c r="N180" s="129">
        <f t="shared" si="47"/>
        <v>0.28999999999999998</v>
      </c>
      <c r="O180" s="129">
        <f t="shared" si="47"/>
        <v>0.28999999999999998</v>
      </c>
      <c r="P180" s="129">
        <f t="shared" si="47"/>
        <v>0.28999999999999998</v>
      </c>
      <c r="Q180" s="129">
        <f t="shared" si="47"/>
        <v>0.28999999999999998</v>
      </c>
      <c r="R180" s="129">
        <f t="shared" si="47"/>
        <v>0.28999999999999998</v>
      </c>
      <c r="S180" s="129">
        <f t="shared" si="48"/>
        <v>0.28999999999999998</v>
      </c>
      <c r="T180" s="129">
        <f t="shared" si="48"/>
        <v>0.28999999999999998</v>
      </c>
      <c r="U180" s="129">
        <f t="shared" si="48"/>
        <v>0.28999999999999998</v>
      </c>
      <c r="V180" s="129">
        <f t="shared" si="48"/>
        <v>0.28999999999999998</v>
      </c>
      <c r="W180" s="129">
        <f t="shared" si="48"/>
        <v>0.28999999999999998</v>
      </c>
      <c r="X180" s="129">
        <f t="shared" si="48"/>
        <v>0.28999999999999998</v>
      </c>
      <c r="Y180" s="129">
        <f t="shared" si="48"/>
        <v>0.28999999999999998</v>
      </c>
      <c r="Z180" s="129">
        <f t="shared" si="48"/>
        <v>0.28999999999999998</v>
      </c>
      <c r="AA180" s="129">
        <f t="shared" si="48"/>
        <v>0.28999999999999998</v>
      </c>
      <c r="AB180" s="129">
        <f t="shared" si="48"/>
        <v>0.28999999999999998</v>
      </c>
      <c r="AC180" s="129">
        <f t="shared" si="48"/>
        <v>0.28999999999999998</v>
      </c>
      <c r="AD180" s="129">
        <f t="shared" si="48"/>
        <v>0.28999999999999998</v>
      </c>
      <c r="AE180" s="129">
        <f t="shared" si="48"/>
        <v>0.28999999999999998</v>
      </c>
      <c r="AF180" s="129">
        <f t="shared" si="48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7"/>
        <v>0.06</v>
      </c>
      <c r="D181" s="129">
        <f t="shared" si="47"/>
        <v>0.06</v>
      </c>
      <c r="E181" s="129">
        <f t="shared" si="47"/>
        <v>0.06</v>
      </c>
      <c r="F181" s="129">
        <f t="shared" si="47"/>
        <v>0.06</v>
      </c>
      <c r="G181" s="129">
        <f t="shared" si="47"/>
        <v>0.06</v>
      </c>
      <c r="H181" s="129">
        <f t="shared" si="47"/>
        <v>0.06</v>
      </c>
      <c r="I181" s="129">
        <f t="shared" si="47"/>
        <v>0.06</v>
      </c>
      <c r="J181" s="129">
        <f t="shared" si="47"/>
        <v>0.06</v>
      </c>
      <c r="K181" s="129">
        <f t="shared" si="47"/>
        <v>0.06</v>
      </c>
      <c r="L181" s="129">
        <f t="shared" si="47"/>
        <v>0.06</v>
      </c>
      <c r="M181" s="129">
        <f t="shared" si="47"/>
        <v>0.06</v>
      </c>
      <c r="N181" s="129">
        <f t="shared" si="47"/>
        <v>0.06</v>
      </c>
      <c r="O181" s="129">
        <f t="shared" si="47"/>
        <v>0.06</v>
      </c>
      <c r="P181" s="129">
        <f t="shared" si="47"/>
        <v>0.06</v>
      </c>
      <c r="Q181" s="129">
        <f t="shared" si="47"/>
        <v>0.06</v>
      </c>
      <c r="R181" s="129">
        <f t="shared" si="47"/>
        <v>0.06</v>
      </c>
      <c r="S181" s="129">
        <f t="shared" si="48"/>
        <v>0.06</v>
      </c>
      <c r="T181" s="129">
        <f t="shared" si="48"/>
        <v>0.06</v>
      </c>
      <c r="U181" s="129">
        <f t="shared" si="48"/>
        <v>0.06</v>
      </c>
      <c r="V181" s="129">
        <f t="shared" si="48"/>
        <v>0.06</v>
      </c>
      <c r="W181" s="129">
        <f t="shared" si="48"/>
        <v>0.06</v>
      </c>
      <c r="X181" s="129">
        <f t="shared" si="48"/>
        <v>0.06</v>
      </c>
      <c r="Y181" s="129">
        <f t="shared" si="48"/>
        <v>0.06</v>
      </c>
      <c r="Z181" s="129">
        <f t="shared" si="48"/>
        <v>0.06</v>
      </c>
      <c r="AA181" s="129">
        <f t="shared" si="48"/>
        <v>0.06</v>
      </c>
      <c r="AB181" s="129">
        <f t="shared" si="48"/>
        <v>0.06</v>
      </c>
      <c r="AC181" s="129">
        <f t="shared" si="48"/>
        <v>0.06</v>
      </c>
      <c r="AD181" s="129">
        <f t="shared" si="48"/>
        <v>0.06</v>
      </c>
      <c r="AE181" s="129">
        <f t="shared" si="48"/>
        <v>0.06</v>
      </c>
      <c r="AF181" s="129">
        <f t="shared" si="48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7"/>
        <v>0.11</v>
      </c>
      <c r="D182" s="129">
        <f t="shared" si="47"/>
        <v>0.11</v>
      </c>
      <c r="E182" s="129">
        <f t="shared" si="47"/>
        <v>0.11</v>
      </c>
      <c r="F182" s="129">
        <f t="shared" si="47"/>
        <v>0.11</v>
      </c>
      <c r="G182" s="129">
        <f t="shared" si="47"/>
        <v>0.11</v>
      </c>
      <c r="H182" s="129">
        <f t="shared" si="47"/>
        <v>0.11</v>
      </c>
      <c r="I182" s="129">
        <f t="shared" si="47"/>
        <v>0.11</v>
      </c>
      <c r="J182" s="129">
        <f t="shared" si="47"/>
        <v>0.11</v>
      </c>
      <c r="K182" s="129">
        <f t="shared" si="47"/>
        <v>0.11</v>
      </c>
      <c r="L182" s="129">
        <f t="shared" si="47"/>
        <v>0.11</v>
      </c>
      <c r="M182" s="129">
        <f t="shared" si="47"/>
        <v>0.11</v>
      </c>
      <c r="N182" s="129">
        <f t="shared" si="47"/>
        <v>0.11</v>
      </c>
      <c r="O182" s="129">
        <f t="shared" si="47"/>
        <v>0.11</v>
      </c>
      <c r="P182" s="129">
        <f t="shared" si="47"/>
        <v>0.11</v>
      </c>
      <c r="Q182" s="129">
        <f t="shared" si="47"/>
        <v>0.11</v>
      </c>
      <c r="R182" s="129">
        <f t="shared" si="47"/>
        <v>0.11</v>
      </c>
      <c r="S182" s="129">
        <f t="shared" si="48"/>
        <v>0.11</v>
      </c>
      <c r="T182" s="129">
        <f t="shared" si="48"/>
        <v>0.11</v>
      </c>
      <c r="U182" s="129">
        <f t="shared" si="48"/>
        <v>0.11</v>
      </c>
      <c r="V182" s="129">
        <f t="shared" si="48"/>
        <v>0.11</v>
      </c>
      <c r="W182" s="129">
        <f t="shared" si="48"/>
        <v>0.11</v>
      </c>
      <c r="X182" s="129">
        <f t="shared" si="48"/>
        <v>0.11</v>
      </c>
      <c r="Y182" s="129">
        <f t="shared" si="48"/>
        <v>0.11</v>
      </c>
      <c r="Z182" s="129">
        <f t="shared" si="48"/>
        <v>0.11</v>
      </c>
      <c r="AA182" s="129">
        <f t="shared" si="48"/>
        <v>0.11</v>
      </c>
      <c r="AB182" s="129">
        <f t="shared" si="48"/>
        <v>0.11</v>
      </c>
      <c r="AC182" s="129">
        <f t="shared" si="48"/>
        <v>0.11</v>
      </c>
      <c r="AD182" s="129">
        <f t="shared" si="48"/>
        <v>0.11</v>
      </c>
      <c r="AE182" s="129">
        <f t="shared" si="48"/>
        <v>0.11</v>
      </c>
      <c r="AF182" s="129">
        <f t="shared" si="48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si="47"/>
        <v>0.1</v>
      </c>
      <c r="D183" s="129">
        <f t="shared" si="47"/>
        <v>0.1</v>
      </c>
      <c r="E183" s="129">
        <f t="shared" si="47"/>
        <v>0.1</v>
      </c>
      <c r="F183" s="129">
        <f t="shared" si="47"/>
        <v>0.1</v>
      </c>
      <c r="G183" s="129">
        <f t="shared" si="47"/>
        <v>0.1</v>
      </c>
      <c r="H183" s="129">
        <f t="shared" si="47"/>
        <v>0.1</v>
      </c>
      <c r="I183" s="129">
        <f t="shared" si="47"/>
        <v>0.1</v>
      </c>
      <c r="J183" s="129">
        <f t="shared" si="47"/>
        <v>0.1</v>
      </c>
      <c r="K183" s="129">
        <f t="shared" si="47"/>
        <v>0.1</v>
      </c>
      <c r="L183" s="129">
        <f t="shared" si="47"/>
        <v>0.1</v>
      </c>
      <c r="M183" s="129">
        <f t="shared" si="47"/>
        <v>0.1</v>
      </c>
      <c r="N183" s="129">
        <f t="shared" si="47"/>
        <v>0.1</v>
      </c>
      <c r="O183" s="129">
        <f t="shared" si="47"/>
        <v>0.1</v>
      </c>
      <c r="P183" s="129">
        <f t="shared" si="47"/>
        <v>0.1</v>
      </c>
      <c r="Q183" s="129">
        <f t="shared" si="47"/>
        <v>0.1</v>
      </c>
      <c r="R183" s="129">
        <f t="shared" si="48"/>
        <v>0.1</v>
      </c>
      <c r="S183" s="129">
        <f t="shared" si="48"/>
        <v>0.1</v>
      </c>
      <c r="T183" s="129">
        <f t="shared" si="48"/>
        <v>0.1</v>
      </c>
      <c r="U183" s="129">
        <f t="shared" si="48"/>
        <v>0.1</v>
      </c>
      <c r="V183" s="129">
        <f t="shared" si="48"/>
        <v>0.1</v>
      </c>
      <c r="W183" s="129">
        <f t="shared" si="48"/>
        <v>0.1</v>
      </c>
      <c r="X183" s="129">
        <f t="shared" si="48"/>
        <v>0.1</v>
      </c>
      <c r="Y183" s="129">
        <f t="shared" si="48"/>
        <v>0.1</v>
      </c>
      <c r="Z183" s="129">
        <f t="shared" si="48"/>
        <v>0.1</v>
      </c>
      <c r="AA183" s="129">
        <f t="shared" si="48"/>
        <v>0.1</v>
      </c>
      <c r="AB183" s="129">
        <f t="shared" si="48"/>
        <v>0.1</v>
      </c>
      <c r="AC183" s="129">
        <f t="shared" si="48"/>
        <v>0.1</v>
      </c>
      <c r="AD183" s="129">
        <f t="shared" si="48"/>
        <v>0.1</v>
      </c>
      <c r="AE183" s="129">
        <f t="shared" si="48"/>
        <v>0.1</v>
      </c>
      <c r="AF183" s="129">
        <f t="shared" si="48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7"/>
        <v>0.09</v>
      </c>
      <c r="D184" s="129">
        <f t="shared" si="47"/>
        <v>0.09</v>
      </c>
      <c r="E184" s="129">
        <f t="shared" si="47"/>
        <v>0.09</v>
      </c>
      <c r="F184" s="129">
        <f t="shared" si="47"/>
        <v>0.09</v>
      </c>
      <c r="G184" s="129">
        <f t="shared" si="47"/>
        <v>0.09</v>
      </c>
      <c r="H184" s="129">
        <f t="shared" si="47"/>
        <v>0.09</v>
      </c>
      <c r="I184" s="129">
        <f t="shared" si="47"/>
        <v>0.09</v>
      </c>
      <c r="J184" s="129">
        <f t="shared" si="47"/>
        <v>0.09</v>
      </c>
      <c r="K184" s="129">
        <f t="shared" si="47"/>
        <v>0.09</v>
      </c>
      <c r="L184" s="129">
        <f t="shared" si="47"/>
        <v>0.09</v>
      </c>
      <c r="M184" s="129">
        <f t="shared" si="47"/>
        <v>0.09</v>
      </c>
      <c r="N184" s="129">
        <f t="shared" si="47"/>
        <v>0.09</v>
      </c>
      <c r="O184" s="129">
        <f t="shared" si="47"/>
        <v>0.09</v>
      </c>
      <c r="P184" s="129">
        <f t="shared" si="47"/>
        <v>0.09</v>
      </c>
      <c r="Q184" s="129">
        <f t="shared" si="47"/>
        <v>0.09</v>
      </c>
      <c r="R184" s="129">
        <f t="shared" si="48"/>
        <v>0.09</v>
      </c>
      <c r="S184" s="129">
        <f t="shared" si="48"/>
        <v>0.09</v>
      </c>
      <c r="T184" s="129">
        <f t="shared" si="48"/>
        <v>0.09</v>
      </c>
      <c r="U184" s="129">
        <f t="shared" si="48"/>
        <v>0.09</v>
      </c>
      <c r="V184" s="129">
        <f t="shared" si="48"/>
        <v>0.09</v>
      </c>
      <c r="W184" s="129">
        <f t="shared" si="48"/>
        <v>0.09</v>
      </c>
      <c r="X184" s="129">
        <f t="shared" si="48"/>
        <v>0.09</v>
      </c>
      <c r="Y184" s="129">
        <f t="shared" si="48"/>
        <v>0.09</v>
      </c>
      <c r="Z184" s="129">
        <f t="shared" si="48"/>
        <v>0.09</v>
      </c>
      <c r="AA184" s="129">
        <f t="shared" si="48"/>
        <v>0.09</v>
      </c>
      <c r="AB184" s="129">
        <f t="shared" si="48"/>
        <v>0.09</v>
      </c>
      <c r="AC184" s="129">
        <f t="shared" si="48"/>
        <v>0.09</v>
      </c>
      <c r="AD184" s="129">
        <f t="shared" si="48"/>
        <v>0.09</v>
      </c>
      <c r="AE184" s="129">
        <f t="shared" si="48"/>
        <v>0.09</v>
      </c>
      <c r="AF184" s="129">
        <f t="shared" si="48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7"/>
        <v>0.04</v>
      </c>
      <c r="D185" s="129">
        <f t="shared" si="47"/>
        <v>0.04</v>
      </c>
      <c r="E185" s="129">
        <f t="shared" si="47"/>
        <v>0.04</v>
      </c>
      <c r="F185" s="129">
        <f t="shared" si="47"/>
        <v>0.04</v>
      </c>
      <c r="G185" s="129">
        <f t="shared" si="47"/>
        <v>0.04</v>
      </c>
      <c r="H185" s="129">
        <f t="shared" si="47"/>
        <v>0.04</v>
      </c>
      <c r="I185" s="129">
        <f t="shared" si="47"/>
        <v>0.04</v>
      </c>
      <c r="J185" s="129">
        <f t="shared" si="47"/>
        <v>0.04</v>
      </c>
      <c r="K185" s="129">
        <f t="shared" si="47"/>
        <v>0.04</v>
      </c>
      <c r="L185" s="129">
        <f t="shared" si="47"/>
        <v>0.04</v>
      </c>
      <c r="M185" s="129">
        <f t="shared" si="47"/>
        <v>0.04</v>
      </c>
      <c r="N185" s="129">
        <f t="shared" si="47"/>
        <v>0.04</v>
      </c>
      <c r="O185" s="129">
        <f t="shared" si="47"/>
        <v>0.04</v>
      </c>
      <c r="P185" s="129">
        <f t="shared" si="47"/>
        <v>0.04</v>
      </c>
      <c r="Q185" s="129">
        <f t="shared" si="47"/>
        <v>0.04</v>
      </c>
      <c r="R185" s="129">
        <f t="shared" si="48"/>
        <v>0.04</v>
      </c>
      <c r="S185" s="129">
        <f t="shared" si="48"/>
        <v>0.04</v>
      </c>
      <c r="T185" s="129">
        <f t="shared" si="48"/>
        <v>0.04</v>
      </c>
      <c r="U185" s="129">
        <f t="shared" si="48"/>
        <v>0.04</v>
      </c>
      <c r="V185" s="129">
        <f t="shared" si="48"/>
        <v>0.04</v>
      </c>
      <c r="W185" s="129">
        <f t="shared" si="48"/>
        <v>0.04</v>
      </c>
      <c r="X185" s="129">
        <f t="shared" si="48"/>
        <v>0.04</v>
      </c>
      <c r="Y185" s="129">
        <f t="shared" si="48"/>
        <v>0.04</v>
      </c>
      <c r="Z185" s="129">
        <f t="shared" si="48"/>
        <v>0.04</v>
      </c>
      <c r="AA185" s="129">
        <f t="shared" si="48"/>
        <v>0.04</v>
      </c>
      <c r="AB185" s="129">
        <f t="shared" si="48"/>
        <v>0.04</v>
      </c>
      <c r="AC185" s="129">
        <f t="shared" si="48"/>
        <v>0.04</v>
      </c>
      <c r="AD185" s="129">
        <f t="shared" si="48"/>
        <v>0.04</v>
      </c>
      <c r="AE185" s="129">
        <f t="shared" si="48"/>
        <v>0.04</v>
      </c>
      <c r="AF185" s="129">
        <f t="shared" si="48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7"/>
        <v>2.3E-2</v>
      </c>
      <c r="E186" s="129">
        <f t="shared" si="47"/>
        <v>2.3E-2</v>
      </c>
      <c r="F186" s="129">
        <f t="shared" si="47"/>
        <v>2.3E-2</v>
      </c>
      <c r="G186" s="129">
        <f t="shared" si="47"/>
        <v>2.3E-2</v>
      </c>
      <c r="H186" s="129">
        <f t="shared" si="47"/>
        <v>2.3E-2</v>
      </c>
      <c r="I186" s="129">
        <f t="shared" si="47"/>
        <v>2.3E-2</v>
      </c>
      <c r="J186" s="129">
        <f t="shared" si="47"/>
        <v>2.3E-2</v>
      </c>
      <c r="K186" s="129">
        <f t="shared" si="47"/>
        <v>2.3E-2</v>
      </c>
      <c r="L186" s="129">
        <f t="shared" si="47"/>
        <v>2.3E-2</v>
      </c>
      <c r="M186" s="129">
        <f t="shared" si="47"/>
        <v>2.3E-2</v>
      </c>
      <c r="N186" s="129">
        <f t="shared" si="47"/>
        <v>2.3E-2</v>
      </c>
      <c r="O186" s="129">
        <f t="shared" si="47"/>
        <v>2.3E-2</v>
      </c>
      <c r="P186" s="129">
        <f t="shared" si="47"/>
        <v>2.3E-2</v>
      </c>
      <c r="Q186" s="129">
        <f t="shared" si="47"/>
        <v>2.3E-2</v>
      </c>
      <c r="R186" s="129">
        <f t="shared" si="48"/>
        <v>2.3E-2</v>
      </c>
      <c r="S186" s="129">
        <f t="shared" si="48"/>
        <v>2.3E-2</v>
      </c>
      <c r="T186" s="129">
        <f t="shared" si="48"/>
        <v>2.3E-2</v>
      </c>
      <c r="U186" s="129">
        <f t="shared" si="48"/>
        <v>2.3E-2</v>
      </c>
      <c r="V186" s="129">
        <f t="shared" si="48"/>
        <v>2.3E-2</v>
      </c>
      <c r="W186" s="129">
        <f t="shared" si="48"/>
        <v>2.3E-2</v>
      </c>
      <c r="X186" s="129">
        <f t="shared" si="48"/>
        <v>2.3E-2</v>
      </c>
      <c r="Y186" s="129">
        <f t="shared" si="48"/>
        <v>2.3E-2</v>
      </c>
      <c r="Z186" s="129">
        <f t="shared" si="48"/>
        <v>2.3E-2</v>
      </c>
      <c r="AA186" s="129">
        <f t="shared" si="48"/>
        <v>2.3E-2</v>
      </c>
      <c r="AB186" s="129">
        <f t="shared" si="48"/>
        <v>2.3E-2</v>
      </c>
      <c r="AC186" s="129">
        <f t="shared" si="48"/>
        <v>2.3E-2</v>
      </c>
      <c r="AD186" s="129">
        <f t="shared" si="48"/>
        <v>2.3E-2</v>
      </c>
      <c r="AE186" s="129">
        <f t="shared" si="48"/>
        <v>2.3E-2</v>
      </c>
      <c r="AF186" s="129">
        <f t="shared" si="48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9">SUM(B97:B186)</f>
        <v>194.70600000000002</v>
      </c>
      <c r="C187" s="131">
        <f t="shared" si="49"/>
        <v>194.70600000000002</v>
      </c>
      <c r="D187" s="131">
        <f t="shared" si="49"/>
        <v>194.70600000000002</v>
      </c>
      <c r="E187" s="131">
        <f t="shared" si="49"/>
        <v>194.70600000000002</v>
      </c>
      <c r="F187" s="131">
        <f t="shared" si="49"/>
        <v>194.70600000000002</v>
      </c>
      <c r="G187" s="131">
        <f t="shared" si="49"/>
        <v>194.70600000000002</v>
      </c>
      <c r="H187" s="131">
        <f t="shared" si="49"/>
        <v>194.70600000000002</v>
      </c>
      <c r="I187" s="131">
        <f t="shared" si="49"/>
        <v>192.10600000000005</v>
      </c>
      <c r="J187" s="131">
        <f t="shared" si="49"/>
        <v>192.10600000000005</v>
      </c>
      <c r="K187" s="131">
        <f t="shared" si="49"/>
        <v>192.10600000000005</v>
      </c>
      <c r="L187" s="131">
        <f t="shared" si="49"/>
        <v>192.10600000000005</v>
      </c>
      <c r="M187" s="131">
        <f t="shared" si="49"/>
        <v>192.10600000000005</v>
      </c>
      <c r="N187" s="131">
        <f t="shared" si="49"/>
        <v>192.10600000000005</v>
      </c>
      <c r="O187" s="131">
        <f t="shared" si="49"/>
        <v>192.10600000000005</v>
      </c>
      <c r="P187" s="131">
        <f t="shared" si="49"/>
        <v>192.10600000000005</v>
      </c>
      <c r="Q187" s="131">
        <f t="shared" si="49"/>
        <v>192.10600000000005</v>
      </c>
      <c r="R187" s="131">
        <f t="shared" si="49"/>
        <v>192.10600000000005</v>
      </c>
      <c r="S187" s="131">
        <f t="shared" si="49"/>
        <v>192.10600000000005</v>
      </c>
      <c r="T187" s="131">
        <f t="shared" si="49"/>
        <v>192.10600000000005</v>
      </c>
      <c r="U187" s="131">
        <f t="shared" si="49"/>
        <v>192.10600000000005</v>
      </c>
      <c r="V187" s="131">
        <f t="shared" si="49"/>
        <v>192.10600000000005</v>
      </c>
      <c r="W187" s="131">
        <f t="shared" si="49"/>
        <v>192.10600000000005</v>
      </c>
      <c r="X187" s="131">
        <f t="shared" si="49"/>
        <v>192.10600000000005</v>
      </c>
      <c r="Y187" s="131">
        <f t="shared" si="49"/>
        <v>192.10600000000005</v>
      </c>
      <c r="Z187" s="131">
        <f t="shared" si="49"/>
        <v>192.10600000000005</v>
      </c>
      <c r="AA187" s="131">
        <f t="shared" si="49"/>
        <v>192.10600000000005</v>
      </c>
      <c r="AB187" s="131">
        <f t="shared" si="49"/>
        <v>192.10600000000005</v>
      </c>
      <c r="AC187" s="131">
        <f t="shared" si="49"/>
        <v>192.10600000000005</v>
      </c>
      <c r="AD187" s="131">
        <f t="shared" si="49"/>
        <v>192.10600000000005</v>
      </c>
      <c r="AE187" s="131">
        <f t="shared" si="49"/>
        <v>192.10600000000005</v>
      </c>
      <c r="AF187" s="131">
        <f t="shared" si="49"/>
        <v>192.10600000000005</v>
      </c>
      <c r="AG187" s="132">
        <f t="shared" si="49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50">B189</f>
        <v>0.3</v>
      </c>
      <c r="D189" s="133">
        <f t="shared" si="50"/>
        <v>0.3</v>
      </c>
      <c r="E189" s="133">
        <f t="shared" si="50"/>
        <v>0.3</v>
      </c>
      <c r="F189" s="133">
        <f t="shared" si="50"/>
        <v>0.3</v>
      </c>
      <c r="G189" s="133">
        <f t="shared" si="50"/>
        <v>0.3</v>
      </c>
      <c r="H189" s="133">
        <f t="shared" si="50"/>
        <v>0.3</v>
      </c>
      <c r="I189" s="133">
        <f t="shared" si="50"/>
        <v>0.3</v>
      </c>
      <c r="J189" s="133">
        <f t="shared" si="50"/>
        <v>0.3</v>
      </c>
      <c r="K189" s="133">
        <f t="shared" si="50"/>
        <v>0.3</v>
      </c>
      <c r="L189" s="133">
        <f t="shared" si="50"/>
        <v>0.3</v>
      </c>
      <c r="M189" s="133">
        <f t="shared" si="50"/>
        <v>0.3</v>
      </c>
      <c r="N189" s="133">
        <f t="shared" si="50"/>
        <v>0.3</v>
      </c>
      <c r="O189" s="133">
        <f t="shared" si="50"/>
        <v>0.3</v>
      </c>
      <c r="P189" s="133">
        <f t="shared" si="50"/>
        <v>0.3</v>
      </c>
      <c r="Q189" s="133">
        <f t="shared" si="50"/>
        <v>0.3</v>
      </c>
      <c r="R189" s="133">
        <f t="shared" si="50"/>
        <v>0.3</v>
      </c>
      <c r="S189" s="133">
        <f t="shared" ref="S189:AF194" si="51">R189</f>
        <v>0.3</v>
      </c>
      <c r="T189" s="133">
        <f t="shared" si="51"/>
        <v>0.3</v>
      </c>
      <c r="U189" s="133">
        <f t="shared" si="51"/>
        <v>0.3</v>
      </c>
      <c r="V189" s="133">
        <f t="shared" si="51"/>
        <v>0.3</v>
      </c>
      <c r="W189" s="133">
        <f t="shared" si="51"/>
        <v>0.3</v>
      </c>
      <c r="X189" s="133">
        <f t="shared" si="51"/>
        <v>0.3</v>
      </c>
      <c r="Y189" s="133">
        <f t="shared" si="51"/>
        <v>0.3</v>
      </c>
      <c r="Z189" s="133">
        <f t="shared" si="51"/>
        <v>0.3</v>
      </c>
      <c r="AA189" s="133">
        <f t="shared" si="51"/>
        <v>0.3</v>
      </c>
      <c r="AB189" s="133">
        <f t="shared" si="51"/>
        <v>0.3</v>
      </c>
      <c r="AC189" s="133">
        <f t="shared" si="51"/>
        <v>0.3</v>
      </c>
      <c r="AD189" s="133">
        <f t="shared" si="51"/>
        <v>0.3</v>
      </c>
      <c r="AE189" s="133">
        <f t="shared" si="51"/>
        <v>0.3</v>
      </c>
      <c r="AF189" s="133">
        <f t="shared" si="51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50"/>
        <v>0.4</v>
      </c>
      <c r="D190" s="129">
        <f t="shared" si="50"/>
        <v>0.4</v>
      </c>
      <c r="E190" s="129">
        <f t="shared" si="50"/>
        <v>0.4</v>
      </c>
      <c r="F190" s="129">
        <f t="shared" si="50"/>
        <v>0.4</v>
      </c>
      <c r="G190" s="129">
        <f t="shared" si="50"/>
        <v>0.4</v>
      </c>
      <c r="H190" s="129">
        <f t="shared" si="50"/>
        <v>0.4</v>
      </c>
      <c r="I190" s="129">
        <f t="shared" si="50"/>
        <v>0.4</v>
      </c>
      <c r="J190" s="129">
        <f t="shared" si="50"/>
        <v>0.4</v>
      </c>
      <c r="K190" s="129">
        <f t="shared" si="50"/>
        <v>0.4</v>
      </c>
      <c r="L190" s="129">
        <f t="shared" si="50"/>
        <v>0.4</v>
      </c>
      <c r="M190" s="129">
        <f t="shared" si="50"/>
        <v>0.4</v>
      </c>
      <c r="N190" s="129">
        <f t="shared" si="50"/>
        <v>0.4</v>
      </c>
      <c r="O190" s="129">
        <f t="shared" si="50"/>
        <v>0.4</v>
      </c>
      <c r="P190" s="129">
        <f t="shared" si="50"/>
        <v>0.4</v>
      </c>
      <c r="Q190" s="129">
        <f t="shared" si="50"/>
        <v>0.4</v>
      </c>
      <c r="R190" s="129">
        <f t="shared" si="50"/>
        <v>0.4</v>
      </c>
      <c r="S190" s="129">
        <f t="shared" si="51"/>
        <v>0.4</v>
      </c>
      <c r="T190" s="129">
        <f t="shared" si="51"/>
        <v>0.4</v>
      </c>
      <c r="U190" s="129">
        <f t="shared" si="51"/>
        <v>0.4</v>
      </c>
      <c r="V190" s="129">
        <f>U190</f>
        <v>0.4</v>
      </c>
      <c r="W190" s="129">
        <f>V190</f>
        <v>0.4</v>
      </c>
      <c r="X190" s="129">
        <f t="shared" si="51"/>
        <v>0.4</v>
      </c>
      <c r="Y190" s="129">
        <f t="shared" si="51"/>
        <v>0.4</v>
      </c>
      <c r="Z190" s="129">
        <f t="shared" si="51"/>
        <v>0.4</v>
      </c>
      <c r="AA190" s="129">
        <f t="shared" si="51"/>
        <v>0.4</v>
      </c>
      <c r="AB190" s="129">
        <f t="shared" si="51"/>
        <v>0.4</v>
      </c>
      <c r="AC190" s="129">
        <f t="shared" si="51"/>
        <v>0.4</v>
      </c>
      <c r="AD190" s="129">
        <f t="shared" si="51"/>
        <v>0.4</v>
      </c>
      <c r="AE190" s="129">
        <f t="shared" si="51"/>
        <v>0.4</v>
      </c>
      <c r="AF190" s="129">
        <f t="shared" si="51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50"/>
        <v>1.5</v>
      </c>
      <c r="D191" s="129">
        <f t="shared" si="50"/>
        <v>1.5</v>
      </c>
      <c r="E191" s="129">
        <f t="shared" si="50"/>
        <v>1.5</v>
      </c>
      <c r="F191" s="129">
        <f t="shared" si="50"/>
        <v>1.5</v>
      </c>
      <c r="G191" s="129">
        <f t="shared" si="50"/>
        <v>1.5</v>
      </c>
      <c r="H191" s="129">
        <f t="shared" si="50"/>
        <v>1.5</v>
      </c>
      <c r="I191" s="129">
        <f t="shared" si="50"/>
        <v>1.5</v>
      </c>
      <c r="J191" s="129">
        <f t="shared" si="50"/>
        <v>1.5</v>
      </c>
      <c r="K191" s="129">
        <f t="shared" si="50"/>
        <v>1.5</v>
      </c>
      <c r="L191" s="129">
        <f t="shared" si="50"/>
        <v>1.5</v>
      </c>
      <c r="M191" s="129">
        <f t="shared" si="50"/>
        <v>1.5</v>
      </c>
      <c r="N191" s="129">
        <f t="shared" si="50"/>
        <v>1.5</v>
      </c>
      <c r="O191" s="129">
        <f t="shared" si="50"/>
        <v>1.5</v>
      </c>
      <c r="P191" s="129">
        <f t="shared" si="50"/>
        <v>1.5</v>
      </c>
      <c r="Q191" s="129">
        <f t="shared" si="50"/>
        <v>1.5</v>
      </c>
      <c r="R191" s="129">
        <f t="shared" si="50"/>
        <v>1.5</v>
      </c>
      <c r="S191" s="129">
        <f t="shared" si="51"/>
        <v>1.5</v>
      </c>
      <c r="T191" s="129">
        <f t="shared" si="51"/>
        <v>1.5</v>
      </c>
      <c r="U191" s="129">
        <f t="shared" si="51"/>
        <v>1.5</v>
      </c>
      <c r="V191" s="129">
        <f t="shared" si="51"/>
        <v>1.5</v>
      </c>
      <c r="W191" s="129">
        <f t="shared" si="51"/>
        <v>1.5</v>
      </c>
      <c r="X191" s="129">
        <f t="shared" si="51"/>
        <v>1.5</v>
      </c>
      <c r="Y191" s="129">
        <f t="shared" si="51"/>
        <v>1.5</v>
      </c>
      <c r="Z191" s="129">
        <f t="shared" si="51"/>
        <v>1.5</v>
      </c>
      <c r="AA191" s="129">
        <f t="shared" si="51"/>
        <v>1.5</v>
      </c>
      <c r="AB191" s="129">
        <f t="shared" si="51"/>
        <v>1.5</v>
      </c>
      <c r="AC191" s="129">
        <f t="shared" si="51"/>
        <v>1.5</v>
      </c>
      <c r="AD191" s="129">
        <f t="shared" si="51"/>
        <v>1.5</v>
      </c>
      <c r="AE191" s="129">
        <f t="shared" si="51"/>
        <v>1.5</v>
      </c>
      <c r="AF191" s="129">
        <f t="shared" si="51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50"/>
        <v>0.3</v>
      </c>
      <c r="D192" s="129">
        <f t="shared" si="50"/>
        <v>0.3</v>
      </c>
      <c r="E192" s="129">
        <f t="shared" si="50"/>
        <v>0.3</v>
      </c>
      <c r="F192" s="129">
        <f t="shared" si="50"/>
        <v>0.3</v>
      </c>
      <c r="G192" s="129">
        <f t="shared" si="50"/>
        <v>0.3</v>
      </c>
      <c r="H192" s="129">
        <f t="shared" si="50"/>
        <v>0.3</v>
      </c>
      <c r="I192" s="129">
        <f t="shared" si="50"/>
        <v>0.3</v>
      </c>
      <c r="J192" s="129">
        <f t="shared" si="50"/>
        <v>0.3</v>
      </c>
      <c r="K192" s="129">
        <f t="shared" si="50"/>
        <v>0.3</v>
      </c>
      <c r="L192" s="129">
        <f t="shared" si="50"/>
        <v>0.3</v>
      </c>
      <c r="M192" s="129">
        <f t="shared" si="50"/>
        <v>0.3</v>
      </c>
      <c r="N192" s="129">
        <f t="shared" si="50"/>
        <v>0.3</v>
      </c>
      <c r="O192" s="129">
        <f t="shared" si="50"/>
        <v>0.3</v>
      </c>
      <c r="P192" s="129">
        <f t="shared" si="50"/>
        <v>0.3</v>
      </c>
      <c r="Q192" s="129">
        <f t="shared" si="50"/>
        <v>0.3</v>
      </c>
      <c r="R192" s="129">
        <f t="shared" si="50"/>
        <v>0.3</v>
      </c>
      <c r="S192" s="129">
        <f t="shared" si="51"/>
        <v>0.3</v>
      </c>
      <c r="T192" s="129">
        <f t="shared" si="51"/>
        <v>0.3</v>
      </c>
      <c r="U192" s="129">
        <f t="shared" si="51"/>
        <v>0.3</v>
      </c>
      <c r="V192" s="129">
        <f t="shared" si="51"/>
        <v>0.3</v>
      </c>
      <c r="W192" s="129">
        <f t="shared" si="51"/>
        <v>0.3</v>
      </c>
      <c r="X192" s="129">
        <f t="shared" si="51"/>
        <v>0.3</v>
      </c>
      <c r="Y192" s="129">
        <f t="shared" si="51"/>
        <v>0.3</v>
      </c>
      <c r="Z192" s="129">
        <f t="shared" si="51"/>
        <v>0.3</v>
      </c>
      <c r="AA192" s="129">
        <f t="shared" si="51"/>
        <v>0.3</v>
      </c>
      <c r="AB192" s="129">
        <f t="shared" si="51"/>
        <v>0.3</v>
      </c>
      <c r="AC192" s="129">
        <f t="shared" si="51"/>
        <v>0.3</v>
      </c>
      <c r="AD192" s="129">
        <f t="shared" si="51"/>
        <v>0.3</v>
      </c>
      <c r="AE192" s="129">
        <f t="shared" si="51"/>
        <v>0.3</v>
      </c>
      <c r="AF192" s="129">
        <f t="shared" si="51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50"/>
        <v>0.4</v>
      </c>
      <c r="D193" s="129">
        <f t="shared" si="50"/>
        <v>0.4</v>
      </c>
      <c r="E193" s="129">
        <f t="shared" si="50"/>
        <v>0.4</v>
      </c>
      <c r="F193" s="129">
        <f t="shared" si="50"/>
        <v>0.4</v>
      </c>
      <c r="G193" s="129">
        <f t="shared" si="50"/>
        <v>0.4</v>
      </c>
      <c r="H193" s="129">
        <f t="shared" si="50"/>
        <v>0.4</v>
      </c>
      <c r="I193" s="129">
        <f t="shared" si="50"/>
        <v>0.4</v>
      </c>
      <c r="J193" s="129">
        <f t="shared" si="50"/>
        <v>0.4</v>
      </c>
      <c r="K193" s="129">
        <f t="shared" si="50"/>
        <v>0.4</v>
      </c>
      <c r="L193" s="129">
        <f t="shared" si="50"/>
        <v>0.4</v>
      </c>
      <c r="M193" s="129">
        <f t="shared" si="50"/>
        <v>0.4</v>
      </c>
      <c r="N193" s="129">
        <f t="shared" si="50"/>
        <v>0.4</v>
      </c>
      <c r="O193" s="129">
        <f t="shared" si="50"/>
        <v>0.4</v>
      </c>
      <c r="P193" s="129">
        <f t="shared" si="50"/>
        <v>0.4</v>
      </c>
      <c r="Q193" s="129">
        <f t="shared" si="50"/>
        <v>0.4</v>
      </c>
      <c r="R193" s="129">
        <f t="shared" si="50"/>
        <v>0.4</v>
      </c>
      <c r="S193" s="129">
        <f t="shared" si="51"/>
        <v>0.4</v>
      </c>
      <c r="T193" s="129">
        <f t="shared" si="51"/>
        <v>0.4</v>
      </c>
      <c r="U193" s="129">
        <f t="shared" si="51"/>
        <v>0.4</v>
      </c>
      <c r="V193" s="129">
        <f t="shared" si="51"/>
        <v>0.4</v>
      </c>
      <c r="W193" s="129">
        <f t="shared" si="51"/>
        <v>0.4</v>
      </c>
      <c r="X193" s="129">
        <f t="shared" si="51"/>
        <v>0.4</v>
      </c>
      <c r="Y193" s="129">
        <f t="shared" si="51"/>
        <v>0.4</v>
      </c>
      <c r="Z193" s="129">
        <f t="shared" si="51"/>
        <v>0.4</v>
      </c>
      <c r="AA193" s="129">
        <f t="shared" si="51"/>
        <v>0.4</v>
      </c>
      <c r="AB193" s="129">
        <f t="shared" si="51"/>
        <v>0.4</v>
      </c>
      <c r="AC193" s="129">
        <f t="shared" si="51"/>
        <v>0.4</v>
      </c>
      <c r="AD193" s="129">
        <f t="shared" si="51"/>
        <v>0.4</v>
      </c>
      <c r="AE193" s="129">
        <f t="shared" si="51"/>
        <v>0.4</v>
      </c>
      <c r="AF193" s="129">
        <f t="shared" si="51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50"/>
        <v>0.64</v>
      </c>
      <c r="D194" s="136">
        <f t="shared" si="50"/>
        <v>0.64</v>
      </c>
      <c r="E194" s="136">
        <f t="shared" si="50"/>
        <v>0.64</v>
      </c>
      <c r="F194" s="136">
        <f t="shared" si="50"/>
        <v>0.64</v>
      </c>
      <c r="G194" s="136">
        <f t="shared" si="50"/>
        <v>0.64</v>
      </c>
      <c r="H194" s="136">
        <f t="shared" si="50"/>
        <v>0.64</v>
      </c>
      <c r="I194" s="136">
        <f t="shared" si="50"/>
        <v>0.64</v>
      </c>
      <c r="J194" s="136">
        <f t="shared" si="50"/>
        <v>0.64</v>
      </c>
      <c r="K194" s="136">
        <f t="shared" si="50"/>
        <v>0.64</v>
      </c>
      <c r="L194" s="136">
        <f t="shared" si="50"/>
        <v>0.64</v>
      </c>
      <c r="M194" s="136">
        <f t="shared" si="50"/>
        <v>0.64</v>
      </c>
      <c r="N194" s="136">
        <f t="shared" si="50"/>
        <v>0.64</v>
      </c>
      <c r="O194" s="136">
        <f t="shared" si="50"/>
        <v>0.64</v>
      </c>
      <c r="P194" s="136">
        <f t="shared" si="50"/>
        <v>0.64</v>
      </c>
      <c r="Q194" s="136">
        <f t="shared" si="50"/>
        <v>0.64</v>
      </c>
      <c r="R194" s="136">
        <f t="shared" si="50"/>
        <v>0.64</v>
      </c>
      <c r="S194" s="136">
        <f t="shared" si="51"/>
        <v>0.64</v>
      </c>
      <c r="T194" s="136">
        <f t="shared" si="51"/>
        <v>0.64</v>
      </c>
      <c r="U194" s="136">
        <f t="shared" si="51"/>
        <v>0.64</v>
      </c>
      <c r="V194" s="136">
        <f t="shared" si="51"/>
        <v>0.64</v>
      </c>
      <c r="W194" s="136">
        <f t="shared" si="51"/>
        <v>0.64</v>
      </c>
      <c r="X194" s="136">
        <f t="shared" si="51"/>
        <v>0.64</v>
      </c>
      <c r="Y194" s="136">
        <f t="shared" si="51"/>
        <v>0.64</v>
      </c>
      <c r="Z194" s="136">
        <f t="shared" si="51"/>
        <v>0.64</v>
      </c>
      <c r="AA194" s="136">
        <f t="shared" si="51"/>
        <v>0.64</v>
      </c>
      <c r="AB194" s="136">
        <f t="shared" si="51"/>
        <v>0.64</v>
      </c>
      <c r="AC194" s="136">
        <f t="shared" si="51"/>
        <v>0.64</v>
      </c>
      <c r="AD194" s="136">
        <f t="shared" si="51"/>
        <v>0.64</v>
      </c>
      <c r="AE194" s="136">
        <f t="shared" si="51"/>
        <v>0.64</v>
      </c>
      <c r="AF194" s="136">
        <f t="shared" si="51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52">SUM(C189:C194)</f>
        <v>3.54</v>
      </c>
      <c r="D195" s="139">
        <f t="shared" si="52"/>
        <v>3.54</v>
      </c>
      <c r="E195" s="139">
        <f t="shared" si="52"/>
        <v>3.54</v>
      </c>
      <c r="F195" s="139">
        <f t="shared" si="52"/>
        <v>3.54</v>
      </c>
      <c r="G195" s="139">
        <f t="shared" si="52"/>
        <v>3.54</v>
      </c>
      <c r="H195" s="139">
        <f t="shared" si="52"/>
        <v>3.54</v>
      </c>
      <c r="I195" s="139">
        <f t="shared" si="52"/>
        <v>3.54</v>
      </c>
      <c r="J195" s="139">
        <f t="shared" si="52"/>
        <v>3.54</v>
      </c>
      <c r="K195" s="139">
        <f t="shared" si="52"/>
        <v>3.54</v>
      </c>
      <c r="L195" s="139">
        <f>SUM(L189:L194)</f>
        <v>3.54</v>
      </c>
      <c r="M195" s="139">
        <f t="shared" ref="M195:R195" si="53">SUM(M189:M194)</f>
        <v>3.54</v>
      </c>
      <c r="N195" s="139">
        <f t="shared" si="53"/>
        <v>3.54</v>
      </c>
      <c r="O195" s="139">
        <f t="shared" si="53"/>
        <v>3.54</v>
      </c>
      <c r="P195" s="139">
        <f t="shared" si="53"/>
        <v>3.54</v>
      </c>
      <c r="Q195" s="139">
        <f t="shared" si="53"/>
        <v>3.54</v>
      </c>
      <c r="R195" s="139">
        <f t="shared" si="53"/>
        <v>3.54</v>
      </c>
      <c r="S195" s="139">
        <f>SUM(S189:S194)</f>
        <v>3.54</v>
      </c>
      <c r="T195" s="139">
        <f t="shared" ref="T195:AG195" si="54">SUM(T189:T194)</f>
        <v>3.54</v>
      </c>
      <c r="U195" s="139">
        <f t="shared" si="54"/>
        <v>3.54</v>
      </c>
      <c r="V195" s="139">
        <f t="shared" si="54"/>
        <v>3.54</v>
      </c>
      <c r="W195" s="139">
        <f t="shared" si="54"/>
        <v>3.54</v>
      </c>
      <c r="X195" s="139">
        <f t="shared" si="54"/>
        <v>3.54</v>
      </c>
      <c r="Y195" s="139">
        <f t="shared" si="54"/>
        <v>3.54</v>
      </c>
      <c r="Z195" s="139">
        <f t="shared" si="54"/>
        <v>3.54</v>
      </c>
      <c r="AA195" s="139">
        <f t="shared" si="54"/>
        <v>3.54</v>
      </c>
      <c r="AB195" s="139">
        <f t="shared" si="54"/>
        <v>3.54</v>
      </c>
      <c r="AC195" s="139">
        <f t="shared" si="54"/>
        <v>3.54</v>
      </c>
      <c r="AD195" s="139">
        <f t="shared" si="54"/>
        <v>3.54</v>
      </c>
      <c r="AE195" s="139">
        <f t="shared" si="54"/>
        <v>3.54</v>
      </c>
      <c r="AF195" s="139">
        <f t="shared" si="54"/>
        <v>3.54</v>
      </c>
      <c r="AG195" s="140">
        <f t="shared" si="54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1265.1400000000001</v>
      </c>
      <c r="C204" s="154">
        <f>INDEX(F9:M9,1,MATCH(MAX(F72:M72),F72:M72,0))</f>
        <v>0.375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bhadra 1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e">
        <f ca="1">"Pie Chart of Daily Peak Demand(Inclusive of Export) of Nepal ("&amp;A4&amp;" "&amp;B4&amp;")"</f>
        <v>#VALUE!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e">
        <f ca="1">"Daily Load Curve(Excluding of Export) of Nepal ("&amp;A4&amp;" "&amp;B4&amp;")"</f>
        <v>#VALUE!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5">B72</f>
        <v>1188.94</v>
      </c>
      <c r="U209" s="163">
        <f t="shared" si="55"/>
        <v>1166.99</v>
      </c>
      <c r="V209" s="163">
        <f t="shared" si="55"/>
        <v>1131.69</v>
      </c>
      <c r="W209" s="163">
        <f t="shared" si="55"/>
        <v>1090.04</v>
      </c>
      <c r="X209" s="163">
        <f t="shared" si="55"/>
        <v>1062.94</v>
      </c>
      <c r="Y209" s="163">
        <f t="shared" si="55"/>
        <v>1188.6399999999999</v>
      </c>
      <c r="Z209" s="163">
        <f t="shared" si="55"/>
        <v>1093.04</v>
      </c>
      <c r="AA209" s="163">
        <f t="shared" si="55"/>
        <v>1128.24</v>
      </c>
      <c r="AB209" s="163">
        <f t="shared" si="55"/>
        <v>1172.8899999999999</v>
      </c>
      <c r="AC209" s="163">
        <f t="shared" si="55"/>
        <v>1227.1399999999999</v>
      </c>
      <c r="AD209" s="163">
        <f t="shared" si="55"/>
        <v>1247.1399999999999</v>
      </c>
      <c r="AE209" s="163">
        <f t="shared" si="55"/>
        <v>1265.1400000000001</v>
      </c>
      <c r="AF209" s="163">
        <f t="shared" si="55"/>
        <v>1288.3400000000001</v>
      </c>
      <c r="AG209" s="163">
        <f t="shared" si="55"/>
        <v>1333.52</v>
      </c>
      <c r="AH209" s="163">
        <f t="shared" si="55"/>
        <v>223.54</v>
      </c>
      <c r="AI209" s="163">
        <f t="shared" si="55"/>
        <v>223.54</v>
      </c>
      <c r="AJ209" s="163">
        <f t="shared" si="55"/>
        <v>223.54</v>
      </c>
      <c r="AK209" s="163">
        <f t="shared" si="55"/>
        <v>223.54</v>
      </c>
      <c r="AL209" s="163">
        <f t="shared" si="55"/>
        <v>223.54</v>
      </c>
      <c r="AM209" s="163">
        <f t="shared" si="55"/>
        <v>223.54</v>
      </c>
      <c r="AN209" s="163">
        <f t="shared" si="55"/>
        <v>223.54</v>
      </c>
      <c r="AO209" s="163">
        <f t="shared" si="55"/>
        <v>223.54</v>
      </c>
      <c r="AP209" s="163">
        <f t="shared" si="55"/>
        <v>223.54</v>
      </c>
      <c r="AQ209" s="163">
        <f t="shared" si="55"/>
        <v>223.54</v>
      </c>
      <c r="AR209" s="163">
        <f t="shared" si="55"/>
        <v>223.54</v>
      </c>
      <c r="AS209" s="163">
        <f t="shared" si="55"/>
        <v>223.54</v>
      </c>
      <c r="AT209" s="163">
        <f t="shared" si="55"/>
        <v>223.54</v>
      </c>
      <c r="AU209" s="163">
        <f t="shared" si="55"/>
        <v>223.54</v>
      </c>
      <c r="AV209" s="163">
        <f t="shared" si="55"/>
        <v>223.54</v>
      </c>
      <c r="AW209" s="163">
        <f t="shared" si="55"/>
        <v>223.54</v>
      </c>
      <c r="AX209" s="163">
        <f t="shared" si="55"/>
        <v>223.54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6">B194</f>
        <v>0.64</v>
      </c>
      <c r="C230" s="166">
        <f t="shared" si="56"/>
        <v>0.64</v>
      </c>
      <c r="D230" s="166">
        <f t="shared" si="56"/>
        <v>0.64</v>
      </c>
      <c r="E230" s="166">
        <f t="shared" si="56"/>
        <v>0.64</v>
      </c>
      <c r="F230" s="166">
        <f t="shared" si="56"/>
        <v>0.64</v>
      </c>
      <c r="G230" s="166">
        <f t="shared" si="56"/>
        <v>0.64</v>
      </c>
      <c r="H230" s="166">
        <f t="shared" si="56"/>
        <v>0.64</v>
      </c>
      <c r="I230" s="166">
        <f t="shared" si="56"/>
        <v>0.64</v>
      </c>
      <c r="J230" s="166">
        <f t="shared" si="56"/>
        <v>0.64</v>
      </c>
      <c r="K230" s="166">
        <f t="shared" si="56"/>
        <v>0.64</v>
      </c>
      <c r="L230" s="166">
        <f t="shared" si="56"/>
        <v>0.64</v>
      </c>
      <c r="M230" s="166">
        <f t="shared" si="56"/>
        <v>0.64</v>
      </c>
      <c r="N230" s="166">
        <f t="shared" si="56"/>
        <v>0.64</v>
      </c>
      <c r="O230" s="166">
        <f t="shared" si="56"/>
        <v>0.64</v>
      </c>
      <c r="P230" s="166">
        <f t="shared" si="56"/>
        <v>0.64</v>
      </c>
      <c r="Q230" s="166">
        <f t="shared" si="56"/>
        <v>0.64</v>
      </c>
      <c r="R230" s="166">
        <f t="shared" si="56"/>
        <v>0.64</v>
      </c>
      <c r="S230" s="166">
        <f t="shared" si="56"/>
        <v>0.64</v>
      </c>
      <c r="T230" s="166">
        <f t="shared" si="56"/>
        <v>0.64</v>
      </c>
      <c r="U230" s="166">
        <f t="shared" si="56"/>
        <v>0.64</v>
      </c>
      <c r="V230" s="166">
        <f t="shared" si="56"/>
        <v>0.64</v>
      </c>
      <c r="W230" s="166">
        <f t="shared" si="56"/>
        <v>0.64</v>
      </c>
      <c r="X230" s="166">
        <f t="shared" si="56"/>
        <v>0.64</v>
      </c>
      <c r="Y230" s="166">
        <f t="shared" si="56"/>
        <v>0.64</v>
      </c>
      <c r="Z230" s="166">
        <f t="shared" si="56"/>
        <v>0.64</v>
      </c>
      <c r="AA230" s="166">
        <f t="shared" si="56"/>
        <v>0.64</v>
      </c>
      <c r="AB230" s="166">
        <f t="shared" si="56"/>
        <v>0.64</v>
      </c>
      <c r="AC230" s="166">
        <f t="shared" si="56"/>
        <v>0.64</v>
      </c>
      <c r="AD230" s="166">
        <f t="shared" si="56"/>
        <v>0.64</v>
      </c>
      <c r="AE230" s="166">
        <f t="shared" si="56"/>
        <v>0.64</v>
      </c>
      <c r="AF230" s="166">
        <f t="shared" si="56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7">IF(C198&lt;100,"",C198-520)</f>
        <v/>
      </c>
      <c r="D231" s="114" t="str">
        <f t="shared" si="57"/>
        <v/>
      </c>
      <c r="E231" s="114" t="str">
        <f t="shared" si="57"/>
        <v/>
      </c>
      <c r="F231" s="114" t="str">
        <f t="shared" si="57"/>
        <v/>
      </c>
      <c r="G231" s="114" t="str">
        <f t="shared" si="57"/>
        <v/>
      </c>
      <c r="H231" s="114" t="str">
        <f t="shared" si="57"/>
        <v/>
      </c>
      <c r="I231" s="114" t="str">
        <f t="shared" si="57"/>
        <v/>
      </c>
      <c r="J231" s="114" t="str">
        <f t="shared" si="57"/>
        <v/>
      </c>
      <c r="K231" s="114" t="str">
        <f t="shared" si="57"/>
        <v/>
      </c>
      <c r="L231" s="114" t="str">
        <f t="shared" si="57"/>
        <v/>
      </c>
      <c r="M231" s="114" t="str">
        <f t="shared" si="57"/>
        <v/>
      </c>
      <c r="N231" s="114" t="str">
        <f t="shared" si="57"/>
        <v/>
      </c>
      <c r="O231" s="114" t="str">
        <f t="shared" si="57"/>
        <v/>
      </c>
      <c r="P231" s="114" t="str">
        <f t="shared" si="57"/>
        <v/>
      </c>
      <c r="Q231" s="114" t="str">
        <f t="shared" si="57"/>
        <v/>
      </c>
      <c r="R231" s="114" t="str">
        <f t="shared" si="57"/>
        <v/>
      </c>
      <c r="S231" s="114" t="str">
        <f t="shared" si="57"/>
        <v/>
      </c>
      <c r="T231" s="114" t="str">
        <f t="shared" si="57"/>
        <v/>
      </c>
      <c r="U231" s="114" t="str">
        <f t="shared" si="57"/>
        <v/>
      </c>
      <c r="V231" s="114" t="str">
        <f t="shared" si="57"/>
        <v/>
      </c>
      <c r="W231" s="114" t="str">
        <f t="shared" si="57"/>
        <v/>
      </c>
      <c r="X231" s="114" t="str">
        <f t="shared" si="57"/>
        <v/>
      </c>
      <c r="Y231" s="114" t="str">
        <f t="shared" si="57"/>
        <v/>
      </c>
      <c r="Z231" s="114" t="str">
        <f t="shared" si="57"/>
        <v/>
      </c>
      <c r="AA231" s="114" t="str">
        <f t="shared" si="57"/>
        <v/>
      </c>
      <c r="AB231" s="114" t="str">
        <f t="shared" si="57"/>
        <v/>
      </c>
      <c r="AC231" s="114" t="str">
        <f t="shared" si="57"/>
        <v/>
      </c>
      <c r="AD231" s="114" t="str">
        <f t="shared" si="57"/>
        <v/>
      </c>
      <c r="AE231" s="114" t="str">
        <f t="shared" si="57"/>
        <v/>
      </c>
      <c r="AF231" s="114" t="str">
        <f t="shared" si="57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8">IF(B199&lt;100,"",B199-620)</f>
        <v/>
      </c>
      <c r="C232" s="114" t="str">
        <f t="shared" si="58"/>
        <v/>
      </c>
      <c r="D232" s="114" t="str">
        <f t="shared" si="58"/>
        <v/>
      </c>
      <c r="E232" s="114" t="str">
        <f t="shared" si="58"/>
        <v/>
      </c>
      <c r="F232" s="114" t="str">
        <f t="shared" si="58"/>
        <v/>
      </c>
      <c r="G232" s="114" t="str">
        <f t="shared" si="58"/>
        <v/>
      </c>
      <c r="H232" s="114" t="str">
        <f t="shared" si="58"/>
        <v/>
      </c>
      <c r="I232" s="114" t="str">
        <f t="shared" si="58"/>
        <v/>
      </c>
      <c r="J232" s="114" t="str">
        <f t="shared" si="58"/>
        <v/>
      </c>
      <c r="K232" s="114" t="str">
        <f t="shared" si="58"/>
        <v/>
      </c>
      <c r="L232" s="114" t="str">
        <f t="shared" si="58"/>
        <v/>
      </c>
      <c r="M232" s="114" t="str">
        <f t="shared" si="58"/>
        <v/>
      </c>
      <c r="N232" s="114" t="str">
        <f t="shared" si="58"/>
        <v/>
      </c>
      <c r="O232" s="114" t="str">
        <f t="shared" si="58"/>
        <v/>
      </c>
      <c r="P232" s="114" t="str">
        <f t="shared" si="58"/>
        <v/>
      </c>
      <c r="Q232" s="114" t="str">
        <f t="shared" si="58"/>
        <v/>
      </c>
      <c r="R232" s="114" t="str">
        <f t="shared" si="58"/>
        <v/>
      </c>
      <c r="S232" s="114" t="str">
        <f t="shared" si="58"/>
        <v/>
      </c>
      <c r="T232" s="114" t="str">
        <f t="shared" si="58"/>
        <v/>
      </c>
      <c r="U232" s="114" t="str">
        <f t="shared" si="58"/>
        <v/>
      </c>
      <c r="V232" s="114" t="str">
        <f t="shared" si="58"/>
        <v/>
      </c>
      <c r="W232" s="114" t="str">
        <f t="shared" si="58"/>
        <v/>
      </c>
      <c r="X232" s="114" t="str">
        <f t="shared" si="58"/>
        <v/>
      </c>
      <c r="Y232" s="114" t="str">
        <f t="shared" si="58"/>
        <v/>
      </c>
      <c r="Z232" s="114" t="str">
        <f t="shared" si="58"/>
        <v/>
      </c>
      <c r="AA232" s="114" t="str">
        <f t="shared" si="58"/>
        <v/>
      </c>
      <c r="AB232" s="114" t="str">
        <f t="shared" si="58"/>
        <v/>
      </c>
      <c r="AC232" s="114" t="str">
        <f t="shared" si="58"/>
        <v/>
      </c>
      <c r="AD232" s="114" t="str">
        <f t="shared" si="58"/>
        <v/>
      </c>
      <c r="AE232" s="114" t="str">
        <f t="shared" si="58"/>
        <v/>
      </c>
      <c r="AF232" s="114" t="str">
        <f t="shared" si="58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9">IF(B200&lt;100,"",B200-330)</f>
        <v/>
      </c>
      <c r="C233" s="114" t="str">
        <f t="shared" si="59"/>
        <v/>
      </c>
      <c r="D233" s="114" t="str">
        <f t="shared" si="59"/>
        <v/>
      </c>
      <c r="E233" s="114" t="str">
        <f t="shared" si="59"/>
        <v/>
      </c>
      <c r="F233" s="114" t="str">
        <f t="shared" si="59"/>
        <v/>
      </c>
      <c r="G233" s="114" t="str">
        <f t="shared" si="59"/>
        <v/>
      </c>
      <c r="H233" s="114" t="str">
        <f t="shared" si="59"/>
        <v/>
      </c>
      <c r="I233" s="114" t="str">
        <f t="shared" si="59"/>
        <v/>
      </c>
      <c r="J233" s="114" t="str">
        <f t="shared" si="59"/>
        <v/>
      </c>
      <c r="K233" s="114" t="str">
        <f t="shared" si="59"/>
        <v/>
      </c>
      <c r="L233" s="114" t="str">
        <f t="shared" si="59"/>
        <v/>
      </c>
      <c r="M233" s="114" t="str">
        <f t="shared" si="59"/>
        <v/>
      </c>
      <c r="N233" s="114" t="str">
        <f t="shared" si="59"/>
        <v/>
      </c>
      <c r="O233" s="114" t="str">
        <f t="shared" si="59"/>
        <v/>
      </c>
      <c r="P233" s="114" t="str">
        <f t="shared" si="59"/>
        <v/>
      </c>
      <c r="Q233" s="114" t="str">
        <f t="shared" si="59"/>
        <v/>
      </c>
      <c r="R233" s="114" t="str">
        <f t="shared" si="59"/>
        <v/>
      </c>
      <c r="S233" s="114" t="str">
        <f t="shared" si="59"/>
        <v/>
      </c>
      <c r="T233" s="114" t="str">
        <f t="shared" si="59"/>
        <v/>
      </c>
      <c r="U233" s="114" t="str">
        <f t="shared" si="59"/>
        <v/>
      </c>
      <c r="V233" s="114" t="str">
        <f t="shared" si="59"/>
        <v/>
      </c>
      <c r="W233" s="114" t="str">
        <f t="shared" si="59"/>
        <v/>
      </c>
      <c r="X233" s="114" t="str">
        <f t="shared" si="59"/>
        <v/>
      </c>
      <c r="Y233" s="114" t="str">
        <f t="shared" si="59"/>
        <v/>
      </c>
      <c r="Z233" s="114" t="str">
        <f t="shared" si="59"/>
        <v/>
      </c>
      <c r="AA233" s="114" t="str">
        <f t="shared" si="59"/>
        <v/>
      </c>
      <c r="AB233" s="114" t="str">
        <f t="shared" si="59"/>
        <v/>
      </c>
      <c r="AC233" s="114" t="str">
        <f t="shared" si="59"/>
        <v/>
      </c>
      <c r="AD233" s="114" t="str">
        <f t="shared" si="59"/>
        <v/>
      </c>
      <c r="AE233" s="114" t="str">
        <f t="shared" si="59"/>
        <v/>
      </c>
      <c r="AF233" s="114" t="str">
        <f t="shared" si="59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60">IF(C201&lt;100,"",C201-1500)</f>
        <v/>
      </c>
      <c r="D234" s="114" t="str">
        <f t="shared" si="60"/>
        <v/>
      </c>
      <c r="E234" s="114" t="str">
        <f t="shared" si="60"/>
        <v/>
      </c>
      <c r="F234" s="114" t="str">
        <f t="shared" si="60"/>
        <v/>
      </c>
      <c r="G234" s="114" t="str">
        <f t="shared" si="60"/>
        <v/>
      </c>
      <c r="H234" s="114" t="str">
        <f t="shared" si="60"/>
        <v/>
      </c>
      <c r="I234" s="114" t="str">
        <f t="shared" si="60"/>
        <v/>
      </c>
      <c r="J234" s="114" t="str">
        <f t="shared" si="60"/>
        <v/>
      </c>
      <c r="K234" s="114" t="str">
        <f t="shared" si="60"/>
        <v/>
      </c>
      <c r="L234" s="114" t="str">
        <f t="shared" si="60"/>
        <v/>
      </c>
      <c r="M234" s="114" t="str">
        <f t="shared" si="60"/>
        <v/>
      </c>
      <c r="N234" s="114" t="str">
        <f t="shared" si="60"/>
        <v/>
      </c>
      <c r="O234" s="114" t="str">
        <f t="shared" si="60"/>
        <v/>
      </c>
      <c r="P234" s="114" t="str">
        <f t="shared" si="60"/>
        <v/>
      </c>
      <c r="Q234" s="114" t="str">
        <f t="shared" si="60"/>
        <v/>
      </c>
      <c r="R234" s="114" t="str">
        <f t="shared" si="60"/>
        <v/>
      </c>
      <c r="S234" s="114" t="str">
        <f t="shared" si="60"/>
        <v/>
      </c>
      <c r="T234" s="114" t="str">
        <f t="shared" si="60"/>
        <v/>
      </c>
      <c r="U234" s="114" t="str">
        <f t="shared" si="60"/>
        <v/>
      </c>
      <c r="V234" s="114" t="str">
        <f t="shared" si="60"/>
        <v/>
      </c>
      <c r="W234" s="114" t="str">
        <f t="shared" si="60"/>
        <v/>
      </c>
      <c r="X234" s="114" t="str">
        <f t="shared" si="60"/>
        <v/>
      </c>
      <c r="Y234" s="114" t="str">
        <f t="shared" si="60"/>
        <v/>
      </c>
      <c r="Z234" s="114" t="str">
        <f t="shared" si="60"/>
        <v/>
      </c>
      <c r="AA234" s="114" t="str">
        <f t="shared" si="60"/>
        <v/>
      </c>
      <c r="AB234" s="114" t="str">
        <f t="shared" si="60"/>
        <v/>
      </c>
      <c r="AC234" s="114" t="str">
        <f t="shared" si="60"/>
        <v/>
      </c>
      <c r="AD234" s="114" t="str">
        <f t="shared" si="60"/>
        <v/>
      </c>
      <c r="AE234" s="114" t="str">
        <f t="shared" si="60"/>
        <v/>
      </c>
      <c r="AF234" s="114" t="str">
        <f t="shared" si="60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K8"/>
    <mergeCell ref="L8:Q8"/>
    <mergeCell ref="O9:O10"/>
    <mergeCell ref="AA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R8:Z8"/>
    <mergeCell ref="AF9:AF10"/>
    <mergeCell ref="AG9:AG10"/>
    <mergeCell ref="V9:V10"/>
    <mergeCell ref="W9:W10"/>
    <mergeCell ref="X9:X10"/>
    <mergeCell ref="Y9:Y10"/>
    <mergeCell ref="Z9:Z10"/>
    <mergeCell ref="AA9:AA10"/>
    <mergeCell ref="A206:B206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0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540" priority="298">
      <formula>S$9&gt;=20/24</formula>
    </cfRule>
    <cfRule type="expression" dxfId="539" priority="299">
      <formula>AND(S$9&gt;=14/24,S$9&lt;20/24)</formula>
    </cfRule>
    <cfRule type="expression" dxfId="538" priority="300">
      <formula>AND(S$9&gt;=8/24,S$9&lt;14/24)</formula>
    </cfRule>
    <cfRule type="expression" dxfId="537" priority="301">
      <formula>S$9&lt;8/24</formula>
    </cfRule>
  </conditionalFormatting>
  <conditionalFormatting sqref="B8:AF10 AA78:AF78 B78:Q78 N37:S38 N36:Q36 B53:AF53 B79:AF79 C189:AF195 L34:Q34 N39:Q40 L55:R56 S39 AA81:AF88 AA54:AF57 B65:AF69 T208:AX208 X15:Z15 N42:Q45 B71:AF75 T55:T56 Y37:Z40 R15:W28 W82:Z88 U82:V83 Y16:Z29 X16:X28 T37:X39 B77:AF77 B60:D64 B54:K58 N57:Q64 L50:AF52 L57:M58 O15:Q30 M15:N18 M11:Z13 M24:N25">
    <cfRule type="expression" dxfId="536" priority="294">
      <formula>B$9&gt;=20/24</formula>
    </cfRule>
    <cfRule type="expression" dxfId="535" priority="295">
      <formula>AND(B$9&gt;=14/24,B$9&lt;20/24)</formula>
    </cfRule>
    <cfRule type="expression" dxfId="534" priority="296">
      <formula>AND(B$9&gt;=8/24,B$9&lt;14/24)</formula>
    </cfRule>
    <cfRule type="expression" dxfId="533" priority="297">
      <formula>B$9&lt;8/24</formula>
    </cfRule>
  </conditionalFormatting>
  <conditionalFormatting sqref="B187:AF187">
    <cfRule type="expression" dxfId="532" priority="290">
      <formula>B$9&gt;=20/24</formula>
    </cfRule>
    <cfRule type="expression" dxfId="531" priority="291">
      <formula>AND(B$9&gt;=14/24,B$9&lt;20/24)</formula>
    </cfRule>
    <cfRule type="expression" dxfId="530" priority="292">
      <formula>AND(B$9&gt;=8/24,B$9&lt;14/24)</formula>
    </cfRule>
    <cfRule type="expression" dxfId="529" priority="293">
      <formula>B$9&lt;8/24</formula>
    </cfRule>
  </conditionalFormatting>
  <conditionalFormatting sqref="AL4:AL6">
    <cfRule type="iconSet" priority="289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528" priority="285">
      <formula>L$9&gt;=20/24</formula>
    </cfRule>
    <cfRule type="expression" dxfId="527" priority="286">
      <formula>AND(L$9&gt;=14/24,L$9&lt;20/24)</formula>
    </cfRule>
    <cfRule type="expression" dxfId="526" priority="287">
      <formula>AND(L$9&gt;=8/24,L$9&lt;14/24)</formula>
    </cfRule>
    <cfRule type="expression" dxfId="525" priority="288">
      <formula>L$9&lt;8/24</formula>
    </cfRule>
  </conditionalFormatting>
  <conditionalFormatting sqref="Y30:Z30">
    <cfRule type="expression" dxfId="524" priority="277">
      <formula>Y$9&gt;=20/24</formula>
    </cfRule>
    <cfRule type="expression" dxfId="523" priority="278">
      <formula>AND(Y$9&gt;=14/24,Y$9&lt;20/24)</formula>
    </cfRule>
    <cfRule type="expression" dxfId="522" priority="279">
      <formula>AND(Y$9&gt;=8/24,Y$9&lt;14/24)</formula>
    </cfRule>
    <cfRule type="expression" dxfId="521" priority="280">
      <formula>Y$9&lt;8/24</formula>
    </cfRule>
  </conditionalFormatting>
  <conditionalFormatting sqref="R36:Z36">
    <cfRule type="expression" dxfId="520" priority="273">
      <formula>R$9&gt;=20/24</formula>
    </cfRule>
    <cfRule type="expression" dxfId="519" priority="274">
      <formula>AND(R$9&gt;=14/24,R$9&lt;20/24)</formula>
    </cfRule>
    <cfRule type="expression" dxfId="518" priority="275">
      <formula>AND(R$9&gt;=8/24,R$9&lt;14/24)</formula>
    </cfRule>
    <cfRule type="expression" dxfId="517" priority="276">
      <formula>R$9&lt;8/24</formula>
    </cfRule>
  </conditionalFormatting>
  <conditionalFormatting sqref="R54 T54:Z54">
    <cfRule type="expression" dxfId="516" priority="269">
      <formula>R$9&gt;=20/24</formula>
    </cfRule>
    <cfRule type="expression" dxfId="515" priority="270">
      <formula>AND(R$9&gt;=14/24,R$9&lt;20/24)</formula>
    </cfRule>
    <cfRule type="expression" dxfId="514" priority="271">
      <formula>AND(R$9&gt;=8/24,R$9&lt;14/24)</formula>
    </cfRule>
    <cfRule type="expression" dxfId="513" priority="272">
      <formula>R$9&lt;8/24</formula>
    </cfRule>
  </conditionalFormatting>
  <conditionalFormatting sqref="R78:Z78">
    <cfRule type="expression" dxfId="512" priority="265">
      <formula>R$9&gt;=20/24</formula>
    </cfRule>
    <cfRule type="expression" dxfId="511" priority="266">
      <formula>AND(R$9&gt;=14/24,R$9&lt;20/24)</formula>
    </cfRule>
    <cfRule type="expression" dxfId="510" priority="267">
      <formula>AND(R$9&gt;=8/24,R$9&lt;14/24)</formula>
    </cfRule>
    <cfRule type="expression" dxfId="509" priority="268">
      <formula>R$9&lt;8/24</formula>
    </cfRule>
  </conditionalFormatting>
  <conditionalFormatting sqref="T81:Z81">
    <cfRule type="expression" dxfId="508" priority="261">
      <formula>T$9&gt;=20/24</formula>
    </cfRule>
    <cfRule type="expression" dxfId="507" priority="262">
      <formula>AND(T$9&gt;=14/24,T$9&lt;20/24)</formula>
    </cfRule>
    <cfRule type="expression" dxfId="506" priority="263">
      <formula>AND(T$9&gt;=8/24,T$9&lt;14/24)</formula>
    </cfRule>
    <cfRule type="expression" dxfId="505" priority="264">
      <formula>T$9&lt;8/24</formula>
    </cfRule>
  </conditionalFormatting>
  <conditionalFormatting sqref="O32:Q32">
    <cfRule type="expression" dxfId="504" priority="257">
      <formula>O$9&gt;=20/24</formula>
    </cfRule>
    <cfRule type="expression" dxfId="503" priority="258">
      <formula>AND(O$9&gt;=14/24,O$9&lt;20/24)</formula>
    </cfRule>
    <cfRule type="expression" dxfId="502" priority="259">
      <formula>AND(O$9&gt;=8/24,O$9&lt;14/24)</formula>
    </cfRule>
    <cfRule type="expression" dxfId="501" priority="260">
      <formula>O$9&lt;8/24</formula>
    </cfRule>
  </conditionalFormatting>
  <conditionalFormatting sqref="N46:Q46">
    <cfRule type="expression" dxfId="500" priority="253">
      <formula>N$9&gt;=20/24</formula>
    </cfRule>
    <cfRule type="expression" dxfId="499" priority="254">
      <formula>AND(N$9&gt;=14/24,N$9&lt;20/24)</formula>
    </cfRule>
    <cfRule type="expression" dxfId="498" priority="255">
      <formula>AND(N$9&gt;=8/24,N$9&lt;14/24)</formula>
    </cfRule>
    <cfRule type="expression" dxfId="497" priority="256">
      <formula>N$9&lt;8/24</formula>
    </cfRule>
  </conditionalFormatting>
  <conditionalFormatting sqref="N47:Q47">
    <cfRule type="expression" dxfId="496" priority="249">
      <formula>N$9&gt;=20/24</formula>
    </cfRule>
    <cfRule type="expression" dxfId="495" priority="250">
      <formula>AND(N$9&gt;=14/24,N$9&lt;20/24)</formula>
    </cfRule>
    <cfRule type="expression" dxfId="494" priority="251">
      <formula>AND(N$9&gt;=8/24,N$9&lt;14/24)</formula>
    </cfRule>
    <cfRule type="expression" dxfId="493" priority="252">
      <formula>N$9&lt;8/24</formula>
    </cfRule>
  </conditionalFormatting>
  <conditionalFormatting sqref="R34:AD34">
    <cfRule type="expression" dxfId="492" priority="241">
      <formula>R$9&gt;=20/24</formula>
    </cfRule>
    <cfRule type="expression" dxfId="491" priority="242">
      <formula>AND(R$9&gt;=14/24,R$9&lt;20/24)</formula>
    </cfRule>
    <cfRule type="expression" dxfId="490" priority="243">
      <formula>AND(R$9&gt;=8/24,R$9&lt;14/24)</formula>
    </cfRule>
    <cfRule type="expression" dxfId="489" priority="244">
      <formula>R$9&lt;8/24</formula>
    </cfRule>
  </conditionalFormatting>
  <conditionalFormatting sqref="R29:X30 R32:Z32">
    <cfRule type="expression" dxfId="488" priority="237">
      <formula>R$9&gt;=20/24</formula>
    </cfRule>
    <cfRule type="expression" dxfId="487" priority="238">
      <formula>AND(R$9&gt;=14/24,R$9&lt;20/24)</formula>
    </cfRule>
    <cfRule type="expression" dxfId="486" priority="239">
      <formula>AND(R$9&gt;=8/24,R$9&lt;14/24)</formula>
    </cfRule>
    <cfRule type="expression" dxfId="485" priority="240">
      <formula>R$9&lt;8/24</formula>
    </cfRule>
  </conditionalFormatting>
  <conditionalFormatting sqref="R39:R40 S40:X40 R42:Z45">
    <cfRule type="expression" dxfId="484" priority="233">
      <formula>R$9&gt;=20/24</formula>
    </cfRule>
    <cfRule type="expression" dxfId="483" priority="234">
      <formula>AND(R$9&gt;=14/24,R$9&lt;20/24)</formula>
    </cfRule>
    <cfRule type="expression" dxfId="482" priority="235">
      <formula>AND(R$9&gt;=8/24,R$9&lt;14/24)</formula>
    </cfRule>
    <cfRule type="expression" dxfId="481" priority="236">
      <formula>R$9&lt;8/24</formula>
    </cfRule>
  </conditionalFormatting>
  <conditionalFormatting sqref="R46:Z46">
    <cfRule type="expression" dxfId="480" priority="229">
      <formula>R$9&gt;=20/24</formula>
    </cfRule>
    <cfRule type="expression" dxfId="479" priority="230">
      <formula>AND(R$9&gt;=14/24,R$9&lt;20/24)</formula>
    </cfRule>
    <cfRule type="expression" dxfId="478" priority="231">
      <formula>AND(R$9&gt;=8/24,R$9&lt;14/24)</formula>
    </cfRule>
    <cfRule type="expression" dxfId="477" priority="232">
      <formula>R$9&lt;8/24</formula>
    </cfRule>
  </conditionalFormatting>
  <conditionalFormatting sqref="R47:Z47">
    <cfRule type="expression" dxfId="476" priority="225">
      <formula>R$9&gt;=20/24</formula>
    </cfRule>
    <cfRule type="expression" dxfId="475" priority="226">
      <formula>AND(R$9&gt;=14/24,R$9&lt;20/24)</formula>
    </cfRule>
    <cfRule type="expression" dxfId="474" priority="227">
      <formula>AND(R$9&gt;=8/24,R$9&lt;14/24)</formula>
    </cfRule>
    <cfRule type="expression" dxfId="473" priority="228">
      <formula>R$9&lt;8/24</formula>
    </cfRule>
  </conditionalFormatting>
  <conditionalFormatting sqref="R57:R64 AA58:AF64 U57:Z64">
    <cfRule type="expression" dxfId="472" priority="221">
      <formula>R$9&gt;=20/24</formula>
    </cfRule>
    <cfRule type="expression" dxfId="471" priority="222">
      <formula>AND(R$9&gt;=14/24,R$9&lt;20/24)</formula>
    </cfRule>
    <cfRule type="expression" dxfId="470" priority="223">
      <formula>AND(R$9&gt;=8/24,R$9&lt;14/24)</formula>
    </cfRule>
    <cfRule type="expression" dxfId="469" priority="224">
      <formula>R$9&lt;8/24</formula>
    </cfRule>
  </conditionalFormatting>
  <conditionalFormatting sqref="AA91:AF94">
    <cfRule type="expression" dxfId="468" priority="217">
      <formula>AA$9&gt;=20/24</formula>
    </cfRule>
    <cfRule type="expression" dxfId="467" priority="218">
      <formula>AND(AA$9&gt;=14/24,AA$9&lt;20/24)</formula>
    </cfRule>
    <cfRule type="expression" dxfId="466" priority="219">
      <formula>AND(AA$9&gt;=8/24,AA$9&lt;14/24)</formula>
    </cfRule>
    <cfRule type="expression" dxfId="465" priority="220">
      <formula>AA$9&lt;8/24</formula>
    </cfRule>
  </conditionalFormatting>
  <conditionalFormatting sqref="H60:H64 B59:H59 I59:M64">
    <cfRule type="expression" dxfId="464" priority="213">
      <formula>B$9&gt;=20/24</formula>
    </cfRule>
    <cfRule type="expression" dxfId="463" priority="214">
      <formula>AND(B$9&gt;=14/24,B$9&lt;20/24)</formula>
    </cfRule>
    <cfRule type="expression" dxfId="462" priority="215">
      <formula>AND(B$9&gt;=8/24,B$9&lt;14/24)</formula>
    </cfRule>
    <cfRule type="expression" dxfId="461" priority="216">
      <formula>B$9&lt;8/24</formula>
    </cfRule>
  </conditionalFormatting>
  <conditionalFormatting sqref="T91:Z94">
    <cfRule type="expression" dxfId="460" priority="209">
      <formula>T$9&gt;=20/24</formula>
    </cfRule>
    <cfRule type="expression" dxfId="459" priority="210">
      <formula>AND(T$9&gt;=14/24,T$9&lt;20/24)</formula>
    </cfRule>
    <cfRule type="expression" dxfId="458" priority="211">
      <formula>AND(T$9&gt;=8/24,T$9&lt;14/24)</formula>
    </cfRule>
    <cfRule type="expression" dxfId="457" priority="212">
      <formula>T$9&lt;8/24</formula>
    </cfRule>
  </conditionalFormatting>
  <conditionalFormatting sqref="AG48 B11:K13 B15:K30 B32:K32 O32:AF32 B33:AF35 B42:K47 N42:AF47 B36:K40 N36:AF40 B48:AF53 O15:AF30 M15:N18 M11:AF13 M24:N25">
    <cfRule type="expression" dxfId="456" priority="208">
      <formula>B11&gt;$AG11</formula>
    </cfRule>
  </conditionalFormatting>
  <conditionalFormatting sqref="A96:A152 A81:A94 A11:A13 A15:A30 A42:A69 A77:A79 A71:A75 A32:A40 A165:A196">
    <cfRule type="expression" dxfId="455" priority="207">
      <formula>$AH11=0</formula>
    </cfRule>
  </conditionalFormatting>
  <conditionalFormatting sqref="AA95:AF95">
    <cfRule type="expression" dxfId="454" priority="203">
      <formula>AA$9&gt;=20/24</formula>
    </cfRule>
    <cfRule type="expression" dxfId="453" priority="204">
      <formula>AND(AA$9&gt;=14/24,AA$9&lt;20/24)</formula>
    </cfRule>
    <cfRule type="expression" dxfId="452" priority="205">
      <formula>AND(AA$9&gt;=8/24,AA$9&lt;14/24)</formula>
    </cfRule>
    <cfRule type="expression" dxfId="451" priority="206">
      <formula>AA$9&lt;8/24</formula>
    </cfRule>
  </conditionalFormatting>
  <conditionalFormatting sqref="T95:Z95">
    <cfRule type="expression" dxfId="450" priority="199">
      <formula>T$9&gt;=20/24</formula>
    </cfRule>
    <cfRule type="expression" dxfId="449" priority="200">
      <formula>AND(T$9&gt;=14/24,T$9&lt;20/24)</formula>
    </cfRule>
    <cfRule type="expression" dxfId="448" priority="201">
      <formula>AND(T$9&gt;=8/24,T$9&lt;14/24)</formula>
    </cfRule>
    <cfRule type="expression" dxfId="447" priority="202">
      <formula>T$9&lt;8/24</formula>
    </cfRule>
  </conditionalFormatting>
  <conditionalFormatting sqref="A95">
    <cfRule type="expression" dxfId="446" priority="198">
      <formula>$AH95=0</formula>
    </cfRule>
  </conditionalFormatting>
  <conditionalFormatting sqref="C33:AF33">
    <cfRule type="expression" dxfId="445" priority="194">
      <formula>C$9&gt;=20/24</formula>
    </cfRule>
    <cfRule type="expression" dxfId="444" priority="195">
      <formula>AND(C$9&gt;=14/24,C$9&lt;20/24)</formula>
    </cfRule>
    <cfRule type="expression" dxfId="443" priority="196">
      <formula>AND(C$9&gt;=8/24,C$9&lt;14/24)</formula>
    </cfRule>
    <cfRule type="expression" dxfId="442" priority="197">
      <formula>C$9&lt;8/24</formula>
    </cfRule>
  </conditionalFormatting>
  <conditionalFormatting sqref="R33:AF33">
    <cfRule type="expression" dxfId="441" priority="190">
      <formula>R$9&gt;=20/24</formula>
    </cfRule>
    <cfRule type="expression" dxfId="440" priority="191">
      <formula>AND(R$9&gt;=14/24,R$9&lt;20/24)</formula>
    </cfRule>
    <cfRule type="expression" dxfId="439" priority="192">
      <formula>AND(R$9&gt;=8/24,R$9&lt;14/24)</formula>
    </cfRule>
    <cfRule type="expression" dxfId="438" priority="193">
      <formula>R$9&lt;8/24</formula>
    </cfRule>
  </conditionalFormatting>
  <conditionalFormatting sqref="B33">
    <cfRule type="expression" dxfId="437" priority="186">
      <formula>B$9&gt;=20/24</formula>
    </cfRule>
    <cfRule type="expression" dxfId="436" priority="187">
      <formula>AND(B$9&gt;=14/24,B$9&lt;20/24)</formula>
    </cfRule>
    <cfRule type="expression" dxfId="435" priority="188">
      <formula>AND(B$9&gt;=8/24,B$9&lt;14/24)</formula>
    </cfRule>
    <cfRule type="expression" dxfId="434" priority="189">
      <formula>B$9&lt;8/24</formula>
    </cfRule>
  </conditionalFormatting>
  <conditionalFormatting sqref="E60:G64">
    <cfRule type="expression" dxfId="433" priority="182">
      <formula>E$9&gt;=20/24</formula>
    </cfRule>
    <cfRule type="expression" dxfId="432" priority="183">
      <formula>AND(E$9&gt;=14/24,E$9&lt;20/24)</formula>
    </cfRule>
    <cfRule type="expression" dxfId="431" priority="184">
      <formula>AND(E$9&gt;=8/24,E$9&lt;14/24)</formula>
    </cfRule>
    <cfRule type="expression" dxfId="430" priority="185">
      <formula>E$9&lt;8/24</formula>
    </cfRule>
  </conditionalFormatting>
  <conditionalFormatting sqref="AL30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Y31:Z31">
    <cfRule type="expression" dxfId="429" priority="173">
      <formula>Y$9&gt;=20/24</formula>
    </cfRule>
    <cfRule type="expression" dxfId="428" priority="174">
      <formula>AND(Y$9&gt;=14/24,Y$9&lt;20/24)</formula>
    </cfRule>
    <cfRule type="expression" dxfId="427" priority="175">
      <formula>AND(Y$9&gt;=8/24,Y$9&lt;14/24)</formula>
    </cfRule>
    <cfRule type="expression" dxfId="426" priority="176">
      <formula>Y$9&lt;8/24</formula>
    </cfRule>
  </conditionalFormatting>
  <conditionalFormatting sqref="O31:Q31">
    <cfRule type="expression" dxfId="425" priority="169">
      <formula>O$9&gt;=20/24</formula>
    </cfRule>
    <cfRule type="expression" dxfId="424" priority="170">
      <formula>AND(O$9&gt;=14/24,O$9&lt;20/24)</formula>
    </cfRule>
    <cfRule type="expression" dxfId="423" priority="171">
      <formula>AND(O$9&gt;=8/24,O$9&lt;14/24)</formula>
    </cfRule>
    <cfRule type="expression" dxfId="422" priority="172">
      <formula>O$9&lt;8/24</formula>
    </cfRule>
  </conditionalFormatting>
  <conditionalFormatting sqref="R31:X31">
    <cfRule type="expression" dxfId="421" priority="165">
      <formula>R$9&gt;=20/24</formula>
    </cfRule>
    <cfRule type="expression" dxfId="420" priority="166">
      <formula>AND(R$9&gt;=14/24,R$9&lt;20/24)</formula>
    </cfRule>
    <cfRule type="expression" dxfId="419" priority="167">
      <formula>AND(R$9&gt;=8/24,R$9&lt;14/24)</formula>
    </cfRule>
    <cfRule type="expression" dxfId="418" priority="168">
      <formula>R$9&lt;8/24</formula>
    </cfRule>
  </conditionalFormatting>
  <conditionalFormatting sqref="B31:K31 O31:AF31">
    <cfRule type="expression" dxfId="417" priority="164">
      <formula>B31&gt;$AG31</formula>
    </cfRule>
  </conditionalFormatting>
  <conditionalFormatting sqref="A31">
    <cfRule type="expression" dxfId="416" priority="163">
      <formula>$AH31=0</formula>
    </cfRule>
  </conditionalFormatting>
  <conditionalFormatting sqref="B80:AF80">
    <cfRule type="expression" dxfId="415" priority="159">
      <formula>B$9&gt;=20/24</formula>
    </cfRule>
    <cfRule type="expression" dxfId="414" priority="160">
      <formula>AND(B$9&gt;=14/24,B$9&lt;20/24)</formula>
    </cfRule>
    <cfRule type="expression" dxfId="413" priority="161">
      <formula>AND(B$9&gt;=8/24,B$9&lt;14/24)</formula>
    </cfRule>
    <cfRule type="expression" dxfId="412" priority="162">
      <formula>B$9&lt;8/24</formula>
    </cfRule>
  </conditionalFormatting>
  <conditionalFormatting sqref="A80">
    <cfRule type="expression" dxfId="411" priority="158">
      <formula>$AH80=0</formula>
    </cfRule>
  </conditionalFormatting>
  <conditionalFormatting sqref="Y14:Z14">
    <cfRule type="expression" dxfId="410" priority="154">
      <formula>Y$9&gt;=20/24</formula>
    </cfRule>
    <cfRule type="expression" dxfId="409" priority="155">
      <formula>AND(Y$9&gt;=14/24,Y$9&lt;20/24)</formula>
    </cfRule>
    <cfRule type="expression" dxfId="408" priority="156">
      <formula>AND(Y$9&gt;=8/24,Y$9&lt;14/24)</formula>
    </cfRule>
    <cfRule type="expression" dxfId="407" priority="157">
      <formula>Y$9&lt;8/24</formula>
    </cfRule>
  </conditionalFormatting>
  <conditionalFormatting sqref="M14:Q14">
    <cfRule type="expression" dxfId="406" priority="150">
      <formula>M$9&gt;=20/24</formula>
    </cfRule>
    <cfRule type="expression" dxfId="405" priority="151">
      <formula>AND(M$9&gt;=14/24,M$9&lt;20/24)</formula>
    </cfRule>
    <cfRule type="expression" dxfId="404" priority="152">
      <formula>AND(M$9&gt;=8/24,M$9&lt;14/24)</formula>
    </cfRule>
    <cfRule type="expression" dxfId="403" priority="153">
      <formula>M$9&lt;8/24</formula>
    </cfRule>
  </conditionalFormatting>
  <conditionalFormatting sqref="R14:X14">
    <cfRule type="expression" dxfId="402" priority="146">
      <formula>R$9&gt;=20/24</formula>
    </cfRule>
    <cfRule type="expression" dxfId="401" priority="147">
      <formula>AND(R$9&gt;=14/24,R$9&lt;20/24)</formula>
    </cfRule>
    <cfRule type="expression" dxfId="400" priority="148">
      <formula>AND(R$9&gt;=8/24,R$9&lt;14/24)</formula>
    </cfRule>
    <cfRule type="expression" dxfId="399" priority="149">
      <formula>R$9&lt;8/24</formula>
    </cfRule>
  </conditionalFormatting>
  <conditionalFormatting sqref="B14:K14 M14:AF14">
    <cfRule type="expression" dxfId="398" priority="145">
      <formula>B14&gt;$AG14</formula>
    </cfRule>
  </conditionalFormatting>
  <conditionalFormatting sqref="A14">
    <cfRule type="expression" dxfId="397" priority="144">
      <formula>$AH14=0</formula>
    </cfRule>
  </conditionalFormatting>
  <conditionalFormatting sqref="A159:A164">
    <cfRule type="expression" dxfId="396" priority="143">
      <formula>$AH159=0</formula>
    </cfRule>
  </conditionalFormatting>
  <conditionalFormatting sqref="A153:A158">
    <cfRule type="expression" dxfId="395" priority="142">
      <formula>$AH153=0</formula>
    </cfRule>
  </conditionalFormatting>
  <conditionalFormatting sqref="N41:Q41 Y41:Z41">
    <cfRule type="expression" dxfId="394" priority="138">
      <formula>N$9&gt;=20/24</formula>
    </cfRule>
    <cfRule type="expression" dxfId="393" priority="139">
      <formula>AND(N$9&gt;=14/24,N$9&lt;20/24)</formula>
    </cfRule>
    <cfRule type="expression" dxfId="392" priority="140">
      <formula>AND(N$9&gt;=8/24,N$9&lt;14/24)</formula>
    </cfRule>
    <cfRule type="expression" dxfId="391" priority="141">
      <formula>N$9&lt;8/24</formula>
    </cfRule>
  </conditionalFormatting>
  <conditionalFormatting sqref="R41:X41">
    <cfRule type="expression" dxfId="390" priority="130">
      <formula>R$9&gt;=20/24</formula>
    </cfRule>
    <cfRule type="expression" dxfId="389" priority="131">
      <formula>AND(R$9&gt;=14/24,R$9&lt;20/24)</formula>
    </cfRule>
    <cfRule type="expression" dxfId="388" priority="132">
      <formula>AND(R$9&gt;=8/24,R$9&lt;14/24)</formula>
    </cfRule>
    <cfRule type="expression" dxfId="387" priority="133">
      <formula>R$9&lt;8/24</formula>
    </cfRule>
  </conditionalFormatting>
  <conditionalFormatting sqref="B41:K41 N41:AF41">
    <cfRule type="expression" dxfId="386" priority="129">
      <formula>B41&gt;$AG41</formula>
    </cfRule>
  </conditionalFormatting>
  <conditionalFormatting sqref="A41">
    <cfRule type="expression" dxfId="385" priority="128">
      <formula>$AH41=0</formula>
    </cfRule>
  </conditionalFormatting>
  <conditionalFormatting sqref="B76:AF76">
    <cfRule type="expression" dxfId="384" priority="124">
      <formula>B$9&gt;=20/24</formula>
    </cfRule>
    <cfRule type="expression" dxfId="383" priority="125">
      <formula>AND(B$9&gt;=14/24,B$9&lt;20/24)</formula>
    </cfRule>
    <cfRule type="expression" dxfId="382" priority="126">
      <formula>AND(B$9&gt;=8/24,B$9&lt;14/24)</formula>
    </cfRule>
    <cfRule type="expression" dxfId="381" priority="127">
      <formula>B$9&lt;8/24</formula>
    </cfRule>
  </conditionalFormatting>
  <conditionalFormatting sqref="A76">
    <cfRule type="expression" dxfId="380" priority="123">
      <formula>$AH76=0</formula>
    </cfRule>
  </conditionalFormatting>
  <conditionalFormatting sqref="B70:AG70">
    <cfRule type="expression" dxfId="379" priority="119">
      <formula>B$9&gt;=20/24</formula>
    </cfRule>
    <cfRule type="expression" dxfId="378" priority="120">
      <formula>AND(B$9&gt;=14/24,B$9&lt;20/24)</formula>
    </cfRule>
    <cfRule type="expression" dxfId="377" priority="121">
      <formula>AND(B$9&gt;=8/24,B$9&lt;14/24)</formula>
    </cfRule>
    <cfRule type="expression" dxfId="376" priority="122">
      <formula>B$9&lt;8/24</formula>
    </cfRule>
  </conditionalFormatting>
  <conditionalFormatting sqref="A70">
    <cfRule type="expression" dxfId="375" priority="118">
      <formula>$AH70=0</formula>
    </cfRule>
  </conditionalFormatting>
  <conditionalFormatting sqref="AL31:AL32 AL7:AL29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374" priority="114">
      <formula>S$9&gt;=20/24</formula>
    </cfRule>
    <cfRule type="expression" dxfId="373" priority="115">
      <formula>AND(S$9&gt;=14/24,S$9&lt;20/24)</formula>
    </cfRule>
    <cfRule type="expression" dxfId="372" priority="116">
      <formula>AND(S$9&gt;=8/24,S$9&lt;14/24)</formula>
    </cfRule>
    <cfRule type="expression" dxfId="371" priority="117">
      <formula>S$9&lt;8/24</formula>
    </cfRule>
  </conditionalFormatting>
  <conditionalFormatting sqref="S54">
    <cfRule type="expression" dxfId="370" priority="110">
      <formula>S$9&gt;=20/24</formula>
    </cfRule>
    <cfRule type="expression" dxfId="369" priority="111">
      <formula>AND(S$9&gt;=14/24,S$9&lt;20/24)</formula>
    </cfRule>
    <cfRule type="expression" dxfId="368" priority="112">
      <formula>AND(S$9&gt;=8/24,S$9&lt;14/24)</formula>
    </cfRule>
    <cfRule type="expression" dxfId="367" priority="113">
      <formula>S$9&lt;8/24</formula>
    </cfRule>
  </conditionalFormatting>
  <conditionalFormatting sqref="S57:T64">
    <cfRule type="expression" dxfId="366" priority="106">
      <formula>S$9&gt;=20/24</formula>
    </cfRule>
    <cfRule type="expression" dxfId="365" priority="107">
      <formula>AND(S$9&gt;=14/24,S$9&lt;20/24)</formula>
    </cfRule>
    <cfRule type="expression" dxfId="364" priority="108">
      <formula>AND(S$9&gt;=8/24,S$9&lt;14/24)</formula>
    </cfRule>
    <cfRule type="expression" dxfId="363" priority="109">
      <formula>S$9&lt;8/24</formula>
    </cfRule>
  </conditionalFormatting>
  <conditionalFormatting sqref="S82:T88 U84:V88">
    <cfRule type="expression" dxfId="362" priority="102">
      <formula>S$9&gt;=20/24</formula>
    </cfRule>
    <cfRule type="expression" dxfId="361" priority="103">
      <formula>AND(S$9&gt;=14/24,S$9&lt;20/24)</formula>
    </cfRule>
    <cfRule type="expression" dxfId="360" priority="104">
      <formula>AND(S$9&gt;=8/24,S$9&lt;14/24)</formula>
    </cfRule>
    <cfRule type="expression" dxfId="359" priority="105">
      <formula>S$9&lt;8/24</formula>
    </cfRule>
  </conditionalFormatting>
  <conditionalFormatting sqref="S81">
    <cfRule type="expression" dxfId="358" priority="98">
      <formula>S$9&gt;=20/24</formula>
    </cfRule>
    <cfRule type="expression" dxfId="357" priority="99">
      <formula>AND(S$9&gt;=14/24,S$9&lt;20/24)</formula>
    </cfRule>
    <cfRule type="expression" dxfId="356" priority="100">
      <formula>AND(S$9&gt;=8/24,S$9&lt;14/24)</formula>
    </cfRule>
    <cfRule type="expression" dxfId="355" priority="101">
      <formula>S$9&lt;8/24</formula>
    </cfRule>
  </conditionalFormatting>
  <conditionalFormatting sqref="R82:R88 B81:Q88">
    <cfRule type="expression" dxfId="354" priority="94">
      <formula>B$9&gt;=20/24</formula>
    </cfRule>
    <cfRule type="expression" dxfId="353" priority="95">
      <formula>AND(B$9&gt;=14/24,B$9&lt;20/24)</formula>
    </cfRule>
    <cfRule type="expression" dxfId="352" priority="96">
      <formula>AND(B$9&gt;=8/24,B$9&lt;14/24)</formula>
    </cfRule>
    <cfRule type="expression" dxfId="351" priority="97">
      <formula>B$9&lt;8/24</formula>
    </cfRule>
  </conditionalFormatting>
  <conditionalFormatting sqref="R81">
    <cfRule type="expression" dxfId="350" priority="90">
      <formula>R$9&gt;=20/24</formula>
    </cfRule>
    <cfRule type="expression" dxfId="349" priority="91">
      <formula>AND(R$9&gt;=14/24,R$9&lt;20/24)</formula>
    </cfRule>
    <cfRule type="expression" dxfId="348" priority="92">
      <formula>AND(R$9&gt;=8/24,R$9&lt;14/24)</formula>
    </cfRule>
    <cfRule type="expression" dxfId="347" priority="93">
      <formula>R$9&lt;8/24</formula>
    </cfRule>
  </conditionalFormatting>
  <conditionalFormatting sqref="S91:S94">
    <cfRule type="expression" dxfId="346" priority="86">
      <formula>S$9&gt;=20/24</formula>
    </cfRule>
    <cfRule type="expression" dxfId="345" priority="87">
      <formula>AND(S$9&gt;=14/24,S$9&lt;20/24)</formula>
    </cfRule>
    <cfRule type="expression" dxfId="344" priority="88">
      <formula>AND(S$9&gt;=8/24,S$9&lt;14/24)</formula>
    </cfRule>
    <cfRule type="expression" dxfId="343" priority="89">
      <formula>S$9&lt;8/24</formula>
    </cfRule>
  </conditionalFormatting>
  <conditionalFormatting sqref="S95">
    <cfRule type="expression" dxfId="342" priority="82">
      <formula>S$9&gt;=20/24</formula>
    </cfRule>
    <cfRule type="expression" dxfId="341" priority="83">
      <formula>AND(S$9&gt;=14/24,S$9&lt;20/24)</formula>
    </cfRule>
    <cfRule type="expression" dxfId="340" priority="84">
      <formula>AND(S$9&gt;=8/24,S$9&lt;14/24)</formula>
    </cfRule>
    <cfRule type="expression" dxfId="339" priority="85">
      <formula>S$9&lt;8/24</formula>
    </cfRule>
  </conditionalFormatting>
  <conditionalFormatting sqref="G92:L94 B91:F94">
    <cfRule type="expression" dxfId="338" priority="78">
      <formula>B$9&gt;=20/24</formula>
    </cfRule>
    <cfRule type="expression" dxfId="337" priority="79">
      <formula>AND(B$9&gt;=14/24,B$9&lt;20/24)</formula>
    </cfRule>
    <cfRule type="expression" dxfId="336" priority="80">
      <formula>AND(B$9&gt;=8/24,B$9&lt;14/24)</formula>
    </cfRule>
    <cfRule type="expression" dxfId="335" priority="81">
      <formula>B$9&lt;8/24</formula>
    </cfRule>
  </conditionalFormatting>
  <conditionalFormatting sqref="M92:Q94 N91:Q91">
    <cfRule type="expression" dxfId="334" priority="74">
      <formula>M$9&gt;=20/24</formula>
    </cfRule>
    <cfRule type="expression" dxfId="333" priority="75">
      <formula>AND(M$9&gt;=14/24,M$9&lt;20/24)</formula>
    </cfRule>
    <cfRule type="expression" dxfId="332" priority="76">
      <formula>AND(M$9&gt;=8/24,M$9&lt;14/24)</formula>
    </cfRule>
    <cfRule type="expression" dxfId="331" priority="77">
      <formula>M$9&lt;8/24</formula>
    </cfRule>
  </conditionalFormatting>
  <conditionalFormatting sqref="R91:R94">
    <cfRule type="expression" dxfId="330" priority="70">
      <formula>R$9&gt;=20/24</formula>
    </cfRule>
    <cfRule type="expression" dxfId="329" priority="71">
      <formula>AND(R$9&gt;=14/24,R$9&lt;20/24)</formula>
    </cfRule>
    <cfRule type="expression" dxfId="328" priority="72">
      <formula>AND(R$9&gt;=8/24,R$9&lt;14/24)</formula>
    </cfRule>
    <cfRule type="expression" dxfId="327" priority="73">
      <formula>R$9&lt;8/24</formula>
    </cfRule>
  </conditionalFormatting>
  <conditionalFormatting sqref="B95:L95">
    <cfRule type="expression" dxfId="326" priority="66">
      <formula>B$9&gt;=20/24</formula>
    </cfRule>
    <cfRule type="expression" dxfId="325" priority="67">
      <formula>AND(B$9&gt;=14/24,B$9&lt;20/24)</formula>
    </cfRule>
    <cfRule type="expression" dxfId="324" priority="68">
      <formula>AND(B$9&gt;=8/24,B$9&lt;14/24)</formula>
    </cfRule>
    <cfRule type="expression" dxfId="323" priority="69">
      <formula>B$9&lt;8/24</formula>
    </cfRule>
  </conditionalFormatting>
  <conditionalFormatting sqref="M95:Q95">
    <cfRule type="expression" dxfId="322" priority="62">
      <formula>M$9&gt;=20/24</formula>
    </cfRule>
    <cfRule type="expression" dxfId="321" priority="63">
      <formula>AND(M$9&gt;=14/24,M$9&lt;20/24)</formula>
    </cfRule>
    <cfRule type="expression" dxfId="320" priority="64">
      <formula>AND(M$9&gt;=8/24,M$9&lt;14/24)</formula>
    </cfRule>
    <cfRule type="expression" dxfId="319" priority="65">
      <formula>M$9&lt;8/24</formula>
    </cfRule>
  </conditionalFormatting>
  <conditionalFormatting sqref="R95">
    <cfRule type="expression" dxfId="318" priority="58">
      <formula>R$9&gt;=20/24</formula>
    </cfRule>
    <cfRule type="expression" dxfId="317" priority="59">
      <formula>AND(R$9&gt;=14/24,R$9&lt;20/24)</formula>
    </cfRule>
    <cfRule type="expression" dxfId="316" priority="60">
      <formula>AND(R$9&gt;=8/24,R$9&lt;14/24)</formula>
    </cfRule>
    <cfRule type="expression" dxfId="315" priority="61">
      <formula>R$9&lt;8/24</formula>
    </cfRule>
  </conditionalFormatting>
  <conditionalFormatting sqref="L91:M91">
    <cfRule type="expression" dxfId="314" priority="54">
      <formula>L$9&gt;=20/24</formula>
    </cfRule>
    <cfRule type="expression" dxfId="313" priority="55">
      <formula>AND(L$9&gt;=14/24,L$9&lt;20/24)</formula>
    </cfRule>
    <cfRule type="expression" dxfId="312" priority="56">
      <formula>AND(L$9&gt;=8/24,L$9&lt;14/24)</formula>
    </cfRule>
    <cfRule type="expression" dxfId="311" priority="57">
      <formula>L$9&lt;8/24</formula>
    </cfRule>
  </conditionalFormatting>
  <conditionalFormatting sqref="G91:K91">
    <cfRule type="expression" dxfId="310" priority="50">
      <formula>G$9&gt;=20/24</formula>
    </cfRule>
    <cfRule type="expression" dxfId="309" priority="51">
      <formula>AND(G$9&gt;=14/24,G$9&lt;20/24)</formula>
    </cfRule>
    <cfRule type="expression" dxfId="308" priority="52">
      <formula>AND(G$9&gt;=8/24,G$9&lt;14/24)</formula>
    </cfRule>
    <cfRule type="expression" dxfId="307" priority="53">
      <formula>G$9&lt;8/24</formula>
    </cfRule>
  </conditionalFormatting>
  <conditionalFormatting sqref="S91:T91">
    <cfRule type="expression" dxfId="306" priority="46">
      <formula>S$9&gt;=20/24</formula>
    </cfRule>
    <cfRule type="expression" dxfId="305" priority="47">
      <formula>AND(S$9&gt;=14/24,S$9&lt;20/24)</formula>
    </cfRule>
    <cfRule type="expression" dxfId="304" priority="48">
      <formula>AND(S$9&gt;=8/24,S$9&lt;14/24)</formula>
    </cfRule>
    <cfRule type="expression" dxfId="303" priority="49">
      <formula>S$9&lt;8/24</formula>
    </cfRule>
  </conditionalFormatting>
  <conditionalFormatting sqref="M91:R91">
    <cfRule type="expression" dxfId="302" priority="42">
      <formula>M$9&gt;=20/24</formula>
    </cfRule>
    <cfRule type="expression" dxfId="301" priority="43">
      <formula>AND(M$9&gt;=14/24,M$9&lt;20/24)</formula>
    </cfRule>
    <cfRule type="expression" dxfId="300" priority="44">
      <formula>AND(M$9&gt;=8/24,M$9&lt;14/24)</formula>
    </cfRule>
    <cfRule type="expression" dxfId="299" priority="45">
      <formula>M$9&lt;8/24</formula>
    </cfRule>
  </conditionalFormatting>
  <conditionalFormatting sqref="L15:L30 L11:L13 M26:N30 M19:N23">
    <cfRule type="expression" dxfId="298" priority="38">
      <formula>L$9&gt;=20/24</formula>
    </cfRule>
    <cfRule type="expression" dxfId="297" priority="39">
      <formula>AND(L$9&gt;=14/24,L$9&lt;20/24)</formula>
    </cfRule>
    <cfRule type="expression" dxfId="296" priority="40">
      <formula>AND(L$9&gt;=8/24,L$9&lt;14/24)</formula>
    </cfRule>
    <cfRule type="expression" dxfId="295" priority="41">
      <formula>L$9&lt;8/24</formula>
    </cfRule>
  </conditionalFormatting>
  <conditionalFormatting sqref="L32:N32">
    <cfRule type="expression" dxfId="294" priority="34">
      <formula>L$9&gt;=20/24</formula>
    </cfRule>
    <cfRule type="expression" dxfId="293" priority="35">
      <formula>AND(L$9&gt;=14/24,L$9&lt;20/24)</formula>
    </cfRule>
    <cfRule type="expression" dxfId="292" priority="36">
      <formula>AND(L$9&gt;=8/24,L$9&lt;14/24)</formula>
    </cfRule>
    <cfRule type="expression" dxfId="291" priority="37">
      <formula>L$9&lt;8/24</formula>
    </cfRule>
  </conditionalFormatting>
  <conditionalFormatting sqref="L15:L30 L11:L13 L32:N32 M26:N30 M19:N23">
    <cfRule type="expression" dxfId="290" priority="33">
      <formula>L11&gt;$AG11</formula>
    </cfRule>
  </conditionalFormatting>
  <conditionalFormatting sqref="L31:N31">
    <cfRule type="expression" dxfId="289" priority="29">
      <formula>L$9&gt;=20/24</formula>
    </cfRule>
    <cfRule type="expression" dxfId="288" priority="30">
      <formula>AND(L$9&gt;=14/24,L$9&lt;20/24)</formula>
    </cfRule>
    <cfRule type="expression" dxfId="287" priority="31">
      <formula>AND(L$9&gt;=8/24,L$9&lt;14/24)</formula>
    </cfRule>
    <cfRule type="expression" dxfId="286" priority="32">
      <formula>L$9&lt;8/24</formula>
    </cfRule>
  </conditionalFormatting>
  <conditionalFormatting sqref="L31:N31">
    <cfRule type="expression" dxfId="285" priority="28">
      <formula>L31&gt;$AG31</formula>
    </cfRule>
  </conditionalFormatting>
  <conditionalFormatting sqref="L14">
    <cfRule type="expression" dxfId="284" priority="24">
      <formula>L$9&gt;=20/24</formula>
    </cfRule>
    <cfRule type="expression" dxfId="283" priority="25">
      <formula>AND(L$9&gt;=14/24,L$9&lt;20/24)</formula>
    </cfRule>
    <cfRule type="expression" dxfId="282" priority="26">
      <formula>AND(L$9&gt;=8/24,L$9&lt;14/24)</formula>
    </cfRule>
    <cfRule type="expression" dxfId="281" priority="27">
      <formula>L$9&lt;8/24</formula>
    </cfRule>
  </conditionalFormatting>
  <conditionalFormatting sqref="L14">
    <cfRule type="expression" dxfId="280" priority="23">
      <formula>L14&gt;$AG14</formula>
    </cfRule>
  </conditionalFormatting>
  <conditionalFormatting sqref="L36:M39 L42:M45">
    <cfRule type="expression" dxfId="279" priority="19">
      <formula>L$9&gt;=20/24</formula>
    </cfRule>
    <cfRule type="expression" dxfId="278" priority="20">
      <formula>AND(L$9&gt;=14/24,L$9&lt;20/24)</formula>
    </cfRule>
    <cfRule type="expression" dxfId="277" priority="21">
      <formula>AND(L$9&gt;=8/24,L$9&lt;14/24)</formula>
    </cfRule>
    <cfRule type="expression" dxfId="276" priority="22">
      <formula>L$9&lt;8/24</formula>
    </cfRule>
  </conditionalFormatting>
  <conditionalFormatting sqref="L40:M40">
    <cfRule type="expression" dxfId="275" priority="15">
      <formula>L$9&gt;=20/24</formula>
    </cfRule>
    <cfRule type="expression" dxfId="274" priority="16">
      <formula>AND(L$9&gt;=14/24,L$9&lt;20/24)</formula>
    </cfRule>
    <cfRule type="expression" dxfId="273" priority="17">
      <formula>AND(L$9&gt;=8/24,L$9&lt;14/24)</formula>
    </cfRule>
    <cfRule type="expression" dxfId="272" priority="18">
      <formula>L$9&lt;8/24</formula>
    </cfRule>
  </conditionalFormatting>
  <conditionalFormatting sqref="L46:M46">
    <cfRule type="expression" dxfId="271" priority="11">
      <formula>L$9&gt;=20/24</formula>
    </cfRule>
    <cfRule type="expression" dxfId="270" priority="12">
      <formula>AND(L$9&gt;=14/24,L$9&lt;20/24)</formula>
    </cfRule>
    <cfRule type="expression" dxfId="269" priority="13">
      <formula>AND(L$9&gt;=8/24,L$9&lt;14/24)</formula>
    </cfRule>
    <cfRule type="expression" dxfId="268" priority="14">
      <formula>L$9&lt;8/24</formula>
    </cfRule>
  </conditionalFormatting>
  <conditionalFormatting sqref="L47:M47">
    <cfRule type="expression" dxfId="267" priority="7">
      <formula>L$9&gt;=20/24</formula>
    </cfRule>
    <cfRule type="expression" dxfId="266" priority="8">
      <formula>AND(L$9&gt;=14/24,L$9&lt;20/24)</formula>
    </cfRule>
    <cfRule type="expression" dxfId="265" priority="9">
      <formula>AND(L$9&gt;=8/24,L$9&lt;14/24)</formula>
    </cfRule>
    <cfRule type="expression" dxfId="264" priority="10">
      <formula>L$9&lt;8/24</formula>
    </cfRule>
  </conditionalFormatting>
  <conditionalFormatting sqref="L42:M47 L36:M40">
    <cfRule type="expression" dxfId="263" priority="6">
      <formula>L36&gt;$AG36</formula>
    </cfRule>
  </conditionalFormatting>
  <conditionalFormatting sqref="L41:M41">
    <cfRule type="expression" dxfId="262" priority="2">
      <formula>L$9&gt;=20/24</formula>
    </cfRule>
    <cfRule type="expression" dxfId="261" priority="3">
      <formula>AND(L$9&gt;=14/24,L$9&lt;20/24)</formula>
    </cfRule>
    <cfRule type="expression" dxfId="260" priority="4">
      <formula>AND(L$9&gt;=8/24,L$9&lt;14/24)</formula>
    </cfRule>
    <cfRule type="expression" dxfId="259" priority="5">
      <formula>L$9&lt;8/24</formula>
    </cfRule>
  </conditionalFormatting>
  <conditionalFormatting sqref="L41:M41">
    <cfRule type="expression" dxfId="258" priority="1">
      <formula>L41&gt;$AG41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67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U92" sqref="U9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8.7109375" style="1"/>
    <col min="38" max="41" width="9.140625" customWidth="1"/>
  </cols>
  <sheetData>
    <row r="1" spans="1:88" ht="36" customHeight="1" thickBot="1" x14ac:dyDescent="0.3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 t="s">
        <v>1</v>
      </c>
      <c r="AH1" s="207"/>
      <c r="AI1" s="207"/>
      <c r="AL1" s="2"/>
      <c r="AM1" s="3"/>
    </row>
    <row r="2" spans="1:88" ht="20.25" x14ac:dyDescent="0.25">
      <c r="A2" s="4"/>
      <c r="B2" s="208" t="s">
        <v>2</v>
      </c>
      <c r="C2" s="5"/>
      <c r="D2" s="210" t="s">
        <v>3</v>
      </c>
      <c r="E2" s="5"/>
      <c r="F2" s="210" t="s">
        <v>4</v>
      </c>
      <c r="G2" s="5"/>
      <c r="H2" s="210" t="s">
        <v>5</v>
      </c>
      <c r="I2" s="6"/>
      <c r="J2" s="212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AG35</f>
        <v>1416.83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9"/>
      <c r="C3" s="18"/>
      <c r="D3" s="211"/>
      <c r="E3" s="18"/>
      <c r="F3" s="211"/>
      <c r="G3" s="18"/>
      <c r="H3" s="211"/>
      <c r="I3" s="19"/>
      <c r="J3" s="212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AG49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174" t="s">
        <v>213</v>
      </c>
      <c r="B4" s="186" t="e">
        <f ca="1">"2078/"&amp;"04/"&amp;INT(MID(CELL("filename",D6),FIND("]",CELL("filename",D6))+1,200))</f>
        <v>#VALUE!</v>
      </c>
      <c r="C4" s="186"/>
      <c r="D4" s="186"/>
      <c r="E4" s="187" t="str">
        <f ca="1">IFERROR([1]!DateBStoAD(B4),"")</f>
        <v/>
      </c>
      <c r="F4" s="188"/>
      <c r="G4" s="188"/>
      <c r="H4" s="188" t="str">
        <f ca="1">TEXT(E4,"dddd")</f>
        <v/>
      </c>
      <c r="I4" s="188"/>
      <c r="J4" s="29"/>
      <c r="K4" t="str">
        <f>"Total Peak Supply(Inclusive of Export) ("&amp;ROUND(B212,0)&amp;" MW)"&amp;"    IPP   = "&amp;ROUND(B207,0)&amp;" MW     NEA RoR = "&amp;ROUND(B208,0)&amp;" MWImport   = "&amp;ROUND(B210,0)&amp;" MW      KL1+KL2+K3 = "&amp;ROUND(B209,0) &amp;" MW    EXPORT = "&amp;ROUND(B211,0)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30"/>
      <c r="AE4" s="30"/>
      <c r="AF4" s="30"/>
      <c r="AG4" s="24">
        <f>AG53</f>
        <v>106</v>
      </c>
      <c r="AH4" s="13" t="s">
        <v>11</v>
      </c>
      <c r="AI4" s="14"/>
      <c r="AL4" s="31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27"/>
      <c r="B5" s="32">
        <f>B65</f>
        <v>0</v>
      </c>
      <c r="C5" s="32">
        <f t="shared" ref="C5:AF5" si="0">C65</f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0</v>
      </c>
      <c r="AA5" s="32">
        <f t="shared" si="0"/>
        <v>0</v>
      </c>
      <c r="AB5" s="32">
        <f t="shared" si="0"/>
        <v>0</v>
      </c>
      <c r="AC5" s="32">
        <f t="shared" si="0"/>
        <v>0</v>
      </c>
      <c r="AD5" s="32">
        <f t="shared" si="0"/>
        <v>0</v>
      </c>
      <c r="AE5" s="32">
        <f t="shared" si="0"/>
        <v>0</v>
      </c>
      <c r="AF5" s="32">
        <f t="shared" si="0"/>
        <v>0</v>
      </c>
      <c r="AG5" s="24"/>
      <c r="AH5" s="13"/>
      <c r="AI5" s="14"/>
      <c r="AL5" s="31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27"/>
      <c r="B6" s="28"/>
      <c r="C6" s="27"/>
      <c r="D6" s="167"/>
      <c r="E6" s="167"/>
      <c r="F6" s="167"/>
      <c r="G6" s="167"/>
      <c r="H6" s="167"/>
      <c r="I6" s="167"/>
      <c r="J6" s="29"/>
      <c r="K6" t="str">
        <f>"Evening Peak "&amp;ROUND(B212,0)&amp;"MW at "&amp;TRUNC(B213*24,0)&amp;":"&amp;ROUND((B213*24-TRUNC(B213*24,0))*60,0)&amp;"hr at "&amp;ROUND(B214,1)&amp;"Hz     "&amp;A204&amp;" "&amp;ROUND(B204,0)&amp;"MW at "&amp;TRUNC(C204*24,0)&amp;":"&amp;ROUND((C204*24-TRUNC(C204*24,0))*6,0)&amp;"0hr"</f>
        <v>Evening Peak 0MW at 0:0hr at 0Hz     Morning Peak 224MW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30"/>
      <c r="AE6" s="30"/>
      <c r="AF6" s="30"/>
      <c r="AG6" s="24">
        <f>SUM(AG2:AG4)</f>
        <v>2012.74</v>
      </c>
      <c r="AH6" s="33" t="s">
        <v>12</v>
      </c>
      <c r="AI6" s="14"/>
      <c r="AL6" s="31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4" t="str">
        <f>"Base Load="&amp;ROUND(MIN($B$7:$AF$7),0)</f>
        <v>Base Load=224</v>
      </c>
      <c r="B7" s="35">
        <f t="shared" ref="B7:AF7" si="1">B72</f>
        <v>223.54</v>
      </c>
      <c r="C7" s="35">
        <f t="shared" si="1"/>
        <v>223.54</v>
      </c>
      <c r="D7" s="35">
        <f t="shared" si="1"/>
        <v>223.54</v>
      </c>
      <c r="E7" s="35">
        <f t="shared" si="1"/>
        <v>223.54</v>
      </c>
      <c r="F7" s="35">
        <f t="shared" si="1"/>
        <v>223.54</v>
      </c>
      <c r="G7" s="35">
        <f t="shared" si="1"/>
        <v>223.54</v>
      </c>
      <c r="H7" s="35">
        <f t="shared" si="1"/>
        <v>223.54</v>
      </c>
      <c r="I7" s="35">
        <f t="shared" si="1"/>
        <v>223.54</v>
      </c>
      <c r="J7" s="35">
        <f t="shared" si="1"/>
        <v>223.54</v>
      </c>
      <c r="K7" s="35">
        <f t="shared" si="1"/>
        <v>223.54</v>
      </c>
      <c r="L7" s="35">
        <f>L72</f>
        <v>223.54</v>
      </c>
      <c r="M7" s="35">
        <f t="shared" si="1"/>
        <v>223.54</v>
      </c>
      <c r="N7" s="35">
        <f t="shared" si="1"/>
        <v>223.54</v>
      </c>
      <c r="O7" s="35">
        <f t="shared" si="1"/>
        <v>223.54</v>
      </c>
      <c r="P7" s="35">
        <f t="shared" si="1"/>
        <v>223.54</v>
      </c>
      <c r="Q7" s="35">
        <f t="shared" si="1"/>
        <v>223.54</v>
      </c>
      <c r="R7" s="35">
        <f t="shared" si="1"/>
        <v>223.54</v>
      </c>
      <c r="S7" s="35">
        <f t="shared" si="1"/>
        <v>223.54</v>
      </c>
      <c r="T7" s="35">
        <f t="shared" si="1"/>
        <v>223.54</v>
      </c>
      <c r="U7" s="35">
        <f t="shared" si="1"/>
        <v>223.54</v>
      </c>
      <c r="V7" s="35">
        <f t="shared" si="1"/>
        <v>223.54</v>
      </c>
      <c r="W7" s="35">
        <f t="shared" si="1"/>
        <v>223.54</v>
      </c>
      <c r="X7" s="35">
        <f t="shared" si="1"/>
        <v>223.54</v>
      </c>
      <c r="Y7" s="35">
        <f t="shared" si="1"/>
        <v>223.54</v>
      </c>
      <c r="Z7" s="35">
        <f t="shared" si="1"/>
        <v>223.54</v>
      </c>
      <c r="AA7" s="35">
        <f t="shared" si="1"/>
        <v>223.54</v>
      </c>
      <c r="AB7" s="35">
        <f t="shared" si="1"/>
        <v>223.54</v>
      </c>
      <c r="AC7" s="35">
        <f t="shared" si="1"/>
        <v>223.54</v>
      </c>
      <c r="AD7" s="35">
        <f t="shared" si="1"/>
        <v>223.54</v>
      </c>
      <c r="AE7" s="35">
        <f t="shared" si="1"/>
        <v>223.54</v>
      </c>
      <c r="AF7" s="35">
        <f t="shared" si="1"/>
        <v>223.54</v>
      </c>
      <c r="AG7" s="36"/>
      <c r="AH7" s="37"/>
      <c r="AI7" s="38"/>
      <c r="AL7" s="39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0"/>
      <c r="B8" s="201" t="s">
        <v>13</v>
      </c>
      <c r="C8" s="202"/>
      <c r="D8" s="202"/>
      <c r="E8" s="202"/>
      <c r="F8" s="202"/>
      <c r="G8" s="202"/>
      <c r="H8" s="202"/>
      <c r="I8" s="202"/>
      <c r="J8" s="202"/>
      <c r="K8" s="203"/>
      <c r="L8" s="204" t="s">
        <v>14</v>
      </c>
      <c r="M8" s="205"/>
      <c r="N8" s="205"/>
      <c r="O8" s="205"/>
      <c r="P8" s="205"/>
      <c r="Q8" s="205"/>
      <c r="R8" s="204" t="s">
        <v>15</v>
      </c>
      <c r="S8" s="205"/>
      <c r="T8" s="205"/>
      <c r="U8" s="205"/>
      <c r="V8" s="205"/>
      <c r="W8" s="205"/>
      <c r="X8" s="205"/>
      <c r="Y8" s="205"/>
      <c r="Z8" s="205"/>
      <c r="AA8" s="196" t="s">
        <v>16</v>
      </c>
      <c r="AB8" s="197"/>
      <c r="AC8" s="197"/>
      <c r="AD8" s="197"/>
      <c r="AE8" s="197"/>
      <c r="AF8" s="198"/>
      <c r="AG8" s="41"/>
      <c r="AH8" s="42"/>
      <c r="AI8" s="43"/>
      <c r="AL8" s="31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9" t="s">
        <v>17</v>
      </c>
      <c r="B9" s="194">
        <v>4.1666666666666664E-2</v>
      </c>
      <c r="C9" s="194">
        <v>8.3333333333333301E-2</v>
      </c>
      <c r="D9" s="194">
        <v>0.125</v>
      </c>
      <c r="E9" s="194">
        <v>0.16666666666666699</v>
      </c>
      <c r="F9" s="194">
        <v>0.20833333333333301</v>
      </c>
      <c r="G9" s="194">
        <v>0.22916666666666666</v>
      </c>
      <c r="H9" s="194">
        <v>0.25</v>
      </c>
      <c r="I9" s="194">
        <v>0.27083333333333331</v>
      </c>
      <c r="J9" s="194">
        <v>0.29166666666666669</v>
      </c>
      <c r="K9" s="194">
        <v>0.3125</v>
      </c>
      <c r="L9" s="192">
        <v>0.33333333333333331</v>
      </c>
      <c r="M9" s="192">
        <v>0.375</v>
      </c>
      <c r="N9" s="192">
        <v>0.41666666666666702</v>
      </c>
      <c r="O9" s="192">
        <v>0.45833333333333298</v>
      </c>
      <c r="P9" s="192">
        <v>0.5</v>
      </c>
      <c r="Q9" s="192">
        <v>0.54166666666666696</v>
      </c>
      <c r="R9" s="192">
        <v>0.58333333333333304</v>
      </c>
      <c r="S9" s="192">
        <v>0.625</v>
      </c>
      <c r="T9" s="192">
        <v>0.66666666666666696</v>
      </c>
      <c r="U9" s="192">
        <v>0.70833333333333304</v>
      </c>
      <c r="V9" s="192">
        <v>0.72916666666666663</v>
      </c>
      <c r="W9" s="192">
        <v>0.75</v>
      </c>
      <c r="X9" s="192">
        <v>0.77083333333333337</v>
      </c>
      <c r="Y9" s="192">
        <v>0.79166666666666663</v>
      </c>
      <c r="Z9" s="192">
        <v>0.8125</v>
      </c>
      <c r="AA9" s="194">
        <v>0.83333333333333337</v>
      </c>
      <c r="AB9" s="194">
        <v>0.85416666666666663</v>
      </c>
      <c r="AC9" s="194">
        <v>0.875</v>
      </c>
      <c r="AD9" s="194">
        <v>0.91666666666666696</v>
      </c>
      <c r="AE9" s="194">
        <v>0.95833333333333304</v>
      </c>
      <c r="AF9" s="194">
        <v>1</v>
      </c>
      <c r="AG9" s="189" t="s">
        <v>1</v>
      </c>
      <c r="AH9" s="44"/>
      <c r="AI9" s="43"/>
      <c r="AL9" s="31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200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3"/>
      <c r="S10" s="193"/>
      <c r="T10" s="193"/>
      <c r="U10" s="193"/>
      <c r="V10" s="193"/>
      <c r="W10" s="193"/>
      <c r="X10" s="193"/>
      <c r="Y10" s="193"/>
      <c r="Z10" s="193"/>
      <c r="AA10" s="195"/>
      <c r="AB10" s="195"/>
      <c r="AC10" s="195"/>
      <c r="AD10" s="195"/>
      <c r="AE10" s="195"/>
      <c r="AF10" s="195"/>
      <c r="AG10" s="190"/>
      <c r="AH10" s="45"/>
      <c r="AL10" s="31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x14ac:dyDescent="0.25">
      <c r="A11" s="46" t="s">
        <v>192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  <c r="M11" s="48"/>
      <c r="N11" s="48"/>
      <c r="O11" s="48"/>
      <c r="P11" s="48"/>
      <c r="Q11" s="48"/>
      <c r="R11" s="49"/>
      <c r="S11" s="49"/>
      <c r="T11" s="49"/>
      <c r="U11" s="49"/>
      <c r="V11" s="49"/>
      <c r="W11" s="49"/>
      <c r="X11" s="49"/>
      <c r="Y11" s="49"/>
      <c r="Z11" s="49"/>
      <c r="AA11" s="47"/>
      <c r="AB11" s="47"/>
      <c r="AC11" s="47"/>
      <c r="AD11" s="47"/>
      <c r="AE11" s="47"/>
      <c r="AF11" s="47"/>
      <c r="AG11" s="50">
        <v>456</v>
      </c>
      <c r="AH11" s="51">
        <f>MAX(B11:AF11)</f>
        <v>0</v>
      </c>
      <c r="AI11" s="52">
        <f>MIN(B11:AF11)</f>
        <v>0</v>
      </c>
      <c r="AK11" s="53"/>
      <c r="AL11" s="31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4" t="s">
        <v>193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7"/>
      <c r="AB12" s="47"/>
      <c r="AC12" s="47"/>
      <c r="AD12" s="47"/>
      <c r="AE12" s="47"/>
      <c r="AF12" s="47"/>
      <c r="AG12" s="168">
        <v>60</v>
      </c>
      <c r="AH12" s="51">
        <f t="shared" ref="AH12:AH75" si="2">MAX(B12:AF12)</f>
        <v>0</v>
      </c>
      <c r="AI12" s="52">
        <f t="shared" ref="AI12:AI75" si="3">MIN(B12:AF12)</f>
        <v>0</v>
      </c>
      <c r="AK12" s="53"/>
      <c r="AL12" s="31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4" t="s">
        <v>194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7"/>
      <c r="AB13" s="47"/>
      <c r="AC13" s="47"/>
      <c r="AD13" s="47"/>
      <c r="AE13" s="47"/>
      <c r="AF13" s="47"/>
      <c r="AG13" s="168">
        <v>52.4</v>
      </c>
      <c r="AH13" s="51">
        <f t="shared" si="2"/>
        <v>0</v>
      </c>
      <c r="AI13" s="52">
        <f t="shared" si="3"/>
        <v>0</v>
      </c>
      <c r="AK13" s="53"/>
      <c r="AL13" s="31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4" t="s">
        <v>195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55"/>
      <c r="AB14" s="55"/>
      <c r="AC14" s="55"/>
      <c r="AD14" s="55"/>
      <c r="AE14" s="55"/>
      <c r="AF14" s="55"/>
      <c r="AG14" s="56">
        <v>50</v>
      </c>
      <c r="AH14" s="51">
        <f t="shared" si="2"/>
        <v>0</v>
      </c>
      <c r="AI14" s="52">
        <f t="shared" si="3"/>
        <v>0</v>
      </c>
      <c r="AK14" s="53"/>
      <c r="AL14" s="31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4" t="s">
        <v>196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7"/>
      <c r="AB15" s="47"/>
      <c r="AC15" s="47"/>
      <c r="AD15" s="47"/>
      <c r="AE15" s="47"/>
      <c r="AF15" s="47"/>
      <c r="AG15" s="168">
        <v>45</v>
      </c>
      <c r="AH15" s="51">
        <f t="shared" si="2"/>
        <v>0</v>
      </c>
      <c r="AI15" s="52">
        <f t="shared" si="3"/>
        <v>0</v>
      </c>
      <c r="AK15" s="53"/>
      <c r="AL15" s="31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4" t="s">
        <v>197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7"/>
      <c r="AB16" s="47"/>
      <c r="AC16" s="47"/>
      <c r="AD16" s="47"/>
      <c r="AE16" s="47"/>
      <c r="AF16" s="47"/>
      <c r="AG16" s="168">
        <v>42</v>
      </c>
      <c r="AH16" s="51">
        <f t="shared" si="2"/>
        <v>0</v>
      </c>
      <c r="AI16" s="52">
        <f t="shared" si="3"/>
        <v>0</v>
      </c>
      <c r="AK16" s="53"/>
      <c r="AL16" s="31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4" t="s">
        <v>198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7"/>
      <c r="AB17" s="47"/>
      <c r="AC17" s="47"/>
      <c r="AD17" s="47"/>
      <c r="AE17" s="47"/>
      <c r="AF17" s="47"/>
      <c r="AG17" s="168">
        <v>36</v>
      </c>
      <c r="AH17" s="51">
        <f t="shared" si="2"/>
        <v>0</v>
      </c>
      <c r="AI17" s="52">
        <f t="shared" si="3"/>
        <v>0</v>
      </c>
      <c r="AK17" s="53"/>
      <c r="AL17" s="31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4" t="s">
        <v>199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7"/>
      <c r="AB18" s="47"/>
      <c r="AC18" s="47"/>
      <c r="AD18" s="47"/>
      <c r="AE18" s="47"/>
      <c r="AF18" s="47"/>
      <c r="AG18" s="168">
        <v>30</v>
      </c>
      <c r="AH18" s="51">
        <f t="shared" si="2"/>
        <v>0</v>
      </c>
      <c r="AI18" s="52">
        <f t="shared" si="3"/>
        <v>0</v>
      </c>
      <c r="AK18" s="53"/>
      <c r="AL18" s="31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4" t="s">
        <v>200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7"/>
      <c r="AB19" s="47"/>
      <c r="AC19" s="47"/>
      <c r="AD19" s="47"/>
      <c r="AE19" s="47"/>
      <c r="AF19" s="47"/>
      <c r="AG19" s="168">
        <v>27</v>
      </c>
      <c r="AH19" s="51">
        <f t="shared" si="2"/>
        <v>0</v>
      </c>
      <c r="AI19" s="52">
        <f t="shared" si="3"/>
        <v>0</v>
      </c>
      <c r="AK19" s="53"/>
      <c r="AL19" s="31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4" t="s">
        <v>201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7"/>
      <c r="AB20" s="47"/>
      <c r="AC20" s="47"/>
      <c r="AD20" s="47"/>
      <c r="AE20" s="47"/>
      <c r="AF20" s="47"/>
      <c r="AG20" s="168">
        <v>25</v>
      </c>
      <c r="AH20" s="51">
        <f t="shared" si="2"/>
        <v>0</v>
      </c>
      <c r="AI20" s="52">
        <f t="shared" si="3"/>
        <v>0</v>
      </c>
      <c r="AK20" s="53"/>
      <c r="AL20" s="31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4" t="s">
        <v>202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7"/>
      <c r="AB21" s="47"/>
      <c r="AC21" s="47"/>
      <c r="AD21" s="47"/>
      <c r="AE21" s="47"/>
      <c r="AF21" s="47"/>
      <c r="AG21" s="168">
        <v>25</v>
      </c>
      <c r="AH21" s="51">
        <f t="shared" si="2"/>
        <v>0</v>
      </c>
      <c r="AI21" s="52">
        <f t="shared" si="3"/>
        <v>0</v>
      </c>
      <c r="AK21" s="53"/>
      <c r="AL21" s="31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4" t="s">
        <v>203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7"/>
      <c r="AB22" s="47"/>
      <c r="AC22" s="47"/>
      <c r="AD22" s="47"/>
      <c r="AE22" s="47"/>
      <c r="AF22" s="47"/>
      <c r="AG22" s="168">
        <v>25</v>
      </c>
      <c r="AH22" s="51">
        <f t="shared" si="2"/>
        <v>0</v>
      </c>
      <c r="AI22" s="52">
        <f t="shared" si="3"/>
        <v>0</v>
      </c>
      <c r="AK22" s="53"/>
      <c r="AL22" s="31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4" t="s">
        <v>204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7"/>
      <c r="AB23" s="47"/>
      <c r="AC23" s="47"/>
      <c r="AD23" s="47"/>
      <c r="AE23" s="47"/>
      <c r="AF23" s="47"/>
      <c r="AG23" s="168">
        <v>25</v>
      </c>
      <c r="AH23" s="51">
        <f t="shared" si="2"/>
        <v>0</v>
      </c>
      <c r="AI23" s="52">
        <f t="shared" si="3"/>
        <v>0</v>
      </c>
      <c r="AK23" s="53"/>
      <c r="AL23" s="31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4" t="s">
        <v>205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7"/>
      <c r="AB24" s="47"/>
      <c r="AC24" s="47"/>
      <c r="AD24" s="47"/>
      <c r="AE24" s="47"/>
      <c r="AF24" s="47"/>
      <c r="AG24" s="168">
        <v>24.2</v>
      </c>
      <c r="AH24" s="51">
        <f t="shared" si="2"/>
        <v>0</v>
      </c>
      <c r="AI24" s="52">
        <f t="shared" si="3"/>
        <v>0</v>
      </c>
      <c r="AK24" s="53"/>
      <c r="AL24" s="31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4" t="s">
        <v>94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7"/>
      <c r="AB25" s="47"/>
      <c r="AC25" s="47"/>
      <c r="AD25" s="47"/>
      <c r="AE25" s="47"/>
      <c r="AF25" s="47"/>
      <c r="AG25" s="168">
        <v>23.5</v>
      </c>
      <c r="AH25" s="51">
        <f t="shared" si="2"/>
        <v>0</v>
      </c>
      <c r="AI25" s="52">
        <f t="shared" si="3"/>
        <v>0</v>
      </c>
      <c r="AK25" s="53"/>
      <c r="AL25" s="31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4" t="s">
        <v>95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7"/>
      <c r="AB26" s="47"/>
      <c r="AC26" s="47"/>
      <c r="AD26" s="47"/>
      <c r="AE26" s="47"/>
      <c r="AF26" s="47"/>
      <c r="AG26" s="168">
        <v>22.2</v>
      </c>
      <c r="AH26" s="51">
        <f t="shared" si="2"/>
        <v>0</v>
      </c>
      <c r="AI26" s="52">
        <f t="shared" si="3"/>
        <v>0</v>
      </c>
      <c r="AK26" s="53"/>
      <c r="AL26" s="31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4" t="s">
        <v>96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7"/>
      <c r="AB27" s="47"/>
      <c r="AC27" s="47"/>
      <c r="AD27" s="47"/>
      <c r="AE27" s="47"/>
      <c r="AF27" s="47"/>
      <c r="AG27" s="168">
        <v>22.1</v>
      </c>
      <c r="AH27" s="51">
        <f t="shared" si="2"/>
        <v>0</v>
      </c>
      <c r="AI27" s="52">
        <f t="shared" si="3"/>
        <v>0</v>
      </c>
      <c r="AK27" s="53"/>
      <c r="AL27" s="31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4" t="s">
        <v>97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7"/>
      <c r="AB28" s="47"/>
      <c r="AC28" s="47"/>
      <c r="AD28" s="47"/>
      <c r="AE28" s="47"/>
      <c r="AF28" s="47"/>
      <c r="AG28" s="168">
        <v>22.1</v>
      </c>
      <c r="AH28" s="51">
        <f t="shared" si="2"/>
        <v>0</v>
      </c>
      <c r="AI28" s="52">
        <f t="shared" si="3"/>
        <v>0</v>
      </c>
      <c r="AK28" s="53"/>
      <c r="AL28" s="31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ht="14.25" customHeight="1" x14ac:dyDescent="0.25">
      <c r="A29" s="54" t="s">
        <v>98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55"/>
      <c r="AB29" s="55"/>
      <c r="AC29" s="55"/>
      <c r="AD29" s="55"/>
      <c r="AE29" s="55"/>
      <c r="AF29" s="55"/>
      <c r="AG29" s="56">
        <v>22</v>
      </c>
      <c r="AH29" s="51">
        <f t="shared" si="2"/>
        <v>0</v>
      </c>
      <c r="AI29" s="52">
        <f t="shared" si="3"/>
        <v>0</v>
      </c>
      <c r="AK29" s="53"/>
      <c r="AL29" s="31"/>
      <c r="AM29" s="26"/>
      <c r="AN29" s="26"/>
      <c r="AO29" s="26"/>
      <c r="AP29" s="26"/>
      <c r="AQ29" s="59"/>
      <c r="AR29" s="60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ht="14.25" customHeight="1" x14ac:dyDescent="0.25">
      <c r="A30" s="57" t="s">
        <v>99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55"/>
      <c r="AB30" s="55"/>
      <c r="AC30" s="55"/>
      <c r="AD30" s="55"/>
      <c r="AE30" s="55"/>
      <c r="AF30" s="55"/>
      <c r="AG30" s="58">
        <v>22</v>
      </c>
      <c r="AH30" s="51">
        <f t="shared" si="2"/>
        <v>0</v>
      </c>
      <c r="AI30" s="52">
        <f t="shared" si="3"/>
        <v>0</v>
      </c>
      <c r="AK30" s="53"/>
      <c r="AL30" s="31"/>
      <c r="AM30" s="26"/>
      <c r="AN30" s="26"/>
      <c r="AO30" s="26"/>
      <c r="AP30" s="26"/>
      <c r="AQ30" s="59"/>
      <c r="AR30" s="60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x14ac:dyDescent="0.25">
      <c r="A31" s="57" t="s">
        <v>100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55"/>
      <c r="AB31" s="55"/>
      <c r="AC31" s="55"/>
      <c r="AD31" s="55"/>
      <c r="AE31" s="55"/>
      <c r="AF31" s="55"/>
      <c r="AG31" s="58">
        <v>20</v>
      </c>
      <c r="AH31" s="51">
        <f t="shared" si="2"/>
        <v>0</v>
      </c>
      <c r="AI31" s="52">
        <f t="shared" si="3"/>
        <v>0</v>
      </c>
      <c r="AK31" s="53"/>
      <c r="AL31" s="31"/>
      <c r="AO31" s="26"/>
      <c r="AP31" s="26"/>
      <c r="AQ31" s="59"/>
      <c r="AR31" s="60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x14ac:dyDescent="0.25">
      <c r="A32" s="57" t="s">
        <v>101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55"/>
      <c r="AB32" s="55"/>
      <c r="AC32" s="55"/>
      <c r="AD32" s="55"/>
      <c r="AE32" s="55"/>
      <c r="AF32" s="55"/>
      <c r="AG32" s="58">
        <v>15.33</v>
      </c>
      <c r="AH32" s="51">
        <f t="shared" si="2"/>
        <v>0</v>
      </c>
      <c r="AI32" s="52">
        <f t="shared" si="3"/>
        <v>0</v>
      </c>
      <c r="AK32" s="53"/>
      <c r="AL32" s="31"/>
      <c r="AO32" s="26"/>
      <c r="AP32" s="26"/>
      <c r="AQ32" s="59"/>
      <c r="AR32" s="60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41" x14ac:dyDescent="0.25">
      <c r="A33" s="62" t="s">
        <v>18</v>
      </c>
      <c r="B33" s="55">
        <v>220</v>
      </c>
      <c r="C33" s="55">
        <v>220</v>
      </c>
      <c r="D33" s="55">
        <v>220</v>
      </c>
      <c r="E33" s="55">
        <v>220</v>
      </c>
      <c r="F33" s="55">
        <v>220</v>
      </c>
      <c r="G33" s="55">
        <v>220</v>
      </c>
      <c r="H33" s="55">
        <v>220</v>
      </c>
      <c r="I33" s="55">
        <v>220</v>
      </c>
      <c r="J33" s="55">
        <v>220</v>
      </c>
      <c r="K33" s="55">
        <v>220</v>
      </c>
      <c r="L33" s="55">
        <v>220</v>
      </c>
      <c r="M33" s="55">
        <v>220</v>
      </c>
      <c r="N33" s="55">
        <v>220</v>
      </c>
      <c r="O33" s="55">
        <v>220</v>
      </c>
      <c r="P33" s="55">
        <v>220</v>
      </c>
      <c r="Q33" s="55">
        <v>220</v>
      </c>
      <c r="R33" s="55">
        <v>220</v>
      </c>
      <c r="S33" s="55">
        <v>220</v>
      </c>
      <c r="T33" s="55">
        <v>220</v>
      </c>
      <c r="U33" s="55">
        <v>220</v>
      </c>
      <c r="V33" s="55">
        <v>220</v>
      </c>
      <c r="W33" s="55">
        <v>220</v>
      </c>
      <c r="X33" s="55">
        <v>220</v>
      </c>
      <c r="Y33" s="55">
        <v>220</v>
      </c>
      <c r="Z33" s="55">
        <v>220</v>
      </c>
      <c r="AA33" s="55">
        <v>220</v>
      </c>
      <c r="AB33" s="55">
        <v>220</v>
      </c>
      <c r="AC33" s="55">
        <v>220</v>
      </c>
      <c r="AD33" s="55">
        <v>220</v>
      </c>
      <c r="AE33" s="55">
        <v>220</v>
      </c>
      <c r="AF33" s="55">
        <v>220</v>
      </c>
      <c r="AG33" s="58">
        <v>85</v>
      </c>
      <c r="AH33" s="51">
        <f t="shared" si="2"/>
        <v>220</v>
      </c>
      <c r="AI33" s="52">
        <f t="shared" si="3"/>
        <v>220</v>
      </c>
      <c r="AK33" s="53"/>
    </row>
    <row r="34" spans="1:41" ht="15.75" thickBot="1" x14ac:dyDescent="0.3">
      <c r="A34" s="63" t="s">
        <v>19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55"/>
      <c r="AF34" s="55"/>
      <c r="AG34" s="58">
        <v>240</v>
      </c>
      <c r="AH34" s="51">
        <f t="shared" si="2"/>
        <v>0</v>
      </c>
      <c r="AI34" s="52">
        <f t="shared" si="3"/>
        <v>0</v>
      </c>
      <c r="AK34" s="53"/>
    </row>
    <row r="35" spans="1:41" ht="15.75" thickBot="1" x14ac:dyDescent="0.3">
      <c r="A35" s="65" t="s">
        <v>20</v>
      </c>
      <c r="B35" s="66">
        <f t="shared" ref="B35:AF35" si="4">SUM(B11:B33)</f>
        <v>220</v>
      </c>
      <c r="C35" s="66">
        <f t="shared" si="4"/>
        <v>220</v>
      </c>
      <c r="D35" s="66">
        <f t="shared" si="4"/>
        <v>220</v>
      </c>
      <c r="E35" s="66">
        <f t="shared" si="4"/>
        <v>220</v>
      </c>
      <c r="F35" s="66">
        <f t="shared" si="4"/>
        <v>220</v>
      </c>
      <c r="G35" s="66">
        <f t="shared" si="4"/>
        <v>220</v>
      </c>
      <c r="H35" s="66">
        <f t="shared" si="4"/>
        <v>220</v>
      </c>
      <c r="I35" s="66">
        <f t="shared" si="4"/>
        <v>220</v>
      </c>
      <c r="J35" s="66">
        <f t="shared" si="4"/>
        <v>220</v>
      </c>
      <c r="K35" s="66">
        <f t="shared" si="4"/>
        <v>220</v>
      </c>
      <c r="L35" s="66">
        <f t="shared" si="4"/>
        <v>220</v>
      </c>
      <c r="M35" s="66">
        <f t="shared" si="4"/>
        <v>220</v>
      </c>
      <c r="N35" s="66">
        <f t="shared" si="4"/>
        <v>220</v>
      </c>
      <c r="O35" s="66">
        <f t="shared" si="4"/>
        <v>220</v>
      </c>
      <c r="P35" s="66">
        <f t="shared" si="4"/>
        <v>220</v>
      </c>
      <c r="Q35" s="66">
        <f t="shared" si="4"/>
        <v>220</v>
      </c>
      <c r="R35" s="66">
        <f t="shared" si="4"/>
        <v>220</v>
      </c>
      <c r="S35" s="66">
        <f t="shared" si="4"/>
        <v>220</v>
      </c>
      <c r="T35" s="66">
        <f t="shared" si="4"/>
        <v>220</v>
      </c>
      <c r="U35" s="66">
        <f t="shared" si="4"/>
        <v>220</v>
      </c>
      <c r="V35" s="66">
        <f t="shared" si="4"/>
        <v>220</v>
      </c>
      <c r="W35" s="66">
        <f t="shared" si="4"/>
        <v>220</v>
      </c>
      <c r="X35" s="66">
        <f t="shared" si="4"/>
        <v>220</v>
      </c>
      <c r="Y35" s="66">
        <f t="shared" si="4"/>
        <v>220</v>
      </c>
      <c r="Z35" s="66">
        <f t="shared" si="4"/>
        <v>220</v>
      </c>
      <c r="AA35" s="66">
        <f t="shared" si="4"/>
        <v>220</v>
      </c>
      <c r="AB35" s="66">
        <f t="shared" si="4"/>
        <v>220</v>
      </c>
      <c r="AC35" s="66">
        <f t="shared" si="4"/>
        <v>220</v>
      </c>
      <c r="AD35" s="66">
        <f t="shared" si="4"/>
        <v>220</v>
      </c>
      <c r="AE35" s="66">
        <f t="shared" si="4"/>
        <v>220</v>
      </c>
      <c r="AF35" s="66">
        <f t="shared" si="4"/>
        <v>220</v>
      </c>
      <c r="AG35" s="58">
        <f>SUM(AG11:AG34)</f>
        <v>1416.83</v>
      </c>
      <c r="AH35" s="51">
        <f t="shared" si="2"/>
        <v>220</v>
      </c>
      <c r="AI35" s="52">
        <f t="shared" si="3"/>
        <v>220</v>
      </c>
      <c r="AK35" s="53"/>
    </row>
    <row r="36" spans="1:41" x14ac:dyDescent="0.25">
      <c r="A36" s="54" t="s">
        <v>21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7"/>
      <c r="AB36" s="47"/>
      <c r="AC36" s="47"/>
      <c r="AD36" s="47"/>
      <c r="AE36" s="47"/>
      <c r="AF36" s="47"/>
      <c r="AG36" s="56">
        <v>144</v>
      </c>
      <c r="AH36" s="51">
        <f t="shared" si="2"/>
        <v>0</v>
      </c>
      <c r="AI36" s="52">
        <f t="shared" si="3"/>
        <v>0</v>
      </c>
      <c r="AK36" s="53"/>
    </row>
    <row r="37" spans="1:41" x14ac:dyDescent="0.25">
      <c r="A37" s="57" t="s">
        <v>22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55"/>
      <c r="AB37" s="55"/>
      <c r="AC37" s="55"/>
      <c r="AD37" s="55"/>
      <c r="AE37" s="55"/>
      <c r="AF37" s="55"/>
      <c r="AG37" s="58">
        <v>70</v>
      </c>
      <c r="AH37" s="51">
        <f t="shared" si="2"/>
        <v>0</v>
      </c>
      <c r="AI37" s="52">
        <f t="shared" si="3"/>
        <v>0</v>
      </c>
      <c r="AK37" s="53"/>
    </row>
    <row r="38" spans="1:41" x14ac:dyDescent="0.25">
      <c r="A38" s="57" t="s">
        <v>23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55"/>
      <c r="AB38" s="55"/>
      <c r="AC38" s="55"/>
      <c r="AD38" s="55"/>
      <c r="AE38" s="55"/>
      <c r="AF38" s="55"/>
      <c r="AG38" s="58">
        <v>69</v>
      </c>
      <c r="AH38" s="51">
        <f t="shared" si="2"/>
        <v>0</v>
      </c>
      <c r="AI38" s="52">
        <f t="shared" si="3"/>
        <v>0</v>
      </c>
      <c r="AK38" s="53"/>
    </row>
    <row r="39" spans="1:41" x14ac:dyDescent="0.25">
      <c r="A39" s="57" t="s">
        <v>24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55"/>
      <c r="AB39" s="55"/>
      <c r="AC39" s="55"/>
      <c r="AD39" s="55"/>
      <c r="AE39" s="55"/>
      <c r="AF39" s="55"/>
      <c r="AG39" s="58">
        <v>60</v>
      </c>
      <c r="AH39" s="51">
        <f t="shared" si="2"/>
        <v>0</v>
      </c>
      <c r="AI39" s="52">
        <f t="shared" si="3"/>
        <v>0</v>
      </c>
      <c r="AK39" s="53"/>
    </row>
    <row r="40" spans="1:41" x14ac:dyDescent="0.25">
      <c r="A40" s="57" t="s">
        <v>25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67"/>
      <c r="Z40" s="67"/>
      <c r="AA40" s="55"/>
      <c r="AB40" s="55"/>
      <c r="AC40" s="55"/>
      <c r="AD40" s="55"/>
      <c r="AE40" s="55"/>
      <c r="AF40" s="55"/>
      <c r="AG40" s="58">
        <v>30</v>
      </c>
      <c r="AH40" s="51">
        <f t="shared" si="2"/>
        <v>0</v>
      </c>
      <c r="AI40" s="52">
        <f t="shared" si="3"/>
        <v>0</v>
      </c>
      <c r="AK40" s="53"/>
    </row>
    <row r="41" spans="1:41" x14ac:dyDescent="0.25">
      <c r="A41" s="57" t="s">
        <v>86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55"/>
      <c r="AB41" s="55"/>
      <c r="AC41" s="55"/>
      <c r="AD41" s="55"/>
      <c r="AE41" s="55"/>
      <c r="AF41" s="55"/>
      <c r="AG41" s="58">
        <v>25</v>
      </c>
      <c r="AH41" s="51">
        <f t="shared" si="2"/>
        <v>0</v>
      </c>
      <c r="AI41" s="52">
        <f t="shared" si="3"/>
        <v>0</v>
      </c>
      <c r="AK41" s="53"/>
    </row>
    <row r="42" spans="1:41" x14ac:dyDescent="0.25">
      <c r="A42" s="57" t="s">
        <v>26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55"/>
      <c r="AB42" s="55"/>
      <c r="AC42" s="55"/>
      <c r="AD42" s="55"/>
      <c r="AE42" s="55"/>
      <c r="AF42" s="55"/>
      <c r="AG42" s="58">
        <v>24</v>
      </c>
      <c r="AH42" s="51">
        <f t="shared" si="2"/>
        <v>0</v>
      </c>
      <c r="AI42" s="52">
        <f t="shared" si="3"/>
        <v>0</v>
      </c>
      <c r="AK42" s="53"/>
    </row>
    <row r="43" spans="1:41" x14ac:dyDescent="0.25">
      <c r="A43" s="57" t="s">
        <v>27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55"/>
      <c r="AB43" s="55"/>
      <c r="AC43" s="55"/>
      <c r="AD43" s="55"/>
      <c r="AE43" s="55"/>
      <c r="AF43" s="55"/>
      <c r="AG43" s="58">
        <v>15</v>
      </c>
      <c r="AH43" s="51">
        <f t="shared" si="2"/>
        <v>0</v>
      </c>
      <c r="AI43" s="52">
        <f t="shared" si="3"/>
        <v>0</v>
      </c>
      <c r="AK43" s="53"/>
      <c r="AL43" s="61"/>
      <c r="AO43" s="61"/>
    </row>
    <row r="44" spans="1:41" s="61" customFormat="1" x14ac:dyDescent="0.25">
      <c r="A44" s="57" t="s">
        <v>28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55"/>
      <c r="AB44" s="55"/>
      <c r="AC44" s="55"/>
      <c r="AD44" s="55"/>
      <c r="AE44" s="55"/>
      <c r="AF44" s="55"/>
      <c r="AG44" s="58">
        <v>14.1</v>
      </c>
      <c r="AH44" s="51">
        <f t="shared" si="2"/>
        <v>0</v>
      </c>
      <c r="AI44" s="52">
        <f t="shared" si="3"/>
        <v>0</v>
      </c>
      <c r="AJ44" s="1"/>
      <c r="AK44" s="53"/>
      <c r="AL44"/>
      <c r="AM44"/>
      <c r="AN44"/>
      <c r="AO44"/>
    </row>
    <row r="45" spans="1:41" x14ac:dyDescent="0.25">
      <c r="A45" s="69" t="s">
        <v>29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55"/>
      <c r="AB45" s="55"/>
      <c r="AC45" s="55"/>
      <c r="AD45" s="55"/>
      <c r="AE45" s="55"/>
      <c r="AF45" s="55"/>
      <c r="AG45" s="58">
        <v>14</v>
      </c>
      <c r="AH45" s="51">
        <f t="shared" si="2"/>
        <v>0</v>
      </c>
      <c r="AI45" s="52">
        <f t="shared" si="3"/>
        <v>0</v>
      </c>
      <c r="AK45" s="53"/>
    </row>
    <row r="46" spans="1:41" x14ac:dyDescent="0.25">
      <c r="A46" s="57" t="s">
        <v>30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55"/>
      <c r="AB46" s="55"/>
      <c r="AC46" s="55"/>
      <c r="AD46" s="55"/>
      <c r="AE46" s="55"/>
      <c r="AF46" s="55"/>
      <c r="AG46" s="58">
        <v>10.050000000000001</v>
      </c>
      <c r="AH46" s="51">
        <f t="shared" si="2"/>
        <v>0</v>
      </c>
      <c r="AI46" s="52">
        <f t="shared" si="3"/>
        <v>0</v>
      </c>
      <c r="AK46" s="53"/>
    </row>
    <row r="47" spans="1:41" x14ac:dyDescent="0.25">
      <c r="A47" s="57" t="s">
        <v>31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55"/>
      <c r="AB47" s="55"/>
      <c r="AC47" s="55"/>
      <c r="AD47" s="55"/>
      <c r="AE47" s="55"/>
      <c r="AF47" s="55"/>
      <c r="AG47" s="58">
        <v>6.2</v>
      </c>
      <c r="AH47" s="51">
        <f t="shared" si="2"/>
        <v>0</v>
      </c>
      <c r="AI47" s="52">
        <f t="shared" si="3"/>
        <v>0</v>
      </c>
      <c r="AK47" s="53"/>
    </row>
    <row r="48" spans="1:41" ht="15.75" thickBot="1" x14ac:dyDescent="0.3">
      <c r="A48" s="62" t="s">
        <v>32</v>
      </c>
      <c r="B48" s="70">
        <v>3.54</v>
      </c>
      <c r="C48" s="70">
        <v>3.54</v>
      </c>
      <c r="D48" s="70">
        <v>3.54</v>
      </c>
      <c r="E48" s="70">
        <v>3.54</v>
      </c>
      <c r="F48" s="70">
        <v>3.54</v>
      </c>
      <c r="G48" s="70">
        <v>3.54</v>
      </c>
      <c r="H48" s="70">
        <v>3.54</v>
      </c>
      <c r="I48" s="70">
        <v>3.54</v>
      </c>
      <c r="J48" s="70">
        <v>3.54</v>
      </c>
      <c r="K48" s="70">
        <v>3.54</v>
      </c>
      <c r="L48" s="70">
        <v>3.54</v>
      </c>
      <c r="M48" s="70">
        <v>3.54</v>
      </c>
      <c r="N48" s="70">
        <v>3.54</v>
      </c>
      <c r="O48" s="70">
        <v>3.54</v>
      </c>
      <c r="P48" s="70">
        <v>3.54</v>
      </c>
      <c r="Q48" s="70">
        <v>3.54</v>
      </c>
      <c r="R48" s="70">
        <v>3.54</v>
      </c>
      <c r="S48" s="70">
        <v>3.54</v>
      </c>
      <c r="T48" s="70">
        <f t="shared" ref="T48:AG48" si="5">T195</f>
        <v>3.54</v>
      </c>
      <c r="U48" s="70">
        <f t="shared" si="5"/>
        <v>3.54</v>
      </c>
      <c r="V48" s="70">
        <f t="shared" si="5"/>
        <v>3.54</v>
      </c>
      <c r="W48" s="70">
        <f t="shared" si="5"/>
        <v>3.54</v>
      </c>
      <c r="X48" s="70">
        <f t="shared" si="5"/>
        <v>3.54</v>
      </c>
      <c r="Y48" s="70">
        <f t="shared" si="5"/>
        <v>3.54</v>
      </c>
      <c r="Z48" s="70">
        <f t="shared" si="5"/>
        <v>3.54</v>
      </c>
      <c r="AA48" s="70">
        <f t="shared" si="5"/>
        <v>3.54</v>
      </c>
      <c r="AB48" s="70">
        <f t="shared" si="5"/>
        <v>3.54</v>
      </c>
      <c r="AC48" s="70">
        <f t="shared" si="5"/>
        <v>3.54</v>
      </c>
      <c r="AD48" s="70">
        <f t="shared" si="5"/>
        <v>3.54</v>
      </c>
      <c r="AE48" s="70">
        <f t="shared" si="5"/>
        <v>3.54</v>
      </c>
      <c r="AF48" s="70">
        <f t="shared" si="5"/>
        <v>3.54</v>
      </c>
      <c r="AG48" s="70">
        <f t="shared" si="5"/>
        <v>8.56</v>
      </c>
      <c r="AH48" s="51">
        <f t="shared" si="2"/>
        <v>3.54</v>
      </c>
      <c r="AI48" s="52">
        <f t="shared" si="3"/>
        <v>3.54</v>
      </c>
      <c r="AK48" s="53"/>
    </row>
    <row r="49" spans="1:37" ht="15.75" thickBot="1" x14ac:dyDescent="0.3">
      <c r="A49" s="65" t="s">
        <v>33</v>
      </c>
      <c r="B49" s="66">
        <f t="shared" ref="B49:AF49" si="6">SUM(B36:B48)</f>
        <v>3.54</v>
      </c>
      <c r="C49" s="66">
        <f t="shared" si="6"/>
        <v>3.54</v>
      </c>
      <c r="D49" s="66">
        <f t="shared" si="6"/>
        <v>3.54</v>
      </c>
      <c r="E49" s="66">
        <f t="shared" si="6"/>
        <v>3.54</v>
      </c>
      <c r="F49" s="66">
        <f t="shared" si="6"/>
        <v>3.54</v>
      </c>
      <c r="G49" s="66">
        <f t="shared" si="6"/>
        <v>3.54</v>
      </c>
      <c r="H49" s="66">
        <f t="shared" si="6"/>
        <v>3.54</v>
      </c>
      <c r="I49" s="66">
        <f t="shared" si="6"/>
        <v>3.54</v>
      </c>
      <c r="J49" s="66">
        <f t="shared" si="6"/>
        <v>3.54</v>
      </c>
      <c r="K49" s="66">
        <f t="shared" si="6"/>
        <v>3.54</v>
      </c>
      <c r="L49" s="66">
        <f t="shared" si="6"/>
        <v>3.54</v>
      </c>
      <c r="M49" s="66">
        <f t="shared" si="6"/>
        <v>3.54</v>
      </c>
      <c r="N49" s="66">
        <f t="shared" si="6"/>
        <v>3.54</v>
      </c>
      <c r="O49" s="66">
        <f t="shared" si="6"/>
        <v>3.54</v>
      </c>
      <c r="P49" s="66">
        <f t="shared" si="6"/>
        <v>3.54</v>
      </c>
      <c r="Q49" s="66">
        <f t="shared" si="6"/>
        <v>3.54</v>
      </c>
      <c r="R49" s="66">
        <f t="shared" si="6"/>
        <v>3.54</v>
      </c>
      <c r="S49" s="66">
        <f t="shared" si="6"/>
        <v>3.54</v>
      </c>
      <c r="T49" s="66">
        <f t="shared" si="6"/>
        <v>3.54</v>
      </c>
      <c r="U49" s="66">
        <f t="shared" si="6"/>
        <v>3.54</v>
      </c>
      <c r="V49" s="66">
        <f t="shared" si="6"/>
        <v>3.54</v>
      </c>
      <c r="W49" s="66">
        <f t="shared" si="6"/>
        <v>3.54</v>
      </c>
      <c r="X49" s="66">
        <f t="shared" si="6"/>
        <v>3.54</v>
      </c>
      <c r="Y49" s="66">
        <f t="shared" si="6"/>
        <v>3.54</v>
      </c>
      <c r="Z49" s="66">
        <f t="shared" si="6"/>
        <v>3.54</v>
      </c>
      <c r="AA49" s="66">
        <f t="shared" si="6"/>
        <v>3.54</v>
      </c>
      <c r="AB49" s="66">
        <f t="shared" si="6"/>
        <v>3.54</v>
      </c>
      <c r="AC49" s="66">
        <f t="shared" si="6"/>
        <v>3.54</v>
      </c>
      <c r="AD49" s="66">
        <f t="shared" si="6"/>
        <v>3.54</v>
      </c>
      <c r="AE49" s="66">
        <f t="shared" si="6"/>
        <v>3.54</v>
      </c>
      <c r="AF49" s="66">
        <f t="shared" si="6"/>
        <v>3.54</v>
      </c>
      <c r="AG49" s="71">
        <f>SUM(AG36:AG48)</f>
        <v>489.91</v>
      </c>
      <c r="AH49" s="51">
        <f t="shared" si="2"/>
        <v>3.54</v>
      </c>
      <c r="AI49" s="52">
        <f t="shared" si="3"/>
        <v>3.54</v>
      </c>
      <c r="AK49" s="53"/>
    </row>
    <row r="50" spans="1:37" x14ac:dyDescent="0.25">
      <c r="A50" s="54" t="s">
        <v>34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72"/>
      <c r="M50" s="72"/>
      <c r="N50" s="72"/>
      <c r="O50" s="72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56">
        <v>60</v>
      </c>
      <c r="AH50" s="51">
        <f t="shared" si="2"/>
        <v>0</v>
      </c>
      <c r="AI50" s="52">
        <f t="shared" si="3"/>
        <v>0</v>
      </c>
      <c r="AK50" s="53"/>
    </row>
    <row r="51" spans="1:37" x14ac:dyDescent="0.25">
      <c r="A51" s="57" t="s">
        <v>35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72"/>
      <c r="M51" s="72"/>
      <c r="N51" s="72"/>
      <c r="O51" s="72"/>
      <c r="P51" s="67"/>
      <c r="Q51" s="67"/>
      <c r="R51" s="48"/>
      <c r="S51" s="48"/>
      <c r="T51" s="48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58">
        <v>32</v>
      </c>
      <c r="AH51" s="51">
        <f t="shared" si="2"/>
        <v>0</v>
      </c>
      <c r="AI51" s="52">
        <f t="shared" si="3"/>
        <v>0</v>
      </c>
      <c r="AK51" s="53"/>
    </row>
    <row r="52" spans="1:37" ht="15.75" thickBot="1" x14ac:dyDescent="0.3">
      <c r="A52" s="69" t="s">
        <v>36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73"/>
      <c r="M52" s="73"/>
      <c r="N52" s="73"/>
      <c r="O52" s="73"/>
      <c r="P52" s="74"/>
      <c r="Q52" s="74"/>
      <c r="R52" s="48"/>
      <c r="S52" s="48"/>
      <c r="T52" s="48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5">
        <v>14</v>
      </c>
      <c r="AH52" s="51">
        <f t="shared" si="2"/>
        <v>0</v>
      </c>
      <c r="AI52" s="52">
        <f t="shared" si="3"/>
        <v>0</v>
      </c>
      <c r="AK52" s="53"/>
    </row>
    <row r="53" spans="1:37" ht="15.75" thickBot="1" x14ac:dyDescent="0.3">
      <c r="A53" s="65" t="s">
        <v>37</v>
      </c>
      <c r="B53" s="66">
        <f>SUM(B50:B52)</f>
        <v>0</v>
      </c>
      <c r="C53" s="66">
        <f t="shared" ref="C53:AF53" si="7">SUM(C50:C52)</f>
        <v>0</v>
      </c>
      <c r="D53" s="66">
        <f t="shared" si="7"/>
        <v>0</v>
      </c>
      <c r="E53" s="66">
        <f t="shared" si="7"/>
        <v>0</v>
      </c>
      <c r="F53" s="66">
        <f t="shared" si="7"/>
        <v>0</v>
      </c>
      <c r="G53" s="66">
        <f t="shared" si="7"/>
        <v>0</v>
      </c>
      <c r="H53" s="66">
        <f t="shared" si="7"/>
        <v>0</v>
      </c>
      <c r="I53" s="66">
        <f t="shared" si="7"/>
        <v>0</v>
      </c>
      <c r="J53" s="66">
        <f t="shared" si="7"/>
        <v>0</v>
      </c>
      <c r="K53" s="66">
        <f t="shared" si="7"/>
        <v>0</v>
      </c>
      <c r="L53" s="66">
        <f t="shared" si="7"/>
        <v>0</v>
      </c>
      <c r="M53" s="66">
        <f t="shared" si="7"/>
        <v>0</v>
      </c>
      <c r="N53" s="66">
        <f t="shared" si="7"/>
        <v>0</v>
      </c>
      <c r="O53" s="66">
        <f t="shared" si="7"/>
        <v>0</v>
      </c>
      <c r="P53" s="66">
        <f t="shared" si="7"/>
        <v>0</v>
      </c>
      <c r="Q53" s="66">
        <f t="shared" si="7"/>
        <v>0</v>
      </c>
      <c r="R53" s="66">
        <f t="shared" si="7"/>
        <v>0</v>
      </c>
      <c r="S53" s="66">
        <f t="shared" si="7"/>
        <v>0</v>
      </c>
      <c r="T53" s="66">
        <f t="shared" si="7"/>
        <v>0</v>
      </c>
      <c r="U53" s="66">
        <f t="shared" si="7"/>
        <v>0</v>
      </c>
      <c r="V53" s="66">
        <f t="shared" si="7"/>
        <v>0</v>
      </c>
      <c r="W53" s="66">
        <f t="shared" si="7"/>
        <v>0</v>
      </c>
      <c r="X53" s="66">
        <f t="shared" si="7"/>
        <v>0</v>
      </c>
      <c r="Y53" s="66">
        <f t="shared" si="7"/>
        <v>0</v>
      </c>
      <c r="Z53" s="66">
        <f t="shared" si="7"/>
        <v>0</v>
      </c>
      <c r="AA53" s="66">
        <f t="shared" si="7"/>
        <v>0</v>
      </c>
      <c r="AB53" s="66">
        <f t="shared" si="7"/>
        <v>0</v>
      </c>
      <c r="AC53" s="66">
        <f t="shared" si="7"/>
        <v>0</v>
      </c>
      <c r="AD53" s="66">
        <f t="shared" si="7"/>
        <v>0</v>
      </c>
      <c r="AE53" s="66">
        <f t="shared" si="7"/>
        <v>0</v>
      </c>
      <c r="AF53" s="66">
        <f t="shared" si="7"/>
        <v>0</v>
      </c>
      <c r="AG53" s="71">
        <f>SUM(AG50:AG52)</f>
        <v>106</v>
      </c>
      <c r="AH53" s="51">
        <f t="shared" si="2"/>
        <v>0</v>
      </c>
      <c r="AI53" s="52">
        <f t="shared" si="3"/>
        <v>0</v>
      </c>
      <c r="AK53" s="53"/>
    </row>
    <row r="54" spans="1:37" x14ac:dyDescent="0.25">
      <c r="A54" s="54" t="s">
        <v>206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56"/>
      <c r="AH54" s="51">
        <f t="shared" si="2"/>
        <v>0</v>
      </c>
      <c r="AI54" s="52">
        <f t="shared" si="3"/>
        <v>0</v>
      </c>
      <c r="AK54" s="53"/>
    </row>
    <row r="55" spans="1:37" x14ac:dyDescent="0.25">
      <c r="A55" s="57" t="s">
        <v>45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48"/>
      <c r="M55" s="48"/>
      <c r="N55" s="48"/>
      <c r="O55" s="48"/>
      <c r="P55" s="48"/>
      <c r="Q55" s="48"/>
      <c r="R55" s="48"/>
      <c r="S55" s="48"/>
      <c r="T55" s="48"/>
      <c r="U55" s="76"/>
      <c r="V55" s="76"/>
      <c r="W55" s="76"/>
      <c r="X55" s="76"/>
      <c r="Y55" s="76"/>
      <c r="Z55" s="76"/>
      <c r="AA55" s="67"/>
      <c r="AB55" s="67"/>
      <c r="AC55" s="67"/>
      <c r="AD55" s="67"/>
      <c r="AE55" s="67"/>
      <c r="AF55" s="67"/>
      <c r="AG55" s="58"/>
      <c r="AH55" s="51">
        <f t="shared" si="2"/>
        <v>0</v>
      </c>
      <c r="AI55" s="52">
        <f t="shared" si="3"/>
        <v>0</v>
      </c>
      <c r="AK55" s="53"/>
    </row>
    <row r="56" spans="1:37" x14ac:dyDescent="0.25">
      <c r="A56" s="57" t="s">
        <v>38</v>
      </c>
      <c r="B56" s="67"/>
      <c r="C56" s="67"/>
      <c r="D56" s="67"/>
      <c r="E56" s="67"/>
      <c r="F56" s="67"/>
      <c r="G56" s="48"/>
      <c r="H56" s="48"/>
      <c r="I56" s="48"/>
      <c r="J56" s="48"/>
      <c r="K56" s="48"/>
      <c r="L56" s="67"/>
      <c r="M56" s="67"/>
      <c r="N56" s="67"/>
      <c r="O56" s="67"/>
      <c r="P56" s="67"/>
      <c r="Q56" s="67"/>
      <c r="R56" s="67"/>
      <c r="S56" s="67"/>
      <c r="T56" s="67"/>
      <c r="U56" s="77"/>
      <c r="V56" s="77"/>
      <c r="W56" s="77"/>
      <c r="X56" s="77"/>
      <c r="Y56" s="77"/>
      <c r="Z56" s="77"/>
      <c r="AA56" s="67"/>
      <c r="AB56" s="67"/>
      <c r="AC56" s="67"/>
      <c r="AD56" s="67"/>
      <c r="AE56" s="67"/>
      <c r="AF56" s="67"/>
      <c r="AG56" s="78"/>
      <c r="AH56" s="51">
        <f t="shared" si="2"/>
        <v>0</v>
      </c>
      <c r="AI56" s="52">
        <f t="shared" si="3"/>
        <v>0</v>
      </c>
      <c r="AK56" s="53"/>
    </row>
    <row r="57" spans="1:37" x14ac:dyDescent="0.25">
      <c r="A57" s="57" t="s">
        <v>39</v>
      </c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79"/>
      <c r="AB57" s="79"/>
      <c r="AC57" s="79"/>
      <c r="AD57" s="79"/>
      <c r="AE57" s="79"/>
      <c r="AF57" s="79"/>
      <c r="AG57" s="78"/>
      <c r="AH57" s="51">
        <f t="shared" si="2"/>
        <v>0</v>
      </c>
      <c r="AI57" s="52">
        <f t="shared" si="3"/>
        <v>0</v>
      </c>
      <c r="AK57" s="53"/>
    </row>
    <row r="58" spans="1:37" x14ac:dyDescent="0.25">
      <c r="A58" s="57" t="s">
        <v>40</v>
      </c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78"/>
      <c r="AH58" s="51">
        <f t="shared" si="2"/>
        <v>0</v>
      </c>
      <c r="AI58" s="52">
        <f t="shared" si="3"/>
        <v>0</v>
      </c>
      <c r="AK58" s="53"/>
    </row>
    <row r="59" spans="1:37" x14ac:dyDescent="0.25">
      <c r="A59" s="57" t="s">
        <v>88</v>
      </c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78"/>
      <c r="AH59" s="51">
        <f t="shared" si="2"/>
        <v>0</v>
      </c>
      <c r="AI59" s="52">
        <f t="shared" si="3"/>
        <v>0</v>
      </c>
      <c r="AK59" s="53"/>
    </row>
    <row r="60" spans="1:37" x14ac:dyDescent="0.25">
      <c r="A60" s="57" t="s">
        <v>89</v>
      </c>
      <c r="B60" s="79"/>
      <c r="C60" s="79"/>
      <c r="D60" s="79"/>
      <c r="E60" s="79"/>
      <c r="F60" s="79"/>
      <c r="G60" s="79"/>
      <c r="H60" s="48"/>
      <c r="I60" s="48"/>
      <c r="J60" s="48"/>
      <c r="K60" s="48"/>
      <c r="L60" s="48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78"/>
      <c r="AH60" s="51">
        <f t="shared" si="2"/>
        <v>0</v>
      </c>
      <c r="AI60" s="52">
        <f t="shared" si="3"/>
        <v>0</v>
      </c>
      <c r="AK60" s="53"/>
    </row>
    <row r="61" spans="1:37" x14ac:dyDescent="0.25">
      <c r="A61" s="57" t="s">
        <v>90</v>
      </c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8"/>
      <c r="AH61" s="51">
        <f t="shared" si="2"/>
        <v>0</v>
      </c>
      <c r="AI61" s="52">
        <f t="shared" si="3"/>
        <v>0</v>
      </c>
      <c r="AK61" s="53"/>
    </row>
    <row r="62" spans="1:37" x14ac:dyDescent="0.25">
      <c r="A62" s="57" t="s">
        <v>91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8"/>
      <c r="AH62" s="51">
        <f t="shared" si="2"/>
        <v>0</v>
      </c>
      <c r="AI62" s="52">
        <f t="shared" si="3"/>
        <v>0</v>
      </c>
      <c r="AK62" s="53"/>
    </row>
    <row r="63" spans="1:37" x14ac:dyDescent="0.25">
      <c r="A63" s="81" t="s">
        <v>92</v>
      </c>
      <c r="B63" s="79"/>
      <c r="C63" s="79"/>
      <c r="D63" s="79"/>
      <c r="E63" s="79"/>
      <c r="F63" s="79"/>
      <c r="G63" s="79"/>
      <c r="H63" s="67"/>
      <c r="I63" s="67"/>
      <c r="J63" s="67"/>
      <c r="K63" s="67"/>
      <c r="L63" s="67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3"/>
      <c r="AH63" s="51">
        <f t="shared" si="2"/>
        <v>0</v>
      </c>
      <c r="AI63" s="52">
        <f t="shared" si="3"/>
        <v>0</v>
      </c>
      <c r="AK63" s="53"/>
    </row>
    <row r="64" spans="1:37" ht="15.75" thickBot="1" x14ac:dyDescent="0.3">
      <c r="A64" s="81" t="s">
        <v>93</v>
      </c>
      <c r="B64" s="79"/>
      <c r="C64" s="79"/>
      <c r="D64" s="79"/>
      <c r="E64" s="79"/>
      <c r="F64" s="79"/>
      <c r="G64" s="79"/>
      <c r="H64" s="48"/>
      <c r="I64" s="48"/>
      <c r="J64" s="48"/>
      <c r="K64" s="48"/>
      <c r="L64" s="48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3"/>
      <c r="AH64" s="51">
        <f t="shared" si="2"/>
        <v>0</v>
      </c>
      <c r="AI64" s="52">
        <f t="shared" si="3"/>
        <v>0</v>
      </c>
      <c r="AK64" s="53"/>
    </row>
    <row r="65" spans="1:88" ht="15.75" thickBot="1" x14ac:dyDescent="0.3">
      <c r="A65" s="65" t="s">
        <v>41</v>
      </c>
      <c r="B65" s="66">
        <f>SUM(B54:B64)</f>
        <v>0</v>
      </c>
      <c r="C65" s="66">
        <f t="shared" ref="C65:AF65" si="8">SUM(C54:C64)</f>
        <v>0</v>
      </c>
      <c r="D65" s="66">
        <f t="shared" si="8"/>
        <v>0</v>
      </c>
      <c r="E65" s="66">
        <f t="shared" si="8"/>
        <v>0</v>
      </c>
      <c r="F65" s="66">
        <f t="shared" si="8"/>
        <v>0</v>
      </c>
      <c r="G65" s="66">
        <f t="shared" si="8"/>
        <v>0</v>
      </c>
      <c r="H65" s="66">
        <f t="shared" si="8"/>
        <v>0</v>
      </c>
      <c r="I65" s="66">
        <f t="shared" si="8"/>
        <v>0</v>
      </c>
      <c r="J65" s="66">
        <f t="shared" si="8"/>
        <v>0</v>
      </c>
      <c r="K65" s="66">
        <f t="shared" si="8"/>
        <v>0</v>
      </c>
      <c r="L65" s="66">
        <f t="shared" si="8"/>
        <v>0</v>
      </c>
      <c r="M65" s="66">
        <f t="shared" si="8"/>
        <v>0</v>
      </c>
      <c r="N65" s="66">
        <f t="shared" si="8"/>
        <v>0</v>
      </c>
      <c r="O65" s="66">
        <f t="shared" si="8"/>
        <v>0</v>
      </c>
      <c r="P65" s="66">
        <f t="shared" si="8"/>
        <v>0</v>
      </c>
      <c r="Q65" s="66">
        <f t="shared" si="8"/>
        <v>0</v>
      </c>
      <c r="R65" s="66">
        <f t="shared" si="8"/>
        <v>0</v>
      </c>
      <c r="S65" s="66">
        <f t="shared" si="8"/>
        <v>0</v>
      </c>
      <c r="T65" s="66">
        <f t="shared" si="8"/>
        <v>0</v>
      </c>
      <c r="U65" s="66">
        <f t="shared" si="8"/>
        <v>0</v>
      </c>
      <c r="V65" s="66">
        <f t="shared" si="8"/>
        <v>0</v>
      </c>
      <c r="W65" s="66">
        <f t="shared" si="8"/>
        <v>0</v>
      </c>
      <c r="X65" s="66">
        <f t="shared" si="8"/>
        <v>0</v>
      </c>
      <c r="Y65" s="66">
        <f t="shared" si="8"/>
        <v>0</v>
      </c>
      <c r="Z65" s="66">
        <f t="shared" si="8"/>
        <v>0</v>
      </c>
      <c r="AA65" s="66">
        <f t="shared" si="8"/>
        <v>0</v>
      </c>
      <c r="AB65" s="66">
        <f t="shared" si="8"/>
        <v>0</v>
      </c>
      <c r="AC65" s="66">
        <f t="shared" si="8"/>
        <v>0</v>
      </c>
      <c r="AD65" s="66">
        <f t="shared" si="8"/>
        <v>0</v>
      </c>
      <c r="AE65" s="66">
        <f t="shared" si="8"/>
        <v>0</v>
      </c>
      <c r="AF65" s="66">
        <f t="shared" si="8"/>
        <v>0</v>
      </c>
      <c r="AG65" s="71">
        <f>SUM(AG54:AG64)</f>
        <v>0</v>
      </c>
      <c r="AH65" s="51">
        <f t="shared" si="2"/>
        <v>0</v>
      </c>
      <c r="AI65" s="52">
        <f t="shared" si="3"/>
        <v>0</v>
      </c>
      <c r="AK65" s="53"/>
    </row>
    <row r="66" spans="1:88" x14ac:dyDescent="0.25">
      <c r="A66" s="54" t="s">
        <v>42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82">
        <v>0</v>
      </c>
      <c r="M66" s="82">
        <v>0</v>
      </c>
      <c r="N66" s="82">
        <v>0</v>
      </c>
      <c r="O66" s="82">
        <v>0</v>
      </c>
      <c r="P66" s="82">
        <v>0</v>
      </c>
      <c r="Q66" s="82">
        <v>0</v>
      </c>
      <c r="R66" s="82">
        <v>0</v>
      </c>
      <c r="S66" s="82">
        <v>0</v>
      </c>
      <c r="T66" s="82">
        <v>0</v>
      </c>
      <c r="U66" s="82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4">
        <v>39</v>
      </c>
      <c r="AH66" s="51">
        <f t="shared" si="2"/>
        <v>0</v>
      </c>
      <c r="AI66" s="52">
        <f t="shared" si="3"/>
        <v>0</v>
      </c>
      <c r="AK66" s="53"/>
    </row>
    <row r="67" spans="1:88" x14ac:dyDescent="0.25">
      <c r="A67" s="57" t="s">
        <v>43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2">
        <v>0</v>
      </c>
      <c r="M67" s="82">
        <v>0</v>
      </c>
      <c r="N67" s="82">
        <v>0</v>
      </c>
      <c r="O67" s="82">
        <v>0</v>
      </c>
      <c r="P67" s="82">
        <v>0</v>
      </c>
      <c r="Q67" s="82">
        <v>0</v>
      </c>
      <c r="R67" s="82">
        <v>0</v>
      </c>
      <c r="S67" s="82">
        <v>0</v>
      </c>
      <c r="T67" s="82">
        <v>0</v>
      </c>
      <c r="U67" s="82">
        <v>0</v>
      </c>
      <c r="V67" s="82">
        <v>0</v>
      </c>
      <c r="W67" s="82">
        <v>0</v>
      </c>
      <c r="X67" s="82">
        <v>0</v>
      </c>
      <c r="Y67" s="82">
        <v>0</v>
      </c>
      <c r="Z67" s="82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78">
        <v>14.4</v>
      </c>
      <c r="AH67" s="51">
        <f t="shared" si="2"/>
        <v>0</v>
      </c>
      <c r="AI67" s="52">
        <f t="shared" si="3"/>
        <v>0</v>
      </c>
      <c r="AK67" s="53"/>
    </row>
    <row r="68" spans="1:88" ht="15.75" thickBot="1" x14ac:dyDescent="0.3">
      <c r="A68" s="81" t="s">
        <v>44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0</v>
      </c>
      <c r="L68" s="82">
        <v>0</v>
      </c>
      <c r="M68" s="82">
        <v>0</v>
      </c>
      <c r="N68" s="82">
        <v>0</v>
      </c>
      <c r="O68" s="82">
        <v>0</v>
      </c>
      <c r="P68" s="82">
        <v>0</v>
      </c>
      <c r="Q68" s="82">
        <v>0</v>
      </c>
      <c r="R68" s="82">
        <v>0</v>
      </c>
      <c r="S68" s="82">
        <v>0</v>
      </c>
      <c r="T68" s="82">
        <v>0</v>
      </c>
      <c r="U68" s="82">
        <v>0</v>
      </c>
      <c r="V68" s="82">
        <v>0</v>
      </c>
      <c r="W68" s="82">
        <v>0</v>
      </c>
      <c r="X68" s="82">
        <v>0</v>
      </c>
      <c r="Y68" s="82">
        <v>0</v>
      </c>
      <c r="Z68" s="82">
        <v>0</v>
      </c>
      <c r="AA68" s="82">
        <v>0</v>
      </c>
      <c r="AB68" s="82">
        <v>0</v>
      </c>
      <c r="AC68" s="82">
        <v>0</v>
      </c>
      <c r="AD68" s="82">
        <v>0</v>
      </c>
      <c r="AE68" s="82">
        <v>0</v>
      </c>
      <c r="AF68" s="82">
        <v>0</v>
      </c>
      <c r="AG68" s="83">
        <v>2</v>
      </c>
      <c r="AH68" s="51">
        <f t="shared" si="2"/>
        <v>0</v>
      </c>
      <c r="AI68" s="52">
        <f t="shared" si="3"/>
        <v>0</v>
      </c>
    </row>
    <row r="69" spans="1:88" s="1" customFormat="1" ht="15.75" thickBot="1" x14ac:dyDescent="0.3">
      <c r="A69" s="65" t="s">
        <v>208</v>
      </c>
      <c r="B69" s="66">
        <f>SUM(B66:B68)</f>
        <v>0</v>
      </c>
      <c r="C69" s="66">
        <f t="shared" ref="C69:AF69" si="9">SUM(C66:C68)</f>
        <v>0</v>
      </c>
      <c r="D69" s="66">
        <f t="shared" si="9"/>
        <v>0</v>
      </c>
      <c r="E69" s="66">
        <f t="shared" si="9"/>
        <v>0</v>
      </c>
      <c r="F69" s="66">
        <f t="shared" si="9"/>
        <v>0</v>
      </c>
      <c r="G69" s="66">
        <f t="shared" si="9"/>
        <v>0</v>
      </c>
      <c r="H69" s="66">
        <f t="shared" si="9"/>
        <v>0</v>
      </c>
      <c r="I69" s="66">
        <f t="shared" si="9"/>
        <v>0</v>
      </c>
      <c r="J69" s="66">
        <f t="shared" si="9"/>
        <v>0</v>
      </c>
      <c r="K69" s="66">
        <f t="shared" si="9"/>
        <v>0</v>
      </c>
      <c r="L69" s="66">
        <f t="shared" si="9"/>
        <v>0</v>
      </c>
      <c r="M69" s="66">
        <f t="shared" si="9"/>
        <v>0</v>
      </c>
      <c r="N69" s="66">
        <f t="shared" si="9"/>
        <v>0</v>
      </c>
      <c r="O69" s="66">
        <f t="shared" si="9"/>
        <v>0</v>
      </c>
      <c r="P69" s="66">
        <f t="shared" si="9"/>
        <v>0</v>
      </c>
      <c r="Q69" s="66">
        <f t="shared" si="9"/>
        <v>0</v>
      </c>
      <c r="R69" s="66">
        <f t="shared" si="9"/>
        <v>0</v>
      </c>
      <c r="S69" s="66">
        <f t="shared" si="9"/>
        <v>0</v>
      </c>
      <c r="T69" s="66">
        <f t="shared" si="9"/>
        <v>0</v>
      </c>
      <c r="U69" s="66">
        <f t="shared" si="9"/>
        <v>0</v>
      </c>
      <c r="V69" s="66">
        <f t="shared" si="9"/>
        <v>0</v>
      </c>
      <c r="W69" s="66">
        <f t="shared" si="9"/>
        <v>0</v>
      </c>
      <c r="X69" s="66">
        <f t="shared" si="9"/>
        <v>0</v>
      </c>
      <c r="Y69" s="66">
        <f t="shared" si="9"/>
        <v>0</v>
      </c>
      <c r="Z69" s="66">
        <f t="shared" si="9"/>
        <v>0</v>
      </c>
      <c r="AA69" s="66">
        <f t="shared" si="9"/>
        <v>0</v>
      </c>
      <c r="AB69" s="66">
        <f t="shared" si="9"/>
        <v>0</v>
      </c>
      <c r="AC69" s="66">
        <f t="shared" si="9"/>
        <v>0</v>
      </c>
      <c r="AD69" s="66">
        <f t="shared" si="9"/>
        <v>0</v>
      </c>
      <c r="AE69" s="66">
        <f t="shared" si="9"/>
        <v>0</v>
      </c>
      <c r="AF69" s="66">
        <f t="shared" si="9"/>
        <v>0</v>
      </c>
      <c r="AG69" s="71">
        <f>SUM(AG66:AG68)</f>
        <v>55.4</v>
      </c>
      <c r="AH69" s="51">
        <f t="shared" si="2"/>
        <v>0</v>
      </c>
      <c r="AI69" s="52">
        <f t="shared" si="3"/>
        <v>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1" customFormat="1" ht="15.75" thickBot="1" x14ac:dyDescent="0.3">
      <c r="A70" s="65" t="s">
        <v>210</v>
      </c>
      <c r="B70" s="88">
        <f>B65+B53+B49+B35+B69</f>
        <v>223.54</v>
      </c>
      <c r="C70" s="88">
        <f t="shared" ref="C70:AG70" si="10">C65+C53+C49+C35+C69</f>
        <v>223.54</v>
      </c>
      <c r="D70" s="88">
        <f t="shared" si="10"/>
        <v>223.54</v>
      </c>
      <c r="E70" s="88">
        <f t="shared" si="10"/>
        <v>223.54</v>
      </c>
      <c r="F70" s="88">
        <f t="shared" si="10"/>
        <v>223.54</v>
      </c>
      <c r="G70" s="88">
        <f t="shared" si="10"/>
        <v>223.54</v>
      </c>
      <c r="H70" s="88">
        <f t="shared" si="10"/>
        <v>223.54</v>
      </c>
      <c r="I70" s="88">
        <f t="shared" si="10"/>
        <v>223.54</v>
      </c>
      <c r="J70" s="88">
        <f t="shared" si="10"/>
        <v>223.54</v>
      </c>
      <c r="K70" s="88">
        <f t="shared" si="10"/>
        <v>223.54</v>
      </c>
      <c r="L70" s="88">
        <f t="shared" si="10"/>
        <v>223.54</v>
      </c>
      <c r="M70" s="88">
        <f t="shared" si="10"/>
        <v>223.54</v>
      </c>
      <c r="N70" s="88">
        <f t="shared" si="10"/>
        <v>223.54</v>
      </c>
      <c r="O70" s="88">
        <f t="shared" si="10"/>
        <v>223.54</v>
      </c>
      <c r="P70" s="88">
        <f t="shared" si="10"/>
        <v>223.54</v>
      </c>
      <c r="Q70" s="88">
        <f t="shared" si="10"/>
        <v>223.54</v>
      </c>
      <c r="R70" s="88">
        <f t="shared" si="10"/>
        <v>223.54</v>
      </c>
      <c r="S70" s="88">
        <f t="shared" si="10"/>
        <v>223.54</v>
      </c>
      <c r="T70" s="88">
        <f t="shared" si="10"/>
        <v>223.54</v>
      </c>
      <c r="U70" s="88">
        <f t="shared" si="10"/>
        <v>223.54</v>
      </c>
      <c r="V70" s="88">
        <f t="shared" si="10"/>
        <v>223.54</v>
      </c>
      <c r="W70" s="88">
        <f t="shared" si="10"/>
        <v>223.54</v>
      </c>
      <c r="X70" s="88">
        <f t="shared" si="10"/>
        <v>223.54</v>
      </c>
      <c r="Y70" s="88">
        <f t="shared" si="10"/>
        <v>223.54</v>
      </c>
      <c r="Z70" s="88">
        <f t="shared" si="10"/>
        <v>223.54</v>
      </c>
      <c r="AA70" s="88">
        <f t="shared" si="10"/>
        <v>223.54</v>
      </c>
      <c r="AB70" s="88">
        <f t="shared" si="10"/>
        <v>223.54</v>
      </c>
      <c r="AC70" s="88">
        <f t="shared" si="10"/>
        <v>223.54</v>
      </c>
      <c r="AD70" s="88">
        <f t="shared" si="10"/>
        <v>223.54</v>
      </c>
      <c r="AE70" s="88">
        <f t="shared" si="10"/>
        <v>223.54</v>
      </c>
      <c r="AF70" s="88">
        <f t="shared" si="10"/>
        <v>223.54</v>
      </c>
      <c r="AG70" s="88">
        <f t="shared" si="10"/>
        <v>2068.14</v>
      </c>
      <c r="AH70" s="51">
        <f t="shared" si="2"/>
        <v>223.54</v>
      </c>
      <c r="AI70" s="52">
        <f t="shared" si="3"/>
        <v>223.54</v>
      </c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1" customFormat="1" ht="15.75" thickBot="1" x14ac:dyDescent="0.3">
      <c r="A71" s="85" t="s">
        <v>209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71"/>
      <c r="AH71" s="51">
        <f t="shared" si="2"/>
        <v>0</v>
      </c>
      <c r="AI71" s="52">
        <f t="shared" si="3"/>
        <v>0</v>
      </c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1" customFormat="1" ht="15.75" thickBot="1" x14ac:dyDescent="0.3">
      <c r="A72" s="65" t="s">
        <v>211</v>
      </c>
      <c r="B72" s="88">
        <f>B70+B71</f>
        <v>223.54</v>
      </c>
      <c r="C72" s="88">
        <f t="shared" ref="C72:AF72" si="11">C69+C65+C53+C49+C35+C71</f>
        <v>223.54</v>
      </c>
      <c r="D72" s="88">
        <f t="shared" si="11"/>
        <v>223.54</v>
      </c>
      <c r="E72" s="88">
        <f t="shared" si="11"/>
        <v>223.54</v>
      </c>
      <c r="F72" s="88">
        <f t="shared" si="11"/>
        <v>223.54</v>
      </c>
      <c r="G72" s="88">
        <f t="shared" si="11"/>
        <v>223.54</v>
      </c>
      <c r="H72" s="88">
        <f t="shared" si="11"/>
        <v>223.54</v>
      </c>
      <c r="I72" s="88">
        <f t="shared" si="11"/>
        <v>223.54</v>
      </c>
      <c r="J72" s="88">
        <f t="shared" si="11"/>
        <v>223.54</v>
      </c>
      <c r="K72" s="88">
        <f t="shared" si="11"/>
        <v>223.54</v>
      </c>
      <c r="L72" s="88">
        <f t="shared" si="11"/>
        <v>223.54</v>
      </c>
      <c r="M72" s="88">
        <f t="shared" si="11"/>
        <v>223.54</v>
      </c>
      <c r="N72" s="88">
        <f t="shared" si="11"/>
        <v>223.54</v>
      </c>
      <c r="O72" s="88">
        <f t="shared" si="11"/>
        <v>223.54</v>
      </c>
      <c r="P72" s="88">
        <f t="shared" si="11"/>
        <v>223.54</v>
      </c>
      <c r="Q72" s="88">
        <f t="shared" si="11"/>
        <v>223.54</v>
      </c>
      <c r="R72" s="88">
        <f t="shared" si="11"/>
        <v>223.54</v>
      </c>
      <c r="S72" s="88">
        <f t="shared" si="11"/>
        <v>223.54</v>
      </c>
      <c r="T72" s="88">
        <f t="shared" si="11"/>
        <v>223.54</v>
      </c>
      <c r="U72" s="88">
        <f t="shared" si="11"/>
        <v>223.54</v>
      </c>
      <c r="V72" s="88">
        <f t="shared" si="11"/>
        <v>223.54</v>
      </c>
      <c r="W72" s="88">
        <f t="shared" si="11"/>
        <v>223.54</v>
      </c>
      <c r="X72" s="88">
        <f t="shared" si="11"/>
        <v>223.54</v>
      </c>
      <c r="Y72" s="88">
        <f t="shared" si="11"/>
        <v>223.54</v>
      </c>
      <c r="Z72" s="88">
        <f t="shared" si="11"/>
        <v>223.54</v>
      </c>
      <c r="AA72" s="88">
        <f t="shared" si="11"/>
        <v>223.54</v>
      </c>
      <c r="AB72" s="88">
        <f t="shared" si="11"/>
        <v>223.54</v>
      </c>
      <c r="AC72" s="88">
        <f t="shared" si="11"/>
        <v>223.54</v>
      </c>
      <c r="AD72" s="88">
        <f t="shared" si="11"/>
        <v>223.54</v>
      </c>
      <c r="AE72" s="88">
        <f t="shared" si="11"/>
        <v>223.54</v>
      </c>
      <c r="AF72" s="88">
        <f t="shared" si="11"/>
        <v>223.54</v>
      </c>
      <c r="AG72" s="71">
        <f>AG69+AG65+AG53+AG49+AG35+AG71</f>
        <v>2068.14</v>
      </c>
      <c r="AH72" s="51">
        <f t="shared" si="2"/>
        <v>223.54</v>
      </c>
      <c r="AI72" s="52">
        <f t="shared" si="3"/>
        <v>223.54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x14ac:dyDescent="0.25">
      <c r="A73" s="54" t="s">
        <v>39</v>
      </c>
      <c r="B73" s="79">
        <f t="shared" ref="B73:Q73" si="12">IF(B57&lt;0,B57*-1,0)</f>
        <v>0</v>
      </c>
      <c r="C73" s="79">
        <f t="shared" si="12"/>
        <v>0</v>
      </c>
      <c r="D73" s="79">
        <f t="shared" si="12"/>
        <v>0</v>
      </c>
      <c r="E73" s="79">
        <f t="shared" si="12"/>
        <v>0</v>
      </c>
      <c r="F73" s="79">
        <f t="shared" si="12"/>
        <v>0</v>
      </c>
      <c r="G73" s="79">
        <f t="shared" si="12"/>
        <v>0</v>
      </c>
      <c r="H73" s="79">
        <f t="shared" si="12"/>
        <v>0</v>
      </c>
      <c r="I73" s="79">
        <f t="shared" si="12"/>
        <v>0</v>
      </c>
      <c r="J73" s="79">
        <f t="shared" si="12"/>
        <v>0</v>
      </c>
      <c r="K73" s="79">
        <f t="shared" si="12"/>
        <v>0</v>
      </c>
      <c r="L73" s="79">
        <f t="shared" si="12"/>
        <v>0</v>
      </c>
      <c r="M73" s="79">
        <f t="shared" si="12"/>
        <v>0</v>
      </c>
      <c r="N73" s="79">
        <f t="shared" si="12"/>
        <v>0</v>
      </c>
      <c r="O73" s="79">
        <f t="shared" si="12"/>
        <v>0</v>
      </c>
      <c r="P73" s="79">
        <f t="shared" si="12"/>
        <v>0</v>
      </c>
      <c r="Q73" s="79">
        <f t="shared" si="12"/>
        <v>0</v>
      </c>
      <c r="R73" s="79">
        <f>IF(R57&lt;0,R57*-1,0)</f>
        <v>0</v>
      </c>
      <c r="S73" s="79">
        <f t="shared" ref="S73:AF73" si="13">IF(S57&lt;0,S57*-1,0)</f>
        <v>0</v>
      </c>
      <c r="T73" s="79">
        <f t="shared" si="13"/>
        <v>0</v>
      </c>
      <c r="U73" s="79">
        <f t="shared" si="13"/>
        <v>0</v>
      </c>
      <c r="V73" s="79">
        <f t="shared" si="13"/>
        <v>0</v>
      </c>
      <c r="W73" s="79">
        <f t="shared" si="13"/>
        <v>0</v>
      </c>
      <c r="X73" s="79">
        <f t="shared" si="13"/>
        <v>0</v>
      </c>
      <c r="Y73" s="79">
        <f t="shared" si="13"/>
        <v>0</v>
      </c>
      <c r="Z73" s="79">
        <f t="shared" si="13"/>
        <v>0</v>
      </c>
      <c r="AA73" s="79">
        <f t="shared" si="13"/>
        <v>0</v>
      </c>
      <c r="AB73" s="79">
        <f t="shared" si="13"/>
        <v>0</v>
      </c>
      <c r="AC73" s="79">
        <f t="shared" si="13"/>
        <v>0</v>
      </c>
      <c r="AD73" s="79">
        <f t="shared" si="13"/>
        <v>0</v>
      </c>
      <c r="AE73" s="79">
        <f t="shared" si="13"/>
        <v>0</v>
      </c>
      <c r="AF73" s="79">
        <f t="shared" si="13"/>
        <v>0</v>
      </c>
      <c r="AG73" s="56"/>
      <c r="AH73" s="51">
        <f t="shared" si="2"/>
        <v>0</v>
      </c>
      <c r="AI73" s="52">
        <f t="shared" si="3"/>
        <v>0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x14ac:dyDescent="0.25">
      <c r="A74" s="57" t="s">
        <v>45</v>
      </c>
      <c r="B74" s="79">
        <f t="shared" ref="B74:Q74" si="14">IF(B55&lt;0,B55*-1,0)</f>
        <v>0</v>
      </c>
      <c r="C74" s="79">
        <f t="shared" si="14"/>
        <v>0</v>
      </c>
      <c r="D74" s="79">
        <f t="shared" si="14"/>
        <v>0</v>
      </c>
      <c r="E74" s="79">
        <f t="shared" si="14"/>
        <v>0</v>
      </c>
      <c r="F74" s="79">
        <f t="shared" si="14"/>
        <v>0</v>
      </c>
      <c r="G74" s="79">
        <f t="shared" si="14"/>
        <v>0</v>
      </c>
      <c r="H74" s="79">
        <f t="shared" si="14"/>
        <v>0</v>
      </c>
      <c r="I74" s="79">
        <f t="shared" si="14"/>
        <v>0</v>
      </c>
      <c r="J74" s="79">
        <f t="shared" si="14"/>
        <v>0</v>
      </c>
      <c r="K74" s="79">
        <f t="shared" si="14"/>
        <v>0</v>
      </c>
      <c r="L74" s="79">
        <f t="shared" si="14"/>
        <v>0</v>
      </c>
      <c r="M74" s="79">
        <f t="shared" si="14"/>
        <v>0</v>
      </c>
      <c r="N74" s="79">
        <f t="shared" si="14"/>
        <v>0</v>
      </c>
      <c r="O74" s="79">
        <f t="shared" si="14"/>
        <v>0</v>
      </c>
      <c r="P74" s="79">
        <f t="shared" si="14"/>
        <v>0</v>
      </c>
      <c r="Q74" s="79">
        <f t="shared" si="14"/>
        <v>0</v>
      </c>
      <c r="R74" s="79">
        <f>IF(R55&lt;0,R55*-1,0)</f>
        <v>0</v>
      </c>
      <c r="S74" s="79">
        <f t="shared" ref="S74:AF74" si="15">IF(S55&lt;0,S55*-1,0)</f>
        <v>0</v>
      </c>
      <c r="T74" s="79">
        <f t="shared" si="15"/>
        <v>0</v>
      </c>
      <c r="U74" s="79">
        <f t="shared" si="15"/>
        <v>0</v>
      </c>
      <c r="V74" s="79">
        <f t="shared" si="15"/>
        <v>0</v>
      </c>
      <c r="W74" s="79">
        <f t="shared" si="15"/>
        <v>0</v>
      </c>
      <c r="X74" s="79">
        <f t="shared" si="15"/>
        <v>0</v>
      </c>
      <c r="Y74" s="79">
        <f t="shared" si="15"/>
        <v>0</v>
      </c>
      <c r="Z74" s="79">
        <f t="shared" si="15"/>
        <v>0</v>
      </c>
      <c r="AA74" s="79">
        <f t="shared" si="15"/>
        <v>0</v>
      </c>
      <c r="AB74" s="79">
        <f t="shared" si="15"/>
        <v>0</v>
      </c>
      <c r="AC74" s="79">
        <f t="shared" si="15"/>
        <v>0</v>
      </c>
      <c r="AD74" s="79">
        <f t="shared" si="15"/>
        <v>0</v>
      </c>
      <c r="AE74" s="79">
        <f t="shared" si="15"/>
        <v>0</v>
      </c>
      <c r="AF74" s="79">
        <f t="shared" si="15"/>
        <v>0</v>
      </c>
      <c r="AG74" s="58"/>
      <c r="AH74" s="51">
        <f t="shared" si="2"/>
        <v>0</v>
      </c>
      <c r="AI74" s="52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x14ac:dyDescent="0.25">
      <c r="A75" s="81" t="s">
        <v>46</v>
      </c>
      <c r="B75" s="79">
        <f t="shared" ref="B75:Q75" si="16">IF(B58&lt;0,B58*-1,0)</f>
        <v>0</v>
      </c>
      <c r="C75" s="79">
        <f t="shared" si="16"/>
        <v>0</v>
      </c>
      <c r="D75" s="79">
        <f t="shared" si="16"/>
        <v>0</v>
      </c>
      <c r="E75" s="79">
        <f t="shared" si="16"/>
        <v>0</v>
      </c>
      <c r="F75" s="79">
        <f t="shared" si="16"/>
        <v>0</v>
      </c>
      <c r="G75" s="79">
        <f t="shared" si="16"/>
        <v>0</v>
      </c>
      <c r="H75" s="79">
        <f t="shared" si="16"/>
        <v>0</v>
      </c>
      <c r="I75" s="79">
        <f t="shared" si="16"/>
        <v>0</v>
      </c>
      <c r="J75" s="79">
        <f t="shared" si="16"/>
        <v>0</v>
      </c>
      <c r="K75" s="79">
        <f t="shared" si="16"/>
        <v>0</v>
      </c>
      <c r="L75" s="79">
        <f t="shared" si="16"/>
        <v>0</v>
      </c>
      <c r="M75" s="79">
        <f t="shared" si="16"/>
        <v>0</v>
      </c>
      <c r="N75" s="79">
        <f t="shared" si="16"/>
        <v>0</v>
      </c>
      <c r="O75" s="79">
        <f t="shared" si="16"/>
        <v>0</v>
      </c>
      <c r="P75" s="79">
        <f t="shared" si="16"/>
        <v>0</v>
      </c>
      <c r="Q75" s="79">
        <f t="shared" si="16"/>
        <v>0</v>
      </c>
      <c r="R75" s="79">
        <f>IF(R58&lt;0,R58*-1,0)</f>
        <v>0</v>
      </c>
      <c r="S75" s="79">
        <f t="shared" ref="S75:AF75" si="17">IF(S58&lt;0,S58*-1,0)</f>
        <v>0</v>
      </c>
      <c r="T75" s="79">
        <f t="shared" si="17"/>
        <v>0</v>
      </c>
      <c r="U75" s="79">
        <f t="shared" si="17"/>
        <v>0</v>
      </c>
      <c r="V75" s="79">
        <f t="shared" si="17"/>
        <v>0</v>
      </c>
      <c r="W75" s="79">
        <f t="shared" si="17"/>
        <v>0</v>
      </c>
      <c r="X75" s="79">
        <f t="shared" si="17"/>
        <v>0</v>
      </c>
      <c r="Y75" s="79">
        <f t="shared" si="17"/>
        <v>0</v>
      </c>
      <c r="Z75" s="79">
        <f t="shared" si="17"/>
        <v>0</v>
      </c>
      <c r="AA75" s="79">
        <f t="shared" si="17"/>
        <v>0</v>
      </c>
      <c r="AB75" s="79">
        <f t="shared" si="17"/>
        <v>0</v>
      </c>
      <c r="AC75" s="79">
        <f t="shared" si="17"/>
        <v>0</v>
      </c>
      <c r="AD75" s="79">
        <f t="shared" si="17"/>
        <v>0</v>
      </c>
      <c r="AE75" s="79">
        <f t="shared" si="17"/>
        <v>0</v>
      </c>
      <c r="AF75" s="79">
        <f t="shared" si="17"/>
        <v>0</v>
      </c>
      <c r="AG75" s="89"/>
      <c r="AH75" s="51">
        <f t="shared" si="2"/>
        <v>0</v>
      </c>
      <c r="AI75" s="52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81" t="s">
        <v>47</v>
      </c>
      <c r="B76" s="79">
        <f t="shared" ref="B76:E77" si="18">IF(B55&lt;0,B55*-1,0)</f>
        <v>0</v>
      </c>
      <c r="C76" s="79">
        <f t="shared" si="18"/>
        <v>0</v>
      </c>
      <c r="D76" s="79">
        <f t="shared" si="18"/>
        <v>0</v>
      </c>
      <c r="E76" s="79">
        <f t="shared" si="18"/>
        <v>0</v>
      </c>
      <c r="F76" s="79">
        <f>IF(F56&lt;0,F56*-1,0)</f>
        <v>0</v>
      </c>
      <c r="G76" s="79">
        <f t="shared" ref="G76:AF76" si="19">IF(G56&lt;0,G56*-1,0)</f>
        <v>0</v>
      </c>
      <c r="H76" s="79">
        <f t="shared" si="19"/>
        <v>0</v>
      </c>
      <c r="I76" s="79">
        <f t="shared" si="19"/>
        <v>0</v>
      </c>
      <c r="J76" s="79">
        <f t="shared" si="19"/>
        <v>0</v>
      </c>
      <c r="K76" s="79">
        <f t="shared" si="19"/>
        <v>0</v>
      </c>
      <c r="L76" s="79">
        <f t="shared" si="19"/>
        <v>0</v>
      </c>
      <c r="M76" s="79">
        <f t="shared" si="19"/>
        <v>0</v>
      </c>
      <c r="N76" s="79">
        <f t="shared" si="19"/>
        <v>0</v>
      </c>
      <c r="O76" s="79">
        <f t="shared" si="19"/>
        <v>0</v>
      </c>
      <c r="P76" s="79">
        <f t="shared" si="19"/>
        <v>0</v>
      </c>
      <c r="Q76" s="79">
        <f t="shared" si="19"/>
        <v>0</v>
      </c>
      <c r="R76" s="79">
        <f t="shared" si="19"/>
        <v>0</v>
      </c>
      <c r="S76" s="79">
        <f t="shared" si="19"/>
        <v>0</v>
      </c>
      <c r="T76" s="79">
        <f t="shared" si="19"/>
        <v>0</v>
      </c>
      <c r="U76" s="79">
        <f t="shared" si="19"/>
        <v>0</v>
      </c>
      <c r="V76" s="79">
        <f t="shared" si="19"/>
        <v>0</v>
      </c>
      <c r="W76" s="79">
        <f t="shared" si="19"/>
        <v>0</v>
      </c>
      <c r="X76" s="79">
        <f t="shared" si="19"/>
        <v>0</v>
      </c>
      <c r="Y76" s="79">
        <f t="shared" si="19"/>
        <v>0</v>
      </c>
      <c r="Z76" s="79">
        <f t="shared" si="19"/>
        <v>0</v>
      </c>
      <c r="AA76" s="79">
        <f t="shared" si="19"/>
        <v>0</v>
      </c>
      <c r="AB76" s="79">
        <f t="shared" si="19"/>
        <v>0</v>
      </c>
      <c r="AC76" s="79">
        <f t="shared" si="19"/>
        <v>0</v>
      </c>
      <c r="AD76" s="79">
        <f t="shared" si="19"/>
        <v>0</v>
      </c>
      <c r="AE76" s="79">
        <f t="shared" si="19"/>
        <v>0</v>
      </c>
      <c r="AF76" s="79">
        <f t="shared" si="19"/>
        <v>0</v>
      </c>
      <c r="AG76" s="89"/>
      <c r="AH76" s="51">
        <f t="shared" ref="AH76:AH88" si="20">MAX(B76:AF76)</f>
        <v>0</v>
      </c>
      <c r="AI76" s="52">
        <f t="shared" ref="AI76:AI88" si="21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81" t="s">
        <v>206</v>
      </c>
      <c r="B77" s="79">
        <f t="shared" si="18"/>
        <v>0</v>
      </c>
      <c r="C77" s="79">
        <f t="shared" si="18"/>
        <v>0</v>
      </c>
      <c r="D77" s="79">
        <f t="shared" si="18"/>
        <v>0</v>
      </c>
      <c r="E77" s="79">
        <f t="shared" si="18"/>
        <v>0</v>
      </c>
      <c r="F77" s="79">
        <f>IF(F54&lt;0,F54*-1,0)</f>
        <v>0</v>
      </c>
      <c r="G77" s="79">
        <f t="shared" ref="G77:AF77" si="22">IF(G54&lt;0,G54*-1,0)</f>
        <v>0</v>
      </c>
      <c r="H77" s="79">
        <f t="shared" si="22"/>
        <v>0</v>
      </c>
      <c r="I77" s="79">
        <f t="shared" si="22"/>
        <v>0</v>
      </c>
      <c r="J77" s="79">
        <f t="shared" si="22"/>
        <v>0</v>
      </c>
      <c r="K77" s="79">
        <f t="shared" si="22"/>
        <v>0</v>
      </c>
      <c r="L77" s="79">
        <f t="shared" si="22"/>
        <v>0</v>
      </c>
      <c r="M77" s="79">
        <f t="shared" si="22"/>
        <v>0</v>
      </c>
      <c r="N77" s="79">
        <f t="shared" si="22"/>
        <v>0</v>
      </c>
      <c r="O77" s="79">
        <f t="shared" si="22"/>
        <v>0</v>
      </c>
      <c r="P77" s="79">
        <f t="shared" si="22"/>
        <v>0</v>
      </c>
      <c r="Q77" s="79">
        <f t="shared" si="22"/>
        <v>0</v>
      </c>
      <c r="R77" s="79">
        <f t="shared" si="22"/>
        <v>0</v>
      </c>
      <c r="S77" s="79">
        <f t="shared" si="22"/>
        <v>0</v>
      </c>
      <c r="T77" s="79">
        <f t="shared" si="22"/>
        <v>0</v>
      </c>
      <c r="U77" s="79">
        <f t="shared" si="22"/>
        <v>0</v>
      </c>
      <c r="V77" s="79">
        <f t="shared" si="22"/>
        <v>0</v>
      </c>
      <c r="W77" s="79">
        <f t="shared" si="22"/>
        <v>0</v>
      </c>
      <c r="X77" s="79">
        <f t="shared" si="22"/>
        <v>0</v>
      </c>
      <c r="Y77" s="79">
        <f t="shared" si="22"/>
        <v>0</v>
      </c>
      <c r="Z77" s="79">
        <f t="shared" si="22"/>
        <v>0</v>
      </c>
      <c r="AA77" s="79">
        <f t="shared" si="22"/>
        <v>0</v>
      </c>
      <c r="AB77" s="79">
        <f t="shared" si="22"/>
        <v>0</v>
      </c>
      <c r="AC77" s="79">
        <f t="shared" si="22"/>
        <v>0</v>
      </c>
      <c r="AD77" s="79">
        <f t="shared" si="22"/>
        <v>0</v>
      </c>
      <c r="AE77" s="79">
        <f t="shared" si="22"/>
        <v>0</v>
      </c>
      <c r="AF77" s="79">
        <f t="shared" si="22"/>
        <v>0</v>
      </c>
      <c r="AG77" s="89"/>
      <c r="AH77" s="51">
        <f t="shared" si="20"/>
        <v>0</v>
      </c>
      <c r="AI77" s="52">
        <f t="shared" si="21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ht="15.75" thickBot="1" x14ac:dyDescent="0.3">
      <c r="A78" s="81" t="s">
        <v>191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48"/>
      <c r="S78" s="48"/>
      <c r="T78" s="48"/>
      <c r="U78" s="48"/>
      <c r="V78" s="48"/>
      <c r="W78" s="48"/>
      <c r="X78" s="48"/>
      <c r="Y78" s="48"/>
      <c r="Z78" s="48"/>
      <c r="AA78" s="82"/>
      <c r="AB78" s="82"/>
      <c r="AC78" s="82"/>
      <c r="AD78" s="82"/>
      <c r="AE78" s="82"/>
      <c r="AF78" s="82"/>
      <c r="AG78" s="83"/>
      <c r="AH78" s="51">
        <f t="shared" si="20"/>
        <v>0</v>
      </c>
      <c r="AI78" s="52">
        <f t="shared" si="21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ht="15.75" thickBot="1" x14ac:dyDescent="0.3">
      <c r="A79" s="87" t="s">
        <v>48</v>
      </c>
      <c r="B79" s="66">
        <f t="shared" ref="B79:AG79" si="23">SUM(B73:B78)</f>
        <v>0</v>
      </c>
      <c r="C79" s="66">
        <f t="shared" si="23"/>
        <v>0</v>
      </c>
      <c r="D79" s="66">
        <f t="shared" si="23"/>
        <v>0</v>
      </c>
      <c r="E79" s="66">
        <f t="shared" si="23"/>
        <v>0</v>
      </c>
      <c r="F79" s="66">
        <f t="shared" si="23"/>
        <v>0</v>
      </c>
      <c r="G79" s="66">
        <f t="shared" si="23"/>
        <v>0</v>
      </c>
      <c r="H79" s="66">
        <f t="shared" si="23"/>
        <v>0</v>
      </c>
      <c r="I79" s="66">
        <f t="shared" si="23"/>
        <v>0</v>
      </c>
      <c r="J79" s="66">
        <f t="shared" si="23"/>
        <v>0</v>
      </c>
      <c r="K79" s="66">
        <f t="shared" si="23"/>
        <v>0</v>
      </c>
      <c r="L79" s="66">
        <f t="shared" si="23"/>
        <v>0</v>
      </c>
      <c r="M79" s="66">
        <f t="shared" si="23"/>
        <v>0</v>
      </c>
      <c r="N79" s="66">
        <f t="shared" si="23"/>
        <v>0</v>
      </c>
      <c r="O79" s="66">
        <f t="shared" si="23"/>
        <v>0</v>
      </c>
      <c r="P79" s="66">
        <f t="shared" si="23"/>
        <v>0</v>
      </c>
      <c r="Q79" s="66">
        <f t="shared" si="23"/>
        <v>0</v>
      </c>
      <c r="R79" s="66">
        <f t="shared" si="23"/>
        <v>0</v>
      </c>
      <c r="S79" s="66">
        <f t="shared" si="23"/>
        <v>0</v>
      </c>
      <c r="T79" s="66">
        <f t="shared" si="23"/>
        <v>0</v>
      </c>
      <c r="U79" s="66">
        <f t="shared" si="23"/>
        <v>0</v>
      </c>
      <c r="V79" s="66">
        <f t="shared" si="23"/>
        <v>0</v>
      </c>
      <c r="W79" s="66">
        <f t="shared" si="23"/>
        <v>0</v>
      </c>
      <c r="X79" s="66">
        <f t="shared" si="23"/>
        <v>0</v>
      </c>
      <c r="Y79" s="66">
        <f t="shared" si="23"/>
        <v>0</v>
      </c>
      <c r="Z79" s="66">
        <f t="shared" si="23"/>
        <v>0</v>
      </c>
      <c r="AA79" s="66">
        <f t="shared" si="23"/>
        <v>0</v>
      </c>
      <c r="AB79" s="66">
        <f t="shared" si="23"/>
        <v>0</v>
      </c>
      <c r="AC79" s="66">
        <f t="shared" si="23"/>
        <v>0</v>
      </c>
      <c r="AD79" s="66">
        <f t="shared" si="23"/>
        <v>0</v>
      </c>
      <c r="AE79" s="66">
        <f t="shared" si="23"/>
        <v>0</v>
      </c>
      <c r="AF79" s="66">
        <f t="shared" si="23"/>
        <v>0</v>
      </c>
      <c r="AG79" s="71">
        <f t="shared" si="23"/>
        <v>0</v>
      </c>
      <c r="AH79" s="51">
        <f t="shared" si="20"/>
        <v>0</v>
      </c>
      <c r="AI79" s="52">
        <f t="shared" si="21"/>
        <v>0</v>
      </c>
      <c r="AK79" s="53"/>
    </row>
    <row r="80" spans="1:88" s="1" customFormat="1" ht="15.75" thickBot="1" x14ac:dyDescent="0.3">
      <c r="A80" s="65" t="s">
        <v>87</v>
      </c>
      <c r="B80" s="66">
        <f t="shared" ref="B80:AG80" si="24">SUM(B67:B79)</f>
        <v>447.08</v>
      </c>
      <c r="C80" s="66">
        <f t="shared" si="24"/>
        <v>447.08</v>
      </c>
      <c r="D80" s="66">
        <f t="shared" si="24"/>
        <v>447.08</v>
      </c>
      <c r="E80" s="66">
        <f t="shared" si="24"/>
        <v>447.08</v>
      </c>
      <c r="F80" s="66">
        <f t="shared" si="24"/>
        <v>447.08</v>
      </c>
      <c r="G80" s="66">
        <f t="shared" si="24"/>
        <v>447.08</v>
      </c>
      <c r="H80" s="66">
        <f t="shared" si="24"/>
        <v>447.08</v>
      </c>
      <c r="I80" s="66">
        <f t="shared" si="24"/>
        <v>447.08</v>
      </c>
      <c r="J80" s="66">
        <f t="shared" si="24"/>
        <v>447.08</v>
      </c>
      <c r="K80" s="66">
        <f t="shared" si="24"/>
        <v>447.08</v>
      </c>
      <c r="L80" s="66">
        <f t="shared" si="24"/>
        <v>447.08</v>
      </c>
      <c r="M80" s="66">
        <f t="shared" si="24"/>
        <v>447.08</v>
      </c>
      <c r="N80" s="66">
        <f t="shared" si="24"/>
        <v>447.08</v>
      </c>
      <c r="O80" s="66">
        <f t="shared" si="24"/>
        <v>447.08</v>
      </c>
      <c r="P80" s="66">
        <f t="shared" si="24"/>
        <v>447.08</v>
      </c>
      <c r="Q80" s="66">
        <f t="shared" si="24"/>
        <v>447.08</v>
      </c>
      <c r="R80" s="66">
        <f t="shared" si="24"/>
        <v>447.08</v>
      </c>
      <c r="S80" s="66">
        <f t="shared" si="24"/>
        <v>447.08</v>
      </c>
      <c r="T80" s="66">
        <f t="shared" si="24"/>
        <v>447.08</v>
      </c>
      <c r="U80" s="66">
        <f t="shared" si="24"/>
        <v>447.08</v>
      </c>
      <c r="V80" s="66">
        <f t="shared" si="24"/>
        <v>447.08</v>
      </c>
      <c r="W80" s="66">
        <f t="shared" si="24"/>
        <v>447.08</v>
      </c>
      <c r="X80" s="66">
        <f t="shared" si="24"/>
        <v>447.08</v>
      </c>
      <c r="Y80" s="66">
        <f t="shared" si="24"/>
        <v>447.08</v>
      </c>
      <c r="Z80" s="66">
        <f t="shared" si="24"/>
        <v>447.08</v>
      </c>
      <c r="AA80" s="66">
        <f t="shared" si="24"/>
        <v>447.08</v>
      </c>
      <c r="AB80" s="66">
        <f t="shared" si="24"/>
        <v>447.08</v>
      </c>
      <c r="AC80" s="66">
        <f t="shared" si="24"/>
        <v>447.08</v>
      </c>
      <c r="AD80" s="66">
        <f t="shared" si="24"/>
        <v>447.08</v>
      </c>
      <c r="AE80" s="66">
        <f t="shared" si="24"/>
        <v>447.08</v>
      </c>
      <c r="AF80" s="66">
        <f t="shared" si="24"/>
        <v>447.08</v>
      </c>
      <c r="AG80" s="71">
        <f t="shared" si="24"/>
        <v>4208.08</v>
      </c>
      <c r="AH80" s="51">
        <f t="shared" si="20"/>
        <v>447.08</v>
      </c>
      <c r="AI80" s="52">
        <f t="shared" si="21"/>
        <v>447.08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x14ac:dyDescent="0.25">
      <c r="A81" s="90" t="s">
        <v>49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2"/>
      <c r="AG81" s="93"/>
      <c r="AH81" s="51">
        <f t="shared" si="20"/>
        <v>0</v>
      </c>
      <c r="AI81" s="52">
        <f t="shared" si="21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1" customFormat="1" x14ac:dyDescent="0.25">
      <c r="A82" s="94" t="s">
        <v>50</v>
      </c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95"/>
      <c r="T82" s="95"/>
      <c r="U82" s="95"/>
      <c r="V82" s="95"/>
      <c r="W82" s="95"/>
      <c r="X82" s="95"/>
      <c r="Y82" s="95"/>
      <c r="Z82" s="95"/>
      <c r="AA82" s="67"/>
      <c r="AB82" s="67"/>
      <c r="AC82" s="67"/>
      <c r="AD82" s="67"/>
      <c r="AE82" s="67"/>
      <c r="AF82" s="96"/>
      <c r="AG82" s="97"/>
      <c r="AH82" s="51">
        <f t="shared" si="20"/>
        <v>0</v>
      </c>
      <c r="AI82" s="52">
        <f t="shared" si="21"/>
        <v>0</v>
      </c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s="1" customFormat="1" x14ac:dyDescent="0.25">
      <c r="A83" s="94" t="s">
        <v>51</v>
      </c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95"/>
      <c r="T83" s="95"/>
      <c r="U83" s="95"/>
      <c r="V83" s="95"/>
      <c r="W83" s="95"/>
      <c r="X83" s="95"/>
      <c r="Y83" s="95"/>
      <c r="Z83" s="95"/>
      <c r="AA83" s="67"/>
      <c r="AB83" s="67"/>
      <c r="AC83" s="67"/>
      <c r="AD83" s="67"/>
      <c r="AE83" s="67"/>
      <c r="AF83" s="96"/>
      <c r="AG83" s="97"/>
      <c r="AH83" s="51">
        <f t="shared" si="20"/>
        <v>0</v>
      </c>
      <c r="AI83" s="52">
        <f t="shared" si="21"/>
        <v>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52</v>
      </c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95"/>
      <c r="X84" s="95"/>
      <c r="Y84" s="95"/>
      <c r="Z84" s="95"/>
      <c r="AA84" s="67"/>
      <c r="AB84" s="67"/>
      <c r="AC84" s="67"/>
      <c r="AD84" s="67"/>
      <c r="AE84" s="67"/>
      <c r="AF84" s="96"/>
      <c r="AG84" s="97"/>
      <c r="AH84" s="51">
        <f t="shared" si="20"/>
        <v>0</v>
      </c>
      <c r="AI84" s="52">
        <f t="shared" si="21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53</v>
      </c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95"/>
      <c r="X85" s="95"/>
      <c r="Y85" s="95"/>
      <c r="Z85" s="95"/>
      <c r="AA85" s="67"/>
      <c r="AB85" s="67"/>
      <c r="AC85" s="67"/>
      <c r="AD85" s="67"/>
      <c r="AE85" s="67"/>
      <c r="AF85" s="96"/>
      <c r="AG85" s="97"/>
      <c r="AH85" s="51">
        <f t="shared" si="20"/>
        <v>0</v>
      </c>
      <c r="AI85" s="52">
        <f t="shared" si="21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54</v>
      </c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5"/>
      <c r="X86" s="95"/>
      <c r="Y86" s="95"/>
      <c r="Z86" s="95"/>
      <c r="AA86" s="99"/>
      <c r="AB86" s="99"/>
      <c r="AC86" s="99"/>
      <c r="AD86" s="99"/>
      <c r="AE86" s="99"/>
      <c r="AF86" s="100"/>
      <c r="AG86" s="101"/>
      <c r="AH86" s="51">
        <f t="shared" si="20"/>
        <v>0</v>
      </c>
      <c r="AI86" s="52">
        <f t="shared" si="21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4" t="s">
        <v>55</v>
      </c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95"/>
      <c r="X87" s="95"/>
      <c r="Y87" s="95"/>
      <c r="Z87" s="95"/>
      <c r="AA87" s="67"/>
      <c r="AB87" s="67"/>
      <c r="AC87" s="67"/>
      <c r="AD87" s="67"/>
      <c r="AE87" s="67"/>
      <c r="AF87" s="96"/>
      <c r="AG87" s="97"/>
      <c r="AH87" s="51">
        <f t="shared" si="20"/>
        <v>0</v>
      </c>
      <c r="AI87" s="52">
        <f t="shared" si="21"/>
        <v>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ht="15.75" thickBot="1" x14ac:dyDescent="0.3">
      <c r="A88" s="94" t="s">
        <v>56</v>
      </c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3"/>
      <c r="AG88" s="104"/>
      <c r="AH88" s="51">
        <f t="shared" si="20"/>
        <v>0</v>
      </c>
      <c r="AI88" s="52">
        <f t="shared" si="21"/>
        <v>0</v>
      </c>
    </row>
    <row r="89" spans="1:88" ht="15.75" thickBot="1" x14ac:dyDescent="0.3">
      <c r="A89" s="106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5"/>
      <c r="AH89" s="51"/>
      <c r="AI89" s="52"/>
    </row>
    <row r="90" spans="1:88" ht="15.75" thickBot="1" x14ac:dyDescent="0.3">
      <c r="A90" s="108" t="s">
        <v>57</v>
      </c>
      <c r="B90" s="109">
        <f>SUM(B14,B17,B20:B21,B39,B41:B42,B44,B46,B91:B94,B98,B104,B110,B119,B121,B133,B140,B143:B144,B151,B153,B155,B159:B161,B163:B165,B170,B176:B177,B179:B181,B189,B194)</f>
        <v>34.840000000000003</v>
      </c>
      <c r="C90" s="109">
        <f t="shared" ref="C90:AF90" si="25">SUM(C14,C17,C20:C21,C39,C41:C42,C44,C46,C91:C94,C98,C104,C110,C119,C121,C133,C140,C143:C144,C151,C153,C155,C159:C161,C163:C165,C170,C176:C177,C179:C181,C189,C194)</f>
        <v>34.840000000000003</v>
      </c>
      <c r="D90" s="109">
        <f t="shared" si="25"/>
        <v>34.840000000000003</v>
      </c>
      <c r="E90" s="109">
        <f t="shared" si="25"/>
        <v>34.840000000000003</v>
      </c>
      <c r="F90" s="109">
        <f t="shared" si="25"/>
        <v>34.840000000000003</v>
      </c>
      <c r="G90" s="109">
        <f t="shared" si="25"/>
        <v>34.840000000000003</v>
      </c>
      <c r="H90" s="109">
        <f t="shared" si="25"/>
        <v>34.840000000000003</v>
      </c>
      <c r="I90" s="109">
        <f t="shared" si="25"/>
        <v>34.840000000000003</v>
      </c>
      <c r="J90" s="109">
        <f t="shared" si="25"/>
        <v>34.840000000000003</v>
      </c>
      <c r="K90" s="109">
        <f t="shared" si="25"/>
        <v>34.840000000000003</v>
      </c>
      <c r="L90" s="109">
        <f t="shared" si="25"/>
        <v>34.840000000000003</v>
      </c>
      <c r="M90" s="109">
        <f t="shared" si="25"/>
        <v>34.840000000000003</v>
      </c>
      <c r="N90" s="109">
        <f t="shared" si="25"/>
        <v>34.840000000000003</v>
      </c>
      <c r="O90" s="109">
        <f t="shared" si="25"/>
        <v>34.840000000000003</v>
      </c>
      <c r="P90" s="109">
        <f t="shared" si="25"/>
        <v>34.840000000000003</v>
      </c>
      <c r="Q90" s="109">
        <f t="shared" si="25"/>
        <v>34.840000000000003</v>
      </c>
      <c r="R90" s="109">
        <f t="shared" si="25"/>
        <v>34.840000000000003</v>
      </c>
      <c r="S90" s="109">
        <f t="shared" si="25"/>
        <v>34.840000000000003</v>
      </c>
      <c r="T90" s="109">
        <f t="shared" si="25"/>
        <v>34.840000000000003</v>
      </c>
      <c r="U90" s="109">
        <f t="shared" si="25"/>
        <v>34.840000000000003</v>
      </c>
      <c r="V90" s="109">
        <f t="shared" si="25"/>
        <v>34.840000000000003</v>
      </c>
      <c r="W90" s="109">
        <f t="shared" si="25"/>
        <v>34.840000000000003</v>
      </c>
      <c r="X90" s="109">
        <f t="shared" si="25"/>
        <v>34.840000000000003</v>
      </c>
      <c r="Y90" s="109">
        <f t="shared" si="25"/>
        <v>34.840000000000003</v>
      </c>
      <c r="Z90" s="109">
        <f t="shared" si="25"/>
        <v>34.840000000000003</v>
      </c>
      <c r="AA90" s="109">
        <f t="shared" si="25"/>
        <v>34.840000000000003</v>
      </c>
      <c r="AB90" s="109">
        <f t="shared" si="25"/>
        <v>34.840000000000003</v>
      </c>
      <c r="AC90" s="109">
        <f t="shared" si="25"/>
        <v>34.840000000000003</v>
      </c>
      <c r="AD90" s="109">
        <f t="shared" si="25"/>
        <v>34.840000000000003</v>
      </c>
      <c r="AE90" s="109">
        <f t="shared" si="25"/>
        <v>34.840000000000003</v>
      </c>
      <c r="AF90" s="109">
        <f t="shared" si="25"/>
        <v>34.840000000000003</v>
      </c>
      <c r="AG90" s="110"/>
      <c r="AH90" s="51">
        <f>MAX(B90:AF90)</f>
        <v>34.840000000000003</v>
      </c>
      <c r="AI90" s="52">
        <f>MIN(B90:AF90)</f>
        <v>34.840000000000003</v>
      </c>
    </row>
    <row r="91" spans="1:88" x14ac:dyDescent="0.25">
      <c r="A91" s="111" t="s">
        <v>58</v>
      </c>
      <c r="B91" s="79"/>
      <c r="C91" s="79"/>
      <c r="D91" s="79"/>
      <c r="E91" s="79"/>
      <c r="F91" s="112"/>
      <c r="G91" s="112"/>
      <c r="H91" s="112"/>
      <c r="I91" s="112"/>
      <c r="J91" s="112"/>
      <c r="K91" s="112"/>
      <c r="L91" s="49"/>
      <c r="M91" s="112"/>
      <c r="N91" s="112"/>
      <c r="O91" s="112"/>
      <c r="P91" s="112"/>
      <c r="Q91" s="112"/>
      <c r="R91" s="112"/>
      <c r="S91" s="49"/>
      <c r="T91" s="49"/>
      <c r="U91" s="112"/>
      <c r="V91" s="112"/>
      <c r="W91" s="112"/>
      <c r="X91" s="112"/>
      <c r="Y91" s="112"/>
      <c r="Z91" s="112"/>
      <c r="AA91" s="49"/>
      <c r="AB91" s="49"/>
      <c r="AC91" s="49"/>
      <c r="AD91" s="49"/>
      <c r="AE91" s="49"/>
      <c r="AF91" s="113"/>
      <c r="AG91" s="114">
        <v>75</v>
      </c>
      <c r="AH91" s="51">
        <f>IF(ABS(MAX(B91:AF91))&gt;ABS(MIN(B91:AF91)),MAX(B91:AF91),MIN(B91:AF91))</f>
        <v>0</v>
      </c>
      <c r="AI91" s="115" t="e">
        <f>INDEX($B$9:$AF$9,1,MATCH(AH91,B91:AF91,0))</f>
        <v>#N/A</v>
      </c>
    </row>
    <row r="92" spans="1:88" x14ac:dyDescent="0.25">
      <c r="A92" s="116" t="s">
        <v>59</v>
      </c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67"/>
      <c r="AB92" s="67"/>
      <c r="AC92" s="67"/>
      <c r="AD92" s="67"/>
      <c r="AE92" s="67"/>
      <c r="AF92" s="117"/>
      <c r="AG92" s="114">
        <v>240</v>
      </c>
      <c r="AH92" s="51">
        <f>IF(ABS(MAX(B92:AF92))&gt;ABS(MIN(B92:AF92)),MAX(B92:AF92),MIN(B92:AF92))</f>
        <v>0</v>
      </c>
      <c r="AI92" s="115" t="e">
        <f>INDEX($B$9:$AF$9,1,MATCH(AH92,B92:AF92,0))</f>
        <v>#N/A</v>
      </c>
    </row>
    <row r="93" spans="1:88" x14ac:dyDescent="0.25">
      <c r="A93" s="116" t="s">
        <v>60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67"/>
      <c r="AB93" s="67"/>
      <c r="AC93" s="67"/>
      <c r="AD93" s="67"/>
      <c r="AE93" s="67"/>
      <c r="AF93" s="117"/>
      <c r="AG93" s="114">
        <v>60</v>
      </c>
      <c r="AH93" s="51">
        <f>IF(ABS(MAX(B93:AF93))&gt;ABS(MIN(B93:AF93)),MAX(B93:AF93),MIN(B93:AF93))</f>
        <v>0</v>
      </c>
      <c r="AI93" s="115" t="e">
        <f>INDEX($B$9:$AF$9,1,MATCH(AH93,B93:AF93,0))</f>
        <v>#N/A</v>
      </c>
    </row>
    <row r="94" spans="1:88" x14ac:dyDescent="0.25">
      <c r="A94" s="118" t="s">
        <v>226</v>
      </c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119"/>
      <c r="AB94" s="119"/>
      <c r="AC94" s="119"/>
      <c r="AD94" s="119"/>
      <c r="AE94" s="119"/>
      <c r="AF94" s="120"/>
      <c r="AG94" s="121">
        <v>120</v>
      </c>
      <c r="AH94" s="51">
        <f>IF(ABS(MAX(B94:AF94))&gt;ABS(MIN(B94:AF94)),MAX(B94:AF94),MIN(B94:AF94))</f>
        <v>0</v>
      </c>
      <c r="AI94" s="115" t="e">
        <f>INDEX($B$9:$AF$9,1,MATCH(AH94,B94:AF94,0))</f>
        <v>#N/A</v>
      </c>
    </row>
    <row r="95" spans="1:88" ht="15.75" thickBot="1" x14ac:dyDescent="0.3">
      <c r="A95" s="118" t="s">
        <v>62</v>
      </c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119"/>
      <c r="AB95" s="119"/>
      <c r="AC95" s="119"/>
      <c r="AD95" s="119"/>
      <c r="AE95" s="119"/>
      <c r="AF95" s="120"/>
      <c r="AG95" s="121"/>
      <c r="AH95" s="51">
        <f>IF(ABS(MAX(B95:AF95))&gt;ABS(MIN(B95:AF95)),MAX(B95:AF95),MIN(B95:AF95))</f>
        <v>0</v>
      </c>
      <c r="AI95" s="115" t="e">
        <f>INDEX($B$9:$AF$9,1,MATCH(AH95,B95:AF95,0))</f>
        <v>#N/A</v>
      </c>
    </row>
    <row r="96" spans="1:88" ht="15.75" thickBot="1" x14ac:dyDescent="0.3">
      <c r="A96" s="122" t="s">
        <v>63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4"/>
      <c r="AH96" s="125"/>
      <c r="AI96" s="52"/>
      <c r="AK96" s="53"/>
    </row>
    <row r="97" spans="1:37" x14ac:dyDescent="0.25">
      <c r="A97" s="126" t="s">
        <v>102</v>
      </c>
      <c r="B97" s="50">
        <v>9.9</v>
      </c>
      <c r="C97" s="127">
        <f t="shared" ref="C97:R102" si="26">B97</f>
        <v>9.9</v>
      </c>
      <c r="D97" s="127">
        <f t="shared" si="26"/>
        <v>9.9</v>
      </c>
      <c r="E97" s="127">
        <f t="shared" si="26"/>
        <v>9.9</v>
      </c>
      <c r="F97" s="127">
        <f t="shared" si="26"/>
        <v>9.9</v>
      </c>
      <c r="G97" s="127">
        <f t="shared" si="26"/>
        <v>9.9</v>
      </c>
      <c r="H97" s="127">
        <f t="shared" si="26"/>
        <v>9.9</v>
      </c>
      <c r="I97" s="127">
        <f t="shared" si="26"/>
        <v>9.9</v>
      </c>
      <c r="J97" s="127">
        <f t="shared" si="26"/>
        <v>9.9</v>
      </c>
      <c r="K97" s="127">
        <f t="shared" si="26"/>
        <v>9.9</v>
      </c>
      <c r="L97" s="127">
        <f t="shared" si="26"/>
        <v>9.9</v>
      </c>
      <c r="M97" s="127">
        <f t="shared" si="26"/>
        <v>9.9</v>
      </c>
      <c r="N97" s="127">
        <f t="shared" si="26"/>
        <v>9.9</v>
      </c>
      <c r="O97" s="127">
        <f t="shared" si="26"/>
        <v>9.9</v>
      </c>
      <c r="P97" s="127">
        <f t="shared" si="26"/>
        <v>9.9</v>
      </c>
      <c r="Q97" s="127">
        <f t="shared" si="26"/>
        <v>9.9</v>
      </c>
      <c r="R97" s="127">
        <f t="shared" si="26"/>
        <v>9.9</v>
      </c>
      <c r="S97" s="127">
        <f t="shared" ref="S97:AF102" si="27">R97</f>
        <v>9.9</v>
      </c>
      <c r="T97" s="127">
        <f t="shared" si="27"/>
        <v>9.9</v>
      </c>
      <c r="U97" s="127">
        <f t="shared" si="27"/>
        <v>9.9</v>
      </c>
      <c r="V97" s="127">
        <f t="shared" si="27"/>
        <v>9.9</v>
      </c>
      <c r="W97" s="127">
        <f t="shared" si="27"/>
        <v>9.9</v>
      </c>
      <c r="X97" s="127">
        <f t="shared" si="27"/>
        <v>9.9</v>
      </c>
      <c r="Y97" s="127">
        <f t="shared" si="27"/>
        <v>9.9</v>
      </c>
      <c r="Z97" s="127">
        <f t="shared" si="27"/>
        <v>9.9</v>
      </c>
      <c r="AA97" s="127">
        <f t="shared" si="27"/>
        <v>9.9</v>
      </c>
      <c r="AB97" s="127">
        <f t="shared" si="27"/>
        <v>9.9</v>
      </c>
      <c r="AC97" s="127">
        <f t="shared" si="27"/>
        <v>9.9</v>
      </c>
      <c r="AD97" s="127">
        <f t="shared" si="27"/>
        <v>9.9</v>
      </c>
      <c r="AE97" s="127">
        <f t="shared" si="27"/>
        <v>9.9</v>
      </c>
      <c r="AF97" s="127">
        <f t="shared" si="27"/>
        <v>9.9</v>
      </c>
      <c r="AG97" s="169">
        <v>9.94</v>
      </c>
      <c r="AH97" s="51"/>
      <c r="AI97" s="52"/>
      <c r="AK97" s="53"/>
    </row>
    <row r="98" spans="1:37" x14ac:dyDescent="0.25">
      <c r="A98" s="116" t="s">
        <v>103</v>
      </c>
      <c r="B98" s="128">
        <v>9.6</v>
      </c>
      <c r="C98" s="129">
        <f t="shared" si="26"/>
        <v>9.6</v>
      </c>
      <c r="D98" s="129">
        <f t="shared" si="26"/>
        <v>9.6</v>
      </c>
      <c r="E98" s="129">
        <f t="shared" si="26"/>
        <v>9.6</v>
      </c>
      <c r="F98" s="129">
        <f t="shared" si="26"/>
        <v>9.6</v>
      </c>
      <c r="G98" s="129">
        <f t="shared" si="26"/>
        <v>9.6</v>
      </c>
      <c r="H98" s="129">
        <f t="shared" si="26"/>
        <v>9.6</v>
      </c>
      <c r="I98" s="129">
        <f t="shared" si="26"/>
        <v>9.6</v>
      </c>
      <c r="J98" s="129">
        <f t="shared" si="26"/>
        <v>9.6</v>
      </c>
      <c r="K98" s="129">
        <f t="shared" si="26"/>
        <v>9.6</v>
      </c>
      <c r="L98" s="129">
        <f t="shared" si="26"/>
        <v>9.6</v>
      </c>
      <c r="M98" s="129">
        <f t="shared" si="26"/>
        <v>9.6</v>
      </c>
      <c r="N98" s="129">
        <f t="shared" si="26"/>
        <v>9.6</v>
      </c>
      <c r="O98" s="129">
        <f t="shared" si="26"/>
        <v>9.6</v>
      </c>
      <c r="P98" s="129">
        <f t="shared" si="26"/>
        <v>9.6</v>
      </c>
      <c r="Q98" s="129">
        <f t="shared" si="26"/>
        <v>9.6</v>
      </c>
      <c r="R98" s="129">
        <f t="shared" si="26"/>
        <v>9.6</v>
      </c>
      <c r="S98" s="129">
        <f t="shared" si="27"/>
        <v>9.6</v>
      </c>
      <c r="T98" s="129">
        <f t="shared" si="27"/>
        <v>9.6</v>
      </c>
      <c r="U98" s="129">
        <f t="shared" si="27"/>
        <v>9.6</v>
      </c>
      <c r="V98" s="129">
        <f t="shared" si="27"/>
        <v>9.6</v>
      </c>
      <c r="W98" s="129">
        <f t="shared" si="27"/>
        <v>9.6</v>
      </c>
      <c r="X98" s="129">
        <f t="shared" si="27"/>
        <v>9.6</v>
      </c>
      <c r="Y98" s="129">
        <f t="shared" si="27"/>
        <v>9.6</v>
      </c>
      <c r="Z98" s="129">
        <f t="shared" si="27"/>
        <v>9.6</v>
      </c>
      <c r="AA98" s="129">
        <f t="shared" si="27"/>
        <v>9.6</v>
      </c>
      <c r="AB98" s="129">
        <f t="shared" si="27"/>
        <v>9.6</v>
      </c>
      <c r="AC98" s="129">
        <f t="shared" si="27"/>
        <v>9.6</v>
      </c>
      <c r="AD98" s="129">
        <f t="shared" si="27"/>
        <v>9.6</v>
      </c>
      <c r="AE98" s="129">
        <f t="shared" si="27"/>
        <v>9.6</v>
      </c>
      <c r="AF98" s="129">
        <f t="shared" si="27"/>
        <v>9.6</v>
      </c>
      <c r="AG98" s="170">
        <v>9.9</v>
      </c>
      <c r="AH98" s="51"/>
      <c r="AI98" s="52"/>
      <c r="AK98" s="53"/>
    </row>
    <row r="99" spans="1:37" x14ac:dyDescent="0.25">
      <c r="A99" s="118" t="s">
        <v>104</v>
      </c>
      <c r="B99" s="128">
        <v>9.98</v>
      </c>
      <c r="C99" s="129">
        <f t="shared" si="26"/>
        <v>9.98</v>
      </c>
      <c r="D99" s="129">
        <f t="shared" si="26"/>
        <v>9.98</v>
      </c>
      <c r="E99" s="129">
        <f t="shared" si="26"/>
        <v>9.98</v>
      </c>
      <c r="F99" s="129">
        <f t="shared" si="26"/>
        <v>9.98</v>
      </c>
      <c r="G99" s="129">
        <f t="shared" si="26"/>
        <v>9.98</v>
      </c>
      <c r="H99" s="129">
        <f t="shared" si="26"/>
        <v>9.98</v>
      </c>
      <c r="I99" s="129">
        <f t="shared" si="26"/>
        <v>9.98</v>
      </c>
      <c r="J99" s="129">
        <f t="shared" si="26"/>
        <v>9.98</v>
      </c>
      <c r="K99" s="129">
        <f t="shared" si="26"/>
        <v>9.98</v>
      </c>
      <c r="L99" s="129">
        <f t="shared" si="26"/>
        <v>9.98</v>
      </c>
      <c r="M99" s="129">
        <f t="shared" si="26"/>
        <v>9.98</v>
      </c>
      <c r="N99" s="129">
        <f t="shared" si="26"/>
        <v>9.98</v>
      </c>
      <c r="O99" s="129">
        <f t="shared" si="26"/>
        <v>9.98</v>
      </c>
      <c r="P99" s="129">
        <f t="shared" si="26"/>
        <v>9.98</v>
      </c>
      <c r="Q99" s="129">
        <f t="shared" si="26"/>
        <v>9.98</v>
      </c>
      <c r="R99" s="129">
        <f t="shared" si="26"/>
        <v>9.98</v>
      </c>
      <c r="S99" s="129">
        <f t="shared" si="27"/>
        <v>9.98</v>
      </c>
      <c r="T99" s="129">
        <f t="shared" si="27"/>
        <v>9.98</v>
      </c>
      <c r="U99" s="129">
        <f t="shared" si="27"/>
        <v>9.98</v>
      </c>
      <c r="V99" s="129">
        <f t="shared" si="27"/>
        <v>9.98</v>
      </c>
      <c r="W99" s="129">
        <f t="shared" si="27"/>
        <v>9.98</v>
      </c>
      <c r="X99" s="129">
        <f t="shared" si="27"/>
        <v>9.98</v>
      </c>
      <c r="Y99" s="129">
        <f t="shared" si="27"/>
        <v>9.98</v>
      </c>
      <c r="Z99" s="129">
        <f t="shared" si="27"/>
        <v>9.98</v>
      </c>
      <c r="AA99" s="129">
        <f t="shared" si="27"/>
        <v>9.98</v>
      </c>
      <c r="AB99" s="129">
        <f t="shared" si="27"/>
        <v>9.98</v>
      </c>
      <c r="AC99" s="129">
        <f t="shared" si="27"/>
        <v>9.98</v>
      </c>
      <c r="AD99" s="129">
        <f t="shared" si="27"/>
        <v>9.98</v>
      </c>
      <c r="AE99" s="129">
        <f t="shared" si="27"/>
        <v>9.98</v>
      </c>
      <c r="AF99" s="129">
        <f t="shared" si="27"/>
        <v>9.98</v>
      </c>
      <c r="AG99" s="171">
        <v>9.6579999999999995</v>
      </c>
      <c r="AH99" s="51"/>
      <c r="AI99" s="52"/>
      <c r="AK99" s="53"/>
    </row>
    <row r="100" spans="1:37" x14ac:dyDescent="0.25">
      <c r="A100" s="118" t="s">
        <v>105</v>
      </c>
      <c r="B100" s="128">
        <v>9.1</v>
      </c>
      <c r="C100" s="129">
        <f t="shared" si="26"/>
        <v>9.1</v>
      </c>
      <c r="D100" s="129">
        <f t="shared" si="26"/>
        <v>9.1</v>
      </c>
      <c r="E100" s="129">
        <f t="shared" si="26"/>
        <v>9.1</v>
      </c>
      <c r="F100" s="129">
        <f t="shared" si="26"/>
        <v>9.1</v>
      </c>
      <c r="G100" s="129">
        <f t="shared" si="26"/>
        <v>9.1</v>
      </c>
      <c r="H100" s="129">
        <f t="shared" si="26"/>
        <v>9.1</v>
      </c>
      <c r="I100" s="129">
        <f t="shared" si="26"/>
        <v>9.1</v>
      </c>
      <c r="J100" s="129">
        <f t="shared" si="26"/>
        <v>9.1</v>
      </c>
      <c r="K100" s="129">
        <f t="shared" si="26"/>
        <v>9.1</v>
      </c>
      <c r="L100" s="129">
        <f t="shared" si="26"/>
        <v>9.1</v>
      </c>
      <c r="M100" s="129">
        <f t="shared" si="26"/>
        <v>9.1</v>
      </c>
      <c r="N100" s="129">
        <f t="shared" si="26"/>
        <v>9.1</v>
      </c>
      <c r="O100" s="129">
        <f t="shared" si="26"/>
        <v>9.1</v>
      </c>
      <c r="P100" s="129">
        <f t="shared" si="26"/>
        <v>9.1</v>
      </c>
      <c r="Q100" s="129">
        <f t="shared" si="26"/>
        <v>9.1</v>
      </c>
      <c r="R100" s="129">
        <f t="shared" si="26"/>
        <v>9.1</v>
      </c>
      <c r="S100" s="129">
        <f t="shared" si="27"/>
        <v>9.1</v>
      </c>
      <c r="T100" s="129">
        <f t="shared" si="27"/>
        <v>9.1</v>
      </c>
      <c r="U100" s="129">
        <f t="shared" si="27"/>
        <v>9.1</v>
      </c>
      <c r="V100" s="129">
        <f t="shared" si="27"/>
        <v>9.1</v>
      </c>
      <c r="W100" s="129">
        <f t="shared" si="27"/>
        <v>9.1</v>
      </c>
      <c r="X100" s="129">
        <f t="shared" si="27"/>
        <v>9.1</v>
      </c>
      <c r="Y100" s="129">
        <f t="shared" si="27"/>
        <v>9.1</v>
      </c>
      <c r="Z100" s="129">
        <f t="shared" si="27"/>
        <v>9.1</v>
      </c>
      <c r="AA100" s="129">
        <f t="shared" si="27"/>
        <v>9.1</v>
      </c>
      <c r="AB100" s="129">
        <f t="shared" si="27"/>
        <v>9.1</v>
      </c>
      <c r="AC100" s="129">
        <f t="shared" si="27"/>
        <v>9.1</v>
      </c>
      <c r="AD100" s="129">
        <f t="shared" si="27"/>
        <v>9.1</v>
      </c>
      <c r="AE100" s="129">
        <f t="shared" si="27"/>
        <v>9.1</v>
      </c>
      <c r="AF100" s="129">
        <f t="shared" si="27"/>
        <v>9.1</v>
      </c>
      <c r="AG100" s="171">
        <v>9.6</v>
      </c>
      <c r="AH100" s="51"/>
      <c r="AI100" s="52"/>
      <c r="AK100" s="53"/>
    </row>
    <row r="101" spans="1:37" x14ac:dyDescent="0.25">
      <c r="A101" s="118" t="s">
        <v>106</v>
      </c>
      <c r="B101" s="128">
        <v>9.18</v>
      </c>
      <c r="C101" s="129">
        <f t="shared" si="26"/>
        <v>9.18</v>
      </c>
      <c r="D101" s="129">
        <f t="shared" si="26"/>
        <v>9.18</v>
      </c>
      <c r="E101" s="129">
        <f t="shared" si="26"/>
        <v>9.18</v>
      </c>
      <c r="F101" s="129">
        <f t="shared" si="26"/>
        <v>9.18</v>
      </c>
      <c r="G101" s="129">
        <f t="shared" si="26"/>
        <v>9.18</v>
      </c>
      <c r="H101" s="129">
        <f t="shared" si="26"/>
        <v>9.18</v>
      </c>
      <c r="I101" s="129">
        <f t="shared" si="26"/>
        <v>9.18</v>
      </c>
      <c r="J101" s="129">
        <f t="shared" si="26"/>
        <v>9.18</v>
      </c>
      <c r="K101" s="129">
        <f t="shared" si="26"/>
        <v>9.18</v>
      </c>
      <c r="L101" s="129">
        <f t="shared" si="26"/>
        <v>9.18</v>
      </c>
      <c r="M101" s="129">
        <f t="shared" si="26"/>
        <v>9.18</v>
      </c>
      <c r="N101" s="129">
        <f t="shared" si="26"/>
        <v>9.18</v>
      </c>
      <c r="O101" s="129">
        <f t="shared" si="26"/>
        <v>9.18</v>
      </c>
      <c r="P101" s="129">
        <f t="shared" si="26"/>
        <v>9.18</v>
      </c>
      <c r="Q101" s="129">
        <f t="shared" si="26"/>
        <v>9.18</v>
      </c>
      <c r="R101" s="129">
        <f t="shared" si="26"/>
        <v>9.18</v>
      </c>
      <c r="S101" s="129">
        <f t="shared" si="27"/>
        <v>9.18</v>
      </c>
      <c r="T101" s="129">
        <f t="shared" si="27"/>
        <v>9.18</v>
      </c>
      <c r="U101" s="129">
        <f t="shared" si="27"/>
        <v>9.18</v>
      </c>
      <c r="V101" s="129">
        <f t="shared" si="27"/>
        <v>9.18</v>
      </c>
      <c r="W101" s="129">
        <f t="shared" si="27"/>
        <v>9.18</v>
      </c>
      <c r="X101" s="129">
        <f t="shared" si="27"/>
        <v>9.18</v>
      </c>
      <c r="Y101" s="129">
        <f t="shared" si="27"/>
        <v>9.18</v>
      </c>
      <c r="Z101" s="129">
        <f t="shared" si="27"/>
        <v>9.18</v>
      </c>
      <c r="AA101" s="129">
        <f t="shared" si="27"/>
        <v>9.18</v>
      </c>
      <c r="AB101" s="129">
        <f t="shared" si="27"/>
        <v>9.18</v>
      </c>
      <c r="AC101" s="129">
        <f t="shared" si="27"/>
        <v>9.18</v>
      </c>
      <c r="AD101" s="129">
        <f t="shared" si="27"/>
        <v>9.18</v>
      </c>
      <c r="AE101" s="129">
        <f t="shared" si="27"/>
        <v>9.18</v>
      </c>
      <c r="AF101" s="129">
        <f t="shared" si="27"/>
        <v>9.18</v>
      </c>
      <c r="AG101" s="171">
        <v>9.51</v>
      </c>
      <c r="AH101" s="51"/>
      <c r="AI101" s="52"/>
      <c r="AK101" s="53"/>
    </row>
    <row r="102" spans="1:37" x14ac:dyDescent="0.25">
      <c r="A102" s="118" t="s">
        <v>107</v>
      </c>
      <c r="B102" s="128">
        <v>7</v>
      </c>
      <c r="C102" s="129">
        <f t="shared" si="26"/>
        <v>7</v>
      </c>
      <c r="D102" s="129">
        <f t="shared" si="26"/>
        <v>7</v>
      </c>
      <c r="E102" s="129">
        <f t="shared" si="26"/>
        <v>7</v>
      </c>
      <c r="F102" s="129">
        <f t="shared" si="26"/>
        <v>7</v>
      </c>
      <c r="G102" s="129">
        <f t="shared" si="26"/>
        <v>7</v>
      </c>
      <c r="H102" s="129">
        <f t="shared" si="26"/>
        <v>7</v>
      </c>
      <c r="I102" s="129">
        <f t="shared" si="26"/>
        <v>7</v>
      </c>
      <c r="J102" s="129">
        <f t="shared" si="26"/>
        <v>7</v>
      </c>
      <c r="K102" s="129">
        <f t="shared" si="26"/>
        <v>7</v>
      </c>
      <c r="L102" s="129">
        <f t="shared" si="26"/>
        <v>7</v>
      </c>
      <c r="M102" s="129">
        <f t="shared" si="26"/>
        <v>7</v>
      </c>
      <c r="N102" s="129">
        <f t="shared" si="26"/>
        <v>7</v>
      </c>
      <c r="O102" s="129">
        <f t="shared" si="26"/>
        <v>7</v>
      </c>
      <c r="P102" s="129">
        <f t="shared" si="26"/>
        <v>7</v>
      </c>
      <c r="Q102" s="129">
        <f t="shared" si="26"/>
        <v>7</v>
      </c>
      <c r="R102" s="129">
        <f t="shared" si="26"/>
        <v>7</v>
      </c>
      <c r="S102" s="129">
        <f t="shared" si="27"/>
        <v>7</v>
      </c>
      <c r="T102" s="129">
        <f t="shared" si="27"/>
        <v>7</v>
      </c>
      <c r="U102" s="129">
        <f t="shared" si="27"/>
        <v>7</v>
      </c>
      <c r="V102" s="129">
        <f t="shared" si="27"/>
        <v>7</v>
      </c>
      <c r="W102" s="129">
        <f t="shared" si="27"/>
        <v>7</v>
      </c>
      <c r="X102" s="129">
        <f t="shared" si="27"/>
        <v>7</v>
      </c>
      <c r="Y102" s="129">
        <f t="shared" si="27"/>
        <v>7</v>
      </c>
      <c r="Z102" s="129">
        <f t="shared" si="27"/>
        <v>7</v>
      </c>
      <c r="AA102" s="129">
        <f t="shared" si="27"/>
        <v>7</v>
      </c>
      <c r="AB102" s="129">
        <f t="shared" si="27"/>
        <v>7</v>
      </c>
      <c r="AC102" s="129">
        <f t="shared" si="27"/>
        <v>7</v>
      </c>
      <c r="AD102" s="129">
        <f t="shared" si="27"/>
        <v>7</v>
      </c>
      <c r="AE102" s="129">
        <f t="shared" si="27"/>
        <v>7</v>
      </c>
      <c r="AF102" s="129">
        <f t="shared" si="27"/>
        <v>7</v>
      </c>
      <c r="AG102" s="171">
        <v>9.4</v>
      </c>
      <c r="AH102" s="51"/>
      <c r="AI102" s="52"/>
      <c r="AK102" s="53"/>
    </row>
    <row r="103" spans="1:37" x14ac:dyDescent="0.25">
      <c r="A103" s="118" t="s">
        <v>108</v>
      </c>
      <c r="B103" s="12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71">
        <v>8.8000000000000007</v>
      </c>
      <c r="AH103" s="51"/>
      <c r="AI103" s="52"/>
      <c r="AK103" s="53"/>
    </row>
    <row r="104" spans="1:37" x14ac:dyDescent="0.25">
      <c r="A104" s="118" t="s">
        <v>109</v>
      </c>
      <c r="B104" s="128">
        <v>2.25</v>
      </c>
      <c r="C104" s="129">
        <f t="shared" ref="C104:R105" si="28">B104</f>
        <v>2.25</v>
      </c>
      <c r="D104" s="129">
        <f t="shared" si="28"/>
        <v>2.25</v>
      </c>
      <c r="E104" s="129">
        <f t="shared" si="28"/>
        <v>2.25</v>
      </c>
      <c r="F104" s="129">
        <f t="shared" si="28"/>
        <v>2.25</v>
      </c>
      <c r="G104" s="129">
        <f t="shared" si="28"/>
        <v>2.25</v>
      </c>
      <c r="H104" s="129">
        <f t="shared" si="28"/>
        <v>2.25</v>
      </c>
      <c r="I104" s="129">
        <f t="shared" si="28"/>
        <v>2.25</v>
      </c>
      <c r="J104" s="129">
        <f t="shared" si="28"/>
        <v>2.25</v>
      </c>
      <c r="K104" s="129">
        <f t="shared" si="28"/>
        <v>2.25</v>
      </c>
      <c r="L104" s="129">
        <f t="shared" si="28"/>
        <v>2.25</v>
      </c>
      <c r="M104" s="129">
        <f t="shared" si="28"/>
        <v>2.25</v>
      </c>
      <c r="N104" s="129">
        <f t="shared" si="28"/>
        <v>2.25</v>
      </c>
      <c r="O104" s="129">
        <f t="shared" si="28"/>
        <v>2.25</v>
      </c>
      <c r="P104" s="129">
        <f t="shared" si="28"/>
        <v>2.25</v>
      </c>
      <c r="Q104" s="129">
        <f t="shared" si="28"/>
        <v>2.25</v>
      </c>
      <c r="R104" s="129">
        <f t="shared" si="28"/>
        <v>2.25</v>
      </c>
      <c r="S104" s="129">
        <f t="shared" ref="S104:AF105" si="29">R104</f>
        <v>2.25</v>
      </c>
      <c r="T104" s="129">
        <f t="shared" si="29"/>
        <v>2.25</v>
      </c>
      <c r="U104" s="129">
        <f t="shared" si="29"/>
        <v>2.25</v>
      </c>
      <c r="V104" s="129">
        <f t="shared" si="29"/>
        <v>2.25</v>
      </c>
      <c r="W104" s="129">
        <f t="shared" si="29"/>
        <v>2.25</v>
      </c>
      <c r="X104" s="129">
        <f t="shared" si="29"/>
        <v>2.25</v>
      </c>
      <c r="Y104" s="129">
        <f t="shared" si="29"/>
        <v>2.25</v>
      </c>
      <c r="Z104" s="129">
        <f t="shared" si="29"/>
        <v>2.25</v>
      </c>
      <c r="AA104" s="129">
        <f t="shared" si="29"/>
        <v>2.25</v>
      </c>
      <c r="AB104" s="129">
        <f t="shared" si="29"/>
        <v>2.25</v>
      </c>
      <c r="AC104" s="129">
        <f t="shared" si="29"/>
        <v>2.25</v>
      </c>
      <c r="AD104" s="129">
        <f t="shared" si="29"/>
        <v>2.25</v>
      </c>
      <c r="AE104" s="129">
        <f t="shared" si="29"/>
        <v>2.25</v>
      </c>
      <c r="AF104" s="129">
        <f t="shared" si="29"/>
        <v>2.25</v>
      </c>
      <c r="AG104" s="171">
        <v>8.5</v>
      </c>
      <c r="AH104" s="51"/>
      <c r="AI104" s="52"/>
      <c r="AK104" s="53"/>
    </row>
    <row r="105" spans="1:37" x14ac:dyDescent="0.25">
      <c r="A105" s="118" t="s">
        <v>110</v>
      </c>
      <c r="B105" s="128">
        <v>1.64</v>
      </c>
      <c r="C105" s="129">
        <f t="shared" si="28"/>
        <v>1.64</v>
      </c>
      <c r="D105" s="129">
        <f t="shared" si="28"/>
        <v>1.64</v>
      </c>
      <c r="E105" s="129">
        <f t="shared" si="28"/>
        <v>1.64</v>
      </c>
      <c r="F105" s="129">
        <f t="shared" si="28"/>
        <v>1.64</v>
      </c>
      <c r="G105" s="129">
        <f t="shared" si="28"/>
        <v>1.64</v>
      </c>
      <c r="H105" s="129">
        <f t="shared" si="28"/>
        <v>1.64</v>
      </c>
      <c r="I105" s="129">
        <f t="shared" si="28"/>
        <v>1.64</v>
      </c>
      <c r="J105" s="129">
        <f t="shared" si="28"/>
        <v>1.64</v>
      </c>
      <c r="K105" s="129">
        <f t="shared" si="28"/>
        <v>1.64</v>
      </c>
      <c r="L105" s="129">
        <f t="shared" si="28"/>
        <v>1.64</v>
      </c>
      <c r="M105" s="129">
        <f t="shared" si="28"/>
        <v>1.64</v>
      </c>
      <c r="N105" s="129">
        <f t="shared" si="28"/>
        <v>1.64</v>
      </c>
      <c r="O105" s="129">
        <f t="shared" si="28"/>
        <v>1.64</v>
      </c>
      <c r="P105" s="129">
        <f t="shared" si="28"/>
        <v>1.64</v>
      </c>
      <c r="Q105" s="129">
        <f t="shared" si="28"/>
        <v>1.64</v>
      </c>
      <c r="R105" s="129">
        <f t="shared" si="28"/>
        <v>1.64</v>
      </c>
      <c r="S105" s="129">
        <f t="shared" si="29"/>
        <v>1.64</v>
      </c>
      <c r="T105" s="129">
        <f t="shared" si="29"/>
        <v>1.64</v>
      </c>
      <c r="U105" s="129">
        <f t="shared" si="29"/>
        <v>1.64</v>
      </c>
      <c r="V105" s="129">
        <f t="shared" si="29"/>
        <v>1.64</v>
      </c>
      <c r="W105" s="129">
        <f t="shared" si="29"/>
        <v>1.64</v>
      </c>
      <c r="X105" s="129">
        <f t="shared" si="29"/>
        <v>1.64</v>
      </c>
      <c r="Y105" s="129">
        <f t="shared" si="29"/>
        <v>1.64</v>
      </c>
      <c r="Z105" s="129">
        <f t="shared" si="29"/>
        <v>1.64</v>
      </c>
      <c r="AA105" s="129">
        <f t="shared" si="29"/>
        <v>1.64</v>
      </c>
      <c r="AB105" s="129">
        <f t="shared" si="29"/>
        <v>1.64</v>
      </c>
      <c r="AC105" s="129">
        <f t="shared" si="29"/>
        <v>1.64</v>
      </c>
      <c r="AD105" s="129">
        <f t="shared" si="29"/>
        <v>1.64</v>
      </c>
      <c r="AE105" s="129">
        <f t="shared" si="29"/>
        <v>1.64</v>
      </c>
      <c r="AF105" s="129">
        <f t="shared" si="29"/>
        <v>1.64</v>
      </c>
      <c r="AG105" s="171">
        <v>8.5</v>
      </c>
      <c r="AH105" s="51"/>
      <c r="AI105" s="52"/>
      <c r="AK105" s="53"/>
    </row>
    <row r="106" spans="1:37" x14ac:dyDescent="0.25">
      <c r="A106" s="118" t="s">
        <v>111</v>
      </c>
      <c r="B106" s="12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71">
        <v>8.4</v>
      </c>
      <c r="AH106" s="51"/>
      <c r="AI106" s="52"/>
      <c r="AK106" s="53"/>
    </row>
    <row r="107" spans="1:37" x14ac:dyDescent="0.25">
      <c r="A107" s="118" t="s">
        <v>112</v>
      </c>
      <c r="B107" s="128">
        <v>1.62</v>
      </c>
      <c r="C107" s="129">
        <f t="shared" ref="C107:AF116" si="30">B107</f>
        <v>1.62</v>
      </c>
      <c r="D107" s="129">
        <f t="shared" si="30"/>
        <v>1.62</v>
      </c>
      <c r="E107" s="129">
        <f t="shared" si="30"/>
        <v>1.62</v>
      </c>
      <c r="F107" s="129">
        <f t="shared" si="30"/>
        <v>1.62</v>
      </c>
      <c r="G107" s="129">
        <f t="shared" si="30"/>
        <v>1.62</v>
      </c>
      <c r="H107" s="129">
        <f t="shared" si="30"/>
        <v>1.62</v>
      </c>
      <c r="I107" s="129">
        <f t="shared" si="30"/>
        <v>1.62</v>
      </c>
      <c r="J107" s="129">
        <f t="shared" si="30"/>
        <v>1.62</v>
      </c>
      <c r="K107" s="129">
        <f t="shared" si="30"/>
        <v>1.62</v>
      </c>
      <c r="L107" s="129">
        <f t="shared" si="30"/>
        <v>1.62</v>
      </c>
      <c r="M107" s="129">
        <f t="shared" si="30"/>
        <v>1.62</v>
      </c>
      <c r="N107" s="129">
        <f t="shared" si="30"/>
        <v>1.62</v>
      </c>
      <c r="O107" s="129">
        <f t="shared" si="30"/>
        <v>1.62</v>
      </c>
      <c r="P107" s="129">
        <f t="shared" si="30"/>
        <v>1.62</v>
      </c>
      <c r="Q107" s="129">
        <f t="shared" si="30"/>
        <v>1.62</v>
      </c>
      <c r="R107" s="129">
        <f t="shared" si="30"/>
        <v>1.62</v>
      </c>
      <c r="S107" s="129">
        <f t="shared" si="30"/>
        <v>1.62</v>
      </c>
      <c r="T107" s="129">
        <f t="shared" si="30"/>
        <v>1.62</v>
      </c>
      <c r="U107" s="129">
        <f t="shared" si="30"/>
        <v>1.62</v>
      </c>
      <c r="V107" s="129">
        <f t="shared" si="30"/>
        <v>1.62</v>
      </c>
      <c r="W107" s="129">
        <f t="shared" si="30"/>
        <v>1.62</v>
      </c>
      <c r="X107" s="129">
        <f t="shared" si="30"/>
        <v>1.62</v>
      </c>
      <c r="Y107" s="129">
        <f t="shared" si="30"/>
        <v>1.62</v>
      </c>
      <c r="Z107" s="129">
        <f t="shared" si="30"/>
        <v>1.62</v>
      </c>
      <c r="AA107" s="129">
        <f t="shared" si="30"/>
        <v>1.62</v>
      </c>
      <c r="AB107" s="129">
        <f t="shared" si="30"/>
        <v>1.62</v>
      </c>
      <c r="AC107" s="129">
        <f t="shared" si="30"/>
        <v>1.62</v>
      </c>
      <c r="AD107" s="129">
        <f t="shared" si="30"/>
        <v>1.62</v>
      </c>
      <c r="AE107" s="129">
        <f t="shared" si="30"/>
        <v>1.62</v>
      </c>
      <c r="AF107" s="129">
        <f t="shared" si="30"/>
        <v>1.62</v>
      </c>
      <c r="AG107" s="171">
        <v>8</v>
      </c>
      <c r="AH107" s="51"/>
      <c r="AI107" s="52"/>
      <c r="AK107" s="53"/>
    </row>
    <row r="108" spans="1:37" x14ac:dyDescent="0.25">
      <c r="A108" s="118" t="s">
        <v>113</v>
      </c>
      <c r="B108" s="128">
        <v>8.36</v>
      </c>
      <c r="C108" s="129">
        <f t="shared" si="30"/>
        <v>8.36</v>
      </c>
      <c r="D108" s="129">
        <f t="shared" si="30"/>
        <v>8.36</v>
      </c>
      <c r="E108" s="129">
        <f t="shared" si="30"/>
        <v>8.36</v>
      </c>
      <c r="F108" s="129">
        <f t="shared" si="30"/>
        <v>8.36</v>
      </c>
      <c r="G108" s="129">
        <f t="shared" si="30"/>
        <v>8.36</v>
      </c>
      <c r="H108" s="129">
        <f t="shared" si="30"/>
        <v>8.36</v>
      </c>
      <c r="I108" s="129">
        <f t="shared" si="30"/>
        <v>8.36</v>
      </c>
      <c r="J108" s="129">
        <f t="shared" si="30"/>
        <v>8.36</v>
      </c>
      <c r="K108" s="129">
        <f t="shared" si="30"/>
        <v>8.36</v>
      </c>
      <c r="L108" s="129">
        <f t="shared" si="30"/>
        <v>8.36</v>
      </c>
      <c r="M108" s="129">
        <f t="shared" si="30"/>
        <v>8.36</v>
      </c>
      <c r="N108" s="129">
        <f t="shared" si="30"/>
        <v>8.36</v>
      </c>
      <c r="O108" s="129">
        <f t="shared" si="30"/>
        <v>8.36</v>
      </c>
      <c r="P108" s="129">
        <f t="shared" si="30"/>
        <v>8.36</v>
      </c>
      <c r="Q108" s="129">
        <f t="shared" si="30"/>
        <v>8.36</v>
      </c>
      <c r="R108" s="129">
        <f t="shared" si="30"/>
        <v>8.36</v>
      </c>
      <c r="S108" s="129">
        <f t="shared" si="30"/>
        <v>8.36</v>
      </c>
      <c r="T108" s="129">
        <f t="shared" si="30"/>
        <v>8.36</v>
      </c>
      <c r="U108" s="129">
        <f t="shared" si="30"/>
        <v>8.36</v>
      </c>
      <c r="V108" s="129">
        <f t="shared" si="30"/>
        <v>8.36</v>
      </c>
      <c r="W108" s="129">
        <f t="shared" si="30"/>
        <v>8.36</v>
      </c>
      <c r="X108" s="129">
        <f t="shared" si="30"/>
        <v>8.36</v>
      </c>
      <c r="Y108" s="129">
        <f t="shared" si="30"/>
        <v>8.36</v>
      </c>
      <c r="Z108" s="129">
        <f t="shared" si="30"/>
        <v>8.36</v>
      </c>
      <c r="AA108" s="129">
        <f t="shared" si="30"/>
        <v>8.36</v>
      </c>
      <c r="AB108" s="129">
        <f t="shared" si="30"/>
        <v>8.36</v>
      </c>
      <c r="AC108" s="129">
        <f t="shared" si="30"/>
        <v>8.36</v>
      </c>
      <c r="AD108" s="129">
        <f t="shared" si="30"/>
        <v>8.36</v>
      </c>
      <c r="AE108" s="129">
        <f t="shared" si="30"/>
        <v>8.36</v>
      </c>
      <c r="AF108" s="129">
        <f t="shared" si="30"/>
        <v>8.36</v>
      </c>
      <c r="AG108" s="171">
        <v>8</v>
      </c>
      <c r="AH108" s="51"/>
      <c r="AI108" s="52"/>
      <c r="AK108" s="53"/>
    </row>
    <row r="109" spans="1:37" x14ac:dyDescent="0.25">
      <c r="A109" s="118" t="s">
        <v>114</v>
      </c>
      <c r="B109" s="128">
        <v>8</v>
      </c>
      <c r="C109" s="129">
        <f t="shared" si="30"/>
        <v>8</v>
      </c>
      <c r="D109" s="129">
        <f t="shared" si="30"/>
        <v>8</v>
      </c>
      <c r="E109" s="129">
        <f t="shared" si="30"/>
        <v>8</v>
      </c>
      <c r="F109" s="129">
        <f t="shared" si="30"/>
        <v>8</v>
      </c>
      <c r="G109" s="129">
        <f t="shared" si="30"/>
        <v>8</v>
      </c>
      <c r="H109" s="129">
        <f t="shared" si="30"/>
        <v>8</v>
      </c>
      <c r="I109" s="129">
        <v>5.4</v>
      </c>
      <c r="J109" s="129">
        <f t="shared" si="30"/>
        <v>5.4</v>
      </c>
      <c r="K109" s="129">
        <f t="shared" si="30"/>
        <v>5.4</v>
      </c>
      <c r="L109" s="129">
        <f t="shared" si="30"/>
        <v>5.4</v>
      </c>
      <c r="M109" s="129">
        <f t="shared" si="30"/>
        <v>5.4</v>
      </c>
      <c r="N109" s="129">
        <f t="shared" si="30"/>
        <v>5.4</v>
      </c>
      <c r="O109" s="129">
        <f t="shared" si="30"/>
        <v>5.4</v>
      </c>
      <c r="P109" s="129">
        <f t="shared" si="30"/>
        <v>5.4</v>
      </c>
      <c r="Q109" s="129">
        <f t="shared" si="30"/>
        <v>5.4</v>
      </c>
      <c r="R109" s="129">
        <f t="shared" si="30"/>
        <v>5.4</v>
      </c>
      <c r="S109" s="129">
        <f t="shared" si="30"/>
        <v>5.4</v>
      </c>
      <c r="T109" s="129">
        <f t="shared" si="30"/>
        <v>5.4</v>
      </c>
      <c r="U109" s="129">
        <f t="shared" si="30"/>
        <v>5.4</v>
      </c>
      <c r="V109" s="129">
        <f t="shared" si="30"/>
        <v>5.4</v>
      </c>
      <c r="W109" s="129">
        <f t="shared" si="30"/>
        <v>5.4</v>
      </c>
      <c r="X109" s="129">
        <f t="shared" si="30"/>
        <v>5.4</v>
      </c>
      <c r="Y109" s="129">
        <f t="shared" si="30"/>
        <v>5.4</v>
      </c>
      <c r="Z109" s="129">
        <f t="shared" si="30"/>
        <v>5.4</v>
      </c>
      <c r="AA109" s="129">
        <f t="shared" si="30"/>
        <v>5.4</v>
      </c>
      <c r="AB109" s="129">
        <f t="shared" si="30"/>
        <v>5.4</v>
      </c>
      <c r="AC109" s="129">
        <f t="shared" si="30"/>
        <v>5.4</v>
      </c>
      <c r="AD109" s="129">
        <f t="shared" si="30"/>
        <v>5.4</v>
      </c>
      <c r="AE109" s="129">
        <f t="shared" si="30"/>
        <v>5.4</v>
      </c>
      <c r="AF109" s="129">
        <f t="shared" si="30"/>
        <v>5.4</v>
      </c>
      <c r="AG109" s="171">
        <v>8</v>
      </c>
      <c r="AH109" s="51"/>
      <c r="AI109" s="52"/>
      <c r="AK109" s="53"/>
    </row>
    <row r="110" spans="1:37" x14ac:dyDescent="0.25">
      <c r="A110" s="118" t="s">
        <v>115</v>
      </c>
      <c r="B110" s="128">
        <v>6.57</v>
      </c>
      <c r="C110" s="129">
        <f t="shared" si="30"/>
        <v>6.57</v>
      </c>
      <c r="D110" s="129">
        <f t="shared" si="30"/>
        <v>6.57</v>
      </c>
      <c r="E110" s="129">
        <f t="shared" si="30"/>
        <v>6.57</v>
      </c>
      <c r="F110" s="129">
        <f t="shared" si="30"/>
        <v>6.57</v>
      </c>
      <c r="G110" s="129">
        <f t="shared" si="30"/>
        <v>6.57</v>
      </c>
      <c r="H110" s="129">
        <f t="shared" si="30"/>
        <v>6.57</v>
      </c>
      <c r="I110" s="129">
        <f t="shared" si="30"/>
        <v>6.57</v>
      </c>
      <c r="J110" s="129">
        <f t="shared" si="30"/>
        <v>6.57</v>
      </c>
      <c r="K110" s="129">
        <f t="shared" si="30"/>
        <v>6.57</v>
      </c>
      <c r="L110" s="129">
        <f t="shared" si="30"/>
        <v>6.57</v>
      </c>
      <c r="M110" s="129">
        <f t="shared" si="30"/>
        <v>6.57</v>
      </c>
      <c r="N110" s="129">
        <f t="shared" si="30"/>
        <v>6.57</v>
      </c>
      <c r="O110" s="129">
        <f t="shared" si="30"/>
        <v>6.57</v>
      </c>
      <c r="P110" s="129">
        <f t="shared" si="30"/>
        <v>6.57</v>
      </c>
      <c r="Q110" s="129">
        <f t="shared" si="30"/>
        <v>6.57</v>
      </c>
      <c r="R110" s="129">
        <f t="shared" si="30"/>
        <v>6.57</v>
      </c>
      <c r="S110" s="129">
        <f t="shared" si="30"/>
        <v>6.57</v>
      </c>
      <c r="T110" s="129">
        <f t="shared" si="30"/>
        <v>6.57</v>
      </c>
      <c r="U110" s="129">
        <f t="shared" si="30"/>
        <v>6.57</v>
      </c>
      <c r="V110" s="129">
        <f t="shared" si="30"/>
        <v>6.57</v>
      </c>
      <c r="W110" s="129">
        <f t="shared" si="30"/>
        <v>6.57</v>
      </c>
      <c r="X110" s="129">
        <f t="shared" si="30"/>
        <v>6.57</v>
      </c>
      <c r="Y110" s="129">
        <f t="shared" si="30"/>
        <v>6.57</v>
      </c>
      <c r="Z110" s="129">
        <f t="shared" si="30"/>
        <v>6.57</v>
      </c>
      <c r="AA110" s="129">
        <f t="shared" si="30"/>
        <v>6.57</v>
      </c>
      <c r="AB110" s="129">
        <f t="shared" si="30"/>
        <v>6.57</v>
      </c>
      <c r="AC110" s="129">
        <f t="shared" si="30"/>
        <v>6.57</v>
      </c>
      <c r="AD110" s="129">
        <f t="shared" si="30"/>
        <v>6.57</v>
      </c>
      <c r="AE110" s="129">
        <f t="shared" si="30"/>
        <v>6.57</v>
      </c>
      <c r="AF110" s="129">
        <f t="shared" si="30"/>
        <v>6.57</v>
      </c>
      <c r="AG110" s="171">
        <v>7.8</v>
      </c>
      <c r="AH110" s="51"/>
      <c r="AI110" s="52"/>
      <c r="AK110" s="53"/>
    </row>
    <row r="111" spans="1:37" x14ac:dyDescent="0.25">
      <c r="A111" s="118" t="s">
        <v>116</v>
      </c>
      <c r="B111" s="128">
        <v>3.43</v>
      </c>
      <c r="C111" s="129">
        <f t="shared" si="30"/>
        <v>3.43</v>
      </c>
      <c r="D111" s="129">
        <f t="shared" si="30"/>
        <v>3.43</v>
      </c>
      <c r="E111" s="129">
        <f t="shared" si="30"/>
        <v>3.43</v>
      </c>
      <c r="F111" s="129">
        <f t="shared" si="30"/>
        <v>3.43</v>
      </c>
      <c r="G111" s="129">
        <f t="shared" si="30"/>
        <v>3.43</v>
      </c>
      <c r="H111" s="129">
        <f t="shared" si="30"/>
        <v>3.43</v>
      </c>
      <c r="I111" s="129">
        <f t="shared" si="30"/>
        <v>3.43</v>
      </c>
      <c r="J111" s="129">
        <f t="shared" si="30"/>
        <v>3.43</v>
      </c>
      <c r="K111" s="129">
        <f t="shared" si="30"/>
        <v>3.43</v>
      </c>
      <c r="L111" s="129">
        <f t="shared" si="30"/>
        <v>3.43</v>
      </c>
      <c r="M111" s="129">
        <f t="shared" si="30"/>
        <v>3.43</v>
      </c>
      <c r="N111" s="129">
        <f t="shared" si="30"/>
        <v>3.43</v>
      </c>
      <c r="O111" s="129">
        <f t="shared" si="30"/>
        <v>3.43</v>
      </c>
      <c r="P111" s="129">
        <f t="shared" si="30"/>
        <v>3.43</v>
      </c>
      <c r="Q111" s="129">
        <f t="shared" si="30"/>
        <v>3.43</v>
      </c>
      <c r="R111" s="129">
        <f t="shared" si="30"/>
        <v>3.43</v>
      </c>
      <c r="S111" s="129">
        <f t="shared" si="30"/>
        <v>3.43</v>
      </c>
      <c r="T111" s="129">
        <f t="shared" si="30"/>
        <v>3.43</v>
      </c>
      <c r="U111" s="129">
        <f t="shared" si="30"/>
        <v>3.43</v>
      </c>
      <c r="V111" s="129">
        <f t="shared" si="30"/>
        <v>3.43</v>
      </c>
      <c r="W111" s="129">
        <f t="shared" si="30"/>
        <v>3.43</v>
      </c>
      <c r="X111" s="129">
        <f t="shared" si="30"/>
        <v>3.43</v>
      </c>
      <c r="Y111" s="129">
        <f t="shared" si="30"/>
        <v>3.43</v>
      </c>
      <c r="Z111" s="129">
        <f t="shared" si="30"/>
        <v>3.43</v>
      </c>
      <c r="AA111" s="129">
        <f t="shared" si="30"/>
        <v>3.43</v>
      </c>
      <c r="AB111" s="129">
        <f t="shared" si="30"/>
        <v>3.43</v>
      </c>
      <c r="AC111" s="129">
        <f t="shared" si="30"/>
        <v>3.43</v>
      </c>
      <c r="AD111" s="129">
        <f t="shared" si="30"/>
        <v>3.43</v>
      </c>
      <c r="AE111" s="129">
        <f t="shared" si="30"/>
        <v>3.43</v>
      </c>
      <c r="AF111" s="129">
        <f t="shared" si="30"/>
        <v>3.43</v>
      </c>
      <c r="AG111" s="171">
        <v>7.6</v>
      </c>
      <c r="AH111" s="51"/>
      <c r="AI111" s="52"/>
      <c r="AK111" s="53"/>
    </row>
    <row r="112" spans="1:37" x14ac:dyDescent="0.25">
      <c r="A112" s="118" t="s">
        <v>117</v>
      </c>
      <c r="B112" s="128">
        <v>2.96</v>
      </c>
      <c r="C112" s="129">
        <f t="shared" si="30"/>
        <v>2.96</v>
      </c>
      <c r="D112" s="129">
        <f t="shared" si="30"/>
        <v>2.96</v>
      </c>
      <c r="E112" s="129">
        <f t="shared" si="30"/>
        <v>2.96</v>
      </c>
      <c r="F112" s="129">
        <f t="shared" si="30"/>
        <v>2.96</v>
      </c>
      <c r="G112" s="129">
        <f t="shared" si="30"/>
        <v>2.96</v>
      </c>
      <c r="H112" s="129">
        <f t="shared" si="30"/>
        <v>2.96</v>
      </c>
      <c r="I112" s="129">
        <f t="shared" si="30"/>
        <v>2.96</v>
      </c>
      <c r="J112" s="129">
        <f t="shared" si="30"/>
        <v>2.96</v>
      </c>
      <c r="K112" s="129">
        <f t="shared" si="30"/>
        <v>2.96</v>
      </c>
      <c r="L112" s="129">
        <f t="shared" si="30"/>
        <v>2.96</v>
      </c>
      <c r="M112" s="129">
        <f t="shared" si="30"/>
        <v>2.96</v>
      </c>
      <c r="N112" s="129">
        <f t="shared" si="30"/>
        <v>2.96</v>
      </c>
      <c r="O112" s="129">
        <f t="shared" si="30"/>
        <v>2.96</v>
      </c>
      <c r="P112" s="129">
        <f t="shared" si="30"/>
        <v>2.96</v>
      </c>
      <c r="Q112" s="129">
        <f t="shared" si="30"/>
        <v>2.96</v>
      </c>
      <c r="R112" s="129">
        <f t="shared" si="30"/>
        <v>2.96</v>
      </c>
      <c r="S112" s="129">
        <f t="shared" si="30"/>
        <v>2.96</v>
      </c>
      <c r="T112" s="129">
        <f t="shared" si="30"/>
        <v>2.96</v>
      </c>
      <c r="U112" s="129">
        <f t="shared" si="30"/>
        <v>2.96</v>
      </c>
      <c r="V112" s="129">
        <f t="shared" si="30"/>
        <v>2.96</v>
      </c>
      <c r="W112" s="129">
        <f t="shared" si="30"/>
        <v>2.96</v>
      </c>
      <c r="X112" s="129">
        <f t="shared" si="30"/>
        <v>2.96</v>
      </c>
      <c r="Y112" s="129">
        <f t="shared" si="30"/>
        <v>2.96</v>
      </c>
      <c r="Z112" s="129">
        <f t="shared" si="30"/>
        <v>2.96</v>
      </c>
      <c r="AA112" s="129">
        <f t="shared" si="30"/>
        <v>2.96</v>
      </c>
      <c r="AB112" s="129">
        <f t="shared" si="30"/>
        <v>2.96</v>
      </c>
      <c r="AC112" s="129">
        <f t="shared" si="30"/>
        <v>2.96</v>
      </c>
      <c r="AD112" s="129">
        <f t="shared" si="30"/>
        <v>2.96</v>
      </c>
      <c r="AE112" s="129">
        <f t="shared" si="30"/>
        <v>2.96</v>
      </c>
      <c r="AF112" s="129">
        <f t="shared" si="30"/>
        <v>2.96</v>
      </c>
      <c r="AG112" s="171">
        <v>7.5</v>
      </c>
      <c r="AH112" s="51"/>
      <c r="AI112" s="52"/>
      <c r="AK112" s="53"/>
    </row>
    <row r="113" spans="1:37" x14ac:dyDescent="0.25">
      <c r="A113" s="118" t="s">
        <v>118</v>
      </c>
      <c r="B113" s="128">
        <v>8</v>
      </c>
      <c r="C113" s="129">
        <f t="shared" si="30"/>
        <v>8</v>
      </c>
      <c r="D113" s="129">
        <f t="shared" si="30"/>
        <v>8</v>
      </c>
      <c r="E113" s="129">
        <f t="shared" si="30"/>
        <v>8</v>
      </c>
      <c r="F113" s="129">
        <f t="shared" si="30"/>
        <v>8</v>
      </c>
      <c r="G113" s="129">
        <f t="shared" si="30"/>
        <v>8</v>
      </c>
      <c r="H113" s="129">
        <f t="shared" si="30"/>
        <v>8</v>
      </c>
      <c r="I113" s="129">
        <f t="shared" si="30"/>
        <v>8</v>
      </c>
      <c r="J113" s="129">
        <f t="shared" si="30"/>
        <v>8</v>
      </c>
      <c r="K113" s="129">
        <f t="shared" si="30"/>
        <v>8</v>
      </c>
      <c r="L113" s="129">
        <f t="shared" si="30"/>
        <v>8</v>
      </c>
      <c r="M113" s="129">
        <f t="shared" si="30"/>
        <v>8</v>
      </c>
      <c r="N113" s="129">
        <f t="shared" si="30"/>
        <v>8</v>
      </c>
      <c r="O113" s="129">
        <f t="shared" si="30"/>
        <v>8</v>
      </c>
      <c r="P113" s="129">
        <f t="shared" si="30"/>
        <v>8</v>
      </c>
      <c r="Q113" s="129">
        <f t="shared" si="30"/>
        <v>8</v>
      </c>
      <c r="R113" s="129">
        <f t="shared" si="30"/>
        <v>8</v>
      </c>
      <c r="S113" s="129">
        <f t="shared" si="30"/>
        <v>8</v>
      </c>
      <c r="T113" s="129">
        <f t="shared" si="30"/>
        <v>8</v>
      </c>
      <c r="U113" s="129">
        <f t="shared" si="30"/>
        <v>8</v>
      </c>
      <c r="V113" s="129">
        <f t="shared" si="30"/>
        <v>8</v>
      </c>
      <c r="W113" s="129">
        <f t="shared" si="30"/>
        <v>8</v>
      </c>
      <c r="X113" s="129">
        <f t="shared" si="30"/>
        <v>8</v>
      </c>
      <c r="Y113" s="129">
        <f t="shared" si="30"/>
        <v>8</v>
      </c>
      <c r="Z113" s="129">
        <f t="shared" si="30"/>
        <v>8</v>
      </c>
      <c r="AA113" s="129">
        <f t="shared" si="30"/>
        <v>8</v>
      </c>
      <c r="AB113" s="129">
        <f t="shared" si="30"/>
        <v>8</v>
      </c>
      <c r="AC113" s="129">
        <f t="shared" si="30"/>
        <v>8</v>
      </c>
      <c r="AD113" s="129">
        <f t="shared" si="30"/>
        <v>8</v>
      </c>
      <c r="AE113" s="129">
        <f t="shared" si="30"/>
        <v>8</v>
      </c>
      <c r="AF113" s="129">
        <f t="shared" si="30"/>
        <v>8</v>
      </c>
      <c r="AG113" s="171">
        <v>7.5</v>
      </c>
      <c r="AH113" s="51"/>
      <c r="AI113" s="52"/>
      <c r="AK113" s="53"/>
    </row>
    <row r="114" spans="1:37" x14ac:dyDescent="0.25">
      <c r="A114" s="118" t="s">
        <v>119</v>
      </c>
      <c r="B114" s="128">
        <v>7</v>
      </c>
      <c r="C114" s="129">
        <f>B114</f>
        <v>7</v>
      </c>
      <c r="D114" s="129">
        <f t="shared" si="30"/>
        <v>7</v>
      </c>
      <c r="E114" s="129">
        <f t="shared" si="30"/>
        <v>7</v>
      </c>
      <c r="F114" s="129">
        <f t="shared" si="30"/>
        <v>7</v>
      </c>
      <c r="G114" s="129">
        <f t="shared" si="30"/>
        <v>7</v>
      </c>
      <c r="H114" s="129">
        <f t="shared" si="30"/>
        <v>7</v>
      </c>
      <c r="I114" s="129">
        <f t="shared" si="30"/>
        <v>7</v>
      </c>
      <c r="J114" s="129">
        <f t="shared" si="30"/>
        <v>7</v>
      </c>
      <c r="K114" s="129">
        <f t="shared" si="30"/>
        <v>7</v>
      </c>
      <c r="L114" s="129">
        <f t="shared" si="30"/>
        <v>7</v>
      </c>
      <c r="M114" s="129">
        <f t="shared" si="30"/>
        <v>7</v>
      </c>
      <c r="N114" s="129">
        <f t="shared" si="30"/>
        <v>7</v>
      </c>
      <c r="O114" s="129">
        <f t="shared" si="30"/>
        <v>7</v>
      </c>
      <c r="P114" s="129">
        <f t="shared" si="30"/>
        <v>7</v>
      </c>
      <c r="Q114" s="129">
        <f t="shared" si="30"/>
        <v>7</v>
      </c>
      <c r="R114" s="129">
        <f t="shared" si="30"/>
        <v>7</v>
      </c>
      <c r="S114" s="129">
        <f t="shared" si="30"/>
        <v>7</v>
      </c>
      <c r="T114" s="129">
        <f t="shared" si="30"/>
        <v>7</v>
      </c>
      <c r="U114" s="129">
        <f t="shared" si="30"/>
        <v>7</v>
      </c>
      <c r="V114" s="129">
        <f t="shared" si="30"/>
        <v>7</v>
      </c>
      <c r="W114" s="129">
        <f t="shared" si="30"/>
        <v>7</v>
      </c>
      <c r="X114" s="129">
        <f t="shared" si="30"/>
        <v>7</v>
      </c>
      <c r="Y114" s="129">
        <f t="shared" si="30"/>
        <v>7</v>
      </c>
      <c r="Z114" s="129">
        <f t="shared" si="30"/>
        <v>7</v>
      </c>
      <c r="AA114" s="129">
        <f t="shared" si="30"/>
        <v>7</v>
      </c>
      <c r="AB114" s="129">
        <f t="shared" si="30"/>
        <v>7</v>
      </c>
      <c r="AC114" s="129">
        <f t="shared" si="30"/>
        <v>7</v>
      </c>
      <c r="AD114" s="129">
        <f t="shared" si="30"/>
        <v>7</v>
      </c>
      <c r="AE114" s="129">
        <f t="shared" si="30"/>
        <v>7</v>
      </c>
      <c r="AF114" s="129">
        <f t="shared" si="30"/>
        <v>7</v>
      </c>
      <c r="AG114" s="171">
        <v>7</v>
      </c>
      <c r="AH114" s="51"/>
      <c r="AI114" s="52"/>
      <c r="AK114" s="53"/>
    </row>
    <row r="115" spans="1:37" x14ac:dyDescent="0.25">
      <c r="A115" s="118" t="s">
        <v>120</v>
      </c>
      <c r="B115" s="128">
        <v>3.47</v>
      </c>
      <c r="C115" s="129">
        <f t="shared" ref="C115:R124" si="31">B115</f>
        <v>3.47</v>
      </c>
      <c r="D115" s="129">
        <f t="shared" si="31"/>
        <v>3.47</v>
      </c>
      <c r="E115" s="129">
        <f t="shared" si="31"/>
        <v>3.47</v>
      </c>
      <c r="F115" s="129">
        <f t="shared" si="31"/>
        <v>3.47</v>
      </c>
      <c r="G115" s="129">
        <f t="shared" si="31"/>
        <v>3.47</v>
      </c>
      <c r="H115" s="129">
        <f t="shared" si="31"/>
        <v>3.47</v>
      </c>
      <c r="I115" s="129">
        <f t="shared" si="31"/>
        <v>3.47</v>
      </c>
      <c r="J115" s="129">
        <f t="shared" si="31"/>
        <v>3.47</v>
      </c>
      <c r="K115" s="129">
        <f t="shared" si="31"/>
        <v>3.47</v>
      </c>
      <c r="L115" s="129">
        <f t="shared" si="31"/>
        <v>3.47</v>
      </c>
      <c r="M115" s="129">
        <f t="shared" si="31"/>
        <v>3.47</v>
      </c>
      <c r="N115" s="129">
        <f t="shared" si="31"/>
        <v>3.47</v>
      </c>
      <c r="O115" s="129">
        <f t="shared" si="31"/>
        <v>3.47</v>
      </c>
      <c r="P115" s="129">
        <f t="shared" si="31"/>
        <v>3.47</v>
      </c>
      <c r="Q115" s="129">
        <f t="shared" si="31"/>
        <v>3.47</v>
      </c>
      <c r="R115" s="129">
        <f t="shared" si="31"/>
        <v>3.47</v>
      </c>
      <c r="S115" s="129">
        <f t="shared" si="30"/>
        <v>3.47</v>
      </c>
      <c r="T115" s="129">
        <f t="shared" si="30"/>
        <v>3.47</v>
      </c>
      <c r="U115" s="129">
        <f t="shared" si="30"/>
        <v>3.47</v>
      </c>
      <c r="V115" s="129">
        <f t="shared" si="30"/>
        <v>3.47</v>
      </c>
      <c r="W115" s="129">
        <f t="shared" si="30"/>
        <v>3.47</v>
      </c>
      <c r="X115" s="129">
        <f t="shared" si="30"/>
        <v>3.47</v>
      </c>
      <c r="Y115" s="129">
        <f t="shared" si="30"/>
        <v>3.47</v>
      </c>
      <c r="Z115" s="129">
        <f t="shared" si="30"/>
        <v>3.47</v>
      </c>
      <c r="AA115" s="129">
        <f t="shared" si="30"/>
        <v>3.47</v>
      </c>
      <c r="AB115" s="129">
        <f t="shared" si="30"/>
        <v>3.47</v>
      </c>
      <c r="AC115" s="129">
        <f t="shared" si="30"/>
        <v>3.47</v>
      </c>
      <c r="AD115" s="129">
        <f t="shared" si="30"/>
        <v>3.47</v>
      </c>
      <c r="AE115" s="129">
        <f t="shared" si="30"/>
        <v>3.47</v>
      </c>
      <c r="AF115" s="129">
        <f t="shared" si="30"/>
        <v>3.47</v>
      </c>
      <c r="AG115" s="171">
        <v>7</v>
      </c>
      <c r="AH115" s="51"/>
      <c r="AI115" s="52"/>
      <c r="AK115" s="53"/>
    </row>
    <row r="116" spans="1:37" x14ac:dyDescent="0.25">
      <c r="A116" s="118" t="s">
        <v>121</v>
      </c>
      <c r="B116" s="128">
        <v>2.1</v>
      </c>
      <c r="C116" s="129">
        <f t="shared" si="31"/>
        <v>2.1</v>
      </c>
      <c r="D116" s="129">
        <f t="shared" si="31"/>
        <v>2.1</v>
      </c>
      <c r="E116" s="129">
        <f t="shared" si="31"/>
        <v>2.1</v>
      </c>
      <c r="F116" s="129">
        <f t="shared" si="31"/>
        <v>2.1</v>
      </c>
      <c r="G116" s="129">
        <f t="shared" si="31"/>
        <v>2.1</v>
      </c>
      <c r="H116" s="129">
        <f t="shared" si="31"/>
        <v>2.1</v>
      </c>
      <c r="I116" s="129">
        <f t="shared" si="31"/>
        <v>2.1</v>
      </c>
      <c r="J116" s="129">
        <f t="shared" si="31"/>
        <v>2.1</v>
      </c>
      <c r="K116" s="129">
        <f t="shared" si="31"/>
        <v>2.1</v>
      </c>
      <c r="L116" s="129">
        <f t="shared" si="31"/>
        <v>2.1</v>
      </c>
      <c r="M116" s="129">
        <f t="shared" si="31"/>
        <v>2.1</v>
      </c>
      <c r="N116" s="129">
        <f t="shared" si="31"/>
        <v>2.1</v>
      </c>
      <c r="O116" s="129">
        <f t="shared" si="31"/>
        <v>2.1</v>
      </c>
      <c r="P116" s="129">
        <f t="shared" si="31"/>
        <v>2.1</v>
      </c>
      <c r="Q116" s="129">
        <f t="shared" si="31"/>
        <v>2.1</v>
      </c>
      <c r="R116" s="129">
        <f t="shared" si="31"/>
        <v>2.1</v>
      </c>
      <c r="S116" s="129">
        <f t="shared" si="30"/>
        <v>2.1</v>
      </c>
      <c r="T116" s="129">
        <f t="shared" si="30"/>
        <v>2.1</v>
      </c>
      <c r="U116" s="129">
        <f t="shared" si="30"/>
        <v>2.1</v>
      </c>
      <c r="V116" s="129">
        <f t="shared" ref="S116:AF124" si="32">U116</f>
        <v>2.1</v>
      </c>
      <c r="W116" s="129">
        <f t="shared" si="32"/>
        <v>2.1</v>
      </c>
      <c r="X116" s="129">
        <f t="shared" si="32"/>
        <v>2.1</v>
      </c>
      <c r="Y116" s="129">
        <f t="shared" si="32"/>
        <v>2.1</v>
      </c>
      <c r="Z116" s="129">
        <f t="shared" si="32"/>
        <v>2.1</v>
      </c>
      <c r="AA116" s="129">
        <f t="shared" si="32"/>
        <v>2.1</v>
      </c>
      <c r="AB116" s="129">
        <f t="shared" si="32"/>
        <v>2.1</v>
      </c>
      <c r="AC116" s="129">
        <f t="shared" si="32"/>
        <v>2.1</v>
      </c>
      <c r="AD116" s="129">
        <f t="shared" si="32"/>
        <v>2.1</v>
      </c>
      <c r="AE116" s="129">
        <f t="shared" si="32"/>
        <v>2.1</v>
      </c>
      <c r="AF116" s="129">
        <f t="shared" si="32"/>
        <v>2.1</v>
      </c>
      <c r="AG116" s="171">
        <v>7</v>
      </c>
      <c r="AH116" s="51"/>
      <c r="AI116" s="52"/>
      <c r="AK116" s="53"/>
    </row>
    <row r="117" spans="1:37" x14ac:dyDescent="0.25">
      <c r="A117" s="118" t="s">
        <v>122</v>
      </c>
      <c r="B117" s="128">
        <v>9.3000000000000007</v>
      </c>
      <c r="C117" s="129">
        <f t="shared" si="31"/>
        <v>9.3000000000000007</v>
      </c>
      <c r="D117" s="129">
        <f t="shared" si="31"/>
        <v>9.3000000000000007</v>
      </c>
      <c r="E117" s="129">
        <f t="shared" si="31"/>
        <v>9.3000000000000007</v>
      </c>
      <c r="F117" s="129">
        <f t="shared" si="31"/>
        <v>9.3000000000000007</v>
      </c>
      <c r="G117" s="129">
        <f t="shared" si="31"/>
        <v>9.3000000000000007</v>
      </c>
      <c r="H117" s="129">
        <f t="shared" si="31"/>
        <v>9.3000000000000007</v>
      </c>
      <c r="I117" s="129">
        <f t="shared" si="31"/>
        <v>9.3000000000000007</v>
      </c>
      <c r="J117" s="129">
        <f t="shared" si="31"/>
        <v>9.3000000000000007</v>
      </c>
      <c r="K117" s="129">
        <f t="shared" si="31"/>
        <v>9.3000000000000007</v>
      </c>
      <c r="L117" s="129">
        <f t="shared" si="31"/>
        <v>9.3000000000000007</v>
      </c>
      <c r="M117" s="129">
        <f t="shared" si="31"/>
        <v>9.3000000000000007</v>
      </c>
      <c r="N117" s="129">
        <f t="shared" si="31"/>
        <v>9.3000000000000007</v>
      </c>
      <c r="O117" s="129">
        <f t="shared" si="31"/>
        <v>9.3000000000000007</v>
      </c>
      <c r="P117" s="129">
        <f t="shared" si="31"/>
        <v>9.3000000000000007</v>
      </c>
      <c r="Q117" s="129">
        <f t="shared" si="31"/>
        <v>9.3000000000000007</v>
      </c>
      <c r="R117" s="129">
        <f t="shared" si="31"/>
        <v>9.3000000000000007</v>
      </c>
      <c r="S117" s="129">
        <f t="shared" si="32"/>
        <v>9.3000000000000007</v>
      </c>
      <c r="T117" s="129">
        <f t="shared" si="32"/>
        <v>9.3000000000000007</v>
      </c>
      <c r="U117" s="129">
        <f t="shared" si="32"/>
        <v>9.3000000000000007</v>
      </c>
      <c r="V117" s="129">
        <f t="shared" si="32"/>
        <v>9.3000000000000007</v>
      </c>
      <c r="W117" s="129">
        <f t="shared" si="32"/>
        <v>9.3000000000000007</v>
      </c>
      <c r="X117" s="129">
        <f t="shared" si="32"/>
        <v>9.3000000000000007</v>
      </c>
      <c r="Y117" s="129">
        <f t="shared" si="32"/>
        <v>9.3000000000000007</v>
      </c>
      <c r="Z117" s="129">
        <f t="shared" si="32"/>
        <v>9.3000000000000007</v>
      </c>
      <c r="AA117" s="129">
        <f t="shared" si="32"/>
        <v>9.3000000000000007</v>
      </c>
      <c r="AB117" s="129">
        <f t="shared" si="32"/>
        <v>9.3000000000000007</v>
      </c>
      <c r="AC117" s="129">
        <f t="shared" si="32"/>
        <v>9.3000000000000007</v>
      </c>
      <c r="AD117" s="129">
        <f t="shared" si="32"/>
        <v>9.3000000000000007</v>
      </c>
      <c r="AE117" s="129">
        <f t="shared" si="32"/>
        <v>9.3000000000000007</v>
      </c>
      <c r="AF117" s="129">
        <f t="shared" si="32"/>
        <v>9.3000000000000007</v>
      </c>
      <c r="AG117" s="171">
        <v>7</v>
      </c>
      <c r="AH117" s="51"/>
      <c r="AI117" s="52"/>
      <c r="AK117" s="53"/>
    </row>
    <row r="118" spans="1:37" x14ac:dyDescent="0.25">
      <c r="A118" s="118" t="s">
        <v>123</v>
      </c>
      <c r="B118" s="128">
        <v>0</v>
      </c>
      <c r="C118" s="129">
        <f t="shared" si="31"/>
        <v>0</v>
      </c>
      <c r="D118" s="129">
        <f t="shared" si="31"/>
        <v>0</v>
      </c>
      <c r="E118" s="129">
        <f t="shared" si="31"/>
        <v>0</v>
      </c>
      <c r="F118" s="129">
        <f t="shared" si="31"/>
        <v>0</v>
      </c>
      <c r="G118" s="129">
        <f t="shared" si="31"/>
        <v>0</v>
      </c>
      <c r="H118" s="129">
        <f t="shared" si="31"/>
        <v>0</v>
      </c>
      <c r="I118" s="129">
        <f t="shared" si="31"/>
        <v>0</v>
      </c>
      <c r="J118" s="129">
        <f t="shared" si="31"/>
        <v>0</v>
      </c>
      <c r="K118" s="129">
        <f t="shared" si="31"/>
        <v>0</v>
      </c>
      <c r="L118" s="129">
        <f t="shared" si="31"/>
        <v>0</v>
      </c>
      <c r="M118" s="129">
        <f t="shared" si="31"/>
        <v>0</v>
      </c>
      <c r="N118" s="129">
        <f t="shared" si="31"/>
        <v>0</v>
      </c>
      <c r="O118" s="129">
        <f t="shared" si="31"/>
        <v>0</v>
      </c>
      <c r="P118" s="129">
        <f t="shared" si="31"/>
        <v>0</v>
      </c>
      <c r="Q118" s="129">
        <f t="shared" si="31"/>
        <v>0</v>
      </c>
      <c r="R118" s="129">
        <f t="shared" si="31"/>
        <v>0</v>
      </c>
      <c r="S118" s="129">
        <f t="shared" si="32"/>
        <v>0</v>
      </c>
      <c r="T118" s="129">
        <f t="shared" si="32"/>
        <v>0</v>
      </c>
      <c r="U118" s="129">
        <f t="shared" si="32"/>
        <v>0</v>
      </c>
      <c r="V118" s="129">
        <f t="shared" si="32"/>
        <v>0</v>
      </c>
      <c r="W118" s="129">
        <f t="shared" si="32"/>
        <v>0</v>
      </c>
      <c r="X118" s="129">
        <f t="shared" si="32"/>
        <v>0</v>
      </c>
      <c r="Y118" s="129">
        <f t="shared" si="32"/>
        <v>0</v>
      </c>
      <c r="Z118" s="129">
        <f t="shared" si="32"/>
        <v>0</v>
      </c>
      <c r="AA118" s="129">
        <f t="shared" si="32"/>
        <v>0</v>
      </c>
      <c r="AB118" s="129">
        <f t="shared" si="32"/>
        <v>0</v>
      </c>
      <c r="AC118" s="129">
        <f t="shared" si="32"/>
        <v>0</v>
      </c>
      <c r="AD118" s="129">
        <f t="shared" si="32"/>
        <v>0</v>
      </c>
      <c r="AE118" s="129">
        <f t="shared" si="32"/>
        <v>0</v>
      </c>
      <c r="AF118" s="129">
        <f t="shared" si="32"/>
        <v>0</v>
      </c>
      <c r="AG118" s="171">
        <v>6.6</v>
      </c>
      <c r="AH118" s="51"/>
      <c r="AI118" s="52"/>
      <c r="AK118" s="53"/>
    </row>
    <row r="119" spans="1:37" x14ac:dyDescent="0.25">
      <c r="A119" s="118" t="s">
        <v>124</v>
      </c>
      <c r="B119" s="128">
        <v>0</v>
      </c>
      <c r="C119" s="129">
        <f t="shared" si="31"/>
        <v>0</v>
      </c>
      <c r="D119" s="129">
        <f t="shared" si="31"/>
        <v>0</v>
      </c>
      <c r="E119" s="129">
        <f t="shared" si="31"/>
        <v>0</v>
      </c>
      <c r="F119" s="129">
        <f t="shared" si="31"/>
        <v>0</v>
      </c>
      <c r="G119" s="129">
        <f t="shared" si="31"/>
        <v>0</v>
      </c>
      <c r="H119" s="129">
        <f t="shared" si="31"/>
        <v>0</v>
      </c>
      <c r="I119" s="129">
        <f t="shared" si="31"/>
        <v>0</v>
      </c>
      <c r="J119" s="129">
        <f t="shared" si="31"/>
        <v>0</v>
      </c>
      <c r="K119" s="129">
        <f t="shared" si="31"/>
        <v>0</v>
      </c>
      <c r="L119" s="129">
        <f t="shared" si="31"/>
        <v>0</v>
      </c>
      <c r="M119" s="129">
        <f t="shared" si="31"/>
        <v>0</v>
      </c>
      <c r="N119" s="129">
        <f t="shared" si="31"/>
        <v>0</v>
      </c>
      <c r="O119" s="129">
        <f t="shared" si="31"/>
        <v>0</v>
      </c>
      <c r="P119" s="129">
        <f t="shared" si="31"/>
        <v>0</v>
      </c>
      <c r="Q119" s="129">
        <f t="shared" si="31"/>
        <v>0</v>
      </c>
      <c r="R119" s="129">
        <f t="shared" si="31"/>
        <v>0</v>
      </c>
      <c r="S119" s="129">
        <f t="shared" si="32"/>
        <v>0</v>
      </c>
      <c r="T119" s="129">
        <f t="shared" si="32"/>
        <v>0</v>
      </c>
      <c r="U119" s="129">
        <f t="shared" si="32"/>
        <v>0</v>
      </c>
      <c r="V119" s="129">
        <f t="shared" si="32"/>
        <v>0</v>
      </c>
      <c r="W119" s="129">
        <f t="shared" si="32"/>
        <v>0</v>
      </c>
      <c r="X119" s="129">
        <f t="shared" si="32"/>
        <v>0</v>
      </c>
      <c r="Y119" s="129">
        <f t="shared" si="32"/>
        <v>0</v>
      </c>
      <c r="Z119" s="129">
        <f t="shared" si="32"/>
        <v>0</v>
      </c>
      <c r="AA119" s="129">
        <f t="shared" si="32"/>
        <v>0</v>
      </c>
      <c r="AB119" s="129">
        <f t="shared" si="32"/>
        <v>0</v>
      </c>
      <c r="AC119" s="129">
        <f t="shared" si="32"/>
        <v>0</v>
      </c>
      <c r="AD119" s="129">
        <f t="shared" si="32"/>
        <v>0</v>
      </c>
      <c r="AE119" s="129">
        <f t="shared" si="32"/>
        <v>0</v>
      </c>
      <c r="AF119" s="129">
        <f t="shared" si="32"/>
        <v>0</v>
      </c>
      <c r="AG119" s="171">
        <v>6.6</v>
      </c>
      <c r="AH119" s="51"/>
      <c r="AI119" s="52"/>
      <c r="AK119" s="53"/>
    </row>
    <row r="120" spans="1:37" x14ac:dyDescent="0.25">
      <c r="A120" s="118" t="s">
        <v>125</v>
      </c>
      <c r="B120" s="128">
        <v>5</v>
      </c>
      <c r="C120" s="129">
        <f t="shared" si="31"/>
        <v>5</v>
      </c>
      <c r="D120" s="129">
        <f t="shared" si="31"/>
        <v>5</v>
      </c>
      <c r="E120" s="129">
        <f t="shared" si="31"/>
        <v>5</v>
      </c>
      <c r="F120" s="129">
        <f t="shared" si="31"/>
        <v>5</v>
      </c>
      <c r="G120" s="129">
        <f t="shared" si="31"/>
        <v>5</v>
      </c>
      <c r="H120" s="129">
        <f t="shared" si="31"/>
        <v>5</v>
      </c>
      <c r="I120" s="129">
        <f t="shared" si="31"/>
        <v>5</v>
      </c>
      <c r="J120" s="129">
        <f t="shared" si="31"/>
        <v>5</v>
      </c>
      <c r="K120" s="129">
        <f t="shared" si="31"/>
        <v>5</v>
      </c>
      <c r="L120" s="129">
        <f t="shared" si="31"/>
        <v>5</v>
      </c>
      <c r="M120" s="129">
        <f t="shared" si="31"/>
        <v>5</v>
      </c>
      <c r="N120" s="129">
        <f t="shared" si="31"/>
        <v>5</v>
      </c>
      <c r="O120" s="129">
        <f t="shared" si="31"/>
        <v>5</v>
      </c>
      <c r="P120" s="129">
        <f t="shared" si="31"/>
        <v>5</v>
      </c>
      <c r="Q120" s="129">
        <f t="shared" si="31"/>
        <v>5</v>
      </c>
      <c r="R120" s="129">
        <f t="shared" si="31"/>
        <v>5</v>
      </c>
      <c r="S120" s="129">
        <f t="shared" si="32"/>
        <v>5</v>
      </c>
      <c r="T120" s="129">
        <f t="shared" si="32"/>
        <v>5</v>
      </c>
      <c r="U120" s="129">
        <f t="shared" si="32"/>
        <v>5</v>
      </c>
      <c r="V120" s="129">
        <f t="shared" si="32"/>
        <v>5</v>
      </c>
      <c r="W120" s="129">
        <f t="shared" si="32"/>
        <v>5</v>
      </c>
      <c r="X120" s="129">
        <f t="shared" si="32"/>
        <v>5</v>
      </c>
      <c r="Y120" s="129">
        <f t="shared" si="32"/>
        <v>5</v>
      </c>
      <c r="Z120" s="129">
        <f t="shared" si="32"/>
        <v>5</v>
      </c>
      <c r="AA120" s="129">
        <f t="shared" si="32"/>
        <v>5</v>
      </c>
      <c r="AB120" s="129">
        <f t="shared" si="32"/>
        <v>5</v>
      </c>
      <c r="AC120" s="129">
        <f t="shared" si="32"/>
        <v>5</v>
      </c>
      <c r="AD120" s="129">
        <f t="shared" si="32"/>
        <v>5</v>
      </c>
      <c r="AE120" s="129">
        <f t="shared" si="32"/>
        <v>5</v>
      </c>
      <c r="AF120" s="129">
        <f t="shared" si="32"/>
        <v>5</v>
      </c>
      <c r="AG120" s="171">
        <v>6.4</v>
      </c>
      <c r="AH120" s="51"/>
      <c r="AI120" s="52"/>
      <c r="AK120" s="53"/>
    </row>
    <row r="121" spans="1:37" x14ac:dyDescent="0.25">
      <c r="A121" s="118" t="s">
        <v>126</v>
      </c>
      <c r="B121" s="128">
        <v>1</v>
      </c>
      <c r="C121" s="129">
        <f t="shared" si="31"/>
        <v>1</v>
      </c>
      <c r="D121" s="129">
        <f t="shared" si="31"/>
        <v>1</v>
      </c>
      <c r="E121" s="129">
        <f t="shared" si="31"/>
        <v>1</v>
      </c>
      <c r="F121" s="129">
        <f t="shared" si="31"/>
        <v>1</v>
      </c>
      <c r="G121" s="129">
        <f t="shared" si="31"/>
        <v>1</v>
      </c>
      <c r="H121" s="129">
        <f t="shared" si="31"/>
        <v>1</v>
      </c>
      <c r="I121" s="129">
        <f t="shared" si="31"/>
        <v>1</v>
      </c>
      <c r="J121" s="129">
        <f t="shared" si="31"/>
        <v>1</v>
      </c>
      <c r="K121" s="129">
        <f t="shared" si="31"/>
        <v>1</v>
      </c>
      <c r="L121" s="129">
        <f t="shared" si="31"/>
        <v>1</v>
      </c>
      <c r="M121" s="129">
        <f t="shared" si="31"/>
        <v>1</v>
      </c>
      <c r="N121" s="129">
        <f t="shared" si="31"/>
        <v>1</v>
      </c>
      <c r="O121" s="129">
        <f t="shared" si="31"/>
        <v>1</v>
      </c>
      <c r="P121" s="129">
        <f t="shared" si="31"/>
        <v>1</v>
      </c>
      <c r="Q121" s="129">
        <f t="shared" si="31"/>
        <v>1</v>
      </c>
      <c r="R121" s="129">
        <f t="shared" si="31"/>
        <v>1</v>
      </c>
      <c r="S121" s="129">
        <f t="shared" si="32"/>
        <v>1</v>
      </c>
      <c r="T121" s="129">
        <f t="shared" si="32"/>
        <v>1</v>
      </c>
      <c r="U121" s="129">
        <f t="shared" si="32"/>
        <v>1</v>
      </c>
      <c r="V121" s="129">
        <f t="shared" si="32"/>
        <v>1</v>
      </c>
      <c r="W121" s="129">
        <f t="shared" si="32"/>
        <v>1</v>
      </c>
      <c r="X121" s="129">
        <f t="shared" si="32"/>
        <v>1</v>
      </c>
      <c r="Y121" s="129">
        <f t="shared" si="32"/>
        <v>1</v>
      </c>
      <c r="Z121" s="129">
        <f t="shared" si="32"/>
        <v>1</v>
      </c>
      <c r="AA121" s="129">
        <f t="shared" si="32"/>
        <v>1</v>
      </c>
      <c r="AB121" s="129">
        <f t="shared" si="32"/>
        <v>1</v>
      </c>
      <c r="AC121" s="129">
        <f t="shared" si="32"/>
        <v>1</v>
      </c>
      <c r="AD121" s="129">
        <f t="shared" si="32"/>
        <v>1</v>
      </c>
      <c r="AE121" s="129">
        <f t="shared" si="32"/>
        <v>1</v>
      </c>
      <c r="AF121" s="129">
        <f t="shared" si="32"/>
        <v>1</v>
      </c>
      <c r="AG121" s="171">
        <v>6</v>
      </c>
      <c r="AH121" s="51"/>
      <c r="AI121" s="52"/>
      <c r="AK121" s="53"/>
    </row>
    <row r="122" spans="1:37" x14ac:dyDescent="0.25">
      <c r="A122" s="118" t="s">
        <v>127</v>
      </c>
      <c r="B122" s="128">
        <v>1.58</v>
      </c>
      <c r="C122" s="129">
        <f t="shared" si="31"/>
        <v>1.58</v>
      </c>
      <c r="D122" s="129">
        <f t="shared" si="31"/>
        <v>1.58</v>
      </c>
      <c r="E122" s="129">
        <f t="shared" si="31"/>
        <v>1.58</v>
      </c>
      <c r="F122" s="129">
        <f t="shared" si="31"/>
        <v>1.58</v>
      </c>
      <c r="G122" s="129">
        <f t="shared" si="31"/>
        <v>1.58</v>
      </c>
      <c r="H122" s="129">
        <f t="shared" si="31"/>
        <v>1.58</v>
      </c>
      <c r="I122" s="129">
        <f t="shared" si="31"/>
        <v>1.58</v>
      </c>
      <c r="J122" s="129">
        <f t="shared" si="31"/>
        <v>1.58</v>
      </c>
      <c r="K122" s="129">
        <f t="shared" si="31"/>
        <v>1.58</v>
      </c>
      <c r="L122" s="129">
        <f t="shared" si="31"/>
        <v>1.58</v>
      </c>
      <c r="M122" s="129">
        <f t="shared" si="31"/>
        <v>1.58</v>
      </c>
      <c r="N122" s="129">
        <f t="shared" si="31"/>
        <v>1.58</v>
      </c>
      <c r="O122" s="129">
        <f t="shared" si="31"/>
        <v>1.58</v>
      </c>
      <c r="P122" s="129">
        <f t="shared" si="31"/>
        <v>1.58</v>
      </c>
      <c r="Q122" s="129">
        <f t="shared" si="31"/>
        <v>1.58</v>
      </c>
      <c r="R122" s="129">
        <f t="shared" si="31"/>
        <v>1.58</v>
      </c>
      <c r="S122" s="129">
        <f t="shared" si="32"/>
        <v>1.58</v>
      </c>
      <c r="T122" s="129">
        <f t="shared" si="32"/>
        <v>1.58</v>
      </c>
      <c r="U122" s="129">
        <f t="shared" si="32"/>
        <v>1.58</v>
      </c>
      <c r="V122" s="129">
        <f t="shared" si="32"/>
        <v>1.58</v>
      </c>
      <c r="W122" s="129">
        <f t="shared" si="32"/>
        <v>1.58</v>
      </c>
      <c r="X122" s="129">
        <f t="shared" si="32"/>
        <v>1.58</v>
      </c>
      <c r="Y122" s="129">
        <f t="shared" si="32"/>
        <v>1.58</v>
      </c>
      <c r="Z122" s="129">
        <f t="shared" si="32"/>
        <v>1.58</v>
      </c>
      <c r="AA122" s="129">
        <f t="shared" si="32"/>
        <v>1.58</v>
      </c>
      <c r="AB122" s="129">
        <f t="shared" si="32"/>
        <v>1.58</v>
      </c>
      <c r="AC122" s="129">
        <f t="shared" si="32"/>
        <v>1.58</v>
      </c>
      <c r="AD122" s="129">
        <f t="shared" si="32"/>
        <v>1.58</v>
      </c>
      <c r="AE122" s="129">
        <f t="shared" si="32"/>
        <v>1.58</v>
      </c>
      <c r="AF122" s="129">
        <f t="shared" si="32"/>
        <v>1.58</v>
      </c>
      <c r="AG122" s="171">
        <v>5.0999999999999996</v>
      </c>
      <c r="AH122" s="51"/>
      <c r="AI122" s="52"/>
      <c r="AK122" s="53"/>
    </row>
    <row r="123" spans="1:37" x14ac:dyDescent="0.25">
      <c r="A123" s="118" t="s">
        <v>128</v>
      </c>
      <c r="B123" s="128">
        <v>1.46</v>
      </c>
      <c r="C123" s="129">
        <f t="shared" si="31"/>
        <v>1.46</v>
      </c>
      <c r="D123" s="129">
        <f t="shared" si="31"/>
        <v>1.46</v>
      </c>
      <c r="E123" s="129">
        <f t="shared" si="31"/>
        <v>1.46</v>
      </c>
      <c r="F123" s="129">
        <f t="shared" si="31"/>
        <v>1.46</v>
      </c>
      <c r="G123" s="129">
        <f t="shared" si="31"/>
        <v>1.46</v>
      </c>
      <c r="H123" s="129">
        <f t="shared" si="31"/>
        <v>1.46</v>
      </c>
      <c r="I123" s="129">
        <f t="shared" si="31"/>
        <v>1.46</v>
      </c>
      <c r="J123" s="129">
        <f t="shared" si="31"/>
        <v>1.46</v>
      </c>
      <c r="K123" s="129">
        <f t="shared" si="31"/>
        <v>1.46</v>
      </c>
      <c r="L123" s="129">
        <f t="shared" si="31"/>
        <v>1.46</v>
      </c>
      <c r="M123" s="129">
        <f t="shared" si="31"/>
        <v>1.46</v>
      </c>
      <c r="N123" s="129">
        <f t="shared" si="31"/>
        <v>1.46</v>
      </c>
      <c r="O123" s="129">
        <f t="shared" si="31"/>
        <v>1.46</v>
      </c>
      <c r="P123" s="129">
        <f t="shared" si="31"/>
        <v>1.46</v>
      </c>
      <c r="Q123" s="129">
        <f t="shared" si="31"/>
        <v>1.46</v>
      </c>
      <c r="R123" s="129">
        <f t="shared" si="31"/>
        <v>1.46</v>
      </c>
      <c r="S123" s="129">
        <f t="shared" si="32"/>
        <v>1.46</v>
      </c>
      <c r="T123" s="129">
        <f t="shared" si="32"/>
        <v>1.46</v>
      </c>
      <c r="U123" s="129">
        <f t="shared" si="32"/>
        <v>1.46</v>
      </c>
      <c r="V123" s="129">
        <f t="shared" si="32"/>
        <v>1.46</v>
      </c>
      <c r="W123" s="129">
        <f t="shared" si="32"/>
        <v>1.46</v>
      </c>
      <c r="X123" s="129">
        <f t="shared" si="32"/>
        <v>1.46</v>
      </c>
      <c r="Y123" s="129">
        <f t="shared" si="32"/>
        <v>1.46</v>
      </c>
      <c r="Z123" s="129">
        <f t="shared" si="32"/>
        <v>1.46</v>
      </c>
      <c r="AA123" s="129">
        <f t="shared" si="32"/>
        <v>1.46</v>
      </c>
      <c r="AB123" s="129">
        <f t="shared" si="32"/>
        <v>1.46</v>
      </c>
      <c r="AC123" s="129">
        <f t="shared" si="32"/>
        <v>1.46</v>
      </c>
      <c r="AD123" s="129">
        <f t="shared" si="32"/>
        <v>1.46</v>
      </c>
      <c r="AE123" s="129">
        <f t="shared" si="32"/>
        <v>1.46</v>
      </c>
      <c r="AF123" s="129">
        <f t="shared" si="32"/>
        <v>1.46</v>
      </c>
      <c r="AG123" s="171">
        <v>5</v>
      </c>
      <c r="AH123" s="51"/>
      <c r="AI123" s="52"/>
      <c r="AK123" s="53"/>
    </row>
    <row r="124" spans="1:37" x14ac:dyDescent="0.25">
      <c r="A124" s="116" t="s">
        <v>129</v>
      </c>
      <c r="B124" s="128">
        <v>1.48</v>
      </c>
      <c r="C124" s="129">
        <f t="shared" si="31"/>
        <v>1.48</v>
      </c>
      <c r="D124" s="129">
        <f t="shared" si="31"/>
        <v>1.48</v>
      </c>
      <c r="E124" s="129">
        <f t="shared" si="31"/>
        <v>1.48</v>
      </c>
      <c r="F124" s="129">
        <f t="shared" si="31"/>
        <v>1.48</v>
      </c>
      <c r="G124" s="129">
        <f t="shared" si="31"/>
        <v>1.48</v>
      </c>
      <c r="H124" s="129">
        <f t="shared" si="31"/>
        <v>1.48</v>
      </c>
      <c r="I124" s="129">
        <f t="shared" si="31"/>
        <v>1.48</v>
      </c>
      <c r="J124" s="129">
        <f t="shared" si="31"/>
        <v>1.48</v>
      </c>
      <c r="K124" s="129">
        <f t="shared" si="31"/>
        <v>1.48</v>
      </c>
      <c r="L124" s="129">
        <f t="shared" si="31"/>
        <v>1.48</v>
      </c>
      <c r="M124" s="129">
        <f t="shared" si="31"/>
        <v>1.48</v>
      </c>
      <c r="N124" s="129">
        <f t="shared" si="31"/>
        <v>1.48</v>
      </c>
      <c r="O124" s="129">
        <f t="shared" si="31"/>
        <v>1.48</v>
      </c>
      <c r="P124" s="129">
        <f t="shared" si="31"/>
        <v>1.48</v>
      </c>
      <c r="Q124" s="129">
        <f t="shared" si="31"/>
        <v>1.48</v>
      </c>
      <c r="R124" s="129">
        <f t="shared" si="31"/>
        <v>1.48</v>
      </c>
      <c r="S124" s="129">
        <f t="shared" si="32"/>
        <v>1.48</v>
      </c>
      <c r="T124" s="129">
        <f t="shared" si="32"/>
        <v>1.48</v>
      </c>
      <c r="U124" s="129">
        <f t="shared" si="32"/>
        <v>1.48</v>
      </c>
      <c r="V124" s="129">
        <f t="shared" si="32"/>
        <v>1.48</v>
      </c>
      <c r="W124" s="129">
        <f t="shared" si="32"/>
        <v>1.48</v>
      </c>
      <c r="X124" s="129">
        <f t="shared" si="32"/>
        <v>1.48</v>
      </c>
      <c r="Y124" s="129">
        <f t="shared" si="32"/>
        <v>1.48</v>
      </c>
      <c r="Z124" s="129">
        <f t="shared" si="32"/>
        <v>1.48</v>
      </c>
      <c r="AA124" s="129">
        <f t="shared" si="32"/>
        <v>1.48</v>
      </c>
      <c r="AB124" s="129">
        <f t="shared" si="32"/>
        <v>1.48</v>
      </c>
      <c r="AC124" s="129">
        <f t="shared" si="32"/>
        <v>1.48</v>
      </c>
      <c r="AD124" s="129">
        <f t="shared" si="32"/>
        <v>1.48</v>
      </c>
      <c r="AE124" s="129">
        <f t="shared" si="32"/>
        <v>1.48</v>
      </c>
      <c r="AF124" s="129">
        <f t="shared" si="32"/>
        <v>1.48</v>
      </c>
      <c r="AG124" s="170">
        <v>5</v>
      </c>
      <c r="AH124" s="51"/>
      <c r="AI124" s="52"/>
      <c r="AK124" s="53"/>
    </row>
    <row r="125" spans="1:37" x14ac:dyDescent="0.25">
      <c r="A125" s="118" t="s">
        <v>130</v>
      </c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71">
        <v>5</v>
      </c>
      <c r="AH125" s="51"/>
      <c r="AI125" s="52"/>
      <c r="AK125" s="53"/>
    </row>
    <row r="126" spans="1:37" x14ac:dyDescent="0.25">
      <c r="A126" s="118" t="s">
        <v>131</v>
      </c>
      <c r="B126" s="128">
        <v>2.2000000000000002</v>
      </c>
      <c r="C126" s="129">
        <f t="shared" ref="C126:AF133" si="33">B126</f>
        <v>2.2000000000000002</v>
      </c>
      <c r="D126" s="129">
        <f t="shared" si="33"/>
        <v>2.2000000000000002</v>
      </c>
      <c r="E126" s="129">
        <f t="shared" si="33"/>
        <v>2.2000000000000002</v>
      </c>
      <c r="F126" s="129">
        <f t="shared" si="33"/>
        <v>2.2000000000000002</v>
      </c>
      <c r="G126" s="129">
        <f t="shared" si="33"/>
        <v>2.2000000000000002</v>
      </c>
      <c r="H126" s="129">
        <f t="shared" si="33"/>
        <v>2.2000000000000002</v>
      </c>
      <c r="I126" s="129">
        <f t="shared" si="33"/>
        <v>2.2000000000000002</v>
      </c>
      <c r="J126" s="129">
        <f t="shared" si="33"/>
        <v>2.2000000000000002</v>
      </c>
      <c r="K126" s="129">
        <f t="shared" si="33"/>
        <v>2.2000000000000002</v>
      </c>
      <c r="L126" s="129">
        <f t="shared" si="33"/>
        <v>2.2000000000000002</v>
      </c>
      <c r="M126" s="129">
        <f t="shared" si="33"/>
        <v>2.2000000000000002</v>
      </c>
      <c r="N126" s="129">
        <f t="shared" si="33"/>
        <v>2.2000000000000002</v>
      </c>
      <c r="O126" s="129">
        <f t="shared" si="33"/>
        <v>2.2000000000000002</v>
      </c>
      <c r="P126" s="129">
        <f t="shared" si="33"/>
        <v>2.2000000000000002</v>
      </c>
      <c r="Q126" s="129">
        <f t="shared" si="33"/>
        <v>2.2000000000000002</v>
      </c>
      <c r="R126" s="129">
        <f t="shared" si="33"/>
        <v>2.2000000000000002</v>
      </c>
      <c r="S126" s="129">
        <f t="shared" si="33"/>
        <v>2.2000000000000002</v>
      </c>
      <c r="T126" s="129">
        <f t="shared" si="33"/>
        <v>2.2000000000000002</v>
      </c>
      <c r="U126" s="129">
        <f t="shared" si="33"/>
        <v>2.2000000000000002</v>
      </c>
      <c r="V126" s="129">
        <f t="shared" si="33"/>
        <v>2.2000000000000002</v>
      </c>
      <c r="W126" s="129">
        <f t="shared" si="33"/>
        <v>2.2000000000000002</v>
      </c>
      <c r="X126" s="129">
        <f t="shared" si="33"/>
        <v>2.2000000000000002</v>
      </c>
      <c r="Y126" s="129">
        <f t="shared" si="33"/>
        <v>2.2000000000000002</v>
      </c>
      <c r="Z126" s="129">
        <f t="shared" si="33"/>
        <v>2.2000000000000002</v>
      </c>
      <c r="AA126" s="129">
        <f t="shared" si="33"/>
        <v>2.2000000000000002</v>
      </c>
      <c r="AB126" s="129">
        <f t="shared" si="33"/>
        <v>2.2000000000000002</v>
      </c>
      <c r="AC126" s="129">
        <f t="shared" si="33"/>
        <v>2.2000000000000002</v>
      </c>
      <c r="AD126" s="129">
        <f t="shared" si="33"/>
        <v>2.2000000000000002</v>
      </c>
      <c r="AE126" s="129">
        <f t="shared" si="33"/>
        <v>2.2000000000000002</v>
      </c>
      <c r="AF126" s="129">
        <f t="shared" si="33"/>
        <v>2.2000000000000002</v>
      </c>
      <c r="AG126" s="171">
        <v>5</v>
      </c>
      <c r="AH126" s="51"/>
      <c r="AI126" s="52"/>
      <c r="AK126" s="53"/>
    </row>
    <row r="127" spans="1:37" x14ac:dyDescent="0.25">
      <c r="A127" s="118" t="s">
        <v>132</v>
      </c>
      <c r="B127" s="128">
        <v>2</v>
      </c>
      <c r="C127" s="129">
        <f t="shared" si="33"/>
        <v>2</v>
      </c>
      <c r="D127" s="129">
        <f t="shared" si="33"/>
        <v>2</v>
      </c>
      <c r="E127" s="129">
        <f t="shared" si="33"/>
        <v>2</v>
      </c>
      <c r="F127" s="129">
        <f t="shared" si="33"/>
        <v>2</v>
      </c>
      <c r="G127" s="129">
        <f t="shared" si="33"/>
        <v>2</v>
      </c>
      <c r="H127" s="129">
        <f t="shared" si="33"/>
        <v>2</v>
      </c>
      <c r="I127" s="129">
        <f t="shared" si="33"/>
        <v>2</v>
      </c>
      <c r="J127" s="129">
        <f t="shared" si="33"/>
        <v>2</v>
      </c>
      <c r="K127" s="129">
        <f t="shared" si="33"/>
        <v>2</v>
      </c>
      <c r="L127" s="129">
        <f t="shared" si="33"/>
        <v>2</v>
      </c>
      <c r="M127" s="129">
        <f t="shared" si="33"/>
        <v>2</v>
      </c>
      <c r="N127" s="129">
        <f t="shared" si="33"/>
        <v>2</v>
      </c>
      <c r="O127" s="129">
        <f t="shared" si="33"/>
        <v>2</v>
      </c>
      <c r="P127" s="129">
        <f t="shared" si="33"/>
        <v>2</v>
      </c>
      <c r="Q127" s="129">
        <f t="shared" si="33"/>
        <v>2</v>
      </c>
      <c r="R127" s="129">
        <f t="shared" si="33"/>
        <v>2</v>
      </c>
      <c r="S127" s="129">
        <f t="shared" si="33"/>
        <v>2</v>
      </c>
      <c r="T127" s="129">
        <f t="shared" si="33"/>
        <v>2</v>
      </c>
      <c r="U127" s="129">
        <f t="shared" si="33"/>
        <v>2</v>
      </c>
      <c r="V127" s="129">
        <f t="shared" si="33"/>
        <v>2</v>
      </c>
      <c r="W127" s="129">
        <f t="shared" si="33"/>
        <v>2</v>
      </c>
      <c r="X127" s="129">
        <f t="shared" si="33"/>
        <v>2</v>
      </c>
      <c r="Y127" s="129">
        <f t="shared" si="33"/>
        <v>2</v>
      </c>
      <c r="Z127" s="129">
        <f t="shared" si="33"/>
        <v>2</v>
      </c>
      <c r="AA127" s="129">
        <f t="shared" si="33"/>
        <v>2</v>
      </c>
      <c r="AB127" s="129">
        <f t="shared" si="33"/>
        <v>2</v>
      </c>
      <c r="AC127" s="129">
        <f t="shared" si="33"/>
        <v>2</v>
      </c>
      <c r="AD127" s="129">
        <f t="shared" si="33"/>
        <v>2</v>
      </c>
      <c r="AE127" s="129">
        <f t="shared" si="33"/>
        <v>2</v>
      </c>
      <c r="AF127" s="129">
        <f t="shared" si="33"/>
        <v>2</v>
      </c>
      <c r="AG127" s="171">
        <v>5</v>
      </c>
      <c r="AH127" s="51"/>
      <c r="AI127" s="52"/>
      <c r="AK127" s="53"/>
    </row>
    <row r="128" spans="1:37" x14ac:dyDescent="0.25">
      <c r="A128" s="118" t="s">
        <v>133</v>
      </c>
      <c r="B128" s="128">
        <v>1.25</v>
      </c>
      <c r="C128" s="129">
        <f t="shared" si="33"/>
        <v>1.25</v>
      </c>
      <c r="D128" s="129">
        <f t="shared" si="33"/>
        <v>1.25</v>
      </c>
      <c r="E128" s="129">
        <f t="shared" si="33"/>
        <v>1.25</v>
      </c>
      <c r="F128" s="129">
        <f t="shared" si="33"/>
        <v>1.25</v>
      </c>
      <c r="G128" s="129">
        <f t="shared" si="33"/>
        <v>1.25</v>
      </c>
      <c r="H128" s="129">
        <f t="shared" si="33"/>
        <v>1.25</v>
      </c>
      <c r="I128" s="129">
        <f t="shared" si="33"/>
        <v>1.25</v>
      </c>
      <c r="J128" s="129">
        <f t="shared" si="33"/>
        <v>1.25</v>
      </c>
      <c r="K128" s="129">
        <f t="shared" si="33"/>
        <v>1.25</v>
      </c>
      <c r="L128" s="129">
        <f t="shared" si="33"/>
        <v>1.25</v>
      </c>
      <c r="M128" s="129">
        <f t="shared" si="33"/>
        <v>1.25</v>
      </c>
      <c r="N128" s="129">
        <f t="shared" si="33"/>
        <v>1.25</v>
      </c>
      <c r="O128" s="129">
        <f t="shared" si="33"/>
        <v>1.25</v>
      </c>
      <c r="P128" s="129">
        <f t="shared" si="33"/>
        <v>1.25</v>
      </c>
      <c r="Q128" s="129">
        <f t="shared" si="33"/>
        <v>1.25</v>
      </c>
      <c r="R128" s="129">
        <f t="shared" si="33"/>
        <v>1.25</v>
      </c>
      <c r="S128" s="129">
        <f t="shared" si="33"/>
        <v>1.25</v>
      </c>
      <c r="T128" s="129">
        <f t="shared" si="33"/>
        <v>1.25</v>
      </c>
      <c r="U128" s="129">
        <f t="shared" si="33"/>
        <v>1.25</v>
      </c>
      <c r="V128" s="129">
        <f t="shared" si="33"/>
        <v>1.25</v>
      </c>
      <c r="W128" s="129">
        <f t="shared" si="33"/>
        <v>1.25</v>
      </c>
      <c r="X128" s="129">
        <f t="shared" si="33"/>
        <v>1.25</v>
      </c>
      <c r="Y128" s="129">
        <f t="shared" si="33"/>
        <v>1.25</v>
      </c>
      <c r="Z128" s="129">
        <f t="shared" si="33"/>
        <v>1.25</v>
      </c>
      <c r="AA128" s="129">
        <f t="shared" si="33"/>
        <v>1.25</v>
      </c>
      <c r="AB128" s="129">
        <f t="shared" si="33"/>
        <v>1.25</v>
      </c>
      <c r="AC128" s="129">
        <f t="shared" si="33"/>
        <v>1.25</v>
      </c>
      <c r="AD128" s="129">
        <f t="shared" si="33"/>
        <v>1.25</v>
      </c>
      <c r="AE128" s="129">
        <f t="shared" si="33"/>
        <v>1.25</v>
      </c>
      <c r="AF128" s="129">
        <f t="shared" si="33"/>
        <v>1.25</v>
      </c>
      <c r="AG128" s="171">
        <v>5</v>
      </c>
      <c r="AH128" s="51"/>
      <c r="AI128" s="52"/>
      <c r="AK128" s="53"/>
    </row>
    <row r="129" spans="1:37" x14ac:dyDescent="0.25">
      <c r="A129" s="118" t="s">
        <v>134</v>
      </c>
      <c r="B129" s="128">
        <v>1.1499999999999999</v>
      </c>
      <c r="C129" s="129">
        <f t="shared" si="33"/>
        <v>1.1499999999999999</v>
      </c>
      <c r="D129" s="129">
        <f t="shared" si="33"/>
        <v>1.1499999999999999</v>
      </c>
      <c r="E129" s="129">
        <f t="shared" si="33"/>
        <v>1.1499999999999999</v>
      </c>
      <c r="F129" s="129">
        <f t="shared" si="33"/>
        <v>1.1499999999999999</v>
      </c>
      <c r="G129" s="129">
        <f t="shared" si="33"/>
        <v>1.1499999999999999</v>
      </c>
      <c r="H129" s="129">
        <f t="shared" si="33"/>
        <v>1.1499999999999999</v>
      </c>
      <c r="I129" s="129">
        <f t="shared" si="33"/>
        <v>1.1499999999999999</v>
      </c>
      <c r="J129" s="129">
        <f t="shared" si="33"/>
        <v>1.1499999999999999</v>
      </c>
      <c r="K129" s="129">
        <f t="shared" si="33"/>
        <v>1.1499999999999999</v>
      </c>
      <c r="L129" s="129">
        <f t="shared" si="33"/>
        <v>1.1499999999999999</v>
      </c>
      <c r="M129" s="129">
        <f t="shared" si="33"/>
        <v>1.1499999999999999</v>
      </c>
      <c r="N129" s="129">
        <f t="shared" si="33"/>
        <v>1.1499999999999999</v>
      </c>
      <c r="O129" s="129">
        <f t="shared" si="33"/>
        <v>1.1499999999999999</v>
      </c>
      <c r="P129" s="129">
        <f t="shared" si="33"/>
        <v>1.1499999999999999</v>
      </c>
      <c r="Q129" s="129">
        <f t="shared" si="33"/>
        <v>1.1499999999999999</v>
      </c>
      <c r="R129" s="129">
        <f t="shared" si="33"/>
        <v>1.1499999999999999</v>
      </c>
      <c r="S129" s="129">
        <f t="shared" si="33"/>
        <v>1.1499999999999999</v>
      </c>
      <c r="T129" s="129">
        <f t="shared" si="33"/>
        <v>1.1499999999999999</v>
      </c>
      <c r="U129" s="129">
        <f t="shared" si="33"/>
        <v>1.1499999999999999</v>
      </c>
      <c r="V129" s="129">
        <f t="shared" si="33"/>
        <v>1.1499999999999999</v>
      </c>
      <c r="W129" s="129">
        <f t="shared" si="33"/>
        <v>1.1499999999999999</v>
      </c>
      <c r="X129" s="129">
        <f t="shared" si="33"/>
        <v>1.1499999999999999</v>
      </c>
      <c r="Y129" s="129">
        <f t="shared" si="33"/>
        <v>1.1499999999999999</v>
      </c>
      <c r="Z129" s="129">
        <f t="shared" si="33"/>
        <v>1.1499999999999999</v>
      </c>
      <c r="AA129" s="129">
        <f t="shared" si="33"/>
        <v>1.1499999999999999</v>
      </c>
      <c r="AB129" s="129">
        <f t="shared" si="33"/>
        <v>1.1499999999999999</v>
      </c>
      <c r="AC129" s="129">
        <f t="shared" si="33"/>
        <v>1.1499999999999999</v>
      </c>
      <c r="AD129" s="129">
        <f t="shared" si="33"/>
        <v>1.1499999999999999</v>
      </c>
      <c r="AE129" s="129">
        <f t="shared" si="33"/>
        <v>1.1499999999999999</v>
      </c>
      <c r="AF129" s="129">
        <f t="shared" si="33"/>
        <v>1.1499999999999999</v>
      </c>
      <c r="AG129" s="171">
        <v>5</v>
      </c>
      <c r="AH129" s="51"/>
      <c r="AI129" s="52"/>
      <c r="AK129" s="53"/>
    </row>
    <row r="130" spans="1:37" x14ac:dyDescent="0.25">
      <c r="A130" s="118" t="s">
        <v>135</v>
      </c>
      <c r="B130" s="128">
        <v>2.133</v>
      </c>
      <c r="C130" s="129">
        <f t="shared" si="33"/>
        <v>2.133</v>
      </c>
      <c r="D130" s="129">
        <f t="shared" si="33"/>
        <v>2.133</v>
      </c>
      <c r="E130" s="129">
        <f t="shared" si="33"/>
        <v>2.133</v>
      </c>
      <c r="F130" s="129">
        <f t="shared" si="33"/>
        <v>2.133</v>
      </c>
      <c r="G130" s="129">
        <f t="shared" si="33"/>
        <v>2.133</v>
      </c>
      <c r="H130" s="129">
        <f t="shared" si="33"/>
        <v>2.133</v>
      </c>
      <c r="I130" s="129">
        <f t="shared" si="33"/>
        <v>2.133</v>
      </c>
      <c r="J130" s="129">
        <f t="shared" si="33"/>
        <v>2.133</v>
      </c>
      <c r="K130" s="129">
        <f t="shared" si="33"/>
        <v>2.133</v>
      </c>
      <c r="L130" s="129">
        <f t="shared" si="33"/>
        <v>2.133</v>
      </c>
      <c r="M130" s="129">
        <f t="shared" si="33"/>
        <v>2.133</v>
      </c>
      <c r="N130" s="129">
        <f t="shared" si="33"/>
        <v>2.133</v>
      </c>
      <c r="O130" s="129">
        <f t="shared" si="33"/>
        <v>2.133</v>
      </c>
      <c r="P130" s="129">
        <f t="shared" si="33"/>
        <v>2.133</v>
      </c>
      <c r="Q130" s="129">
        <f t="shared" si="33"/>
        <v>2.133</v>
      </c>
      <c r="R130" s="129">
        <f t="shared" si="33"/>
        <v>2.133</v>
      </c>
      <c r="S130" s="129">
        <f t="shared" si="33"/>
        <v>2.133</v>
      </c>
      <c r="T130" s="129">
        <f t="shared" si="33"/>
        <v>2.133</v>
      </c>
      <c r="U130" s="129">
        <f t="shared" si="33"/>
        <v>2.133</v>
      </c>
      <c r="V130" s="129">
        <f t="shared" si="33"/>
        <v>2.133</v>
      </c>
      <c r="W130" s="129">
        <f t="shared" si="33"/>
        <v>2.133</v>
      </c>
      <c r="X130" s="129">
        <f t="shared" si="33"/>
        <v>2.133</v>
      </c>
      <c r="Y130" s="129">
        <f t="shared" si="33"/>
        <v>2.133</v>
      </c>
      <c r="Z130" s="129">
        <f t="shared" si="33"/>
        <v>2.133</v>
      </c>
      <c r="AA130" s="129">
        <f t="shared" si="33"/>
        <v>2.133</v>
      </c>
      <c r="AB130" s="129">
        <f t="shared" si="33"/>
        <v>2.133</v>
      </c>
      <c r="AC130" s="129">
        <f t="shared" si="33"/>
        <v>2.133</v>
      </c>
      <c r="AD130" s="129">
        <f t="shared" si="33"/>
        <v>2.133</v>
      </c>
      <c r="AE130" s="129">
        <f t="shared" si="33"/>
        <v>2.133</v>
      </c>
      <c r="AF130" s="129">
        <f t="shared" si="33"/>
        <v>2.133</v>
      </c>
      <c r="AG130" s="171">
        <v>4.9930000000000003</v>
      </c>
      <c r="AH130" s="51"/>
      <c r="AI130" s="52"/>
      <c r="AK130" s="53"/>
    </row>
    <row r="131" spans="1:37" x14ac:dyDescent="0.25">
      <c r="A131" s="118" t="s">
        <v>136</v>
      </c>
      <c r="B131" s="128">
        <v>2.09</v>
      </c>
      <c r="C131" s="129">
        <f t="shared" si="33"/>
        <v>2.09</v>
      </c>
      <c r="D131" s="129">
        <f t="shared" si="33"/>
        <v>2.09</v>
      </c>
      <c r="E131" s="129">
        <f t="shared" si="33"/>
        <v>2.09</v>
      </c>
      <c r="F131" s="129">
        <f t="shared" si="33"/>
        <v>2.09</v>
      </c>
      <c r="G131" s="129">
        <f t="shared" si="33"/>
        <v>2.09</v>
      </c>
      <c r="H131" s="129">
        <f t="shared" si="33"/>
        <v>2.09</v>
      </c>
      <c r="I131" s="129">
        <f t="shared" si="33"/>
        <v>2.09</v>
      </c>
      <c r="J131" s="129">
        <f t="shared" si="33"/>
        <v>2.09</v>
      </c>
      <c r="K131" s="129">
        <f t="shared" si="33"/>
        <v>2.09</v>
      </c>
      <c r="L131" s="129">
        <f t="shared" si="33"/>
        <v>2.09</v>
      </c>
      <c r="M131" s="129">
        <f t="shared" si="33"/>
        <v>2.09</v>
      </c>
      <c r="N131" s="129">
        <f t="shared" si="33"/>
        <v>2.09</v>
      </c>
      <c r="O131" s="129">
        <f t="shared" si="33"/>
        <v>2.09</v>
      </c>
      <c r="P131" s="129">
        <f t="shared" si="33"/>
        <v>2.09</v>
      </c>
      <c r="Q131" s="129">
        <f t="shared" si="33"/>
        <v>2.09</v>
      </c>
      <c r="R131" s="129">
        <f t="shared" si="33"/>
        <v>2.09</v>
      </c>
      <c r="S131" s="129">
        <f t="shared" si="33"/>
        <v>2.09</v>
      </c>
      <c r="T131" s="129">
        <f t="shared" si="33"/>
        <v>2.09</v>
      </c>
      <c r="U131" s="129">
        <f t="shared" si="33"/>
        <v>2.09</v>
      </c>
      <c r="V131" s="129">
        <f t="shared" si="33"/>
        <v>2.09</v>
      </c>
      <c r="W131" s="129">
        <f t="shared" si="33"/>
        <v>2.09</v>
      </c>
      <c r="X131" s="129">
        <f t="shared" si="33"/>
        <v>2.09</v>
      </c>
      <c r="Y131" s="129">
        <f t="shared" si="33"/>
        <v>2.09</v>
      </c>
      <c r="Z131" s="129">
        <f t="shared" si="33"/>
        <v>2.09</v>
      </c>
      <c r="AA131" s="129">
        <f t="shared" si="33"/>
        <v>2.09</v>
      </c>
      <c r="AB131" s="129">
        <f t="shared" si="33"/>
        <v>2.09</v>
      </c>
      <c r="AC131" s="129">
        <f t="shared" si="33"/>
        <v>2.09</v>
      </c>
      <c r="AD131" s="129">
        <f t="shared" si="33"/>
        <v>2.09</v>
      </c>
      <c r="AE131" s="129">
        <f t="shared" si="33"/>
        <v>2.09</v>
      </c>
      <c r="AF131" s="129">
        <f t="shared" si="33"/>
        <v>2.09</v>
      </c>
      <c r="AG131" s="171">
        <v>4.9800000000000004</v>
      </c>
      <c r="AH131" s="51"/>
      <c r="AI131" s="52"/>
      <c r="AK131" s="53"/>
    </row>
    <row r="132" spans="1:37" x14ac:dyDescent="0.25">
      <c r="A132" s="118" t="s">
        <v>137</v>
      </c>
      <c r="B132" s="128">
        <v>1.1399999999999999</v>
      </c>
      <c r="C132" s="129">
        <f t="shared" si="33"/>
        <v>1.1399999999999999</v>
      </c>
      <c r="D132" s="129">
        <f t="shared" si="33"/>
        <v>1.1399999999999999</v>
      </c>
      <c r="E132" s="129">
        <f t="shared" si="33"/>
        <v>1.1399999999999999</v>
      </c>
      <c r="F132" s="129">
        <f t="shared" si="33"/>
        <v>1.1399999999999999</v>
      </c>
      <c r="G132" s="129">
        <f t="shared" si="33"/>
        <v>1.1399999999999999</v>
      </c>
      <c r="H132" s="129">
        <f t="shared" si="33"/>
        <v>1.1399999999999999</v>
      </c>
      <c r="I132" s="129">
        <f t="shared" si="33"/>
        <v>1.1399999999999999</v>
      </c>
      <c r="J132" s="129">
        <f t="shared" si="33"/>
        <v>1.1399999999999999</v>
      </c>
      <c r="K132" s="129">
        <f t="shared" si="33"/>
        <v>1.1399999999999999</v>
      </c>
      <c r="L132" s="129">
        <f t="shared" si="33"/>
        <v>1.1399999999999999</v>
      </c>
      <c r="M132" s="129">
        <f t="shared" si="33"/>
        <v>1.1399999999999999</v>
      </c>
      <c r="N132" s="129">
        <f t="shared" si="33"/>
        <v>1.1399999999999999</v>
      </c>
      <c r="O132" s="129">
        <f t="shared" si="33"/>
        <v>1.1399999999999999</v>
      </c>
      <c r="P132" s="129">
        <f t="shared" si="33"/>
        <v>1.1399999999999999</v>
      </c>
      <c r="Q132" s="129">
        <f t="shared" si="33"/>
        <v>1.1399999999999999</v>
      </c>
      <c r="R132" s="129">
        <f t="shared" si="33"/>
        <v>1.1399999999999999</v>
      </c>
      <c r="S132" s="129">
        <f t="shared" si="33"/>
        <v>1.1399999999999999</v>
      </c>
      <c r="T132" s="129">
        <f t="shared" si="33"/>
        <v>1.1399999999999999</v>
      </c>
      <c r="U132" s="129">
        <f t="shared" si="33"/>
        <v>1.1399999999999999</v>
      </c>
      <c r="V132" s="129">
        <f t="shared" si="33"/>
        <v>1.1399999999999999</v>
      </c>
      <c r="W132" s="129">
        <f t="shared" si="33"/>
        <v>1.1399999999999999</v>
      </c>
      <c r="X132" s="129">
        <f t="shared" si="33"/>
        <v>1.1399999999999999</v>
      </c>
      <c r="Y132" s="129">
        <f t="shared" si="33"/>
        <v>1.1399999999999999</v>
      </c>
      <c r="Z132" s="129">
        <f t="shared" si="33"/>
        <v>1.1399999999999999</v>
      </c>
      <c r="AA132" s="129">
        <f t="shared" si="33"/>
        <v>1.1399999999999999</v>
      </c>
      <c r="AB132" s="129">
        <f t="shared" si="33"/>
        <v>1.1399999999999999</v>
      </c>
      <c r="AC132" s="129">
        <f t="shared" si="33"/>
        <v>1.1399999999999999</v>
      </c>
      <c r="AD132" s="129">
        <f t="shared" si="33"/>
        <v>1.1399999999999999</v>
      </c>
      <c r="AE132" s="129">
        <f t="shared" si="33"/>
        <v>1.1399999999999999</v>
      </c>
      <c r="AF132" s="129">
        <f t="shared" si="33"/>
        <v>1.1399999999999999</v>
      </c>
      <c r="AG132" s="171">
        <v>4.95</v>
      </c>
      <c r="AH132" s="51"/>
      <c r="AI132" s="52"/>
      <c r="AK132" s="53"/>
    </row>
    <row r="133" spans="1:37" x14ac:dyDescent="0.25">
      <c r="A133" s="118" t="s">
        <v>138</v>
      </c>
      <c r="B133" s="128">
        <v>0.82</v>
      </c>
      <c r="C133" s="129">
        <f t="shared" si="33"/>
        <v>0.82</v>
      </c>
      <c r="D133" s="129">
        <f t="shared" si="33"/>
        <v>0.82</v>
      </c>
      <c r="E133" s="129">
        <f t="shared" si="33"/>
        <v>0.82</v>
      </c>
      <c r="F133" s="129">
        <f t="shared" si="33"/>
        <v>0.82</v>
      </c>
      <c r="G133" s="129">
        <f t="shared" si="33"/>
        <v>0.82</v>
      </c>
      <c r="H133" s="129">
        <f t="shared" si="33"/>
        <v>0.82</v>
      </c>
      <c r="I133" s="129">
        <f t="shared" si="33"/>
        <v>0.82</v>
      </c>
      <c r="J133" s="129">
        <f t="shared" si="33"/>
        <v>0.82</v>
      </c>
      <c r="K133" s="129">
        <f t="shared" si="33"/>
        <v>0.82</v>
      </c>
      <c r="L133" s="129">
        <f t="shared" si="33"/>
        <v>0.82</v>
      </c>
      <c r="M133" s="129">
        <f t="shared" si="33"/>
        <v>0.82</v>
      </c>
      <c r="N133" s="129">
        <f t="shared" si="33"/>
        <v>0.82</v>
      </c>
      <c r="O133" s="129">
        <f t="shared" si="33"/>
        <v>0.82</v>
      </c>
      <c r="P133" s="129">
        <f t="shared" si="33"/>
        <v>0.82</v>
      </c>
      <c r="Q133" s="129">
        <f t="shared" si="33"/>
        <v>0.82</v>
      </c>
      <c r="R133" s="129">
        <f t="shared" si="33"/>
        <v>0.82</v>
      </c>
      <c r="S133" s="129">
        <f t="shared" si="33"/>
        <v>0.82</v>
      </c>
      <c r="T133" s="129">
        <f t="shared" si="33"/>
        <v>0.82</v>
      </c>
      <c r="U133" s="129">
        <f t="shared" si="33"/>
        <v>0.82</v>
      </c>
      <c r="V133" s="129">
        <f t="shared" si="33"/>
        <v>0.82</v>
      </c>
      <c r="W133" s="129">
        <f t="shared" si="33"/>
        <v>0.82</v>
      </c>
      <c r="X133" s="129">
        <f t="shared" si="33"/>
        <v>0.82</v>
      </c>
      <c r="Y133" s="129">
        <f t="shared" si="33"/>
        <v>0.82</v>
      </c>
      <c r="Z133" s="129">
        <f t="shared" si="33"/>
        <v>0.82</v>
      </c>
      <c r="AA133" s="129">
        <f t="shared" si="33"/>
        <v>0.82</v>
      </c>
      <c r="AB133" s="129">
        <f t="shared" si="33"/>
        <v>0.82</v>
      </c>
      <c r="AC133" s="129">
        <f t="shared" si="33"/>
        <v>0.82</v>
      </c>
      <c r="AD133" s="129">
        <f t="shared" si="33"/>
        <v>0.82</v>
      </c>
      <c r="AE133" s="129">
        <f t="shared" si="33"/>
        <v>0.82</v>
      </c>
      <c r="AF133" s="129">
        <f t="shared" si="33"/>
        <v>0.82</v>
      </c>
      <c r="AG133" s="171">
        <v>4.95</v>
      </c>
      <c r="AH133" s="51"/>
      <c r="AI133" s="52"/>
      <c r="AK133" s="53"/>
    </row>
    <row r="134" spans="1:37" x14ac:dyDescent="0.25">
      <c r="A134" s="118" t="s">
        <v>139</v>
      </c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71">
        <v>4.8</v>
      </c>
      <c r="AH134" s="51"/>
      <c r="AI134" s="52"/>
      <c r="AK134" s="53"/>
    </row>
    <row r="135" spans="1:37" x14ac:dyDescent="0.25">
      <c r="A135" s="118" t="s">
        <v>140</v>
      </c>
      <c r="B135" s="128">
        <v>2</v>
      </c>
      <c r="C135" s="129">
        <f t="shared" ref="C135:AF141" si="34">B135</f>
        <v>2</v>
      </c>
      <c r="D135" s="129">
        <f t="shared" si="34"/>
        <v>2</v>
      </c>
      <c r="E135" s="129">
        <f t="shared" si="34"/>
        <v>2</v>
      </c>
      <c r="F135" s="129">
        <f t="shared" si="34"/>
        <v>2</v>
      </c>
      <c r="G135" s="129">
        <f t="shared" si="34"/>
        <v>2</v>
      </c>
      <c r="H135" s="129">
        <f t="shared" si="34"/>
        <v>2</v>
      </c>
      <c r="I135" s="129">
        <f t="shared" si="34"/>
        <v>2</v>
      </c>
      <c r="J135" s="129">
        <f t="shared" si="34"/>
        <v>2</v>
      </c>
      <c r="K135" s="129">
        <f t="shared" si="34"/>
        <v>2</v>
      </c>
      <c r="L135" s="129">
        <f t="shared" si="34"/>
        <v>2</v>
      </c>
      <c r="M135" s="129">
        <f t="shared" si="34"/>
        <v>2</v>
      </c>
      <c r="N135" s="129">
        <f t="shared" si="34"/>
        <v>2</v>
      </c>
      <c r="O135" s="129">
        <f t="shared" si="34"/>
        <v>2</v>
      </c>
      <c r="P135" s="129">
        <f t="shared" si="34"/>
        <v>2</v>
      </c>
      <c r="Q135" s="129">
        <f t="shared" si="34"/>
        <v>2</v>
      </c>
      <c r="R135" s="129">
        <f t="shared" si="34"/>
        <v>2</v>
      </c>
      <c r="S135" s="129">
        <f t="shared" si="34"/>
        <v>2</v>
      </c>
      <c r="T135" s="129">
        <f t="shared" si="34"/>
        <v>2</v>
      </c>
      <c r="U135" s="129">
        <f t="shared" si="34"/>
        <v>2</v>
      </c>
      <c r="V135" s="129">
        <f t="shared" si="34"/>
        <v>2</v>
      </c>
      <c r="W135" s="129">
        <f t="shared" si="34"/>
        <v>2</v>
      </c>
      <c r="X135" s="129">
        <f t="shared" si="34"/>
        <v>2</v>
      </c>
      <c r="Y135" s="129">
        <f t="shared" si="34"/>
        <v>2</v>
      </c>
      <c r="Z135" s="129">
        <f t="shared" si="34"/>
        <v>2</v>
      </c>
      <c r="AA135" s="129">
        <f t="shared" si="34"/>
        <v>2</v>
      </c>
      <c r="AB135" s="129">
        <f t="shared" si="34"/>
        <v>2</v>
      </c>
      <c r="AC135" s="129">
        <f t="shared" si="34"/>
        <v>2</v>
      </c>
      <c r="AD135" s="129">
        <f t="shared" si="34"/>
        <v>2</v>
      </c>
      <c r="AE135" s="129">
        <f t="shared" si="34"/>
        <v>2</v>
      </c>
      <c r="AF135" s="129">
        <f t="shared" si="34"/>
        <v>2</v>
      </c>
      <c r="AG135" s="171">
        <v>4.8</v>
      </c>
      <c r="AH135" s="51"/>
      <c r="AI135" s="52"/>
      <c r="AK135" s="53"/>
    </row>
    <row r="136" spans="1:37" x14ac:dyDescent="0.25">
      <c r="A136" s="118" t="s">
        <v>141</v>
      </c>
      <c r="B136" s="128">
        <v>5.61</v>
      </c>
      <c r="C136" s="129">
        <f t="shared" si="34"/>
        <v>5.61</v>
      </c>
      <c r="D136" s="129">
        <f t="shared" si="34"/>
        <v>5.61</v>
      </c>
      <c r="E136" s="129">
        <f t="shared" si="34"/>
        <v>5.61</v>
      </c>
      <c r="F136" s="129">
        <f t="shared" si="34"/>
        <v>5.61</v>
      </c>
      <c r="G136" s="129">
        <f t="shared" si="34"/>
        <v>5.61</v>
      </c>
      <c r="H136" s="129">
        <f t="shared" si="34"/>
        <v>5.61</v>
      </c>
      <c r="I136" s="129">
        <f t="shared" si="34"/>
        <v>5.61</v>
      </c>
      <c r="J136" s="129">
        <f t="shared" si="34"/>
        <v>5.61</v>
      </c>
      <c r="K136" s="129">
        <f t="shared" si="34"/>
        <v>5.61</v>
      </c>
      <c r="L136" s="129">
        <f t="shared" si="34"/>
        <v>5.61</v>
      </c>
      <c r="M136" s="129">
        <f t="shared" si="34"/>
        <v>5.61</v>
      </c>
      <c r="N136" s="129">
        <f t="shared" si="34"/>
        <v>5.61</v>
      </c>
      <c r="O136" s="129">
        <f t="shared" si="34"/>
        <v>5.61</v>
      </c>
      <c r="P136" s="129">
        <f t="shared" si="34"/>
        <v>5.61</v>
      </c>
      <c r="Q136" s="129">
        <f t="shared" si="34"/>
        <v>5.61</v>
      </c>
      <c r="R136" s="129">
        <f t="shared" si="34"/>
        <v>5.61</v>
      </c>
      <c r="S136" s="129">
        <f t="shared" si="34"/>
        <v>5.61</v>
      </c>
      <c r="T136" s="129">
        <f t="shared" si="34"/>
        <v>5.61</v>
      </c>
      <c r="U136" s="129">
        <f t="shared" si="34"/>
        <v>5.61</v>
      </c>
      <c r="V136" s="129">
        <f t="shared" si="34"/>
        <v>5.61</v>
      </c>
      <c r="W136" s="129">
        <f t="shared" si="34"/>
        <v>5.61</v>
      </c>
      <c r="X136" s="129">
        <f t="shared" si="34"/>
        <v>5.61</v>
      </c>
      <c r="Y136" s="129">
        <f t="shared" si="34"/>
        <v>5.61</v>
      </c>
      <c r="Z136" s="129">
        <f t="shared" si="34"/>
        <v>5.61</v>
      </c>
      <c r="AA136" s="129">
        <f t="shared" si="34"/>
        <v>5.61</v>
      </c>
      <c r="AB136" s="129">
        <f t="shared" si="34"/>
        <v>5.61</v>
      </c>
      <c r="AC136" s="129">
        <f t="shared" si="34"/>
        <v>5.61</v>
      </c>
      <c r="AD136" s="129">
        <f t="shared" si="34"/>
        <v>5.61</v>
      </c>
      <c r="AE136" s="129">
        <f t="shared" si="34"/>
        <v>5.61</v>
      </c>
      <c r="AF136" s="129">
        <f t="shared" si="34"/>
        <v>5.61</v>
      </c>
      <c r="AG136" s="171">
        <v>4.8</v>
      </c>
      <c r="AH136" s="51"/>
      <c r="AI136" s="52"/>
      <c r="AK136" s="53"/>
    </row>
    <row r="137" spans="1:37" x14ac:dyDescent="0.25">
      <c r="A137" s="118" t="s">
        <v>142</v>
      </c>
      <c r="B137" s="128">
        <v>1.25</v>
      </c>
      <c r="C137" s="129">
        <f t="shared" si="34"/>
        <v>1.25</v>
      </c>
      <c r="D137" s="129">
        <f t="shared" si="34"/>
        <v>1.25</v>
      </c>
      <c r="E137" s="129">
        <f t="shared" si="34"/>
        <v>1.25</v>
      </c>
      <c r="F137" s="129">
        <f t="shared" si="34"/>
        <v>1.25</v>
      </c>
      <c r="G137" s="129">
        <f t="shared" si="34"/>
        <v>1.25</v>
      </c>
      <c r="H137" s="129">
        <f t="shared" si="34"/>
        <v>1.25</v>
      </c>
      <c r="I137" s="129">
        <f t="shared" si="34"/>
        <v>1.25</v>
      </c>
      <c r="J137" s="129">
        <f t="shared" si="34"/>
        <v>1.25</v>
      </c>
      <c r="K137" s="129">
        <f t="shared" si="34"/>
        <v>1.25</v>
      </c>
      <c r="L137" s="129">
        <f t="shared" si="34"/>
        <v>1.25</v>
      </c>
      <c r="M137" s="129">
        <f t="shared" si="34"/>
        <v>1.25</v>
      </c>
      <c r="N137" s="129">
        <f t="shared" si="34"/>
        <v>1.25</v>
      </c>
      <c r="O137" s="129">
        <f t="shared" si="34"/>
        <v>1.25</v>
      </c>
      <c r="P137" s="129">
        <f t="shared" si="34"/>
        <v>1.25</v>
      </c>
      <c r="Q137" s="129">
        <f t="shared" si="34"/>
        <v>1.25</v>
      </c>
      <c r="R137" s="129">
        <f t="shared" si="34"/>
        <v>1.25</v>
      </c>
      <c r="S137" s="129">
        <f t="shared" si="34"/>
        <v>1.25</v>
      </c>
      <c r="T137" s="129">
        <f t="shared" si="34"/>
        <v>1.25</v>
      </c>
      <c r="U137" s="129">
        <f t="shared" si="34"/>
        <v>1.25</v>
      </c>
      <c r="V137" s="129">
        <f t="shared" si="34"/>
        <v>1.25</v>
      </c>
      <c r="W137" s="129">
        <f t="shared" si="34"/>
        <v>1.25</v>
      </c>
      <c r="X137" s="129">
        <f t="shared" si="34"/>
        <v>1.25</v>
      </c>
      <c r="Y137" s="129">
        <f t="shared" si="34"/>
        <v>1.25</v>
      </c>
      <c r="Z137" s="129">
        <f t="shared" si="34"/>
        <v>1.25</v>
      </c>
      <c r="AA137" s="129">
        <f t="shared" si="34"/>
        <v>1.25</v>
      </c>
      <c r="AB137" s="129">
        <f t="shared" si="34"/>
        <v>1.25</v>
      </c>
      <c r="AC137" s="129">
        <f t="shared" si="34"/>
        <v>1.25</v>
      </c>
      <c r="AD137" s="129">
        <f t="shared" si="34"/>
        <v>1.25</v>
      </c>
      <c r="AE137" s="129">
        <f t="shared" si="34"/>
        <v>1.25</v>
      </c>
      <c r="AF137" s="129">
        <f t="shared" si="34"/>
        <v>1.25</v>
      </c>
      <c r="AG137" s="171">
        <v>4.5</v>
      </c>
      <c r="AH137" s="51"/>
      <c r="AI137" s="52"/>
      <c r="AK137" s="53"/>
    </row>
    <row r="138" spans="1:37" x14ac:dyDescent="0.25">
      <c r="A138" s="118" t="s">
        <v>143</v>
      </c>
      <c r="B138" s="128">
        <v>1.25</v>
      </c>
      <c r="C138" s="129">
        <f t="shared" si="34"/>
        <v>1.25</v>
      </c>
      <c r="D138" s="129">
        <f t="shared" si="34"/>
        <v>1.25</v>
      </c>
      <c r="E138" s="129">
        <f t="shared" si="34"/>
        <v>1.25</v>
      </c>
      <c r="F138" s="129">
        <f t="shared" si="34"/>
        <v>1.25</v>
      </c>
      <c r="G138" s="129">
        <f t="shared" si="34"/>
        <v>1.25</v>
      </c>
      <c r="H138" s="129">
        <f t="shared" si="34"/>
        <v>1.25</v>
      </c>
      <c r="I138" s="129">
        <f t="shared" si="34"/>
        <v>1.25</v>
      </c>
      <c r="J138" s="129">
        <f t="shared" si="34"/>
        <v>1.25</v>
      </c>
      <c r="K138" s="129">
        <f t="shared" si="34"/>
        <v>1.25</v>
      </c>
      <c r="L138" s="129">
        <f t="shared" si="34"/>
        <v>1.25</v>
      </c>
      <c r="M138" s="129">
        <f t="shared" si="34"/>
        <v>1.25</v>
      </c>
      <c r="N138" s="129">
        <f t="shared" si="34"/>
        <v>1.25</v>
      </c>
      <c r="O138" s="129">
        <f t="shared" si="34"/>
        <v>1.25</v>
      </c>
      <c r="P138" s="129">
        <f t="shared" si="34"/>
        <v>1.25</v>
      </c>
      <c r="Q138" s="129">
        <f t="shared" si="34"/>
        <v>1.25</v>
      </c>
      <c r="R138" s="129">
        <f t="shared" si="34"/>
        <v>1.25</v>
      </c>
      <c r="S138" s="129">
        <f t="shared" si="34"/>
        <v>1.25</v>
      </c>
      <c r="T138" s="129">
        <f t="shared" si="34"/>
        <v>1.25</v>
      </c>
      <c r="U138" s="129">
        <f t="shared" si="34"/>
        <v>1.25</v>
      </c>
      <c r="V138" s="129">
        <f t="shared" si="34"/>
        <v>1.25</v>
      </c>
      <c r="W138" s="129">
        <f t="shared" si="34"/>
        <v>1.25</v>
      </c>
      <c r="X138" s="129">
        <f t="shared" si="34"/>
        <v>1.25</v>
      </c>
      <c r="Y138" s="129">
        <f t="shared" si="34"/>
        <v>1.25</v>
      </c>
      <c r="Z138" s="129">
        <f t="shared" si="34"/>
        <v>1.25</v>
      </c>
      <c r="AA138" s="129">
        <f t="shared" si="34"/>
        <v>1.25</v>
      </c>
      <c r="AB138" s="129">
        <f t="shared" si="34"/>
        <v>1.25</v>
      </c>
      <c r="AC138" s="129">
        <f t="shared" si="34"/>
        <v>1.25</v>
      </c>
      <c r="AD138" s="129">
        <f t="shared" si="34"/>
        <v>1.25</v>
      </c>
      <c r="AE138" s="129">
        <f t="shared" si="34"/>
        <v>1.25</v>
      </c>
      <c r="AF138" s="129">
        <f t="shared" si="34"/>
        <v>1.25</v>
      </c>
      <c r="AG138" s="171">
        <v>4.5</v>
      </c>
      <c r="AH138" s="51"/>
      <c r="AI138" s="52"/>
      <c r="AK138" s="53"/>
    </row>
    <row r="139" spans="1:37" x14ac:dyDescent="0.25">
      <c r="A139" s="118" t="s">
        <v>144</v>
      </c>
      <c r="B139" s="128">
        <v>1.46</v>
      </c>
      <c r="C139" s="129">
        <f t="shared" si="34"/>
        <v>1.46</v>
      </c>
      <c r="D139" s="129">
        <f t="shared" si="34"/>
        <v>1.46</v>
      </c>
      <c r="E139" s="129">
        <f t="shared" si="34"/>
        <v>1.46</v>
      </c>
      <c r="F139" s="129">
        <f t="shared" si="34"/>
        <v>1.46</v>
      </c>
      <c r="G139" s="129">
        <f t="shared" si="34"/>
        <v>1.46</v>
      </c>
      <c r="H139" s="129">
        <f t="shared" si="34"/>
        <v>1.46</v>
      </c>
      <c r="I139" s="129">
        <f t="shared" si="34"/>
        <v>1.46</v>
      </c>
      <c r="J139" s="129">
        <f t="shared" si="34"/>
        <v>1.46</v>
      </c>
      <c r="K139" s="129">
        <f t="shared" si="34"/>
        <v>1.46</v>
      </c>
      <c r="L139" s="129">
        <f t="shared" si="34"/>
        <v>1.46</v>
      </c>
      <c r="M139" s="129">
        <f t="shared" si="34"/>
        <v>1.46</v>
      </c>
      <c r="N139" s="129">
        <f t="shared" si="34"/>
        <v>1.46</v>
      </c>
      <c r="O139" s="129">
        <f t="shared" si="34"/>
        <v>1.46</v>
      </c>
      <c r="P139" s="129">
        <f t="shared" si="34"/>
        <v>1.46</v>
      </c>
      <c r="Q139" s="129">
        <f t="shared" si="34"/>
        <v>1.46</v>
      </c>
      <c r="R139" s="129">
        <f t="shared" si="34"/>
        <v>1.46</v>
      </c>
      <c r="S139" s="129">
        <f t="shared" si="34"/>
        <v>1.46</v>
      </c>
      <c r="T139" s="129">
        <f t="shared" si="34"/>
        <v>1.46</v>
      </c>
      <c r="U139" s="129">
        <f t="shared" si="34"/>
        <v>1.46</v>
      </c>
      <c r="V139" s="129">
        <f t="shared" si="34"/>
        <v>1.46</v>
      </c>
      <c r="W139" s="129">
        <f t="shared" si="34"/>
        <v>1.46</v>
      </c>
      <c r="X139" s="129">
        <f t="shared" si="34"/>
        <v>1.46</v>
      </c>
      <c r="Y139" s="129">
        <f t="shared" si="34"/>
        <v>1.46</v>
      </c>
      <c r="Z139" s="129">
        <f t="shared" si="34"/>
        <v>1.46</v>
      </c>
      <c r="AA139" s="129">
        <f t="shared" si="34"/>
        <v>1.46</v>
      </c>
      <c r="AB139" s="129">
        <f t="shared" si="34"/>
        <v>1.46</v>
      </c>
      <c r="AC139" s="129">
        <f t="shared" si="34"/>
        <v>1.46</v>
      </c>
      <c r="AD139" s="129">
        <f t="shared" si="34"/>
        <v>1.46</v>
      </c>
      <c r="AE139" s="129">
        <f t="shared" si="34"/>
        <v>1.46</v>
      </c>
      <c r="AF139" s="129">
        <f t="shared" si="34"/>
        <v>1.46</v>
      </c>
      <c r="AG139" s="171">
        <v>4.4550000000000001</v>
      </c>
      <c r="AH139" s="51"/>
      <c r="AI139" s="52"/>
      <c r="AK139" s="53"/>
    </row>
    <row r="140" spans="1:37" x14ac:dyDescent="0.25">
      <c r="A140" s="118" t="s">
        <v>145</v>
      </c>
      <c r="B140" s="128">
        <v>3</v>
      </c>
      <c r="C140" s="129">
        <f t="shared" si="34"/>
        <v>3</v>
      </c>
      <c r="D140" s="129">
        <f t="shared" si="34"/>
        <v>3</v>
      </c>
      <c r="E140" s="129">
        <f t="shared" si="34"/>
        <v>3</v>
      </c>
      <c r="F140" s="129">
        <f t="shared" si="34"/>
        <v>3</v>
      </c>
      <c r="G140" s="129">
        <f t="shared" si="34"/>
        <v>3</v>
      </c>
      <c r="H140" s="129">
        <f t="shared" si="34"/>
        <v>3</v>
      </c>
      <c r="I140" s="129">
        <f t="shared" si="34"/>
        <v>3</v>
      </c>
      <c r="J140" s="129">
        <f t="shared" si="34"/>
        <v>3</v>
      </c>
      <c r="K140" s="129">
        <f t="shared" si="34"/>
        <v>3</v>
      </c>
      <c r="L140" s="129">
        <f t="shared" si="34"/>
        <v>3</v>
      </c>
      <c r="M140" s="129">
        <f t="shared" si="34"/>
        <v>3</v>
      </c>
      <c r="N140" s="129">
        <f t="shared" si="34"/>
        <v>3</v>
      </c>
      <c r="O140" s="129">
        <f t="shared" si="34"/>
        <v>3</v>
      </c>
      <c r="P140" s="129">
        <f t="shared" si="34"/>
        <v>3</v>
      </c>
      <c r="Q140" s="129">
        <f t="shared" si="34"/>
        <v>3</v>
      </c>
      <c r="R140" s="129">
        <f t="shared" si="34"/>
        <v>3</v>
      </c>
      <c r="S140" s="129">
        <f t="shared" si="34"/>
        <v>3</v>
      </c>
      <c r="T140" s="129">
        <f t="shared" si="34"/>
        <v>3</v>
      </c>
      <c r="U140" s="129">
        <f t="shared" si="34"/>
        <v>3</v>
      </c>
      <c r="V140" s="129">
        <f t="shared" si="34"/>
        <v>3</v>
      </c>
      <c r="W140" s="129">
        <f t="shared" si="34"/>
        <v>3</v>
      </c>
      <c r="X140" s="129">
        <f t="shared" si="34"/>
        <v>3</v>
      </c>
      <c r="Y140" s="129">
        <f t="shared" si="34"/>
        <v>3</v>
      </c>
      <c r="Z140" s="129">
        <f t="shared" si="34"/>
        <v>3</v>
      </c>
      <c r="AA140" s="129">
        <f t="shared" si="34"/>
        <v>3</v>
      </c>
      <c r="AB140" s="129">
        <f t="shared" si="34"/>
        <v>3</v>
      </c>
      <c r="AC140" s="129">
        <f t="shared" si="34"/>
        <v>3</v>
      </c>
      <c r="AD140" s="129">
        <f t="shared" si="34"/>
        <v>3</v>
      </c>
      <c r="AE140" s="129">
        <f t="shared" si="34"/>
        <v>3</v>
      </c>
      <c r="AF140" s="129">
        <f t="shared" si="34"/>
        <v>3</v>
      </c>
      <c r="AG140" s="171">
        <v>4.41</v>
      </c>
      <c r="AH140" s="51"/>
      <c r="AI140" s="52"/>
      <c r="AK140" s="53"/>
    </row>
    <row r="141" spans="1:37" x14ac:dyDescent="0.25">
      <c r="A141" s="118" t="s">
        <v>146</v>
      </c>
      <c r="B141" s="128">
        <v>3.3</v>
      </c>
      <c r="C141" s="129">
        <f t="shared" si="34"/>
        <v>3.3</v>
      </c>
      <c r="D141" s="129">
        <f t="shared" si="34"/>
        <v>3.3</v>
      </c>
      <c r="E141" s="129">
        <f t="shared" si="34"/>
        <v>3.3</v>
      </c>
      <c r="F141" s="129">
        <f t="shared" si="34"/>
        <v>3.3</v>
      </c>
      <c r="G141" s="129">
        <f t="shared" si="34"/>
        <v>3.3</v>
      </c>
      <c r="H141" s="129">
        <f t="shared" si="34"/>
        <v>3.3</v>
      </c>
      <c r="I141" s="129">
        <f t="shared" si="34"/>
        <v>3.3</v>
      </c>
      <c r="J141" s="129">
        <f t="shared" si="34"/>
        <v>3.3</v>
      </c>
      <c r="K141" s="129">
        <f t="shared" si="34"/>
        <v>3.3</v>
      </c>
      <c r="L141" s="129">
        <f t="shared" si="34"/>
        <v>3.3</v>
      </c>
      <c r="M141" s="129">
        <f t="shared" si="34"/>
        <v>3.3</v>
      </c>
      <c r="N141" s="129">
        <f t="shared" si="34"/>
        <v>3.3</v>
      </c>
      <c r="O141" s="129">
        <f t="shared" si="34"/>
        <v>3.3</v>
      </c>
      <c r="P141" s="129">
        <f t="shared" si="34"/>
        <v>3.3</v>
      </c>
      <c r="Q141" s="129">
        <f t="shared" si="34"/>
        <v>3.3</v>
      </c>
      <c r="R141" s="129">
        <f t="shared" si="34"/>
        <v>3.3</v>
      </c>
      <c r="S141" s="129">
        <f t="shared" si="34"/>
        <v>3.3</v>
      </c>
      <c r="T141" s="129">
        <f t="shared" si="34"/>
        <v>3.3</v>
      </c>
      <c r="U141" s="129">
        <f t="shared" si="34"/>
        <v>3.3</v>
      </c>
      <c r="V141" s="129">
        <f t="shared" si="34"/>
        <v>3.3</v>
      </c>
      <c r="W141" s="129">
        <f t="shared" si="34"/>
        <v>3.3</v>
      </c>
      <c r="X141" s="129">
        <f t="shared" si="34"/>
        <v>3.3</v>
      </c>
      <c r="Y141" s="129">
        <f t="shared" si="34"/>
        <v>3.3</v>
      </c>
      <c r="Z141" s="129">
        <f t="shared" si="34"/>
        <v>3.3</v>
      </c>
      <c r="AA141" s="129">
        <f t="shared" si="34"/>
        <v>3.3</v>
      </c>
      <c r="AB141" s="129">
        <f t="shared" si="34"/>
        <v>3.3</v>
      </c>
      <c r="AC141" s="129">
        <f t="shared" si="34"/>
        <v>3.3</v>
      </c>
      <c r="AD141" s="129">
        <f t="shared" si="34"/>
        <v>3.3</v>
      </c>
      <c r="AE141" s="129">
        <f t="shared" si="34"/>
        <v>3.3</v>
      </c>
      <c r="AF141" s="129">
        <f t="shared" si="34"/>
        <v>3.3</v>
      </c>
      <c r="AG141" s="171">
        <v>4.4000000000000004</v>
      </c>
      <c r="AH141" s="51"/>
      <c r="AI141" s="52"/>
      <c r="AK141" s="53"/>
    </row>
    <row r="142" spans="1:37" x14ac:dyDescent="0.25">
      <c r="A142" s="118" t="s">
        <v>147</v>
      </c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71">
        <v>4.3600000000000003</v>
      </c>
      <c r="AH142" s="51"/>
      <c r="AI142" s="52"/>
      <c r="AK142" s="53"/>
    </row>
    <row r="143" spans="1:37" x14ac:dyDescent="0.25">
      <c r="A143" s="118" t="s">
        <v>148</v>
      </c>
      <c r="B143" s="128">
        <v>1.76</v>
      </c>
      <c r="C143" s="129">
        <f t="shared" ref="C143:AF144" si="35">B143</f>
        <v>1.76</v>
      </c>
      <c r="D143" s="129">
        <f t="shared" si="35"/>
        <v>1.76</v>
      </c>
      <c r="E143" s="129">
        <f t="shared" si="35"/>
        <v>1.76</v>
      </c>
      <c r="F143" s="129">
        <f t="shared" si="35"/>
        <v>1.76</v>
      </c>
      <c r="G143" s="129">
        <f t="shared" si="35"/>
        <v>1.76</v>
      </c>
      <c r="H143" s="129">
        <f t="shared" si="35"/>
        <v>1.76</v>
      </c>
      <c r="I143" s="129">
        <f t="shared" si="35"/>
        <v>1.76</v>
      </c>
      <c r="J143" s="129">
        <f t="shared" si="35"/>
        <v>1.76</v>
      </c>
      <c r="K143" s="129">
        <f t="shared" si="35"/>
        <v>1.76</v>
      </c>
      <c r="L143" s="129">
        <f t="shared" si="35"/>
        <v>1.76</v>
      </c>
      <c r="M143" s="129">
        <f t="shared" si="35"/>
        <v>1.76</v>
      </c>
      <c r="N143" s="129">
        <f t="shared" si="35"/>
        <v>1.76</v>
      </c>
      <c r="O143" s="129">
        <f t="shared" si="35"/>
        <v>1.76</v>
      </c>
      <c r="P143" s="129">
        <f t="shared" si="35"/>
        <v>1.76</v>
      </c>
      <c r="Q143" s="129">
        <f t="shared" si="35"/>
        <v>1.76</v>
      </c>
      <c r="R143" s="129">
        <f t="shared" si="35"/>
        <v>1.76</v>
      </c>
      <c r="S143" s="129">
        <f t="shared" si="35"/>
        <v>1.76</v>
      </c>
      <c r="T143" s="129">
        <f t="shared" si="35"/>
        <v>1.76</v>
      </c>
      <c r="U143" s="129">
        <f t="shared" si="35"/>
        <v>1.76</v>
      </c>
      <c r="V143" s="129">
        <f t="shared" si="35"/>
        <v>1.76</v>
      </c>
      <c r="W143" s="129">
        <f t="shared" si="35"/>
        <v>1.76</v>
      </c>
      <c r="X143" s="129">
        <f t="shared" si="35"/>
        <v>1.76</v>
      </c>
      <c r="Y143" s="129">
        <f t="shared" si="35"/>
        <v>1.76</v>
      </c>
      <c r="Z143" s="129">
        <f t="shared" si="35"/>
        <v>1.76</v>
      </c>
      <c r="AA143" s="129">
        <f t="shared" si="35"/>
        <v>1.76</v>
      </c>
      <c r="AB143" s="129">
        <f t="shared" si="35"/>
        <v>1.76</v>
      </c>
      <c r="AC143" s="129">
        <f t="shared" si="35"/>
        <v>1.76</v>
      </c>
      <c r="AD143" s="129">
        <f t="shared" si="35"/>
        <v>1.76</v>
      </c>
      <c r="AE143" s="129">
        <f t="shared" si="35"/>
        <v>1.76</v>
      </c>
      <c r="AF143" s="129">
        <f t="shared" si="35"/>
        <v>1.76</v>
      </c>
      <c r="AG143" s="171">
        <v>4.2</v>
      </c>
      <c r="AH143" s="51"/>
      <c r="AI143" s="52"/>
      <c r="AK143" s="53"/>
    </row>
    <row r="144" spans="1:37" x14ac:dyDescent="0.25">
      <c r="A144" s="118" t="s">
        <v>149</v>
      </c>
      <c r="B144" s="128">
        <v>0</v>
      </c>
      <c r="C144" s="129">
        <f t="shared" si="35"/>
        <v>0</v>
      </c>
      <c r="D144" s="129">
        <f t="shared" si="35"/>
        <v>0</v>
      </c>
      <c r="E144" s="129">
        <f t="shared" si="35"/>
        <v>0</v>
      </c>
      <c r="F144" s="129">
        <f t="shared" si="35"/>
        <v>0</v>
      </c>
      <c r="G144" s="129">
        <f t="shared" si="35"/>
        <v>0</v>
      </c>
      <c r="H144" s="129">
        <f t="shared" si="35"/>
        <v>0</v>
      </c>
      <c r="I144" s="129">
        <f t="shared" si="35"/>
        <v>0</v>
      </c>
      <c r="J144" s="129">
        <f t="shared" si="35"/>
        <v>0</v>
      </c>
      <c r="K144" s="129">
        <f t="shared" si="35"/>
        <v>0</v>
      </c>
      <c r="L144" s="129">
        <f t="shared" si="35"/>
        <v>0</v>
      </c>
      <c r="M144" s="129">
        <f t="shared" si="35"/>
        <v>0</v>
      </c>
      <c r="N144" s="129">
        <f t="shared" si="35"/>
        <v>0</v>
      </c>
      <c r="O144" s="129">
        <f t="shared" si="35"/>
        <v>0</v>
      </c>
      <c r="P144" s="129">
        <f t="shared" si="35"/>
        <v>0</v>
      </c>
      <c r="Q144" s="129">
        <f t="shared" si="35"/>
        <v>0</v>
      </c>
      <c r="R144" s="129">
        <f t="shared" si="35"/>
        <v>0</v>
      </c>
      <c r="S144" s="129">
        <f t="shared" si="35"/>
        <v>0</v>
      </c>
      <c r="T144" s="129">
        <f t="shared" si="35"/>
        <v>0</v>
      </c>
      <c r="U144" s="129">
        <f t="shared" si="35"/>
        <v>0</v>
      </c>
      <c r="V144" s="129">
        <f t="shared" si="35"/>
        <v>0</v>
      </c>
      <c r="W144" s="129">
        <f t="shared" si="35"/>
        <v>0</v>
      </c>
      <c r="X144" s="129">
        <f t="shared" si="35"/>
        <v>0</v>
      </c>
      <c r="Y144" s="129">
        <f t="shared" si="35"/>
        <v>0</v>
      </c>
      <c r="Z144" s="129">
        <f t="shared" si="35"/>
        <v>0</v>
      </c>
      <c r="AA144" s="129">
        <f t="shared" si="35"/>
        <v>0</v>
      </c>
      <c r="AB144" s="129">
        <f t="shared" si="35"/>
        <v>0</v>
      </c>
      <c r="AC144" s="129">
        <f t="shared" si="35"/>
        <v>0</v>
      </c>
      <c r="AD144" s="129">
        <f t="shared" si="35"/>
        <v>0</v>
      </c>
      <c r="AE144" s="129">
        <f t="shared" si="35"/>
        <v>0</v>
      </c>
      <c r="AF144" s="129">
        <f t="shared" si="35"/>
        <v>0</v>
      </c>
      <c r="AG144" s="171">
        <v>4</v>
      </c>
      <c r="AH144" s="51"/>
      <c r="AI144" s="52"/>
      <c r="AK144" s="53"/>
    </row>
    <row r="145" spans="1:37" x14ac:dyDescent="0.25">
      <c r="A145" s="118" t="s">
        <v>150</v>
      </c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71">
        <v>4</v>
      </c>
      <c r="AH145" s="51"/>
      <c r="AI145" s="52"/>
      <c r="AK145" s="53"/>
    </row>
    <row r="146" spans="1:37" x14ac:dyDescent="0.25">
      <c r="A146" s="118" t="s">
        <v>151</v>
      </c>
      <c r="B146" s="128">
        <v>0.1</v>
      </c>
      <c r="C146" s="129">
        <f t="shared" ref="C146:AF148" si="36">B146</f>
        <v>0.1</v>
      </c>
      <c r="D146" s="129">
        <f t="shared" si="36"/>
        <v>0.1</v>
      </c>
      <c r="E146" s="129">
        <f t="shared" si="36"/>
        <v>0.1</v>
      </c>
      <c r="F146" s="129">
        <f t="shared" si="36"/>
        <v>0.1</v>
      </c>
      <c r="G146" s="129">
        <f t="shared" si="36"/>
        <v>0.1</v>
      </c>
      <c r="H146" s="129">
        <f t="shared" si="36"/>
        <v>0.1</v>
      </c>
      <c r="I146" s="129">
        <f t="shared" si="36"/>
        <v>0.1</v>
      </c>
      <c r="J146" s="129">
        <f t="shared" si="36"/>
        <v>0.1</v>
      </c>
      <c r="K146" s="129">
        <f t="shared" si="36"/>
        <v>0.1</v>
      </c>
      <c r="L146" s="129">
        <f t="shared" si="36"/>
        <v>0.1</v>
      </c>
      <c r="M146" s="129">
        <f t="shared" si="36"/>
        <v>0.1</v>
      </c>
      <c r="N146" s="129">
        <f t="shared" si="36"/>
        <v>0.1</v>
      </c>
      <c r="O146" s="129">
        <f t="shared" si="36"/>
        <v>0.1</v>
      </c>
      <c r="P146" s="129">
        <f t="shared" si="36"/>
        <v>0.1</v>
      </c>
      <c r="Q146" s="129">
        <f t="shared" si="36"/>
        <v>0.1</v>
      </c>
      <c r="R146" s="129">
        <f t="shared" si="36"/>
        <v>0.1</v>
      </c>
      <c r="S146" s="129">
        <f t="shared" si="36"/>
        <v>0.1</v>
      </c>
      <c r="T146" s="129">
        <f t="shared" si="36"/>
        <v>0.1</v>
      </c>
      <c r="U146" s="129">
        <f t="shared" si="36"/>
        <v>0.1</v>
      </c>
      <c r="V146" s="129">
        <f t="shared" si="36"/>
        <v>0.1</v>
      </c>
      <c r="W146" s="129">
        <f t="shared" si="36"/>
        <v>0.1</v>
      </c>
      <c r="X146" s="129">
        <f t="shared" si="36"/>
        <v>0.1</v>
      </c>
      <c r="Y146" s="129">
        <f t="shared" si="36"/>
        <v>0.1</v>
      </c>
      <c r="Z146" s="129">
        <f t="shared" si="36"/>
        <v>0.1</v>
      </c>
      <c r="AA146" s="129">
        <f t="shared" si="36"/>
        <v>0.1</v>
      </c>
      <c r="AB146" s="129">
        <f t="shared" si="36"/>
        <v>0.1</v>
      </c>
      <c r="AC146" s="129">
        <f t="shared" si="36"/>
        <v>0.1</v>
      </c>
      <c r="AD146" s="129">
        <f t="shared" si="36"/>
        <v>0.1</v>
      </c>
      <c r="AE146" s="129">
        <f t="shared" si="36"/>
        <v>0.1</v>
      </c>
      <c r="AF146" s="129">
        <f t="shared" si="36"/>
        <v>0.1</v>
      </c>
      <c r="AG146" s="171">
        <v>4</v>
      </c>
      <c r="AH146" s="51"/>
      <c r="AI146" s="52"/>
      <c r="AK146" s="53"/>
    </row>
    <row r="147" spans="1:37" x14ac:dyDescent="0.25">
      <c r="A147" s="118" t="s">
        <v>152</v>
      </c>
      <c r="B147" s="128">
        <v>2.0499999999999998</v>
      </c>
      <c r="C147" s="129">
        <f t="shared" si="36"/>
        <v>2.0499999999999998</v>
      </c>
      <c r="D147" s="129">
        <f t="shared" si="36"/>
        <v>2.0499999999999998</v>
      </c>
      <c r="E147" s="129">
        <f t="shared" si="36"/>
        <v>2.0499999999999998</v>
      </c>
      <c r="F147" s="129">
        <f t="shared" si="36"/>
        <v>2.0499999999999998</v>
      </c>
      <c r="G147" s="129">
        <f t="shared" si="36"/>
        <v>2.0499999999999998</v>
      </c>
      <c r="H147" s="129">
        <f t="shared" si="36"/>
        <v>2.0499999999999998</v>
      </c>
      <c r="I147" s="129">
        <f t="shared" si="36"/>
        <v>2.0499999999999998</v>
      </c>
      <c r="J147" s="129">
        <f t="shared" si="36"/>
        <v>2.0499999999999998</v>
      </c>
      <c r="K147" s="129">
        <f t="shared" si="36"/>
        <v>2.0499999999999998</v>
      </c>
      <c r="L147" s="129">
        <f t="shared" si="36"/>
        <v>2.0499999999999998</v>
      </c>
      <c r="M147" s="129">
        <f t="shared" si="36"/>
        <v>2.0499999999999998</v>
      </c>
      <c r="N147" s="129">
        <f t="shared" si="36"/>
        <v>2.0499999999999998</v>
      </c>
      <c r="O147" s="129">
        <f t="shared" si="36"/>
        <v>2.0499999999999998</v>
      </c>
      <c r="P147" s="129">
        <f t="shared" si="36"/>
        <v>2.0499999999999998</v>
      </c>
      <c r="Q147" s="129">
        <f t="shared" si="36"/>
        <v>2.0499999999999998</v>
      </c>
      <c r="R147" s="129">
        <f t="shared" si="36"/>
        <v>2.0499999999999998</v>
      </c>
      <c r="S147" s="129">
        <f t="shared" si="36"/>
        <v>2.0499999999999998</v>
      </c>
      <c r="T147" s="129">
        <f t="shared" si="36"/>
        <v>2.0499999999999998</v>
      </c>
      <c r="U147" s="129">
        <f t="shared" si="36"/>
        <v>2.0499999999999998</v>
      </c>
      <c r="V147" s="129">
        <f t="shared" si="36"/>
        <v>2.0499999999999998</v>
      </c>
      <c r="W147" s="129">
        <f t="shared" si="36"/>
        <v>2.0499999999999998</v>
      </c>
      <c r="X147" s="129">
        <f t="shared" si="36"/>
        <v>2.0499999999999998</v>
      </c>
      <c r="Y147" s="129">
        <f t="shared" si="36"/>
        <v>2.0499999999999998</v>
      </c>
      <c r="Z147" s="129">
        <f t="shared" si="36"/>
        <v>2.0499999999999998</v>
      </c>
      <c r="AA147" s="129">
        <f t="shared" si="36"/>
        <v>2.0499999999999998</v>
      </c>
      <c r="AB147" s="129">
        <f t="shared" si="36"/>
        <v>2.0499999999999998</v>
      </c>
      <c r="AC147" s="129">
        <f t="shared" si="36"/>
        <v>2.0499999999999998</v>
      </c>
      <c r="AD147" s="129">
        <f t="shared" si="36"/>
        <v>2.0499999999999998</v>
      </c>
      <c r="AE147" s="129">
        <f t="shared" si="36"/>
        <v>2.0499999999999998</v>
      </c>
      <c r="AF147" s="129">
        <f t="shared" si="36"/>
        <v>2.0499999999999998</v>
      </c>
      <c r="AG147" s="171">
        <v>4</v>
      </c>
      <c r="AH147" s="51"/>
      <c r="AI147" s="52"/>
      <c r="AK147" s="53"/>
    </row>
    <row r="148" spans="1:37" x14ac:dyDescent="0.25">
      <c r="A148" s="118" t="s">
        <v>153</v>
      </c>
      <c r="B148" s="128">
        <v>2.7</v>
      </c>
      <c r="C148" s="129">
        <f t="shared" si="36"/>
        <v>2.7</v>
      </c>
      <c r="D148" s="129">
        <f t="shared" si="36"/>
        <v>2.7</v>
      </c>
      <c r="E148" s="129">
        <f t="shared" si="36"/>
        <v>2.7</v>
      </c>
      <c r="F148" s="129">
        <f t="shared" si="36"/>
        <v>2.7</v>
      </c>
      <c r="G148" s="129">
        <f t="shared" si="36"/>
        <v>2.7</v>
      </c>
      <c r="H148" s="129">
        <f t="shared" si="36"/>
        <v>2.7</v>
      </c>
      <c r="I148" s="129">
        <f t="shared" si="36"/>
        <v>2.7</v>
      </c>
      <c r="J148" s="129">
        <f t="shared" si="36"/>
        <v>2.7</v>
      </c>
      <c r="K148" s="129">
        <f t="shared" si="36"/>
        <v>2.7</v>
      </c>
      <c r="L148" s="129">
        <f t="shared" si="36"/>
        <v>2.7</v>
      </c>
      <c r="M148" s="129">
        <f t="shared" si="36"/>
        <v>2.7</v>
      </c>
      <c r="N148" s="129">
        <f t="shared" si="36"/>
        <v>2.7</v>
      </c>
      <c r="O148" s="129">
        <f t="shared" si="36"/>
        <v>2.7</v>
      </c>
      <c r="P148" s="129">
        <f t="shared" si="36"/>
        <v>2.7</v>
      </c>
      <c r="Q148" s="129">
        <f t="shared" si="36"/>
        <v>2.7</v>
      </c>
      <c r="R148" s="129">
        <f t="shared" si="36"/>
        <v>2.7</v>
      </c>
      <c r="S148" s="129">
        <f t="shared" si="36"/>
        <v>2.7</v>
      </c>
      <c r="T148" s="129">
        <f t="shared" si="36"/>
        <v>2.7</v>
      </c>
      <c r="U148" s="129">
        <f t="shared" si="36"/>
        <v>2.7</v>
      </c>
      <c r="V148" s="129">
        <f t="shared" si="36"/>
        <v>2.7</v>
      </c>
      <c r="W148" s="129">
        <f t="shared" si="36"/>
        <v>2.7</v>
      </c>
      <c r="X148" s="129">
        <f t="shared" si="36"/>
        <v>2.7</v>
      </c>
      <c r="Y148" s="129">
        <f t="shared" si="36"/>
        <v>2.7</v>
      </c>
      <c r="Z148" s="129">
        <f t="shared" si="36"/>
        <v>2.7</v>
      </c>
      <c r="AA148" s="129">
        <f t="shared" si="36"/>
        <v>2.7</v>
      </c>
      <c r="AB148" s="129">
        <f t="shared" si="36"/>
        <v>2.7</v>
      </c>
      <c r="AC148" s="129">
        <f t="shared" si="36"/>
        <v>2.7</v>
      </c>
      <c r="AD148" s="129">
        <f t="shared" si="36"/>
        <v>2.7</v>
      </c>
      <c r="AE148" s="129">
        <f t="shared" si="36"/>
        <v>2.7</v>
      </c>
      <c r="AF148" s="129">
        <f t="shared" si="36"/>
        <v>2.7</v>
      </c>
      <c r="AG148" s="171">
        <v>4</v>
      </c>
      <c r="AH148" s="51"/>
      <c r="AI148" s="52"/>
      <c r="AK148" s="53"/>
    </row>
    <row r="149" spans="1:37" x14ac:dyDescent="0.25">
      <c r="A149" s="118" t="s">
        <v>154</v>
      </c>
      <c r="B149" s="128">
        <v>2.15</v>
      </c>
      <c r="C149" s="129">
        <f t="shared" ref="C149:AF149" si="37">B149</f>
        <v>2.15</v>
      </c>
      <c r="D149" s="129">
        <f t="shared" si="37"/>
        <v>2.15</v>
      </c>
      <c r="E149" s="129">
        <f t="shared" si="37"/>
        <v>2.15</v>
      </c>
      <c r="F149" s="129">
        <f t="shared" si="37"/>
        <v>2.15</v>
      </c>
      <c r="G149" s="129">
        <f t="shared" si="37"/>
        <v>2.15</v>
      </c>
      <c r="H149" s="129">
        <f t="shared" si="37"/>
        <v>2.15</v>
      </c>
      <c r="I149" s="129">
        <f t="shared" si="37"/>
        <v>2.15</v>
      </c>
      <c r="J149" s="129">
        <f t="shared" si="37"/>
        <v>2.15</v>
      </c>
      <c r="K149" s="129">
        <f t="shared" si="37"/>
        <v>2.15</v>
      </c>
      <c r="L149" s="129">
        <f t="shared" si="37"/>
        <v>2.15</v>
      </c>
      <c r="M149" s="129">
        <f t="shared" si="37"/>
        <v>2.15</v>
      </c>
      <c r="N149" s="129">
        <f t="shared" si="37"/>
        <v>2.15</v>
      </c>
      <c r="O149" s="129">
        <f t="shared" si="37"/>
        <v>2.15</v>
      </c>
      <c r="P149" s="129">
        <f t="shared" si="37"/>
        <v>2.15</v>
      </c>
      <c r="Q149" s="129">
        <f t="shared" si="37"/>
        <v>2.15</v>
      </c>
      <c r="R149" s="129">
        <f t="shared" si="37"/>
        <v>2.15</v>
      </c>
      <c r="S149" s="129">
        <f t="shared" si="37"/>
        <v>2.15</v>
      </c>
      <c r="T149" s="129">
        <f t="shared" si="37"/>
        <v>2.15</v>
      </c>
      <c r="U149" s="129">
        <f t="shared" si="37"/>
        <v>2.15</v>
      </c>
      <c r="V149" s="129">
        <f t="shared" si="37"/>
        <v>2.15</v>
      </c>
      <c r="W149" s="129">
        <f t="shared" si="37"/>
        <v>2.15</v>
      </c>
      <c r="X149" s="129">
        <f t="shared" si="37"/>
        <v>2.15</v>
      </c>
      <c r="Y149" s="129">
        <f t="shared" si="37"/>
        <v>2.15</v>
      </c>
      <c r="Z149" s="129">
        <f t="shared" si="37"/>
        <v>2.15</v>
      </c>
      <c r="AA149" s="129">
        <f t="shared" si="37"/>
        <v>2.15</v>
      </c>
      <c r="AB149" s="129">
        <f t="shared" si="37"/>
        <v>2.15</v>
      </c>
      <c r="AC149" s="129">
        <f t="shared" si="37"/>
        <v>2.15</v>
      </c>
      <c r="AD149" s="129">
        <f t="shared" si="37"/>
        <v>2.15</v>
      </c>
      <c r="AE149" s="129">
        <f t="shared" si="37"/>
        <v>2.15</v>
      </c>
      <c r="AF149" s="129">
        <f t="shared" si="37"/>
        <v>2.15</v>
      </c>
      <c r="AG149" s="171">
        <v>4</v>
      </c>
      <c r="AH149" s="51"/>
      <c r="AI149" s="52"/>
      <c r="AK149" s="53"/>
    </row>
    <row r="150" spans="1:37" x14ac:dyDescent="0.25">
      <c r="A150" s="118" t="s">
        <v>155</v>
      </c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71">
        <v>4</v>
      </c>
      <c r="AH150" s="51"/>
      <c r="AI150" s="52"/>
      <c r="AK150" s="53"/>
    </row>
    <row r="151" spans="1:37" x14ac:dyDescent="0.25">
      <c r="A151" s="118" t="s">
        <v>156</v>
      </c>
      <c r="B151" s="128">
        <v>0.9</v>
      </c>
      <c r="C151" s="129">
        <f t="shared" ref="C151:AF159" si="38">B151</f>
        <v>0.9</v>
      </c>
      <c r="D151" s="129">
        <f t="shared" si="38"/>
        <v>0.9</v>
      </c>
      <c r="E151" s="129">
        <f t="shared" si="38"/>
        <v>0.9</v>
      </c>
      <c r="F151" s="129">
        <f t="shared" si="38"/>
        <v>0.9</v>
      </c>
      <c r="G151" s="129">
        <f t="shared" si="38"/>
        <v>0.9</v>
      </c>
      <c r="H151" s="129">
        <f t="shared" si="38"/>
        <v>0.9</v>
      </c>
      <c r="I151" s="129">
        <f t="shared" si="38"/>
        <v>0.9</v>
      </c>
      <c r="J151" s="129">
        <f t="shared" si="38"/>
        <v>0.9</v>
      </c>
      <c r="K151" s="129">
        <f t="shared" si="38"/>
        <v>0.9</v>
      </c>
      <c r="L151" s="129">
        <f t="shared" si="38"/>
        <v>0.9</v>
      </c>
      <c r="M151" s="129">
        <f t="shared" si="38"/>
        <v>0.9</v>
      </c>
      <c r="N151" s="129">
        <f t="shared" si="38"/>
        <v>0.9</v>
      </c>
      <c r="O151" s="129">
        <f t="shared" si="38"/>
        <v>0.9</v>
      </c>
      <c r="P151" s="129">
        <f t="shared" si="38"/>
        <v>0.9</v>
      </c>
      <c r="Q151" s="129">
        <f t="shared" si="38"/>
        <v>0.9</v>
      </c>
      <c r="R151" s="129">
        <f t="shared" si="38"/>
        <v>0.9</v>
      </c>
      <c r="S151" s="129">
        <f t="shared" si="38"/>
        <v>0.9</v>
      </c>
      <c r="T151" s="129">
        <f t="shared" si="38"/>
        <v>0.9</v>
      </c>
      <c r="U151" s="129">
        <f t="shared" si="38"/>
        <v>0.9</v>
      </c>
      <c r="V151" s="129">
        <f t="shared" si="38"/>
        <v>0.9</v>
      </c>
      <c r="W151" s="129">
        <f t="shared" si="38"/>
        <v>0.9</v>
      </c>
      <c r="X151" s="129">
        <f t="shared" si="38"/>
        <v>0.9</v>
      </c>
      <c r="Y151" s="129">
        <f t="shared" si="38"/>
        <v>0.9</v>
      </c>
      <c r="Z151" s="129">
        <f t="shared" si="38"/>
        <v>0.9</v>
      </c>
      <c r="AA151" s="129">
        <f t="shared" si="38"/>
        <v>0.9</v>
      </c>
      <c r="AB151" s="129">
        <f t="shared" si="38"/>
        <v>0.9</v>
      </c>
      <c r="AC151" s="129">
        <f t="shared" si="38"/>
        <v>0.9</v>
      </c>
      <c r="AD151" s="129">
        <f t="shared" si="38"/>
        <v>0.9</v>
      </c>
      <c r="AE151" s="129">
        <f t="shared" si="38"/>
        <v>0.9</v>
      </c>
      <c r="AF151" s="129">
        <f t="shared" si="38"/>
        <v>0.9</v>
      </c>
      <c r="AG151" s="171">
        <v>4</v>
      </c>
      <c r="AH151" s="51"/>
      <c r="AI151" s="52"/>
      <c r="AK151" s="53"/>
    </row>
    <row r="152" spans="1:37" x14ac:dyDescent="0.25">
      <c r="A152" s="118" t="s">
        <v>157</v>
      </c>
      <c r="B152" s="128">
        <v>1.08</v>
      </c>
      <c r="C152" s="129">
        <f t="shared" si="38"/>
        <v>1.08</v>
      </c>
      <c r="D152" s="129">
        <f t="shared" si="38"/>
        <v>1.08</v>
      </c>
      <c r="E152" s="129">
        <f t="shared" si="38"/>
        <v>1.08</v>
      </c>
      <c r="F152" s="129">
        <f t="shared" si="38"/>
        <v>1.08</v>
      </c>
      <c r="G152" s="129">
        <f t="shared" si="38"/>
        <v>1.08</v>
      </c>
      <c r="H152" s="129">
        <f t="shared" si="38"/>
        <v>1.08</v>
      </c>
      <c r="I152" s="129">
        <f t="shared" si="38"/>
        <v>1.08</v>
      </c>
      <c r="J152" s="129">
        <f t="shared" si="38"/>
        <v>1.08</v>
      </c>
      <c r="K152" s="129">
        <f t="shared" si="38"/>
        <v>1.08</v>
      </c>
      <c r="L152" s="129">
        <f t="shared" si="38"/>
        <v>1.08</v>
      </c>
      <c r="M152" s="129">
        <f t="shared" si="38"/>
        <v>1.08</v>
      </c>
      <c r="N152" s="129">
        <f t="shared" si="38"/>
        <v>1.08</v>
      </c>
      <c r="O152" s="129">
        <f t="shared" si="38"/>
        <v>1.08</v>
      </c>
      <c r="P152" s="129">
        <f t="shared" si="38"/>
        <v>1.08</v>
      </c>
      <c r="Q152" s="129">
        <f t="shared" si="38"/>
        <v>1.08</v>
      </c>
      <c r="R152" s="129">
        <f t="shared" si="38"/>
        <v>1.08</v>
      </c>
      <c r="S152" s="129">
        <f t="shared" si="38"/>
        <v>1.08</v>
      </c>
      <c r="T152" s="129">
        <f t="shared" si="38"/>
        <v>1.08</v>
      </c>
      <c r="U152" s="129">
        <f t="shared" si="38"/>
        <v>1.08</v>
      </c>
      <c r="V152" s="129">
        <f t="shared" si="38"/>
        <v>1.08</v>
      </c>
      <c r="W152" s="129">
        <f t="shared" si="38"/>
        <v>1.08</v>
      </c>
      <c r="X152" s="129">
        <f t="shared" si="38"/>
        <v>1.08</v>
      </c>
      <c r="Y152" s="129">
        <f t="shared" si="38"/>
        <v>1.08</v>
      </c>
      <c r="Z152" s="129">
        <f t="shared" si="38"/>
        <v>1.08</v>
      </c>
      <c r="AA152" s="129">
        <f t="shared" si="38"/>
        <v>1.08</v>
      </c>
      <c r="AB152" s="129">
        <f t="shared" si="38"/>
        <v>1.08</v>
      </c>
      <c r="AC152" s="129">
        <f t="shared" si="38"/>
        <v>1.08</v>
      </c>
      <c r="AD152" s="129">
        <f t="shared" si="38"/>
        <v>1.08</v>
      </c>
      <c r="AE152" s="129">
        <f t="shared" si="38"/>
        <v>1.08</v>
      </c>
      <c r="AF152" s="129">
        <f t="shared" si="38"/>
        <v>1.08</v>
      </c>
      <c r="AG152" s="171">
        <v>3.75</v>
      </c>
      <c r="AH152" s="51"/>
      <c r="AI152" s="52"/>
      <c r="AK152" s="53"/>
    </row>
    <row r="153" spans="1:37" x14ac:dyDescent="0.25">
      <c r="A153" s="118" t="s">
        <v>158</v>
      </c>
      <c r="B153" s="128">
        <v>2.37</v>
      </c>
      <c r="C153" s="129">
        <f t="shared" si="38"/>
        <v>2.37</v>
      </c>
      <c r="D153" s="129">
        <f t="shared" si="38"/>
        <v>2.37</v>
      </c>
      <c r="E153" s="129">
        <f t="shared" si="38"/>
        <v>2.37</v>
      </c>
      <c r="F153" s="129">
        <f t="shared" si="38"/>
        <v>2.37</v>
      </c>
      <c r="G153" s="129">
        <f t="shared" si="38"/>
        <v>2.37</v>
      </c>
      <c r="H153" s="129">
        <f t="shared" si="38"/>
        <v>2.37</v>
      </c>
      <c r="I153" s="129">
        <f t="shared" si="38"/>
        <v>2.37</v>
      </c>
      <c r="J153" s="129">
        <f t="shared" si="38"/>
        <v>2.37</v>
      </c>
      <c r="K153" s="129">
        <f t="shared" si="38"/>
        <v>2.37</v>
      </c>
      <c r="L153" s="129">
        <f t="shared" si="38"/>
        <v>2.37</v>
      </c>
      <c r="M153" s="129">
        <f t="shared" si="38"/>
        <v>2.37</v>
      </c>
      <c r="N153" s="129">
        <f t="shared" si="38"/>
        <v>2.37</v>
      </c>
      <c r="O153" s="129">
        <f t="shared" si="38"/>
        <v>2.37</v>
      </c>
      <c r="P153" s="129">
        <f t="shared" si="38"/>
        <v>2.37</v>
      </c>
      <c r="Q153" s="129">
        <f t="shared" si="38"/>
        <v>2.37</v>
      </c>
      <c r="R153" s="129">
        <f t="shared" si="38"/>
        <v>2.37</v>
      </c>
      <c r="S153" s="129">
        <f t="shared" si="38"/>
        <v>2.37</v>
      </c>
      <c r="T153" s="129">
        <f t="shared" si="38"/>
        <v>2.37</v>
      </c>
      <c r="U153" s="129">
        <f t="shared" si="38"/>
        <v>2.37</v>
      </c>
      <c r="V153" s="129">
        <f t="shared" si="38"/>
        <v>2.37</v>
      </c>
      <c r="W153" s="129">
        <f t="shared" si="38"/>
        <v>2.37</v>
      </c>
      <c r="X153" s="129">
        <f t="shared" si="38"/>
        <v>2.37</v>
      </c>
      <c r="Y153" s="129">
        <f t="shared" si="38"/>
        <v>2.37</v>
      </c>
      <c r="Z153" s="129">
        <f t="shared" si="38"/>
        <v>2.37</v>
      </c>
      <c r="AA153" s="129">
        <f t="shared" si="38"/>
        <v>2.37</v>
      </c>
      <c r="AB153" s="129">
        <f t="shared" si="38"/>
        <v>2.37</v>
      </c>
      <c r="AC153" s="129">
        <f t="shared" si="38"/>
        <v>2.37</v>
      </c>
      <c r="AD153" s="129">
        <f t="shared" si="38"/>
        <v>2.37</v>
      </c>
      <c r="AE153" s="129">
        <f t="shared" si="38"/>
        <v>2.37</v>
      </c>
      <c r="AF153" s="129">
        <f t="shared" si="38"/>
        <v>2.37</v>
      </c>
      <c r="AG153" s="171">
        <v>3.52</v>
      </c>
      <c r="AH153" s="51"/>
      <c r="AI153" s="52"/>
      <c r="AK153" s="53"/>
    </row>
    <row r="154" spans="1:37" x14ac:dyDescent="0.25">
      <c r="A154" s="118" t="s">
        <v>159</v>
      </c>
      <c r="B154" s="128">
        <v>1.81</v>
      </c>
      <c r="C154" s="129">
        <f t="shared" si="38"/>
        <v>1.81</v>
      </c>
      <c r="D154" s="129">
        <f t="shared" si="38"/>
        <v>1.81</v>
      </c>
      <c r="E154" s="129">
        <f t="shared" si="38"/>
        <v>1.81</v>
      </c>
      <c r="F154" s="129">
        <f t="shared" si="38"/>
        <v>1.81</v>
      </c>
      <c r="G154" s="129">
        <f t="shared" si="38"/>
        <v>1.81</v>
      </c>
      <c r="H154" s="129">
        <f t="shared" si="38"/>
        <v>1.81</v>
      </c>
      <c r="I154" s="129">
        <f t="shared" si="38"/>
        <v>1.81</v>
      </c>
      <c r="J154" s="129">
        <f t="shared" si="38"/>
        <v>1.81</v>
      </c>
      <c r="K154" s="129">
        <f t="shared" si="38"/>
        <v>1.81</v>
      </c>
      <c r="L154" s="129">
        <f t="shared" si="38"/>
        <v>1.81</v>
      </c>
      <c r="M154" s="129">
        <f t="shared" si="38"/>
        <v>1.81</v>
      </c>
      <c r="N154" s="129">
        <f t="shared" si="38"/>
        <v>1.81</v>
      </c>
      <c r="O154" s="129">
        <f t="shared" si="38"/>
        <v>1.81</v>
      </c>
      <c r="P154" s="129">
        <f t="shared" si="38"/>
        <v>1.81</v>
      </c>
      <c r="Q154" s="129">
        <f t="shared" si="38"/>
        <v>1.81</v>
      </c>
      <c r="R154" s="129">
        <f t="shared" si="38"/>
        <v>1.81</v>
      </c>
      <c r="S154" s="129">
        <f t="shared" si="38"/>
        <v>1.81</v>
      </c>
      <c r="T154" s="129">
        <f t="shared" si="38"/>
        <v>1.81</v>
      </c>
      <c r="U154" s="129">
        <f t="shared" si="38"/>
        <v>1.81</v>
      </c>
      <c r="V154" s="129">
        <f t="shared" si="38"/>
        <v>1.81</v>
      </c>
      <c r="W154" s="129">
        <f t="shared" si="38"/>
        <v>1.81</v>
      </c>
      <c r="X154" s="129">
        <f t="shared" si="38"/>
        <v>1.81</v>
      </c>
      <c r="Y154" s="129">
        <f t="shared" si="38"/>
        <v>1.81</v>
      </c>
      <c r="Z154" s="129">
        <f t="shared" si="38"/>
        <v>1.81</v>
      </c>
      <c r="AA154" s="129">
        <f t="shared" si="38"/>
        <v>1.81</v>
      </c>
      <c r="AB154" s="129">
        <f t="shared" si="38"/>
        <v>1.81</v>
      </c>
      <c r="AC154" s="129">
        <f t="shared" si="38"/>
        <v>1.81</v>
      </c>
      <c r="AD154" s="129">
        <f t="shared" si="38"/>
        <v>1.81</v>
      </c>
      <c r="AE154" s="129">
        <f t="shared" si="38"/>
        <v>1.81</v>
      </c>
      <c r="AF154" s="129">
        <f t="shared" si="38"/>
        <v>1.81</v>
      </c>
      <c r="AG154" s="171">
        <v>3.33</v>
      </c>
      <c r="AH154" s="51"/>
      <c r="AI154" s="52"/>
      <c r="AK154" s="53"/>
    </row>
    <row r="155" spans="1:37" x14ac:dyDescent="0.25">
      <c r="A155" s="118" t="s">
        <v>160</v>
      </c>
      <c r="B155" s="128">
        <v>1.0900000000000001</v>
      </c>
      <c r="C155" s="129">
        <f t="shared" si="38"/>
        <v>1.0900000000000001</v>
      </c>
      <c r="D155" s="129">
        <f t="shared" si="38"/>
        <v>1.0900000000000001</v>
      </c>
      <c r="E155" s="129">
        <f t="shared" si="38"/>
        <v>1.0900000000000001</v>
      </c>
      <c r="F155" s="129">
        <f t="shared" si="38"/>
        <v>1.0900000000000001</v>
      </c>
      <c r="G155" s="129">
        <f t="shared" si="38"/>
        <v>1.0900000000000001</v>
      </c>
      <c r="H155" s="129">
        <f t="shared" si="38"/>
        <v>1.0900000000000001</v>
      </c>
      <c r="I155" s="129">
        <f t="shared" si="38"/>
        <v>1.0900000000000001</v>
      </c>
      <c r="J155" s="129">
        <f t="shared" si="38"/>
        <v>1.0900000000000001</v>
      </c>
      <c r="K155" s="129">
        <f t="shared" si="38"/>
        <v>1.0900000000000001</v>
      </c>
      <c r="L155" s="129">
        <f t="shared" si="38"/>
        <v>1.0900000000000001</v>
      </c>
      <c r="M155" s="129">
        <f t="shared" si="38"/>
        <v>1.0900000000000001</v>
      </c>
      <c r="N155" s="129">
        <f t="shared" si="38"/>
        <v>1.0900000000000001</v>
      </c>
      <c r="O155" s="129">
        <f t="shared" si="38"/>
        <v>1.0900000000000001</v>
      </c>
      <c r="P155" s="129">
        <f t="shared" si="38"/>
        <v>1.0900000000000001</v>
      </c>
      <c r="Q155" s="129">
        <f t="shared" si="38"/>
        <v>1.0900000000000001</v>
      </c>
      <c r="R155" s="129">
        <f t="shared" si="38"/>
        <v>1.0900000000000001</v>
      </c>
      <c r="S155" s="129">
        <f t="shared" si="38"/>
        <v>1.0900000000000001</v>
      </c>
      <c r="T155" s="129">
        <f t="shared" si="38"/>
        <v>1.0900000000000001</v>
      </c>
      <c r="U155" s="129">
        <f t="shared" si="38"/>
        <v>1.0900000000000001</v>
      </c>
      <c r="V155" s="129">
        <f t="shared" si="38"/>
        <v>1.0900000000000001</v>
      </c>
      <c r="W155" s="129">
        <f t="shared" si="38"/>
        <v>1.0900000000000001</v>
      </c>
      <c r="X155" s="129">
        <f t="shared" si="38"/>
        <v>1.0900000000000001</v>
      </c>
      <c r="Y155" s="129">
        <f t="shared" si="38"/>
        <v>1.0900000000000001</v>
      </c>
      <c r="Z155" s="129">
        <f t="shared" si="38"/>
        <v>1.0900000000000001</v>
      </c>
      <c r="AA155" s="129">
        <f t="shared" si="38"/>
        <v>1.0900000000000001</v>
      </c>
      <c r="AB155" s="129">
        <f t="shared" si="38"/>
        <v>1.0900000000000001</v>
      </c>
      <c r="AC155" s="129">
        <f t="shared" si="38"/>
        <v>1.0900000000000001</v>
      </c>
      <c r="AD155" s="129">
        <f t="shared" si="38"/>
        <v>1.0900000000000001</v>
      </c>
      <c r="AE155" s="129">
        <f t="shared" si="38"/>
        <v>1.0900000000000001</v>
      </c>
      <c r="AF155" s="129">
        <f t="shared" si="38"/>
        <v>1.0900000000000001</v>
      </c>
      <c r="AG155" s="171">
        <v>3.2</v>
      </c>
      <c r="AH155" s="51"/>
      <c r="AI155" s="52"/>
      <c r="AK155" s="53"/>
    </row>
    <row r="156" spans="1:37" x14ac:dyDescent="0.25">
      <c r="A156" s="118" t="s">
        <v>161</v>
      </c>
      <c r="B156" s="128">
        <v>1.58</v>
      </c>
      <c r="C156" s="129">
        <f t="shared" si="38"/>
        <v>1.58</v>
      </c>
      <c r="D156" s="129">
        <f t="shared" si="38"/>
        <v>1.58</v>
      </c>
      <c r="E156" s="129">
        <f t="shared" si="38"/>
        <v>1.58</v>
      </c>
      <c r="F156" s="129">
        <f t="shared" si="38"/>
        <v>1.58</v>
      </c>
      <c r="G156" s="129">
        <f t="shared" si="38"/>
        <v>1.58</v>
      </c>
      <c r="H156" s="129">
        <f t="shared" si="38"/>
        <v>1.58</v>
      </c>
      <c r="I156" s="129">
        <f t="shared" si="38"/>
        <v>1.58</v>
      </c>
      <c r="J156" s="129">
        <f t="shared" si="38"/>
        <v>1.58</v>
      </c>
      <c r="K156" s="129">
        <f t="shared" si="38"/>
        <v>1.58</v>
      </c>
      <c r="L156" s="129">
        <f t="shared" si="38"/>
        <v>1.58</v>
      </c>
      <c r="M156" s="129">
        <f t="shared" si="38"/>
        <v>1.58</v>
      </c>
      <c r="N156" s="129">
        <f t="shared" si="38"/>
        <v>1.58</v>
      </c>
      <c r="O156" s="129">
        <f t="shared" si="38"/>
        <v>1.58</v>
      </c>
      <c r="P156" s="129">
        <f t="shared" si="38"/>
        <v>1.58</v>
      </c>
      <c r="Q156" s="129">
        <f t="shared" si="38"/>
        <v>1.58</v>
      </c>
      <c r="R156" s="129">
        <f t="shared" si="38"/>
        <v>1.58</v>
      </c>
      <c r="S156" s="129">
        <f t="shared" si="38"/>
        <v>1.58</v>
      </c>
      <c r="T156" s="129">
        <f t="shared" si="38"/>
        <v>1.58</v>
      </c>
      <c r="U156" s="129">
        <f t="shared" si="38"/>
        <v>1.58</v>
      </c>
      <c r="V156" s="129">
        <f t="shared" si="38"/>
        <v>1.58</v>
      </c>
      <c r="W156" s="129">
        <f t="shared" si="38"/>
        <v>1.58</v>
      </c>
      <c r="X156" s="129">
        <f t="shared" si="38"/>
        <v>1.58</v>
      </c>
      <c r="Y156" s="129">
        <f t="shared" si="38"/>
        <v>1.58</v>
      </c>
      <c r="Z156" s="129">
        <f t="shared" si="38"/>
        <v>1.58</v>
      </c>
      <c r="AA156" s="129">
        <f t="shared" si="38"/>
        <v>1.58</v>
      </c>
      <c r="AB156" s="129">
        <f t="shared" si="38"/>
        <v>1.58</v>
      </c>
      <c r="AC156" s="129">
        <f t="shared" si="38"/>
        <v>1.58</v>
      </c>
      <c r="AD156" s="129">
        <f t="shared" si="38"/>
        <v>1.58</v>
      </c>
      <c r="AE156" s="129">
        <f t="shared" si="38"/>
        <v>1.58</v>
      </c>
      <c r="AF156" s="129">
        <f t="shared" si="38"/>
        <v>1.58</v>
      </c>
      <c r="AG156" s="171">
        <v>3</v>
      </c>
      <c r="AH156" s="51"/>
      <c r="AI156" s="52"/>
      <c r="AK156" s="53"/>
    </row>
    <row r="157" spans="1:37" x14ac:dyDescent="0.25">
      <c r="A157" s="118" t="s">
        <v>162</v>
      </c>
      <c r="B157" s="128">
        <v>2</v>
      </c>
      <c r="C157" s="129">
        <f t="shared" si="38"/>
        <v>2</v>
      </c>
      <c r="D157" s="129">
        <f t="shared" si="38"/>
        <v>2</v>
      </c>
      <c r="E157" s="129">
        <f t="shared" si="38"/>
        <v>2</v>
      </c>
      <c r="F157" s="129">
        <f t="shared" si="38"/>
        <v>2</v>
      </c>
      <c r="G157" s="129">
        <f t="shared" si="38"/>
        <v>2</v>
      </c>
      <c r="H157" s="129">
        <f t="shared" si="38"/>
        <v>2</v>
      </c>
      <c r="I157" s="129">
        <f t="shared" si="38"/>
        <v>2</v>
      </c>
      <c r="J157" s="129">
        <f t="shared" si="38"/>
        <v>2</v>
      </c>
      <c r="K157" s="129">
        <f t="shared" si="38"/>
        <v>2</v>
      </c>
      <c r="L157" s="129">
        <f t="shared" si="38"/>
        <v>2</v>
      </c>
      <c r="M157" s="129">
        <f t="shared" si="38"/>
        <v>2</v>
      </c>
      <c r="N157" s="129">
        <f t="shared" si="38"/>
        <v>2</v>
      </c>
      <c r="O157" s="129">
        <f t="shared" si="38"/>
        <v>2</v>
      </c>
      <c r="P157" s="129">
        <f t="shared" si="38"/>
        <v>2</v>
      </c>
      <c r="Q157" s="129">
        <f t="shared" si="38"/>
        <v>2</v>
      </c>
      <c r="R157" s="129">
        <f t="shared" si="38"/>
        <v>2</v>
      </c>
      <c r="S157" s="129">
        <f t="shared" si="38"/>
        <v>2</v>
      </c>
      <c r="T157" s="129">
        <f t="shared" si="38"/>
        <v>2</v>
      </c>
      <c r="U157" s="129">
        <f t="shared" si="38"/>
        <v>2</v>
      </c>
      <c r="V157" s="129">
        <f t="shared" si="38"/>
        <v>2</v>
      </c>
      <c r="W157" s="129">
        <f t="shared" si="38"/>
        <v>2</v>
      </c>
      <c r="X157" s="129">
        <f t="shared" si="38"/>
        <v>2</v>
      </c>
      <c r="Y157" s="129">
        <f t="shared" si="38"/>
        <v>2</v>
      </c>
      <c r="Z157" s="129">
        <f t="shared" si="38"/>
        <v>2</v>
      </c>
      <c r="AA157" s="129">
        <f t="shared" si="38"/>
        <v>2</v>
      </c>
      <c r="AB157" s="129">
        <f t="shared" si="38"/>
        <v>2</v>
      </c>
      <c r="AC157" s="129">
        <f t="shared" si="38"/>
        <v>2</v>
      </c>
      <c r="AD157" s="129">
        <f t="shared" si="38"/>
        <v>2</v>
      </c>
      <c r="AE157" s="129">
        <f t="shared" si="38"/>
        <v>2</v>
      </c>
      <c r="AF157" s="129">
        <f t="shared" si="38"/>
        <v>2</v>
      </c>
      <c r="AG157" s="171">
        <v>3</v>
      </c>
      <c r="AH157" s="51"/>
      <c r="AI157" s="52"/>
      <c r="AK157" s="53"/>
    </row>
    <row r="158" spans="1:37" x14ac:dyDescent="0.25">
      <c r="A158" s="118" t="s">
        <v>163</v>
      </c>
      <c r="B158" s="128">
        <v>0.47</v>
      </c>
      <c r="C158" s="129">
        <f t="shared" si="38"/>
        <v>0.47</v>
      </c>
      <c r="D158" s="129">
        <f t="shared" si="38"/>
        <v>0.47</v>
      </c>
      <c r="E158" s="129">
        <f t="shared" si="38"/>
        <v>0.47</v>
      </c>
      <c r="F158" s="129">
        <f t="shared" si="38"/>
        <v>0.47</v>
      </c>
      <c r="G158" s="129">
        <f t="shared" si="38"/>
        <v>0.47</v>
      </c>
      <c r="H158" s="129">
        <f t="shared" si="38"/>
        <v>0.47</v>
      </c>
      <c r="I158" s="129">
        <f t="shared" si="38"/>
        <v>0.47</v>
      </c>
      <c r="J158" s="129">
        <f t="shared" si="38"/>
        <v>0.47</v>
      </c>
      <c r="K158" s="129">
        <f t="shared" si="38"/>
        <v>0.47</v>
      </c>
      <c r="L158" s="129">
        <f t="shared" si="38"/>
        <v>0.47</v>
      </c>
      <c r="M158" s="129">
        <f t="shared" si="38"/>
        <v>0.47</v>
      </c>
      <c r="N158" s="129">
        <f t="shared" si="38"/>
        <v>0.47</v>
      </c>
      <c r="O158" s="129">
        <f t="shared" si="38"/>
        <v>0.47</v>
      </c>
      <c r="P158" s="129">
        <f t="shared" si="38"/>
        <v>0.47</v>
      </c>
      <c r="Q158" s="129">
        <f t="shared" si="38"/>
        <v>0.47</v>
      </c>
      <c r="R158" s="129">
        <f t="shared" si="38"/>
        <v>0.47</v>
      </c>
      <c r="S158" s="129">
        <f t="shared" si="38"/>
        <v>0.47</v>
      </c>
      <c r="T158" s="129">
        <f t="shared" si="38"/>
        <v>0.47</v>
      </c>
      <c r="U158" s="129">
        <f t="shared" si="38"/>
        <v>0.47</v>
      </c>
      <c r="V158" s="129">
        <f t="shared" si="38"/>
        <v>0.47</v>
      </c>
      <c r="W158" s="129">
        <f t="shared" si="38"/>
        <v>0.47</v>
      </c>
      <c r="X158" s="129">
        <f t="shared" si="38"/>
        <v>0.47</v>
      </c>
      <c r="Y158" s="129">
        <f t="shared" si="38"/>
        <v>0.47</v>
      </c>
      <c r="Z158" s="129">
        <f t="shared" si="38"/>
        <v>0.47</v>
      </c>
      <c r="AA158" s="129">
        <f t="shared" si="38"/>
        <v>0.47</v>
      </c>
      <c r="AB158" s="129">
        <f t="shared" si="38"/>
        <v>0.47</v>
      </c>
      <c r="AC158" s="129">
        <f t="shared" si="38"/>
        <v>0.47</v>
      </c>
      <c r="AD158" s="129">
        <f t="shared" si="38"/>
        <v>0.47</v>
      </c>
      <c r="AE158" s="129">
        <f t="shared" si="38"/>
        <v>0.47</v>
      </c>
      <c r="AF158" s="129">
        <f t="shared" si="38"/>
        <v>0.47</v>
      </c>
      <c r="AG158" s="171">
        <v>3</v>
      </c>
      <c r="AH158" s="51"/>
      <c r="AI158" s="52"/>
      <c r="AK158" s="53"/>
    </row>
    <row r="159" spans="1:37" x14ac:dyDescent="0.25">
      <c r="A159" s="118" t="s">
        <v>164</v>
      </c>
      <c r="B159" s="128">
        <v>0</v>
      </c>
      <c r="C159" s="129">
        <f t="shared" si="38"/>
        <v>0</v>
      </c>
      <c r="D159" s="129">
        <f t="shared" si="38"/>
        <v>0</v>
      </c>
      <c r="E159" s="129">
        <f t="shared" si="38"/>
        <v>0</v>
      </c>
      <c r="F159" s="129">
        <f t="shared" si="38"/>
        <v>0</v>
      </c>
      <c r="G159" s="129">
        <f t="shared" si="38"/>
        <v>0</v>
      </c>
      <c r="H159" s="129">
        <f t="shared" si="38"/>
        <v>0</v>
      </c>
      <c r="I159" s="129">
        <f t="shared" si="38"/>
        <v>0</v>
      </c>
      <c r="J159" s="129">
        <f t="shared" si="38"/>
        <v>0</v>
      </c>
      <c r="K159" s="129">
        <f t="shared" si="38"/>
        <v>0</v>
      </c>
      <c r="L159" s="129">
        <f t="shared" si="38"/>
        <v>0</v>
      </c>
      <c r="M159" s="129">
        <f t="shared" si="38"/>
        <v>0</v>
      </c>
      <c r="N159" s="129">
        <f t="shared" si="38"/>
        <v>0</v>
      </c>
      <c r="O159" s="129">
        <f t="shared" si="38"/>
        <v>0</v>
      </c>
      <c r="P159" s="129">
        <f t="shared" si="38"/>
        <v>0</v>
      </c>
      <c r="Q159" s="129">
        <f t="shared" si="38"/>
        <v>0</v>
      </c>
      <c r="R159" s="129">
        <f t="shared" ref="R159:AF163" si="39">Q159</f>
        <v>0</v>
      </c>
      <c r="S159" s="129">
        <f t="shared" si="39"/>
        <v>0</v>
      </c>
      <c r="T159" s="129">
        <f t="shared" si="39"/>
        <v>0</v>
      </c>
      <c r="U159" s="129">
        <f t="shared" si="39"/>
        <v>0</v>
      </c>
      <c r="V159" s="129">
        <f t="shared" si="39"/>
        <v>0</v>
      </c>
      <c r="W159" s="129">
        <f t="shared" si="39"/>
        <v>0</v>
      </c>
      <c r="X159" s="129">
        <f t="shared" si="39"/>
        <v>0</v>
      </c>
      <c r="Y159" s="129">
        <f t="shared" si="39"/>
        <v>0</v>
      </c>
      <c r="Z159" s="129">
        <f t="shared" si="39"/>
        <v>0</v>
      </c>
      <c r="AA159" s="129">
        <f t="shared" si="39"/>
        <v>0</v>
      </c>
      <c r="AB159" s="129">
        <f t="shared" si="39"/>
        <v>0</v>
      </c>
      <c r="AC159" s="129">
        <f t="shared" si="39"/>
        <v>0</v>
      </c>
      <c r="AD159" s="129">
        <f t="shared" si="39"/>
        <v>0</v>
      </c>
      <c r="AE159" s="129">
        <f t="shared" si="39"/>
        <v>0</v>
      </c>
      <c r="AF159" s="129">
        <f t="shared" si="39"/>
        <v>0</v>
      </c>
      <c r="AG159" s="171">
        <v>3</v>
      </c>
      <c r="AH159" s="51"/>
      <c r="AI159" s="52"/>
      <c r="AK159" s="53"/>
    </row>
    <row r="160" spans="1:37" x14ac:dyDescent="0.25">
      <c r="A160" s="118" t="s">
        <v>165</v>
      </c>
      <c r="B160" s="128">
        <v>0</v>
      </c>
      <c r="C160" s="129">
        <f t="shared" ref="C160:Q163" si="40">B160</f>
        <v>0</v>
      </c>
      <c r="D160" s="129">
        <f t="shared" si="40"/>
        <v>0</v>
      </c>
      <c r="E160" s="129">
        <f t="shared" si="40"/>
        <v>0</v>
      </c>
      <c r="F160" s="129">
        <f t="shared" si="40"/>
        <v>0</v>
      </c>
      <c r="G160" s="129">
        <f t="shared" si="40"/>
        <v>0</v>
      </c>
      <c r="H160" s="129">
        <f t="shared" si="40"/>
        <v>0</v>
      </c>
      <c r="I160" s="129">
        <f t="shared" si="40"/>
        <v>0</v>
      </c>
      <c r="J160" s="129">
        <f t="shared" si="40"/>
        <v>0</v>
      </c>
      <c r="K160" s="129">
        <f t="shared" si="40"/>
        <v>0</v>
      </c>
      <c r="L160" s="129">
        <f t="shared" si="40"/>
        <v>0</v>
      </c>
      <c r="M160" s="129">
        <f t="shared" si="40"/>
        <v>0</v>
      </c>
      <c r="N160" s="129">
        <f t="shared" si="40"/>
        <v>0</v>
      </c>
      <c r="O160" s="129">
        <f t="shared" si="40"/>
        <v>0</v>
      </c>
      <c r="P160" s="129">
        <f t="shared" si="40"/>
        <v>0</v>
      </c>
      <c r="Q160" s="129">
        <f t="shared" si="40"/>
        <v>0</v>
      </c>
      <c r="R160" s="129">
        <f t="shared" si="39"/>
        <v>0</v>
      </c>
      <c r="S160" s="129">
        <f t="shared" si="39"/>
        <v>0</v>
      </c>
      <c r="T160" s="129">
        <f t="shared" si="39"/>
        <v>0</v>
      </c>
      <c r="U160" s="129">
        <f t="shared" si="39"/>
        <v>0</v>
      </c>
      <c r="V160" s="129">
        <f t="shared" si="39"/>
        <v>0</v>
      </c>
      <c r="W160" s="129">
        <f t="shared" si="39"/>
        <v>0</v>
      </c>
      <c r="X160" s="129">
        <f t="shared" si="39"/>
        <v>0</v>
      </c>
      <c r="Y160" s="129">
        <f t="shared" si="39"/>
        <v>0</v>
      </c>
      <c r="Z160" s="129">
        <f t="shared" si="39"/>
        <v>0</v>
      </c>
      <c r="AA160" s="129">
        <f t="shared" si="39"/>
        <v>0</v>
      </c>
      <c r="AB160" s="129">
        <f t="shared" si="39"/>
        <v>0</v>
      </c>
      <c r="AC160" s="129">
        <f t="shared" si="39"/>
        <v>0</v>
      </c>
      <c r="AD160" s="129">
        <f t="shared" si="39"/>
        <v>0</v>
      </c>
      <c r="AE160" s="129">
        <f t="shared" si="39"/>
        <v>0</v>
      </c>
      <c r="AF160" s="129">
        <f t="shared" si="39"/>
        <v>0</v>
      </c>
      <c r="AG160" s="171">
        <v>3</v>
      </c>
      <c r="AH160" s="51"/>
      <c r="AI160" s="52"/>
      <c r="AK160" s="53"/>
    </row>
    <row r="161" spans="1:37" x14ac:dyDescent="0.25">
      <c r="A161" s="118" t="s">
        <v>166</v>
      </c>
      <c r="B161" s="128">
        <v>0.8</v>
      </c>
      <c r="C161" s="129">
        <f t="shared" si="40"/>
        <v>0.8</v>
      </c>
      <c r="D161" s="129">
        <f t="shared" si="40"/>
        <v>0.8</v>
      </c>
      <c r="E161" s="129">
        <f t="shared" si="40"/>
        <v>0.8</v>
      </c>
      <c r="F161" s="129">
        <f t="shared" si="40"/>
        <v>0.8</v>
      </c>
      <c r="G161" s="129">
        <f t="shared" si="40"/>
        <v>0.8</v>
      </c>
      <c r="H161" s="129">
        <f t="shared" si="40"/>
        <v>0.8</v>
      </c>
      <c r="I161" s="129">
        <f t="shared" si="40"/>
        <v>0.8</v>
      </c>
      <c r="J161" s="129">
        <f t="shared" si="40"/>
        <v>0.8</v>
      </c>
      <c r="K161" s="129">
        <f t="shared" si="40"/>
        <v>0.8</v>
      </c>
      <c r="L161" s="129">
        <f t="shared" si="40"/>
        <v>0.8</v>
      </c>
      <c r="M161" s="129">
        <f t="shared" si="40"/>
        <v>0.8</v>
      </c>
      <c r="N161" s="129">
        <f t="shared" si="40"/>
        <v>0.8</v>
      </c>
      <c r="O161" s="129">
        <f t="shared" si="40"/>
        <v>0.8</v>
      </c>
      <c r="P161" s="129">
        <f t="shared" si="40"/>
        <v>0.8</v>
      </c>
      <c r="Q161" s="129">
        <f t="shared" si="40"/>
        <v>0.8</v>
      </c>
      <c r="R161" s="129">
        <f t="shared" si="39"/>
        <v>0.8</v>
      </c>
      <c r="S161" s="129">
        <f t="shared" si="39"/>
        <v>0.8</v>
      </c>
      <c r="T161" s="129">
        <f t="shared" si="39"/>
        <v>0.8</v>
      </c>
      <c r="U161" s="129">
        <f t="shared" si="39"/>
        <v>0.8</v>
      </c>
      <c r="V161" s="129">
        <f t="shared" si="39"/>
        <v>0.8</v>
      </c>
      <c r="W161" s="129">
        <f t="shared" si="39"/>
        <v>0.8</v>
      </c>
      <c r="X161" s="129">
        <f t="shared" si="39"/>
        <v>0.8</v>
      </c>
      <c r="Y161" s="129">
        <f t="shared" si="39"/>
        <v>0.8</v>
      </c>
      <c r="Z161" s="129">
        <f t="shared" si="39"/>
        <v>0.8</v>
      </c>
      <c r="AA161" s="129">
        <f t="shared" si="39"/>
        <v>0.8</v>
      </c>
      <c r="AB161" s="129">
        <f t="shared" si="39"/>
        <v>0.8</v>
      </c>
      <c r="AC161" s="129">
        <f t="shared" si="39"/>
        <v>0.8</v>
      </c>
      <c r="AD161" s="129">
        <f t="shared" si="39"/>
        <v>0.8</v>
      </c>
      <c r="AE161" s="129">
        <f t="shared" si="39"/>
        <v>0.8</v>
      </c>
      <c r="AF161" s="129">
        <f t="shared" si="39"/>
        <v>0.8</v>
      </c>
      <c r="AG161" s="171">
        <v>3</v>
      </c>
      <c r="AH161" s="51"/>
      <c r="AI161" s="52"/>
      <c r="AK161" s="53"/>
    </row>
    <row r="162" spans="1:37" x14ac:dyDescent="0.25">
      <c r="A162" s="118" t="s">
        <v>167</v>
      </c>
      <c r="B162" s="128">
        <v>1.5</v>
      </c>
      <c r="C162" s="129">
        <f t="shared" si="40"/>
        <v>1.5</v>
      </c>
      <c r="D162" s="129">
        <f t="shared" si="40"/>
        <v>1.5</v>
      </c>
      <c r="E162" s="129">
        <f t="shared" si="40"/>
        <v>1.5</v>
      </c>
      <c r="F162" s="129">
        <f t="shared" si="40"/>
        <v>1.5</v>
      </c>
      <c r="G162" s="129">
        <f t="shared" si="40"/>
        <v>1.5</v>
      </c>
      <c r="H162" s="129">
        <f t="shared" si="40"/>
        <v>1.5</v>
      </c>
      <c r="I162" s="129">
        <f t="shared" si="40"/>
        <v>1.5</v>
      </c>
      <c r="J162" s="129">
        <f t="shared" si="40"/>
        <v>1.5</v>
      </c>
      <c r="K162" s="129">
        <f t="shared" si="40"/>
        <v>1.5</v>
      </c>
      <c r="L162" s="129">
        <f t="shared" si="40"/>
        <v>1.5</v>
      </c>
      <c r="M162" s="129">
        <f t="shared" si="40"/>
        <v>1.5</v>
      </c>
      <c r="N162" s="129">
        <f t="shared" si="40"/>
        <v>1.5</v>
      </c>
      <c r="O162" s="129">
        <f t="shared" si="40"/>
        <v>1.5</v>
      </c>
      <c r="P162" s="129">
        <f t="shared" si="40"/>
        <v>1.5</v>
      </c>
      <c r="Q162" s="129">
        <f t="shared" si="40"/>
        <v>1.5</v>
      </c>
      <c r="R162" s="129">
        <f t="shared" si="39"/>
        <v>1.5</v>
      </c>
      <c r="S162" s="129">
        <f t="shared" si="39"/>
        <v>1.5</v>
      </c>
      <c r="T162" s="129">
        <f t="shared" si="39"/>
        <v>1.5</v>
      </c>
      <c r="U162" s="129">
        <f t="shared" si="39"/>
        <v>1.5</v>
      </c>
      <c r="V162" s="129">
        <f t="shared" si="39"/>
        <v>1.5</v>
      </c>
      <c r="W162" s="129">
        <f t="shared" si="39"/>
        <v>1.5</v>
      </c>
      <c r="X162" s="129">
        <f t="shared" si="39"/>
        <v>1.5</v>
      </c>
      <c r="Y162" s="129">
        <f t="shared" si="39"/>
        <v>1.5</v>
      </c>
      <c r="Z162" s="129">
        <f t="shared" si="39"/>
        <v>1.5</v>
      </c>
      <c r="AA162" s="129">
        <f t="shared" si="39"/>
        <v>1.5</v>
      </c>
      <c r="AB162" s="129">
        <f t="shared" si="39"/>
        <v>1.5</v>
      </c>
      <c r="AC162" s="129">
        <f t="shared" si="39"/>
        <v>1.5</v>
      </c>
      <c r="AD162" s="129">
        <f t="shared" si="39"/>
        <v>1.5</v>
      </c>
      <c r="AE162" s="129">
        <f t="shared" si="39"/>
        <v>1.5</v>
      </c>
      <c r="AF162" s="129">
        <f t="shared" si="39"/>
        <v>1.5</v>
      </c>
      <c r="AG162" s="171">
        <v>3</v>
      </c>
      <c r="AH162" s="51"/>
      <c r="AI162" s="52"/>
      <c r="AK162" s="53"/>
    </row>
    <row r="163" spans="1:37" x14ac:dyDescent="0.25">
      <c r="A163" s="118" t="s">
        <v>168</v>
      </c>
      <c r="B163" s="128">
        <v>1</v>
      </c>
      <c r="C163" s="129">
        <f t="shared" si="40"/>
        <v>1</v>
      </c>
      <c r="D163" s="129">
        <f t="shared" si="40"/>
        <v>1</v>
      </c>
      <c r="E163" s="129">
        <f t="shared" si="40"/>
        <v>1</v>
      </c>
      <c r="F163" s="129">
        <f t="shared" si="40"/>
        <v>1</v>
      </c>
      <c r="G163" s="129">
        <f t="shared" si="40"/>
        <v>1</v>
      </c>
      <c r="H163" s="129">
        <f t="shared" si="40"/>
        <v>1</v>
      </c>
      <c r="I163" s="129">
        <f t="shared" si="40"/>
        <v>1</v>
      </c>
      <c r="J163" s="129">
        <f t="shared" si="40"/>
        <v>1</v>
      </c>
      <c r="K163" s="129">
        <f t="shared" si="40"/>
        <v>1</v>
      </c>
      <c r="L163" s="129">
        <f t="shared" si="40"/>
        <v>1</v>
      </c>
      <c r="M163" s="129">
        <f t="shared" si="40"/>
        <v>1</v>
      </c>
      <c r="N163" s="129">
        <f t="shared" si="40"/>
        <v>1</v>
      </c>
      <c r="O163" s="129">
        <f t="shared" si="40"/>
        <v>1</v>
      </c>
      <c r="P163" s="129">
        <f t="shared" si="40"/>
        <v>1</v>
      </c>
      <c r="Q163" s="129">
        <f t="shared" si="40"/>
        <v>1</v>
      </c>
      <c r="R163" s="129">
        <f t="shared" si="39"/>
        <v>1</v>
      </c>
      <c r="S163" s="129">
        <f t="shared" si="39"/>
        <v>1</v>
      </c>
      <c r="T163" s="129">
        <f t="shared" si="39"/>
        <v>1</v>
      </c>
      <c r="U163" s="129">
        <f t="shared" si="39"/>
        <v>1</v>
      </c>
      <c r="V163" s="129">
        <f t="shared" si="39"/>
        <v>1</v>
      </c>
      <c r="W163" s="129">
        <f t="shared" si="39"/>
        <v>1</v>
      </c>
      <c r="X163" s="129">
        <f t="shared" si="39"/>
        <v>1</v>
      </c>
      <c r="Y163" s="129">
        <f t="shared" si="39"/>
        <v>1</v>
      </c>
      <c r="Z163" s="129">
        <f t="shared" si="39"/>
        <v>1</v>
      </c>
      <c r="AA163" s="129">
        <f t="shared" si="39"/>
        <v>1</v>
      </c>
      <c r="AB163" s="129">
        <f t="shared" si="39"/>
        <v>1</v>
      </c>
      <c r="AC163" s="129">
        <f t="shared" si="39"/>
        <v>1</v>
      </c>
      <c r="AD163" s="129">
        <f t="shared" si="39"/>
        <v>1</v>
      </c>
      <c r="AE163" s="129">
        <f t="shared" si="39"/>
        <v>1</v>
      </c>
      <c r="AF163" s="129">
        <f t="shared" si="39"/>
        <v>1</v>
      </c>
      <c r="AG163" s="171">
        <v>3</v>
      </c>
      <c r="AH163" s="51"/>
      <c r="AI163" s="52"/>
      <c r="AK163" s="53"/>
    </row>
    <row r="164" spans="1:37" x14ac:dyDescent="0.25">
      <c r="A164" s="118" t="s">
        <v>169</v>
      </c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71">
        <v>2.83</v>
      </c>
      <c r="AH164" s="51"/>
      <c r="AI164" s="52"/>
      <c r="AK164" s="53"/>
    </row>
    <row r="165" spans="1:37" x14ac:dyDescent="0.25">
      <c r="A165" s="118" t="s">
        <v>170</v>
      </c>
      <c r="B165" s="128">
        <v>1</v>
      </c>
      <c r="C165" s="129">
        <f t="shared" ref="C165:R172" si="41">B165</f>
        <v>1</v>
      </c>
      <c r="D165" s="129">
        <f t="shared" si="41"/>
        <v>1</v>
      </c>
      <c r="E165" s="129">
        <f t="shared" si="41"/>
        <v>1</v>
      </c>
      <c r="F165" s="129">
        <f t="shared" si="41"/>
        <v>1</v>
      </c>
      <c r="G165" s="129">
        <f t="shared" si="41"/>
        <v>1</v>
      </c>
      <c r="H165" s="129">
        <f t="shared" si="41"/>
        <v>1</v>
      </c>
      <c r="I165" s="129">
        <f t="shared" si="41"/>
        <v>1</v>
      </c>
      <c r="J165" s="129">
        <f t="shared" si="41"/>
        <v>1</v>
      </c>
      <c r="K165" s="129">
        <f t="shared" si="41"/>
        <v>1</v>
      </c>
      <c r="L165" s="129">
        <f t="shared" si="41"/>
        <v>1</v>
      </c>
      <c r="M165" s="129">
        <f t="shared" si="41"/>
        <v>1</v>
      </c>
      <c r="N165" s="129">
        <f t="shared" si="41"/>
        <v>1</v>
      </c>
      <c r="O165" s="129">
        <f t="shared" si="41"/>
        <v>1</v>
      </c>
      <c r="P165" s="129">
        <f t="shared" si="41"/>
        <v>1</v>
      </c>
      <c r="Q165" s="129">
        <f t="shared" si="41"/>
        <v>1</v>
      </c>
      <c r="R165" s="129">
        <f t="shared" si="41"/>
        <v>1</v>
      </c>
      <c r="S165" s="129">
        <f t="shared" ref="R165:AF172" si="42">R165</f>
        <v>1</v>
      </c>
      <c r="T165" s="129">
        <f t="shared" si="42"/>
        <v>1</v>
      </c>
      <c r="U165" s="129">
        <f t="shared" si="42"/>
        <v>1</v>
      </c>
      <c r="V165" s="129">
        <f t="shared" si="42"/>
        <v>1</v>
      </c>
      <c r="W165" s="129">
        <f t="shared" si="42"/>
        <v>1</v>
      </c>
      <c r="X165" s="129">
        <f t="shared" si="42"/>
        <v>1</v>
      </c>
      <c r="Y165" s="129">
        <f t="shared" si="42"/>
        <v>1</v>
      </c>
      <c r="Z165" s="129">
        <f t="shared" si="42"/>
        <v>1</v>
      </c>
      <c r="AA165" s="129">
        <f t="shared" si="42"/>
        <v>1</v>
      </c>
      <c r="AB165" s="129">
        <f t="shared" si="42"/>
        <v>1</v>
      </c>
      <c r="AC165" s="129">
        <f t="shared" si="42"/>
        <v>1</v>
      </c>
      <c r="AD165" s="129">
        <f t="shared" si="42"/>
        <v>1</v>
      </c>
      <c r="AE165" s="129">
        <f t="shared" si="42"/>
        <v>1</v>
      </c>
      <c r="AF165" s="129">
        <f t="shared" si="42"/>
        <v>1</v>
      </c>
      <c r="AG165" s="171">
        <v>2.5</v>
      </c>
      <c r="AH165" s="51"/>
      <c r="AI165" s="52"/>
      <c r="AK165" s="53"/>
    </row>
    <row r="166" spans="1:37" x14ac:dyDescent="0.25">
      <c r="A166" s="118" t="s">
        <v>171</v>
      </c>
      <c r="B166" s="128">
        <v>0.42</v>
      </c>
      <c r="C166" s="129">
        <f t="shared" si="41"/>
        <v>0.42</v>
      </c>
      <c r="D166" s="129">
        <f t="shared" si="41"/>
        <v>0.42</v>
      </c>
      <c r="E166" s="129">
        <f t="shared" si="41"/>
        <v>0.42</v>
      </c>
      <c r="F166" s="129">
        <f t="shared" si="41"/>
        <v>0.42</v>
      </c>
      <c r="G166" s="129">
        <f t="shared" si="41"/>
        <v>0.42</v>
      </c>
      <c r="H166" s="129">
        <f t="shared" si="41"/>
        <v>0.42</v>
      </c>
      <c r="I166" s="129">
        <f t="shared" si="41"/>
        <v>0.42</v>
      </c>
      <c r="J166" s="129">
        <f t="shared" si="41"/>
        <v>0.42</v>
      </c>
      <c r="K166" s="129">
        <f t="shared" si="41"/>
        <v>0.42</v>
      </c>
      <c r="L166" s="129">
        <f t="shared" si="41"/>
        <v>0.42</v>
      </c>
      <c r="M166" s="129">
        <f t="shared" si="41"/>
        <v>0.42</v>
      </c>
      <c r="N166" s="129">
        <f t="shared" si="41"/>
        <v>0.42</v>
      </c>
      <c r="O166" s="129">
        <f t="shared" si="41"/>
        <v>0.42</v>
      </c>
      <c r="P166" s="129">
        <f t="shared" si="41"/>
        <v>0.42</v>
      </c>
      <c r="Q166" s="129">
        <f t="shared" si="41"/>
        <v>0.42</v>
      </c>
      <c r="R166" s="129">
        <f t="shared" si="42"/>
        <v>0.42</v>
      </c>
      <c r="S166" s="129">
        <f t="shared" si="42"/>
        <v>0.42</v>
      </c>
      <c r="T166" s="129">
        <f t="shared" si="42"/>
        <v>0.42</v>
      </c>
      <c r="U166" s="129">
        <f t="shared" si="42"/>
        <v>0.42</v>
      </c>
      <c r="V166" s="129">
        <f t="shared" si="42"/>
        <v>0.42</v>
      </c>
      <c r="W166" s="129">
        <f t="shared" si="42"/>
        <v>0.42</v>
      </c>
      <c r="X166" s="129">
        <f t="shared" si="42"/>
        <v>0.42</v>
      </c>
      <c r="Y166" s="129">
        <f t="shared" si="42"/>
        <v>0.42</v>
      </c>
      <c r="Z166" s="129">
        <f t="shared" si="42"/>
        <v>0.42</v>
      </c>
      <c r="AA166" s="129">
        <f t="shared" si="42"/>
        <v>0.42</v>
      </c>
      <c r="AB166" s="129">
        <f t="shared" si="42"/>
        <v>0.42</v>
      </c>
      <c r="AC166" s="129">
        <f t="shared" si="42"/>
        <v>0.42</v>
      </c>
      <c r="AD166" s="129">
        <f t="shared" si="42"/>
        <v>0.42</v>
      </c>
      <c r="AE166" s="129">
        <f t="shared" si="42"/>
        <v>0.42</v>
      </c>
      <c r="AF166" s="129">
        <f t="shared" si="42"/>
        <v>0.42</v>
      </c>
      <c r="AG166" s="171">
        <v>2.5</v>
      </c>
      <c r="AH166" s="51"/>
      <c r="AI166" s="52"/>
      <c r="AK166" s="53"/>
    </row>
    <row r="167" spans="1:37" x14ac:dyDescent="0.25">
      <c r="A167" s="118" t="s">
        <v>172</v>
      </c>
      <c r="B167" s="128">
        <v>0.46</v>
      </c>
      <c r="C167" s="129">
        <f t="shared" si="41"/>
        <v>0.46</v>
      </c>
      <c r="D167" s="129">
        <f t="shared" si="41"/>
        <v>0.46</v>
      </c>
      <c r="E167" s="129">
        <f t="shared" si="41"/>
        <v>0.46</v>
      </c>
      <c r="F167" s="129">
        <f t="shared" si="41"/>
        <v>0.46</v>
      </c>
      <c r="G167" s="129">
        <f t="shared" si="41"/>
        <v>0.46</v>
      </c>
      <c r="H167" s="129">
        <f t="shared" si="41"/>
        <v>0.46</v>
      </c>
      <c r="I167" s="129">
        <f t="shared" si="41"/>
        <v>0.46</v>
      </c>
      <c r="J167" s="129">
        <f t="shared" si="41"/>
        <v>0.46</v>
      </c>
      <c r="K167" s="129">
        <f t="shared" si="41"/>
        <v>0.46</v>
      </c>
      <c r="L167" s="129">
        <f t="shared" si="41"/>
        <v>0.46</v>
      </c>
      <c r="M167" s="129">
        <f t="shared" si="41"/>
        <v>0.46</v>
      </c>
      <c r="N167" s="129">
        <f t="shared" si="41"/>
        <v>0.46</v>
      </c>
      <c r="O167" s="129">
        <f t="shared" si="41"/>
        <v>0.46</v>
      </c>
      <c r="P167" s="129">
        <f t="shared" si="41"/>
        <v>0.46</v>
      </c>
      <c r="Q167" s="129">
        <f t="shared" si="41"/>
        <v>0.46</v>
      </c>
      <c r="R167" s="129">
        <f t="shared" si="42"/>
        <v>0.46</v>
      </c>
      <c r="S167" s="129">
        <f t="shared" si="42"/>
        <v>0.46</v>
      </c>
      <c r="T167" s="129">
        <f t="shared" si="42"/>
        <v>0.46</v>
      </c>
      <c r="U167" s="129">
        <f t="shared" si="42"/>
        <v>0.46</v>
      </c>
      <c r="V167" s="129">
        <f t="shared" si="42"/>
        <v>0.46</v>
      </c>
      <c r="W167" s="129">
        <f t="shared" si="42"/>
        <v>0.46</v>
      </c>
      <c r="X167" s="129">
        <f t="shared" si="42"/>
        <v>0.46</v>
      </c>
      <c r="Y167" s="129">
        <f t="shared" si="42"/>
        <v>0.46</v>
      </c>
      <c r="Z167" s="129">
        <f t="shared" si="42"/>
        <v>0.46</v>
      </c>
      <c r="AA167" s="129">
        <f t="shared" si="42"/>
        <v>0.46</v>
      </c>
      <c r="AB167" s="129">
        <f t="shared" si="42"/>
        <v>0.46</v>
      </c>
      <c r="AC167" s="129">
        <f t="shared" si="42"/>
        <v>0.46</v>
      </c>
      <c r="AD167" s="129">
        <f t="shared" si="42"/>
        <v>0.46</v>
      </c>
      <c r="AE167" s="129">
        <f t="shared" si="42"/>
        <v>0.46</v>
      </c>
      <c r="AF167" s="129">
        <f t="shared" si="42"/>
        <v>0.46</v>
      </c>
      <c r="AG167" s="171">
        <v>2.4</v>
      </c>
      <c r="AH167" s="51"/>
      <c r="AI167" s="52"/>
      <c r="AK167" s="53"/>
    </row>
    <row r="168" spans="1:37" x14ac:dyDescent="0.25">
      <c r="A168" s="118" t="s">
        <v>173</v>
      </c>
      <c r="B168" s="128">
        <v>0.85</v>
      </c>
      <c r="C168" s="129">
        <f t="shared" si="41"/>
        <v>0.85</v>
      </c>
      <c r="D168" s="129">
        <f t="shared" si="41"/>
        <v>0.85</v>
      </c>
      <c r="E168" s="129">
        <f t="shared" si="41"/>
        <v>0.85</v>
      </c>
      <c r="F168" s="129">
        <f t="shared" si="41"/>
        <v>0.85</v>
      </c>
      <c r="G168" s="129">
        <f t="shared" si="41"/>
        <v>0.85</v>
      </c>
      <c r="H168" s="129">
        <f t="shared" si="41"/>
        <v>0.85</v>
      </c>
      <c r="I168" s="129">
        <f t="shared" si="41"/>
        <v>0.85</v>
      </c>
      <c r="J168" s="129">
        <f t="shared" si="41"/>
        <v>0.85</v>
      </c>
      <c r="K168" s="129">
        <f t="shared" si="41"/>
        <v>0.85</v>
      </c>
      <c r="L168" s="129">
        <f t="shared" si="41"/>
        <v>0.85</v>
      </c>
      <c r="M168" s="129">
        <f t="shared" si="41"/>
        <v>0.85</v>
      </c>
      <c r="N168" s="129">
        <f t="shared" si="41"/>
        <v>0.85</v>
      </c>
      <c r="O168" s="129">
        <f t="shared" si="41"/>
        <v>0.85</v>
      </c>
      <c r="P168" s="129">
        <f t="shared" si="41"/>
        <v>0.85</v>
      </c>
      <c r="Q168" s="129">
        <f t="shared" si="41"/>
        <v>0.85</v>
      </c>
      <c r="R168" s="129">
        <f t="shared" si="42"/>
        <v>0.85</v>
      </c>
      <c r="S168" s="129">
        <f t="shared" si="42"/>
        <v>0.85</v>
      </c>
      <c r="T168" s="129">
        <f t="shared" si="42"/>
        <v>0.85</v>
      </c>
      <c r="U168" s="129">
        <f t="shared" si="42"/>
        <v>0.85</v>
      </c>
      <c r="V168" s="129">
        <f t="shared" si="42"/>
        <v>0.85</v>
      </c>
      <c r="W168" s="129">
        <f t="shared" si="42"/>
        <v>0.85</v>
      </c>
      <c r="X168" s="129">
        <f t="shared" si="42"/>
        <v>0.85</v>
      </c>
      <c r="Y168" s="129">
        <f t="shared" si="42"/>
        <v>0.85</v>
      </c>
      <c r="Z168" s="129">
        <f t="shared" si="42"/>
        <v>0.85</v>
      </c>
      <c r="AA168" s="129">
        <f t="shared" si="42"/>
        <v>0.85</v>
      </c>
      <c r="AB168" s="129">
        <f t="shared" si="42"/>
        <v>0.85</v>
      </c>
      <c r="AC168" s="129">
        <f t="shared" si="42"/>
        <v>0.85</v>
      </c>
      <c r="AD168" s="129">
        <f t="shared" si="42"/>
        <v>0.85</v>
      </c>
      <c r="AE168" s="129">
        <f t="shared" si="42"/>
        <v>0.85</v>
      </c>
      <c r="AF168" s="129">
        <f t="shared" si="42"/>
        <v>0.85</v>
      </c>
      <c r="AG168" s="171">
        <v>2.4</v>
      </c>
      <c r="AH168" s="51"/>
      <c r="AI168" s="52"/>
      <c r="AK168" s="53"/>
    </row>
    <row r="169" spans="1:37" x14ac:dyDescent="0.25">
      <c r="A169" s="118" t="s">
        <v>174</v>
      </c>
      <c r="B169" s="128">
        <v>0.9</v>
      </c>
      <c r="C169" s="129">
        <f t="shared" si="41"/>
        <v>0.9</v>
      </c>
      <c r="D169" s="129">
        <f t="shared" si="41"/>
        <v>0.9</v>
      </c>
      <c r="E169" s="129">
        <f t="shared" si="41"/>
        <v>0.9</v>
      </c>
      <c r="F169" s="129">
        <f t="shared" si="41"/>
        <v>0.9</v>
      </c>
      <c r="G169" s="129">
        <f t="shared" si="41"/>
        <v>0.9</v>
      </c>
      <c r="H169" s="129">
        <f t="shared" si="41"/>
        <v>0.9</v>
      </c>
      <c r="I169" s="129">
        <f t="shared" si="41"/>
        <v>0.9</v>
      </c>
      <c r="J169" s="129">
        <f t="shared" si="41"/>
        <v>0.9</v>
      </c>
      <c r="K169" s="129">
        <f t="shared" si="41"/>
        <v>0.9</v>
      </c>
      <c r="L169" s="129">
        <f t="shared" si="41"/>
        <v>0.9</v>
      </c>
      <c r="M169" s="129">
        <f t="shared" si="41"/>
        <v>0.9</v>
      </c>
      <c r="N169" s="129">
        <f t="shared" si="41"/>
        <v>0.9</v>
      </c>
      <c r="O169" s="129">
        <f t="shared" si="41"/>
        <v>0.9</v>
      </c>
      <c r="P169" s="129">
        <f t="shared" si="41"/>
        <v>0.9</v>
      </c>
      <c r="Q169" s="129">
        <f t="shared" si="41"/>
        <v>0.9</v>
      </c>
      <c r="R169" s="129">
        <f t="shared" si="42"/>
        <v>0.9</v>
      </c>
      <c r="S169" s="129">
        <f t="shared" si="42"/>
        <v>0.9</v>
      </c>
      <c r="T169" s="129">
        <f t="shared" si="42"/>
        <v>0.9</v>
      </c>
      <c r="U169" s="129">
        <f t="shared" si="42"/>
        <v>0.9</v>
      </c>
      <c r="V169" s="129">
        <f t="shared" si="42"/>
        <v>0.9</v>
      </c>
      <c r="W169" s="129">
        <f t="shared" si="42"/>
        <v>0.9</v>
      </c>
      <c r="X169" s="129">
        <f t="shared" si="42"/>
        <v>0.9</v>
      </c>
      <c r="Y169" s="129">
        <f t="shared" si="42"/>
        <v>0.9</v>
      </c>
      <c r="Z169" s="129">
        <f t="shared" si="42"/>
        <v>0.9</v>
      </c>
      <c r="AA169" s="129">
        <f t="shared" si="42"/>
        <v>0.9</v>
      </c>
      <c r="AB169" s="129">
        <f t="shared" si="42"/>
        <v>0.9</v>
      </c>
      <c r="AC169" s="129">
        <f t="shared" si="42"/>
        <v>0.9</v>
      </c>
      <c r="AD169" s="129">
        <f t="shared" si="42"/>
        <v>0.9</v>
      </c>
      <c r="AE169" s="129">
        <f t="shared" si="42"/>
        <v>0.9</v>
      </c>
      <c r="AF169" s="129">
        <f t="shared" si="42"/>
        <v>0.9</v>
      </c>
      <c r="AG169" s="171">
        <v>2.2000000000000002</v>
      </c>
      <c r="AH169" s="51"/>
      <c r="AI169" s="52"/>
      <c r="AK169" s="53"/>
    </row>
    <row r="170" spans="1:37" x14ac:dyDescent="0.25">
      <c r="A170" s="118" t="s">
        <v>175</v>
      </c>
      <c r="B170" s="128">
        <v>0.44</v>
      </c>
      <c r="C170" s="129">
        <f t="shared" si="41"/>
        <v>0.44</v>
      </c>
      <c r="D170" s="129">
        <f t="shared" si="41"/>
        <v>0.44</v>
      </c>
      <c r="E170" s="129">
        <f t="shared" si="41"/>
        <v>0.44</v>
      </c>
      <c r="F170" s="129">
        <f t="shared" si="41"/>
        <v>0.44</v>
      </c>
      <c r="G170" s="129">
        <f t="shared" si="41"/>
        <v>0.44</v>
      </c>
      <c r="H170" s="129">
        <f t="shared" si="41"/>
        <v>0.44</v>
      </c>
      <c r="I170" s="129">
        <f t="shared" si="41"/>
        <v>0.44</v>
      </c>
      <c r="J170" s="129">
        <f t="shared" si="41"/>
        <v>0.44</v>
      </c>
      <c r="K170" s="129">
        <f t="shared" si="41"/>
        <v>0.44</v>
      </c>
      <c r="L170" s="129">
        <f t="shared" si="41"/>
        <v>0.44</v>
      </c>
      <c r="M170" s="129">
        <f t="shared" si="41"/>
        <v>0.44</v>
      </c>
      <c r="N170" s="129">
        <f t="shared" si="41"/>
        <v>0.44</v>
      </c>
      <c r="O170" s="129">
        <f t="shared" si="41"/>
        <v>0.44</v>
      </c>
      <c r="P170" s="129">
        <f t="shared" si="41"/>
        <v>0.44</v>
      </c>
      <c r="Q170" s="129">
        <f t="shared" si="41"/>
        <v>0.44</v>
      </c>
      <c r="R170" s="129">
        <f t="shared" si="42"/>
        <v>0.44</v>
      </c>
      <c r="S170" s="129">
        <f t="shared" si="42"/>
        <v>0.44</v>
      </c>
      <c r="T170" s="129">
        <f t="shared" si="42"/>
        <v>0.44</v>
      </c>
      <c r="U170" s="129">
        <f t="shared" si="42"/>
        <v>0.44</v>
      </c>
      <c r="V170" s="129">
        <f t="shared" si="42"/>
        <v>0.44</v>
      </c>
      <c r="W170" s="129">
        <f t="shared" si="42"/>
        <v>0.44</v>
      </c>
      <c r="X170" s="129">
        <f t="shared" si="42"/>
        <v>0.44</v>
      </c>
      <c r="Y170" s="129">
        <f t="shared" si="42"/>
        <v>0.44</v>
      </c>
      <c r="Z170" s="129">
        <f t="shared" si="42"/>
        <v>0.44</v>
      </c>
      <c r="AA170" s="129">
        <f t="shared" si="42"/>
        <v>0.44</v>
      </c>
      <c r="AB170" s="129">
        <f t="shared" si="42"/>
        <v>0.44</v>
      </c>
      <c r="AC170" s="129">
        <f t="shared" si="42"/>
        <v>0.44</v>
      </c>
      <c r="AD170" s="129">
        <f t="shared" si="42"/>
        <v>0.44</v>
      </c>
      <c r="AE170" s="129">
        <f t="shared" si="42"/>
        <v>0.44</v>
      </c>
      <c r="AF170" s="129">
        <f t="shared" si="42"/>
        <v>0.44</v>
      </c>
      <c r="AG170" s="171">
        <v>2</v>
      </c>
      <c r="AH170" s="51"/>
      <c r="AI170" s="52"/>
      <c r="AK170" s="53"/>
    </row>
    <row r="171" spans="1:37" x14ac:dyDescent="0.25">
      <c r="A171" s="118" t="s">
        <v>176</v>
      </c>
      <c r="B171" s="128">
        <v>2.1</v>
      </c>
      <c r="C171" s="129">
        <f t="shared" si="41"/>
        <v>2.1</v>
      </c>
      <c r="D171" s="129">
        <f t="shared" si="41"/>
        <v>2.1</v>
      </c>
      <c r="E171" s="129">
        <f t="shared" si="41"/>
        <v>2.1</v>
      </c>
      <c r="F171" s="129">
        <f t="shared" si="41"/>
        <v>2.1</v>
      </c>
      <c r="G171" s="129">
        <f t="shared" si="41"/>
        <v>2.1</v>
      </c>
      <c r="H171" s="129">
        <f t="shared" si="41"/>
        <v>2.1</v>
      </c>
      <c r="I171" s="129">
        <f t="shared" si="41"/>
        <v>2.1</v>
      </c>
      <c r="J171" s="129">
        <f t="shared" si="41"/>
        <v>2.1</v>
      </c>
      <c r="K171" s="129">
        <f t="shared" si="41"/>
        <v>2.1</v>
      </c>
      <c r="L171" s="129">
        <f t="shared" si="41"/>
        <v>2.1</v>
      </c>
      <c r="M171" s="129">
        <f t="shared" si="41"/>
        <v>2.1</v>
      </c>
      <c r="N171" s="129">
        <f t="shared" si="41"/>
        <v>2.1</v>
      </c>
      <c r="O171" s="129">
        <f t="shared" si="41"/>
        <v>2.1</v>
      </c>
      <c r="P171" s="129">
        <f t="shared" si="41"/>
        <v>2.1</v>
      </c>
      <c r="Q171" s="129">
        <f t="shared" si="41"/>
        <v>2.1</v>
      </c>
      <c r="R171" s="129">
        <f t="shared" si="42"/>
        <v>2.1</v>
      </c>
      <c r="S171" s="129">
        <f t="shared" si="42"/>
        <v>2.1</v>
      </c>
      <c r="T171" s="129">
        <f t="shared" si="42"/>
        <v>2.1</v>
      </c>
      <c r="U171" s="129">
        <f t="shared" si="42"/>
        <v>2.1</v>
      </c>
      <c r="V171" s="129">
        <f t="shared" si="42"/>
        <v>2.1</v>
      </c>
      <c r="W171" s="129">
        <f t="shared" si="42"/>
        <v>2.1</v>
      </c>
      <c r="X171" s="129">
        <f t="shared" si="42"/>
        <v>2.1</v>
      </c>
      <c r="Y171" s="129">
        <f t="shared" si="42"/>
        <v>2.1</v>
      </c>
      <c r="Z171" s="129">
        <f t="shared" si="42"/>
        <v>2.1</v>
      </c>
      <c r="AA171" s="129">
        <f t="shared" si="42"/>
        <v>2.1</v>
      </c>
      <c r="AB171" s="129">
        <f t="shared" si="42"/>
        <v>2.1</v>
      </c>
      <c r="AC171" s="129">
        <f t="shared" si="42"/>
        <v>2.1</v>
      </c>
      <c r="AD171" s="129">
        <f t="shared" si="42"/>
        <v>2.1</v>
      </c>
      <c r="AE171" s="129">
        <f t="shared" si="42"/>
        <v>2.1</v>
      </c>
      <c r="AF171" s="129">
        <f t="shared" si="42"/>
        <v>2.1</v>
      </c>
      <c r="AG171" s="171">
        <v>2</v>
      </c>
      <c r="AH171" s="51"/>
      <c r="AI171" s="52"/>
      <c r="AK171" s="53"/>
    </row>
    <row r="172" spans="1:37" x14ac:dyDescent="0.25">
      <c r="A172" s="118" t="s">
        <v>177</v>
      </c>
      <c r="B172" s="128">
        <v>0.9</v>
      </c>
      <c r="C172" s="129">
        <f t="shared" si="41"/>
        <v>0.9</v>
      </c>
      <c r="D172" s="129">
        <f t="shared" si="41"/>
        <v>0.9</v>
      </c>
      <c r="E172" s="129">
        <f t="shared" si="41"/>
        <v>0.9</v>
      </c>
      <c r="F172" s="129">
        <f t="shared" si="41"/>
        <v>0.9</v>
      </c>
      <c r="G172" s="129">
        <f t="shared" si="41"/>
        <v>0.9</v>
      </c>
      <c r="H172" s="129">
        <f t="shared" si="41"/>
        <v>0.9</v>
      </c>
      <c r="I172" s="129">
        <f t="shared" si="41"/>
        <v>0.9</v>
      </c>
      <c r="J172" s="129">
        <f t="shared" si="41"/>
        <v>0.9</v>
      </c>
      <c r="K172" s="129">
        <f t="shared" si="41"/>
        <v>0.9</v>
      </c>
      <c r="L172" s="129">
        <f t="shared" si="41"/>
        <v>0.9</v>
      </c>
      <c r="M172" s="129">
        <f t="shared" si="41"/>
        <v>0.9</v>
      </c>
      <c r="N172" s="129">
        <f t="shared" si="41"/>
        <v>0.9</v>
      </c>
      <c r="O172" s="129">
        <f t="shared" si="41"/>
        <v>0.9</v>
      </c>
      <c r="P172" s="129">
        <f t="shared" si="41"/>
        <v>0.9</v>
      </c>
      <c r="Q172" s="129">
        <f t="shared" si="41"/>
        <v>0.9</v>
      </c>
      <c r="R172" s="129">
        <f t="shared" si="42"/>
        <v>0.9</v>
      </c>
      <c r="S172" s="129">
        <f t="shared" si="42"/>
        <v>0.9</v>
      </c>
      <c r="T172" s="129">
        <f t="shared" si="42"/>
        <v>0.9</v>
      </c>
      <c r="U172" s="129">
        <f t="shared" si="42"/>
        <v>0.9</v>
      </c>
      <c r="V172" s="129">
        <f t="shared" si="42"/>
        <v>0.9</v>
      </c>
      <c r="W172" s="129">
        <f t="shared" si="42"/>
        <v>0.9</v>
      </c>
      <c r="X172" s="129">
        <f t="shared" si="42"/>
        <v>0.9</v>
      </c>
      <c r="Y172" s="129">
        <f t="shared" si="42"/>
        <v>0.9</v>
      </c>
      <c r="Z172" s="129">
        <f t="shared" si="42"/>
        <v>0.9</v>
      </c>
      <c r="AA172" s="129">
        <f t="shared" si="42"/>
        <v>0.9</v>
      </c>
      <c r="AB172" s="129">
        <f t="shared" si="42"/>
        <v>0.9</v>
      </c>
      <c r="AC172" s="129">
        <f t="shared" si="42"/>
        <v>0.9</v>
      </c>
      <c r="AD172" s="129">
        <f t="shared" si="42"/>
        <v>0.9</v>
      </c>
      <c r="AE172" s="129">
        <f t="shared" si="42"/>
        <v>0.9</v>
      </c>
      <c r="AF172" s="129">
        <f t="shared" si="42"/>
        <v>0.9</v>
      </c>
      <c r="AG172" s="171">
        <v>2</v>
      </c>
      <c r="AH172" s="51"/>
      <c r="AI172" s="52"/>
      <c r="AK172" s="53"/>
    </row>
    <row r="173" spans="1:37" x14ac:dyDescent="0.25">
      <c r="A173" s="118" t="s">
        <v>178</v>
      </c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71">
        <v>1.8</v>
      </c>
      <c r="AH173" s="51"/>
      <c r="AI173" s="52"/>
      <c r="AK173" s="53"/>
    </row>
    <row r="174" spans="1:37" x14ac:dyDescent="0.25">
      <c r="A174" s="118" t="s">
        <v>179</v>
      </c>
      <c r="B174" s="128">
        <v>0.57999999999999996</v>
      </c>
      <c r="C174" s="129">
        <f t="shared" ref="C174:AF182" si="43">B174</f>
        <v>0.57999999999999996</v>
      </c>
      <c r="D174" s="129">
        <f t="shared" si="43"/>
        <v>0.57999999999999996</v>
      </c>
      <c r="E174" s="129">
        <f t="shared" si="43"/>
        <v>0.57999999999999996</v>
      </c>
      <c r="F174" s="129">
        <f t="shared" si="43"/>
        <v>0.57999999999999996</v>
      </c>
      <c r="G174" s="129">
        <f t="shared" si="43"/>
        <v>0.57999999999999996</v>
      </c>
      <c r="H174" s="129">
        <f t="shared" si="43"/>
        <v>0.57999999999999996</v>
      </c>
      <c r="I174" s="129">
        <f t="shared" si="43"/>
        <v>0.57999999999999996</v>
      </c>
      <c r="J174" s="129">
        <f t="shared" si="43"/>
        <v>0.57999999999999996</v>
      </c>
      <c r="K174" s="129">
        <f t="shared" si="43"/>
        <v>0.57999999999999996</v>
      </c>
      <c r="L174" s="129">
        <f t="shared" si="43"/>
        <v>0.57999999999999996</v>
      </c>
      <c r="M174" s="129">
        <f t="shared" si="43"/>
        <v>0.57999999999999996</v>
      </c>
      <c r="N174" s="129">
        <f t="shared" si="43"/>
        <v>0.57999999999999996</v>
      </c>
      <c r="O174" s="129">
        <f t="shared" si="43"/>
        <v>0.57999999999999996</v>
      </c>
      <c r="P174" s="129">
        <f t="shared" si="43"/>
        <v>0.57999999999999996</v>
      </c>
      <c r="Q174" s="129">
        <f t="shared" si="43"/>
        <v>0.57999999999999996</v>
      </c>
      <c r="R174" s="129">
        <f t="shared" si="43"/>
        <v>0.57999999999999996</v>
      </c>
      <c r="S174" s="129">
        <f t="shared" si="43"/>
        <v>0.57999999999999996</v>
      </c>
      <c r="T174" s="129">
        <f t="shared" si="43"/>
        <v>0.57999999999999996</v>
      </c>
      <c r="U174" s="129">
        <f t="shared" si="43"/>
        <v>0.57999999999999996</v>
      </c>
      <c r="V174" s="129">
        <f t="shared" si="43"/>
        <v>0.57999999999999996</v>
      </c>
      <c r="W174" s="129">
        <f t="shared" si="43"/>
        <v>0.57999999999999996</v>
      </c>
      <c r="X174" s="129">
        <f t="shared" si="43"/>
        <v>0.57999999999999996</v>
      </c>
      <c r="Y174" s="129">
        <f t="shared" si="43"/>
        <v>0.57999999999999996</v>
      </c>
      <c r="Z174" s="129">
        <f t="shared" si="43"/>
        <v>0.57999999999999996</v>
      </c>
      <c r="AA174" s="129">
        <f t="shared" si="43"/>
        <v>0.57999999999999996</v>
      </c>
      <c r="AB174" s="129">
        <f t="shared" si="43"/>
        <v>0.57999999999999996</v>
      </c>
      <c r="AC174" s="129">
        <f t="shared" si="43"/>
        <v>0.57999999999999996</v>
      </c>
      <c r="AD174" s="129">
        <f t="shared" si="43"/>
        <v>0.57999999999999996</v>
      </c>
      <c r="AE174" s="129">
        <f t="shared" si="43"/>
        <v>0.57999999999999996</v>
      </c>
      <c r="AF174" s="129">
        <f t="shared" si="43"/>
        <v>0.57999999999999996</v>
      </c>
      <c r="AG174" s="171">
        <v>1.8</v>
      </c>
      <c r="AH174" s="51"/>
      <c r="AI174" s="52"/>
      <c r="AK174" s="53"/>
    </row>
    <row r="175" spans="1:37" x14ac:dyDescent="0.25">
      <c r="A175" s="118" t="s">
        <v>180</v>
      </c>
      <c r="B175" s="128">
        <v>0.8</v>
      </c>
      <c r="C175" s="129">
        <f t="shared" si="43"/>
        <v>0.8</v>
      </c>
      <c r="D175" s="129">
        <f t="shared" si="43"/>
        <v>0.8</v>
      </c>
      <c r="E175" s="129">
        <f t="shared" si="43"/>
        <v>0.8</v>
      </c>
      <c r="F175" s="129">
        <f t="shared" si="43"/>
        <v>0.8</v>
      </c>
      <c r="G175" s="129">
        <f t="shared" si="43"/>
        <v>0.8</v>
      </c>
      <c r="H175" s="129">
        <f t="shared" si="43"/>
        <v>0.8</v>
      </c>
      <c r="I175" s="129">
        <f t="shared" si="43"/>
        <v>0.8</v>
      </c>
      <c r="J175" s="129">
        <f t="shared" si="43"/>
        <v>0.8</v>
      </c>
      <c r="K175" s="129">
        <f t="shared" si="43"/>
        <v>0.8</v>
      </c>
      <c r="L175" s="129">
        <f t="shared" si="43"/>
        <v>0.8</v>
      </c>
      <c r="M175" s="129">
        <f t="shared" si="43"/>
        <v>0.8</v>
      </c>
      <c r="N175" s="129">
        <f t="shared" si="43"/>
        <v>0.8</v>
      </c>
      <c r="O175" s="129">
        <f t="shared" si="43"/>
        <v>0.8</v>
      </c>
      <c r="P175" s="129">
        <f t="shared" si="43"/>
        <v>0.8</v>
      </c>
      <c r="Q175" s="129">
        <f t="shared" si="43"/>
        <v>0.8</v>
      </c>
      <c r="R175" s="129">
        <f t="shared" si="43"/>
        <v>0.8</v>
      </c>
      <c r="S175" s="129">
        <f t="shared" si="43"/>
        <v>0.8</v>
      </c>
      <c r="T175" s="129">
        <f t="shared" si="43"/>
        <v>0.8</v>
      </c>
      <c r="U175" s="129">
        <f t="shared" si="43"/>
        <v>0.8</v>
      </c>
      <c r="V175" s="129">
        <f t="shared" si="43"/>
        <v>0.8</v>
      </c>
      <c r="W175" s="129">
        <f t="shared" si="43"/>
        <v>0.8</v>
      </c>
      <c r="X175" s="129">
        <f t="shared" si="43"/>
        <v>0.8</v>
      </c>
      <c r="Y175" s="129">
        <f t="shared" si="43"/>
        <v>0.8</v>
      </c>
      <c r="Z175" s="129">
        <f t="shared" si="43"/>
        <v>0.8</v>
      </c>
      <c r="AA175" s="129">
        <f t="shared" si="43"/>
        <v>0.8</v>
      </c>
      <c r="AB175" s="129">
        <f t="shared" si="43"/>
        <v>0.8</v>
      </c>
      <c r="AC175" s="129">
        <f t="shared" si="43"/>
        <v>0.8</v>
      </c>
      <c r="AD175" s="129">
        <f t="shared" si="43"/>
        <v>0.8</v>
      </c>
      <c r="AE175" s="129">
        <f t="shared" si="43"/>
        <v>0.8</v>
      </c>
      <c r="AF175" s="129">
        <f t="shared" si="43"/>
        <v>0.8</v>
      </c>
      <c r="AG175" s="171">
        <v>1.65</v>
      </c>
      <c r="AH175" s="51"/>
      <c r="AI175" s="52"/>
      <c r="AK175" s="53"/>
    </row>
    <row r="176" spans="1:37" x14ac:dyDescent="0.25">
      <c r="A176" s="118" t="s">
        <v>212</v>
      </c>
      <c r="B176" s="128">
        <v>0</v>
      </c>
      <c r="C176" s="129">
        <f t="shared" si="43"/>
        <v>0</v>
      </c>
      <c r="D176" s="129">
        <f t="shared" si="43"/>
        <v>0</v>
      </c>
      <c r="E176" s="129">
        <f t="shared" si="43"/>
        <v>0</v>
      </c>
      <c r="F176" s="129">
        <f t="shared" si="43"/>
        <v>0</v>
      </c>
      <c r="G176" s="129">
        <f t="shared" si="43"/>
        <v>0</v>
      </c>
      <c r="H176" s="129">
        <f t="shared" si="43"/>
        <v>0</v>
      </c>
      <c r="I176" s="129">
        <f t="shared" si="43"/>
        <v>0</v>
      </c>
      <c r="J176" s="129">
        <f t="shared" si="43"/>
        <v>0</v>
      </c>
      <c r="K176" s="129">
        <f t="shared" si="43"/>
        <v>0</v>
      </c>
      <c r="L176" s="129">
        <f t="shared" si="43"/>
        <v>0</v>
      </c>
      <c r="M176" s="129">
        <f t="shared" si="43"/>
        <v>0</v>
      </c>
      <c r="N176" s="129">
        <f t="shared" si="43"/>
        <v>0</v>
      </c>
      <c r="O176" s="129">
        <f t="shared" si="43"/>
        <v>0</v>
      </c>
      <c r="P176" s="129">
        <f t="shared" si="43"/>
        <v>0</v>
      </c>
      <c r="Q176" s="129">
        <f t="shared" si="43"/>
        <v>0</v>
      </c>
      <c r="R176" s="129">
        <f t="shared" si="43"/>
        <v>0</v>
      </c>
      <c r="S176" s="129">
        <f t="shared" si="43"/>
        <v>0</v>
      </c>
      <c r="T176" s="129">
        <f t="shared" si="43"/>
        <v>0</v>
      </c>
      <c r="U176" s="129">
        <f t="shared" si="43"/>
        <v>0</v>
      </c>
      <c r="V176" s="129">
        <f t="shared" si="43"/>
        <v>0</v>
      </c>
      <c r="W176" s="129">
        <f t="shared" si="43"/>
        <v>0</v>
      </c>
      <c r="X176" s="129">
        <f t="shared" si="43"/>
        <v>0</v>
      </c>
      <c r="Y176" s="129">
        <f t="shared" si="43"/>
        <v>0</v>
      </c>
      <c r="Z176" s="129">
        <f t="shared" si="43"/>
        <v>0</v>
      </c>
      <c r="AA176" s="129">
        <f t="shared" si="43"/>
        <v>0</v>
      </c>
      <c r="AB176" s="129">
        <f t="shared" si="43"/>
        <v>0</v>
      </c>
      <c r="AC176" s="129">
        <f t="shared" si="43"/>
        <v>0</v>
      </c>
      <c r="AD176" s="129">
        <f t="shared" si="43"/>
        <v>0</v>
      </c>
      <c r="AE176" s="129">
        <f t="shared" si="43"/>
        <v>0</v>
      </c>
      <c r="AF176" s="129">
        <f t="shared" si="43"/>
        <v>0</v>
      </c>
      <c r="AG176" s="171">
        <v>1.5</v>
      </c>
      <c r="AH176" s="51"/>
      <c r="AI176" s="52"/>
      <c r="AK176" s="53"/>
    </row>
    <row r="177" spans="1:37" x14ac:dyDescent="0.25">
      <c r="A177" s="118" t="s">
        <v>181</v>
      </c>
      <c r="B177" s="128">
        <v>0.6</v>
      </c>
      <c r="C177" s="129">
        <f t="shared" si="43"/>
        <v>0.6</v>
      </c>
      <c r="D177" s="129">
        <f t="shared" si="43"/>
        <v>0.6</v>
      </c>
      <c r="E177" s="129">
        <f t="shared" si="43"/>
        <v>0.6</v>
      </c>
      <c r="F177" s="129">
        <f t="shared" si="43"/>
        <v>0.6</v>
      </c>
      <c r="G177" s="129">
        <f t="shared" si="43"/>
        <v>0.6</v>
      </c>
      <c r="H177" s="129">
        <f t="shared" si="43"/>
        <v>0.6</v>
      </c>
      <c r="I177" s="129">
        <f t="shared" si="43"/>
        <v>0.6</v>
      </c>
      <c r="J177" s="129">
        <f t="shared" si="43"/>
        <v>0.6</v>
      </c>
      <c r="K177" s="129">
        <f t="shared" si="43"/>
        <v>0.6</v>
      </c>
      <c r="L177" s="129">
        <f t="shared" si="43"/>
        <v>0.6</v>
      </c>
      <c r="M177" s="129">
        <f t="shared" si="43"/>
        <v>0.6</v>
      </c>
      <c r="N177" s="129">
        <f t="shared" si="43"/>
        <v>0.6</v>
      </c>
      <c r="O177" s="129">
        <f t="shared" si="43"/>
        <v>0.6</v>
      </c>
      <c r="P177" s="129">
        <f t="shared" si="43"/>
        <v>0.6</v>
      </c>
      <c r="Q177" s="129">
        <f t="shared" si="43"/>
        <v>0.6</v>
      </c>
      <c r="R177" s="129">
        <f t="shared" si="43"/>
        <v>0.6</v>
      </c>
      <c r="S177" s="129">
        <f t="shared" si="43"/>
        <v>0.6</v>
      </c>
      <c r="T177" s="129">
        <f t="shared" si="43"/>
        <v>0.6</v>
      </c>
      <c r="U177" s="129">
        <f t="shared" si="43"/>
        <v>0.6</v>
      </c>
      <c r="V177" s="129">
        <f t="shared" si="43"/>
        <v>0.6</v>
      </c>
      <c r="W177" s="129">
        <f t="shared" si="43"/>
        <v>0.6</v>
      </c>
      <c r="X177" s="129">
        <f t="shared" si="43"/>
        <v>0.6</v>
      </c>
      <c r="Y177" s="129">
        <f t="shared" si="43"/>
        <v>0.6</v>
      </c>
      <c r="Z177" s="129">
        <f t="shared" si="43"/>
        <v>0.6</v>
      </c>
      <c r="AA177" s="129">
        <f t="shared" si="43"/>
        <v>0.6</v>
      </c>
      <c r="AB177" s="129">
        <f t="shared" si="43"/>
        <v>0.6</v>
      </c>
      <c r="AC177" s="129">
        <f t="shared" si="43"/>
        <v>0.6</v>
      </c>
      <c r="AD177" s="129">
        <f t="shared" si="43"/>
        <v>0.6</v>
      </c>
      <c r="AE177" s="129">
        <f t="shared" si="43"/>
        <v>0.6</v>
      </c>
      <c r="AF177" s="129">
        <f t="shared" si="43"/>
        <v>0.6</v>
      </c>
      <c r="AG177" s="171">
        <v>0.998</v>
      </c>
      <c r="AH177" s="51"/>
      <c r="AI177" s="52"/>
      <c r="AK177" s="53"/>
    </row>
    <row r="178" spans="1:37" x14ac:dyDescent="0.25">
      <c r="A178" s="118" t="s">
        <v>182</v>
      </c>
      <c r="B178" s="128">
        <v>0.6</v>
      </c>
      <c r="C178" s="129">
        <f t="shared" si="43"/>
        <v>0.6</v>
      </c>
      <c r="D178" s="129">
        <f t="shared" si="43"/>
        <v>0.6</v>
      </c>
      <c r="E178" s="129">
        <f t="shared" si="43"/>
        <v>0.6</v>
      </c>
      <c r="F178" s="129">
        <f t="shared" si="43"/>
        <v>0.6</v>
      </c>
      <c r="G178" s="129">
        <f t="shared" si="43"/>
        <v>0.6</v>
      </c>
      <c r="H178" s="129">
        <f t="shared" si="43"/>
        <v>0.6</v>
      </c>
      <c r="I178" s="129">
        <f t="shared" si="43"/>
        <v>0.6</v>
      </c>
      <c r="J178" s="129">
        <f t="shared" si="43"/>
        <v>0.6</v>
      </c>
      <c r="K178" s="129">
        <f t="shared" si="43"/>
        <v>0.6</v>
      </c>
      <c r="L178" s="129">
        <f t="shared" si="43"/>
        <v>0.6</v>
      </c>
      <c r="M178" s="129">
        <f t="shared" si="43"/>
        <v>0.6</v>
      </c>
      <c r="N178" s="129">
        <f t="shared" si="43"/>
        <v>0.6</v>
      </c>
      <c r="O178" s="129">
        <f t="shared" si="43"/>
        <v>0.6</v>
      </c>
      <c r="P178" s="129">
        <f t="shared" si="43"/>
        <v>0.6</v>
      </c>
      <c r="Q178" s="129">
        <f t="shared" si="43"/>
        <v>0.6</v>
      </c>
      <c r="R178" s="129">
        <f t="shared" si="43"/>
        <v>0.6</v>
      </c>
      <c r="S178" s="129">
        <f t="shared" si="43"/>
        <v>0.6</v>
      </c>
      <c r="T178" s="129">
        <f t="shared" si="43"/>
        <v>0.6</v>
      </c>
      <c r="U178" s="129">
        <f t="shared" si="43"/>
        <v>0.6</v>
      </c>
      <c r="V178" s="129">
        <f t="shared" si="43"/>
        <v>0.6</v>
      </c>
      <c r="W178" s="129">
        <f t="shared" si="43"/>
        <v>0.6</v>
      </c>
      <c r="X178" s="129">
        <f t="shared" si="43"/>
        <v>0.6</v>
      </c>
      <c r="Y178" s="129">
        <f t="shared" si="43"/>
        <v>0.6</v>
      </c>
      <c r="Z178" s="129">
        <f t="shared" si="43"/>
        <v>0.6</v>
      </c>
      <c r="AA178" s="129">
        <f t="shared" si="43"/>
        <v>0.6</v>
      </c>
      <c r="AB178" s="129">
        <f t="shared" si="43"/>
        <v>0.6</v>
      </c>
      <c r="AC178" s="129">
        <f t="shared" si="43"/>
        <v>0.6</v>
      </c>
      <c r="AD178" s="129">
        <f t="shared" si="43"/>
        <v>0.6</v>
      </c>
      <c r="AE178" s="129">
        <f t="shared" si="43"/>
        <v>0.6</v>
      </c>
      <c r="AF178" s="129">
        <f t="shared" si="43"/>
        <v>0.6</v>
      </c>
      <c r="AG178" s="171">
        <v>0.997</v>
      </c>
      <c r="AH178" s="51"/>
      <c r="AI178" s="52"/>
      <c r="AK178" s="53"/>
    </row>
    <row r="179" spans="1:37" x14ac:dyDescent="0.25">
      <c r="A179" s="118" t="s">
        <v>183</v>
      </c>
      <c r="B179" s="128">
        <v>0.35</v>
      </c>
      <c r="C179" s="129">
        <f t="shared" si="43"/>
        <v>0.35</v>
      </c>
      <c r="D179" s="129">
        <f t="shared" si="43"/>
        <v>0.35</v>
      </c>
      <c r="E179" s="129">
        <f t="shared" si="43"/>
        <v>0.35</v>
      </c>
      <c r="F179" s="129">
        <f t="shared" si="43"/>
        <v>0.35</v>
      </c>
      <c r="G179" s="129">
        <f t="shared" si="43"/>
        <v>0.35</v>
      </c>
      <c r="H179" s="129">
        <f t="shared" si="43"/>
        <v>0.35</v>
      </c>
      <c r="I179" s="129">
        <f t="shared" si="43"/>
        <v>0.35</v>
      </c>
      <c r="J179" s="129">
        <f t="shared" si="43"/>
        <v>0.35</v>
      </c>
      <c r="K179" s="129">
        <f t="shared" si="43"/>
        <v>0.35</v>
      </c>
      <c r="L179" s="129">
        <f t="shared" si="43"/>
        <v>0.35</v>
      </c>
      <c r="M179" s="129">
        <f t="shared" si="43"/>
        <v>0.35</v>
      </c>
      <c r="N179" s="129">
        <f t="shared" si="43"/>
        <v>0.35</v>
      </c>
      <c r="O179" s="129">
        <f t="shared" si="43"/>
        <v>0.35</v>
      </c>
      <c r="P179" s="129">
        <f t="shared" si="43"/>
        <v>0.35</v>
      </c>
      <c r="Q179" s="129">
        <f t="shared" si="43"/>
        <v>0.35</v>
      </c>
      <c r="R179" s="129">
        <f t="shared" si="43"/>
        <v>0.35</v>
      </c>
      <c r="S179" s="129">
        <f t="shared" si="43"/>
        <v>0.35</v>
      </c>
      <c r="T179" s="129">
        <f t="shared" si="43"/>
        <v>0.35</v>
      </c>
      <c r="U179" s="129">
        <f t="shared" si="43"/>
        <v>0.35</v>
      </c>
      <c r="V179" s="129">
        <f t="shared" si="43"/>
        <v>0.35</v>
      </c>
      <c r="W179" s="129">
        <f t="shared" si="43"/>
        <v>0.35</v>
      </c>
      <c r="X179" s="129">
        <f t="shared" si="43"/>
        <v>0.35</v>
      </c>
      <c r="Y179" s="129">
        <f t="shared" si="43"/>
        <v>0.35</v>
      </c>
      <c r="Z179" s="129">
        <f t="shared" si="43"/>
        <v>0.35</v>
      </c>
      <c r="AA179" s="129">
        <f t="shared" si="43"/>
        <v>0.35</v>
      </c>
      <c r="AB179" s="129">
        <f t="shared" si="43"/>
        <v>0.35</v>
      </c>
      <c r="AC179" s="129">
        <f t="shared" si="43"/>
        <v>0.35</v>
      </c>
      <c r="AD179" s="129">
        <f t="shared" si="43"/>
        <v>0.35</v>
      </c>
      <c r="AE179" s="129">
        <f t="shared" si="43"/>
        <v>0.35</v>
      </c>
      <c r="AF179" s="129">
        <f t="shared" si="43"/>
        <v>0.35</v>
      </c>
      <c r="AG179" s="171">
        <v>0.997</v>
      </c>
      <c r="AH179" s="51"/>
      <c r="AI179" s="52"/>
      <c r="AK179" s="53"/>
    </row>
    <row r="180" spans="1:37" x14ac:dyDescent="0.25">
      <c r="A180" s="118" t="s">
        <v>184</v>
      </c>
      <c r="B180" s="128">
        <v>0.28999999999999998</v>
      </c>
      <c r="C180" s="129">
        <f t="shared" si="43"/>
        <v>0.28999999999999998</v>
      </c>
      <c r="D180" s="129">
        <f t="shared" si="43"/>
        <v>0.28999999999999998</v>
      </c>
      <c r="E180" s="129">
        <f t="shared" si="43"/>
        <v>0.28999999999999998</v>
      </c>
      <c r="F180" s="129">
        <f t="shared" si="43"/>
        <v>0.28999999999999998</v>
      </c>
      <c r="G180" s="129">
        <f t="shared" si="43"/>
        <v>0.28999999999999998</v>
      </c>
      <c r="H180" s="129">
        <f t="shared" si="43"/>
        <v>0.28999999999999998</v>
      </c>
      <c r="I180" s="129">
        <f t="shared" si="43"/>
        <v>0.28999999999999998</v>
      </c>
      <c r="J180" s="129">
        <f t="shared" si="43"/>
        <v>0.28999999999999998</v>
      </c>
      <c r="K180" s="129">
        <f t="shared" si="43"/>
        <v>0.28999999999999998</v>
      </c>
      <c r="L180" s="129">
        <f t="shared" si="43"/>
        <v>0.28999999999999998</v>
      </c>
      <c r="M180" s="129">
        <f t="shared" si="43"/>
        <v>0.28999999999999998</v>
      </c>
      <c r="N180" s="129">
        <f t="shared" si="43"/>
        <v>0.28999999999999998</v>
      </c>
      <c r="O180" s="129">
        <f t="shared" si="43"/>
        <v>0.28999999999999998</v>
      </c>
      <c r="P180" s="129">
        <f t="shared" si="43"/>
        <v>0.28999999999999998</v>
      </c>
      <c r="Q180" s="129">
        <f t="shared" si="43"/>
        <v>0.28999999999999998</v>
      </c>
      <c r="R180" s="129">
        <f t="shared" si="43"/>
        <v>0.28999999999999998</v>
      </c>
      <c r="S180" s="129">
        <f t="shared" si="43"/>
        <v>0.28999999999999998</v>
      </c>
      <c r="T180" s="129">
        <f t="shared" si="43"/>
        <v>0.28999999999999998</v>
      </c>
      <c r="U180" s="129">
        <f t="shared" si="43"/>
        <v>0.28999999999999998</v>
      </c>
      <c r="V180" s="129">
        <f t="shared" si="43"/>
        <v>0.28999999999999998</v>
      </c>
      <c r="W180" s="129">
        <f t="shared" si="43"/>
        <v>0.28999999999999998</v>
      </c>
      <c r="X180" s="129">
        <f t="shared" si="43"/>
        <v>0.28999999999999998</v>
      </c>
      <c r="Y180" s="129">
        <f t="shared" si="43"/>
        <v>0.28999999999999998</v>
      </c>
      <c r="Z180" s="129">
        <f t="shared" si="43"/>
        <v>0.28999999999999998</v>
      </c>
      <c r="AA180" s="129">
        <f t="shared" si="43"/>
        <v>0.28999999999999998</v>
      </c>
      <c r="AB180" s="129">
        <f t="shared" si="43"/>
        <v>0.28999999999999998</v>
      </c>
      <c r="AC180" s="129">
        <f t="shared" si="43"/>
        <v>0.28999999999999998</v>
      </c>
      <c r="AD180" s="129">
        <f t="shared" si="43"/>
        <v>0.28999999999999998</v>
      </c>
      <c r="AE180" s="129">
        <f t="shared" si="43"/>
        <v>0.28999999999999998</v>
      </c>
      <c r="AF180" s="129">
        <f t="shared" si="43"/>
        <v>0.28999999999999998</v>
      </c>
      <c r="AG180" s="171">
        <v>0.996</v>
      </c>
      <c r="AH180" s="51"/>
      <c r="AI180" s="52"/>
      <c r="AK180" s="53"/>
    </row>
    <row r="181" spans="1:37" x14ac:dyDescent="0.25">
      <c r="A181" s="118" t="s">
        <v>185</v>
      </c>
      <c r="B181" s="128">
        <v>0.06</v>
      </c>
      <c r="C181" s="129">
        <f t="shared" si="43"/>
        <v>0.06</v>
      </c>
      <c r="D181" s="129">
        <f t="shared" si="43"/>
        <v>0.06</v>
      </c>
      <c r="E181" s="129">
        <f t="shared" si="43"/>
        <v>0.06</v>
      </c>
      <c r="F181" s="129">
        <f t="shared" si="43"/>
        <v>0.06</v>
      </c>
      <c r="G181" s="129">
        <f t="shared" si="43"/>
        <v>0.06</v>
      </c>
      <c r="H181" s="129">
        <f t="shared" si="43"/>
        <v>0.06</v>
      </c>
      <c r="I181" s="129">
        <f t="shared" si="43"/>
        <v>0.06</v>
      </c>
      <c r="J181" s="129">
        <f t="shared" si="43"/>
        <v>0.06</v>
      </c>
      <c r="K181" s="129">
        <f t="shared" si="43"/>
        <v>0.06</v>
      </c>
      <c r="L181" s="129">
        <f t="shared" si="43"/>
        <v>0.06</v>
      </c>
      <c r="M181" s="129">
        <f t="shared" si="43"/>
        <v>0.06</v>
      </c>
      <c r="N181" s="129">
        <f t="shared" si="43"/>
        <v>0.06</v>
      </c>
      <c r="O181" s="129">
        <f t="shared" si="43"/>
        <v>0.06</v>
      </c>
      <c r="P181" s="129">
        <f t="shared" si="43"/>
        <v>0.06</v>
      </c>
      <c r="Q181" s="129">
        <f t="shared" si="43"/>
        <v>0.06</v>
      </c>
      <c r="R181" s="129">
        <f t="shared" si="43"/>
        <v>0.06</v>
      </c>
      <c r="S181" s="129">
        <f t="shared" si="43"/>
        <v>0.06</v>
      </c>
      <c r="T181" s="129">
        <f t="shared" si="43"/>
        <v>0.06</v>
      </c>
      <c r="U181" s="129">
        <f t="shared" si="43"/>
        <v>0.06</v>
      </c>
      <c r="V181" s="129">
        <f t="shared" si="43"/>
        <v>0.06</v>
      </c>
      <c r="W181" s="129">
        <f t="shared" si="43"/>
        <v>0.06</v>
      </c>
      <c r="X181" s="129">
        <f t="shared" si="43"/>
        <v>0.06</v>
      </c>
      <c r="Y181" s="129">
        <f t="shared" si="43"/>
        <v>0.06</v>
      </c>
      <c r="Z181" s="129">
        <f t="shared" si="43"/>
        <v>0.06</v>
      </c>
      <c r="AA181" s="129">
        <f t="shared" si="43"/>
        <v>0.06</v>
      </c>
      <c r="AB181" s="129">
        <f t="shared" si="43"/>
        <v>0.06</v>
      </c>
      <c r="AC181" s="129">
        <f t="shared" si="43"/>
        <v>0.06</v>
      </c>
      <c r="AD181" s="129">
        <f t="shared" si="43"/>
        <v>0.06</v>
      </c>
      <c r="AE181" s="129">
        <f t="shared" si="43"/>
        <v>0.06</v>
      </c>
      <c r="AF181" s="129">
        <f t="shared" si="43"/>
        <v>0.06</v>
      </c>
      <c r="AG181" s="171">
        <v>0.996</v>
      </c>
      <c r="AH181" s="51"/>
      <c r="AI181" s="52"/>
      <c r="AK181" s="53"/>
    </row>
    <row r="182" spans="1:37" x14ac:dyDescent="0.25">
      <c r="A182" s="118" t="s">
        <v>186</v>
      </c>
      <c r="B182" s="128">
        <v>0.11</v>
      </c>
      <c r="C182" s="129">
        <f t="shared" si="43"/>
        <v>0.11</v>
      </c>
      <c r="D182" s="129">
        <f t="shared" si="43"/>
        <v>0.11</v>
      </c>
      <c r="E182" s="129">
        <f t="shared" si="43"/>
        <v>0.11</v>
      </c>
      <c r="F182" s="129">
        <f t="shared" si="43"/>
        <v>0.11</v>
      </c>
      <c r="G182" s="129">
        <f t="shared" si="43"/>
        <v>0.11</v>
      </c>
      <c r="H182" s="129">
        <f t="shared" si="43"/>
        <v>0.11</v>
      </c>
      <c r="I182" s="129">
        <f t="shared" si="43"/>
        <v>0.11</v>
      </c>
      <c r="J182" s="129">
        <f t="shared" si="43"/>
        <v>0.11</v>
      </c>
      <c r="K182" s="129">
        <f t="shared" si="43"/>
        <v>0.11</v>
      </c>
      <c r="L182" s="129">
        <f t="shared" si="43"/>
        <v>0.11</v>
      </c>
      <c r="M182" s="129">
        <f t="shared" si="43"/>
        <v>0.11</v>
      </c>
      <c r="N182" s="129">
        <f t="shared" si="43"/>
        <v>0.11</v>
      </c>
      <c r="O182" s="129">
        <f t="shared" si="43"/>
        <v>0.11</v>
      </c>
      <c r="P182" s="129">
        <f t="shared" si="43"/>
        <v>0.11</v>
      </c>
      <c r="Q182" s="129">
        <f t="shared" si="43"/>
        <v>0.11</v>
      </c>
      <c r="R182" s="129">
        <f t="shared" ref="R182:AF186" si="44">Q182</f>
        <v>0.11</v>
      </c>
      <c r="S182" s="129">
        <f t="shared" si="44"/>
        <v>0.11</v>
      </c>
      <c r="T182" s="129">
        <f t="shared" si="44"/>
        <v>0.11</v>
      </c>
      <c r="U182" s="129">
        <f t="shared" si="44"/>
        <v>0.11</v>
      </c>
      <c r="V182" s="129">
        <f t="shared" si="44"/>
        <v>0.11</v>
      </c>
      <c r="W182" s="129">
        <f t="shared" si="44"/>
        <v>0.11</v>
      </c>
      <c r="X182" s="129">
        <f t="shared" si="44"/>
        <v>0.11</v>
      </c>
      <c r="Y182" s="129">
        <f t="shared" si="44"/>
        <v>0.11</v>
      </c>
      <c r="Z182" s="129">
        <f t="shared" si="44"/>
        <v>0.11</v>
      </c>
      <c r="AA182" s="129">
        <f t="shared" si="44"/>
        <v>0.11</v>
      </c>
      <c r="AB182" s="129">
        <f t="shared" si="44"/>
        <v>0.11</v>
      </c>
      <c r="AC182" s="129">
        <f t="shared" si="44"/>
        <v>0.11</v>
      </c>
      <c r="AD182" s="129">
        <f t="shared" si="44"/>
        <v>0.11</v>
      </c>
      <c r="AE182" s="129">
        <f t="shared" si="44"/>
        <v>0.11</v>
      </c>
      <c r="AF182" s="129">
        <f t="shared" si="44"/>
        <v>0.11</v>
      </c>
      <c r="AG182" s="171">
        <v>0.996</v>
      </c>
      <c r="AH182" s="51"/>
      <c r="AI182" s="52"/>
      <c r="AK182" s="53"/>
    </row>
    <row r="183" spans="1:37" x14ac:dyDescent="0.25">
      <c r="A183" s="118" t="s">
        <v>187</v>
      </c>
      <c r="B183" s="128">
        <v>0.1</v>
      </c>
      <c r="C183" s="129">
        <f t="shared" ref="C183:Q186" si="45">B183</f>
        <v>0.1</v>
      </c>
      <c r="D183" s="129">
        <f t="shared" si="45"/>
        <v>0.1</v>
      </c>
      <c r="E183" s="129">
        <f t="shared" si="45"/>
        <v>0.1</v>
      </c>
      <c r="F183" s="129">
        <f t="shared" si="45"/>
        <v>0.1</v>
      </c>
      <c r="G183" s="129">
        <f t="shared" si="45"/>
        <v>0.1</v>
      </c>
      <c r="H183" s="129">
        <f t="shared" si="45"/>
        <v>0.1</v>
      </c>
      <c r="I183" s="129">
        <f t="shared" si="45"/>
        <v>0.1</v>
      </c>
      <c r="J183" s="129">
        <f t="shared" si="45"/>
        <v>0.1</v>
      </c>
      <c r="K183" s="129">
        <f t="shared" si="45"/>
        <v>0.1</v>
      </c>
      <c r="L183" s="129">
        <f t="shared" si="45"/>
        <v>0.1</v>
      </c>
      <c r="M183" s="129">
        <f t="shared" si="45"/>
        <v>0.1</v>
      </c>
      <c r="N183" s="129">
        <f t="shared" si="45"/>
        <v>0.1</v>
      </c>
      <c r="O183" s="129">
        <f t="shared" si="45"/>
        <v>0.1</v>
      </c>
      <c r="P183" s="129">
        <f t="shared" si="45"/>
        <v>0.1</v>
      </c>
      <c r="Q183" s="129">
        <f t="shared" si="45"/>
        <v>0.1</v>
      </c>
      <c r="R183" s="129">
        <f t="shared" si="44"/>
        <v>0.1</v>
      </c>
      <c r="S183" s="129">
        <f t="shared" si="44"/>
        <v>0.1</v>
      </c>
      <c r="T183" s="129">
        <f t="shared" si="44"/>
        <v>0.1</v>
      </c>
      <c r="U183" s="129">
        <f t="shared" si="44"/>
        <v>0.1</v>
      </c>
      <c r="V183" s="129">
        <f t="shared" si="44"/>
        <v>0.1</v>
      </c>
      <c r="W183" s="129">
        <f t="shared" si="44"/>
        <v>0.1</v>
      </c>
      <c r="X183" s="129">
        <f t="shared" si="44"/>
        <v>0.1</v>
      </c>
      <c r="Y183" s="129">
        <f t="shared" si="44"/>
        <v>0.1</v>
      </c>
      <c r="Z183" s="129">
        <f t="shared" si="44"/>
        <v>0.1</v>
      </c>
      <c r="AA183" s="129">
        <f t="shared" si="44"/>
        <v>0.1</v>
      </c>
      <c r="AB183" s="129">
        <f t="shared" si="44"/>
        <v>0.1</v>
      </c>
      <c r="AC183" s="129">
        <f t="shared" si="44"/>
        <v>0.1</v>
      </c>
      <c r="AD183" s="129">
        <f t="shared" si="44"/>
        <v>0.1</v>
      </c>
      <c r="AE183" s="129">
        <f t="shared" si="44"/>
        <v>0.1</v>
      </c>
      <c r="AF183" s="129">
        <f t="shared" si="44"/>
        <v>0.1</v>
      </c>
      <c r="AG183" s="171">
        <v>0.995</v>
      </c>
      <c r="AH183" s="51"/>
      <c r="AI183" s="52"/>
      <c r="AK183" s="53"/>
    </row>
    <row r="184" spans="1:37" x14ac:dyDescent="0.25">
      <c r="A184" s="118" t="s">
        <v>188</v>
      </c>
      <c r="B184" s="128">
        <v>0.09</v>
      </c>
      <c r="C184" s="129">
        <f t="shared" si="45"/>
        <v>0.09</v>
      </c>
      <c r="D184" s="129">
        <f t="shared" si="45"/>
        <v>0.09</v>
      </c>
      <c r="E184" s="129">
        <f t="shared" si="45"/>
        <v>0.09</v>
      </c>
      <c r="F184" s="129">
        <f t="shared" si="45"/>
        <v>0.09</v>
      </c>
      <c r="G184" s="129">
        <f t="shared" si="45"/>
        <v>0.09</v>
      </c>
      <c r="H184" s="129">
        <f t="shared" si="45"/>
        <v>0.09</v>
      </c>
      <c r="I184" s="129">
        <f t="shared" si="45"/>
        <v>0.09</v>
      </c>
      <c r="J184" s="129">
        <f t="shared" si="45"/>
        <v>0.09</v>
      </c>
      <c r="K184" s="129">
        <f t="shared" si="45"/>
        <v>0.09</v>
      </c>
      <c r="L184" s="129">
        <f t="shared" si="45"/>
        <v>0.09</v>
      </c>
      <c r="M184" s="129">
        <f t="shared" si="45"/>
        <v>0.09</v>
      </c>
      <c r="N184" s="129">
        <f t="shared" si="45"/>
        <v>0.09</v>
      </c>
      <c r="O184" s="129">
        <f t="shared" si="45"/>
        <v>0.09</v>
      </c>
      <c r="P184" s="129">
        <f t="shared" si="45"/>
        <v>0.09</v>
      </c>
      <c r="Q184" s="129">
        <f t="shared" si="45"/>
        <v>0.09</v>
      </c>
      <c r="R184" s="129">
        <f t="shared" si="44"/>
        <v>0.09</v>
      </c>
      <c r="S184" s="129">
        <f t="shared" si="44"/>
        <v>0.09</v>
      </c>
      <c r="T184" s="129">
        <f t="shared" si="44"/>
        <v>0.09</v>
      </c>
      <c r="U184" s="129">
        <f t="shared" si="44"/>
        <v>0.09</v>
      </c>
      <c r="V184" s="129">
        <f t="shared" si="44"/>
        <v>0.09</v>
      </c>
      <c r="W184" s="129">
        <f t="shared" si="44"/>
        <v>0.09</v>
      </c>
      <c r="X184" s="129">
        <f t="shared" si="44"/>
        <v>0.09</v>
      </c>
      <c r="Y184" s="129">
        <f t="shared" si="44"/>
        <v>0.09</v>
      </c>
      <c r="Z184" s="129">
        <f t="shared" si="44"/>
        <v>0.09</v>
      </c>
      <c r="AA184" s="129">
        <f t="shared" si="44"/>
        <v>0.09</v>
      </c>
      <c r="AB184" s="129">
        <f t="shared" si="44"/>
        <v>0.09</v>
      </c>
      <c r="AC184" s="129">
        <f t="shared" si="44"/>
        <v>0.09</v>
      </c>
      <c r="AD184" s="129">
        <f t="shared" si="44"/>
        <v>0.09</v>
      </c>
      <c r="AE184" s="129">
        <f t="shared" si="44"/>
        <v>0.09</v>
      </c>
      <c r="AF184" s="129">
        <f t="shared" si="44"/>
        <v>0.09</v>
      </c>
      <c r="AG184" s="171">
        <v>0.99299999999999999</v>
      </c>
      <c r="AH184" s="51"/>
      <c r="AI184" s="52"/>
      <c r="AK184" s="53"/>
    </row>
    <row r="185" spans="1:37" x14ac:dyDescent="0.25">
      <c r="A185" s="118" t="s">
        <v>189</v>
      </c>
      <c r="B185" s="50">
        <v>0.04</v>
      </c>
      <c r="C185" s="129">
        <f t="shared" si="45"/>
        <v>0.04</v>
      </c>
      <c r="D185" s="129">
        <f t="shared" si="45"/>
        <v>0.04</v>
      </c>
      <c r="E185" s="129">
        <f t="shared" si="45"/>
        <v>0.04</v>
      </c>
      <c r="F185" s="129">
        <f t="shared" si="45"/>
        <v>0.04</v>
      </c>
      <c r="G185" s="129">
        <f t="shared" si="45"/>
        <v>0.04</v>
      </c>
      <c r="H185" s="129">
        <f t="shared" si="45"/>
        <v>0.04</v>
      </c>
      <c r="I185" s="129">
        <f t="shared" si="45"/>
        <v>0.04</v>
      </c>
      <c r="J185" s="129">
        <f t="shared" si="45"/>
        <v>0.04</v>
      </c>
      <c r="K185" s="129">
        <f t="shared" si="45"/>
        <v>0.04</v>
      </c>
      <c r="L185" s="129">
        <f t="shared" si="45"/>
        <v>0.04</v>
      </c>
      <c r="M185" s="129">
        <f t="shared" si="45"/>
        <v>0.04</v>
      </c>
      <c r="N185" s="129">
        <f t="shared" si="45"/>
        <v>0.04</v>
      </c>
      <c r="O185" s="129">
        <f t="shared" si="45"/>
        <v>0.04</v>
      </c>
      <c r="P185" s="129">
        <f t="shared" si="45"/>
        <v>0.04</v>
      </c>
      <c r="Q185" s="129">
        <f t="shared" si="45"/>
        <v>0.04</v>
      </c>
      <c r="R185" s="129">
        <f t="shared" si="44"/>
        <v>0.04</v>
      </c>
      <c r="S185" s="129">
        <f t="shared" si="44"/>
        <v>0.04</v>
      </c>
      <c r="T185" s="129">
        <f t="shared" si="44"/>
        <v>0.04</v>
      </c>
      <c r="U185" s="129">
        <f t="shared" si="44"/>
        <v>0.04</v>
      </c>
      <c r="V185" s="129">
        <f t="shared" si="44"/>
        <v>0.04</v>
      </c>
      <c r="W185" s="129">
        <f t="shared" si="44"/>
        <v>0.04</v>
      </c>
      <c r="X185" s="129">
        <f t="shared" si="44"/>
        <v>0.04</v>
      </c>
      <c r="Y185" s="129">
        <f t="shared" si="44"/>
        <v>0.04</v>
      </c>
      <c r="Z185" s="129">
        <f t="shared" si="44"/>
        <v>0.04</v>
      </c>
      <c r="AA185" s="129">
        <f t="shared" si="44"/>
        <v>0.04</v>
      </c>
      <c r="AB185" s="129">
        <f t="shared" si="44"/>
        <v>0.04</v>
      </c>
      <c r="AC185" s="129">
        <f t="shared" si="44"/>
        <v>0.04</v>
      </c>
      <c r="AD185" s="129">
        <f t="shared" si="44"/>
        <v>0.04</v>
      </c>
      <c r="AE185" s="129">
        <f t="shared" si="44"/>
        <v>0.04</v>
      </c>
      <c r="AF185" s="129">
        <f t="shared" si="44"/>
        <v>0.04</v>
      </c>
      <c r="AG185" s="171">
        <v>0.99</v>
      </c>
      <c r="AH185" s="51"/>
      <c r="AI185" s="52"/>
      <c r="AK185" s="53"/>
    </row>
    <row r="186" spans="1:37" x14ac:dyDescent="0.25">
      <c r="A186" s="118" t="s">
        <v>190</v>
      </c>
      <c r="B186" s="50">
        <v>2.3E-2</v>
      </c>
      <c r="C186" s="129">
        <f>B186</f>
        <v>2.3E-2</v>
      </c>
      <c r="D186" s="129">
        <f t="shared" si="45"/>
        <v>2.3E-2</v>
      </c>
      <c r="E186" s="129">
        <f t="shared" si="45"/>
        <v>2.3E-2</v>
      </c>
      <c r="F186" s="129">
        <f t="shared" si="45"/>
        <v>2.3E-2</v>
      </c>
      <c r="G186" s="129">
        <f t="shared" si="45"/>
        <v>2.3E-2</v>
      </c>
      <c r="H186" s="129">
        <f t="shared" si="45"/>
        <v>2.3E-2</v>
      </c>
      <c r="I186" s="129">
        <f t="shared" si="45"/>
        <v>2.3E-2</v>
      </c>
      <c r="J186" s="129">
        <f t="shared" si="45"/>
        <v>2.3E-2</v>
      </c>
      <c r="K186" s="129">
        <f t="shared" si="45"/>
        <v>2.3E-2</v>
      </c>
      <c r="L186" s="129">
        <f t="shared" si="45"/>
        <v>2.3E-2</v>
      </c>
      <c r="M186" s="129">
        <f t="shared" si="45"/>
        <v>2.3E-2</v>
      </c>
      <c r="N186" s="129">
        <f t="shared" si="45"/>
        <v>2.3E-2</v>
      </c>
      <c r="O186" s="129">
        <f t="shared" si="45"/>
        <v>2.3E-2</v>
      </c>
      <c r="P186" s="129">
        <f t="shared" si="45"/>
        <v>2.3E-2</v>
      </c>
      <c r="Q186" s="129">
        <f t="shared" si="45"/>
        <v>2.3E-2</v>
      </c>
      <c r="R186" s="129">
        <f t="shared" si="44"/>
        <v>2.3E-2</v>
      </c>
      <c r="S186" s="129">
        <f t="shared" si="44"/>
        <v>2.3E-2</v>
      </c>
      <c r="T186" s="129">
        <f t="shared" si="44"/>
        <v>2.3E-2</v>
      </c>
      <c r="U186" s="129">
        <f t="shared" si="44"/>
        <v>2.3E-2</v>
      </c>
      <c r="V186" s="129">
        <f t="shared" si="44"/>
        <v>2.3E-2</v>
      </c>
      <c r="W186" s="129">
        <f t="shared" si="44"/>
        <v>2.3E-2</v>
      </c>
      <c r="X186" s="129">
        <f t="shared" si="44"/>
        <v>2.3E-2</v>
      </c>
      <c r="Y186" s="129">
        <f t="shared" si="44"/>
        <v>2.3E-2</v>
      </c>
      <c r="Z186" s="129">
        <f t="shared" si="44"/>
        <v>2.3E-2</v>
      </c>
      <c r="AA186" s="129">
        <f t="shared" si="44"/>
        <v>2.3E-2</v>
      </c>
      <c r="AB186" s="129">
        <f t="shared" si="44"/>
        <v>2.3E-2</v>
      </c>
      <c r="AC186" s="129">
        <f t="shared" si="44"/>
        <v>2.3E-2</v>
      </c>
      <c r="AD186" s="129">
        <f t="shared" si="44"/>
        <v>2.3E-2</v>
      </c>
      <c r="AE186" s="129">
        <f t="shared" si="44"/>
        <v>2.3E-2</v>
      </c>
      <c r="AF186" s="129">
        <f t="shared" si="44"/>
        <v>2.3E-2</v>
      </c>
      <c r="AG186" s="171">
        <v>0.97899999999999998</v>
      </c>
      <c r="AH186" s="51"/>
      <c r="AI186" s="52"/>
      <c r="AK186" s="53"/>
    </row>
    <row r="187" spans="1:37" ht="15.75" thickBot="1" x14ac:dyDescent="0.3">
      <c r="A187" s="130" t="s">
        <v>207</v>
      </c>
      <c r="B187" s="131">
        <f t="shared" ref="B187:AG187" si="46">SUM(B97:B186)</f>
        <v>194.70600000000002</v>
      </c>
      <c r="C187" s="131">
        <f t="shared" si="46"/>
        <v>194.70600000000002</v>
      </c>
      <c r="D187" s="131">
        <f t="shared" si="46"/>
        <v>194.70600000000002</v>
      </c>
      <c r="E187" s="131">
        <f t="shared" si="46"/>
        <v>194.70600000000002</v>
      </c>
      <c r="F187" s="131">
        <f t="shared" si="46"/>
        <v>194.70600000000002</v>
      </c>
      <c r="G187" s="131">
        <f t="shared" si="46"/>
        <v>194.70600000000002</v>
      </c>
      <c r="H187" s="131">
        <f t="shared" si="46"/>
        <v>194.70600000000002</v>
      </c>
      <c r="I187" s="131">
        <f t="shared" si="46"/>
        <v>192.10600000000005</v>
      </c>
      <c r="J187" s="131">
        <f t="shared" si="46"/>
        <v>192.10600000000005</v>
      </c>
      <c r="K187" s="131">
        <f t="shared" si="46"/>
        <v>192.10600000000005</v>
      </c>
      <c r="L187" s="131">
        <f t="shared" si="46"/>
        <v>192.10600000000005</v>
      </c>
      <c r="M187" s="131">
        <f t="shared" si="46"/>
        <v>192.10600000000005</v>
      </c>
      <c r="N187" s="131">
        <f t="shared" si="46"/>
        <v>192.10600000000005</v>
      </c>
      <c r="O187" s="131">
        <f t="shared" si="46"/>
        <v>192.10600000000005</v>
      </c>
      <c r="P187" s="131">
        <f t="shared" si="46"/>
        <v>192.10600000000005</v>
      </c>
      <c r="Q187" s="131">
        <f t="shared" si="46"/>
        <v>192.10600000000005</v>
      </c>
      <c r="R187" s="131">
        <f t="shared" si="46"/>
        <v>192.10600000000005</v>
      </c>
      <c r="S187" s="131">
        <f t="shared" si="46"/>
        <v>192.10600000000005</v>
      </c>
      <c r="T187" s="131">
        <f t="shared" si="46"/>
        <v>192.10600000000005</v>
      </c>
      <c r="U187" s="131">
        <f t="shared" si="46"/>
        <v>192.10600000000005</v>
      </c>
      <c r="V187" s="131">
        <f t="shared" si="46"/>
        <v>192.10600000000005</v>
      </c>
      <c r="W187" s="131">
        <f t="shared" si="46"/>
        <v>192.10600000000005</v>
      </c>
      <c r="X187" s="131">
        <f t="shared" si="46"/>
        <v>192.10600000000005</v>
      </c>
      <c r="Y187" s="131">
        <f t="shared" si="46"/>
        <v>192.10600000000005</v>
      </c>
      <c r="Z187" s="131">
        <f t="shared" si="46"/>
        <v>192.10600000000005</v>
      </c>
      <c r="AA187" s="131">
        <f t="shared" si="46"/>
        <v>192.10600000000005</v>
      </c>
      <c r="AB187" s="131">
        <f t="shared" si="46"/>
        <v>192.10600000000005</v>
      </c>
      <c r="AC187" s="131">
        <f t="shared" si="46"/>
        <v>192.10600000000005</v>
      </c>
      <c r="AD187" s="131">
        <f t="shared" si="46"/>
        <v>192.10600000000005</v>
      </c>
      <c r="AE187" s="131">
        <f t="shared" si="46"/>
        <v>192.10600000000005</v>
      </c>
      <c r="AF187" s="131">
        <f t="shared" si="46"/>
        <v>192.10600000000005</v>
      </c>
      <c r="AG187" s="132">
        <f t="shared" si="46"/>
        <v>412.72299999999984</v>
      </c>
      <c r="AH187" s="51"/>
      <c r="AI187" s="52"/>
      <c r="AK187" s="53"/>
    </row>
    <row r="188" spans="1:37" ht="15.75" thickBot="1" x14ac:dyDescent="0.3">
      <c r="A188" s="29" t="s">
        <v>32</v>
      </c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51"/>
      <c r="AI188" s="52"/>
      <c r="AK188" s="53"/>
    </row>
    <row r="189" spans="1:37" x14ac:dyDescent="0.25">
      <c r="A189" s="111" t="s">
        <v>64</v>
      </c>
      <c r="B189" s="133">
        <v>0.3</v>
      </c>
      <c r="C189" s="133">
        <f t="shared" ref="C189:R194" si="47">B189</f>
        <v>0.3</v>
      </c>
      <c r="D189" s="133">
        <f t="shared" si="47"/>
        <v>0.3</v>
      </c>
      <c r="E189" s="133">
        <f t="shared" si="47"/>
        <v>0.3</v>
      </c>
      <c r="F189" s="133">
        <f t="shared" si="47"/>
        <v>0.3</v>
      </c>
      <c r="G189" s="133">
        <f t="shared" si="47"/>
        <v>0.3</v>
      </c>
      <c r="H189" s="133">
        <f t="shared" si="47"/>
        <v>0.3</v>
      </c>
      <c r="I189" s="133">
        <f t="shared" si="47"/>
        <v>0.3</v>
      </c>
      <c r="J189" s="133">
        <f t="shared" si="47"/>
        <v>0.3</v>
      </c>
      <c r="K189" s="133">
        <f t="shared" si="47"/>
        <v>0.3</v>
      </c>
      <c r="L189" s="133">
        <f t="shared" si="47"/>
        <v>0.3</v>
      </c>
      <c r="M189" s="133">
        <f t="shared" si="47"/>
        <v>0.3</v>
      </c>
      <c r="N189" s="133">
        <f t="shared" si="47"/>
        <v>0.3</v>
      </c>
      <c r="O189" s="133">
        <f t="shared" si="47"/>
        <v>0.3</v>
      </c>
      <c r="P189" s="133">
        <f t="shared" si="47"/>
        <v>0.3</v>
      </c>
      <c r="Q189" s="133">
        <f t="shared" si="47"/>
        <v>0.3</v>
      </c>
      <c r="R189" s="133">
        <f t="shared" si="47"/>
        <v>0.3</v>
      </c>
      <c r="S189" s="133">
        <f t="shared" ref="S189:AF194" si="48">R189</f>
        <v>0.3</v>
      </c>
      <c r="T189" s="133">
        <f t="shared" si="48"/>
        <v>0.3</v>
      </c>
      <c r="U189" s="133">
        <f t="shared" si="48"/>
        <v>0.3</v>
      </c>
      <c r="V189" s="133">
        <f t="shared" si="48"/>
        <v>0.3</v>
      </c>
      <c r="W189" s="133">
        <f t="shared" si="48"/>
        <v>0.3</v>
      </c>
      <c r="X189" s="133">
        <f t="shared" si="48"/>
        <v>0.3</v>
      </c>
      <c r="Y189" s="133">
        <f t="shared" si="48"/>
        <v>0.3</v>
      </c>
      <c r="Z189" s="133">
        <f t="shared" si="48"/>
        <v>0.3</v>
      </c>
      <c r="AA189" s="133">
        <f t="shared" si="48"/>
        <v>0.3</v>
      </c>
      <c r="AB189" s="133">
        <f t="shared" si="48"/>
        <v>0.3</v>
      </c>
      <c r="AC189" s="133">
        <f t="shared" si="48"/>
        <v>0.3</v>
      </c>
      <c r="AD189" s="133">
        <f t="shared" si="48"/>
        <v>0.3</v>
      </c>
      <c r="AE189" s="133">
        <f t="shared" si="48"/>
        <v>0.3</v>
      </c>
      <c r="AF189" s="133">
        <f t="shared" si="48"/>
        <v>0.3</v>
      </c>
      <c r="AG189" s="134">
        <v>2.4</v>
      </c>
      <c r="AH189" s="51"/>
      <c r="AI189" s="52"/>
      <c r="AK189" s="53"/>
    </row>
    <row r="190" spans="1:37" x14ac:dyDescent="0.25">
      <c r="A190" s="116" t="s">
        <v>65</v>
      </c>
      <c r="B190" s="129">
        <v>0.4</v>
      </c>
      <c r="C190" s="129">
        <f t="shared" si="47"/>
        <v>0.4</v>
      </c>
      <c r="D190" s="129">
        <f t="shared" si="47"/>
        <v>0.4</v>
      </c>
      <c r="E190" s="129">
        <f t="shared" si="47"/>
        <v>0.4</v>
      </c>
      <c r="F190" s="129">
        <f t="shared" si="47"/>
        <v>0.4</v>
      </c>
      <c r="G190" s="129">
        <f t="shared" si="47"/>
        <v>0.4</v>
      </c>
      <c r="H190" s="129">
        <f t="shared" si="47"/>
        <v>0.4</v>
      </c>
      <c r="I190" s="129">
        <f t="shared" si="47"/>
        <v>0.4</v>
      </c>
      <c r="J190" s="129">
        <f t="shared" si="47"/>
        <v>0.4</v>
      </c>
      <c r="K190" s="129">
        <f t="shared" si="47"/>
        <v>0.4</v>
      </c>
      <c r="L190" s="129">
        <f t="shared" si="47"/>
        <v>0.4</v>
      </c>
      <c r="M190" s="129">
        <f t="shared" si="47"/>
        <v>0.4</v>
      </c>
      <c r="N190" s="129">
        <f t="shared" si="47"/>
        <v>0.4</v>
      </c>
      <c r="O190" s="129">
        <f t="shared" si="47"/>
        <v>0.4</v>
      </c>
      <c r="P190" s="129">
        <f t="shared" si="47"/>
        <v>0.4</v>
      </c>
      <c r="Q190" s="129">
        <f t="shared" si="47"/>
        <v>0.4</v>
      </c>
      <c r="R190" s="129">
        <f t="shared" si="47"/>
        <v>0.4</v>
      </c>
      <c r="S190" s="129">
        <f t="shared" si="48"/>
        <v>0.4</v>
      </c>
      <c r="T190" s="129">
        <f t="shared" si="48"/>
        <v>0.4</v>
      </c>
      <c r="U190" s="129">
        <f t="shared" si="48"/>
        <v>0.4</v>
      </c>
      <c r="V190" s="129">
        <f>U190</f>
        <v>0.4</v>
      </c>
      <c r="W190" s="129">
        <f>V190</f>
        <v>0.4</v>
      </c>
      <c r="X190" s="129">
        <f t="shared" si="48"/>
        <v>0.4</v>
      </c>
      <c r="Y190" s="129">
        <f t="shared" si="48"/>
        <v>0.4</v>
      </c>
      <c r="Z190" s="129">
        <f t="shared" si="48"/>
        <v>0.4</v>
      </c>
      <c r="AA190" s="129">
        <f t="shared" si="48"/>
        <v>0.4</v>
      </c>
      <c r="AB190" s="129">
        <f t="shared" si="48"/>
        <v>0.4</v>
      </c>
      <c r="AC190" s="129">
        <f t="shared" si="48"/>
        <v>0.4</v>
      </c>
      <c r="AD190" s="129">
        <f t="shared" si="48"/>
        <v>0.4</v>
      </c>
      <c r="AE190" s="129">
        <f t="shared" si="48"/>
        <v>0.4</v>
      </c>
      <c r="AF190" s="129">
        <f t="shared" si="48"/>
        <v>0.4</v>
      </c>
      <c r="AG190" s="135">
        <v>2</v>
      </c>
      <c r="AH190" s="51"/>
      <c r="AI190" s="52"/>
      <c r="AK190" s="53"/>
    </row>
    <row r="191" spans="1:37" x14ac:dyDescent="0.25">
      <c r="A191" s="116" t="s">
        <v>66</v>
      </c>
      <c r="B191" s="129">
        <v>1.5</v>
      </c>
      <c r="C191" s="129">
        <f t="shared" si="47"/>
        <v>1.5</v>
      </c>
      <c r="D191" s="129">
        <f t="shared" si="47"/>
        <v>1.5</v>
      </c>
      <c r="E191" s="129">
        <f t="shared" si="47"/>
        <v>1.5</v>
      </c>
      <c r="F191" s="129">
        <f t="shared" si="47"/>
        <v>1.5</v>
      </c>
      <c r="G191" s="129">
        <f t="shared" si="47"/>
        <v>1.5</v>
      </c>
      <c r="H191" s="129">
        <f t="shared" si="47"/>
        <v>1.5</v>
      </c>
      <c r="I191" s="129">
        <f t="shared" si="47"/>
        <v>1.5</v>
      </c>
      <c r="J191" s="129">
        <f t="shared" si="47"/>
        <v>1.5</v>
      </c>
      <c r="K191" s="129">
        <f t="shared" si="47"/>
        <v>1.5</v>
      </c>
      <c r="L191" s="129">
        <f t="shared" si="47"/>
        <v>1.5</v>
      </c>
      <c r="M191" s="129">
        <f t="shared" si="47"/>
        <v>1.5</v>
      </c>
      <c r="N191" s="129">
        <f t="shared" si="47"/>
        <v>1.5</v>
      </c>
      <c r="O191" s="129">
        <f t="shared" si="47"/>
        <v>1.5</v>
      </c>
      <c r="P191" s="129">
        <f t="shared" si="47"/>
        <v>1.5</v>
      </c>
      <c r="Q191" s="129">
        <f t="shared" si="47"/>
        <v>1.5</v>
      </c>
      <c r="R191" s="129">
        <f t="shared" si="47"/>
        <v>1.5</v>
      </c>
      <c r="S191" s="129">
        <f t="shared" si="48"/>
        <v>1.5</v>
      </c>
      <c r="T191" s="129">
        <f t="shared" si="48"/>
        <v>1.5</v>
      </c>
      <c r="U191" s="129">
        <f t="shared" si="48"/>
        <v>1.5</v>
      </c>
      <c r="V191" s="129">
        <f t="shared" si="48"/>
        <v>1.5</v>
      </c>
      <c r="W191" s="129">
        <f t="shared" si="48"/>
        <v>1.5</v>
      </c>
      <c r="X191" s="129">
        <f t="shared" si="48"/>
        <v>1.5</v>
      </c>
      <c r="Y191" s="129">
        <f t="shared" si="48"/>
        <v>1.5</v>
      </c>
      <c r="Z191" s="129">
        <f t="shared" si="48"/>
        <v>1.5</v>
      </c>
      <c r="AA191" s="129">
        <f t="shared" si="48"/>
        <v>1.5</v>
      </c>
      <c r="AB191" s="129">
        <f t="shared" si="48"/>
        <v>1.5</v>
      </c>
      <c r="AC191" s="129">
        <f t="shared" si="48"/>
        <v>1.5</v>
      </c>
      <c r="AD191" s="129">
        <f t="shared" si="48"/>
        <v>1.5</v>
      </c>
      <c r="AE191" s="129">
        <f t="shared" si="48"/>
        <v>1.5</v>
      </c>
      <c r="AF191" s="129">
        <f t="shared" si="48"/>
        <v>1.5</v>
      </c>
      <c r="AG191" s="135">
        <v>1.5</v>
      </c>
      <c r="AH191" s="51"/>
      <c r="AI191" s="52"/>
      <c r="AK191" s="53"/>
    </row>
    <row r="192" spans="1:37" x14ac:dyDescent="0.25">
      <c r="A192" s="116" t="s">
        <v>67</v>
      </c>
      <c r="B192" s="129">
        <v>0.3</v>
      </c>
      <c r="C192" s="129">
        <f t="shared" si="47"/>
        <v>0.3</v>
      </c>
      <c r="D192" s="129">
        <f t="shared" si="47"/>
        <v>0.3</v>
      </c>
      <c r="E192" s="129">
        <f t="shared" si="47"/>
        <v>0.3</v>
      </c>
      <c r="F192" s="129">
        <f t="shared" si="47"/>
        <v>0.3</v>
      </c>
      <c r="G192" s="129">
        <f t="shared" si="47"/>
        <v>0.3</v>
      </c>
      <c r="H192" s="129">
        <f t="shared" si="47"/>
        <v>0.3</v>
      </c>
      <c r="I192" s="129">
        <f t="shared" si="47"/>
        <v>0.3</v>
      </c>
      <c r="J192" s="129">
        <f t="shared" si="47"/>
        <v>0.3</v>
      </c>
      <c r="K192" s="129">
        <f t="shared" si="47"/>
        <v>0.3</v>
      </c>
      <c r="L192" s="129">
        <f t="shared" si="47"/>
        <v>0.3</v>
      </c>
      <c r="M192" s="129">
        <f t="shared" si="47"/>
        <v>0.3</v>
      </c>
      <c r="N192" s="129">
        <f t="shared" si="47"/>
        <v>0.3</v>
      </c>
      <c r="O192" s="129">
        <f t="shared" si="47"/>
        <v>0.3</v>
      </c>
      <c r="P192" s="129">
        <f t="shared" si="47"/>
        <v>0.3</v>
      </c>
      <c r="Q192" s="129">
        <f t="shared" si="47"/>
        <v>0.3</v>
      </c>
      <c r="R192" s="129">
        <f t="shared" si="47"/>
        <v>0.3</v>
      </c>
      <c r="S192" s="129">
        <f t="shared" si="48"/>
        <v>0.3</v>
      </c>
      <c r="T192" s="129">
        <f t="shared" si="48"/>
        <v>0.3</v>
      </c>
      <c r="U192" s="129">
        <f t="shared" si="48"/>
        <v>0.3</v>
      </c>
      <c r="V192" s="129">
        <f t="shared" si="48"/>
        <v>0.3</v>
      </c>
      <c r="W192" s="129">
        <f t="shared" si="48"/>
        <v>0.3</v>
      </c>
      <c r="X192" s="129">
        <f t="shared" si="48"/>
        <v>0.3</v>
      </c>
      <c r="Y192" s="129">
        <f t="shared" si="48"/>
        <v>0.3</v>
      </c>
      <c r="Z192" s="129">
        <f t="shared" si="48"/>
        <v>0.3</v>
      </c>
      <c r="AA192" s="129">
        <f t="shared" si="48"/>
        <v>0.3</v>
      </c>
      <c r="AB192" s="129">
        <f t="shared" si="48"/>
        <v>0.3</v>
      </c>
      <c r="AC192" s="129">
        <f t="shared" si="48"/>
        <v>0.3</v>
      </c>
      <c r="AD192" s="129">
        <f t="shared" si="48"/>
        <v>0.3</v>
      </c>
      <c r="AE192" s="129">
        <f t="shared" si="48"/>
        <v>0.3</v>
      </c>
      <c r="AF192" s="129">
        <f t="shared" si="48"/>
        <v>0.3</v>
      </c>
      <c r="AG192" s="135">
        <v>1</v>
      </c>
      <c r="AH192" s="51"/>
      <c r="AI192" s="52"/>
      <c r="AK192" s="53"/>
    </row>
    <row r="193" spans="1:50" x14ac:dyDescent="0.25">
      <c r="A193" s="116" t="s">
        <v>68</v>
      </c>
      <c r="B193" s="129">
        <v>0.4</v>
      </c>
      <c r="C193" s="129">
        <f t="shared" si="47"/>
        <v>0.4</v>
      </c>
      <c r="D193" s="129">
        <f t="shared" si="47"/>
        <v>0.4</v>
      </c>
      <c r="E193" s="129">
        <f t="shared" si="47"/>
        <v>0.4</v>
      </c>
      <c r="F193" s="129">
        <f t="shared" si="47"/>
        <v>0.4</v>
      </c>
      <c r="G193" s="129">
        <f t="shared" si="47"/>
        <v>0.4</v>
      </c>
      <c r="H193" s="129">
        <f t="shared" si="47"/>
        <v>0.4</v>
      </c>
      <c r="I193" s="129">
        <f t="shared" si="47"/>
        <v>0.4</v>
      </c>
      <c r="J193" s="129">
        <f t="shared" si="47"/>
        <v>0.4</v>
      </c>
      <c r="K193" s="129">
        <f t="shared" si="47"/>
        <v>0.4</v>
      </c>
      <c r="L193" s="129">
        <f t="shared" si="47"/>
        <v>0.4</v>
      </c>
      <c r="M193" s="129">
        <f t="shared" si="47"/>
        <v>0.4</v>
      </c>
      <c r="N193" s="129">
        <f t="shared" si="47"/>
        <v>0.4</v>
      </c>
      <c r="O193" s="129">
        <f t="shared" si="47"/>
        <v>0.4</v>
      </c>
      <c r="P193" s="129">
        <f t="shared" si="47"/>
        <v>0.4</v>
      </c>
      <c r="Q193" s="129">
        <f t="shared" si="47"/>
        <v>0.4</v>
      </c>
      <c r="R193" s="129">
        <f t="shared" si="47"/>
        <v>0.4</v>
      </c>
      <c r="S193" s="129">
        <f t="shared" si="48"/>
        <v>0.4</v>
      </c>
      <c r="T193" s="129">
        <f t="shared" si="48"/>
        <v>0.4</v>
      </c>
      <c r="U193" s="129">
        <f t="shared" si="48"/>
        <v>0.4</v>
      </c>
      <c r="V193" s="129">
        <f t="shared" si="48"/>
        <v>0.4</v>
      </c>
      <c r="W193" s="129">
        <f t="shared" si="48"/>
        <v>0.4</v>
      </c>
      <c r="X193" s="129">
        <f t="shared" si="48"/>
        <v>0.4</v>
      </c>
      <c r="Y193" s="129">
        <f t="shared" si="48"/>
        <v>0.4</v>
      </c>
      <c r="Z193" s="129">
        <f t="shared" si="48"/>
        <v>0.4</v>
      </c>
      <c r="AA193" s="129">
        <f t="shared" si="48"/>
        <v>0.4</v>
      </c>
      <c r="AB193" s="129">
        <f t="shared" si="48"/>
        <v>0.4</v>
      </c>
      <c r="AC193" s="129">
        <f t="shared" si="48"/>
        <v>0.4</v>
      </c>
      <c r="AD193" s="129">
        <f t="shared" si="48"/>
        <v>0.4</v>
      </c>
      <c r="AE193" s="129">
        <f t="shared" si="48"/>
        <v>0.4</v>
      </c>
      <c r="AF193" s="129">
        <f t="shared" si="48"/>
        <v>0.4</v>
      </c>
      <c r="AG193" s="135">
        <v>1</v>
      </c>
      <c r="AH193" s="51"/>
      <c r="AI193" s="52"/>
      <c r="AK193" s="53"/>
    </row>
    <row r="194" spans="1:50" ht="15.75" thickBot="1" x14ac:dyDescent="0.3">
      <c r="A194" s="118" t="s">
        <v>69</v>
      </c>
      <c r="B194" s="136">
        <v>0.64</v>
      </c>
      <c r="C194" s="136">
        <f t="shared" si="47"/>
        <v>0.64</v>
      </c>
      <c r="D194" s="136">
        <f t="shared" si="47"/>
        <v>0.64</v>
      </c>
      <c r="E194" s="136">
        <f t="shared" si="47"/>
        <v>0.64</v>
      </c>
      <c r="F194" s="136">
        <f t="shared" si="47"/>
        <v>0.64</v>
      </c>
      <c r="G194" s="136">
        <f t="shared" si="47"/>
        <v>0.64</v>
      </c>
      <c r="H194" s="136">
        <f t="shared" si="47"/>
        <v>0.64</v>
      </c>
      <c r="I194" s="136">
        <f t="shared" si="47"/>
        <v>0.64</v>
      </c>
      <c r="J194" s="136">
        <f t="shared" si="47"/>
        <v>0.64</v>
      </c>
      <c r="K194" s="136">
        <f t="shared" si="47"/>
        <v>0.64</v>
      </c>
      <c r="L194" s="136">
        <f t="shared" si="47"/>
        <v>0.64</v>
      </c>
      <c r="M194" s="136">
        <f t="shared" si="47"/>
        <v>0.64</v>
      </c>
      <c r="N194" s="136">
        <f t="shared" si="47"/>
        <v>0.64</v>
      </c>
      <c r="O194" s="136">
        <f t="shared" si="47"/>
        <v>0.64</v>
      </c>
      <c r="P194" s="136">
        <f t="shared" si="47"/>
        <v>0.64</v>
      </c>
      <c r="Q194" s="136">
        <f t="shared" si="47"/>
        <v>0.64</v>
      </c>
      <c r="R194" s="136">
        <f t="shared" si="47"/>
        <v>0.64</v>
      </c>
      <c r="S194" s="136">
        <f t="shared" si="48"/>
        <v>0.64</v>
      </c>
      <c r="T194" s="136">
        <f t="shared" si="48"/>
        <v>0.64</v>
      </c>
      <c r="U194" s="136">
        <f t="shared" si="48"/>
        <v>0.64</v>
      </c>
      <c r="V194" s="136">
        <f t="shared" si="48"/>
        <v>0.64</v>
      </c>
      <c r="W194" s="136">
        <f t="shared" si="48"/>
        <v>0.64</v>
      </c>
      <c r="X194" s="136">
        <f t="shared" si="48"/>
        <v>0.64</v>
      </c>
      <c r="Y194" s="136">
        <f t="shared" si="48"/>
        <v>0.64</v>
      </c>
      <c r="Z194" s="136">
        <f t="shared" si="48"/>
        <v>0.64</v>
      </c>
      <c r="AA194" s="136">
        <f t="shared" si="48"/>
        <v>0.64</v>
      </c>
      <c r="AB194" s="136">
        <f t="shared" si="48"/>
        <v>0.64</v>
      </c>
      <c r="AC194" s="136">
        <f t="shared" si="48"/>
        <v>0.64</v>
      </c>
      <c r="AD194" s="136">
        <f t="shared" si="48"/>
        <v>0.64</v>
      </c>
      <c r="AE194" s="136">
        <f t="shared" si="48"/>
        <v>0.64</v>
      </c>
      <c r="AF194" s="136">
        <f t="shared" si="48"/>
        <v>0.64</v>
      </c>
      <c r="AG194" s="137">
        <v>0.66</v>
      </c>
      <c r="AH194" s="51"/>
      <c r="AI194" s="52"/>
    </row>
    <row r="195" spans="1:50" ht="15.75" thickBot="1" x14ac:dyDescent="0.3">
      <c r="A195" s="138" t="s">
        <v>32</v>
      </c>
      <c r="B195" s="139">
        <f>SUM(B189:B194)</f>
        <v>3.54</v>
      </c>
      <c r="C195" s="139">
        <f t="shared" ref="C195:K195" si="49">SUM(C189:C194)</f>
        <v>3.54</v>
      </c>
      <c r="D195" s="139">
        <f t="shared" si="49"/>
        <v>3.54</v>
      </c>
      <c r="E195" s="139">
        <f t="shared" si="49"/>
        <v>3.54</v>
      </c>
      <c r="F195" s="139">
        <f t="shared" si="49"/>
        <v>3.54</v>
      </c>
      <c r="G195" s="139">
        <f t="shared" si="49"/>
        <v>3.54</v>
      </c>
      <c r="H195" s="139">
        <f t="shared" si="49"/>
        <v>3.54</v>
      </c>
      <c r="I195" s="139">
        <f t="shared" si="49"/>
        <v>3.54</v>
      </c>
      <c r="J195" s="139">
        <f t="shared" si="49"/>
        <v>3.54</v>
      </c>
      <c r="K195" s="139">
        <f t="shared" si="49"/>
        <v>3.54</v>
      </c>
      <c r="L195" s="139">
        <f>SUM(L189:L194)</f>
        <v>3.54</v>
      </c>
      <c r="M195" s="139">
        <f t="shared" ref="M195:R195" si="50">SUM(M189:M194)</f>
        <v>3.54</v>
      </c>
      <c r="N195" s="139">
        <f t="shared" si="50"/>
        <v>3.54</v>
      </c>
      <c r="O195" s="139">
        <f t="shared" si="50"/>
        <v>3.54</v>
      </c>
      <c r="P195" s="139">
        <f t="shared" si="50"/>
        <v>3.54</v>
      </c>
      <c r="Q195" s="139">
        <f t="shared" si="50"/>
        <v>3.54</v>
      </c>
      <c r="R195" s="139">
        <f t="shared" si="50"/>
        <v>3.54</v>
      </c>
      <c r="S195" s="139">
        <f>SUM(S189:S194)</f>
        <v>3.54</v>
      </c>
      <c r="T195" s="139">
        <f t="shared" ref="T195:AG195" si="51">SUM(T189:T194)</f>
        <v>3.54</v>
      </c>
      <c r="U195" s="139">
        <f t="shared" si="51"/>
        <v>3.54</v>
      </c>
      <c r="V195" s="139">
        <f t="shared" si="51"/>
        <v>3.54</v>
      </c>
      <c r="W195" s="139">
        <f t="shared" si="51"/>
        <v>3.54</v>
      </c>
      <c r="X195" s="139">
        <f t="shared" si="51"/>
        <v>3.54</v>
      </c>
      <c r="Y195" s="139">
        <f t="shared" si="51"/>
        <v>3.54</v>
      </c>
      <c r="Z195" s="139">
        <f t="shared" si="51"/>
        <v>3.54</v>
      </c>
      <c r="AA195" s="139">
        <f t="shared" si="51"/>
        <v>3.54</v>
      </c>
      <c r="AB195" s="139">
        <f t="shared" si="51"/>
        <v>3.54</v>
      </c>
      <c r="AC195" s="139">
        <f t="shared" si="51"/>
        <v>3.54</v>
      </c>
      <c r="AD195" s="139">
        <f t="shared" si="51"/>
        <v>3.54</v>
      </c>
      <c r="AE195" s="139">
        <f t="shared" si="51"/>
        <v>3.54</v>
      </c>
      <c r="AF195" s="139">
        <f t="shared" si="51"/>
        <v>3.54</v>
      </c>
      <c r="AG195" s="140">
        <f t="shared" si="51"/>
        <v>8.56</v>
      </c>
      <c r="AH195" s="51"/>
      <c r="AI195" s="52"/>
    </row>
    <row r="196" spans="1:50" ht="15.75" thickBot="1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105"/>
      <c r="AH196" s="45"/>
    </row>
    <row r="197" spans="1:50" x14ac:dyDescent="0.25">
      <c r="A197" s="90" t="s">
        <v>70</v>
      </c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2"/>
      <c r="AG197" s="45"/>
      <c r="AH197" s="51"/>
      <c r="AI197" s="52"/>
    </row>
    <row r="198" spans="1:50" x14ac:dyDescent="0.25">
      <c r="A198" s="143" t="s">
        <v>71</v>
      </c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5"/>
      <c r="AG198" s="146"/>
      <c r="AH198" s="51"/>
      <c r="AI198" s="52"/>
    </row>
    <row r="199" spans="1:50" x14ac:dyDescent="0.25">
      <c r="A199" s="94" t="s">
        <v>72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6"/>
      <c r="AH199" s="51"/>
      <c r="AI199" s="52"/>
    </row>
    <row r="200" spans="1:50" x14ac:dyDescent="0.25">
      <c r="A200" s="94" t="s">
        <v>73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6"/>
      <c r="AH200" s="51"/>
      <c r="AI200" s="52"/>
    </row>
    <row r="201" spans="1:50" ht="15.75" thickBot="1" x14ac:dyDescent="0.3">
      <c r="A201" s="149" t="s">
        <v>74</v>
      </c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1"/>
      <c r="AG201" s="146"/>
      <c r="AH201" s="51"/>
      <c r="AI201" s="52"/>
    </row>
    <row r="202" spans="1:50" x14ac:dyDescent="0.25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</row>
    <row r="203" spans="1:50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</row>
    <row r="204" spans="1:50" x14ac:dyDescent="0.25">
      <c r="A204" s="152" t="s">
        <v>75</v>
      </c>
      <c r="B204" s="153">
        <f>MAX(F72:M72)</f>
        <v>223.54</v>
      </c>
      <c r="C204" s="154">
        <f>INDEX(F9:M9,1,MATCH(MAX(F72:M72),F72:M72,0))</f>
        <v>0.20833333333333301</v>
      </c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</row>
    <row r="205" spans="1:50" x14ac:dyDescent="0.2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155" t="str">
        <f ca="1">MID(CELL("filename",C7),FIND("]",CELL("filename",C7))+1,600)</f>
        <v>sample_new_current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</row>
    <row r="206" spans="1:50" x14ac:dyDescent="0.25">
      <c r="A206" s="191" t="s">
        <v>76</v>
      </c>
      <c r="B206" s="191"/>
      <c r="C206" s="45"/>
      <c r="D206" s="155" t="e">
        <f ca="1">"Pie Chart of Daily Peak Demand(Inclusive of Export) of Nepal ("&amp;A4&amp;" "&amp;B4&amp;")"</f>
        <v>#VALUE!</v>
      </c>
      <c r="E206" s="45"/>
      <c r="F206" s="45"/>
      <c r="G206" s="15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155" t="e">
        <f ca="1">"Daily Load Curve(Excluding of Export) of Nepal ("&amp;A4&amp;" "&amp;B4&amp;")"</f>
        <v>#VALUE!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</row>
    <row r="207" spans="1:50" ht="12.75" customHeight="1" thickBot="1" x14ac:dyDescent="0.3">
      <c r="A207" s="156" t="s">
        <v>7</v>
      </c>
      <c r="B207" s="157"/>
      <c r="C207" s="45"/>
      <c r="D207" s="158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</row>
    <row r="208" spans="1:50" ht="15.75" thickTop="1" x14ac:dyDescent="0.25">
      <c r="A208" s="156" t="s">
        <v>77</v>
      </c>
      <c r="B208" s="15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159" t="s">
        <v>78</v>
      </c>
      <c r="T208" s="160">
        <v>4.1666666666666664E-2</v>
      </c>
      <c r="U208" s="161">
        <v>8.3333333333333301E-2</v>
      </c>
      <c r="V208" s="161">
        <v>0.125</v>
      </c>
      <c r="W208" s="161">
        <v>0.16666666666666699</v>
      </c>
      <c r="X208" s="161">
        <v>0.20833333333333301</v>
      </c>
      <c r="Y208" s="161">
        <v>0.22916666666666666</v>
      </c>
      <c r="Z208" s="161">
        <v>0.25</v>
      </c>
      <c r="AA208" s="161">
        <v>0.27083333333333331</v>
      </c>
      <c r="AB208" s="161">
        <v>0.29166666666666669</v>
      </c>
      <c r="AC208" s="161">
        <v>0.3125</v>
      </c>
      <c r="AD208" s="162">
        <v>0.33333333333333331</v>
      </c>
      <c r="AE208" s="162">
        <v>0.375</v>
      </c>
      <c r="AF208" s="162">
        <v>0.41666666666666702</v>
      </c>
      <c r="AG208" s="162">
        <v>0.45833333333333298</v>
      </c>
      <c r="AH208" s="162">
        <v>0.5</v>
      </c>
      <c r="AI208" s="162">
        <v>0.54166666666666696</v>
      </c>
      <c r="AJ208" s="162">
        <v>0.58333333333333304</v>
      </c>
      <c r="AK208" s="162">
        <v>0.625</v>
      </c>
      <c r="AL208" s="162">
        <v>0.66666666666666696</v>
      </c>
      <c r="AM208" s="162">
        <v>0.70833333333333304</v>
      </c>
      <c r="AN208" s="162">
        <v>0.72916666666666663</v>
      </c>
      <c r="AO208" s="162">
        <v>0.75</v>
      </c>
      <c r="AP208" s="162">
        <v>0.77083333333333337</v>
      </c>
      <c r="AQ208" s="162">
        <v>0.79166666666666663</v>
      </c>
      <c r="AR208" s="162">
        <v>0.8125</v>
      </c>
      <c r="AS208" s="161">
        <v>0.83333333333333337</v>
      </c>
      <c r="AT208" s="161">
        <v>0.85416666666666663</v>
      </c>
      <c r="AU208" s="161">
        <v>0.875</v>
      </c>
      <c r="AV208" s="161">
        <v>0.91666666666666696</v>
      </c>
      <c r="AW208" s="161">
        <v>0.95833333333333304</v>
      </c>
      <c r="AX208" s="161">
        <v>1</v>
      </c>
    </row>
    <row r="209" spans="1:50" x14ac:dyDescent="0.25">
      <c r="A209" s="156" t="s">
        <v>79</v>
      </c>
      <c r="B209" s="15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 t="s">
        <v>80</v>
      </c>
      <c r="T209" s="163">
        <f t="shared" ref="T209:AX209" si="52">B72</f>
        <v>223.54</v>
      </c>
      <c r="U209" s="163">
        <f t="shared" si="52"/>
        <v>223.54</v>
      </c>
      <c r="V209" s="163">
        <f t="shared" si="52"/>
        <v>223.54</v>
      </c>
      <c r="W209" s="163">
        <f t="shared" si="52"/>
        <v>223.54</v>
      </c>
      <c r="X209" s="163">
        <f t="shared" si="52"/>
        <v>223.54</v>
      </c>
      <c r="Y209" s="163">
        <f t="shared" si="52"/>
        <v>223.54</v>
      </c>
      <c r="Z209" s="163">
        <f t="shared" si="52"/>
        <v>223.54</v>
      </c>
      <c r="AA209" s="163">
        <f t="shared" si="52"/>
        <v>223.54</v>
      </c>
      <c r="AB209" s="163">
        <f t="shared" si="52"/>
        <v>223.54</v>
      </c>
      <c r="AC209" s="163">
        <f t="shared" si="52"/>
        <v>223.54</v>
      </c>
      <c r="AD209" s="163">
        <f t="shared" si="52"/>
        <v>223.54</v>
      </c>
      <c r="AE209" s="163">
        <f t="shared" si="52"/>
        <v>223.54</v>
      </c>
      <c r="AF209" s="163">
        <f t="shared" si="52"/>
        <v>223.54</v>
      </c>
      <c r="AG209" s="163">
        <f t="shared" si="52"/>
        <v>223.54</v>
      </c>
      <c r="AH209" s="163">
        <f t="shared" si="52"/>
        <v>223.54</v>
      </c>
      <c r="AI209" s="163">
        <f t="shared" si="52"/>
        <v>223.54</v>
      </c>
      <c r="AJ209" s="163">
        <f t="shared" si="52"/>
        <v>223.54</v>
      </c>
      <c r="AK209" s="163">
        <f t="shared" si="52"/>
        <v>223.54</v>
      </c>
      <c r="AL209" s="163">
        <f t="shared" si="52"/>
        <v>223.54</v>
      </c>
      <c r="AM209" s="163">
        <f t="shared" si="52"/>
        <v>223.54</v>
      </c>
      <c r="AN209" s="163">
        <f t="shared" si="52"/>
        <v>223.54</v>
      </c>
      <c r="AO209" s="163">
        <f t="shared" si="52"/>
        <v>223.54</v>
      </c>
      <c r="AP209" s="163">
        <f t="shared" si="52"/>
        <v>223.54</v>
      </c>
      <c r="AQ209" s="163">
        <f t="shared" si="52"/>
        <v>223.54</v>
      </c>
      <c r="AR209" s="163">
        <f t="shared" si="52"/>
        <v>223.54</v>
      </c>
      <c r="AS209" s="163">
        <f t="shared" si="52"/>
        <v>223.54</v>
      </c>
      <c r="AT209" s="163">
        <f t="shared" si="52"/>
        <v>223.54</v>
      </c>
      <c r="AU209" s="163">
        <f t="shared" si="52"/>
        <v>223.54</v>
      </c>
      <c r="AV209" s="163">
        <f t="shared" si="52"/>
        <v>223.54</v>
      </c>
      <c r="AW209" s="163">
        <f t="shared" si="52"/>
        <v>223.54</v>
      </c>
      <c r="AX209" s="163">
        <f t="shared" si="52"/>
        <v>223.54</v>
      </c>
    </row>
    <row r="210" spans="1:50" x14ac:dyDescent="0.25">
      <c r="A210" s="156" t="s">
        <v>81</v>
      </c>
      <c r="B210" s="15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</row>
    <row r="211" spans="1:50" x14ac:dyDescent="0.25">
      <c r="A211" s="156" t="s">
        <v>82</v>
      </c>
      <c r="B211" s="15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</row>
    <row r="212" spans="1:50" x14ac:dyDescent="0.25">
      <c r="A212" s="156" t="s">
        <v>83</v>
      </c>
      <c r="B212" s="15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</row>
    <row r="213" spans="1:50" x14ac:dyDescent="0.25">
      <c r="A213" s="156" t="s">
        <v>84</v>
      </c>
      <c r="B213" s="16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</row>
    <row r="214" spans="1:50" x14ac:dyDescent="0.25">
      <c r="A214" s="156" t="s">
        <v>85</v>
      </c>
      <c r="B214" s="15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</row>
    <row r="215" spans="1:50" x14ac:dyDescent="0.2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</row>
    <row r="216" spans="1:50" x14ac:dyDescent="0.2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</row>
    <row r="217" spans="1:50" x14ac:dyDescent="0.25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</row>
    <row r="218" spans="1:50" x14ac:dyDescent="0.25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</row>
    <row r="219" spans="1:50" x14ac:dyDescent="0.25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</row>
    <row r="220" spans="1:50" x14ac:dyDescent="0.25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</row>
    <row r="221" spans="1:50" x14ac:dyDescent="0.25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</row>
    <row r="222" spans="1:50" x14ac:dyDescent="0.25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</row>
    <row r="223" spans="1:50" x14ac:dyDescent="0.25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</row>
    <row r="224" spans="1:50" x14ac:dyDescent="0.25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</row>
    <row r="225" spans="1:34" x14ac:dyDescent="0.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</row>
    <row r="226" spans="1:34" x14ac:dyDescent="0.25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</row>
    <row r="227" spans="1:34" x14ac:dyDescent="0.25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</row>
    <row r="228" spans="1:34" x14ac:dyDescent="0.25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</row>
    <row r="229" spans="1:34" x14ac:dyDescent="0.25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</row>
    <row r="230" spans="1:34" x14ac:dyDescent="0.25">
      <c r="A230" s="165" t="s">
        <v>70</v>
      </c>
      <c r="B230" s="166">
        <f t="shared" ref="B230:AF230" si="53">B194</f>
        <v>0.64</v>
      </c>
      <c r="C230" s="166">
        <f t="shared" si="53"/>
        <v>0.64</v>
      </c>
      <c r="D230" s="166">
        <f t="shared" si="53"/>
        <v>0.64</v>
      </c>
      <c r="E230" s="166">
        <f t="shared" si="53"/>
        <v>0.64</v>
      </c>
      <c r="F230" s="166">
        <f t="shared" si="53"/>
        <v>0.64</v>
      </c>
      <c r="G230" s="166">
        <f t="shared" si="53"/>
        <v>0.64</v>
      </c>
      <c r="H230" s="166">
        <f t="shared" si="53"/>
        <v>0.64</v>
      </c>
      <c r="I230" s="166">
        <f t="shared" si="53"/>
        <v>0.64</v>
      </c>
      <c r="J230" s="166">
        <f t="shared" si="53"/>
        <v>0.64</v>
      </c>
      <c r="K230" s="166">
        <f t="shared" si="53"/>
        <v>0.64</v>
      </c>
      <c r="L230" s="166">
        <f t="shared" si="53"/>
        <v>0.64</v>
      </c>
      <c r="M230" s="166">
        <f t="shared" si="53"/>
        <v>0.64</v>
      </c>
      <c r="N230" s="166">
        <f t="shared" si="53"/>
        <v>0.64</v>
      </c>
      <c r="O230" s="166">
        <f t="shared" si="53"/>
        <v>0.64</v>
      </c>
      <c r="P230" s="166">
        <f t="shared" si="53"/>
        <v>0.64</v>
      </c>
      <c r="Q230" s="166">
        <f t="shared" si="53"/>
        <v>0.64</v>
      </c>
      <c r="R230" s="166">
        <f t="shared" si="53"/>
        <v>0.64</v>
      </c>
      <c r="S230" s="166">
        <f t="shared" si="53"/>
        <v>0.64</v>
      </c>
      <c r="T230" s="166">
        <f t="shared" si="53"/>
        <v>0.64</v>
      </c>
      <c r="U230" s="166">
        <f t="shared" si="53"/>
        <v>0.64</v>
      </c>
      <c r="V230" s="166">
        <f t="shared" si="53"/>
        <v>0.64</v>
      </c>
      <c r="W230" s="166">
        <f t="shared" si="53"/>
        <v>0.64</v>
      </c>
      <c r="X230" s="166">
        <f t="shared" si="53"/>
        <v>0.64</v>
      </c>
      <c r="Y230" s="166">
        <f t="shared" si="53"/>
        <v>0.64</v>
      </c>
      <c r="Z230" s="166">
        <f t="shared" si="53"/>
        <v>0.64</v>
      </c>
      <c r="AA230" s="166">
        <f t="shared" si="53"/>
        <v>0.64</v>
      </c>
      <c r="AB230" s="166">
        <f t="shared" si="53"/>
        <v>0.64</v>
      </c>
      <c r="AC230" s="166">
        <f t="shared" si="53"/>
        <v>0.64</v>
      </c>
      <c r="AD230" s="166">
        <f t="shared" si="53"/>
        <v>0.64</v>
      </c>
      <c r="AE230" s="166">
        <f t="shared" si="53"/>
        <v>0.64</v>
      </c>
      <c r="AF230" s="166">
        <f t="shared" si="53"/>
        <v>0.64</v>
      </c>
      <c r="AG230" s="45"/>
      <c r="AH230" s="45"/>
    </row>
    <row r="231" spans="1:34" x14ac:dyDescent="0.25">
      <c r="A231" s="114" t="str">
        <f>A198</f>
        <v>KGA</v>
      </c>
      <c r="B231" s="114" t="str">
        <f>IF(B198&lt;100,"",B198-520)</f>
        <v/>
      </c>
      <c r="C231" s="114" t="str">
        <f t="shared" ref="C231:AF231" si="54">IF(C198&lt;100,"",C198-520)</f>
        <v/>
      </c>
      <c r="D231" s="114" t="str">
        <f t="shared" si="54"/>
        <v/>
      </c>
      <c r="E231" s="114" t="str">
        <f t="shared" si="54"/>
        <v/>
      </c>
      <c r="F231" s="114" t="str">
        <f t="shared" si="54"/>
        <v/>
      </c>
      <c r="G231" s="114" t="str">
        <f t="shared" si="54"/>
        <v/>
      </c>
      <c r="H231" s="114" t="str">
        <f t="shared" si="54"/>
        <v/>
      </c>
      <c r="I231" s="114" t="str">
        <f t="shared" si="54"/>
        <v/>
      </c>
      <c r="J231" s="114" t="str">
        <f t="shared" si="54"/>
        <v/>
      </c>
      <c r="K231" s="114" t="str">
        <f t="shared" si="54"/>
        <v/>
      </c>
      <c r="L231" s="114" t="str">
        <f t="shared" si="54"/>
        <v/>
      </c>
      <c r="M231" s="114" t="str">
        <f t="shared" si="54"/>
        <v/>
      </c>
      <c r="N231" s="114" t="str">
        <f t="shared" si="54"/>
        <v/>
      </c>
      <c r="O231" s="114" t="str">
        <f t="shared" si="54"/>
        <v/>
      </c>
      <c r="P231" s="114" t="str">
        <f t="shared" si="54"/>
        <v/>
      </c>
      <c r="Q231" s="114" t="str">
        <f t="shared" si="54"/>
        <v/>
      </c>
      <c r="R231" s="114" t="str">
        <f t="shared" si="54"/>
        <v/>
      </c>
      <c r="S231" s="114" t="str">
        <f t="shared" si="54"/>
        <v/>
      </c>
      <c r="T231" s="114" t="str">
        <f t="shared" si="54"/>
        <v/>
      </c>
      <c r="U231" s="114" t="str">
        <f t="shared" si="54"/>
        <v/>
      </c>
      <c r="V231" s="114" t="str">
        <f t="shared" si="54"/>
        <v/>
      </c>
      <c r="W231" s="114" t="str">
        <f t="shared" si="54"/>
        <v/>
      </c>
      <c r="X231" s="114" t="str">
        <f t="shared" si="54"/>
        <v/>
      </c>
      <c r="Y231" s="114" t="str">
        <f t="shared" si="54"/>
        <v/>
      </c>
      <c r="Z231" s="114" t="str">
        <f t="shared" si="54"/>
        <v/>
      </c>
      <c r="AA231" s="114" t="str">
        <f t="shared" si="54"/>
        <v/>
      </c>
      <c r="AB231" s="114" t="str">
        <f t="shared" si="54"/>
        <v/>
      </c>
      <c r="AC231" s="114" t="str">
        <f t="shared" si="54"/>
        <v/>
      </c>
      <c r="AD231" s="114" t="str">
        <f t="shared" si="54"/>
        <v/>
      </c>
      <c r="AE231" s="114" t="str">
        <f t="shared" si="54"/>
        <v/>
      </c>
      <c r="AF231" s="114" t="str">
        <f t="shared" si="54"/>
        <v/>
      </c>
      <c r="AG231" s="45"/>
      <c r="AH231" s="45"/>
    </row>
    <row r="232" spans="1:34" x14ac:dyDescent="0.25">
      <c r="A232" s="114" t="str">
        <f>A199</f>
        <v>MMRS</v>
      </c>
      <c r="B232" s="114" t="str">
        <f t="shared" ref="B232:AF232" si="55">IF(B199&lt;100,"",B199-620)</f>
        <v/>
      </c>
      <c r="C232" s="114" t="str">
        <f t="shared" si="55"/>
        <v/>
      </c>
      <c r="D232" s="114" t="str">
        <f t="shared" si="55"/>
        <v/>
      </c>
      <c r="E232" s="114" t="str">
        <f t="shared" si="55"/>
        <v/>
      </c>
      <c r="F232" s="114" t="str">
        <f t="shared" si="55"/>
        <v/>
      </c>
      <c r="G232" s="114" t="str">
        <f t="shared" si="55"/>
        <v/>
      </c>
      <c r="H232" s="114" t="str">
        <f t="shared" si="55"/>
        <v/>
      </c>
      <c r="I232" s="114" t="str">
        <f t="shared" si="55"/>
        <v/>
      </c>
      <c r="J232" s="114" t="str">
        <f t="shared" si="55"/>
        <v/>
      </c>
      <c r="K232" s="114" t="str">
        <f t="shared" si="55"/>
        <v/>
      </c>
      <c r="L232" s="114" t="str">
        <f t="shared" si="55"/>
        <v/>
      </c>
      <c r="M232" s="114" t="str">
        <f t="shared" si="55"/>
        <v/>
      </c>
      <c r="N232" s="114" t="str">
        <f t="shared" si="55"/>
        <v/>
      </c>
      <c r="O232" s="114" t="str">
        <f t="shared" si="55"/>
        <v/>
      </c>
      <c r="P232" s="114" t="str">
        <f t="shared" si="55"/>
        <v/>
      </c>
      <c r="Q232" s="114" t="str">
        <f t="shared" si="55"/>
        <v/>
      </c>
      <c r="R232" s="114" t="str">
        <f t="shared" si="55"/>
        <v/>
      </c>
      <c r="S232" s="114" t="str">
        <f t="shared" si="55"/>
        <v/>
      </c>
      <c r="T232" s="114" t="str">
        <f t="shared" si="55"/>
        <v/>
      </c>
      <c r="U232" s="114" t="str">
        <f t="shared" si="55"/>
        <v/>
      </c>
      <c r="V232" s="114" t="str">
        <f t="shared" si="55"/>
        <v/>
      </c>
      <c r="W232" s="114" t="str">
        <f t="shared" si="55"/>
        <v/>
      </c>
      <c r="X232" s="114" t="str">
        <f t="shared" si="55"/>
        <v/>
      </c>
      <c r="Y232" s="114" t="str">
        <f t="shared" si="55"/>
        <v/>
      </c>
      <c r="Z232" s="114" t="str">
        <f t="shared" si="55"/>
        <v/>
      </c>
      <c r="AA232" s="114" t="str">
        <f t="shared" si="55"/>
        <v/>
      </c>
      <c r="AB232" s="114" t="str">
        <f t="shared" si="55"/>
        <v/>
      </c>
      <c r="AC232" s="114" t="str">
        <f t="shared" si="55"/>
        <v/>
      </c>
      <c r="AD232" s="114" t="str">
        <f t="shared" si="55"/>
        <v/>
      </c>
      <c r="AE232" s="114" t="str">
        <f t="shared" si="55"/>
        <v/>
      </c>
      <c r="AF232" s="114" t="str">
        <f t="shared" si="55"/>
        <v/>
      </c>
      <c r="AG232" s="45"/>
      <c r="AH232" s="45"/>
    </row>
    <row r="233" spans="1:34" x14ac:dyDescent="0.25">
      <c r="A233" s="114" t="str">
        <f>A200</f>
        <v>MRS</v>
      </c>
      <c r="B233" s="114" t="str">
        <f t="shared" ref="B233:AF233" si="56">IF(B200&lt;100,"",B200-330)</f>
        <v/>
      </c>
      <c r="C233" s="114" t="str">
        <f t="shared" si="56"/>
        <v/>
      </c>
      <c r="D233" s="114" t="str">
        <f t="shared" si="56"/>
        <v/>
      </c>
      <c r="E233" s="114" t="str">
        <f t="shared" si="56"/>
        <v/>
      </c>
      <c r="F233" s="114" t="str">
        <f t="shared" si="56"/>
        <v/>
      </c>
      <c r="G233" s="114" t="str">
        <f t="shared" si="56"/>
        <v/>
      </c>
      <c r="H233" s="114" t="str">
        <f t="shared" si="56"/>
        <v/>
      </c>
      <c r="I233" s="114" t="str">
        <f t="shared" si="56"/>
        <v/>
      </c>
      <c r="J233" s="114" t="str">
        <f t="shared" si="56"/>
        <v/>
      </c>
      <c r="K233" s="114" t="str">
        <f t="shared" si="56"/>
        <v/>
      </c>
      <c r="L233" s="114" t="str">
        <f t="shared" si="56"/>
        <v/>
      </c>
      <c r="M233" s="114" t="str">
        <f t="shared" si="56"/>
        <v/>
      </c>
      <c r="N233" s="114" t="str">
        <f t="shared" si="56"/>
        <v/>
      </c>
      <c r="O233" s="114" t="str">
        <f t="shared" si="56"/>
        <v/>
      </c>
      <c r="P233" s="114" t="str">
        <f t="shared" si="56"/>
        <v/>
      </c>
      <c r="Q233" s="114" t="str">
        <f t="shared" si="56"/>
        <v/>
      </c>
      <c r="R233" s="114" t="str">
        <f t="shared" si="56"/>
        <v/>
      </c>
      <c r="S233" s="114" t="str">
        <f t="shared" si="56"/>
        <v/>
      </c>
      <c r="T233" s="114" t="str">
        <f t="shared" si="56"/>
        <v/>
      </c>
      <c r="U233" s="114" t="str">
        <f t="shared" si="56"/>
        <v/>
      </c>
      <c r="V233" s="114" t="str">
        <f t="shared" si="56"/>
        <v/>
      </c>
      <c r="W233" s="114" t="str">
        <f t="shared" si="56"/>
        <v/>
      </c>
      <c r="X233" s="114" t="str">
        <f t="shared" si="56"/>
        <v/>
      </c>
      <c r="Y233" s="114" t="str">
        <f t="shared" si="56"/>
        <v/>
      </c>
      <c r="Z233" s="114" t="str">
        <f t="shared" si="56"/>
        <v/>
      </c>
      <c r="AA233" s="114" t="str">
        <f t="shared" si="56"/>
        <v/>
      </c>
      <c r="AB233" s="114" t="str">
        <f t="shared" si="56"/>
        <v/>
      </c>
      <c r="AC233" s="114" t="str">
        <f t="shared" si="56"/>
        <v/>
      </c>
      <c r="AD233" s="114" t="str">
        <f t="shared" si="56"/>
        <v/>
      </c>
      <c r="AE233" s="114" t="str">
        <f t="shared" si="56"/>
        <v/>
      </c>
      <c r="AF233" s="114" t="str">
        <f t="shared" si="56"/>
        <v/>
      </c>
      <c r="AG233" s="45"/>
      <c r="AH233" s="45"/>
    </row>
    <row r="234" spans="1:34" x14ac:dyDescent="0.25">
      <c r="A234" s="114" t="str">
        <f>A201</f>
        <v>KL 1</v>
      </c>
      <c r="B234" s="114" t="str">
        <f>IF(B201&lt;100,"",B201-1500)</f>
        <v/>
      </c>
      <c r="C234" s="114" t="str">
        <f t="shared" ref="C234:AF234" si="57">IF(C201&lt;100,"",C201-1500)</f>
        <v/>
      </c>
      <c r="D234" s="114" t="str">
        <f t="shared" si="57"/>
        <v/>
      </c>
      <c r="E234" s="114" t="str">
        <f t="shared" si="57"/>
        <v/>
      </c>
      <c r="F234" s="114" t="str">
        <f t="shared" si="57"/>
        <v/>
      </c>
      <c r="G234" s="114" t="str">
        <f t="shared" si="57"/>
        <v/>
      </c>
      <c r="H234" s="114" t="str">
        <f t="shared" si="57"/>
        <v/>
      </c>
      <c r="I234" s="114" t="str">
        <f t="shared" si="57"/>
        <v/>
      </c>
      <c r="J234" s="114" t="str">
        <f t="shared" si="57"/>
        <v/>
      </c>
      <c r="K234" s="114" t="str">
        <f t="shared" si="57"/>
        <v/>
      </c>
      <c r="L234" s="114" t="str">
        <f t="shared" si="57"/>
        <v/>
      </c>
      <c r="M234" s="114" t="str">
        <f t="shared" si="57"/>
        <v/>
      </c>
      <c r="N234" s="114" t="str">
        <f t="shared" si="57"/>
        <v/>
      </c>
      <c r="O234" s="114" t="str">
        <f t="shared" si="57"/>
        <v/>
      </c>
      <c r="P234" s="114" t="str">
        <f t="shared" si="57"/>
        <v/>
      </c>
      <c r="Q234" s="114" t="str">
        <f t="shared" si="57"/>
        <v/>
      </c>
      <c r="R234" s="114" t="str">
        <f t="shared" si="57"/>
        <v/>
      </c>
      <c r="S234" s="114" t="str">
        <f t="shared" si="57"/>
        <v/>
      </c>
      <c r="T234" s="114" t="str">
        <f t="shared" si="57"/>
        <v/>
      </c>
      <c r="U234" s="114" t="str">
        <f t="shared" si="57"/>
        <v/>
      </c>
      <c r="V234" s="114" t="str">
        <f t="shared" si="57"/>
        <v/>
      </c>
      <c r="W234" s="114" t="str">
        <f t="shared" si="57"/>
        <v/>
      </c>
      <c r="X234" s="114" t="str">
        <f t="shared" si="57"/>
        <v/>
      </c>
      <c r="Y234" s="114" t="str">
        <f t="shared" si="57"/>
        <v/>
      </c>
      <c r="Z234" s="114" t="str">
        <f t="shared" si="57"/>
        <v/>
      </c>
      <c r="AA234" s="114" t="str">
        <f t="shared" si="57"/>
        <v/>
      </c>
      <c r="AB234" s="114" t="str">
        <f t="shared" si="57"/>
        <v/>
      </c>
      <c r="AC234" s="114" t="str">
        <f t="shared" si="57"/>
        <v/>
      </c>
      <c r="AD234" s="114" t="str">
        <f t="shared" si="57"/>
        <v/>
      </c>
      <c r="AE234" s="114" t="str">
        <f t="shared" si="57"/>
        <v/>
      </c>
      <c r="AF234" s="114" t="str">
        <f t="shared" si="57"/>
        <v/>
      </c>
      <c r="AG234" s="45"/>
      <c r="AH234" s="45"/>
    </row>
    <row r="235" spans="1:34" x14ac:dyDescent="0.2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</row>
    <row r="236" spans="1:34" x14ac:dyDescent="0.25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</row>
    <row r="237" spans="1:34" x14ac:dyDescent="0.25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</row>
    <row r="238" spans="1:34" x14ac:dyDescent="0.25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</row>
    <row r="239" spans="1:34" x14ac:dyDescent="0.25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</row>
    <row r="240" spans="1:34" x14ac:dyDescent="0.25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</row>
    <row r="241" spans="2:32" x14ac:dyDescent="0.25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465" spans="36:38" x14ac:dyDescent="0.25">
      <c r="AK465" s="1"/>
    </row>
    <row r="466" spans="36:38" x14ac:dyDescent="0.25">
      <c r="AK466" s="1"/>
      <c r="AL466" s="1"/>
    </row>
    <row r="467" spans="36:38" x14ac:dyDescent="0.25">
      <c r="AJ467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AA8:AF8"/>
    <mergeCell ref="A9:A10"/>
    <mergeCell ref="B9:B10"/>
    <mergeCell ref="C9:C10"/>
    <mergeCell ref="D9:D10"/>
    <mergeCell ref="E9:E10"/>
    <mergeCell ref="K9:K10"/>
    <mergeCell ref="AD9:AD10"/>
    <mergeCell ref="AE9:AE10"/>
    <mergeCell ref="AF9:AF10"/>
    <mergeCell ref="B8:K8"/>
    <mergeCell ref="L8:Q8"/>
    <mergeCell ref="R8:Z8"/>
    <mergeCell ref="F9:F10"/>
    <mergeCell ref="G9:G10"/>
    <mergeCell ref="H9:H10"/>
    <mergeCell ref="I9:I10"/>
    <mergeCell ref="J9:J10"/>
    <mergeCell ref="W9:W10"/>
    <mergeCell ref="L9:L10"/>
    <mergeCell ref="M9:M10"/>
    <mergeCell ref="N9:N10"/>
    <mergeCell ref="O9:O10"/>
    <mergeCell ref="P9:P10"/>
    <mergeCell ref="Q9:Q10"/>
    <mergeCell ref="B4:D4"/>
    <mergeCell ref="E4:G4"/>
    <mergeCell ref="H4:I4"/>
    <mergeCell ref="AG9:AG10"/>
    <mergeCell ref="A206:B206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</mergeCells>
  <conditionalFormatting sqref="V3 AB3">
    <cfRule type="iconSet" priority="29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91">
      <iconSet iconSet="3TrafficLights2" reverse="1">
        <cfvo type="percent" val="0"/>
        <cfvo type="num" val="1"/>
        <cfvo type="num" val="1"/>
      </iconSet>
    </cfRule>
  </conditionalFormatting>
  <conditionalFormatting sqref="R8 AA8">
    <cfRule type="expression" dxfId="257" priority="287">
      <formula>S$9&gt;=20/24</formula>
    </cfRule>
    <cfRule type="expression" dxfId="256" priority="288">
      <formula>AND(S$9&gt;=14/24,S$9&lt;20/24)</formula>
    </cfRule>
    <cfRule type="expression" dxfId="255" priority="289">
      <formula>AND(S$9&gt;=8/24,S$9&lt;14/24)</formula>
    </cfRule>
    <cfRule type="expression" dxfId="254" priority="290">
      <formula>S$9&lt;8/24</formula>
    </cfRule>
  </conditionalFormatting>
  <conditionalFormatting sqref="B8:AF10 AA78:AF78 B78:Q78 L37:S38 L36:Q36 B53:AF53 B79:AF79 C189:AF195 N40:Q40 L34:Q34 L39:Q39 L57:Q58 L55:R56 S39 AA81:AF88 AA54:AF57 B60:B64 B65:AF69 B54:K58 M59:Q64 T208:AX208 L15:Q30 X15:Z15 M42:Q45 B71:AF75 T55:T56 Y37:Z40 R15:W28 W82:Z88 U82:V83 L11:Z13 Y16:Z29 X16:X28 T37:X39 L50:AF52 B77:AF77">
    <cfRule type="expression" dxfId="253" priority="283">
      <formula>B$9&gt;=20/24</formula>
    </cfRule>
    <cfRule type="expression" dxfId="252" priority="284">
      <formula>AND(B$9&gt;=14/24,B$9&lt;20/24)</formula>
    </cfRule>
    <cfRule type="expression" dxfId="251" priority="285">
      <formula>AND(B$9&gt;=8/24,B$9&lt;14/24)</formula>
    </cfRule>
    <cfRule type="expression" dxfId="250" priority="286">
      <formula>B$9&lt;8/24</formula>
    </cfRule>
  </conditionalFormatting>
  <conditionalFormatting sqref="B187:AF187">
    <cfRule type="expression" dxfId="249" priority="279">
      <formula>B$9&gt;=20/24</formula>
    </cfRule>
    <cfRule type="expression" dxfId="248" priority="280">
      <formula>AND(B$9&gt;=14/24,B$9&lt;20/24)</formula>
    </cfRule>
    <cfRule type="expression" dxfId="247" priority="281">
      <formula>AND(B$9&gt;=8/24,B$9&lt;14/24)</formula>
    </cfRule>
    <cfRule type="expression" dxfId="246" priority="282">
      <formula>B$9&lt;8/24</formula>
    </cfRule>
  </conditionalFormatting>
  <conditionalFormatting sqref="AL4:AL6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L54:Q54">
    <cfRule type="expression" dxfId="245" priority="274">
      <formula>L$9&gt;=20/24</formula>
    </cfRule>
    <cfRule type="expression" dxfId="244" priority="275">
      <formula>AND(L$9&gt;=14/24,L$9&lt;20/24)</formula>
    </cfRule>
    <cfRule type="expression" dxfId="243" priority="276">
      <formula>AND(L$9&gt;=8/24,L$9&lt;14/24)</formula>
    </cfRule>
    <cfRule type="expression" dxfId="242" priority="277">
      <formula>L$9&lt;8/24</formula>
    </cfRule>
  </conditionalFormatting>
  <conditionalFormatting sqref="L40:M40">
    <cfRule type="expression" dxfId="241" priority="270">
      <formula>L$9&gt;=20/24</formula>
    </cfRule>
    <cfRule type="expression" dxfId="240" priority="271">
      <formula>AND(L$9&gt;=14/24,L$9&lt;20/24)</formula>
    </cfRule>
    <cfRule type="expression" dxfId="239" priority="272">
      <formula>AND(L$9&gt;=8/24,L$9&lt;14/24)</formula>
    </cfRule>
    <cfRule type="expression" dxfId="238" priority="273">
      <formula>L$9&lt;8/24</formula>
    </cfRule>
  </conditionalFormatting>
  <conditionalFormatting sqref="Y30:Z30">
    <cfRule type="expression" dxfId="237" priority="266">
      <formula>Y$9&gt;=20/24</formula>
    </cfRule>
    <cfRule type="expression" dxfId="236" priority="267">
      <formula>AND(Y$9&gt;=14/24,Y$9&lt;20/24)</formula>
    </cfRule>
    <cfRule type="expression" dxfId="235" priority="268">
      <formula>AND(Y$9&gt;=8/24,Y$9&lt;14/24)</formula>
    </cfRule>
    <cfRule type="expression" dxfId="234" priority="269">
      <formula>Y$9&lt;8/24</formula>
    </cfRule>
  </conditionalFormatting>
  <conditionalFormatting sqref="R36:Z36">
    <cfRule type="expression" dxfId="233" priority="262">
      <formula>R$9&gt;=20/24</formula>
    </cfRule>
    <cfRule type="expression" dxfId="232" priority="263">
      <formula>AND(R$9&gt;=14/24,R$9&lt;20/24)</formula>
    </cfRule>
    <cfRule type="expression" dxfId="231" priority="264">
      <formula>AND(R$9&gt;=8/24,R$9&lt;14/24)</formula>
    </cfRule>
    <cfRule type="expression" dxfId="230" priority="265">
      <formula>R$9&lt;8/24</formula>
    </cfRule>
  </conditionalFormatting>
  <conditionalFormatting sqref="R54 T54:Z54">
    <cfRule type="expression" dxfId="229" priority="258">
      <formula>R$9&gt;=20/24</formula>
    </cfRule>
    <cfRule type="expression" dxfId="228" priority="259">
      <formula>AND(R$9&gt;=14/24,R$9&lt;20/24)</formula>
    </cfRule>
    <cfRule type="expression" dxfId="227" priority="260">
      <formula>AND(R$9&gt;=8/24,R$9&lt;14/24)</formula>
    </cfRule>
    <cfRule type="expression" dxfId="226" priority="261">
      <formula>R$9&lt;8/24</formula>
    </cfRule>
  </conditionalFormatting>
  <conditionalFormatting sqref="R78:Z78">
    <cfRule type="expression" dxfId="225" priority="254">
      <formula>R$9&gt;=20/24</formula>
    </cfRule>
    <cfRule type="expression" dxfId="224" priority="255">
      <formula>AND(R$9&gt;=14/24,R$9&lt;20/24)</formula>
    </cfRule>
    <cfRule type="expression" dxfId="223" priority="256">
      <formula>AND(R$9&gt;=8/24,R$9&lt;14/24)</formula>
    </cfRule>
    <cfRule type="expression" dxfId="222" priority="257">
      <formula>R$9&lt;8/24</formula>
    </cfRule>
  </conditionalFormatting>
  <conditionalFormatting sqref="T81:Z81">
    <cfRule type="expression" dxfId="221" priority="250">
      <formula>T$9&gt;=20/24</formula>
    </cfRule>
    <cfRule type="expression" dxfId="220" priority="251">
      <formula>AND(T$9&gt;=14/24,T$9&lt;20/24)</formula>
    </cfRule>
    <cfRule type="expression" dxfId="219" priority="252">
      <formula>AND(T$9&gt;=8/24,T$9&lt;14/24)</formula>
    </cfRule>
    <cfRule type="expression" dxfId="218" priority="253">
      <formula>T$9&lt;8/24</formula>
    </cfRule>
  </conditionalFormatting>
  <conditionalFormatting sqref="L32:Q32">
    <cfRule type="expression" dxfId="217" priority="246">
      <formula>L$9&gt;=20/24</formula>
    </cfRule>
    <cfRule type="expression" dxfId="216" priority="247">
      <formula>AND(L$9&gt;=14/24,L$9&lt;20/24)</formula>
    </cfRule>
    <cfRule type="expression" dxfId="215" priority="248">
      <formula>AND(L$9&gt;=8/24,L$9&lt;14/24)</formula>
    </cfRule>
    <cfRule type="expression" dxfId="214" priority="249">
      <formula>L$9&lt;8/24</formula>
    </cfRule>
  </conditionalFormatting>
  <conditionalFormatting sqref="L46:Q46">
    <cfRule type="expression" dxfId="213" priority="242">
      <formula>L$9&gt;=20/24</formula>
    </cfRule>
    <cfRule type="expression" dxfId="212" priority="243">
      <formula>AND(L$9&gt;=14/24,L$9&lt;20/24)</formula>
    </cfRule>
    <cfRule type="expression" dxfId="211" priority="244">
      <formula>AND(L$9&gt;=8/24,L$9&lt;14/24)</formula>
    </cfRule>
    <cfRule type="expression" dxfId="210" priority="245">
      <formula>L$9&lt;8/24</formula>
    </cfRule>
  </conditionalFormatting>
  <conditionalFormatting sqref="L47:Q47">
    <cfRule type="expression" dxfId="209" priority="238">
      <formula>L$9&gt;=20/24</formula>
    </cfRule>
    <cfRule type="expression" dxfId="208" priority="239">
      <formula>AND(L$9&gt;=14/24,L$9&lt;20/24)</formula>
    </cfRule>
    <cfRule type="expression" dxfId="207" priority="240">
      <formula>AND(L$9&gt;=8/24,L$9&lt;14/24)</formula>
    </cfRule>
    <cfRule type="expression" dxfId="206" priority="241">
      <formula>L$9&lt;8/24</formula>
    </cfRule>
  </conditionalFormatting>
  <conditionalFormatting sqref="L42:L45">
    <cfRule type="expression" dxfId="205" priority="234">
      <formula>L$9&gt;=20/24</formula>
    </cfRule>
    <cfRule type="expression" dxfId="204" priority="235">
      <formula>AND(L$9&gt;=14/24,L$9&lt;20/24)</formula>
    </cfRule>
    <cfRule type="expression" dxfId="203" priority="236">
      <formula>AND(L$9&gt;=8/24,L$9&lt;14/24)</formula>
    </cfRule>
    <cfRule type="expression" dxfId="202" priority="237">
      <formula>L$9&lt;8/24</formula>
    </cfRule>
  </conditionalFormatting>
  <conditionalFormatting sqref="R34:AD34">
    <cfRule type="expression" dxfId="201" priority="230">
      <formula>R$9&gt;=20/24</formula>
    </cfRule>
    <cfRule type="expression" dxfId="200" priority="231">
      <formula>AND(R$9&gt;=14/24,R$9&lt;20/24)</formula>
    </cfRule>
    <cfRule type="expression" dxfId="199" priority="232">
      <formula>AND(R$9&gt;=8/24,R$9&lt;14/24)</formula>
    </cfRule>
    <cfRule type="expression" dxfId="198" priority="233">
      <formula>R$9&lt;8/24</formula>
    </cfRule>
  </conditionalFormatting>
  <conditionalFormatting sqref="R29:X30 R32:Z32">
    <cfRule type="expression" dxfId="197" priority="226">
      <formula>R$9&gt;=20/24</formula>
    </cfRule>
    <cfRule type="expression" dxfId="196" priority="227">
      <formula>AND(R$9&gt;=14/24,R$9&lt;20/24)</formula>
    </cfRule>
    <cfRule type="expression" dxfId="195" priority="228">
      <formula>AND(R$9&gt;=8/24,R$9&lt;14/24)</formula>
    </cfRule>
    <cfRule type="expression" dxfId="194" priority="229">
      <formula>R$9&lt;8/24</formula>
    </cfRule>
  </conditionalFormatting>
  <conditionalFormatting sqref="R39:R40 S40:X40 R42:Z45">
    <cfRule type="expression" dxfId="193" priority="222">
      <formula>R$9&gt;=20/24</formula>
    </cfRule>
    <cfRule type="expression" dxfId="192" priority="223">
      <formula>AND(R$9&gt;=14/24,R$9&lt;20/24)</formula>
    </cfRule>
    <cfRule type="expression" dxfId="191" priority="224">
      <formula>AND(R$9&gt;=8/24,R$9&lt;14/24)</formula>
    </cfRule>
    <cfRule type="expression" dxfId="190" priority="225">
      <formula>R$9&lt;8/24</formula>
    </cfRule>
  </conditionalFormatting>
  <conditionalFormatting sqref="R46:Z46">
    <cfRule type="expression" dxfId="189" priority="218">
      <formula>R$9&gt;=20/24</formula>
    </cfRule>
    <cfRule type="expression" dxfId="188" priority="219">
      <formula>AND(R$9&gt;=14/24,R$9&lt;20/24)</formula>
    </cfRule>
    <cfRule type="expression" dxfId="187" priority="220">
      <formula>AND(R$9&gt;=8/24,R$9&lt;14/24)</formula>
    </cfRule>
    <cfRule type="expression" dxfId="186" priority="221">
      <formula>R$9&lt;8/24</formula>
    </cfRule>
  </conditionalFormatting>
  <conditionalFormatting sqref="R47:Z47">
    <cfRule type="expression" dxfId="185" priority="214">
      <formula>R$9&gt;=20/24</formula>
    </cfRule>
    <cfRule type="expression" dxfId="184" priority="215">
      <formula>AND(R$9&gt;=14/24,R$9&lt;20/24)</formula>
    </cfRule>
    <cfRule type="expression" dxfId="183" priority="216">
      <formula>AND(R$9&gt;=8/24,R$9&lt;14/24)</formula>
    </cfRule>
    <cfRule type="expression" dxfId="182" priority="217">
      <formula>R$9&lt;8/24</formula>
    </cfRule>
  </conditionalFormatting>
  <conditionalFormatting sqref="R57:R64 AA58:AF64 U57:Z64">
    <cfRule type="expression" dxfId="181" priority="210">
      <formula>R$9&gt;=20/24</formula>
    </cfRule>
    <cfRule type="expression" dxfId="180" priority="211">
      <formula>AND(R$9&gt;=14/24,R$9&lt;20/24)</formula>
    </cfRule>
    <cfRule type="expression" dxfId="179" priority="212">
      <formula>AND(R$9&gt;=8/24,R$9&lt;14/24)</formula>
    </cfRule>
    <cfRule type="expression" dxfId="178" priority="213">
      <formula>R$9&lt;8/24</formula>
    </cfRule>
  </conditionalFormatting>
  <conditionalFormatting sqref="AA91:AF94">
    <cfRule type="expression" dxfId="177" priority="206">
      <formula>AA$9&gt;=20/24</formula>
    </cfRule>
    <cfRule type="expression" dxfId="176" priority="207">
      <formula>AND(AA$9&gt;=14/24,AA$9&lt;20/24)</formula>
    </cfRule>
    <cfRule type="expression" dxfId="175" priority="208">
      <formula>AND(AA$9&gt;=8/24,AA$9&lt;14/24)</formula>
    </cfRule>
    <cfRule type="expression" dxfId="174" priority="209">
      <formula>AA$9&lt;8/24</formula>
    </cfRule>
  </conditionalFormatting>
  <conditionalFormatting sqref="B59:H59 H60:H64 I59:K64">
    <cfRule type="expression" dxfId="173" priority="202">
      <formula>B$9&gt;=20/24</formula>
    </cfRule>
    <cfRule type="expression" dxfId="172" priority="203">
      <formula>AND(B$9&gt;=14/24,B$9&lt;20/24)</formula>
    </cfRule>
    <cfRule type="expression" dxfId="171" priority="204">
      <formula>AND(B$9&gt;=8/24,B$9&lt;14/24)</formula>
    </cfRule>
    <cfRule type="expression" dxfId="170" priority="205">
      <formula>B$9&lt;8/24</formula>
    </cfRule>
  </conditionalFormatting>
  <conditionalFormatting sqref="T91:Z94">
    <cfRule type="expression" dxfId="169" priority="190">
      <formula>T$9&gt;=20/24</formula>
    </cfRule>
    <cfRule type="expression" dxfId="168" priority="191">
      <formula>AND(T$9&gt;=14/24,T$9&lt;20/24)</formula>
    </cfRule>
    <cfRule type="expression" dxfId="167" priority="192">
      <formula>AND(T$9&gt;=8/24,T$9&lt;14/24)</formula>
    </cfRule>
    <cfRule type="expression" dxfId="166" priority="193">
      <formula>T$9&lt;8/24</formula>
    </cfRule>
  </conditionalFormatting>
  <conditionalFormatting sqref="AG48 B11:AF13 B15:AF30 B32:AF40 B42:AF53">
    <cfRule type="expression" dxfId="165" priority="189">
      <formula>B11&gt;$AG11</formula>
    </cfRule>
  </conditionalFormatting>
  <conditionalFormatting sqref="A96:A152 A81:A94 A11:A13 A15:A30 A42:A69 A77:A79 A71:A75 A32:A40 A165:A196">
    <cfRule type="expression" dxfId="164" priority="184">
      <formula>$AH11=0</formula>
    </cfRule>
  </conditionalFormatting>
  <conditionalFormatting sqref="AA95:AF95">
    <cfRule type="expression" dxfId="163" priority="180">
      <formula>AA$9&gt;=20/24</formula>
    </cfRule>
    <cfRule type="expression" dxfId="162" priority="181">
      <formula>AND(AA$9&gt;=14/24,AA$9&lt;20/24)</formula>
    </cfRule>
    <cfRule type="expression" dxfId="161" priority="182">
      <formula>AND(AA$9&gt;=8/24,AA$9&lt;14/24)</formula>
    </cfRule>
    <cfRule type="expression" dxfId="160" priority="183">
      <formula>AA$9&lt;8/24</formula>
    </cfRule>
  </conditionalFormatting>
  <conditionalFormatting sqref="T95:Z95">
    <cfRule type="expression" dxfId="159" priority="168">
      <formula>T$9&gt;=20/24</formula>
    </cfRule>
    <cfRule type="expression" dxfId="158" priority="169">
      <formula>AND(T$9&gt;=14/24,T$9&lt;20/24)</formula>
    </cfRule>
    <cfRule type="expression" dxfId="157" priority="170">
      <formula>AND(T$9&gt;=8/24,T$9&lt;14/24)</formula>
    </cfRule>
    <cfRule type="expression" dxfId="156" priority="171">
      <formula>T$9&lt;8/24</formula>
    </cfRule>
  </conditionalFormatting>
  <conditionalFormatting sqref="A95">
    <cfRule type="expression" dxfId="155" priority="167">
      <formula>$AH95=0</formula>
    </cfRule>
  </conditionalFormatting>
  <conditionalFormatting sqref="C33:AF33">
    <cfRule type="expression" dxfId="154" priority="163">
      <formula>C$9&gt;=20/24</formula>
    </cfRule>
    <cfRule type="expression" dxfId="153" priority="164">
      <formula>AND(C$9&gt;=14/24,C$9&lt;20/24)</formula>
    </cfRule>
    <cfRule type="expression" dxfId="152" priority="165">
      <formula>AND(C$9&gt;=8/24,C$9&lt;14/24)</formula>
    </cfRule>
    <cfRule type="expression" dxfId="151" priority="166">
      <formula>C$9&lt;8/24</formula>
    </cfRule>
  </conditionalFormatting>
  <conditionalFormatting sqref="R33:AF33">
    <cfRule type="expression" dxfId="150" priority="159">
      <formula>R$9&gt;=20/24</formula>
    </cfRule>
    <cfRule type="expression" dxfId="149" priority="160">
      <formula>AND(R$9&gt;=14/24,R$9&lt;20/24)</formula>
    </cfRule>
    <cfRule type="expression" dxfId="148" priority="161">
      <formula>AND(R$9&gt;=8/24,R$9&lt;14/24)</formula>
    </cfRule>
    <cfRule type="expression" dxfId="147" priority="162">
      <formula>R$9&lt;8/24</formula>
    </cfRule>
  </conditionalFormatting>
  <conditionalFormatting sqref="B33">
    <cfRule type="expression" dxfId="146" priority="150">
      <formula>B$9&gt;=20/24</formula>
    </cfRule>
    <cfRule type="expression" dxfId="145" priority="151">
      <formula>AND(B$9&gt;=14/24,B$9&lt;20/24)</formula>
    </cfRule>
    <cfRule type="expression" dxfId="144" priority="152">
      <formula>AND(B$9&gt;=8/24,B$9&lt;14/24)</formula>
    </cfRule>
    <cfRule type="expression" dxfId="143" priority="153">
      <formula>B$9&lt;8/24</formula>
    </cfRule>
  </conditionalFormatting>
  <conditionalFormatting sqref="C60:G64">
    <cfRule type="expression" dxfId="142" priority="141">
      <formula>C$9&gt;=20/24</formula>
    </cfRule>
    <cfRule type="expression" dxfId="141" priority="142">
      <formula>AND(C$9&gt;=14/24,C$9&lt;20/24)</formula>
    </cfRule>
    <cfRule type="expression" dxfId="140" priority="143">
      <formula>AND(C$9&gt;=8/24,C$9&lt;14/24)</formula>
    </cfRule>
    <cfRule type="expression" dxfId="139" priority="144">
      <formula>C$9&lt;8/24</formula>
    </cfRule>
  </conditionalFormatting>
  <conditionalFormatting sqref="L59:L64">
    <cfRule type="expression" dxfId="138" priority="137">
      <formula>L$9&gt;=20/24</formula>
    </cfRule>
    <cfRule type="expression" dxfId="137" priority="138">
      <formula>AND(L$9&gt;=14/24,L$9&lt;20/24)</formula>
    </cfRule>
    <cfRule type="expression" dxfId="136" priority="139">
      <formula>AND(L$9&gt;=8/24,L$9&lt;14/24)</formula>
    </cfRule>
    <cfRule type="expression" dxfId="135" priority="140">
      <formula>L$9&lt;8/24</formula>
    </cfRule>
  </conditionalFormatting>
  <conditionalFormatting sqref="AL30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Y31:Z31">
    <cfRule type="expression" dxfId="134" priority="132">
      <formula>Y$9&gt;=20/24</formula>
    </cfRule>
    <cfRule type="expression" dxfId="133" priority="133">
      <formula>AND(Y$9&gt;=14/24,Y$9&lt;20/24)</formula>
    </cfRule>
    <cfRule type="expression" dxfId="132" priority="134">
      <formula>AND(Y$9&gt;=8/24,Y$9&lt;14/24)</formula>
    </cfRule>
    <cfRule type="expression" dxfId="131" priority="135">
      <formula>Y$9&lt;8/24</formula>
    </cfRule>
  </conditionalFormatting>
  <conditionalFormatting sqref="L31:Q31">
    <cfRule type="expression" dxfId="130" priority="128">
      <formula>L$9&gt;=20/24</formula>
    </cfRule>
    <cfRule type="expression" dxfId="129" priority="129">
      <formula>AND(L$9&gt;=14/24,L$9&lt;20/24)</formula>
    </cfRule>
    <cfRule type="expression" dxfId="128" priority="130">
      <formula>AND(L$9&gt;=8/24,L$9&lt;14/24)</formula>
    </cfRule>
    <cfRule type="expression" dxfId="127" priority="131">
      <formula>L$9&lt;8/24</formula>
    </cfRule>
  </conditionalFormatting>
  <conditionalFormatting sqref="R31:X31">
    <cfRule type="expression" dxfId="126" priority="124">
      <formula>R$9&gt;=20/24</formula>
    </cfRule>
    <cfRule type="expression" dxfId="125" priority="125">
      <formula>AND(R$9&gt;=14/24,R$9&lt;20/24)</formula>
    </cfRule>
    <cfRule type="expression" dxfId="124" priority="126">
      <formula>AND(R$9&gt;=8/24,R$9&lt;14/24)</formula>
    </cfRule>
    <cfRule type="expression" dxfId="123" priority="127">
      <formula>R$9&lt;8/24</formula>
    </cfRule>
  </conditionalFormatting>
  <conditionalFormatting sqref="B31:AF31">
    <cfRule type="expression" dxfId="122" priority="123">
      <formula>B31&gt;$AG31</formula>
    </cfRule>
  </conditionalFormatting>
  <conditionalFormatting sqref="A31">
    <cfRule type="expression" dxfId="121" priority="122">
      <formula>$AH31=0</formula>
    </cfRule>
  </conditionalFormatting>
  <conditionalFormatting sqref="B80:AF80">
    <cfRule type="expression" dxfId="120" priority="118">
      <formula>B$9&gt;=20/24</formula>
    </cfRule>
    <cfRule type="expression" dxfId="119" priority="119">
      <formula>AND(B$9&gt;=14/24,B$9&lt;20/24)</formula>
    </cfRule>
    <cfRule type="expression" dxfId="118" priority="120">
      <formula>AND(B$9&gt;=8/24,B$9&lt;14/24)</formula>
    </cfRule>
    <cfRule type="expression" dxfId="117" priority="121">
      <formula>B$9&lt;8/24</formula>
    </cfRule>
  </conditionalFormatting>
  <conditionalFormatting sqref="A80">
    <cfRule type="expression" dxfId="116" priority="117">
      <formula>$AH80=0</formula>
    </cfRule>
  </conditionalFormatting>
  <conditionalFormatting sqref="Y14:Z14">
    <cfRule type="expression" dxfId="115" priority="113">
      <formula>Y$9&gt;=20/24</formula>
    </cfRule>
    <cfRule type="expression" dxfId="114" priority="114">
      <formula>AND(Y$9&gt;=14/24,Y$9&lt;20/24)</formula>
    </cfRule>
    <cfRule type="expression" dxfId="113" priority="115">
      <formula>AND(Y$9&gt;=8/24,Y$9&lt;14/24)</formula>
    </cfRule>
    <cfRule type="expression" dxfId="112" priority="116">
      <formula>Y$9&lt;8/24</formula>
    </cfRule>
  </conditionalFormatting>
  <conditionalFormatting sqref="L14:Q14">
    <cfRule type="expression" dxfId="111" priority="109">
      <formula>L$9&gt;=20/24</formula>
    </cfRule>
    <cfRule type="expression" dxfId="110" priority="110">
      <formula>AND(L$9&gt;=14/24,L$9&lt;20/24)</formula>
    </cfRule>
    <cfRule type="expression" dxfId="109" priority="111">
      <formula>AND(L$9&gt;=8/24,L$9&lt;14/24)</formula>
    </cfRule>
    <cfRule type="expression" dxfId="108" priority="112">
      <formula>L$9&lt;8/24</formula>
    </cfRule>
  </conditionalFormatting>
  <conditionalFormatting sqref="R14:X14">
    <cfRule type="expression" dxfId="107" priority="105">
      <formula>R$9&gt;=20/24</formula>
    </cfRule>
    <cfRule type="expression" dxfId="106" priority="106">
      <formula>AND(R$9&gt;=14/24,R$9&lt;20/24)</formula>
    </cfRule>
    <cfRule type="expression" dxfId="105" priority="107">
      <formula>AND(R$9&gt;=8/24,R$9&lt;14/24)</formula>
    </cfRule>
    <cfRule type="expression" dxfId="104" priority="108">
      <formula>R$9&lt;8/24</formula>
    </cfRule>
  </conditionalFormatting>
  <conditionalFormatting sqref="B14:AF14">
    <cfRule type="expression" dxfId="103" priority="104">
      <formula>B14&gt;$AG14</formula>
    </cfRule>
  </conditionalFormatting>
  <conditionalFormatting sqref="A14">
    <cfRule type="expression" dxfId="102" priority="103">
      <formula>$AH14=0</formula>
    </cfRule>
  </conditionalFormatting>
  <conditionalFormatting sqref="A159:A164">
    <cfRule type="expression" dxfId="101" priority="102">
      <formula>$AH159=0</formula>
    </cfRule>
  </conditionalFormatting>
  <conditionalFormatting sqref="A153:A158">
    <cfRule type="expression" dxfId="100" priority="101">
      <formula>$AH153=0</formula>
    </cfRule>
  </conditionalFormatting>
  <conditionalFormatting sqref="N41:Q41 Y41:Z41">
    <cfRule type="expression" dxfId="99" priority="97">
      <formula>N$9&gt;=20/24</formula>
    </cfRule>
    <cfRule type="expression" dxfId="98" priority="98">
      <formula>AND(N$9&gt;=14/24,N$9&lt;20/24)</formula>
    </cfRule>
    <cfRule type="expression" dxfId="97" priority="99">
      <formula>AND(N$9&gt;=8/24,N$9&lt;14/24)</formula>
    </cfRule>
    <cfRule type="expression" dxfId="96" priority="100">
      <formula>N$9&lt;8/24</formula>
    </cfRule>
  </conditionalFormatting>
  <conditionalFormatting sqref="L41:M41">
    <cfRule type="expression" dxfId="95" priority="93">
      <formula>L$9&gt;=20/24</formula>
    </cfRule>
    <cfRule type="expression" dxfId="94" priority="94">
      <formula>AND(L$9&gt;=14/24,L$9&lt;20/24)</formula>
    </cfRule>
    <cfRule type="expression" dxfId="93" priority="95">
      <formula>AND(L$9&gt;=8/24,L$9&lt;14/24)</formula>
    </cfRule>
    <cfRule type="expression" dxfId="92" priority="96">
      <formula>L$9&lt;8/24</formula>
    </cfRule>
  </conditionalFormatting>
  <conditionalFormatting sqref="R41:X41">
    <cfRule type="expression" dxfId="91" priority="89">
      <formula>R$9&gt;=20/24</formula>
    </cfRule>
    <cfRule type="expression" dxfId="90" priority="90">
      <formula>AND(R$9&gt;=14/24,R$9&lt;20/24)</formula>
    </cfRule>
    <cfRule type="expression" dxfId="89" priority="91">
      <formula>AND(R$9&gt;=8/24,R$9&lt;14/24)</formula>
    </cfRule>
    <cfRule type="expression" dxfId="88" priority="92">
      <formula>R$9&lt;8/24</formula>
    </cfRule>
  </conditionalFormatting>
  <conditionalFormatting sqref="B41:AF41">
    <cfRule type="expression" dxfId="87" priority="88">
      <formula>B41&gt;$AG41</formula>
    </cfRule>
  </conditionalFormatting>
  <conditionalFormatting sqref="A41">
    <cfRule type="expression" dxfId="86" priority="87">
      <formula>$AH41=0</formula>
    </cfRule>
  </conditionalFormatting>
  <conditionalFormatting sqref="B76:AF76">
    <cfRule type="expression" dxfId="85" priority="83">
      <formula>B$9&gt;=20/24</formula>
    </cfRule>
    <cfRule type="expression" dxfId="84" priority="84">
      <formula>AND(B$9&gt;=14/24,B$9&lt;20/24)</formula>
    </cfRule>
    <cfRule type="expression" dxfId="83" priority="85">
      <formula>AND(B$9&gt;=8/24,B$9&lt;14/24)</formula>
    </cfRule>
    <cfRule type="expression" dxfId="82" priority="86">
      <formula>B$9&lt;8/24</formula>
    </cfRule>
  </conditionalFormatting>
  <conditionalFormatting sqref="A76">
    <cfRule type="expression" dxfId="81" priority="82">
      <formula>$AH76=0</formula>
    </cfRule>
  </conditionalFormatting>
  <conditionalFormatting sqref="B70:AG70">
    <cfRule type="expression" dxfId="80" priority="78">
      <formula>B$9&gt;=20/24</formula>
    </cfRule>
    <cfRule type="expression" dxfId="79" priority="79">
      <formula>AND(B$9&gt;=14/24,B$9&lt;20/24)</formula>
    </cfRule>
    <cfRule type="expression" dxfId="78" priority="80">
      <formula>AND(B$9&gt;=8/24,B$9&lt;14/24)</formula>
    </cfRule>
    <cfRule type="expression" dxfId="77" priority="81">
      <formula>B$9&lt;8/24</formula>
    </cfRule>
  </conditionalFormatting>
  <conditionalFormatting sqref="A70">
    <cfRule type="expression" dxfId="76" priority="77">
      <formula>$AH70=0</formula>
    </cfRule>
  </conditionalFormatting>
  <conditionalFormatting sqref="AL31:AL32 AL7:AL29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S55:S56">
    <cfRule type="expression" dxfId="75" priority="73">
      <formula>S$9&gt;=20/24</formula>
    </cfRule>
    <cfRule type="expression" dxfId="74" priority="74">
      <formula>AND(S$9&gt;=14/24,S$9&lt;20/24)</formula>
    </cfRule>
    <cfRule type="expression" dxfId="73" priority="75">
      <formula>AND(S$9&gt;=8/24,S$9&lt;14/24)</formula>
    </cfRule>
    <cfRule type="expression" dxfId="72" priority="76">
      <formula>S$9&lt;8/24</formula>
    </cfRule>
  </conditionalFormatting>
  <conditionalFormatting sqref="S54">
    <cfRule type="expression" dxfId="71" priority="69">
      <formula>S$9&gt;=20/24</formula>
    </cfRule>
    <cfRule type="expression" dxfId="70" priority="70">
      <formula>AND(S$9&gt;=14/24,S$9&lt;20/24)</formula>
    </cfRule>
    <cfRule type="expression" dxfId="69" priority="71">
      <formula>AND(S$9&gt;=8/24,S$9&lt;14/24)</formula>
    </cfRule>
    <cfRule type="expression" dxfId="68" priority="72">
      <formula>S$9&lt;8/24</formula>
    </cfRule>
  </conditionalFormatting>
  <conditionalFormatting sqref="S57:T64">
    <cfRule type="expression" dxfId="67" priority="65">
      <formula>S$9&gt;=20/24</formula>
    </cfRule>
    <cfRule type="expression" dxfId="66" priority="66">
      <formula>AND(S$9&gt;=14/24,S$9&lt;20/24)</formula>
    </cfRule>
    <cfRule type="expression" dxfId="65" priority="67">
      <formula>AND(S$9&gt;=8/24,S$9&lt;14/24)</formula>
    </cfRule>
    <cfRule type="expression" dxfId="64" priority="68">
      <formula>S$9&lt;8/24</formula>
    </cfRule>
  </conditionalFormatting>
  <conditionalFormatting sqref="S82:T88 U84:V88">
    <cfRule type="expression" dxfId="63" priority="61">
      <formula>S$9&gt;=20/24</formula>
    </cfRule>
    <cfRule type="expression" dxfId="62" priority="62">
      <formula>AND(S$9&gt;=14/24,S$9&lt;20/24)</formula>
    </cfRule>
    <cfRule type="expression" dxfId="61" priority="63">
      <formula>AND(S$9&gt;=8/24,S$9&lt;14/24)</formula>
    </cfRule>
    <cfRule type="expression" dxfId="60" priority="64">
      <formula>S$9&lt;8/24</formula>
    </cfRule>
  </conditionalFormatting>
  <conditionalFormatting sqref="S81">
    <cfRule type="expression" dxfId="59" priority="57">
      <formula>S$9&gt;=20/24</formula>
    </cfRule>
    <cfRule type="expression" dxfId="58" priority="58">
      <formula>AND(S$9&gt;=14/24,S$9&lt;20/24)</formula>
    </cfRule>
    <cfRule type="expression" dxfId="57" priority="59">
      <formula>AND(S$9&gt;=8/24,S$9&lt;14/24)</formula>
    </cfRule>
    <cfRule type="expression" dxfId="56" priority="60">
      <formula>S$9&lt;8/24</formula>
    </cfRule>
  </conditionalFormatting>
  <conditionalFormatting sqref="B81:Q88 R82:R88">
    <cfRule type="expression" dxfId="55" priority="53">
      <formula>B$9&gt;=20/24</formula>
    </cfRule>
    <cfRule type="expression" dxfId="54" priority="54">
      <formula>AND(B$9&gt;=14/24,B$9&lt;20/24)</formula>
    </cfRule>
    <cfRule type="expression" dxfId="53" priority="55">
      <formula>AND(B$9&gt;=8/24,B$9&lt;14/24)</formula>
    </cfRule>
    <cfRule type="expression" dxfId="52" priority="56">
      <formula>B$9&lt;8/24</formula>
    </cfRule>
  </conditionalFormatting>
  <conditionalFormatting sqref="R81">
    <cfRule type="expression" dxfId="51" priority="49">
      <formula>R$9&gt;=20/24</formula>
    </cfRule>
    <cfRule type="expression" dxfId="50" priority="50">
      <formula>AND(R$9&gt;=14/24,R$9&lt;20/24)</formula>
    </cfRule>
    <cfRule type="expression" dxfId="49" priority="51">
      <formula>AND(R$9&gt;=8/24,R$9&lt;14/24)</formula>
    </cfRule>
    <cfRule type="expression" dxfId="48" priority="52">
      <formula>R$9&lt;8/24</formula>
    </cfRule>
  </conditionalFormatting>
  <conditionalFormatting sqref="S91:S94">
    <cfRule type="expression" dxfId="47" priority="45">
      <formula>S$9&gt;=20/24</formula>
    </cfRule>
    <cfRule type="expression" dxfId="46" priority="46">
      <formula>AND(S$9&gt;=14/24,S$9&lt;20/24)</formula>
    </cfRule>
    <cfRule type="expression" dxfId="45" priority="47">
      <formula>AND(S$9&gt;=8/24,S$9&lt;14/24)</formula>
    </cfRule>
    <cfRule type="expression" dxfId="44" priority="48">
      <formula>S$9&lt;8/24</formula>
    </cfRule>
  </conditionalFormatting>
  <conditionalFormatting sqref="S95">
    <cfRule type="expression" dxfId="43" priority="41">
      <formula>S$9&gt;=20/24</formula>
    </cfRule>
    <cfRule type="expression" dxfId="42" priority="42">
      <formula>AND(S$9&gt;=14/24,S$9&lt;20/24)</formula>
    </cfRule>
    <cfRule type="expression" dxfId="41" priority="43">
      <formula>AND(S$9&gt;=8/24,S$9&lt;14/24)</formula>
    </cfRule>
    <cfRule type="expression" dxfId="40" priority="44">
      <formula>S$9&lt;8/24</formula>
    </cfRule>
  </conditionalFormatting>
  <conditionalFormatting sqref="B92:L94 B91:E91">
    <cfRule type="expression" dxfId="39" priority="37">
      <formula>B$9&gt;=20/24</formula>
    </cfRule>
    <cfRule type="expression" dxfId="38" priority="38">
      <formula>AND(B$9&gt;=14/24,B$9&lt;20/24)</formula>
    </cfRule>
    <cfRule type="expression" dxfId="37" priority="39">
      <formula>AND(B$9&gt;=8/24,B$9&lt;14/24)</formula>
    </cfRule>
    <cfRule type="expression" dxfId="36" priority="40">
      <formula>B$9&lt;8/24</formula>
    </cfRule>
  </conditionalFormatting>
  <conditionalFormatting sqref="M92:Q94 N91:Q91">
    <cfRule type="expression" dxfId="35" priority="33">
      <formula>M$9&gt;=20/24</formula>
    </cfRule>
    <cfRule type="expression" dxfId="34" priority="34">
      <formula>AND(M$9&gt;=14/24,M$9&lt;20/24)</formula>
    </cfRule>
    <cfRule type="expression" dxfId="33" priority="35">
      <formula>AND(M$9&gt;=8/24,M$9&lt;14/24)</formula>
    </cfRule>
    <cfRule type="expression" dxfId="32" priority="36">
      <formula>M$9&lt;8/24</formula>
    </cfRule>
  </conditionalFormatting>
  <conditionalFormatting sqref="R91:R94">
    <cfRule type="expression" dxfId="31" priority="29">
      <formula>R$9&gt;=20/24</formula>
    </cfRule>
    <cfRule type="expression" dxfId="30" priority="30">
      <formula>AND(R$9&gt;=14/24,R$9&lt;20/24)</formula>
    </cfRule>
    <cfRule type="expression" dxfId="29" priority="31">
      <formula>AND(R$9&gt;=8/24,R$9&lt;14/24)</formula>
    </cfRule>
    <cfRule type="expression" dxfId="28" priority="32">
      <formula>R$9&lt;8/24</formula>
    </cfRule>
  </conditionalFormatting>
  <conditionalFormatting sqref="B95:L95">
    <cfRule type="expression" dxfId="27" priority="25">
      <formula>B$9&gt;=20/24</formula>
    </cfRule>
    <cfRule type="expression" dxfId="26" priority="26">
      <formula>AND(B$9&gt;=14/24,B$9&lt;20/24)</formula>
    </cfRule>
    <cfRule type="expression" dxfId="25" priority="27">
      <formula>AND(B$9&gt;=8/24,B$9&lt;14/24)</formula>
    </cfRule>
    <cfRule type="expression" dxfId="24" priority="28">
      <formula>B$9&lt;8/24</formula>
    </cfRule>
  </conditionalFormatting>
  <conditionalFormatting sqref="M95:Q95">
    <cfRule type="expression" dxfId="23" priority="21">
      <formula>M$9&gt;=20/24</formula>
    </cfRule>
    <cfRule type="expression" dxfId="22" priority="22">
      <formula>AND(M$9&gt;=14/24,M$9&lt;20/24)</formula>
    </cfRule>
    <cfRule type="expression" dxfId="21" priority="23">
      <formula>AND(M$9&gt;=8/24,M$9&lt;14/24)</formula>
    </cfRule>
    <cfRule type="expression" dxfId="20" priority="24">
      <formula>M$9&lt;8/24</formula>
    </cfRule>
  </conditionalFormatting>
  <conditionalFormatting sqref="R95">
    <cfRule type="expression" dxfId="19" priority="17">
      <formula>R$9&gt;=20/24</formula>
    </cfRule>
    <cfRule type="expression" dxfId="18" priority="18">
      <formula>AND(R$9&gt;=14/24,R$9&lt;20/24)</formula>
    </cfRule>
    <cfRule type="expression" dxfId="17" priority="19">
      <formula>AND(R$9&gt;=8/24,R$9&lt;14/24)</formula>
    </cfRule>
    <cfRule type="expression" dxfId="16" priority="20">
      <formula>R$9&lt;8/24</formula>
    </cfRule>
  </conditionalFormatting>
  <conditionalFormatting sqref="L91:M91">
    <cfRule type="expression" dxfId="15" priority="13">
      <formula>L$9&gt;=20/24</formula>
    </cfRule>
    <cfRule type="expression" dxfId="14" priority="14">
      <formula>AND(L$9&gt;=14/24,L$9&lt;20/24)</formula>
    </cfRule>
    <cfRule type="expression" dxfId="13" priority="15">
      <formula>AND(L$9&gt;=8/24,L$9&lt;14/24)</formula>
    </cfRule>
    <cfRule type="expression" dxfId="12" priority="16">
      <formula>L$9&lt;8/24</formula>
    </cfRule>
  </conditionalFormatting>
  <conditionalFormatting sqref="F91:K91">
    <cfRule type="expression" dxfId="11" priority="9">
      <formula>F$9&gt;=20/24</formula>
    </cfRule>
    <cfRule type="expression" dxfId="10" priority="10">
      <formula>AND(F$9&gt;=14/24,F$9&lt;20/24)</formula>
    </cfRule>
    <cfRule type="expression" dxfId="9" priority="11">
      <formula>AND(F$9&gt;=8/24,F$9&lt;14/24)</formula>
    </cfRule>
    <cfRule type="expression" dxfId="8" priority="12">
      <formula>F$9&lt;8/24</formula>
    </cfRule>
  </conditionalFormatting>
  <conditionalFormatting sqref="S91:T91">
    <cfRule type="expression" dxfId="7" priority="5">
      <formula>S$9&gt;=20/24</formula>
    </cfRule>
    <cfRule type="expression" dxfId="6" priority="6">
      <formula>AND(S$9&gt;=14/24,S$9&lt;20/24)</formula>
    </cfRule>
    <cfRule type="expression" dxfId="5" priority="7">
      <formula>AND(S$9&gt;=8/24,S$9&lt;14/24)</formula>
    </cfRule>
    <cfRule type="expression" dxfId="4" priority="8">
      <formula>S$9&lt;8/24</formula>
    </cfRule>
  </conditionalFormatting>
  <conditionalFormatting sqref="M91:R91">
    <cfRule type="expression" dxfId="3" priority="1">
      <formula>M$9&gt;=20/24</formula>
    </cfRule>
    <cfRule type="expression" dxfId="2" priority="2">
      <formula>AND(M$9&gt;=14/24,M$9&lt;20/24)</formula>
    </cfRule>
    <cfRule type="expression" dxfId="1" priority="3">
      <formula>AND(M$9&gt;=8/24,M$9&lt;14/24)</formula>
    </cfRule>
    <cfRule type="expression" dxfId="0" priority="4">
      <formula>M$9&lt;8/24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bhadra 1</vt:lpstr>
      <vt:lpstr>sample_new_current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2021-12-13T16:50:51Z</dcterms:modified>
</cp:coreProperties>
</file>